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embeddings/oleObject2.bin" ContentType="application/vnd.openxmlformats-officedocument.oleObject"/>
  <Override PartName="/xl/drawings/drawing9.xml" ContentType="application/vnd.openxmlformats-officedocument.drawing+xml"/>
  <Override PartName="/xl/comments1.xml" ContentType="application/vnd.openxmlformats-officedocument.spreadsheetml.comments+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GOV_POMBAL\Downloads\"/>
    </mc:Choice>
  </mc:AlternateContent>
  <xr:revisionPtr revIDLastSave="0" documentId="13_ncr:1_{70B2230E-10A1-496B-936A-B370404FACA5}" xr6:coauthVersionLast="47" xr6:coauthVersionMax="47" xr10:uidLastSave="{00000000-0000-0000-0000-000000000000}"/>
  <bookViews>
    <workbookView xWindow="-120" yWindow="-120" windowWidth="29040" windowHeight="15720" tabRatio="792" activeTab="8" xr2:uid="{00000000-000D-0000-FFFF-FFFF00000000}"/>
  </bookViews>
  <sheets>
    <sheet name="Inf. Prel." sheetId="2" r:id="rId1"/>
    <sheet name="Capa" sheetId="3" r:id="rId2"/>
    <sheet name="Encargos" sheetId="4" r:id="rId3"/>
    <sheet name="BDI" sheetId="5" r:id="rId4"/>
    <sheet name="Cotação" sheetId="11" state="hidden" r:id="rId5"/>
    <sheet name="Plan.Orçam." sheetId="12" r:id="rId6"/>
    <sheet name="Plan.Global" sheetId="13" state="hidden" r:id="rId7"/>
    <sheet name="Plan. Global" sheetId="21" state="hidden" r:id="rId8"/>
    <sheet name="Plan. Orçam. Resumo" sheetId="14" r:id="rId9"/>
    <sheet name="QCI" sheetId="15" state="hidden" r:id="rId10"/>
    <sheet name="QCI (2)" sheetId="16" state="hidden" r:id="rId11"/>
    <sheet name="Anexo I - Dren" sheetId="18" state="hidden" r:id="rId12"/>
    <sheet name="Dados_Intesidade" sheetId="17" state="hidden" r:id="rId13"/>
    <sheet name="Cronograma" sheetId="20" state="hidden" r:id="rId14"/>
    <sheet name="Curva ABC" sheetId="22" state="hidden" r:id="rId15"/>
    <sheet name="Sinapi_Comp-12.2025" sheetId="8" state="hidden" r:id="rId16"/>
    <sheet name="Sinapi_Insum-12.2025" sheetId="9" state="hidden" r:id="rId17"/>
    <sheet name="DER" sheetId="10" state="hidden" r:id="rId18"/>
  </sheets>
  <externalReferences>
    <externalReference r:id="rId19"/>
  </externalReferences>
  <definedNames>
    <definedName name="\C" localSheetId="11">#REF!</definedName>
    <definedName name="\C" localSheetId="13">#REF!</definedName>
    <definedName name="\C" localSheetId="12">#REF!</definedName>
    <definedName name="\C">#REF!</definedName>
    <definedName name="\D" localSheetId="11">#REF!</definedName>
    <definedName name="\D" localSheetId="13">#REF!</definedName>
    <definedName name="\D">#REF!</definedName>
    <definedName name="\G" localSheetId="11">#REF!</definedName>
    <definedName name="\G" localSheetId="13">#REF!</definedName>
    <definedName name="\G">#REF!</definedName>
    <definedName name="\I" localSheetId="11">#REF!</definedName>
    <definedName name="\I" localSheetId="13">#REF!</definedName>
    <definedName name="\I">#REF!</definedName>
    <definedName name="\l" localSheetId="11">#REF!</definedName>
    <definedName name="\l" localSheetId="13">#REF!</definedName>
    <definedName name="\l">#REF!</definedName>
    <definedName name="\M" localSheetId="11">#REF!</definedName>
    <definedName name="\M" localSheetId="13">#REF!</definedName>
    <definedName name="\M">#REF!</definedName>
    <definedName name="\P" localSheetId="11">#REF!</definedName>
    <definedName name="\P" localSheetId="13">#REF!</definedName>
    <definedName name="\P">#REF!</definedName>
    <definedName name="\q" localSheetId="11">#REF!</definedName>
    <definedName name="\q" localSheetId="13">#REF!</definedName>
    <definedName name="\q">#REF!</definedName>
    <definedName name="\R" localSheetId="11">#REF!</definedName>
    <definedName name="\R" localSheetId="13">#REF!</definedName>
    <definedName name="\R">#REF!</definedName>
    <definedName name="\s" localSheetId="11">#REF!</definedName>
    <definedName name="\s" localSheetId="13">#REF!</definedName>
    <definedName name="\s">#REF!</definedName>
    <definedName name="\t" localSheetId="11">#REF!</definedName>
    <definedName name="\t" localSheetId="13">#REF!</definedName>
    <definedName name="\t">#REF!</definedName>
    <definedName name="\Y" localSheetId="11">#REF!</definedName>
    <definedName name="\Y" localSheetId="13">#REF!</definedName>
    <definedName name="\Y">#REF!</definedName>
    <definedName name="_" localSheetId="11">#REF!</definedName>
    <definedName name="_" localSheetId="13">#REF!</definedName>
    <definedName name="_">#REF!</definedName>
    <definedName name="_________sub1" localSheetId="11">#REF!</definedName>
    <definedName name="_________sub1" localSheetId="13">#REF!</definedName>
    <definedName name="_________sub1">#REF!</definedName>
    <definedName name="_________sub3" localSheetId="11">#REF!</definedName>
    <definedName name="_________sub3" localSheetId="13">#REF!</definedName>
    <definedName name="_________sub3">#REF!</definedName>
    <definedName name="________R" localSheetId="11">#REF!</definedName>
    <definedName name="________R" localSheetId="13">#REF!</definedName>
    <definedName name="________R">#REF!</definedName>
    <definedName name="________sub1" localSheetId="11">#REF!</definedName>
    <definedName name="________sub1" localSheetId="13">#REF!</definedName>
    <definedName name="________sub1">#REF!</definedName>
    <definedName name="________sub2" localSheetId="11">#REF!</definedName>
    <definedName name="________sub2" localSheetId="13">#REF!</definedName>
    <definedName name="________sub2">#REF!</definedName>
    <definedName name="________sub3" localSheetId="11">#REF!</definedName>
    <definedName name="________sub3" localSheetId="13">#REF!</definedName>
    <definedName name="________sub3">#REF!</definedName>
    <definedName name="________sub4" localSheetId="11">#REF!</definedName>
    <definedName name="________sub4" localSheetId="13">#REF!</definedName>
    <definedName name="________sub4">#REF!</definedName>
    <definedName name="_______MDO1" localSheetId="13">#REF!</definedName>
    <definedName name="_______MDO1">#REF!</definedName>
    <definedName name="_______MDO2" localSheetId="13">#REF!</definedName>
    <definedName name="_______MDO2">#REF!</definedName>
    <definedName name="_______R" localSheetId="11">#REF!</definedName>
    <definedName name="_______R" localSheetId="13">#REF!</definedName>
    <definedName name="_______R">#REF!</definedName>
    <definedName name="_______sub1" localSheetId="11">#REF!</definedName>
    <definedName name="_______sub1" localSheetId="13">#REF!</definedName>
    <definedName name="_______sub1">#REF!</definedName>
    <definedName name="_______sub2" localSheetId="11">#REF!</definedName>
    <definedName name="_______sub2" localSheetId="13">#REF!</definedName>
    <definedName name="_______sub2">#REF!</definedName>
    <definedName name="_______sub3" localSheetId="11">#REF!</definedName>
    <definedName name="_______sub3" localSheetId="13">#REF!</definedName>
    <definedName name="_______sub3">#REF!</definedName>
    <definedName name="_______sub4" localSheetId="11">#REF!</definedName>
    <definedName name="_______sub4" localSheetId="13">#REF!</definedName>
    <definedName name="_______sub4">#REF!</definedName>
    <definedName name="______eu2" localSheetId="11" hidden="1">{#N/A,#N/A,FALSE,"MO (2)"}</definedName>
    <definedName name="______eu2" localSheetId="12" hidden="1">{#N/A,#N/A,FALSE,"MO (2)"}</definedName>
    <definedName name="______eu2" hidden="1">{#N/A,#N/A,FALSE,"MO (2)"}</definedName>
    <definedName name="______MDO1" localSheetId="11">#REF!</definedName>
    <definedName name="______MDO1" localSheetId="13">#REF!</definedName>
    <definedName name="______MDO1">#REF!</definedName>
    <definedName name="______MDO2" localSheetId="11">#REF!</definedName>
    <definedName name="______MDO2" localSheetId="13">#REF!</definedName>
    <definedName name="______MDO2">#REF!</definedName>
    <definedName name="______R" localSheetId="11">#REF!</definedName>
    <definedName name="______R" localSheetId="13">#REF!</definedName>
    <definedName name="______R">#REF!</definedName>
    <definedName name="______sub1" localSheetId="11">#REF!</definedName>
    <definedName name="______sub1" localSheetId="13">#REF!</definedName>
    <definedName name="______sub1">#REF!</definedName>
    <definedName name="______sub2" localSheetId="11">#REF!</definedName>
    <definedName name="______sub2" localSheetId="13">#REF!</definedName>
    <definedName name="______sub2">#REF!</definedName>
    <definedName name="______sub3" localSheetId="11">#REF!</definedName>
    <definedName name="______sub3" localSheetId="13">#REF!</definedName>
    <definedName name="______sub3">#REF!</definedName>
    <definedName name="______sub4" localSheetId="11">#REF!</definedName>
    <definedName name="______sub4" localSheetId="13">#REF!</definedName>
    <definedName name="______sub4">#REF!</definedName>
    <definedName name="_____eu2" localSheetId="11" hidden="1">{#N/A,#N/A,FALSE,"MO (2)"}</definedName>
    <definedName name="_____eu2" localSheetId="12" hidden="1">{#N/A,#N/A,FALSE,"MO (2)"}</definedName>
    <definedName name="_____eu2" hidden="1">{#N/A,#N/A,FALSE,"MO (2)"}</definedName>
    <definedName name="_____MDO1" localSheetId="11">#REF!</definedName>
    <definedName name="_____MDO1" localSheetId="13">#REF!</definedName>
    <definedName name="_____MDO1">#REF!</definedName>
    <definedName name="_____MDO2" localSheetId="11">#REF!</definedName>
    <definedName name="_____MDO2" localSheetId="13">#REF!</definedName>
    <definedName name="_____MDO2">#REF!</definedName>
    <definedName name="_____R" localSheetId="11">#REF!</definedName>
    <definedName name="_____R" localSheetId="13">#REF!</definedName>
    <definedName name="_____R">#REF!</definedName>
    <definedName name="_____sub1" localSheetId="11">#REF!</definedName>
    <definedName name="_____sub1" localSheetId="13">#REF!</definedName>
    <definedName name="_____sub1">#REF!</definedName>
    <definedName name="_____sub2" localSheetId="11">#REF!</definedName>
    <definedName name="_____sub2" localSheetId="13">#REF!</definedName>
    <definedName name="_____sub2">#REF!</definedName>
    <definedName name="_____sub3" localSheetId="11">#REF!</definedName>
    <definedName name="_____sub3" localSheetId="13">#REF!</definedName>
    <definedName name="_____sub3">#REF!</definedName>
    <definedName name="_____sub4" localSheetId="11">#REF!</definedName>
    <definedName name="_____sub4" localSheetId="13">#REF!</definedName>
    <definedName name="_____sub4">#REF!</definedName>
    <definedName name="____eu2" localSheetId="11" hidden="1">{#N/A,#N/A,FALSE,"MO (2)"}</definedName>
    <definedName name="____eu2" localSheetId="12" hidden="1">{#N/A,#N/A,FALSE,"MO (2)"}</definedName>
    <definedName name="____eu2" hidden="1">{#N/A,#N/A,FALSE,"MO (2)"}</definedName>
    <definedName name="____IRM1" localSheetId="11" hidden="1">{#N/A,#N/A,FALSE,"MO (2)"}</definedName>
    <definedName name="____IRM1" localSheetId="12" hidden="1">{#N/A,#N/A,FALSE,"MO (2)"}</definedName>
    <definedName name="____IRM1" hidden="1">{#N/A,#N/A,FALSE,"MO (2)"}</definedName>
    <definedName name="____MDO1" localSheetId="11">#REF!</definedName>
    <definedName name="____MDO1" localSheetId="13">#REF!</definedName>
    <definedName name="____MDO1">#REF!</definedName>
    <definedName name="____MDO2" localSheetId="11">#REF!</definedName>
    <definedName name="____MDO2" localSheetId="13">#REF!</definedName>
    <definedName name="____MDO2">#REF!</definedName>
    <definedName name="____R" localSheetId="11">#REF!</definedName>
    <definedName name="____R" localSheetId="13">#REF!</definedName>
    <definedName name="____R">#REF!</definedName>
    <definedName name="____sub1" localSheetId="11">#REF!</definedName>
    <definedName name="____sub1" localSheetId="13">#REF!</definedName>
    <definedName name="____sub1">#REF!</definedName>
    <definedName name="____sub2" localSheetId="11">#REF!</definedName>
    <definedName name="____sub2" localSheetId="13">#REF!</definedName>
    <definedName name="____sub2">#REF!</definedName>
    <definedName name="____sub3" localSheetId="11">#REF!</definedName>
    <definedName name="____sub3" localSheetId="13">#REF!</definedName>
    <definedName name="____sub3">#REF!</definedName>
    <definedName name="____sub4" localSheetId="11">#REF!</definedName>
    <definedName name="____sub4" localSheetId="13">#REF!</definedName>
    <definedName name="____sub4">#REF!</definedName>
    <definedName name="___ELE3" localSheetId="11">#REF!</definedName>
    <definedName name="___ELE3" localSheetId="13">#REF!</definedName>
    <definedName name="___ELE3">#REF!</definedName>
    <definedName name="___eu2" localSheetId="11" hidden="1">{#N/A,#N/A,FALSE,"MO (2)"}</definedName>
    <definedName name="___eu2" localSheetId="12" hidden="1">{#N/A,#N/A,FALSE,"MO (2)"}</definedName>
    <definedName name="___eu2" hidden="1">{#N/A,#N/A,FALSE,"MO (2)"}</definedName>
    <definedName name="___IRM1" localSheetId="11" hidden="1">{#N/A,#N/A,FALSE,"MO (2)"}</definedName>
    <definedName name="___IRM1" localSheetId="12" hidden="1">{#N/A,#N/A,FALSE,"MO (2)"}</definedName>
    <definedName name="___IRM1" hidden="1">{#N/A,#N/A,FALSE,"MO (2)"}</definedName>
    <definedName name="___MDO1" localSheetId="11">#REF!</definedName>
    <definedName name="___MDO1" localSheetId="13">#REF!</definedName>
    <definedName name="___MDO1">#REF!</definedName>
    <definedName name="___MDO2" localSheetId="11">#REF!</definedName>
    <definedName name="___MDO2" localSheetId="13">#REF!</definedName>
    <definedName name="___MDO2">#REF!</definedName>
    <definedName name="___R" localSheetId="11">#REF!</definedName>
    <definedName name="___R" localSheetId="13">#REF!</definedName>
    <definedName name="___R">#REF!</definedName>
    <definedName name="___sub1" localSheetId="11">#REF!</definedName>
    <definedName name="___sub1" localSheetId="13">#REF!</definedName>
    <definedName name="___sub1">#REF!</definedName>
    <definedName name="___sub2" localSheetId="11">#REF!</definedName>
    <definedName name="___sub2" localSheetId="13">#REF!</definedName>
    <definedName name="___sub2">#REF!</definedName>
    <definedName name="___sub3" localSheetId="11">#REF!</definedName>
    <definedName name="___sub3" localSheetId="13">#REF!</definedName>
    <definedName name="___sub3">#REF!</definedName>
    <definedName name="___sub4" localSheetId="11">#REF!</definedName>
    <definedName name="___sub4" localSheetId="13">#REF!</definedName>
    <definedName name="___sub4">#REF!</definedName>
    <definedName name="___tot1" localSheetId="11">#REF!</definedName>
    <definedName name="___tot1" localSheetId="13">#REF!</definedName>
    <definedName name="___tot1">#REF!</definedName>
    <definedName name="___tot2" localSheetId="11">#REF!</definedName>
    <definedName name="___tot2" localSheetId="13">#REF!</definedName>
    <definedName name="___tot2">#REF!</definedName>
    <definedName name="___tot3" localSheetId="11">#REF!</definedName>
    <definedName name="___tot3" localSheetId="13">#REF!</definedName>
    <definedName name="___tot3">#REF!</definedName>
    <definedName name="___tot4" localSheetId="11">#REF!</definedName>
    <definedName name="___tot4" localSheetId="13">#REF!</definedName>
    <definedName name="___tot4">#REF!</definedName>
    <definedName name="___tot5" localSheetId="11">#REF!</definedName>
    <definedName name="___tot5" localSheetId="13">#REF!</definedName>
    <definedName name="___tot5">#REF!</definedName>
    <definedName name="___tot6" localSheetId="11">#REF!</definedName>
    <definedName name="___tot6" localSheetId="13">#REF!</definedName>
    <definedName name="___tot6">#REF!</definedName>
    <definedName name="___tot7" localSheetId="11">#REF!</definedName>
    <definedName name="___tot7" localSheetId="13">#REF!</definedName>
    <definedName name="___tot7">#REF!</definedName>
    <definedName name="___tot8" localSheetId="11">#REF!</definedName>
    <definedName name="___tot8" localSheetId="13">#REF!</definedName>
    <definedName name="___tot8">#REF!</definedName>
    <definedName name="__bookmark_1" localSheetId="13">#REF!</definedName>
    <definedName name="__bookmark_1">#REF!</definedName>
    <definedName name="__bookmark_10" localSheetId="13">#REF!</definedName>
    <definedName name="__bookmark_10">#REF!</definedName>
    <definedName name="__bookmark_2" localSheetId="13">#REF!</definedName>
    <definedName name="__bookmark_2">#REF!</definedName>
    <definedName name="__bookmark_3" localSheetId="13">#REF!</definedName>
    <definedName name="__bookmark_3">#REF!</definedName>
    <definedName name="__bookmark_4" localSheetId="13">#REF!</definedName>
    <definedName name="__bookmark_4">#REF!</definedName>
    <definedName name="__bookmark_5" localSheetId="13">#REF!</definedName>
    <definedName name="__bookmark_5">#REF!</definedName>
    <definedName name="__bookmark_7" localSheetId="13">#REF!</definedName>
    <definedName name="__bookmark_7">#REF!</definedName>
    <definedName name="__bookmark_8" localSheetId="13">#REF!</definedName>
    <definedName name="__bookmark_8">#REF!</definedName>
    <definedName name="__bookmark_9" localSheetId="13">#REF!</definedName>
    <definedName name="__bookmark_9">#REF!</definedName>
    <definedName name="__ELE1" localSheetId="11">#REF!</definedName>
    <definedName name="__ELE1" localSheetId="13">#REF!</definedName>
    <definedName name="__ELE1">#REF!</definedName>
    <definedName name="__ELE2" localSheetId="11">#REF!</definedName>
    <definedName name="__ELE2" localSheetId="13">#REF!</definedName>
    <definedName name="__ELE2">#REF!</definedName>
    <definedName name="__ELE3" localSheetId="11">#REF!</definedName>
    <definedName name="__ELE3" localSheetId="13">#REF!</definedName>
    <definedName name="__ELE3">#REF!</definedName>
    <definedName name="__eu2" localSheetId="11" hidden="1">{#N/A,#N/A,FALSE,"MO (2)"}</definedName>
    <definedName name="__eu2" localSheetId="12" hidden="1">{#N/A,#N/A,FALSE,"MO (2)"}</definedName>
    <definedName name="__eu2" hidden="1">{#N/A,#N/A,FALSE,"MO (2)"}</definedName>
    <definedName name="__IRM1" localSheetId="11" hidden="1">{#N/A,#N/A,FALSE,"MO (2)"}</definedName>
    <definedName name="__IRM1" localSheetId="12" hidden="1">{#N/A,#N/A,FALSE,"MO (2)"}</definedName>
    <definedName name="__IRM1" hidden="1">{#N/A,#N/A,FALSE,"MO (2)"}</definedName>
    <definedName name="__MDO1" localSheetId="13">#REF!</definedName>
    <definedName name="__MDO1">#REF!</definedName>
    <definedName name="__MDO2" localSheetId="11">#REF!</definedName>
    <definedName name="__MDO2" localSheetId="13">#REF!</definedName>
    <definedName name="__MDO2">#REF!</definedName>
    <definedName name="__R" localSheetId="11">#REF!</definedName>
    <definedName name="__R" localSheetId="13">#REF!</definedName>
    <definedName name="__R">#REF!</definedName>
    <definedName name="__sub1" localSheetId="11">#REF!</definedName>
    <definedName name="__sub1" localSheetId="13">#REF!</definedName>
    <definedName name="__sub1">#REF!</definedName>
    <definedName name="__sub2" localSheetId="11">#REF!</definedName>
    <definedName name="__sub2" localSheetId="13">#REF!</definedName>
    <definedName name="__sub2">#REF!</definedName>
    <definedName name="__sub3" localSheetId="11">#REF!</definedName>
    <definedName name="__sub3" localSheetId="13">#REF!</definedName>
    <definedName name="__sub3">#REF!</definedName>
    <definedName name="__sub4" localSheetId="11">#REF!</definedName>
    <definedName name="__sub4" localSheetId="13">#REF!</definedName>
    <definedName name="__sub4">#REF!</definedName>
    <definedName name="__tot1" localSheetId="11">#REF!</definedName>
    <definedName name="__tot1" localSheetId="13">#REF!</definedName>
    <definedName name="__tot1">#REF!</definedName>
    <definedName name="__tot2" localSheetId="11">#REF!</definedName>
    <definedName name="__tot2" localSheetId="13">#REF!</definedName>
    <definedName name="__tot2">#REF!</definedName>
    <definedName name="__tot3" localSheetId="11">#REF!</definedName>
    <definedName name="__tot3" localSheetId="13">#REF!</definedName>
    <definedName name="__tot3">#REF!</definedName>
    <definedName name="__tot4" localSheetId="11">#REF!</definedName>
    <definedName name="__tot4" localSheetId="13">#REF!</definedName>
    <definedName name="__tot4">#REF!</definedName>
    <definedName name="__tot5" localSheetId="11">#REF!</definedName>
    <definedName name="__tot5" localSheetId="13">#REF!</definedName>
    <definedName name="__tot5">#REF!</definedName>
    <definedName name="__tot6" localSheetId="11">#REF!</definedName>
    <definedName name="__tot6" localSheetId="13">#REF!</definedName>
    <definedName name="__tot6">#REF!</definedName>
    <definedName name="__tot7" localSheetId="11">#REF!</definedName>
    <definedName name="__tot7" localSheetId="13">#REF!</definedName>
    <definedName name="__tot7">#REF!</definedName>
    <definedName name="__tot8" localSheetId="11">#REF!</definedName>
    <definedName name="__tot8" localSheetId="13">#REF!</definedName>
    <definedName name="__tot8">#REF!</definedName>
    <definedName name="__xlfn.BAHTTEXT" hidden="1">#NAME?</definedName>
    <definedName name="__xlnm.Print_Titles_2" localSheetId="11">#REF!</definedName>
    <definedName name="__xlnm.Print_Titles_2" localSheetId="13">#REF!</definedName>
    <definedName name="__xlnm.Print_Titles_2">#REF!</definedName>
    <definedName name="_01_09_96" localSheetId="11">#REF!</definedName>
    <definedName name="_01_09_96" localSheetId="13">#REF!</definedName>
    <definedName name="_01_09_96">#REF!</definedName>
    <definedName name="_A1" localSheetId="11">#REF!</definedName>
    <definedName name="_A1" localSheetId="13">#REF!</definedName>
    <definedName name="_A1">#REF!</definedName>
    <definedName name="_C" localSheetId="11">#REF!</definedName>
    <definedName name="_C" localSheetId="13">#REF!</definedName>
    <definedName name="_C">#REF!</definedName>
    <definedName name="_C_1" localSheetId="11">#REF!</definedName>
    <definedName name="_C_1" localSheetId="13">#REF!</definedName>
    <definedName name="_C_1">#REF!</definedName>
    <definedName name="_cab1" localSheetId="11">#REF!</definedName>
    <definedName name="_cab1" localSheetId="13">#REF!</definedName>
    <definedName name="_cab1">#REF!</definedName>
    <definedName name="_COM010201" localSheetId="11">#REF!</definedName>
    <definedName name="_COM010201" localSheetId="13">#REF!</definedName>
    <definedName name="_COM010201">#REF!</definedName>
    <definedName name="_COM010202" localSheetId="11">#REF!</definedName>
    <definedName name="_COM010202" localSheetId="13">#REF!</definedName>
    <definedName name="_COM010202">#REF!</definedName>
    <definedName name="_COM010205" localSheetId="11">#REF!</definedName>
    <definedName name="_COM010205" localSheetId="13">#REF!</definedName>
    <definedName name="_COM010205">#REF!</definedName>
    <definedName name="_COM010206" localSheetId="11">#REF!</definedName>
    <definedName name="_COM010206" localSheetId="13">#REF!</definedName>
    <definedName name="_COM010206">#REF!</definedName>
    <definedName name="_COM010210" localSheetId="11">#REF!</definedName>
    <definedName name="_COM010210" localSheetId="13">#REF!</definedName>
    <definedName name="_COM010210">#REF!</definedName>
    <definedName name="_COM010301" localSheetId="11">#REF!</definedName>
    <definedName name="_COM010301" localSheetId="13">#REF!</definedName>
    <definedName name="_COM010301">#REF!</definedName>
    <definedName name="_COM010401" localSheetId="11">#REF!</definedName>
    <definedName name="_COM010401" localSheetId="13">#REF!</definedName>
    <definedName name="_COM010401">#REF!</definedName>
    <definedName name="_COM010402" localSheetId="11">#REF!</definedName>
    <definedName name="_COM010402" localSheetId="13">#REF!</definedName>
    <definedName name="_COM010402">#REF!</definedName>
    <definedName name="_COM010407" localSheetId="11">#REF!</definedName>
    <definedName name="_COM010407" localSheetId="13">#REF!</definedName>
    <definedName name="_COM010407">#REF!</definedName>
    <definedName name="_COM010413" localSheetId="11">#REF!</definedName>
    <definedName name="_COM010413" localSheetId="13">#REF!</definedName>
    <definedName name="_COM010413">#REF!</definedName>
    <definedName name="_COM010501" localSheetId="11">#REF!</definedName>
    <definedName name="_COM010501" localSheetId="13">#REF!</definedName>
    <definedName name="_COM010501">#REF!</definedName>
    <definedName name="_COM010503" localSheetId="11">#REF!</definedName>
    <definedName name="_COM010503" localSheetId="13">#REF!</definedName>
    <definedName name="_COM010503">#REF!</definedName>
    <definedName name="_COM010505" localSheetId="11">#REF!</definedName>
    <definedName name="_COM010505" localSheetId="13">#REF!</definedName>
    <definedName name="_COM010505">#REF!</definedName>
    <definedName name="_COM010509" localSheetId="11">#REF!</definedName>
    <definedName name="_COM010509" localSheetId="13">#REF!</definedName>
    <definedName name="_COM010509">#REF!</definedName>
    <definedName name="_COM010512" localSheetId="11">#REF!</definedName>
    <definedName name="_COM010512" localSheetId="13">#REF!</definedName>
    <definedName name="_COM010512">#REF!</definedName>
    <definedName name="_COM010518" localSheetId="11">#REF!</definedName>
    <definedName name="_COM010518" localSheetId="13">#REF!</definedName>
    <definedName name="_COM010518">#REF!</definedName>
    <definedName name="_COM010519" localSheetId="11">#REF!</definedName>
    <definedName name="_COM010519" localSheetId="13">#REF!</definedName>
    <definedName name="_COM010519">#REF!</definedName>
    <definedName name="_COM010521" localSheetId="11">#REF!</definedName>
    <definedName name="_COM010521" localSheetId="13">#REF!</definedName>
    <definedName name="_COM010521">#REF!</definedName>
    <definedName name="_COM010523" localSheetId="11">#REF!</definedName>
    <definedName name="_COM010523" localSheetId="13">#REF!</definedName>
    <definedName name="_COM010523">#REF!</definedName>
    <definedName name="_COM010532" localSheetId="11">#REF!</definedName>
    <definedName name="_COM010532" localSheetId="13">#REF!</definedName>
    <definedName name="_COM010532">#REF!</definedName>
    <definedName name="_COM010533" localSheetId="11">#REF!</definedName>
    <definedName name="_COM010533" localSheetId="13">#REF!</definedName>
    <definedName name="_COM010533">#REF!</definedName>
    <definedName name="_COM010536" localSheetId="11">#REF!</definedName>
    <definedName name="_COM010536" localSheetId="13">#REF!</definedName>
    <definedName name="_COM010536">#REF!</definedName>
    <definedName name="_COM010701" localSheetId="11">#REF!</definedName>
    <definedName name="_COM010701" localSheetId="13">#REF!</definedName>
    <definedName name="_COM010701">#REF!</definedName>
    <definedName name="_COM010703" localSheetId="11">#REF!</definedName>
    <definedName name="_COM010703" localSheetId="13">#REF!</definedName>
    <definedName name="_COM010703">#REF!</definedName>
    <definedName name="_COM010705" localSheetId="11">#REF!</definedName>
    <definedName name="_COM010705" localSheetId="13">#REF!</definedName>
    <definedName name="_COM010705">#REF!</definedName>
    <definedName name="_COM010708" localSheetId="11">#REF!</definedName>
    <definedName name="_COM010708" localSheetId="13">#REF!</definedName>
    <definedName name="_COM010708">#REF!</definedName>
    <definedName name="_COM010710" localSheetId="11">#REF!</definedName>
    <definedName name="_COM010710" localSheetId="13">#REF!</definedName>
    <definedName name="_COM010710">#REF!</definedName>
    <definedName name="_COM010712" localSheetId="11">#REF!</definedName>
    <definedName name="_COM010712" localSheetId="13">#REF!</definedName>
    <definedName name="_COM010712">#REF!</definedName>
    <definedName name="_COM010717" localSheetId="11">#REF!</definedName>
    <definedName name="_COM010717" localSheetId="13">#REF!</definedName>
    <definedName name="_COM010717">#REF!</definedName>
    <definedName name="_COM010718" localSheetId="11">#REF!</definedName>
    <definedName name="_COM010718" localSheetId="13">#REF!</definedName>
    <definedName name="_COM010718">#REF!</definedName>
    <definedName name="_COM020201" localSheetId="11">#REF!</definedName>
    <definedName name="_COM020201" localSheetId="13">#REF!</definedName>
    <definedName name="_COM020201">#REF!</definedName>
    <definedName name="_COM020205" localSheetId="11">#REF!</definedName>
    <definedName name="_COM020205" localSheetId="13">#REF!</definedName>
    <definedName name="_COM020205">#REF!</definedName>
    <definedName name="_COM020211" localSheetId="11">#REF!</definedName>
    <definedName name="_COM020211" localSheetId="13">#REF!</definedName>
    <definedName name="_COM020211">#REF!</definedName>
    <definedName name="_COM020217" localSheetId="11">#REF!</definedName>
    <definedName name="_COM020217" localSheetId="13">#REF!</definedName>
    <definedName name="_COM020217">#REF!</definedName>
    <definedName name="_COM030102" localSheetId="11">#REF!</definedName>
    <definedName name="_COM030102" localSheetId="13">#REF!</definedName>
    <definedName name="_COM030102">#REF!</definedName>
    <definedName name="_COM030201" localSheetId="11">#REF!</definedName>
    <definedName name="_COM030201" localSheetId="13">#REF!</definedName>
    <definedName name="_COM030201">#REF!</definedName>
    <definedName name="_COM030303" localSheetId="11">#REF!</definedName>
    <definedName name="_COM030303" localSheetId="13">#REF!</definedName>
    <definedName name="_COM030303">#REF!</definedName>
    <definedName name="_COM030317" localSheetId="11">#REF!</definedName>
    <definedName name="_COM030317" localSheetId="13">#REF!</definedName>
    <definedName name="_COM030317">#REF!</definedName>
    <definedName name="_COM040101" localSheetId="11">#REF!</definedName>
    <definedName name="_COM040101" localSheetId="13">#REF!</definedName>
    <definedName name="_COM040101">#REF!</definedName>
    <definedName name="_COM040202" localSheetId="11">#REF!</definedName>
    <definedName name="_COM040202" localSheetId="13">#REF!</definedName>
    <definedName name="_COM040202">#REF!</definedName>
    <definedName name="_COM050103" localSheetId="11">#REF!</definedName>
    <definedName name="_COM050103" localSheetId="13">#REF!</definedName>
    <definedName name="_COM050103">#REF!</definedName>
    <definedName name="_COM050207" localSheetId="11">#REF!</definedName>
    <definedName name="_COM050207" localSheetId="13">#REF!</definedName>
    <definedName name="_COM050207">#REF!</definedName>
    <definedName name="_COM060101" localSheetId="11">#REF!</definedName>
    <definedName name="_COM060101" localSheetId="13">#REF!</definedName>
    <definedName name="_COM060101">#REF!</definedName>
    <definedName name="_COM080101" localSheetId="11">#REF!</definedName>
    <definedName name="_COM080101" localSheetId="13">#REF!</definedName>
    <definedName name="_COM080101">#REF!</definedName>
    <definedName name="_COM080310" localSheetId="11">#REF!</definedName>
    <definedName name="_COM080310" localSheetId="13">#REF!</definedName>
    <definedName name="_COM080310">#REF!</definedName>
    <definedName name="_COM090101" localSheetId="11">#REF!</definedName>
    <definedName name="_COM090101" localSheetId="13">#REF!</definedName>
    <definedName name="_COM090101">#REF!</definedName>
    <definedName name="_COM100302" localSheetId="11">#REF!</definedName>
    <definedName name="_COM100302" localSheetId="13">#REF!</definedName>
    <definedName name="_COM100302">#REF!</definedName>
    <definedName name="_COM110101" localSheetId="11">#REF!</definedName>
    <definedName name="_COM110101" localSheetId="13">#REF!</definedName>
    <definedName name="_COM110101">#REF!</definedName>
    <definedName name="_COM110104" localSheetId="11">#REF!</definedName>
    <definedName name="_COM110104" localSheetId="13">#REF!</definedName>
    <definedName name="_COM110104">#REF!</definedName>
    <definedName name="_COM110107" localSheetId="11">#REF!</definedName>
    <definedName name="_COM110107" localSheetId="13">#REF!</definedName>
    <definedName name="_COM110107">#REF!</definedName>
    <definedName name="_COM120101" localSheetId="11">#REF!</definedName>
    <definedName name="_COM120101" localSheetId="13">#REF!</definedName>
    <definedName name="_COM120101">#REF!</definedName>
    <definedName name="_COM120105" localSheetId="11">#REF!</definedName>
    <definedName name="_COM120105" localSheetId="13">#REF!</definedName>
    <definedName name="_COM120105">#REF!</definedName>
    <definedName name="_COM120106" localSheetId="11">#REF!</definedName>
    <definedName name="_COM120106" localSheetId="13">#REF!</definedName>
    <definedName name="_COM120106">#REF!</definedName>
    <definedName name="_COM120107" localSheetId="11">#REF!</definedName>
    <definedName name="_COM120107" localSheetId="13">#REF!</definedName>
    <definedName name="_COM120107">#REF!</definedName>
    <definedName name="_COM120110" localSheetId="11">#REF!</definedName>
    <definedName name="_COM120110" localSheetId="13">#REF!</definedName>
    <definedName name="_COM120110">#REF!</definedName>
    <definedName name="_COM120150" localSheetId="11">#REF!</definedName>
    <definedName name="_COM120150" localSheetId="13">#REF!</definedName>
    <definedName name="_COM120150">#REF!</definedName>
    <definedName name="_COM130101" localSheetId="11">#REF!</definedName>
    <definedName name="_COM130101" localSheetId="13">#REF!</definedName>
    <definedName name="_COM130101">#REF!</definedName>
    <definedName name="_COM130103" localSheetId="11">#REF!</definedName>
    <definedName name="_COM130103" localSheetId="13">#REF!</definedName>
    <definedName name="_COM130103">#REF!</definedName>
    <definedName name="_COM130304" localSheetId="11">#REF!</definedName>
    <definedName name="_COM130304" localSheetId="13">#REF!</definedName>
    <definedName name="_COM130304">#REF!</definedName>
    <definedName name="_COM130401" localSheetId="11">#REF!</definedName>
    <definedName name="_COM130401" localSheetId="13">#REF!</definedName>
    <definedName name="_COM130401">#REF!</definedName>
    <definedName name="_COM140102" localSheetId="11">#REF!</definedName>
    <definedName name="_COM140102" localSheetId="13">#REF!</definedName>
    <definedName name="_COM140102">#REF!</definedName>
    <definedName name="_COM140109" localSheetId="11">#REF!</definedName>
    <definedName name="_COM140109" localSheetId="13">#REF!</definedName>
    <definedName name="_COM140109">#REF!</definedName>
    <definedName name="_COM140113" localSheetId="11">#REF!</definedName>
    <definedName name="_COM140113" localSheetId="13">#REF!</definedName>
    <definedName name="_COM140113">#REF!</definedName>
    <definedName name="_COM140122" localSheetId="11">#REF!</definedName>
    <definedName name="_COM140122" localSheetId="13">#REF!</definedName>
    <definedName name="_COM140122">#REF!</definedName>
    <definedName name="_COM140126" localSheetId="11">#REF!</definedName>
    <definedName name="_COM140126" localSheetId="13">#REF!</definedName>
    <definedName name="_COM140126">#REF!</definedName>
    <definedName name="_COM140129" localSheetId="11">#REF!</definedName>
    <definedName name="_COM140129" localSheetId="13">#REF!</definedName>
    <definedName name="_COM140129">#REF!</definedName>
    <definedName name="_COM140135" localSheetId="11">#REF!</definedName>
    <definedName name="_COM140135" localSheetId="13">#REF!</definedName>
    <definedName name="_COM140135">#REF!</definedName>
    <definedName name="_COM140143" localSheetId="11">#REF!</definedName>
    <definedName name="_COM140143" localSheetId="13">#REF!</definedName>
    <definedName name="_COM140143">#REF!</definedName>
    <definedName name="_COM140145" localSheetId="11">#REF!</definedName>
    <definedName name="_COM140145" localSheetId="13">#REF!</definedName>
    <definedName name="_COM140145">#REF!</definedName>
    <definedName name="_COM150130" localSheetId="11">#REF!</definedName>
    <definedName name="_COM150130" localSheetId="13">#REF!</definedName>
    <definedName name="_COM150130">#REF!</definedName>
    <definedName name="_COM170101" localSheetId="11">#REF!</definedName>
    <definedName name="_COM170101" localSheetId="13">#REF!</definedName>
    <definedName name="_COM170101">#REF!</definedName>
    <definedName name="_COM170102" localSheetId="11">#REF!</definedName>
    <definedName name="_COM170102" localSheetId="13">#REF!</definedName>
    <definedName name="_COM170102">#REF!</definedName>
    <definedName name="_COM170103" localSheetId="11">#REF!</definedName>
    <definedName name="_COM170103" localSheetId="13">#REF!</definedName>
    <definedName name="_COM170103">#REF!</definedName>
    <definedName name="_cron." localSheetId="11" hidden="1">#REF!</definedName>
    <definedName name="_cron." localSheetId="13" hidden="1">#REF!</definedName>
    <definedName name="_cron." hidden="1">#REF!</definedName>
    <definedName name="_D" localSheetId="11">#REF!</definedName>
    <definedName name="_D" localSheetId="13">#REF!</definedName>
    <definedName name="_D">#REF!</definedName>
    <definedName name="_D_1" localSheetId="11">#REF!</definedName>
    <definedName name="_D_1" localSheetId="13">#REF!</definedName>
    <definedName name="_D_1">#REF!</definedName>
    <definedName name="_ELE1" localSheetId="11">#REF!</definedName>
    <definedName name="_ELE1" localSheetId="13">#REF!</definedName>
    <definedName name="_ELE1">#REF!</definedName>
    <definedName name="_ELE2" localSheetId="11">#REF!</definedName>
    <definedName name="_ELE2" localSheetId="13">#REF!</definedName>
    <definedName name="_ELE2">#REF!</definedName>
    <definedName name="_ELE3" localSheetId="11">#REF!</definedName>
    <definedName name="_ELE3" localSheetId="13">#REF!</definedName>
    <definedName name="_ELE3">#REF!</definedName>
    <definedName name="_eu2" localSheetId="11" hidden="1">{#N/A,#N/A,FALSE,"MO (2)"}</definedName>
    <definedName name="_eu2" localSheetId="12" hidden="1">{#N/A,#N/A,FALSE,"MO (2)"}</definedName>
    <definedName name="_eu2" hidden="1">{#N/A,#N/A,FALSE,"MO (2)"}</definedName>
    <definedName name="_FCCEMED_" localSheetId="11">#REF!</definedName>
    <definedName name="_FCCEMED_" localSheetId="13">#REF!</definedName>
    <definedName name="_FCCEMED_">#REF!</definedName>
    <definedName name="_Fill" localSheetId="11" hidden="1">#REF!</definedName>
    <definedName name="_Fill" localSheetId="13" hidden="1">#REF!</definedName>
    <definedName name="_Fill" hidden="1">#REF!</definedName>
    <definedName name="_xlnm._FilterDatabase" localSheetId="7" hidden="1">'Plan. Global'!$F$11:$O$188</definedName>
    <definedName name="_xlnm._FilterDatabase" localSheetId="6" hidden="1">Plan.Global!$F$12:$L$55</definedName>
    <definedName name="_xlnm._FilterDatabase" localSheetId="5" hidden="1">'Plan.Orçam.'!$F$11:$N$87</definedName>
    <definedName name="_xlnm._FilterDatabase" localSheetId="15" hidden="1">'Sinapi_Comp-12.2025'!$A$5:$M$4990</definedName>
    <definedName name="_xlnm._FilterDatabase" localSheetId="16" hidden="1">'Sinapi_Insum-12.2025'!$A$7:$E$4991</definedName>
    <definedName name="_G" localSheetId="11">#REF!</definedName>
    <definedName name="_G" localSheetId="13">#REF!</definedName>
    <definedName name="_G" localSheetId="12">#REF!</definedName>
    <definedName name="_G">#REF!</definedName>
    <definedName name="_G_1" localSheetId="11">#REF!</definedName>
    <definedName name="_G_1" localSheetId="13">#REF!</definedName>
    <definedName name="_G_1">#REF!</definedName>
    <definedName name="_GLB2" localSheetId="11">#REF!</definedName>
    <definedName name="_GLB2" localSheetId="13">#REF!</definedName>
    <definedName name="_GLB2">#REF!</definedName>
    <definedName name="_GOTO_D1_" localSheetId="11">#REF!</definedName>
    <definedName name="_GOTO_D1_" localSheetId="13">#REF!</definedName>
    <definedName name="_GOTO_D1_">#REF!</definedName>
    <definedName name="_GOTO_E1_" localSheetId="11">#REF!</definedName>
    <definedName name="_GOTO_E1_" localSheetId="13">#REF!</definedName>
    <definedName name="_GOTO_E1_">#REF!</definedName>
    <definedName name="_GOTO_N1_" localSheetId="11">#REF!</definedName>
    <definedName name="_GOTO_N1_" localSheetId="13">#REF!</definedName>
    <definedName name="_GOTO_N1_">#REF!</definedName>
    <definedName name="_HOME__" localSheetId="11">#REF!</definedName>
    <definedName name="_HOME__" localSheetId="13">#REF!</definedName>
    <definedName name="_HOME__">#REF!</definedName>
    <definedName name="_I" localSheetId="11">#REF!</definedName>
    <definedName name="_I" localSheetId="13">#REF!</definedName>
    <definedName name="_I">#REF!</definedName>
    <definedName name="_I_1" localSheetId="11">#REF!</definedName>
    <definedName name="_I_1" localSheetId="13">#REF!</definedName>
    <definedName name="_I_1">#REF!</definedName>
    <definedName name="_i3" localSheetId="11">#REF!</definedName>
    <definedName name="_i3" localSheetId="13">#REF!</definedName>
    <definedName name="_i3">#REF!</definedName>
    <definedName name="_IRM1" localSheetId="11" hidden="1">{#N/A,#N/A,FALSE,"MO (2)"}</definedName>
    <definedName name="_IRM1" localSheetId="12" hidden="1">{#N/A,#N/A,FALSE,"MO (2)"}</definedName>
    <definedName name="_IRM1" hidden="1">{#N/A,#N/A,FALSE,"MO (2)"}</definedName>
    <definedName name="_Key1" localSheetId="11" hidden="1">#REF!</definedName>
    <definedName name="_Key1" localSheetId="13" hidden="1">#REF!</definedName>
    <definedName name="_Key1" hidden="1">#REF!</definedName>
    <definedName name="_M" localSheetId="11">#REF!</definedName>
    <definedName name="_M" localSheetId="13">#REF!</definedName>
    <definedName name="_M">#REF!</definedName>
    <definedName name="_M_1" localSheetId="11">#REF!</definedName>
    <definedName name="_M_1" localSheetId="13">#REF!</definedName>
    <definedName name="_M_1">#REF!</definedName>
    <definedName name="_MAO010201" localSheetId="11">#REF!</definedName>
    <definedName name="_MAO010201" localSheetId="13">#REF!</definedName>
    <definedName name="_MAO010201">#REF!</definedName>
    <definedName name="_MAO010202" localSheetId="11">#REF!</definedName>
    <definedName name="_MAO010202" localSheetId="13">#REF!</definedName>
    <definedName name="_MAO010202">#REF!</definedName>
    <definedName name="_MAO010205" localSheetId="11">#REF!</definedName>
    <definedName name="_MAO010205" localSheetId="13">#REF!</definedName>
    <definedName name="_MAO010205">#REF!</definedName>
    <definedName name="_MAO010206" localSheetId="11">#REF!</definedName>
    <definedName name="_MAO010206" localSheetId="13">#REF!</definedName>
    <definedName name="_MAO010206">#REF!</definedName>
    <definedName name="_MAO010210" localSheetId="11">#REF!</definedName>
    <definedName name="_MAO010210" localSheetId="13">#REF!</definedName>
    <definedName name="_MAO010210">#REF!</definedName>
    <definedName name="_MAO010401" localSheetId="11">#REF!</definedName>
    <definedName name="_MAO010401" localSheetId="13">#REF!</definedName>
    <definedName name="_MAO010401">#REF!</definedName>
    <definedName name="_MAO010402" localSheetId="11">#REF!</definedName>
    <definedName name="_MAO010402" localSheetId="13">#REF!</definedName>
    <definedName name="_MAO010402">#REF!</definedName>
    <definedName name="_MAO010407" localSheetId="11">#REF!</definedName>
    <definedName name="_MAO010407" localSheetId="13">#REF!</definedName>
    <definedName name="_MAO010407">#REF!</definedName>
    <definedName name="_MAO010413" localSheetId="11">#REF!</definedName>
    <definedName name="_MAO010413" localSheetId="13">#REF!</definedName>
    <definedName name="_MAO010413">#REF!</definedName>
    <definedName name="_MAO010501" localSheetId="11">#REF!</definedName>
    <definedName name="_MAO010501" localSheetId="13">#REF!</definedName>
    <definedName name="_MAO010501">#REF!</definedName>
    <definedName name="_MAO010503" localSheetId="11">#REF!</definedName>
    <definedName name="_MAO010503" localSheetId="13">#REF!</definedName>
    <definedName name="_MAO010503">#REF!</definedName>
    <definedName name="_MAO010505" localSheetId="11">#REF!</definedName>
    <definedName name="_MAO010505" localSheetId="13">#REF!</definedName>
    <definedName name="_MAO010505">#REF!</definedName>
    <definedName name="_MAO010509" localSheetId="11">#REF!</definedName>
    <definedName name="_MAO010509" localSheetId="13">#REF!</definedName>
    <definedName name="_MAO010509">#REF!</definedName>
    <definedName name="_MAO010512" localSheetId="11">#REF!</definedName>
    <definedName name="_MAO010512" localSheetId="13">#REF!</definedName>
    <definedName name="_MAO010512">#REF!</definedName>
    <definedName name="_MAO010518" localSheetId="11">#REF!</definedName>
    <definedName name="_MAO010518" localSheetId="13">#REF!</definedName>
    <definedName name="_MAO010518">#REF!</definedName>
    <definedName name="_MAO010519" localSheetId="11">#REF!</definedName>
    <definedName name="_MAO010519" localSheetId="13">#REF!</definedName>
    <definedName name="_MAO010519">#REF!</definedName>
    <definedName name="_MAO010521" localSheetId="11">#REF!</definedName>
    <definedName name="_MAO010521" localSheetId="13">#REF!</definedName>
    <definedName name="_MAO010521">#REF!</definedName>
    <definedName name="_MAO010523" localSheetId="11">#REF!</definedName>
    <definedName name="_MAO010523" localSheetId="13">#REF!</definedName>
    <definedName name="_MAO010523">#REF!</definedName>
    <definedName name="_MAO010532" localSheetId="11">#REF!</definedName>
    <definedName name="_MAO010532" localSheetId="13">#REF!</definedName>
    <definedName name="_MAO010532">#REF!</definedName>
    <definedName name="_MAO010533" localSheetId="11">#REF!</definedName>
    <definedName name="_MAO010533" localSheetId="13">#REF!</definedName>
    <definedName name="_MAO010533">#REF!</definedName>
    <definedName name="_MAO010536" localSheetId="11">#REF!</definedName>
    <definedName name="_MAO010536" localSheetId="13">#REF!</definedName>
    <definedName name="_MAO010536">#REF!</definedName>
    <definedName name="_MAO010701" localSheetId="11">#REF!</definedName>
    <definedName name="_MAO010701" localSheetId="13">#REF!</definedName>
    <definedName name="_MAO010701">#REF!</definedName>
    <definedName name="_MAO010703" localSheetId="11">#REF!</definedName>
    <definedName name="_MAO010703" localSheetId="13">#REF!</definedName>
    <definedName name="_MAO010703">#REF!</definedName>
    <definedName name="_MAO010705" localSheetId="11">#REF!</definedName>
    <definedName name="_MAO010705" localSheetId="13">#REF!</definedName>
    <definedName name="_MAO010705">#REF!</definedName>
    <definedName name="_MAO010708" localSheetId="11">#REF!</definedName>
    <definedName name="_MAO010708" localSheetId="13">#REF!</definedName>
    <definedName name="_MAO010708">#REF!</definedName>
    <definedName name="_MAO010710" localSheetId="11">#REF!</definedName>
    <definedName name="_MAO010710" localSheetId="13">#REF!</definedName>
    <definedName name="_MAO010710">#REF!</definedName>
    <definedName name="_MAO010712" localSheetId="11">#REF!</definedName>
    <definedName name="_MAO010712" localSheetId="13">#REF!</definedName>
    <definedName name="_MAO010712">#REF!</definedName>
    <definedName name="_MAO010717" localSheetId="11">#REF!</definedName>
    <definedName name="_MAO010717" localSheetId="13">#REF!</definedName>
    <definedName name="_MAO010717">#REF!</definedName>
    <definedName name="_MAO020201" localSheetId="11">#REF!</definedName>
    <definedName name="_MAO020201" localSheetId="13">#REF!</definedName>
    <definedName name="_MAO020201">#REF!</definedName>
    <definedName name="_MAO020205" localSheetId="11">#REF!</definedName>
    <definedName name="_MAO020205" localSheetId="13">#REF!</definedName>
    <definedName name="_MAO020205">#REF!</definedName>
    <definedName name="_MAO020211" localSheetId="11">#REF!</definedName>
    <definedName name="_MAO020211" localSheetId="13">#REF!</definedName>
    <definedName name="_MAO020211">#REF!</definedName>
    <definedName name="_MAO020217" localSheetId="11">#REF!</definedName>
    <definedName name="_MAO020217" localSheetId="13">#REF!</definedName>
    <definedName name="_MAO020217">#REF!</definedName>
    <definedName name="_MAO030102" localSheetId="11">#REF!</definedName>
    <definedName name="_MAO030102" localSheetId="13">#REF!</definedName>
    <definedName name="_MAO030102">#REF!</definedName>
    <definedName name="_MAO030201" localSheetId="11">#REF!</definedName>
    <definedName name="_MAO030201" localSheetId="13">#REF!</definedName>
    <definedName name="_MAO030201">#REF!</definedName>
    <definedName name="_MAO030303" localSheetId="11">#REF!</definedName>
    <definedName name="_MAO030303" localSheetId="13">#REF!</definedName>
    <definedName name="_MAO030303">#REF!</definedName>
    <definedName name="_MAO030317" localSheetId="11">#REF!</definedName>
    <definedName name="_MAO030317" localSheetId="13">#REF!</definedName>
    <definedName name="_MAO030317">#REF!</definedName>
    <definedName name="_MAO040101" localSheetId="11">#REF!</definedName>
    <definedName name="_MAO040101" localSheetId="13">#REF!</definedName>
    <definedName name="_MAO040101">#REF!</definedName>
    <definedName name="_MAO040202" localSheetId="11">#REF!</definedName>
    <definedName name="_MAO040202" localSheetId="13">#REF!</definedName>
    <definedName name="_MAO040202">#REF!</definedName>
    <definedName name="_MAO050103" localSheetId="11">#REF!</definedName>
    <definedName name="_MAO050103" localSheetId="13">#REF!</definedName>
    <definedName name="_MAO050103">#REF!</definedName>
    <definedName name="_MAO050207" localSheetId="11">#REF!</definedName>
    <definedName name="_MAO050207" localSheetId="13">#REF!</definedName>
    <definedName name="_MAO050207">#REF!</definedName>
    <definedName name="_MAO060101" localSheetId="11">#REF!</definedName>
    <definedName name="_MAO060101" localSheetId="13">#REF!</definedName>
    <definedName name="_MAO060101">#REF!</definedName>
    <definedName name="_MAO080310" localSheetId="11">#REF!</definedName>
    <definedName name="_MAO080310" localSheetId="13">#REF!</definedName>
    <definedName name="_MAO080310">#REF!</definedName>
    <definedName name="_MAO090101" localSheetId="11">#REF!</definedName>
    <definedName name="_MAO090101" localSheetId="13">#REF!</definedName>
    <definedName name="_MAO090101">#REF!</definedName>
    <definedName name="_MAO110101" localSheetId="11">#REF!</definedName>
    <definedName name="_MAO110101" localSheetId="13">#REF!</definedName>
    <definedName name="_MAO110101">#REF!</definedName>
    <definedName name="_MAO110104" localSheetId="11">#REF!</definedName>
    <definedName name="_MAO110104" localSheetId="13">#REF!</definedName>
    <definedName name="_MAO110104">#REF!</definedName>
    <definedName name="_MAO110107" localSheetId="11">#REF!</definedName>
    <definedName name="_MAO110107" localSheetId="13">#REF!</definedName>
    <definedName name="_MAO110107">#REF!</definedName>
    <definedName name="_MAO120101" localSheetId="11">#REF!</definedName>
    <definedName name="_MAO120101" localSheetId="13">#REF!</definedName>
    <definedName name="_MAO120101">#REF!</definedName>
    <definedName name="_MAO120105" localSheetId="11">#REF!</definedName>
    <definedName name="_MAO120105" localSheetId="13">#REF!</definedName>
    <definedName name="_MAO120105">#REF!</definedName>
    <definedName name="_MAO120106" localSheetId="11">#REF!</definedName>
    <definedName name="_MAO120106" localSheetId="13">#REF!</definedName>
    <definedName name="_MAO120106">#REF!</definedName>
    <definedName name="_MAO120107" localSheetId="11">#REF!</definedName>
    <definedName name="_MAO120107" localSheetId="13">#REF!</definedName>
    <definedName name="_MAO120107">#REF!</definedName>
    <definedName name="_MAO120110" localSheetId="11">#REF!</definedName>
    <definedName name="_MAO120110" localSheetId="13">#REF!</definedName>
    <definedName name="_MAO120110">#REF!</definedName>
    <definedName name="_MAO120150" localSheetId="11">#REF!</definedName>
    <definedName name="_MAO120150" localSheetId="13">#REF!</definedName>
    <definedName name="_MAO120150">#REF!</definedName>
    <definedName name="_MAO130101" localSheetId="11">#REF!</definedName>
    <definedName name="_MAO130101" localSheetId="13">#REF!</definedName>
    <definedName name="_MAO130101">#REF!</definedName>
    <definedName name="_MAO130103" localSheetId="11">#REF!</definedName>
    <definedName name="_MAO130103" localSheetId="13">#REF!</definedName>
    <definedName name="_MAO130103">#REF!</definedName>
    <definedName name="_MAO130304" localSheetId="11">#REF!</definedName>
    <definedName name="_MAO130304" localSheetId="13">#REF!</definedName>
    <definedName name="_MAO130304">#REF!</definedName>
    <definedName name="_MAO130401" localSheetId="11">#REF!</definedName>
    <definedName name="_MAO130401" localSheetId="13">#REF!</definedName>
    <definedName name="_MAO130401">#REF!</definedName>
    <definedName name="_MAO140102" localSheetId="11">#REF!</definedName>
    <definedName name="_MAO140102" localSheetId="13">#REF!</definedName>
    <definedName name="_MAO140102">#REF!</definedName>
    <definedName name="_MAO140109" localSheetId="11">#REF!</definedName>
    <definedName name="_MAO140109" localSheetId="13">#REF!</definedName>
    <definedName name="_MAO140109">#REF!</definedName>
    <definedName name="_MAO140113" localSheetId="11">#REF!</definedName>
    <definedName name="_MAO140113" localSheetId="13">#REF!</definedName>
    <definedName name="_MAO140113">#REF!</definedName>
    <definedName name="_MAO140122" localSheetId="11">#REF!</definedName>
    <definedName name="_MAO140122" localSheetId="13">#REF!</definedName>
    <definedName name="_MAO140122">#REF!</definedName>
    <definedName name="_MAO140126" localSheetId="11">#REF!</definedName>
    <definedName name="_MAO140126" localSheetId="13">#REF!</definedName>
    <definedName name="_MAO140126">#REF!</definedName>
    <definedName name="_MAO140129" localSheetId="11">#REF!</definedName>
    <definedName name="_MAO140129" localSheetId="13">#REF!</definedName>
    <definedName name="_MAO140129">#REF!</definedName>
    <definedName name="_MAO140135" localSheetId="11">#REF!</definedName>
    <definedName name="_MAO140135" localSheetId="13">#REF!</definedName>
    <definedName name="_MAO140135">#REF!</definedName>
    <definedName name="_MAO140143" localSheetId="11">#REF!</definedName>
    <definedName name="_MAO140143" localSheetId="13">#REF!</definedName>
    <definedName name="_MAO140143">#REF!</definedName>
    <definedName name="_MAO140145" localSheetId="11">#REF!</definedName>
    <definedName name="_MAO140145" localSheetId="13">#REF!</definedName>
    <definedName name="_MAO140145">#REF!</definedName>
    <definedName name="_MAT010301" localSheetId="11">#REF!</definedName>
    <definedName name="_MAT010301" localSheetId="13">#REF!</definedName>
    <definedName name="_MAT010301">#REF!</definedName>
    <definedName name="_MAT010401" localSheetId="11">#REF!</definedName>
    <definedName name="_MAT010401" localSheetId="13">#REF!</definedName>
    <definedName name="_MAT010401">#REF!</definedName>
    <definedName name="_MAT010402" localSheetId="11">#REF!</definedName>
    <definedName name="_MAT010402" localSheetId="13">#REF!</definedName>
    <definedName name="_MAT010402">#REF!</definedName>
    <definedName name="_MAT010407" localSheetId="11">#REF!</definedName>
    <definedName name="_MAT010407" localSheetId="13">#REF!</definedName>
    <definedName name="_MAT010407">#REF!</definedName>
    <definedName name="_MAT010413" localSheetId="11">#REF!</definedName>
    <definedName name="_MAT010413" localSheetId="13">#REF!</definedName>
    <definedName name="_MAT010413">#REF!</definedName>
    <definedName name="_MAT010536" localSheetId="11">#REF!</definedName>
    <definedName name="_MAT010536" localSheetId="13">#REF!</definedName>
    <definedName name="_MAT010536">#REF!</definedName>
    <definedName name="_MAT010703" localSheetId="11">#REF!</definedName>
    <definedName name="_MAT010703" localSheetId="13">#REF!</definedName>
    <definedName name="_MAT010703">#REF!</definedName>
    <definedName name="_MAT010708" localSheetId="11">#REF!</definedName>
    <definedName name="_MAT010708" localSheetId="13">#REF!</definedName>
    <definedName name="_MAT010708">#REF!</definedName>
    <definedName name="_MAT010710" localSheetId="11">#REF!</definedName>
    <definedName name="_MAT010710" localSheetId="13">#REF!</definedName>
    <definedName name="_MAT010710">#REF!</definedName>
    <definedName name="_MAT010718" localSheetId="11">#REF!</definedName>
    <definedName name="_MAT010718" localSheetId="13">#REF!</definedName>
    <definedName name="_MAT010718">#REF!</definedName>
    <definedName name="_MAT020201" localSheetId="11">#REF!</definedName>
    <definedName name="_MAT020201" localSheetId="13">#REF!</definedName>
    <definedName name="_MAT020201">#REF!</definedName>
    <definedName name="_MAT020205" localSheetId="11">#REF!</definedName>
    <definedName name="_MAT020205" localSheetId="13">#REF!</definedName>
    <definedName name="_MAT020205">#REF!</definedName>
    <definedName name="_MAT020211" localSheetId="11">#REF!</definedName>
    <definedName name="_MAT020211" localSheetId="13">#REF!</definedName>
    <definedName name="_MAT020211">#REF!</definedName>
    <definedName name="_MAT030102" localSheetId="11">#REF!</definedName>
    <definedName name="_MAT030102" localSheetId="13">#REF!</definedName>
    <definedName name="_MAT030102">#REF!</definedName>
    <definedName name="_MAT030201" localSheetId="11">#REF!</definedName>
    <definedName name="_MAT030201" localSheetId="13">#REF!</definedName>
    <definedName name="_MAT030201">#REF!</definedName>
    <definedName name="_MAT030303" localSheetId="11">#REF!</definedName>
    <definedName name="_MAT030303" localSheetId="13">#REF!</definedName>
    <definedName name="_MAT030303">#REF!</definedName>
    <definedName name="_MAT030317" localSheetId="11">#REF!</definedName>
    <definedName name="_MAT030317" localSheetId="13">#REF!</definedName>
    <definedName name="_MAT030317">#REF!</definedName>
    <definedName name="_MAT040101" localSheetId="11">#REF!</definedName>
    <definedName name="_MAT040101" localSheetId="13">#REF!</definedName>
    <definedName name="_MAT040101">#REF!</definedName>
    <definedName name="_MAT040202" localSheetId="11">#REF!</definedName>
    <definedName name="_MAT040202" localSheetId="13">#REF!</definedName>
    <definedName name="_MAT040202">#REF!</definedName>
    <definedName name="_MAT050103" localSheetId="11">#REF!</definedName>
    <definedName name="_MAT050103" localSheetId="13">#REF!</definedName>
    <definedName name="_MAT050103">#REF!</definedName>
    <definedName name="_MAT050207" localSheetId="11">#REF!</definedName>
    <definedName name="_MAT050207" localSheetId="13">#REF!</definedName>
    <definedName name="_MAT050207">#REF!</definedName>
    <definedName name="_MAT060101" localSheetId="11">#REF!</definedName>
    <definedName name="_MAT060101" localSheetId="13">#REF!</definedName>
    <definedName name="_MAT060101">#REF!</definedName>
    <definedName name="_MAT080101" localSheetId="11">#REF!</definedName>
    <definedName name="_MAT080101" localSheetId="13">#REF!</definedName>
    <definedName name="_MAT080101">#REF!</definedName>
    <definedName name="_MAT080310" localSheetId="11">#REF!</definedName>
    <definedName name="_MAT080310" localSheetId="13">#REF!</definedName>
    <definedName name="_MAT080310">#REF!</definedName>
    <definedName name="_MAT090101" localSheetId="11">#REF!</definedName>
    <definedName name="_MAT090101" localSheetId="13">#REF!</definedName>
    <definedName name="_MAT090101">#REF!</definedName>
    <definedName name="_MAT100302" localSheetId="11">#REF!</definedName>
    <definedName name="_MAT100302" localSheetId="13">#REF!</definedName>
    <definedName name="_MAT100302">#REF!</definedName>
    <definedName name="_MAT110101" localSheetId="11">#REF!</definedName>
    <definedName name="_MAT110101" localSheetId="13">#REF!</definedName>
    <definedName name="_MAT110101">#REF!</definedName>
    <definedName name="_MAT110104" localSheetId="11">#REF!</definedName>
    <definedName name="_MAT110104" localSheetId="13">#REF!</definedName>
    <definedName name="_MAT110104">#REF!</definedName>
    <definedName name="_MAT110107" localSheetId="11">#REF!</definedName>
    <definedName name="_MAT110107" localSheetId="13">#REF!</definedName>
    <definedName name="_MAT110107">#REF!</definedName>
    <definedName name="_MAT120101" localSheetId="11">#REF!</definedName>
    <definedName name="_MAT120101" localSheetId="13">#REF!</definedName>
    <definedName name="_MAT120101">#REF!</definedName>
    <definedName name="_MAT120105" localSheetId="11">#REF!</definedName>
    <definedName name="_MAT120105" localSheetId="13">#REF!</definedName>
    <definedName name="_MAT120105">#REF!</definedName>
    <definedName name="_MAT120106" localSheetId="11">#REF!</definedName>
    <definedName name="_MAT120106" localSheetId="13">#REF!</definedName>
    <definedName name="_MAT120106">#REF!</definedName>
    <definedName name="_MAT120107" localSheetId="11">#REF!</definedName>
    <definedName name="_MAT120107" localSheetId="13">#REF!</definedName>
    <definedName name="_MAT120107">#REF!</definedName>
    <definedName name="_MAT120110" localSheetId="11">#REF!</definedName>
    <definedName name="_MAT120110" localSheetId="13">#REF!</definedName>
    <definedName name="_MAT120110">#REF!</definedName>
    <definedName name="_MAT120150" localSheetId="11">#REF!</definedName>
    <definedName name="_MAT120150" localSheetId="13">#REF!</definedName>
    <definedName name="_MAT120150">#REF!</definedName>
    <definedName name="_MAT130101" localSheetId="11">#REF!</definedName>
    <definedName name="_MAT130101" localSheetId="13">#REF!</definedName>
    <definedName name="_MAT130101">#REF!</definedName>
    <definedName name="_MAT130103" localSheetId="11">#REF!</definedName>
    <definedName name="_MAT130103" localSheetId="13">#REF!</definedName>
    <definedName name="_MAT130103">#REF!</definedName>
    <definedName name="_MAT130304" localSheetId="11">#REF!</definedName>
    <definedName name="_MAT130304" localSheetId="13">#REF!</definedName>
    <definedName name="_MAT130304">#REF!</definedName>
    <definedName name="_MAT130401" localSheetId="11">#REF!</definedName>
    <definedName name="_MAT130401" localSheetId="13">#REF!</definedName>
    <definedName name="_MAT130401">#REF!</definedName>
    <definedName name="_MAT140102" localSheetId="11">#REF!</definedName>
    <definedName name="_MAT140102" localSheetId="13">#REF!</definedName>
    <definedName name="_MAT140102">#REF!</definedName>
    <definedName name="_MAT140109" localSheetId="11">#REF!</definedName>
    <definedName name="_MAT140109" localSheetId="13">#REF!</definedName>
    <definedName name="_MAT140109">#REF!</definedName>
    <definedName name="_MAT140113" localSheetId="11">#REF!</definedName>
    <definedName name="_MAT140113" localSheetId="13">#REF!</definedName>
    <definedName name="_MAT140113">#REF!</definedName>
    <definedName name="_MAT140122" localSheetId="11">#REF!</definedName>
    <definedName name="_MAT140122" localSheetId="13">#REF!</definedName>
    <definedName name="_MAT140122">#REF!</definedName>
    <definedName name="_MAT140126" localSheetId="11">#REF!</definedName>
    <definedName name="_MAT140126" localSheetId="13">#REF!</definedName>
    <definedName name="_MAT140126">#REF!</definedName>
    <definedName name="_MAT140129" localSheetId="11">#REF!</definedName>
    <definedName name="_MAT140129" localSheetId="13">#REF!</definedName>
    <definedName name="_MAT140129">#REF!</definedName>
    <definedName name="_MAT140135" localSheetId="11">#REF!</definedName>
    <definedName name="_MAT140135" localSheetId="13">#REF!</definedName>
    <definedName name="_MAT140135">#REF!</definedName>
    <definedName name="_MAT140143" localSheetId="11">#REF!</definedName>
    <definedName name="_MAT140143" localSheetId="13">#REF!</definedName>
    <definedName name="_MAT140143">#REF!</definedName>
    <definedName name="_MAT140145" localSheetId="11">#REF!</definedName>
    <definedName name="_MAT140145" localSheetId="13">#REF!</definedName>
    <definedName name="_MAT140145">#REF!</definedName>
    <definedName name="_MAT150130" localSheetId="11">#REF!</definedName>
    <definedName name="_MAT150130" localSheetId="13">#REF!</definedName>
    <definedName name="_MAT150130">#REF!</definedName>
    <definedName name="_MAT170101" localSheetId="11">#REF!</definedName>
    <definedName name="_MAT170101" localSheetId="13">#REF!</definedName>
    <definedName name="_MAT170101">#REF!</definedName>
    <definedName name="_MAT170102" localSheetId="11">#REF!</definedName>
    <definedName name="_MAT170102" localSheetId="13">#REF!</definedName>
    <definedName name="_MAT170102">#REF!</definedName>
    <definedName name="_MAT170103" localSheetId="11">#REF!</definedName>
    <definedName name="_MAT170103" localSheetId="13">#REF!</definedName>
    <definedName name="_MAT170103">#REF!</definedName>
    <definedName name="_MatMult_A" localSheetId="11" hidden="1">#REF!</definedName>
    <definedName name="_MatMult_A" localSheetId="13" hidden="1">#REF!</definedName>
    <definedName name="_MatMult_A" hidden="1">#REF!</definedName>
    <definedName name="_MatMult_AxB" localSheetId="11" hidden="1">#REF!</definedName>
    <definedName name="_MatMult_AxB" localSheetId="13" hidden="1">#REF!</definedName>
    <definedName name="_MatMult_AxB" hidden="1">#REF!</definedName>
    <definedName name="_MatMult_B" localSheetId="11" hidden="1">#REF!</definedName>
    <definedName name="_MatMult_B" localSheetId="13" hidden="1">#REF!</definedName>
    <definedName name="_MatMult_B" hidden="1">#REF!</definedName>
    <definedName name="_MDO1" localSheetId="13">#REF!</definedName>
    <definedName name="_MDO1">#REF!</definedName>
    <definedName name="_MDO2" localSheetId="13">#REF!</definedName>
    <definedName name="_MDO2">#REF!</definedName>
    <definedName name="_MNSJS" localSheetId="11">#REF!</definedName>
    <definedName name="_MNSJS" localSheetId="13">#REF!</definedName>
    <definedName name="_MNSJS" localSheetId="12">#REF!</definedName>
    <definedName name="_MNSJS">#REF!</definedName>
    <definedName name="_Order1" hidden="1">255</definedName>
    <definedName name="_P" localSheetId="11">#REF!</definedName>
    <definedName name="_P" localSheetId="13">#REF!</definedName>
    <definedName name="_P" localSheetId="12">#REF!</definedName>
    <definedName name="_P">#REF!</definedName>
    <definedName name="_P_1" localSheetId="11">#REF!</definedName>
    <definedName name="_P_1" localSheetId="13">#REF!</definedName>
    <definedName name="_P_1">#REF!</definedName>
    <definedName name="_Parse_In" localSheetId="11" hidden="1">#REF!</definedName>
    <definedName name="_Parse_In" localSheetId="13" hidden="1">#REF!</definedName>
    <definedName name="_Parse_In" hidden="1">#REF!</definedName>
    <definedName name="_Parse_Out" localSheetId="11" hidden="1">#REF!</definedName>
    <definedName name="_Parse_Out" localSheetId="13" hidden="1">#REF!</definedName>
    <definedName name="_Parse_Out" hidden="1">#REF!</definedName>
    <definedName name="_PL1" localSheetId="11">#REF!</definedName>
    <definedName name="_PL1" localSheetId="13">#REF!</definedName>
    <definedName name="_PL1">#REF!</definedName>
    <definedName name="_PPOS015Q_AGPQ_" localSheetId="11">#REF!</definedName>
    <definedName name="_PPOS015Q_AGPQ_" localSheetId="13">#REF!</definedName>
    <definedName name="_PPOS015Q_AGPQ_">#REF!</definedName>
    <definedName name="_PPOS015Q_AGPQ__6" localSheetId="11">#REF!</definedName>
    <definedName name="_PPOS015Q_AGPQ__6" localSheetId="13">#REF!</definedName>
    <definedName name="_PPOS015Q_AGPQ__6">#REF!</definedName>
    <definedName name="_PRE010201" localSheetId="11">#REF!</definedName>
    <definedName name="_PRE010201" localSheetId="13">#REF!</definedName>
    <definedName name="_PRE010201">#REF!</definedName>
    <definedName name="_PRE010202" localSheetId="11">#REF!</definedName>
    <definedName name="_PRE010202" localSheetId="13">#REF!</definedName>
    <definedName name="_PRE010202">#REF!</definedName>
    <definedName name="_PRE010205" localSheetId="11">#REF!</definedName>
    <definedName name="_PRE010205" localSheetId="13">#REF!</definedName>
    <definedName name="_PRE010205">#REF!</definedName>
    <definedName name="_PRE010206" localSheetId="11">#REF!</definedName>
    <definedName name="_PRE010206" localSheetId="13">#REF!</definedName>
    <definedName name="_PRE010206">#REF!</definedName>
    <definedName name="_PRE010210" localSheetId="11">#REF!</definedName>
    <definedName name="_PRE010210" localSheetId="13">#REF!</definedName>
    <definedName name="_PRE010210">#REF!</definedName>
    <definedName name="_PRE010301" localSheetId="11">#REF!</definedName>
    <definedName name="_PRE010301" localSheetId="13">#REF!</definedName>
    <definedName name="_PRE010301">#REF!</definedName>
    <definedName name="_PRE010401" localSheetId="11">#REF!</definedName>
    <definedName name="_PRE010401" localSheetId="13">#REF!</definedName>
    <definedName name="_PRE010401">#REF!</definedName>
    <definedName name="_PRE010402" localSheetId="11">#REF!</definedName>
    <definedName name="_PRE010402" localSheetId="13">#REF!</definedName>
    <definedName name="_PRE010402">#REF!</definedName>
    <definedName name="_PRE010407" localSheetId="11">#REF!</definedName>
    <definedName name="_PRE010407" localSheetId="13">#REF!</definedName>
    <definedName name="_PRE010407">#REF!</definedName>
    <definedName name="_PRE010413" localSheetId="11">#REF!</definedName>
    <definedName name="_PRE010413" localSheetId="13">#REF!</definedName>
    <definedName name="_PRE010413">#REF!</definedName>
    <definedName name="_PRE010501" localSheetId="11">#REF!</definedName>
    <definedName name="_PRE010501" localSheetId="13">#REF!</definedName>
    <definedName name="_PRE010501">#REF!</definedName>
    <definedName name="_PRE010503" localSheetId="11">#REF!</definedName>
    <definedName name="_PRE010503" localSheetId="13">#REF!</definedName>
    <definedName name="_PRE010503">#REF!</definedName>
    <definedName name="_PRE010505" localSheetId="11">#REF!</definedName>
    <definedName name="_PRE010505" localSheetId="13">#REF!</definedName>
    <definedName name="_PRE010505">#REF!</definedName>
    <definedName name="_PRE010509" localSheetId="11">#REF!</definedName>
    <definedName name="_PRE010509" localSheetId="13">#REF!</definedName>
    <definedName name="_PRE010509">#REF!</definedName>
    <definedName name="_PRE010512" localSheetId="11">#REF!</definedName>
    <definedName name="_PRE010512" localSheetId="13">#REF!</definedName>
    <definedName name="_PRE010512">#REF!</definedName>
    <definedName name="_PRE010518" localSheetId="11">#REF!</definedName>
    <definedName name="_PRE010518" localSheetId="13">#REF!</definedName>
    <definedName name="_PRE010518">#REF!</definedName>
    <definedName name="_PRE010519" localSheetId="11">#REF!</definedName>
    <definedName name="_PRE010519" localSheetId="13">#REF!</definedName>
    <definedName name="_PRE010519">#REF!</definedName>
    <definedName name="_PRE010521" localSheetId="11">#REF!</definedName>
    <definedName name="_PRE010521" localSheetId="13">#REF!</definedName>
    <definedName name="_PRE010521">#REF!</definedName>
    <definedName name="_PRE010523" localSheetId="11">#REF!</definedName>
    <definedName name="_PRE010523" localSheetId="13">#REF!</definedName>
    <definedName name="_PRE010523">#REF!</definedName>
    <definedName name="_PRE010532" localSheetId="11">#REF!</definedName>
    <definedName name="_PRE010532" localSheetId="13">#REF!</definedName>
    <definedName name="_PRE010532">#REF!</definedName>
    <definedName name="_PRE010533" localSheetId="11">#REF!</definedName>
    <definedName name="_PRE010533" localSheetId="13">#REF!</definedName>
    <definedName name="_PRE010533">#REF!</definedName>
    <definedName name="_PRE010536" localSheetId="11">#REF!</definedName>
    <definedName name="_PRE010536" localSheetId="13">#REF!</definedName>
    <definedName name="_PRE010536">#REF!</definedName>
    <definedName name="_PRE010701" localSheetId="11">#REF!</definedName>
    <definedName name="_PRE010701" localSheetId="13">#REF!</definedName>
    <definedName name="_PRE010701">#REF!</definedName>
    <definedName name="_PRE010703" localSheetId="11">#REF!</definedName>
    <definedName name="_PRE010703" localSheetId="13">#REF!</definedName>
    <definedName name="_PRE010703">#REF!</definedName>
    <definedName name="_PRE010705" localSheetId="11">#REF!</definedName>
    <definedName name="_PRE010705" localSheetId="13">#REF!</definedName>
    <definedName name="_PRE010705">#REF!</definedName>
    <definedName name="_PRE010708" localSheetId="11">#REF!</definedName>
    <definedName name="_PRE010708" localSheetId="13">#REF!</definedName>
    <definedName name="_PRE010708">#REF!</definedName>
    <definedName name="_PRE010710" localSheetId="11">#REF!</definedName>
    <definedName name="_PRE010710" localSheetId="13">#REF!</definedName>
    <definedName name="_PRE010710">#REF!</definedName>
    <definedName name="_PRE010712" localSheetId="11">#REF!</definedName>
    <definedName name="_PRE010712" localSheetId="13">#REF!</definedName>
    <definedName name="_PRE010712">#REF!</definedName>
    <definedName name="_PRE010717" localSheetId="11">#REF!</definedName>
    <definedName name="_PRE010717" localSheetId="13">#REF!</definedName>
    <definedName name="_PRE010717">#REF!</definedName>
    <definedName name="_PRE010718" localSheetId="11">#REF!</definedName>
    <definedName name="_PRE010718" localSheetId="13">#REF!</definedName>
    <definedName name="_PRE010718">#REF!</definedName>
    <definedName name="_PRE020201" localSheetId="11">#REF!</definedName>
    <definedName name="_PRE020201" localSheetId="13">#REF!</definedName>
    <definedName name="_PRE020201">#REF!</definedName>
    <definedName name="_PRE020205" localSheetId="11">#REF!</definedName>
    <definedName name="_PRE020205" localSheetId="13">#REF!</definedName>
    <definedName name="_PRE020205">#REF!</definedName>
    <definedName name="_PRE020211" localSheetId="11">#REF!</definedName>
    <definedName name="_PRE020211" localSheetId="13">#REF!</definedName>
    <definedName name="_PRE020211">#REF!</definedName>
    <definedName name="_PRE020217" localSheetId="11">#REF!</definedName>
    <definedName name="_PRE020217" localSheetId="13">#REF!</definedName>
    <definedName name="_PRE020217">#REF!</definedName>
    <definedName name="_PRE030102" localSheetId="11">#REF!</definedName>
    <definedName name="_PRE030102" localSheetId="13">#REF!</definedName>
    <definedName name="_PRE030102">#REF!</definedName>
    <definedName name="_PRE030201" localSheetId="11">#REF!</definedName>
    <definedName name="_PRE030201" localSheetId="13">#REF!</definedName>
    <definedName name="_PRE030201">#REF!</definedName>
    <definedName name="_PRE030303" localSheetId="11">#REF!</definedName>
    <definedName name="_PRE030303" localSheetId="13">#REF!</definedName>
    <definedName name="_PRE030303">#REF!</definedName>
    <definedName name="_PRE030317" localSheetId="11">#REF!</definedName>
    <definedName name="_PRE030317" localSheetId="13">#REF!</definedName>
    <definedName name="_PRE030317">#REF!</definedName>
    <definedName name="_PRE040101" localSheetId="11">#REF!</definedName>
    <definedName name="_PRE040101" localSheetId="13">#REF!</definedName>
    <definedName name="_PRE040101">#REF!</definedName>
    <definedName name="_PRE040202" localSheetId="11">#REF!</definedName>
    <definedName name="_PRE040202" localSheetId="13">#REF!</definedName>
    <definedName name="_PRE040202">#REF!</definedName>
    <definedName name="_PRE050103" localSheetId="11">#REF!</definedName>
    <definedName name="_PRE050103" localSheetId="13">#REF!</definedName>
    <definedName name="_PRE050103">#REF!</definedName>
    <definedName name="_PRE050207" localSheetId="11">#REF!</definedName>
    <definedName name="_PRE050207" localSheetId="13">#REF!</definedName>
    <definedName name="_PRE050207">#REF!</definedName>
    <definedName name="_PRE060101" localSheetId="11">#REF!</definedName>
    <definedName name="_PRE060101" localSheetId="13">#REF!</definedName>
    <definedName name="_PRE060101">#REF!</definedName>
    <definedName name="_PRE080101" localSheetId="11">#REF!</definedName>
    <definedName name="_PRE080101" localSheetId="13">#REF!</definedName>
    <definedName name="_PRE080101">#REF!</definedName>
    <definedName name="_PRE080310" localSheetId="11">#REF!</definedName>
    <definedName name="_PRE080310" localSheetId="13">#REF!</definedName>
    <definedName name="_PRE080310">#REF!</definedName>
    <definedName name="_PRE090101" localSheetId="11">#REF!</definedName>
    <definedName name="_PRE090101" localSheetId="13">#REF!</definedName>
    <definedName name="_PRE090101">#REF!</definedName>
    <definedName name="_PRE100302" localSheetId="11">#REF!</definedName>
    <definedName name="_PRE100302" localSheetId="13">#REF!</definedName>
    <definedName name="_PRE100302">#REF!</definedName>
    <definedName name="_PRE110101" localSheetId="11">#REF!</definedName>
    <definedName name="_PRE110101" localSheetId="13">#REF!</definedName>
    <definedName name="_PRE110101">#REF!</definedName>
    <definedName name="_PRE110104" localSheetId="11">#REF!</definedName>
    <definedName name="_PRE110104" localSheetId="13">#REF!</definedName>
    <definedName name="_PRE110104">#REF!</definedName>
    <definedName name="_PRE110107" localSheetId="11">#REF!</definedName>
    <definedName name="_PRE110107" localSheetId="13">#REF!</definedName>
    <definedName name="_PRE110107">#REF!</definedName>
    <definedName name="_PRE120101" localSheetId="11">#REF!</definedName>
    <definedName name="_PRE120101" localSheetId="13">#REF!</definedName>
    <definedName name="_PRE120101">#REF!</definedName>
    <definedName name="_PRE120105" localSheetId="11">#REF!</definedName>
    <definedName name="_PRE120105" localSheetId="13">#REF!</definedName>
    <definedName name="_PRE120105">#REF!</definedName>
    <definedName name="_PRE120106" localSheetId="11">#REF!</definedName>
    <definedName name="_PRE120106" localSheetId="13">#REF!</definedName>
    <definedName name="_PRE120106">#REF!</definedName>
    <definedName name="_PRE120107" localSheetId="11">#REF!</definedName>
    <definedName name="_PRE120107" localSheetId="13">#REF!</definedName>
    <definedName name="_PRE120107">#REF!</definedName>
    <definedName name="_PRE120110" localSheetId="11">#REF!</definedName>
    <definedName name="_PRE120110" localSheetId="13">#REF!</definedName>
    <definedName name="_PRE120110">#REF!</definedName>
    <definedName name="_PRE120150" localSheetId="11">#REF!</definedName>
    <definedName name="_PRE120150" localSheetId="13">#REF!</definedName>
    <definedName name="_PRE120150">#REF!</definedName>
    <definedName name="_PRE130101" localSheetId="11">#REF!</definedName>
    <definedName name="_PRE130101" localSheetId="13">#REF!</definedName>
    <definedName name="_PRE130101">#REF!</definedName>
    <definedName name="_PRE130103" localSheetId="11">#REF!</definedName>
    <definedName name="_PRE130103" localSheetId="13">#REF!</definedName>
    <definedName name="_PRE130103">#REF!</definedName>
    <definedName name="_PRE130304" localSheetId="11">#REF!</definedName>
    <definedName name="_PRE130304" localSheetId="13">#REF!</definedName>
    <definedName name="_PRE130304">#REF!</definedName>
    <definedName name="_PRE130401" localSheetId="11">#REF!</definedName>
    <definedName name="_PRE130401" localSheetId="13">#REF!</definedName>
    <definedName name="_PRE130401">#REF!</definedName>
    <definedName name="_PRE140102" localSheetId="11">#REF!</definedName>
    <definedName name="_PRE140102" localSheetId="13">#REF!</definedName>
    <definedName name="_PRE140102">#REF!</definedName>
    <definedName name="_PRE140109" localSheetId="11">#REF!</definedName>
    <definedName name="_PRE140109" localSheetId="13">#REF!</definedName>
    <definedName name="_PRE140109">#REF!</definedName>
    <definedName name="_PRE140113" localSheetId="11">#REF!</definedName>
    <definedName name="_PRE140113" localSheetId="13">#REF!</definedName>
    <definedName name="_PRE140113">#REF!</definedName>
    <definedName name="_PRE140122" localSheetId="11">#REF!</definedName>
    <definedName name="_PRE140122" localSheetId="13">#REF!</definedName>
    <definedName name="_PRE140122">#REF!</definedName>
    <definedName name="_PRE140126" localSheetId="11">#REF!</definedName>
    <definedName name="_PRE140126" localSheetId="13">#REF!</definedName>
    <definedName name="_PRE140126">#REF!</definedName>
    <definedName name="_PRE140129" localSheetId="11">#REF!</definedName>
    <definedName name="_PRE140129" localSheetId="13">#REF!</definedName>
    <definedName name="_PRE140129">#REF!</definedName>
    <definedName name="_PRE140135" localSheetId="11">#REF!</definedName>
    <definedName name="_PRE140135" localSheetId="13">#REF!</definedName>
    <definedName name="_PRE140135">#REF!</definedName>
    <definedName name="_PRE140143" localSheetId="11">#REF!</definedName>
    <definedName name="_PRE140143" localSheetId="13">#REF!</definedName>
    <definedName name="_PRE140143">#REF!</definedName>
    <definedName name="_PRE140145" localSheetId="11">#REF!</definedName>
    <definedName name="_PRE140145" localSheetId="13">#REF!</definedName>
    <definedName name="_PRE140145">#REF!</definedName>
    <definedName name="_PRE150130" localSheetId="11">#REF!</definedName>
    <definedName name="_PRE150130" localSheetId="13">#REF!</definedName>
    <definedName name="_PRE150130">#REF!</definedName>
    <definedName name="_PRE170101" localSheetId="11">#REF!</definedName>
    <definedName name="_PRE170101" localSheetId="13">#REF!</definedName>
    <definedName name="_PRE170101">#REF!</definedName>
    <definedName name="_PRE170102" localSheetId="11">#REF!</definedName>
    <definedName name="_PRE170102" localSheetId="13">#REF!</definedName>
    <definedName name="_PRE170102">#REF!</definedName>
    <definedName name="_PRE170103" localSheetId="11">#REF!</definedName>
    <definedName name="_PRE170103" localSheetId="13">#REF!</definedName>
    <definedName name="_PRE170103">#REF!</definedName>
    <definedName name="_QUA010201" localSheetId="11">#REF!</definedName>
    <definedName name="_QUA010201" localSheetId="13">#REF!</definedName>
    <definedName name="_QUA010201">#REF!</definedName>
    <definedName name="_QUA010202" localSheetId="11">#REF!</definedName>
    <definedName name="_QUA010202" localSheetId="13">#REF!</definedName>
    <definedName name="_QUA010202">#REF!</definedName>
    <definedName name="_QUA010205" localSheetId="11">#REF!</definedName>
    <definedName name="_QUA010205" localSheetId="13">#REF!</definedName>
    <definedName name="_QUA010205">#REF!</definedName>
    <definedName name="_QUA010206" localSheetId="11">#REF!</definedName>
    <definedName name="_QUA010206" localSheetId="13">#REF!</definedName>
    <definedName name="_QUA010206">#REF!</definedName>
    <definedName name="_QUA010210" localSheetId="11">#REF!</definedName>
    <definedName name="_QUA010210" localSheetId="13">#REF!</definedName>
    <definedName name="_QUA010210">#REF!</definedName>
    <definedName name="_QUA010301" localSheetId="11">#REF!</definedName>
    <definedName name="_QUA010301" localSheetId="13">#REF!</definedName>
    <definedName name="_QUA010301">#REF!</definedName>
    <definedName name="_QUA010401" localSheetId="11">#REF!</definedName>
    <definedName name="_QUA010401" localSheetId="13">#REF!</definedName>
    <definedName name="_QUA010401">#REF!</definedName>
    <definedName name="_QUA010402" localSheetId="11">#REF!</definedName>
    <definedName name="_QUA010402" localSheetId="13">#REF!</definedName>
    <definedName name="_QUA010402">#REF!</definedName>
    <definedName name="_QUA010407" localSheetId="11">#REF!</definedName>
    <definedName name="_QUA010407" localSheetId="13">#REF!</definedName>
    <definedName name="_QUA010407">#REF!</definedName>
    <definedName name="_QUA010413" localSheetId="11">#REF!</definedName>
    <definedName name="_QUA010413" localSheetId="13">#REF!</definedName>
    <definedName name="_QUA010413">#REF!</definedName>
    <definedName name="_QUA010501" localSheetId="11">#REF!</definedName>
    <definedName name="_QUA010501" localSheetId="13">#REF!</definedName>
    <definedName name="_QUA010501">#REF!</definedName>
    <definedName name="_QUA010503" localSheetId="11">#REF!</definedName>
    <definedName name="_QUA010503" localSheetId="13">#REF!</definedName>
    <definedName name="_QUA010503">#REF!</definedName>
    <definedName name="_QUA010505" localSheetId="11">#REF!</definedName>
    <definedName name="_QUA010505" localSheetId="13">#REF!</definedName>
    <definedName name="_QUA010505">#REF!</definedName>
    <definedName name="_QUA010509" localSheetId="11">#REF!</definedName>
    <definedName name="_QUA010509" localSheetId="13">#REF!</definedName>
    <definedName name="_QUA010509">#REF!</definedName>
    <definedName name="_QUA010512" localSheetId="11">#REF!</definedName>
    <definedName name="_QUA010512" localSheetId="13">#REF!</definedName>
    <definedName name="_QUA010512">#REF!</definedName>
    <definedName name="_QUA010518" localSheetId="11">#REF!</definedName>
    <definedName name="_QUA010518" localSheetId="13">#REF!</definedName>
    <definedName name="_QUA010518">#REF!</definedName>
    <definedName name="_QUA010519" localSheetId="11">#REF!</definedName>
    <definedName name="_QUA010519" localSheetId="13">#REF!</definedName>
    <definedName name="_QUA010519">#REF!</definedName>
    <definedName name="_QUA010521" localSheetId="11">#REF!</definedName>
    <definedName name="_QUA010521" localSheetId="13">#REF!</definedName>
    <definedName name="_QUA010521">#REF!</definedName>
    <definedName name="_QUA010523" localSheetId="11">#REF!</definedName>
    <definedName name="_QUA010523" localSheetId="13">#REF!</definedName>
    <definedName name="_QUA010523">#REF!</definedName>
    <definedName name="_QUA010532" localSheetId="11">#REF!</definedName>
    <definedName name="_QUA010532" localSheetId="13">#REF!</definedName>
    <definedName name="_QUA010532">#REF!</definedName>
    <definedName name="_QUA010533" localSheetId="11">#REF!</definedName>
    <definedName name="_QUA010533" localSheetId="13">#REF!</definedName>
    <definedName name="_QUA010533">#REF!</definedName>
    <definedName name="_QUA010536" localSheetId="11">#REF!</definedName>
    <definedName name="_QUA010536" localSheetId="13">#REF!</definedName>
    <definedName name="_QUA010536">#REF!</definedName>
    <definedName name="_QUA010701" localSheetId="11">#REF!</definedName>
    <definedName name="_QUA010701" localSheetId="13">#REF!</definedName>
    <definedName name="_QUA010701">#REF!</definedName>
    <definedName name="_QUA010703" localSheetId="11">#REF!</definedName>
    <definedName name="_QUA010703" localSheetId="13">#REF!</definedName>
    <definedName name="_QUA010703">#REF!</definedName>
    <definedName name="_QUA010705" localSheetId="11">#REF!</definedName>
    <definedName name="_QUA010705" localSheetId="13">#REF!</definedName>
    <definedName name="_QUA010705">#REF!</definedName>
    <definedName name="_QUA010708" localSheetId="11">#REF!</definedName>
    <definedName name="_QUA010708" localSheetId="13">#REF!</definedName>
    <definedName name="_QUA010708">#REF!</definedName>
    <definedName name="_QUA010710" localSheetId="11">#REF!</definedName>
    <definedName name="_QUA010710" localSheetId="13">#REF!</definedName>
    <definedName name="_QUA010710">#REF!</definedName>
    <definedName name="_QUA010712" localSheetId="11">#REF!</definedName>
    <definedName name="_QUA010712" localSheetId="13">#REF!</definedName>
    <definedName name="_QUA010712">#REF!</definedName>
    <definedName name="_QUA010717" localSheetId="11">#REF!</definedName>
    <definedName name="_QUA010717" localSheetId="13">#REF!</definedName>
    <definedName name="_QUA010717">#REF!</definedName>
    <definedName name="_QUA010718" localSheetId="11">#REF!</definedName>
    <definedName name="_QUA010718" localSheetId="13">#REF!</definedName>
    <definedName name="_QUA010718">#REF!</definedName>
    <definedName name="_QUA020201" localSheetId="11">#REF!</definedName>
    <definedName name="_QUA020201" localSheetId="13">#REF!</definedName>
    <definedName name="_QUA020201">#REF!</definedName>
    <definedName name="_QUA020205" localSheetId="11">#REF!</definedName>
    <definedName name="_QUA020205" localSheetId="13">#REF!</definedName>
    <definedName name="_QUA020205">#REF!</definedName>
    <definedName name="_QUA020211" localSheetId="11">#REF!</definedName>
    <definedName name="_QUA020211" localSheetId="13">#REF!</definedName>
    <definedName name="_QUA020211">#REF!</definedName>
    <definedName name="_QUA020217" localSheetId="11">#REF!</definedName>
    <definedName name="_QUA020217" localSheetId="13">#REF!</definedName>
    <definedName name="_QUA020217">#REF!</definedName>
    <definedName name="_QUA030102" localSheetId="11">#REF!</definedName>
    <definedName name="_QUA030102" localSheetId="13">#REF!</definedName>
    <definedName name="_QUA030102">#REF!</definedName>
    <definedName name="_QUA030201" localSheetId="11">#REF!</definedName>
    <definedName name="_QUA030201" localSheetId="13">#REF!</definedName>
    <definedName name="_QUA030201">#REF!</definedName>
    <definedName name="_QUA030303" localSheetId="11">#REF!</definedName>
    <definedName name="_QUA030303" localSheetId="13">#REF!</definedName>
    <definedName name="_QUA030303">#REF!</definedName>
    <definedName name="_QUA030317" localSheetId="11">#REF!</definedName>
    <definedName name="_QUA030317" localSheetId="13">#REF!</definedName>
    <definedName name="_QUA030317">#REF!</definedName>
    <definedName name="_QUA040101" localSheetId="11">#REF!</definedName>
    <definedName name="_QUA040101" localSheetId="13">#REF!</definedName>
    <definedName name="_QUA040101">#REF!</definedName>
    <definedName name="_QUA040202" localSheetId="11">#REF!</definedName>
    <definedName name="_QUA040202" localSheetId="13">#REF!</definedName>
    <definedName name="_QUA040202">#REF!</definedName>
    <definedName name="_QUA050103" localSheetId="11">#REF!</definedName>
    <definedName name="_QUA050103" localSheetId="13">#REF!</definedName>
    <definedName name="_QUA050103">#REF!</definedName>
    <definedName name="_QUA050207" localSheetId="11">#REF!</definedName>
    <definedName name="_QUA050207" localSheetId="13">#REF!</definedName>
    <definedName name="_QUA050207">#REF!</definedName>
    <definedName name="_QUA060101" localSheetId="11">#REF!</definedName>
    <definedName name="_QUA060101" localSheetId="13">#REF!</definedName>
    <definedName name="_QUA060101">#REF!</definedName>
    <definedName name="_QUA080101" localSheetId="11">#REF!</definedName>
    <definedName name="_QUA080101" localSheetId="13">#REF!</definedName>
    <definedName name="_QUA080101">#REF!</definedName>
    <definedName name="_QUA080310" localSheetId="11">#REF!</definedName>
    <definedName name="_QUA080310" localSheetId="13">#REF!</definedName>
    <definedName name="_QUA080310">#REF!</definedName>
    <definedName name="_QUA090101" localSheetId="11">#REF!</definedName>
    <definedName name="_QUA090101" localSheetId="13">#REF!</definedName>
    <definedName name="_QUA090101">#REF!</definedName>
    <definedName name="_QUA100302" localSheetId="11">#REF!</definedName>
    <definedName name="_QUA100302" localSheetId="13">#REF!</definedName>
    <definedName name="_QUA100302">#REF!</definedName>
    <definedName name="_QUA110101" localSheetId="11">#REF!</definedName>
    <definedName name="_QUA110101" localSheetId="13">#REF!</definedName>
    <definedName name="_QUA110101">#REF!</definedName>
    <definedName name="_QUA110104" localSheetId="11">#REF!</definedName>
    <definedName name="_QUA110104" localSheetId="13">#REF!</definedName>
    <definedName name="_QUA110104">#REF!</definedName>
    <definedName name="_QUA110107" localSheetId="11">#REF!</definedName>
    <definedName name="_QUA110107" localSheetId="13">#REF!</definedName>
    <definedName name="_QUA110107">#REF!</definedName>
    <definedName name="_QUA120101" localSheetId="11">#REF!</definedName>
    <definedName name="_QUA120101" localSheetId="13">#REF!</definedName>
    <definedName name="_QUA120101">#REF!</definedName>
    <definedName name="_QUA120105" localSheetId="11">#REF!</definedName>
    <definedName name="_QUA120105" localSheetId="13">#REF!</definedName>
    <definedName name="_QUA120105">#REF!</definedName>
    <definedName name="_QUA120106" localSheetId="11">#REF!</definedName>
    <definedName name="_QUA120106" localSheetId="13">#REF!</definedName>
    <definedName name="_QUA120106">#REF!</definedName>
    <definedName name="_QUA120107" localSheetId="11">#REF!</definedName>
    <definedName name="_QUA120107" localSheetId="13">#REF!</definedName>
    <definedName name="_QUA120107">#REF!</definedName>
    <definedName name="_QUA120110" localSheetId="11">#REF!</definedName>
    <definedName name="_QUA120110" localSheetId="13">#REF!</definedName>
    <definedName name="_QUA120110">#REF!</definedName>
    <definedName name="_QUA120150" localSheetId="11">#REF!</definedName>
    <definedName name="_QUA120150" localSheetId="13">#REF!</definedName>
    <definedName name="_QUA120150">#REF!</definedName>
    <definedName name="_QUA130101" localSheetId="11">#REF!</definedName>
    <definedName name="_QUA130101" localSheetId="13">#REF!</definedName>
    <definedName name="_QUA130101">#REF!</definedName>
    <definedName name="_QUA130103" localSheetId="11">#REF!</definedName>
    <definedName name="_QUA130103" localSheetId="13">#REF!</definedName>
    <definedName name="_QUA130103">#REF!</definedName>
    <definedName name="_QUA130304" localSheetId="11">#REF!</definedName>
    <definedName name="_QUA130304" localSheetId="13">#REF!</definedName>
    <definedName name="_QUA130304">#REF!</definedName>
    <definedName name="_QUA130401" localSheetId="11">#REF!</definedName>
    <definedName name="_QUA130401" localSheetId="13">#REF!</definedName>
    <definedName name="_QUA130401">#REF!</definedName>
    <definedName name="_QUA140102" localSheetId="11">#REF!</definedName>
    <definedName name="_QUA140102" localSheetId="13">#REF!</definedName>
    <definedName name="_QUA140102">#REF!</definedName>
    <definedName name="_QUA140109" localSheetId="11">#REF!</definedName>
    <definedName name="_QUA140109" localSheetId="13">#REF!</definedName>
    <definedName name="_QUA140109">#REF!</definedName>
    <definedName name="_QUA140113" localSheetId="11">#REF!</definedName>
    <definedName name="_QUA140113" localSheetId="13">#REF!</definedName>
    <definedName name="_QUA140113">#REF!</definedName>
    <definedName name="_QUA140122" localSheetId="11">#REF!</definedName>
    <definedName name="_QUA140122" localSheetId="13">#REF!</definedName>
    <definedName name="_QUA140122">#REF!</definedName>
    <definedName name="_QUA140126" localSheetId="11">#REF!</definedName>
    <definedName name="_QUA140126" localSheetId="13">#REF!</definedName>
    <definedName name="_QUA140126">#REF!</definedName>
    <definedName name="_QUA140129" localSheetId="11">#REF!</definedName>
    <definedName name="_QUA140129" localSheetId="13">#REF!</definedName>
    <definedName name="_QUA140129">#REF!</definedName>
    <definedName name="_QUA140135" localSheetId="11">#REF!</definedName>
    <definedName name="_QUA140135" localSheetId="13">#REF!</definedName>
    <definedName name="_QUA140135">#REF!</definedName>
    <definedName name="_QUA140143" localSheetId="11">#REF!</definedName>
    <definedName name="_QUA140143" localSheetId="13">#REF!</definedName>
    <definedName name="_QUA140143">#REF!</definedName>
    <definedName name="_QUA140145" localSheetId="11">#REF!</definedName>
    <definedName name="_QUA140145" localSheetId="13">#REF!</definedName>
    <definedName name="_QUA140145">#REF!</definedName>
    <definedName name="_QUA150130" localSheetId="11">#REF!</definedName>
    <definedName name="_QUA150130" localSheetId="13">#REF!</definedName>
    <definedName name="_QUA150130">#REF!</definedName>
    <definedName name="_QUA170101" localSheetId="11">#REF!</definedName>
    <definedName name="_QUA170101" localSheetId="13">#REF!</definedName>
    <definedName name="_QUA170101">#REF!</definedName>
    <definedName name="_QUA170102" localSheetId="11">#REF!</definedName>
    <definedName name="_QUA170102" localSheetId="13">#REF!</definedName>
    <definedName name="_QUA170102">#REF!</definedName>
    <definedName name="_QUA170103" localSheetId="11">#REF!</definedName>
    <definedName name="_QUA170103" localSheetId="13">#REF!</definedName>
    <definedName name="_QUA170103">#REF!</definedName>
    <definedName name="_R" localSheetId="11">#REF!</definedName>
    <definedName name="_R" localSheetId="13">#REF!</definedName>
    <definedName name="_R">#REF!</definedName>
    <definedName name="_R_1" localSheetId="11">#REF!</definedName>
    <definedName name="_R_1" localSheetId="13">#REF!</definedName>
    <definedName name="_R_1">#REF!</definedName>
    <definedName name="_REA1.N10_" localSheetId="11">#REF!</definedName>
    <definedName name="_REA1.N10_" localSheetId="13">#REF!</definedName>
    <definedName name="_REA1.N10_">#REF!</definedName>
    <definedName name="_REC11100" localSheetId="11">#REF!</definedName>
    <definedName name="_REC11100" localSheetId="13">#REF!</definedName>
    <definedName name="_REC11100">#REF!</definedName>
    <definedName name="_REC11110" localSheetId="11">#REF!</definedName>
    <definedName name="_REC11110" localSheetId="13">#REF!</definedName>
    <definedName name="_REC11110">#REF!</definedName>
    <definedName name="_REC11115" localSheetId="11">#REF!</definedName>
    <definedName name="_REC11115" localSheetId="13">#REF!</definedName>
    <definedName name="_REC11115">#REF!</definedName>
    <definedName name="_REC11125" localSheetId="11">#REF!</definedName>
    <definedName name="_REC11125" localSheetId="13">#REF!</definedName>
    <definedName name="_REC11125">#REF!</definedName>
    <definedName name="_REC11130" localSheetId="11">#REF!</definedName>
    <definedName name="_REC11130" localSheetId="13">#REF!</definedName>
    <definedName name="_REC11130">#REF!</definedName>
    <definedName name="_REC11135" localSheetId="11">#REF!</definedName>
    <definedName name="_REC11135" localSheetId="13">#REF!</definedName>
    <definedName name="_REC11135">#REF!</definedName>
    <definedName name="_REC11145" localSheetId="11">#REF!</definedName>
    <definedName name="_REC11145" localSheetId="13">#REF!</definedName>
    <definedName name="_REC11145">#REF!</definedName>
    <definedName name="_REC11150" localSheetId="11">#REF!</definedName>
    <definedName name="_REC11150" localSheetId="13">#REF!</definedName>
    <definedName name="_REC11150">#REF!</definedName>
    <definedName name="_REC11165" localSheetId="11">#REF!</definedName>
    <definedName name="_REC11165" localSheetId="13">#REF!</definedName>
    <definedName name="_REC11165">#REF!</definedName>
    <definedName name="_REC11170" localSheetId="11">#REF!</definedName>
    <definedName name="_REC11170" localSheetId="13">#REF!</definedName>
    <definedName name="_REC11170">#REF!</definedName>
    <definedName name="_REC11180" localSheetId="11">#REF!</definedName>
    <definedName name="_REC11180" localSheetId="13">#REF!</definedName>
    <definedName name="_REC11180">#REF!</definedName>
    <definedName name="_REC11185" localSheetId="11">#REF!</definedName>
    <definedName name="_REC11185" localSheetId="13">#REF!</definedName>
    <definedName name="_REC11185">#REF!</definedName>
    <definedName name="_REC11220" localSheetId="11">#REF!</definedName>
    <definedName name="_REC11220" localSheetId="13">#REF!</definedName>
    <definedName name="_REC11220">#REF!</definedName>
    <definedName name="_REC12105" localSheetId="11">#REF!</definedName>
    <definedName name="_REC12105" localSheetId="13">#REF!</definedName>
    <definedName name="_REC12105">#REF!</definedName>
    <definedName name="_REC12555" localSheetId="11">#REF!</definedName>
    <definedName name="_REC12555" localSheetId="13">#REF!</definedName>
    <definedName name="_REC12555">#REF!</definedName>
    <definedName name="_REC12570" localSheetId="11">#REF!</definedName>
    <definedName name="_REC12570" localSheetId="13">#REF!</definedName>
    <definedName name="_REC12570">#REF!</definedName>
    <definedName name="_REC12575" localSheetId="11">#REF!</definedName>
    <definedName name="_REC12575" localSheetId="13">#REF!</definedName>
    <definedName name="_REC12575">#REF!</definedName>
    <definedName name="_REC12580" localSheetId="11">#REF!</definedName>
    <definedName name="_REC12580" localSheetId="13">#REF!</definedName>
    <definedName name="_REC12580">#REF!</definedName>
    <definedName name="_REC12600" localSheetId="11">#REF!</definedName>
    <definedName name="_REC12600" localSheetId="13">#REF!</definedName>
    <definedName name="_REC12600">#REF!</definedName>
    <definedName name="_REC12610" localSheetId="11">#REF!</definedName>
    <definedName name="_REC12610" localSheetId="13">#REF!</definedName>
    <definedName name="_REC12610">#REF!</definedName>
    <definedName name="_REC12630" localSheetId="11">#REF!</definedName>
    <definedName name="_REC12630" localSheetId="13">#REF!</definedName>
    <definedName name="_REC12630">#REF!</definedName>
    <definedName name="_REC12631" localSheetId="11">#REF!</definedName>
    <definedName name="_REC12631" localSheetId="13">#REF!</definedName>
    <definedName name="_REC12631">#REF!</definedName>
    <definedName name="_REC12640" localSheetId="11">#REF!</definedName>
    <definedName name="_REC12640" localSheetId="13">#REF!</definedName>
    <definedName name="_REC12640">#REF!</definedName>
    <definedName name="_REC12645" localSheetId="11">#REF!</definedName>
    <definedName name="_REC12645" localSheetId="13">#REF!</definedName>
    <definedName name="_REC12645">#REF!</definedName>
    <definedName name="_REC12665" localSheetId="11">#REF!</definedName>
    <definedName name="_REC12665" localSheetId="13">#REF!</definedName>
    <definedName name="_REC12665">#REF!</definedName>
    <definedName name="_REC12690" localSheetId="11">#REF!</definedName>
    <definedName name="_REC12690" localSheetId="13">#REF!</definedName>
    <definedName name="_REC12690">#REF!</definedName>
    <definedName name="_REC12700" localSheetId="11">#REF!</definedName>
    <definedName name="_REC12700" localSheetId="13">#REF!</definedName>
    <definedName name="_REC12700">#REF!</definedName>
    <definedName name="_REC12710" localSheetId="11">#REF!</definedName>
    <definedName name="_REC12710" localSheetId="13">#REF!</definedName>
    <definedName name="_REC12710">#REF!</definedName>
    <definedName name="_REC13111" localSheetId="11">#REF!</definedName>
    <definedName name="_REC13111" localSheetId="13">#REF!</definedName>
    <definedName name="_REC13111">#REF!</definedName>
    <definedName name="_REC13112" localSheetId="11">#REF!</definedName>
    <definedName name="_REC13112" localSheetId="13">#REF!</definedName>
    <definedName name="_REC13112">#REF!</definedName>
    <definedName name="_REC13121" localSheetId="11">#REF!</definedName>
    <definedName name="_REC13121" localSheetId="13">#REF!</definedName>
    <definedName name="_REC13121">#REF!</definedName>
    <definedName name="_REC13720" localSheetId="11">#REF!</definedName>
    <definedName name="_REC13720" localSheetId="13">#REF!</definedName>
    <definedName name="_REC13720">#REF!</definedName>
    <definedName name="_REC14100" localSheetId="11">#REF!</definedName>
    <definedName name="_REC14100" localSheetId="13">#REF!</definedName>
    <definedName name="_REC14100">#REF!</definedName>
    <definedName name="_REC14161" localSheetId="11">#REF!</definedName>
    <definedName name="_REC14161" localSheetId="13">#REF!</definedName>
    <definedName name="_REC14161">#REF!</definedName>
    <definedName name="_REC14195" localSheetId="11">#REF!</definedName>
    <definedName name="_REC14195" localSheetId="13">#REF!</definedName>
    <definedName name="_REC14195">#REF!</definedName>
    <definedName name="_REC14205" localSheetId="11">#REF!</definedName>
    <definedName name="_REC14205" localSheetId="13">#REF!</definedName>
    <definedName name="_REC14205">#REF!</definedName>
    <definedName name="_REC14260" localSheetId="11">#REF!</definedName>
    <definedName name="_REC14260" localSheetId="13">#REF!</definedName>
    <definedName name="_REC14260">#REF!</definedName>
    <definedName name="_REC14500" localSheetId="11">#REF!</definedName>
    <definedName name="_REC14500" localSheetId="13">#REF!</definedName>
    <definedName name="_REC14500">#REF!</definedName>
    <definedName name="_REC14515" localSheetId="11">#REF!</definedName>
    <definedName name="_REC14515" localSheetId="13">#REF!</definedName>
    <definedName name="_REC14515">#REF!</definedName>
    <definedName name="_REC14555" localSheetId="11">#REF!</definedName>
    <definedName name="_REC14555" localSheetId="13">#REF!</definedName>
    <definedName name="_REC14555">#REF!</definedName>
    <definedName name="_REC14565" localSheetId="11">#REF!</definedName>
    <definedName name="_REC14565" localSheetId="13">#REF!</definedName>
    <definedName name="_REC14565">#REF!</definedName>
    <definedName name="_REC15135" localSheetId="11">#REF!</definedName>
    <definedName name="_REC15135" localSheetId="13">#REF!</definedName>
    <definedName name="_REC15135">#REF!</definedName>
    <definedName name="_REC15140" localSheetId="11">#REF!</definedName>
    <definedName name="_REC15140" localSheetId="13">#REF!</definedName>
    <definedName name="_REC15140">#REF!</definedName>
    <definedName name="_REC15195" localSheetId="11">#REF!</definedName>
    <definedName name="_REC15195" localSheetId="13">#REF!</definedName>
    <definedName name="_REC15195">#REF!</definedName>
    <definedName name="_REC15225" localSheetId="11">#REF!</definedName>
    <definedName name="_REC15225" localSheetId="13">#REF!</definedName>
    <definedName name="_REC15225">#REF!</definedName>
    <definedName name="_REC15230" localSheetId="11">#REF!</definedName>
    <definedName name="_REC15230" localSheetId="13">#REF!</definedName>
    <definedName name="_REC15230">#REF!</definedName>
    <definedName name="_REC15515" localSheetId="11">#REF!</definedName>
    <definedName name="_REC15515" localSheetId="13">#REF!</definedName>
    <definedName name="_REC15515">#REF!</definedName>
    <definedName name="_REC15560" localSheetId="11">#REF!</definedName>
    <definedName name="_REC15560" localSheetId="13">#REF!</definedName>
    <definedName name="_REC15560">#REF!</definedName>
    <definedName name="_REC15565" localSheetId="11">#REF!</definedName>
    <definedName name="_REC15565" localSheetId="13">#REF!</definedName>
    <definedName name="_REC15565">#REF!</definedName>
    <definedName name="_REC15570" localSheetId="11">#REF!</definedName>
    <definedName name="_REC15570" localSheetId="13">#REF!</definedName>
    <definedName name="_REC15570">#REF!</definedName>
    <definedName name="_REC15575" localSheetId="11">#REF!</definedName>
    <definedName name="_REC15575" localSheetId="13">#REF!</definedName>
    <definedName name="_REC15575">#REF!</definedName>
    <definedName name="_REC15583" localSheetId="11">#REF!</definedName>
    <definedName name="_REC15583" localSheetId="13">#REF!</definedName>
    <definedName name="_REC15583">#REF!</definedName>
    <definedName name="_REC15590" localSheetId="11">#REF!</definedName>
    <definedName name="_REC15590" localSheetId="13">#REF!</definedName>
    <definedName name="_REC15590">#REF!</definedName>
    <definedName name="_REC15591" localSheetId="11">#REF!</definedName>
    <definedName name="_REC15591" localSheetId="13">#REF!</definedName>
    <definedName name="_REC15591">#REF!</definedName>
    <definedName name="_REC15610" localSheetId="11">#REF!</definedName>
    <definedName name="_REC15610" localSheetId="13">#REF!</definedName>
    <definedName name="_REC15610">#REF!</definedName>
    <definedName name="_REC15625" localSheetId="11">#REF!</definedName>
    <definedName name="_REC15625" localSheetId="13">#REF!</definedName>
    <definedName name="_REC15625">#REF!</definedName>
    <definedName name="_REC15635" localSheetId="11">#REF!</definedName>
    <definedName name="_REC15635" localSheetId="13">#REF!</definedName>
    <definedName name="_REC15635">#REF!</definedName>
    <definedName name="_REC15655" localSheetId="11">#REF!</definedName>
    <definedName name="_REC15655" localSheetId="13">#REF!</definedName>
    <definedName name="_REC15655">#REF!</definedName>
    <definedName name="_REC15665" localSheetId="11">#REF!</definedName>
    <definedName name="_REC15665" localSheetId="13">#REF!</definedName>
    <definedName name="_REC15665">#REF!</definedName>
    <definedName name="_REC16515" localSheetId="11">#REF!</definedName>
    <definedName name="_REC16515" localSheetId="13">#REF!</definedName>
    <definedName name="_REC16515">#REF!</definedName>
    <definedName name="_REC16535" localSheetId="11">#REF!</definedName>
    <definedName name="_REC16535" localSheetId="13">#REF!</definedName>
    <definedName name="_REC16535">#REF!</definedName>
    <definedName name="_REC17140" localSheetId="11">#REF!</definedName>
    <definedName name="_REC17140" localSheetId="13">#REF!</definedName>
    <definedName name="_REC17140">#REF!</definedName>
    <definedName name="_REC19500" localSheetId="11">#REF!</definedName>
    <definedName name="_REC19500" localSheetId="13">#REF!</definedName>
    <definedName name="_REC19500">#REF!</definedName>
    <definedName name="_REC19501" localSheetId="11">#REF!</definedName>
    <definedName name="_REC19501" localSheetId="13">#REF!</definedName>
    <definedName name="_REC19501">#REF!</definedName>
    <definedName name="_REC19502" localSheetId="11">#REF!</definedName>
    <definedName name="_REC19502" localSheetId="13">#REF!</definedName>
    <definedName name="_REC19502">#REF!</definedName>
    <definedName name="_REC19503" localSheetId="11">#REF!</definedName>
    <definedName name="_REC19503" localSheetId="13">#REF!</definedName>
    <definedName name="_REC19503">#REF!</definedName>
    <definedName name="_REC19504" localSheetId="11">#REF!</definedName>
    <definedName name="_REC19504" localSheetId="13">#REF!</definedName>
    <definedName name="_REC19504">#REF!</definedName>
    <definedName name="_REC19505" localSheetId="11">#REF!</definedName>
    <definedName name="_REC19505" localSheetId="13">#REF!</definedName>
    <definedName name="_REC19505">#REF!</definedName>
    <definedName name="_REC20100" localSheetId="11">#REF!</definedName>
    <definedName name="_REC20100" localSheetId="13">#REF!</definedName>
    <definedName name="_REC20100">#REF!</definedName>
    <definedName name="_REC20105" localSheetId="11">#REF!</definedName>
    <definedName name="_REC20105" localSheetId="13">#REF!</definedName>
    <definedName name="_REC20105">#REF!</definedName>
    <definedName name="_REC20110" localSheetId="11">#REF!</definedName>
    <definedName name="_REC20110" localSheetId="13">#REF!</definedName>
    <definedName name="_REC20110">#REF!</definedName>
    <definedName name="_REC20115" localSheetId="11">#REF!</definedName>
    <definedName name="_REC20115" localSheetId="13">#REF!</definedName>
    <definedName name="_REC20115">#REF!</definedName>
    <definedName name="_REC20130" localSheetId="11">#REF!</definedName>
    <definedName name="_REC20130" localSheetId="13">#REF!</definedName>
    <definedName name="_REC20130">#REF!</definedName>
    <definedName name="_REC20135" localSheetId="11">#REF!</definedName>
    <definedName name="_REC20135" localSheetId="13">#REF!</definedName>
    <definedName name="_REC20135">#REF!</definedName>
    <definedName name="_REC20140" localSheetId="11">#REF!</definedName>
    <definedName name="_REC20140" localSheetId="13">#REF!</definedName>
    <definedName name="_REC20140">#REF!</definedName>
    <definedName name="_REC20145" localSheetId="11">#REF!</definedName>
    <definedName name="_REC20145" localSheetId="13">#REF!</definedName>
    <definedName name="_REC20145">#REF!</definedName>
    <definedName name="_REC20150" localSheetId="11">#REF!</definedName>
    <definedName name="_REC20150" localSheetId="13">#REF!</definedName>
    <definedName name="_REC20150">#REF!</definedName>
    <definedName name="_REC20155" localSheetId="11">#REF!</definedName>
    <definedName name="_REC20155" localSheetId="13">#REF!</definedName>
    <definedName name="_REC20155">#REF!</definedName>
    <definedName name="_REC20175" localSheetId="11">#REF!</definedName>
    <definedName name="_REC20175" localSheetId="13">#REF!</definedName>
    <definedName name="_REC20175">#REF!</definedName>
    <definedName name="_REC20185" localSheetId="11">#REF!</definedName>
    <definedName name="_REC20185" localSheetId="13">#REF!</definedName>
    <definedName name="_REC20185">#REF!</definedName>
    <definedName name="_REC20190" localSheetId="11">#REF!</definedName>
    <definedName name="_REC20190" localSheetId="13">#REF!</definedName>
    <definedName name="_REC20190">#REF!</definedName>
    <definedName name="_REC20195" localSheetId="11">#REF!</definedName>
    <definedName name="_REC20195" localSheetId="13">#REF!</definedName>
    <definedName name="_REC20195">#REF!</definedName>
    <definedName name="_REC20210" localSheetId="11">#REF!</definedName>
    <definedName name="_REC20210" localSheetId="13">#REF!</definedName>
    <definedName name="_REC20210">#REF!</definedName>
    <definedName name="_Regression_Int">1</definedName>
    <definedName name="_RET1" localSheetId="13">#REF!</definedName>
    <definedName name="_RET1">#REF!</definedName>
    <definedName name="_sob1" localSheetId="11">#REF!</definedName>
    <definedName name="_sob1" localSheetId="13">#REF!</definedName>
    <definedName name="_sob1" localSheetId="12">#REF!</definedName>
    <definedName name="_sob1">#REF!</definedName>
    <definedName name="_SOB2" localSheetId="11">#REF!</definedName>
    <definedName name="_SOB2" localSheetId="13">#REF!</definedName>
    <definedName name="_SOB2">#REF!</definedName>
    <definedName name="_Sort" localSheetId="11" hidden="1">#REF!</definedName>
    <definedName name="_Sort" localSheetId="13" hidden="1">#REF!</definedName>
    <definedName name="_Sort" hidden="1">#REF!</definedName>
    <definedName name="_sub1" localSheetId="11">#REF!</definedName>
    <definedName name="_sub1" localSheetId="13">#REF!</definedName>
    <definedName name="_sub1">#REF!</definedName>
    <definedName name="_sub12" localSheetId="11">#REF!</definedName>
    <definedName name="_sub12" localSheetId="13">#REF!</definedName>
    <definedName name="_sub12">#REF!</definedName>
    <definedName name="_sub2" localSheetId="11">#REF!</definedName>
    <definedName name="_sub2" localSheetId="13">#REF!</definedName>
    <definedName name="_sub2">#REF!</definedName>
    <definedName name="_sub3" localSheetId="11">#REF!</definedName>
    <definedName name="_sub3" localSheetId="13">#REF!</definedName>
    <definedName name="_sub3">#REF!</definedName>
    <definedName name="_sub4" localSheetId="11">#REF!</definedName>
    <definedName name="_sub4" localSheetId="13">#REF!</definedName>
    <definedName name="_sub4">#REF!</definedName>
    <definedName name="_SUB5" localSheetId="11">#REF!</definedName>
    <definedName name="_SUB5" localSheetId="13">#REF!</definedName>
    <definedName name="_SUB5">#REF!</definedName>
    <definedName name="_subb2" localSheetId="11">#REF!</definedName>
    <definedName name="_subb2" localSheetId="13">#REF!</definedName>
    <definedName name="_subb2">#REF!</definedName>
    <definedName name="_subb4" localSheetId="11">#REF!</definedName>
    <definedName name="_subb4" localSheetId="13">#REF!</definedName>
    <definedName name="_subb4">#REF!</definedName>
    <definedName name="_subb9" localSheetId="11">#REF!</definedName>
    <definedName name="_subb9" localSheetId="13">#REF!</definedName>
    <definedName name="_subb9">#REF!</definedName>
    <definedName name="_SUU" localSheetId="11">#REF!</definedName>
    <definedName name="_SUU" localSheetId="13">#REF!</definedName>
    <definedName name="_SUU">#REF!</definedName>
    <definedName name="_SUUU" localSheetId="11">#REF!</definedName>
    <definedName name="_SUUU" localSheetId="13">#REF!</definedName>
    <definedName name="_SUUU">#REF!</definedName>
    <definedName name="_svi2" localSheetId="11">#REF!</definedName>
    <definedName name="_svi2" localSheetId="13">#REF!</definedName>
    <definedName name="_svi2">#REF!</definedName>
    <definedName name="_tot1" localSheetId="11">#REF!</definedName>
    <definedName name="_tot1" localSheetId="13">#REF!</definedName>
    <definedName name="_tot1">#REF!</definedName>
    <definedName name="_tot2" localSheetId="11">#REF!</definedName>
    <definedName name="_tot2" localSheetId="13">#REF!</definedName>
    <definedName name="_tot2">#REF!</definedName>
    <definedName name="_tot3" localSheetId="11">#REF!</definedName>
    <definedName name="_tot3" localSheetId="13">#REF!</definedName>
    <definedName name="_tot3">#REF!</definedName>
    <definedName name="_tot4" localSheetId="11">#REF!</definedName>
    <definedName name="_tot4" localSheetId="13">#REF!</definedName>
    <definedName name="_tot4">#REF!</definedName>
    <definedName name="_tot5" localSheetId="11">#REF!</definedName>
    <definedName name="_tot5" localSheetId="13">#REF!</definedName>
    <definedName name="_tot5">#REF!</definedName>
    <definedName name="_tot6" localSheetId="11">#REF!</definedName>
    <definedName name="_tot6" localSheetId="13">#REF!</definedName>
    <definedName name="_tot6">#REF!</definedName>
    <definedName name="_tot7" localSheetId="11">#REF!</definedName>
    <definedName name="_tot7" localSheetId="13">#REF!</definedName>
    <definedName name="_tot7">#REF!</definedName>
    <definedName name="_tot8" localSheetId="11">#REF!</definedName>
    <definedName name="_tot8" localSheetId="13">#REF!</definedName>
    <definedName name="_tot8">#REF!</definedName>
    <definedName name="_TT102" localSheetId="11">#REF!</definedName>
    <definedName name="_TT102" localSheetId="13">#REF!</definedName>
    <definedName name="_TT102">#REF!</definedName>
    <definedName name="_TT107" localSheetId="11">#REF!</definedName>
    <definedName name="_TT107" localSheetId="13">#REF!</definedName>
    <definedName name="_TT107">#REF!</definedName>
    <definedName name="_TT121" localSheetId="11">#REF!</definedName>
    <definedName name="_TT121" localSheetId="13">#REF!</definedName>
    <definedName name="_TT121">#REF!</definedName>
    <definedName name="_TT123" localSheetId="11">#REF!</definedName>
    <definedName name="_TT123" localSheetId="13">#REF!</definedName>
    <definedName name="_TT123">#REF!</definedName>
    <definedName name="_TT19" localSheetId="11">#REF!</definedName>
    <definedName name="_TT19" localSheetId="13">#REF!</definedName>
    <definedName name="_TT19">#REF!</definedName>
    <definedName name="_TT20" localSheetId="11">#REF!</definedName>
    <definedName name="_TT20" localSheetId="13">#REF!</definedName>
    <definedName name="_TT20">#REF!</definedName>
    <definedName name="_TT21" localSheetId="11">#REF!</definedName>
    <definedName name="_TT21" localSheetId="13">#REF!</definedName>
    <definedName name="_TT21">#REF!</definedName>
    <definedName name="_TT22" localSheetId="11">#REF!</definedName>
    <definedName name="_TT22" localSheetId="13">#REF!</definedName>
    <definedName name="_TT22">#REF!</definedName>
    <definedName name="_TT26" localSheetId="11">#REF!</definedName>
    <definedName name="_TT26" localSheetId="13">#REF!</definedName>
    <definedName name="_TT26">#REF!</definedName>
    <definedName name="_TT27" localSheetId="11">#REF!</definedName>
    <definedName name="_TT27" localSheetId="13">#REF!</definedName>
    <definedName name="_TT27">#REF!</definedName>
    <definedName name="_TT28" localSheetId="11">#REF!</definedName>
    <definedName name="_TT28" localSheetId="13">#REF!</definedName>
    <definedName name="_TT28">#REF!</definedName>
    <definedName name="_TT30" localSheetId="11">#REF!</definedName>
    <definedName name="_TT30" localSheetId="13">#REF!</definedName>
    <definedName name="_TT30">#REF!</definedName>
    <definedName name="_TT31" localSheetId="11">#REF!</definedName>
    <definedName name="_TT31" localSheetId="13">#REF!</definedName>
    <definedName name="_TT31">#REF!</definedName>
    <definedName name="_TT32" localSheetId="11">#REF!</definedName>
    <definedName name="_TT32" localSheetId="13">#REF!</definedName>
    <definedName name="_TT32">#REF!</definedName>
    <definedName name="_TT33" localSheetId="11">#REF!</definedName>
    <definedName name="_TT33" localSheetId="13">#REF!</definedName>
    <definedName name="_TT33">#REF!</definedName>
    <definedName name="_TT34" localSheetId="11">#REF!</definedName>
    <definedName name="_TT34" localSheetId="13">#REF!</definedName>
    <definedName name="_TT34">#REF!</definedName>
    <definedName name="_TT36" localSheetId="11">#REF!</definedName>
    <definedName name="_TT36" localSheetId="13">#REF!</definedName>
    <definedName name="_TT36">#REF!</definedName>
    <definedName name="_TT37" localSheetId="11">#REF!</definedName>
    <definedName name="_TT37" localSheetId="13">#REF!</definedName>
    <definedName name="_TT37">#REF!</definedName>
    <definedName name="_TT38" localSheetId="11">#REF!</definedName>
    <definedName name="_TT38" localSheetId="13">#REF!</definedName>
    <definedName name="_TT38">#REF!</definedName>
    <definedName name="_TT39" localSheetId="11">#REF!</definedName>
    <definedName name="_TT39" localSheetId="13">#REF!</definedName>
    <definedName name="_TT39">#REF!</definedName>
    <definedName name="_TT40" localSheetId="11">#REF!</definedName>
    <definedName name="_TT40" localSheetId="13">#REF!</definedName>
    <definedName name="_TT40">#REF!</definedName>
    <definedName name="_TT5" localSheetId="11">#REF!</definedName>
    <definedName name="_TT5" localSheetId="13">#REF!</definedName>
    <definedName name="_TT5">#REF!</definedName>
    <definedName name="_TT52" localSheetId="11">#REF!</definedName>
    <definedName name="_TT52" localSheetId="13">#REF!</definedName>
    <definedName name="_TT52">#REF!</definedName>
    <definedName name="_TT53" localSheetId="11">#REF!</definedName>
    <definedName name="_TT53" localSheetId="13">#REF!</definedName>
    <definedName name="_TT53">#REF!</definedName>
    <definedName name="_TT54" localSheetId="11">#REF!</definedName>
    <definedName name="_TT54" localSheetId="13">#REF!</definedName>
    <definedName name="_TT54">#REF!</definedName>
    <definedName name="_TT55" localSheetId="11">#REF!</definedName>
    <definedName name="_TT55" localSheetId="13">#REF!</definedName>
    <definedName name="_TT55">#REF!</definedName>
    <definedName name="_TT6" localSheetId="11">#REF!</definedName>
    <definedName name="_TT6" localSheetId="13">#REF!</definedName>
    <definedName name="_TT6">#REF!</definedName>
    <definedName name="_TT60" localSheetId="11">#REF!</definedName>
    <definedName name="_TT60" localSheetId="13">#REF!</definedName>
    <definedName name="_TT60">#REF!</definedName>
    <definedName name="_TT61" localSheetId="11">#REF!</definedName>
    <definedName name="_TT61" localSheetId="13">#REF!</definedName>
    <definedName name="_TT61">#REF!</definedName>
    <definedName name="_TT69" localSheetId="11">#REF!</definedName>
    <definedName name="_TT69" localSheetId="13">#REF!</definedName>
    <definedName name="_TT69">#REF!</definedName>
    <definedName name="_TT7" localSheetId="11">#REF!</definedName>
    <definedName name="_TT7" localSheetId="13">#REF!</definedName>
    <definedName name="_TT7">#REF!</definedName>
    <definedName name="_TT70" localSheetId="11">#REF!</definedName>
    <definedName name="_TT70" localSheetId="13">#REF!</definedName>
    <definedName name="_TT70">#REF!</definedName>
    <definedName name="_TT71" localSheetId="11">#REF!</definedName>
    <definedName name="_TT71" localSheetId="13">#REF!</definedName>
    <definedName name="_TT71">#REF!</definedName>
    <definedName name="_TT74" localSheetId="11">#REF!</definedName>
    <definedName name="_TT74" localSheetId="13">#REF!</definedName>
    <definedName name="_TT74">#REF!</definedName>
    <definedName name="_TT75" localSheetId="11">#REF!</definedName>
    <definedName name="_TT75" localSheetId="13">#REF!</definedName>
    <definedName name="_TT75">#REF!</definedName>
    <definedName name="_TT76" localSheetId="11">#REF!</definedName>
    <definedName name="_TT76" localSheetId="13">#REF!</definedName>
    <definedName name="_TT76">#REF!</definedName>
    <definedName name="_TT77" localSheetId="11">#REF!</definedName>
    <definedName name="_TT77" localSheetId="13">#REF!</definedName>
    <definedName name="_TT77">#REF!</definedName>
    <definedName name="_TT78" localSheetId="11">#REF!</definedName>
    <definedName name="_TT78" localSheetId="13">#REF!</definedName>
    <definedName name="_TT78">#REF!</definedName>
    <definedName name="_TT79" localSheetId="11">#REF!</definedName>
    <definedName name="_TT79" localSheetId="13">#REF!</definedName>
    <definedName name="_TT79">#REF!</definedName>
    <definedName name="_TT94" localSheetId="11">#REF!</definedName>
    <definedName name="_TT94" localSheetId="13">#REF!</definedName>
    <definedName name="_TT94">#REF!</definedName>
    <definedName name="_TT95" localSheetId="11">#REF!</definedName>
    <definedName name="_TT95" localSheetId="13">#REF!</definedName>
    <definedName name="_TT95">#REF!</definedName>
    <definedName name="_TT97" localSheetId="11">#REF!</definedName>
    <definedName name="_TT97" localSheetId="13">#REF!</definedName>
    <definedName name="_TT97">#REF!</definedName>
    <definedName name="_UNI11100" localSheetId="11">#REF!</definedName>
    <definedName name="_UNI11100" localSheetId="13">#REF!</definedName>
    <definedName name="_UNI11100" localSheetId="12">#REF!</definedName>
    <definedName name="_UNI11100">#REF!</definedName>
    <definedName name="_UNI11110" localSheetId="11">#REF!</definedName>
    <definedName name="_UNI11110" localSheetId="13">#REF!</definedName>
    <definedName name="_UNI11110">#REF!</definedName>
    <definedName name="_UNI11115" localSheetId="11">#REF!</definedName>
    <definedName name="_UNI11115" localSheetId="13">#REF!</definedName>
    <definedName name="_UNI11115">#REF!</definedName>
    <definedName name="_UNI11125" localSheetId="11">#REF!</definedName>
    <definedName name="_UNI11125" localSheetId="13">#REF!</definedName>
    <definedName name="_UNI11125">#REF!</definedName>
    <definedName name="_UNI11130" localSheetId="11">#REF!</definedName>
    <definedName name="_UNI11130" localSheetId="13">#REF!</definedName>
    <definedName name="_UNI11130">#REF!</definedName>
    <definedName name="_UNI11135" localSheetId="11">#REF!</definedName>
    <definedName name="_UNI11135" localSheetId="13">#REF!</definedName>
    <definedName name="_UNI11135">#REF!</definedName>
    <definedName name="_UNI11145" localSheetId="11">#REF!</definedName>
    <definedName name="_UNI11145" localSheetId="13">#REF!</definedName>
    <definedName name="_UNI11145">#REF!</definedName>
    <definedName name="_UNI11150" localSheetId="11">#REF!</definedName>
    <definedName name="_UNI11150" localSheetId="13">#REF!</definedName>
    <definedName name="_UNI11150">#REF!</definedName>
    <definedName name="_UNI11165" localSheetId="11">#REF!</definedName>
    <definedName name="_UNI11165" localSheetId="13">#REF!</definedName>
    <definedName name="_UNI11165">#REF!</definedName>
    <definedName name="_UNI11170" localSheetId="11">#REF!</definedName>
    <definedName name="_UNI11170" localSheetId="13">#REF!</definedName>
    <definedName name="_UNI11170">#REF!</definedName>
    <definedName name="_UNI11180" localSheetId="11">#REF!</definedName>
    <definedName name="_UNI11180" localSheetId="13">#REF!</definedName>
    <definedName name="_UNI11180">#REF!</definedName>
    <definedName name="_UNI11185" localSheetId="11">#REF!</definedName>
    <definedName name="_UNI11185" localSheetId="13">#REF!</definedName>
    <definedName name="_UNI11185">#REF!</definedName>
    <definedName name="_UNI11220" localSheetId="11">#REF!</definedName>
    <definedName name="_UNI11220" localSheetId="13">#REF!</definedName>
    <definedName name="_UNI11220">#REF!</definedName>
    <definedName name="_UNI12105" localSheetId="11">#REF!</definedName>
    <definedName name="_UNI12105" localSheetId="13">#REF!</definedName>
    <definedName name="_UNI12105">#REF!</definedName>
    <definedName name="_UNI12555" localSheetId="11">#REF!</definedName>
    <definedName name="_UNI12555" localSheetId="13">#REF!</definedName>
    <definedName name="_UNI12555">#REF!</definedName>
    <definedName name="_UNI12570" localSheetId="11">#REF!</definedName>
    <definedName name="_UNI12570" localSheetId="13">#REF!</definedName>
    <definedName name="_UNI12570">#REF!</definedName>
    <definedName name="_UNI12575" localSheetId="11">#REF!</definedName>
    <definedName name="_UNI12575" localSheetId="13">#REF!</definedName>
    <definedName name="_UNI12575">#REF!</definedName>
    <definedName name="_UNI12580" localSheetId="11">#REF!</definedName>
    <definedName name="_UNI12580" localSheetId="13">#REF!</definedName>
    <definedName name="_UNI12580">#REF!</definedName>
    <definedName name="_UNI12600" localSheetId="11">#REF!</definedName>
    <definedName name="_UNI12600" localSheetId="13">#REF!</definedName>
    <definedName name="_UNI12600">#REF!</definedName>
    <definedName name="_UNI12610" localSheetId="11">#REF!</definedName>
    <definedName name="_UNI12610" localSheetId="13">#REF!</definedName>
    <definedName name="_UNI12610">#REF!</definedName>
    <definedName name="_UNI12630" localSheetId="11">#REF!</definedName>
    <definedName name="_UNI12630" localSheetId="13">#REF!</definedName>
    <definedName name="_UNI12630">#REF!</definedName>
    <definedName name="_UNI12631" localSheetId="11">#REF!</definedName>
    <definedName name="_UNI12631" localSheetId="13">#REF!</definedName>
    <definedName name="_UNI12631">#REF!</definedName>
    <definedName name="_UNI12640" localSheetId="11">#REF!</definedName>
    <definedName name="_UNI12640" localSheetId="13">#REF!</definedName>
    <definedName name="_UNI12640">#REF!</definedName>
    <definedName name="_UNI12645" localSheetId="11">#REF!</definedName>
    <definedName name="_UNI12645" localSheetId="13">#REF!</definedName>
    <definedName name="_UNI12645">#REF!</definedName>
    <definedName name="_UNI12665" localSheetId="11">#REF!</definedName>
    <definedName name="_UNI12665" localSheetId="13">#REF!</definedName>
    <definedName name="_UNI12665">#REF!</definedName>
    <definedName name="_UNI12690" localSheetId="11">#REF!</definedName>
    <definedName name="_UNI12690" localSheetId="13">#REF!</definedName>
    <definedName name="_UNI12690">#REF!</definedName>
    <definedName name="_UNI12700" localSheetId="11">#REF!</definedName>
    <definedName name="_UNI12700" localSheetId="13">#REF!</definedName>
    <definedName name="_UNI12700">#REF!</definedName>
    <definedName name="_UNI12710" localSheetId="11">#REF!</definedName>
    <definedName name="_UNI12710" localSheetId="13">#REF!</definedName>
    <definedName name="_UNI12710">#REF!</definedName>
    <definedName name="_UNI13111" localSheetId="11">#REF!</definedName>
    <definedName name="_UNI13111" localSheetId="13">#REF!</definedName>
    <definedName name="_UNI13111">#REF!</definedName>
    <definedName name="_UNI13112" localSheetId="11">#REF!</definedName>
    <definedName name="_UNI13112" localSheetId="13">#REF!</definedName>
    <definedName name="_UNI13112">#REF!</definedName>
    <definedName name="_UNI13121" localSheetId="11">#REF!</definedName>
    <definedName name="_UNI13121" localSheetId="13">#REF!</definedName>
    <definedName name="_UNI13121">#REF!</definedName>
    <definedName name="_UNI13720" localSheetId="11">#REF!</definedName>
    <definedName name="_UNI13720" localSheetId="13">#REF!</definedName>
    <definedName name="_UNI13720">#REF!</definedName>
    <definedName name="_UNI14100" localSheetId="11">#REF!</definedName>
    <definedName name="_UNI14100" localSheetId="13">#REF!</definedName>
    <definedName name="_UNI14100">#REF!</definedName>
    <definedName name="_UNI14161" localSheetId="11">#REF!</definedName>
    <definedName name="_UNI14161" localSheetId="13">#REF!</definedName>
    <definedName name="_UNI14161">#REF!</definedName>
    <definedName name="_UNI14195" localSheetId="11">#REF!</definedName>
    <definedName name="_UNI14195" localSheetId="13">#REF!</definedName>
    <definedName name="_UNI14195">#REF!</definedName>
    <definedName name="_UNI14205" localSheetId="11">#REF!</definedName>
    <definedName name="_UNI14205" localSheetId="13">#REF!</definedName>
    <definedName name="_UNI14205">#REF!</definedName>
    <definedName name="_UNI14260" localSheetId="11">#REF!</definedName>
    <definedName name="_UNI14260" localSheetId="13">#REF!</definedName>
    <definedName name="_UNI14260">#REF!</definedName>
    <definedName name="_UNI14500" localSheetId="11">#REF!</definedName>
    <definedName name="_UNI14500" localSheetId="13">#REF!</definedName>
    <definedName name="_UNI14500">#REF!</definedName>
    <definedName name="_UNI14515" localSheetId="11">#REF!</definedName>
    <definedName name="_UNI14515" localSheetId="13">#REF!</definedName>
    <definedName name="_UNI14515">#REF!</definedName>
    <definedName name="_UNI14555" localSheetId="11">#REF!</definedName>
    <definedName name="_UNI14555" localSheetId="13">#REF!</definedName>
    <definedName name="_UNI14555">#REF!</definedName>
    <definedName name="_UNI14565" localSheetId="11">#REF!</definedName>
    <definedName name="_UNI14565" localSheetId="13">#REF!</definedName>
    <definedName name="_UNI14565">#REF!</definedName>
    <definedName name="_UNI15135" localSheetId="11">#REF!</definedName>
    <definedName name="_UNI15135" localSheetId="13">#REF!</definedName>
    <definedName name="_UNI15135">#REF!</definedName>
    <definedName name="_UNI15140" localSheetId="11">#REF!</definedName>
    <definedName name="_UNI15140" localSheetId="13">#REF!</definedName>
    <definedName name="_UNI15140">#REF!</definedName>
    <definedName name="_UNI15195" localSheetId="11">#REF!</definedName>
    <definedName name="_UNI15195" localSheetId="13">#REF!</definedName>
    <definedName name="_UNI15195">#REF!</definedName>
    <definedName name="_UNI15225" localSheetId="11">#REF!</definedName>
    <definedName name="_UNI15225" localSheetId="13">#REF!</definedName>
    <definedName name="_UNI15225">#REF!</definedName>
    <definedName name="_UNI15230" localSheetId="11">#REF!</definedName>
    <definedName name="_UNI15230" localSheetId="13">#REF!</definedName>
    <definedName name="_UNI15230">#REF!</definedName>
    <definedName name="_UNI15515" localSheetId="11">#REF!</definedName>
    <definedName name="_UNI15515" localSheetId="13">#REF!</definedName>
    <definedName name="_UNI15515">#REF!</definedName>
    <definedName name="_UNI15560" localSheetId="11">#REF!</definedName>
    <definedName name="_UNI15560" localSheetId="13">#REF!</definedName>
    <definedName name="_UNI15560">#REF!</definedName>
    <definedName name="_UNI15565" localSheetId="11">#REF!</definedName>
    <definedName name="_UNI15565" localSheetId="13">#REF!</definedName>
    <definedName name="_UNI15565">#REF!</definedName>
    <definedName name="_UNI15570" localSheetId="11">#REF!</definedName>
    <definedName name="_UNI15570" localSheetId="13">#REF!</definedName>
    <definedName name="_UNI15570">#REF!</definedName>
    <definedName name="_UNI15575" localSheetId="11">#REF!</definedName>
    <definedName name="_UNI15575" localSheetId="13">#REF!</definedName>
    <definedName name="_UNI15575">#REF!</definedName>
    <definedName name="_UNI15583" localSheetId="11">#REF!</definedName>
    <definedName name="_UNI15583" localSheetId="13">#REF!</definedName>
    <definedName name="_UNI15583">#REF!</definedName>
    <definedName name="_UNI15590" localSheetId="11">#REF!</definedName>
    <definedName name="_UNI15590" localSheetId="13">#REF!</definedName>
    <definedName name="_UNI15590">#REF!</definedName>
    <definedName name="_UNI15591" localSheetId="11">#REF!</definedName>
    <definedName name="_UNI15591" localSheetId="13">#REF!</definedName>
    <definedName name="_UNI15591">#REF!</definedName>
    <definedName name="_UNI15610" localSheetId="11">#REF!</definedName>
    <definedName name="_UNI15610" localSheetId="13">#REF!</definedName>
    <definedName name="_UNI15610">#REF!</definedName>
    <definedName name="_UNI15625" localSheetId="11">#REF!</definedName>
    <definedName name="_UNI15625" localSheetId="13">#REF!</definedName>
    <definedName name="_UNI15625">#REF!</definedName>
    <definedName name="_UNI15635" localSheetId="11">#REF!</definedName>
    <definedName name="_UNI15635" localSheetId="13">#REF!</definedName>
    <definedName name="_UNI15635">#REF!</definedName>
    <definedName name="_UNI15655" localSheetId="11">#REF!</definedName>
    <definedName name="_UNI15655" localSheetId="13">#REF!</definedName>
    <definedName name="_UNI15655">#REF!</definedName>
    <definedName name="_UNI15665" localSheetId="11">#REF!</definedName>
    <definedName name="_UNI15665" localSheetId="13">#REF!</definedName>
    <definedName name="_UNI15665">#REF!</definedName>
    <definedName name="_UNI16515" localSheetId="11">#REF!</definedName>
    <definedName name="_UNI16515" localSheetId="13">#REF!</definedName>
    <definedName name="_UNI16515">#REF!</definedName>
    <definedName name="_UNI16535" localSheetId="11">#REF!</definedName>
    <definedName name="_UNI16535" localSheetId="13">#REF!</definedName>
    <definedName name="_UNI16535">#REF!</definedName>
    <definedName name="_UNI17140" localSheetId="11">#REF!</definedName>
    <definedName name="_UNI17140" localSheetId="13">#REF!</definedName>
    <definedName name="_UNI17140">#REF!</definedName>
    <definedName name="_UNI19500" localSheetId="11">#REF!</definedName>
    <definedName name="_UNI19500" localSheetId="13">#REF!</definedName>
    <definedName name="_UNI19500">#REF!</definedName>
    <definedName name="_UNI19501" localSheetId="11">#REF!</definedName>
    <definedName name="_UNI19501" localSheetId="13">#REF!</definedName>
    <definedName name="_UNI19501">#REF!</definedName>
    <definedName name="_UNI19502" localSheetId="11">#REF!</definedName>
    <definedName name="_UNI19502" localSheetId="13">#REF!</definedName>
    <definedName name="_UNI19502">#REF!</definedName>
    <definedName name="_UNI19503" localSheetId="11">#REF!</definedName>
    <definedName name="_UNI19503" localSheetId="13">#REF!</definedName>
    <definedName name="_UNI19503">#REF!</definedName>
    <definedName name="_UNI19504" localSheetId="11">#REF!</definedName>
    <definedName name="_UNI19504" localSheetId="13">#REF!</definedName>
    <definedName name="_UNI19504">#REF!</definedName>
    <definedName name="_UNI19505" localSheetId="11">#REF!</definedName>
    <definedName name="_UNI19505" localSheetId="13">#REF!</definedName>
    <definedName name="_UNI19505">#REF!</definedName>
    <definedName name="_UNI20100" localSheetId="11">#REF!</definedName>
    <definedName name="_UNI20100" localSheetId="13">#REF!</definedName>
    <definedName name="_UNI20100">#REF!</definedName>
    <definedName name="_UNI20105" localSheetId="11">#REF!</definedName>
    <definedName name="_UNI20105" localSheetId="13">#REF!</definedName>
    <definedName name="_UNI20105">#REF!</definedName>
    <definedName name="_UNI20110" localSheetId="11">#REF!</definedName>
    <definedName name="_UNI20110" localSheetId="13">#REF!</definedName>
    <definedName name="_UNI20110">#REF!</definedName>
    <definedName name="_UNI20115" localSheetId="11">#REF!</definedName>
    <definedName name="_UNI20115" localSheetId="13">#REF!</definedName>
    <definedName name="_UNI20115">#REF!</definedName>
    <definedName name="_UNI20130" localSheetId="11">#REF!</definedName>
    <definedName name="_UNI20130" localSheetId="13">#REF!</definedName>
    <definedName name="_UNI20130">#REF!</definedName>
    <definedName name="_UNI20135" localSheetId="11">#REF!</definedName>
    <definedName name="_UNI20135" localSheetId="13">#REF!</definedName>
    <definedName name="_UNI20135">#REF!</definedName>
    <definedName name="_UNI20140" localSheetId="11">#REF!</definedName>
    <definedName name="_UNI20140" localSheetId="13">#REF!</definedName>
    <definedName name="_UNI20140">#REF!</definedName>
    <definedName name="_UNI20145" localSheetId="11">#REF!</definedName>
    <definedName name="_UNI20145" localSheetId="13">#REF!</definedName>
    <definedName name="_UNI20145">#REF!</definedName>
    <definedName name="_UNI20150" localSheetId="11">#REF!</definedName>
    <definedName name="_UNI20150" localSheetId="13">#REF!</definedName>
    <definedName name="_UNI20150">#REF!</definedName>
    <definedName name="_UNI20155" localSheetId="11">#REF!</definedName>
    <definedName name="_UNI20155" localSheetId="13">#REF!</definedName>
    <definedName name="_UNI20155">#REF!</definedName>
    <definedName name="_UNI20175" localSheetId="11">#REF!</definedName>
    <definedName name="_UNI20175" localSheetId="13">#REF!</definedName>
    <definedName name="_UNI20175">#REF!</definedName>
    <definedName name="_UNI20185" localSheetId="11">#REF!</definedName>
    <definedName name="_UNI20185" localSheetId="13">#REF!</definedName>
    <definedName name="_UNI20185">#REF!</definedName>
    <definedName name="_UNI20190" localSheetId="11">#REF!</definedName>
    <definedName name="_UNI20190" localSheetId="13">#REF!</definedName>
    <definedName name="_UNI20190">#REF!</definedName>
    <definedName name="_UNI20195" localSheetId="11">#REF!</definedName>
    <definedName name="_UNI20195" localSheetId="13">#REF!</definedName>
    <definedName name="_UNI20195">#REF!</definedName>
    <definedName name="_UNI20210" localSheetId="11">#REF!</definedName>
    <definedName name="_UNI20210" localSheetId="13">#REF!</definedName>
    <definedName name="_UNI20210">#REF!</definedName>
    <definedName name="_VAL11100" localSheetId="11">#REF!</definedName>
    <definedName name="_VAL11100" localSheetId="13">#REF!</definedName>
    <definedName name="_VAL11100">#REF!</definedName>
    <definedName name="_VAL11110" localSheetId="11">#REF!</definedName>
    <definedName name="_VAL11110" localSheetId="13">#REF!</definedName>
    <definedName name="_VAL11110">#REF!</definedName>
    <definedName name="_VAL11115" localSheetId="11">#REF!</definedName>
    <definedName name="_VAL11115" localSheetId="13">#REF!</definedName>
    <definedName name="_VAL11115">#REF!</definedName>
    <definedName name="_VAL11125" localSheetId="11">#REF!</definedName>
    <definedName name="_VAL11125" localSheetId="13">#REF!</definedName>
    <definedName name="_VAL11125">#REF!</definedName>
    <definedName name="_VAL11130" localSheetId="11">#REF!</definedName>
    <definedName name="_VAL11130" localSheetId="13">#REF!</definedName>
    <definedName name="_VAL11130">#REF!</definedName>
    <definedName name="_VAL11135" localSheetId="11">#REF!</definedName>
    <definedName name="_VAL11135" localSheetId="13">#REF!</definedName>
    <definedName name="_VAL11135">#REF!</definedName>
    <definedName name="_VAL11145" localSheetId="11">#REF!</definedName>
    <definedName name="_VAL11145" localSheetId="13">#REF!</definedName>
    <definedName name="_VAL11145">#REF!</definedName>
    <definedName name="_VAL11150" localSheetId="11">#REF!</definedName>
    <definedName name="_VAL11150" localSheetId="13">#REF!</definedName>
    <definedName name="_VAL11150">#REF!</definedName>
    <definedName name="_VAL11165" localSheetId="11">#REF!</definedName>
    <definedName name="_VAL11165" localSheetId="13">#REF!</definedName>
    <definedName name="_VAL11165">#REF!</definedName>
    <definedName name="_VAL11170" localSheetId="11">#REF!</definedName>
    <definedName name="_VAL11170" localSheetId="13">#REF!</definedName>
    <definedName name="_VAL11170">#REF!</definedName>
    <definedName name="_VAL11180" localSheetId="11">#REF!</definedName>
    <definedName name="_VAL11180" localSheetId="13">#REF!</definedName>
    <definedName name="_VAL11180">#REF!</definedName>
    <definedName name="_VAL11185" localSheetId="11">#REF!</definedName>
    <definedName name="_VAL11185" localSheetId="13">#REF!</definedName>
    <definedName name="_VAL11185">#REF!</definedName>
    <definedName name="_VAL11220" localSheetId="11">#REF!</definedName>
    <definedName name="_VAL11220" localSheetId="13">#REF!</definedName>
    <definedName name="_VAL11220">#REF!</definedName>
    <definedName name="_VAL12105" localSheetId="11">#REF!</definedName>
    <definedName name="_VAL12105" localSheetId="13">#REF!</definedName>
    <definedName name="_VAL12105">#REF!</definedName>
    <definedName name="_VAL12555" localSheetId="11">#REF!</definedName>
    <definedName name="_VAL12555" localSheetId="13">#REF!</definedName>
    <definedName name="_VAL12555">#REF!</definedName>
    <definedName name="_VAL12570" localSheetId="11">#REF!</definedName>
    <definedName name="_VAL12570" localSheetId="13">#REF!</definedName>
    <definedName name="_VAL12570">#REF!</definedName>
    <definedName name="_VAL12575" localSheetId="11">#REF!</definedName>
    <definedName name="_VAL12575" localSheetId="13">#REF!</definedName>
    <definedName name="_VAL12575">#REF!</definedName>
    <definedName name="_VAL12580" localSheetId="11">#REF!</definedName>
    <definedName name="_VAL12580" localSheetId="13">#REF!</definedName>
    <definedName name="_VAL12580">#REF!</definedName>
    <definedName name="_VAL12600" localSheetId="11">#REF!</definedName>
    <definedName name="_VAL12600" localSheetId="13">#REF!</definedName>
    <definedName name="_VAL12600">#REF!</definedName>
    <definedName name="_VAL12610" localSheetId="11">#REF!</definedName>
    <definedName name="_VAL12610" localSheetId="13">#REF!</definedName>
    <definedName name="_VAL12610">#REF!</definedName>
    <definedName name="_VAL12630" localSheetId="11">#REF!</definedName>
    <definedName name="_VAL12630" localSheetId="13">#REF!</definedName>
    <definedName name="_VAL12630">#REF!</definedName>
    <definedName name="_VAL12631" localSheetId="11">#REF!</definedName>
    <definedName name="_VAL12631" localSheetId="13">#REF!</definedName>
    <definedName name="_VAL12631">#REF!</definedName>
    <definedName name="_VAL12640" localSheetId="11">#REF!</definedName>
    <definedName name="_VAL12640" localSheetId="13">#REF!</definedName>
    <definedName name="_VAL12640">#REF!</definedName>
    <definedName name="_VAL12645" localSheetId="11">#REF!</definedName>
    <definedName name="_VAL12645" localSheetId="13">#REF!</definedName>
    <definedName name="_VAL12645">#REF!</definedName>
    <definedName name="_VAL12665" localSheetId="11">#REF!</definedName>
    <definedName name="_VAL12665" localSheetId="13">#REF!</definedName>
    <definedName name="_VAL12665">#REF!</definedName>
    <definedName name="_VAL12690" localSheetId="11">#REF!</definedName>
    <definedName name="_VAL12690" localSheetId="13">#REF!</definedName>
    <definedName name="_VAL12690">#REF!</definedName>
    <definedName name="_VAL12700" localSheetId="11">#REF!</definedName>
    <definedName name="_VAL12700" localSheetId="13">#REF!</definedName>
    <definedName name="_VAL12700">#REF!</definedName>
    <definedName name="_VAL12710" localSheetId="11">#REF!</definedName>
    <definedName name="_VAL12710" localSheetId="13">#REF!</definedName>
    <definedName name="_VAL12710">#REF!</definedName>
    <definedName name="_VAL13111" localSheetId="11">#REF!</definedName>
    <definedName name="_VAL13111" localSheetId="13">#REF!</definedName>
    <definedName name="_VAL13111">#REF!</definedName>
    <definedName name="_VAL13112" localSheetId="11">#REF!</definedName>
    <definedName name="_VAL13112" localSheetId="13">#REF!</definedName>
    <definedName name="_VAL13112">#REF!</definedName>
    <definedName name="_VAL13121" localSheetId="11">#REF!</definedName>
    <definedName name="_VAL13121" localSheetId="13">#REF!</definedName>
    <definedName name="_VAL13121">#REF!</definedName>
    <definedName name="_VAL13720" localSheetId="11">#REF!</definedName>
    <definedName name="_VAL13720" localSheetId="13">#REF!</definedName>
    <definedName name="_VAL13720">#REF!</definedName>
    <definedName name="_VAL14100" localSheetId="11">#REF!</definedName>
    <definedName name="_VAL14100" localSheetId="13">#REF!</definedName>
    <definedName name="_VAL14100">#REF!</definedName>
    <definedName name="_VAL14161" localSheetId="11">#REF!</definedName>
    <definedName name="_VAL14161" localSheetId="13">#REF!</definedName>
    <definedName name="_VAL14161">#REF!</definedName>
    <definedName name="_VAL14195" localSheetId="11">#REF!</definedName>
    <definedName name="_VAL14195" localSheetId="13">#REF!</definedName>
    <definedName name="_VAL14195">#REF!</definedName>
    <definedName name="_VAL14205" localSheetId="11">#REF!</definedName>
    <definedName name="_VAL14205" localSheetId="13">#REF!</definedName>
    <definedName name="_VAL14205">#REF!</definedName>
    <definedName name="_VAL14260" localSheetId="11">#REF!</definedName>
    <definedName name="_VAL14260" localSheetId="13">#REF!</definedName>
    <definedName name="_VAL14260">#REF!</definedName>
    <definedName name="_VAL14500" localSheetId="11">#REF!</definedName>
    <definedName name="_VAL14500" localSheetId="13">#REF!</definedName>
    <definedName name="_VAL14500">#REF!</definedName>
    <definedName name="_VAL14515" localSheetId="11">#REF!</definedName>
    <definedName name="_VAL14515" localSheetId="13">#REF!</definedName>
    <definedName name="_VAL14515">#REF!</definedName>
    <definedName name="_VAL14555" localSheetId="11">#REF!</definedName>
    <definedName name="_VAL14555" localSheetId="13">#REF!</definedName>
    <definedName name="_VAL14555">#REF!</definedName>
    <definedName name="_VAL14565" localSheetId="11">#REF!</definedName>
    <definedName name="_VAL14565" localSheetId="13">#REF!</definedName>
    <definedName name="_VAL14565">#REF!</definedName>
    <definedName name="_VAL15135" localSheetId="11">#REF!</definedName>
    <definedName name="_VAL15135" localSheetId="13">#REF!</definedName>
    <definedName name="_VAL15135">#REF!</definedName>
    <definedName name="_VAL15140" localSheetId="11">#REF!</definedName>
    <definedName name="_VAL15140" localSheetId="13">#REF!</definedName>
    <definedName name="_VAL15140">#REF!</definedName>
    <definedName name="_VAL15195" localSheetId="11">#REF!</definedName>
    <definedName name="_VAL15195" localSheetId="13">#REF!</definedName>
    <definedName name="_VAL15195">#REF!</definedName>
    <definedName name="_VAL15225" localSheetId="11">#REF!</definedName>
    <definedName name="_VAL15225" localSheetId="13">#REF!</definedName>
    <definedName name="_VAL15225">#REF!</definedName>
    <definedName name="_VAL15230" localSheetId="11">#REF!</definedName>
    <definedName name="_VAL15230" localSheetId="13">#REF!</definedName>
    <definedName name="_VAL15230">#REF!</definedName>
    <definedName name="_VAL15515" localSheetId="11">#REF!</definedName>
    <definedName name="_VAL15515" localSheetId="13">#REF!</definedName>
    <definedName name="_VAL15515">#REF!</definedName>
    <definedName name="_VAL15560" localSheetId="11">#REF!</definedName>
    <definedName name="_VAL15560" localSheetId="13">#REF!</definedName>
    <definedName name="_VAL15560">#REF!</definedName>
    <definedName name="_VAL15565" localSheetId="11">#REF!</definedName>
    <definedName name="_VAL15565" localSheetId="13">#REF!</definedName>
    <definedName name="_VAL15565">#REF!</definedName>
    <definedName name="_VAL15570" localSheetId="11">#REF!</definedName>
    <definedName name="_VAL15570" localSheetId="13">#REF!</definedName>
    <definedName name="_VAL15570">#REF!</definedName>
    <definedName name="_VAL15575" localSheetId="11">#REF!</definedName>
    <definedName name="_VAL15575" localSheetId="13">#REF!</definedName>
    <definedName name="_VAL15575">#REF!</definedName>
    <definedName name="_VAL15583" localSheetId="11">#REF!</definedName>
    <definedName name="_VAL15583" localSheetId="13">#REF!</definedName>
    <definedName name="_VAL15583">#REF!</definedName>
    <definedName name="_VAL15590" localSheetId="11">#REF!</definedName>
    <definedName name="_VAL15590" localSheetId="13">#REF!</definedName>
    <definedName name="_VAL15590">#REF!</definedName>
    <definedName name="_VAL15591" localSheetId="11">#REF!</definedName>
    <definedName name="_VAL15591" localSheetId="13">#REF!</definedName>
    <definedName name="_VAL15591">#REF!</definedName>
    <definedName name="_VAL15610" localSheetId="11">#REF!</definedName>
    <definedName name="_VAL15610" localSheetId="13">#REF!</definedName>
    <definedName name="_VAL15610">#REF!</definedName>
    <definedName name="_VAL15625" localSheetId="11">#REF!</definedName>
    <definedName name="_VAL15625" localSheetId="13">#REF!</definedName>
    <definedName name="_VAL15625">#REF!</definedName>
    <definedName name="_VAL15635" localSheetId="11">#REF!</definedName>
    <definedName name="_VAL15635" localSheetId="13">#REF!</definedName>
    <definedName name="_VAL15635">#REF!</definedName>
    <definedName name="_VAL15655" localSheetId="11">#REF!</definedName>
    <definedName name="_VAL15655" localSheetId="13">#REF!</definedName>
    <definedName name="_VAL15655">#REF!</definedName>
    <definedName name="_VAL15665" localSheetId="11">#REF!</definedName>
    <definedName name="_VAL15665" localSheetId="13">#REF!</definedName>
    <definedName name="_VAL15665">#REF!</definedName>
    <definedName name="_VAL16515" localSheetId="11">#REF!</definedName>
    <definedName name="_VAL16515" localSheetId="13">#REF!</definedName>
    <definedName name="_VAL16515">#REF!</definedName>
    <definedName name="_VAL16535" localSheetId="11">#REF!</definedName>
    <definedName name="_VAL16535" localSheetId="13">#REF!</definedName>
    <definedName name="_VAL16535">#REF!</definedName>
    <definedName name="_VAL17140" localSheetId="11">#REF!</definedName>
    <definedName name="_VAL17140" localSheetId="13">#REF!</definedName>
    <definedName name="_VAL17140">#REF!</definedName>
    <definedName name="_VAL19500" localSheetId="11">#REF!</definedName>
    <definedName name="_VAL19500" localSheetId="13">#REF!</definedName>
    <definedName name="_VAL19500">#REF!</definedName>
    <definedName name="_VAL19501" localSheetId="11">#REF!</definedName>
    <definedName name="_VAL19501" localSheetId="13">#REF!</definedName>
    <definedName name="_VAL19501">#REF!</definedName>
    <definedName name="_VAL19502" localSheetId="11">#REF!</definedName>
    <definedName name="_VAL19502" localSheetId="13">#REF!</definedName>
    <definedName name="_VAL19502">#REF!</definedName>
    <definedName name="_VAL19503" localSheetId="11">#REF!</definedName>
    <definedName name="_VAL19503" localSheetId="13">#REF!</definedName>
    <definedName name="_VAL19503">#REF!</definedName>
    <definedName name="_VAL19504" localSheetId="11">#REF!</definedName>
    <definedName name="_VAL19504" localSheetId="13">#REF!</definedName>
    <definedName name="_VAL19504">#REF!</definedName>
    <definedName name="_VAL19505" localSheetId="11">#REF!</definedName>
    <definedName name="_VAL19505" localSheetId="13">#REF!</definedName>
    <definedName name="_VAL19505">#REF!</definedName>
    <definedName name="_VAL20100" localSheetId="11">#REF!</definedName>
    <definedName name="_VAL20100" localSheetId="13">#REF!</definedName>
    <definedName name="_VAL20100">#REF!</definedName>
    <definedName name="_VAL20105" localSheetId="11">#REF!</definedName>
    <definedName name="_VAL20105" localSheetId="13">#REF!</definedName>
    <definedName name="_VAL20105">#REF!</definedName>
    <definedName name="_VAL20110" localSheetId="11">#REF!</definedName>
    <definedName name="_VAL20110" localSheetId="13">#REF!</definedName>
    <definedName name="_VAL20110">#REF!</definedName>
    <definedName name="_VAL20115" localSheetId="11">#REF!</definedName>
    <definedName name="_VAL20115" localSheetId="13">#REF!</definedName>
    <definedName name="_VAL20115">#REF!</definedName>
    <definedName name="_VAL20130" localSheetId="11">#REF!</definedName>
    <definedName name="_VAL20130" localSheetId="13">#REF!</definedName>
    <definedName name="_VAL20130">#REF!</definedName>
    <definedName name="_VAL20135" localSheetId="11">#REF!</definedName>
    <definedName name="_VAL20135" localSheetId="13">#REF!</definedName>
    <definedName name="_VAL20135">#REF!</definedName>
    <definedName name="_VAL20140" localSheetId="11">#REF!</definedName>
    <definedName name="_VAL20140" localSheetId="13">#REF!</definedName>
    <definedName name="_VAL20140">#REF!</definedName>
    <definedName name="_VAL20145" localSheetId="11">#REF!</definedName>
    <definedName name="_VAL20145" localSheetId="13">#REF!</definedName>
    <definedName name="_VAL20145">#REF!</definedName>
    <definedName name="_VAL20150" localSheetId="11">#REF!</definedName>
    <definedName name="_VAL20150" localSheetId="13">#REF!</definedName>
    <definedName name="_VAL20150">#REF!</definedName>
    <definedName name="_VAL20155" localSheetId="11">#REF!</definedName>
    <definedName name="_VAL20155" localSheetId="13">#REF!</definedName>
    <definedName name="_VAL20155">#REF!</definedName>
    <definedName name="_VAL20175" localSheetId="11">#REF!</definedName>
    <definedName name="_VAL20175" localSheetId="13">#REF!</definedName>
    <definedName name="_VAL20175">#REF!</definedName>
    <definedName name="_VAL20185" localSheetId="11">#REF!</definedName>
    <definedName name="_VAL20185" localSheetId="13">#REF!</definedName>
    <definedName name="_VAL20185">#REF!</definedName>
    <definedName name="_VAL20190" localSheetId="11">#REF!</definedName>
    <definedName name="_VAL20190" localSheetId="13">#REF!</definedName>
    <definedName name="_VAL20190">#REF!</definedName>
    <definedName name="_VAL20195" localSheetId="11">#REF!</definedName>
    <definedName name="_VAL20195" localSheetId="13">#REF!</definedName>
    <definedName name="_VAL20195">#REF!</definedName>
    <definedName name="_VAL20210" localSheetId="11">#REF!</definedName>
    <definedName name="_VAL20210" localSheetId="13">#REF!</definedName>
    <definedName name="_VAL20210">#REF!</definedName>
    <definedName name="_WCS13_" localSheetId="11">#REF!</definedName>
    <definedName name="_WCS13_" localSheetId="13">#REF!</definedName>
    <definedName name="_WCS13_">#REF!</definedName>
    <definedName name="_WCS43_" localSheetId="11">#REF!</definedName>
    <definedName name="_WCS43_" localSheetId="13">#REF!</definedName>
    <definedName name="_WCS43_">#REF!</definedName>
    <definedName name="_WDCN1.S1_" localSheetId="11">#REF!</definedName>
    <definedName name="_WDCN1.S1_" localSheetId="13">#REF!</definedName>
    <definedName name="_WDCN1.S1_">#REF!</definedName>
    <definedName name="_WGZY_" localSheetId="11">#REF!</definedName>
    <definedName name="_WGZY_" localSheetId="13">#REF!</definedName>
    <definedName name="_WGZY_">#REF!</definedName>
    <definedName name="_WGZY__6" localSheetId="11">#REF!</definedName>
    <definedName name="_WGZY__6" localSheetId="13">#REF!</definedName>
    <definedName name="_WGZY__6">#REF!</definedName>
    <definedName name="_WICE1_" localSheetId="11">#REF!</definedName>
    <definedName name="_WICE1_" localSheetId="13">#REF!</definedName>
    <definedName name="_WICE1_">#REF!</definedName>
    <definedName name="_WIRA1.A8_" localSheetId="11">#REF!</definedName>
    <definedName name="_WIRA1.A8_" localSheetId="13">#REF!</definedName>
    <definedName name="_WIRA1.A8_">#REF!</definedName>
    <definedName name="_Y" localSheetId="11">#REF!</definedName>
    <definedName name="_Y" localSheetId="13">#REF!</definedName>
    <definedName name="_Y">#REF!</definedName>
    <definedName name="_Y_1" localSheetId="11">#REF!</definedName>
    <definedName name="_Y_1" localSheetId="13">#REF!</definedName>
    <definedName name="_Y_1">#REF!</definedName>
    <definedName name="a" localSheetId="11">#REF!</definedName>
    <definedName name="a" localSheetId="13">#REF!</definedName>
    <definedName name="a">#REF!</definedName>
    <definedName name="A_Brita_25" localSheetId="11">#REF!</definedName>
    <definedName name="A_Brita_25" localSheetId="13">#REF!</definedName>
    <definedName name="A_Brita_25">#REF!</definedName>
    <definedName name="A_Chapisco" localSheetId="11">#REF!</definedName>
    <definedName name="A_Chapisco" localSheetId="13">#REF!</definedName>
    <definedName name="A_Chapisco">#REF!</definedName>
    <definedName name="A_Comprimento" localSheetId="11">#REF!</definedName>
    <definedName name="A_Comprimento" localSheetId="13">#REF!</definedName>
    <definedName name="A_Comprimento">#REF!</definedName>
    <definedName name="A_Concreto_A" localSheetId="11">#REF!</definedName>
    <definedName name="A_Concreto_A" localSheetId="13">#REF!</definedName>
    <definedName name="A_Concreto_A">#REF!</definedName>
    <definedName name="A_Concreto_M" localSheetId="11">#REF!</definedName>
    <definedName name="A_Concreto_M" localSheetId="13">#REF!</definedName>
    <definedName name="A_Concreto_M">#REF!</definedName>
    <definedName name="A_Concreto_S" localSheetId="11">#REF!</definedName>
    <definedName name="A_Concreto_S" localSheetId="13">#REF!</definedName>
    <definedName name="A_Concreto_S">#REF!</definedName>
    <definedName name="A_Escavação" localSheetId="11">#REF!</definedName>
    <definedName name="A_Escavação" localSheetId="13">#REF!</definedName>
    <definedName name="A_Escavação">#REF!</definedName>
    <definedName name="A_Espessura" localSheetId="11">#REF!</definedName>
    <definedName name="A_Espessura" localSheetId="13">#REF!</definedName>
    <definedName name="A_Espessura">#REF!</definedName>
    <definedName name="A_Largura" localSheetId="11">#REF!</definedName>
    <definedName name="A_Largura" localSheetId="13">#REF!</definedName>
    <definedName name="A_Largura">#REF!</definedName>
    <definedName name="A_Massa_única" localSheetId="11">#REF!</definedName>
    <definedName name="A_Massa_única" localSheetId="13">#REF!</definedName>
    <definedName name="A_Massa_única">#REF!</definedName>
    <definedName name="A_Pintura" localSheetId="11">#REF!</definedName>
    <definedName name="A_Pintura" localSheetId="13">#REF!</definedName>
    <definedName name="A_Pintura">#REF!</definedName>
    <definedName name="A_Profundidade" localSheetId="11">#REF!</definedName>
    <definedName name="A_Profundidade" localSheetId="13">#REF!</definedName>
    <definedName name="A_Profundidade">#REF!</definedName>
    <definedName name="A_reaterro" localSheetId="11">#REF!</definedName>
    <definedName name="A_reaterro" localSheetId="13">#REF!</definedName>
    <definedName name="A_reaterro">#REF!</definedName>
    <definedName name="a1B16279" localSheetId="11">#REF!</definedName>
    <definedName name="a1B16279" localSheetId="13">#REF!</definedName>
    <definedName name="a1B16279">#REF!</definedName>
    <definedName name="AA" localSheetId="11">#REF!</definedName>
    <definedName name="AA" localSheetId="13">#REF!</definedName>
    <definedName name="AA" localSheetId="12">#REF!</definedName>
    <definedName name="AA">#REF!</definedName>
    <definedName name="AAA" localSheetId="11">#REF!</definedName>
    <definedName name="AAA" localSheetId="13">#REF!</definedName>
    <definedName name="AAA" localSheetId="12">#REF!</definedName>
    <definedName name="AAA">#REF!</definedName>
    <definedName name="aaaaaa" localSheetId="11">#REF!</definedName>
    <definedName name="aaaaaa" localSheetId="13">#REF!</definedName>
    <definedName name="aaaaaa" localSheetId="12">#REF!</definedName>
    <definedName name="aaaaaa">#REF!</definedName>
    <definedName name="Ac" localSheetId="11">#REF!</definedName>
    <definedName name="Ac" localSheetId="13">#REF!</definedName>
    <definedName name="Ac">#REF!</definedName>
    <definedName name="activatedados.form2" localSheetId="11">IF(ISNUMBER(#REF!),#REF!&amp;"-"&amp;INDEX(Eventos,#REF!,2),"")</definedName>
    <definedName name="activatedados.form2" localSheetId="13">IF(ISNUMBER(#REF!),#REF!&amp;"-"&amp;INDEX(Cronograma!Eventos,#REF!,2),"")</definedName>
    <definedName name="activatedados.form2">IF(ISNUMBER(#REF!),#REF!&amp;"-"&amp;INDEX(Eventos,#REF!,2),"")</definedName>
    <definedName name="AD" localSheetId="11">#REF!</definedName>
    <definedName name="AD" localSheetId="13">#REF!</definedName>
    <definedName name="AD" localSheetId="12">#REF!</definedName>
    <definedName name="AD">#REF!</definedName>
    <definedName name="ADDDD" localSheetId="11">#REF!</definedName>
    <definedName name="ADDDD" localSheetId="13">#REF!</definedName>
    <definedName name="ADDDD">#REF!</definedName>
    <definedName name="adf" localSheetId="11">#REF!</definedName>
    <definedName name="adf" localSheetId="13">#REF!</definedName>
    <definedName name="adf">#REF!</definedName>
    <definedName name="AdPeri" localSheetId="11">#REF!</definedName>
    <definedName name="AdPeri" localSheetId="13">#REF!</definedName>
    <definedName name="AdPeri">#REF!</definedName>
    <definedName name="ADPL" localSheetId="11">#REF!</definedName>
    <definedName name="ADPL" localSheetId="13">#REF!</definedName>
    <definedName name="ADPL">#REF!</definedName>
    <definedName name="ADS" localSheetId="11">#REF!</definedName>
    <definedName name="ADS" localSheetId="13">#REF!</definedName>
    <definedName name="ADS">#REF!</definedName>
    <definedName name="AFSDF" localSheetId="11">#REF!</definedName>
    <definedName name="AFSDF" localSheetId="13">#REF!</definedName>
    <definedName name="AFSDF">#REF!</definedName>
    <definedName name="AFSF" localSheetId="11">#REF!</definedName>
    <definedName name="AFSF" localSheetId="13">#REF!</definedName>
    <definedName name="AFSF">#REF!</definedName>
    <definedName name="AGSD" localSheetId="11">#REF!</definedName>
    <definedName name="AGSD" localSheetId="13">#REF!</definedName>
    <definedName name="AGSD">#REF!</definedName>
    <definedName name="AGSDG" localSheetId="11">#REF!</definedName>
    <definedName name="AGSDG" localSheetId="13">#REF!</definedName>
    <definedName name="AGSDG">#REF!</definedName>
    <definedName name="AKSDGL" localSheetId="11">#REF!</definedName>
    <definedName name="AKSDGL" localSheetId="13">#REF!</definedName>
    <definedName name="AKSDGL">#REF!</definedName>
    <definedName name="Alex" localSheetId="11">#REF!</definedName>
    <definedName name="Alex" localSheetId="13">#REF!</definedName>
    <definedName name="Alex">#REF!</definedName>
    <definedName name="ALTA" localSheetId="11">#REF!</definedName>
    <definedName name="ALTA" localSheetId="13">#REF!</definedName>
    <definedName name="ALTA" localSheetId="12">#REF!</definedName>
    <definedName name="ALTA">#REF!</definedName>
    <definedName name="alvenaria_1" localSheetId="11">#REF!</definedName>
    <definedName name="alvenaria_1" localSheetId="13">#REF!</definedName>
    <definedName name="alvenaria_1" localSheetId="12">#REF!</definedName>
    <definedName name="alvenaria_1">#REF!</definedName>
    <definedName name="alvenaria_1_1_2" localSheetId="11">#REF!</definedName>
    <definedName name="alvenaria_1_1_2" localSheetId="13">#REF!</definedName>
    <definedName name="alvenaria_1_1_2">#REF!</definedName>
    <definedName name="alvenaria_1_2" localSheetId="11">#REF!</definedName>
    <definedName name="alvenaria_1_2" localSheetId="13">#REF!</definedName>
    <definedName name="alvenaria_1_2">#REF!</definedName>
    <definedName name="Alvenaria_vedação" localSheetId="11">#REF!</definedName>
    <definedName name="Alvenaria_vedação" localSheetId="13">#REF!</definedName>
    <definedName name="Alvenaria_vedação">#REF!</definedName>
    <definedName name="amarela" localSheetId="11">#REF!</definedName>
    <definedName name="amarela" localSheetId="13">#REF!</definedName>
    <definedName name="amarela">#REF!</definedName>
    <definedName name="AMORLDMLENFK" localSheetId="11">#REF!</definedName>
    <definedName name="AMORLDMLENFK" localSheetId="13">#REF!</definedName>
    <definedName name="AMORLDMLENFK" localSheetId="12">#REF!</definedName>
    <definedName name="AMORLDMLENFK">#REF!</definedName>
    <definedName name="ANA" localSheetId="11">#REF!</definedName>
    <definedName name="ANA" localSheetId="13">#REF!</definedName>
    <definedName name="ANA" localSheetId="12">#REF!</definedName>
    <definedName name="ANA">#REF!</definedName>
    <definedName name="ANDRE" localSheetId="11">#REF!</definedName>
    <definedName name="ANDRE" localSheetId="13">#REF!</definedName>
    <definedName name="ANDRE" localSheetId="12">#REF!</definedName>
    <definedName name="ANDRE">#REF!</definedName>
    <definedName name="anel" localSheetId="11">#REF!</definedName>
    <definedName name="anel" localSheetId="13">#REF!</definedName>
    <definedName name="anel">#REF!</definedName>
    <definedName name="Anexo" hidden="1">{#N/A,#N/A,FALSE,"MO (2)"}</definedName>
    <definedName name="ANTIGA" localSheetId="11">#REF!</definedName>
    <definedName name="ANTIGA" localSheetId="13">#REF!</definedName>
    <definedName name="ANTIGA">#REF!</definedName>
    <definedName name="area_base" localSheetId="13">#REF!</definedName>
    <definedName name="area_base">#REF!</definedName>
    <definedName name="_xlnm.Print_Area" localSheetId="11">'Anexo I - Dren'!$B$1:$AG$15</definedName>
    <definedName name="_xlnm.Print_Area" localSheetId="3">BDI!$B$3:$U$33</definedName>
    <definedName name="_xlnm.Print_Area" localSheetId="1">Capa!$B$2:$K$46</definedName>
    <definedName name="_xlnm.Print_Area" localSheetId="4">Cotação!$B$2:$F$59</definedName>
    <definedName name="_xlnm.Print_Area" localSheetId="13">Cronograma!$B$2:$K$173</definedName>
    <definedName name="_xlnm.Print_Area" localSheetId="14">'Curva ABC'!$B$1:$H$186</definedName>
    <definedName name="_xlnm.Print_Area" localSheetId="12">#REF!</definedName>
    <definedName name="_xlnm.Print_Area" localSheetId="0">'Inf. Prel.'!$A$1:$C$18</definedName>
    <definedName name="_xlnm.Print_Area" localSheetId="7">'Plan. Global'!$F$2:$N$188</definedName>
    <definedName name="_xlnm.Print_Area" localSheetId="8">'Plan. Orçam. Resumo'!$C$2:$F$20</definedName>
    <definedName name="_xlnm.Print_Area" localSheetId="6">Plan.Global!$F$2:$L$56</definedName>
    <definedName name="_xlnm.Print_Area" localSheetId="5">'Plan.Orçam.'!$F$2:$N$87</definedName>
    <definedName name="_xlnm.Print_Area" localSheetId="9">QCI!$B$2:$G$59</definedName>
    <definedName name="_xlnm.Print_Area" localSheetId="10">'QCI (2)'!$B$2:$G$60</definedName>
    <definedName name="_xlnm.Print_Area">#REF!</definedName>
    <definedName name="Área_impressão_IM" localSheetId="11">#REF!</definedName>
    <definedName name="Área_impressão_IM" localSheetId="13">#REF!</definedName>
    <definedName name="Área_impressão_IM" localSheetId="12">#REF!</definedName>
    <definedName name="Área_impressão_IM">#REF!</definedName>
    <definedName name="AreaTeste" localSheetId="11">#REF!</definedName>
    <definedName name="AreaTeste" localSheetId="13">#REF!</definedName>
    <definedName name="AreaTeste">#REF!</definedName>
    <definedName name="AreaTeste2" localSheetId="11">#REF!</definedName>
    <definedName name="AreaTeste2" localSheetId="13">#REF!</definedName>
    <definedName name="AreaTeste2">#REF!</definedName>
    <definedName name="areia" localSheetId="11">#REF!</definedName>
    <definedName name="areia" localSheetId="13">#REF!</definedName>
    <definedName name="areia">#REF!</definedName>
    <definedName name="Arial" localSheetId="11">#REF!</definedName>
    <definedName name="Arial" localSheetId="13">#REF!</definedName>
    <definedName name="Arial">#REF!</definedName>
    <definedName name="artFiscal" localSheetId="13">#REF!</definedName>
    <definedName name="artFiscal">#REF!</definedName>
    <definedName name="ASA" localSheetId="11">#REF!</definedName>
    <definedName name="ASA" localSheetId="13">#REF!</definedName>
    <definedName name="ASA" localSheetId="12">#REF!</definedName>
    <definedName name="ASA">#REF!</definedName>
    <definedName name="asd" localSheetId="11">#REF!</definedName>
    <definedName name="asd" localSheetId="13">#REF!</definedName>
    <definedName name="asd">#REF!</definedName>
    <definedName name="asdf" localSheetId="11">#REF!</definedName>
    <definedName name="asdf" localSheetId="13">#REF!</definedName>
    <definedName name="asdf">#REF!</definedName>
    <definedName name="asdfas" localSheetId="11">#REF!</definedName>
    <definedName name="asdfas" localSheetId="13">#REF!</definedName>
    <definedName name="asdfas">#REF!</definedName>
    <definedName name="ASDFF" localSheetId="11">#REF!</definedName>
    <definedName name="ASDFF" localSheetId="13">#REF!</definedName>
    <definedName name="ASDFF">#REF!</definedName>
    <definedName name="ASFDG" localSheetId="11">#REF!</definedName>
    <definedName name="ASFDG" localSheetId="13">#REF!</definedName>
    <definedName name="ASFDG">#REF!</definedName>
    <definedName name="ASFDGD" localSheetId="11">#REF!</definedName>
    <definedName name="ASFDGD" localSheetId="13">#REF!</definedName>
    <definedName name="ASFDGD">#REF!</definedName>
    <definedName name="ASFVASV" localSheetId="11">#REF!</definedName>
    <definedName name="ASFVASV" localSheetId="13">#REF!</definedName>
    <definedName name="ASFVASV">#REF!</definedName>
    <definedName name="ASG" localSheetId="11">#REF!</definedName>
    <definedName name="ASG" localSheetId="13">#REF!</definedName>
    <definedName name="ASG">#REF!</definedName>
    <definedName name="ASGD" localSheetId="11">#REF!</definedName>
    <definedName name="ASGD" localSheetId="13">#REF!</definedName>
    <definedName name="ASGD">#REF!</definedName>
    <definedName name="ASGDF" localSheetId="11">#REF!</definedName>
    <definedName name="ASGDF" localSheetId="13">#REF!</definedName>
    <definedName name="ASGDF">#REF!</definedName>
    <definedName name="ASSEN_TUBO_EMISS" localSheetId="11">#REF!</definedName>
    <definedName name="ASSEN_TUBO_EMISS" localSheetId="13">#REF!</definedName>
    <definedName name="ASSEN_TUBO_EMISS">#REF!</definedName>
    <definedName name="ASSEN_TUBO_EMISS2" localSheetId="11">#REF!</definedName>
    <definedName name="ASSEN_TUBO_EMISS2" localSheetId="13">#REF!</definedName>
    <definedName name="ASSEN_TUBO_EMISS2">#REF!</definedName>
    <definedName name="ASSENT_EMISS3_S" localSheetId="11">#REF!</definedName>
    <definedName name="ASSENT_EMISS3_S" localSheetId="13">#REF!</definedName>
    <definedName name="ASSENT_EMISS3_S">#REF!</definedName>
    <definedName name="ASSENT_TUBO" localSheetId="11">#REF!</definedName>
    <definedName name="ASSENT_TUBO" localSheetId="13">#REF!</definedName>
    <definedName name="ASSENT_TUBO">#REF!</definedName>
    <definedName name="ASVDVFA" localSheetId="11">#REF!</definedName>
    <definedName name="ASVDVFA" localSheetId="13">#REF!</definedName>
    <definedName name="ASVDVFA">#REF!</definedName>
    <definedName name="ATENÇÃO" localSheetId="11" hidden="1">{#N/A,#N/A,FALSE,"MO (2)"}</definedName>
    <definedName name="ATENÇÃO" localSheetId="12" hidden="1">{#N/A,#N/A,FALSE,"MO (2)"}</definedName>
    <definedName name="ATENÇÃO" hidden="1">{#N/A,#N/A,FALSE,"MO (2)"}</definedName>
    <definedName name="Aut_original" localSheetId="11">#REF!</definedName>
    <definedName name="Aut_original" localSheetId="13">#REF!</definedName>
    <definedName name="Aut_original">#REF!</definedName>
    <definedName name="Aut_resumo" localSheetId="11">#REF!</definedName>
    <definedName name="Aut_resumo" localSheetId="13">#REF!</definedName>
    <definedName name="Aut_resumo">#REF!</definedName>
    <definedName name="aux" localSheetId="11">#REF!</definedName>
    <definedName name="aux" localSheetId="13">#REF!</definedName>
    <definedName name="aux" localSheetId="12">#REF!</definedName>
    <definedName name="aux">#REF!</definedName>
    <definedName name="AuxHab" localSheetId="11">#REF!</definedName>
    <definedName name="AuxHab" localSheetId="13">#REF!</definedName>
    <definedName name="AuxHab">#REF!</definedName>
    <definedName name="auxiliar" localSheetId="11">#REF!</definedName>
    <definedName name="auxiliar" localSheetId="13">#REF!</definedName>
    <definedName name="auxiliar">#REF!</definedName>
    <definedName name="aZUEN" localSheetId="11" hidden="1">#REF!</definedName>
    <definedName name="aZUEN" localSheetId="13" hidden="1">#REF!</definedName>
    <definedName name="aZUEN" hidden="1">#REF!</definedName>
    <definedName name="azul" localSheetId="11">#REF!</definedName>
    <definedName name="azul" localSheetId="13">#REF!</definedName>
    <definedName name="azul">#REF!</definedName>
    <definedName name="AZULSINAL" localSheetId="11">#REF!</definedName>
    <definedName name="AZULSINAL" localSheetId="13">#REF!</definedName>
    <definedName name="AZULSINAL">#REF!</definedName>
    <definedName name="B" localSheetId="11" hidden="1">{#N/A,#N/A,FALSE,"MO (2)"}</definedName>
    <definedName name="B" localSheetId="12" hidden="1">{#N/A,#N/A,FALSE,"MO (2)"}</definedName>
    <definedName name="B" hidden="1">{#N/A,#N/A,FALSE,"MO (2)"}</definedName>
    <definedName name="BACIA_3" localSheetId="11">#REF!</definedName>
    <definedName name="BACIA_3" localSheetId="13">#REF!</definedName>
    <definedName name="BACIA_3">#REF!</definedName>
    <definedName name="bacia15" localSheetId="11">#REF!</definedName>
    <definedName name="bacia15" localSheetId="13">#REF!</definedName>
    <definedName name="bacia15">#REF!</definedName>
    <definedName name="bacia16" localSheetId="11">#REF!</definedName>
    <definedName name="bacia16" localSheetId="13">#REF!</definedName>
    <definedName name="bacia16">#REF!</definedName>
    <definedName name="BACIA160" localSheetId="11">#REF!</definedName>
    <definedName name="BACIA160" localSheetId="13">#REF!</definedName>
    <definedName name="BACIA160">#REF!</definedName>
    <definedName name="BACIA17" localSheetId="11">#REF!</definedName>
    <definedName name="BACIA17" localSheetId="13">#REF!</definedName>
    <definedName name="BACIA17">#REF!</definedName>
    <definedName name="BAIANO" localSheetId="11">#REF!</definedName>
    <definedName name="BAIANO" localSheetId="13">#REF!</definedName>
    <definedName name="BAIANO">#REF!</definedName>
    <definedName name="Banco_dados_IM" localSheetId="11">#REF!</definedName>
    <definedName name="Banco_dados_IM" localSheetId="13">#REF!</definedName>
    <definedName name="Banco_dados_IM">#REF!</definedName>
    <definedName name="Banco_dados_IM2" localSheetId="11">#REF!</definedName>
    <definedName name="Banco_dados_IM2" localSheetId="13">#REF!</definedName>
    <definedName name="Banco_dados_IM2">#REF!</definedName>
    <definedName name="_xlnm.Database" localSheetId="11">#REF!</definedName>
    <definedName name="_xlnm.Database" localSheetId="13">#REF!</definedName>
    <definedName name="_xlnm.Database">#REF!</definedName>
    <definedName name="bau" localSheetId="11" hidden="1">#REF!</definedName>
    <definedName name="bau" localSheetId="13" hidden="1">#REF!</definedName>
    <definedName name="bau" hidden="1">#REF!</definedName>
    <definedName name="BB" localSheetId="11">#REF!</definedName>
    <definedName name="BB" localSheetId="13">#REF!</definedName>
    <definedName name="BB" localSheetId="12">#REF!</definedName>
    <definedName name="BB">#REF!</definedName>
    <definedName name="BBB" localSheetId="11">#REF!</definedName>
    <definedName name="BBB" localSheetId="13">#REF!</definedName>
    <definedName name="BBB" localSheetId="12">#REF!</definedName>
    <definedName name="BBB">#REF!</definedName>
    <definedName name="BBBB" localSheetId="11">#N/A</definedName>
    <definedName name="BBBB" localSheetId="13">#N/A</definedName>
    <definedName name="BBBB" localSheetId="12">Dados_Intesidade!BBBB</definedName>
    <definedName name="BBBB">Dados_Intesidade!BBBB</definedName>
    <definedName name="bdgfsb" localSheetId="11">#REF!</definedName>
    <definedName name="bdgfsb" localSheetId="13">#REF!</definedName>
    <definedName name="bdgfsb" localSheetId="12">#REF!</definedName>
    <definedName name="bdgfsb">#REF!</definedName>
    <definedName name="BDI" localSheetId="11">#REF!</definedName>
    <definedName name="BDI" localSheetId="13">#REF!</definedName>
    <definedName name="BDI">#REF!</definedName>
    <definedName name="BDI." localSheetId="11">#REF!</definedName>
    <definedName name="BDI." localSheetId="13">#REF!</definedName>
    <definedName name="BDI.">#REF!</definedName>
    <definedName name="BDIc" localSheetId="11">#REF!</definedName>
    <definedName name="BDIc" localSheetId="13">#REF!</definedName>
    <definedName name="BDIc">#REF!</definedName>
    <definedName name="BDIf" localSheetId="11">#REF!</definedName>
    <definedName name="BDIf" localSheetId="13">#REF!</definedName>
    <definedName name="BDIf">#REF!</definedName>
    <definedName name="BG" localSheetId="11">#REF!</definedName>
    <definedName name="BG" localSheetId="13">#REF!</definedName>
    <definedName name="BG">#REF!</definedName>
    <definedName name="BGU" localSheetId="11">#REF!</definedName>
    <definedName name="BGU" localSheetId="13">#REF!</definedName>
    <definedName name="BGU">#REF!</definedName>
    <definedName name="BL_ANC_EMISS3_S" localSheetId="11">#REF!</definedName>
    <definedName name="BL_ANC_EMISS3_S" localSheetId="13">#REF!</definedName>
    <definedName name="BL_ANC_EMISS3_S">#REF!</definedName>
    <definedName name="BL_ANCO_EMISS2" localSheetId="11">#REF!</definedName>
    <definedName name="BL_ANCO_EMISS2" localSheetId="13">#REF!</definedName>
    <definedName name="BL_ANCO_EMISS2">#REF!</definedName>
    <definedName name="BLOCO_ANCOR_EMISS" localSheetId="11">#REF!</definedName>
    <definedName name="BLOCO_ANCOR_EMISS" localSheetId="13">#REF!</definedName>
    <definedName name="BLOCO_ANCOR_EMISS">#REF!</definedName>
    <definedName name="Bomba_putzmeister" localSheetId="11">#REF!</definedName>
    <definedName name="Bomba_putzmeister" localSheetId="13">#REF!</definedName>
    <definedName name="Bomba_putzmeister">#REF!</definedName>
    <definedName name="BRIOPA" localSheetId="11">#REF!</definedName>
    <definedName name="BRIOPA" localSheetId="13">#REF!</definedName>
    <definedName name="BRIOPA">#REF!</definedName>
    <definedName name="bruno" localSheetId="11">#REF!</definedName>
    <definedName name="bruno" localSheetId="13">#REF!</definedName>
    <definedName name="bruno">#REF!</definedName>
    <definedName name="bsdbsd" localSheetId="11">#REF!</definedName>
    <definedName name="bsdbsd" localSheetId="13">#REF!</definedName>
    <definedName name="bsdbsd">#REF!</definedName>
    <definedName name="bsdbsgfdzb" localSheetId="11">#REF!</definedName>
    <definedName name="bsdbsgfdzb" localSheetId="13">#REF!</definedName>
    <definedName name="bsdbsgfdzb">#REF!</definedName>
    <definedName name="bsgfdbsgfdb" localSheetId="11">#REF!</definedName>
    <definedName name="bsgfdbsgfdb" localSheetId="13">#REF!</definedName>
    <definedName name="bsgfdbsgfdb">#REF!</definedName>
    <definedName name="buc3eta" localSheetId="11">#REF!</definedName>
    <definedName name="buc3eta" localSheetId="13">#REF!</definedName>
    <definedName name="buc3eta">#REF!</definedName>
    <definedName name="BuiltIn_AutoFilter___2" localSheetId="11">#REF!</definedName>
    <definedName name="BuiltIn_AutoFilter___2" localSheetId="13">#REF!</definedName>
    <definedName name="BuiltIn_AutoFilter___2">#REF!</definedName>
    <definedName name="BuiltIn_Print_Area" localSheetId="11">#REF!</definedName>
    <definedName name="BuiltIn_Print_Area" localSheetId="13">#REF!</definedName>
    <definedName name="BuiltIn_Print_Area">#REF!</definedName>
    <definedName name="BuiltIn_Print_Area___0" localSheetId="11">#REF!</definedName>
    <definedName name="BuiltIn_Print_Area___0" localSheetId="13">#REF!</definedName>
    <definedName name="BuiltIn_Print_Area___0">#REF!</definedName>
    <definedName name="BuiltIn_Print_Area___0___0" localSheetId="11">#REF!</definedName>
    <definedName name="BuiltIn_Print_Area___0___0" localSheetId="13">#REF!</definedName>
    <definedName name="BuiltIn_Print_Area___0___0">#REF!</definedName>
    <definedName name="BuiltIn_Print_Area___0___0___0___0" localSheetId="11">#REF!</definedName>
    <definedName name="BuiltIn_Print_Area___0___0___0___0" localSheetId="13">#REF!</definedName>
    <definedName name="BuiltIn_Print_Area___0___0___0___0">#REF!</definedName>
    <definedName name="BuiltIn_Print_Area___0___0___0___0___0" localSheetId="11">#REF!</definedName>
    <definedName name="BuiltIn_Print_Area___0___0___0___0___0" localSheetId="13">#REF!</definedName>
    <definedName name="BuiltIn_Print_Area___0___0___0___0___0">#REF!</definedName>
    <definedName name="BuiltIn_Print_Area___0___0___0___0___0___0" localSheetId="11">#REF!</definedName>
    <definedName name="BuiltIn_Print_Area___0___0___0___0___0___0" localSheetId="13">#REF!</definedName>
    <definedName name="BuiltIn_Print_Area___0___0___0___0___0___0">#REF!</definedName>
    <definedName name="BuiltIn_Print_Titles" localSheetId="11">#REF!</definedName>
    <definedName name="BuiltIn_Print_Titles" localSheetId="13">#REF!</definedName>
    <definedName name="BuiltIn_Print_Titles">#REF!</definedName>
    <definedName name="BuiltIn_Print_Titles___0" localSheetId="11">#REF!</definedName>
    <definedName name="BuiltIn_Print_Titles___0" localSheetId="13">#REF!</definedName>
    <definedName name="BuiltIn_Print_Titles___0">#REF!</definedName>
    <definedName name="BuiltIn_Print_Titles___0___0___0" localSheetId="11">#REF!</definedName>
    <definedName name="BuiltIn_Print_Titles___0___0___0" localSheetId="13">#REF!</definedName>
    <definedName name="BuiltIn_Print_Titles___0___0___0">#REF!</definedName>
    <definedName name="BuiltIn_Print_Titles___0___0___0___0" localSheetId="11">#REF!</definedName>
    <definedName name="BuiltIn_Print_Titles___0___0___0___0" localSheetId="13">#REF!</definedName>
    <definedName name="BuiltIn_Print_Titles___0___0___0___0">#REF!</definedName>
    <definedName name="BuiltIn_Print_Titles___0___0___0___0___0___0" localSheetId="11">#REF!</definedName>
    <definedName name="BuiltIn_Print_Titles___0___0___0___0___0___0" localSheetId="13">#REF!</definedName>
    <definedName name="BuiltIn_Print_Titles___0___0___0___0___0___0">#REF!</definedName>
    <definedName name="BVEOLISA" localSheetId="11">#REF!</definedName>
    <definedName name="BVEOLISA" localSheetId="13">#REF!</definedName>
    <definedName name="BVEOLISA">#REF!</definedName>
    <definedName name="cab_cortes" localSheetId="11">#REF!</definedName>
    <definedName name="cab_cortes" localSheetId="13">#REF!</definedName>
    <definedName name="cab_cortes">#REF!</definedName>
    <definedName name="cab_dmt" localSheetId="11">#REF!</definedName>
    <definedName name="cab_dmt" localSheetId="13">#REF!</definedName>
    <definedName name="cab_dmt">#REF!</definedName>
    <definedName name="cab_limpeza" localSheetId="11">#REF!</definedName>
    <definedName name="cab_limpeza" localSheetId="13">#REF!</definedName>
    <definedName name="cab_limpeza">#REF!</definedName>
    <definedName name="cabmeio" localSheetId="11">#REF!</definedName>
    <definedName name="cabmeio" localSheetId="13">#REF!</definedName>
    <definedName name="cabmeio">#REF!</definedName>
    <definedName name="CAD_EMISS3_S" localSheetId="11">#REF!</definedName>
    <definedName name="CAD_EMISS3_S" localSheetId="13">#REF!</definedName>
    <definedName name="CAD_EMISS3_S">#REF!</definedName>
    <definedName name="CADASTRO" localSheetId="11">#REF!</definedName>
    <definedName name="CADASTRO" localSheetId="13">#REF!</definedName>
    <definedName name="CADASTRO">#REF!</definedName>
    <definedName name="CADASTRO_EMISS" localSheetId="11">#REF!</definedName>
    <definedName name="CADASTRO_EMISS" localSheetId="13">#REF!</definedName>
    <definedName name="CADASTRO_EMISS">#REF!</definedName>
    <definedName name="CADASTRO_EMISS2" localSheetId="11">#REF!</definedName>
    <definedName name="CADASTRO_EMISS2" localSheetId="13">#REF!</definedName>
    <definedName name="CADASTRO_EMISS2">#REF!</definedName>
    <definedName name="CADASTRO_REDE_COL" localSheetId="11">#REF!</definedName>
    <definedName name="CADASTRO_REDE_COL" localSheetId="13">#REF!</definedName>
    <definedName name="CADASTRO_REDE_COL">#REF!</definedName>
    <definedName name="CAIXAS" localSheetId="11">#REF!</definedName>
    <definedName name="CAIXAS" localSheetId="13">#REF!</definedName>
    <definedName name="CAIXAS">#REF!</definedName>
    <definedName name="CAIXAS_EMISS3_S" localSheetId="11">#REF!</definedName>
    <definedName name="CAIXAS_EMISS3_S" localSheetId="13">#REF!</definedName>
    <definedName name="CAIXAS_EMISS3_S">#REF!</definedName>
    <definedName name="Camada_brita" localSheetId="11">#REF!</definedName>
    <definedName name="Camada_brita" localSheetId="13">#REF!</definedName>
    <definedName name="Camada_brita">#REF!</definedName>
    <definedName name="Camada_impermeabilizadora" localSheetId="11">#REF!</definedName>
    <definedName name="Camada_impermeabilizadora" localSheetId="13">#REF!</definedName>
    <definedName name="Camada_impermeabilizadora">#REF!</definedName>
    <definedName name="CAMPANARIO" localSheetId="11">#REF!</definedName>
    <definedName name="CAMPANARIO" localSheetId="13">#REF!</definedName>
    <definedName name="CAMPANARIO">#REF!</definedName>
    <definedName name="CANETA" localSheetId="11">#REF!</definedName>
    <definedName name="CANETA" localSheetId="13">#REF!</definedName>
    <definedName name="CANETA" localSheetId="12">#REF!</definedName>
    <definedName name="CANETA">#REF!</definedName>
    <definedName name="CANTEIRO_DE_OBRAS" localSheetId="13">#REF!</definedName>
    <definedName name="CANTEIRO_DE_OBRAS">#REF!</definedName>
    <definedName name="CANTEIRO_OBRAS" localSheetId="11">#REF!</definedName>
    <definedName name="CANTEIRO_OBRAS" localSheetId="13">#REF!</definedName>
    <definedName name="CANTEIRO_OBRAS" localSheetId="12">#REF!</definedName>
    <definedName name="CANTEIRO_OBRAS">#REF!</definedName>
    <definedName name="CAPA" localSheetId="11">#REF!</definedName>
    <definedName name="CAPA" localSheetId="13">#REF!</definedName>
    <definedName name="CAPA" localSheetId="12">#REF!</definedName>
    <definedName name="CAPA">#REF!</definedName>
    <definedName name="cbn" localSheetId="11">#REF!</definedName>
    <definedName name="cbn" localSheetId="13">#REF!</definedName>
    <definedName name="cbn" localSheetId="12">#REF!</definedName>
    <definedName name="cbn">#REF!</definedName>
    <definedName name="CBU" localSheetId="11">#REF!</definedName>
    <definedName name="CBU" localSheetId="13">#REF!</definedName>
    <definedName name="CBU">#REF!</definedName>
    <definedName name="CBUII" localSheetId="11">#REF!</definedName>
    <definedName name="CBUII" localSheetId="13">#REF!</definedName>
    <definedName name="CBUII">#REF!</definedName>
    <definedName name="CBUQB" localSheetId="11">#REF!</definedName>
    <definedName name="CBUQB" localSheetId="13">#REF!</definedName>
    <definedName name="CBUQB">#REF!</definedName>
    <definedName name="CBUQc" localSheetId="11">#REF!</definedName>
    <definedName name="CBUQc" localSheetId="13">#REF!</definedName>
    <definedName name="CBUQc">#REF!</definedName>
    <definedName name="CC" localSheetId="11">#REF!</definedName>
    <definedName name="CC" localSheetId="13">#REF!</definedName>
    <definedName name="CC" localSheetId="12">#REF!</definedName>
    <definedName name="CC">#REF!</definedName>
    <definedName name="CCC" localSheetId="11">#REF!</definedName>
    <definedName name="CCC" localSheetId="13">#REF!</definedName>
    <definedName name="CCC" localSheetId="12">#REF!</definedName>
    <definedName name="CCC">#REF!</definedName>
    <definedName name="CELIA" localSheetId="11">#REF!</definedName>
    <definedName name="CELIA" localSheetId="13">#REF!</definedName>
    <definedName name="CELIA">#REF!</definedName>
    <definedName name="CélulaInicioPlanilha" localSheetId="11">#REF!</definedName>
    <definedName name="CélulaInicioPlanilha" localSheetId="13">#REF!</definedName>
    <definedName name="CélulaInicioPlanilha">#REF!</definedName>
    <definedName name="CélulaResumo" localSheetId="11">#REF!</definedName>
    <definedName name="CélulaResumo" localSheetId="13">#REF!</definedName>
    <definedName name="CélulaResumo">#REF!</definedName>
    <definedName name="CEU" localSheetId="11" hidden="1">#REF!</definedName>
    <definedName name="CEU" localSheetId="13" hidden="1">#REF!</definedName>
    <definedName name="CEU" hidden="1">#REF!</definedName>
    <definedName name="Chapisco" localSheetId="11">#REF!</definedName>
    <definedName name="Chapisco" localSheetId="13">#REF!</definedName>
    <definedName name="Chapisco">#REF!</definedName>
    <definedName name="cimento" localSheetId="11">#REF!</definedName>
    <definedName name="cimento" localSheetId="13">#REF!</definedName>
    <definedName name="cimento">#REF!</definedName>
    <definedName name="Cmat" localSheetId="11">#REF!</definedName>
    <definedName name="Cmat" localSheetId="13">#REF!</definedName>
    <definedName name="Cmat">#REF!</definedName>
    <definedName name="Cmo" localSheetId="11">#REF!</definedName>
    <definedName name="Cmo" localSheetId="13">#REF!</definedName>
    <definedName name="Cmo">#REF!</definedName>
    <definedName name="CNVDFNVN" localSheetId="11">#REF!</definedName>
    <definedName name="CNVDFNVN" localSheetId="13">#REF!</definedName>
    <definedName name="CNVDFNVN">#REF!</definedName>
    <definedName name="Cobertura" localSheetId="11">#REF!</definedName>
    <definedName name="Cobertura" localSheetId="13">#REF!</definedName>
    <definedName name="Cobertura">#REF!</definedName>
    <definedName name="Cobertura_canal" localSheetId="11">#REF!</definedName>
    <definedName name="Cobertura_canal" localSheetId="13">#REF!</definedName>
    <definedName name="Cobertura_canal">#REF!</definedName>
    <definedName name="cocacola" localSheetId="11">#REF!</definedName>
    <definedName name="cocacola" localSheetId="13">#REF!</definedName>
    <definedName name="cocacola">#REF!</definedName>
    <definedName name="cocaina" localSheetId="11">#REF!</definedName>
    <definedName name="cocaina" localSheetId="13">#REF!</definedName>
    <definedName name="cocaina">#REF!</definedName>
    <definedName name="Código" localSheetId="11">#REF!</definedName>
    <definedName name="Código" localSheetId="13">#REF!</definedName>
    <definedName name="Código">#REF!</definedName>
    <definedName name="Código." localSheetId="11">#REF!</definedName>
    <definedName name="Código." localSheetId="13">#REF!</definedName>
    <definedName name="Código.">#REF!</definedName>
    <definedName name="COEF_LINEAR" localSheetId="11">#REF!</definedName>
    <definedName name="COEF_LINEAR" localSheetId="13">#REF!</definedName>
    <definedName name="COEF_LINEAR">#REF!</definedName>
    <definedName name="Comparativo" localSheetId="11">#REF!</definedName>
    <definedName name="Comparativo" localSheetId="13">#REF!</definedName>
    <definedName name="Comparativo">#REF!</definedName>
    <definedName name="cOMPOSIÇaO" localSheetId="11" hidden="1">#REF!</definedName>
    <definedName name="cOMPOSIÇaO" localSheetId="13" hidden="1">#REF!</definedName>
    <definedName name="cOMPOSIÇaO" hidden="1">#REF!</definedName>
    <definedName name="composições" localSheetId="11">#REF!</definedName>
    <definedName name="composições" localSheetId="13">#REF!</definedName>
    <definedName name="composições">#REF!</definedName>
    <definedName name="CONT_CANTEIRO" localSheetId="11">#REF!</definedName>
    <definedName name="CONT_CANTEIRO" localSheetId="13">#REF!</definedName>
    <definedName name="CONT_CANTEIRO">#REF!</definedName>
    <definedName name="cópia" localSheetId="11">#REF!</definedName>
    <definedName name="cópia" localSheetId="13">#REF!</definedName>
    <definedName name="cópia">#REF!</definedName>
    <definedName name="corte" localSheetId="11">#REF!</definedName>
    <definedName name="corte" localSheetId="13">#REF!</definedName>
    <definedName name="corte">#REF!</definedName>
    <definedName name="COTAS" localSheetId="11">#REF!</definedName>
    <definedName name="COTAS" localSheetId="13">#REF!</definedName>
    <definedName name="COTAS">#REF!</definedName>
    <definedName name="creaFiscal" localSheetId="13">#REF!</definedName>
    <definedName name="creaFiscal">#REF!</definedName>
    <definedName name="creaPLE" localSheetId="13">#REF!</definedName>
    <definedName name="creaPLE">#REF!</definedName>
    <definedName name="_xlnm.Criteria" localSheetId="11">#REF!</definedName>
    <definedName name="_xlnm.Criteria" localSheetId="13">#REF!</definedName>
    <definedName name="_xlnm.Criteria" localSheetId="12">#REF!</definedName>
    <definedName name="_xlnm.Criteria">#REF!</definedName>
    <definedName name="Cron" localSheetId="11" hidden="1">#REF!</definedName>
    <definedName name="Cron" localSheetId="13" hidden="1">#REF!</definedName>
    <definedName name="Cron" hidden="1">#REF!</definedName>
    <definedName name="cron." localSheetId="11" hidden="1">#REF!</definedName>
    <definedName name="cron." localSheetId="13" hidden="1">#REF!</definedName>
    <definedName name="cron." hidden="1">#REF!</definedName>
    <definedName name="crono" localSheetId="11">#REF!</definedName>
    <definedName name="crono" localSheetId="13">#REF!</definedName>
    <definedName name="crono">#REF!</definedName>
    <definedName name="Cronograma" localSheetId="13">#REF!</definedName>
    <definedName name="Cronograma">#REF!</definedName>
    <definedName name="Cronograma.MesesQuadro" localSheetId="11">COUNTA(OFFSET(Cronograma,0,0,,1))*4</definedName>
    <definedName name="Cronograma.MesesQuadro" localSheetId="13">COUNTA(OFFSET(Cronograma!Cronograma,0,0,,1))*4</definedName>
    <definedName name="Cronograma.MesesQuadro">COUNTA(OFFSET(Cronograma,0,0,,1))*4</definedName>
    <definedName name="Cronograma.NumPeríodos" localSheetId="11">MAX(Cronograma.Períodos)</definedName>
    <definedName name="Cronograma.NumPeríodos" localSheetId="13">MAX(Cronograma!Cronograma.Períodos)</definedName>
    <definedName name="Cronograma.NumPeríodos">MAX(Cronograma.Períodos)</definedName>
    <definedName name="Cronograma.Períodos" localSheetId="13">OFFSET(#REF!,1,0):OFFSET(#REF!,-1,0)</definedName>
    <definedName name="Cronograma.Períodos">OFFSET(#REF!,1,0):OFFSET(#REF!,-1,0)</definedName>
    <definedName name="CronoPrev" localSheetId="13">OFFSET(#REF!,1,0):OFFSET(#REF!,-1,0)</definedName>
    <definedName name="CronoPrev">OFFSET(#REF!,1,0):OFFSET(#REF!,-1,0)</definedName>
    <definedName name="CT" localSheetId="11">#REF!</definedName>
    <definedName name="CT" localSheetId="13">#REF!</definedName>
    <definedName name="CT" localSheetId="12">#REF!</definedName>
    <definedName name="CT">#REF!</definedName>
    <definedName name="CU" localSheetId="11">#REF!</definedName>
    <definedName name="CU" localSheetId="13">#REF!</definedName>
    <definedName name="CU">#REF!</definedName>
    <definedName name="CustoReal" localSheetId="11">#REF!</definedName>
    <definedName name="CustoReal" localSheetId="13">#REF!</definedName>
    <definedName name="CustoReal">#REF!</definedName>
    <definedName name="cUSTOS" localSheetId="11">#REF!</definedName>
    <definedName name="cUSTOS" localSheetId="13">#REF!</definedName>
    <definedName name="cUSTOS">#REF!</definedName>
    <definedName name="D" localSheetId="11">#REF!</definedName>
    <definedName name="D" localSheetId="13">#REF!</definedName>
    <definedName name="D">#REF!</definedName>
    <definedName name="dadinho" localSheetId="11">#REF!</definedName>
    <definedName name="dadinho" localSheetId="13">#REF!</definedName>
    <definedName name="dadinho">#REF!</definedName>
    <definedName name="DADOS" localSheetId="11">#REF!</definedName>
    <definedName name="DADOS" localSheetId="13">#REF!</definedName>
    <definedName name="DADOS">#REF!</definedName>
    <definedName name="DADOS1" localSheetId="11">#REF!</definedName>
    <definedName name="DADOS1" localSheetId="13">#REF!</definedName>
    <definedName name="DADOS1" localSheetId="12">#REF!</definedName>
    <definedName name="DADOS1">#REF!</definedName>
    <definedName name="danil" localSheetId="11">#REF!</definedName>
    <definedName name="danil" localSheetId="13">#REF!</definedName>
    <definedName name="danil">#REF!</definedName>
    <definedName name="danilo" localSheetId="11">#REF!</definedName>
    <definedName name="danilo" localSheetId="13">#REF!</definedName>
    <definedName name="danilo">#REF!</definedName>
    <definedName name="Data" localSheetId="11">#REF!</definedName>
    <definedName name="Data" localSheetId="13">#REF!</definedName>
    <definedName name="Data">#REF!</definedName>
    <definedName name="Data_Final" localSheetId="11">#REF!</definedName>
    <definedName name="Data_Final" localSheetId="13">#REF!</definedName>
    <definedName name="Data_Final">#REF!</definedName>
    <definedName name="Data_Início" localSheetId="11">#REF!</definedName>
    <definedName name="Data_Início" localSheetId="13">#REF!</definedName>
    <definedName name="Data_Início">#REF!</definedName>
    <definedName name="dataInicioObra" localSheetId="13">#REF!</definedName>
    <definedName name="dataInicioObra">#REF!</definedName>
    <definedName name="DD" localSheetId="11">#REF!</definedName>
    <definedName name="DD" localSheetId="13">#REF!</definedName>
    <definedName name="DD" localSheetId="12">#REF!</definedName>
    <definedName name="DD">#REF!</definedName>
    <definedName name="DDD" localSheetId="11">#REF!</definedName>
    <definedName name="DDD" localSheetId="13">#REF!</definedName>
    <definedName name="DDD" localSheetId="12">#REF!</definedName>
    <definedName name="DDD">#REF!</definedName>
    <definedName name="deactivatedados.form1" localSheetId="13">IF(#REF!="","",VALUE(LEFT(#REF!,(FIND("-",#REF!,1))-1)))</definedName>
    <definedName name="deactivatedados.form1">IF(#REF!="","",VALUE(LEFT(#REF!,(FIND("-",#REF!,1))-1)))</definedName>
    <definedName name="Deco" localSheetId="11">#REF!</definedName>
    <definedName name="Deco" localSheetId="13">#REF!</definedName>
    <definedName name="Deco" localSheetId="12">#REF!</definedName>
    <definedName name="Deco">#REF!</definedName>
    <definedName name="densidade_cap" localSheetId="11">#REF!</definedName>
    <definedName name="densidade_cap" localSheetId="13">#REF!</definedName>
    <definedName name="densidade_cap">#REF!</definedName>
    <definedName name="DES" localSheetId="11">#REF!</definedName>
    <definedName name="DES" localSheetId="13">#REF!</definedName>
    <definedName name="DES">#REF!</definedName>
    <definedName name="DESAP" localSheetId="11">#REF!</definedName>
    <definedName name="DESAP" localSheetId="13">#REF!</definedName>
    <definedName name="DESAP">#REF!</definedName>
    <definedName name="DESAPROPRIAÇÃO" localSheetId="13">#REF!</definedName>
    <definedName name="DESAPROPRIAÇÃO">#REF!</definedName>
    <definedName name="Detalhamento" localSheetId="13">OFFSET(#REF!,1,0):OFFSET(#REF!,-1,0)</definedName>
    <definedName name="Detalhamento">OFFSET(#REF!,1,0):OFFSET(#REF!,-1,0)</definedName>
    <definedName name="Detalhamento.Imprimir" localSheetId="11">#REF!:OFFSET(#REF!,0,MAX(TRUNC(numFrentes/6,0)+IF(MOD(numFrentes,6)&lt;&gt;0,1,0),1)*6)</definedName>
    <definedName name="Detalhamento.Imprimir" localSheetId="13">#REF!:OFFSET(#REF!,0,MAX(TRUNC(Cronograma!numFrentes/6,0)+IF(MOD(Cronograma!numFrentes,6)&lt;&gt;0,1,0),1)*6)</definedName>
    <definedName name="Detalhamento.Imprimir">#REF!:OFFSET(#REF!,0,MAX(TRUNC(numFrentes/6,0)+IF(MOD(numFrentes,6)&lt;&gt;0,1,0),1)*6)</definedName>
    <definedName name="Detalhamento.OpçãoServiços" localSheetId="13">#REF!</definedName>
    <definedName name="Detalhamento.OpçãoServiços">#REF!</definedName>
    <definedName name="Detalhamento.OpçõesExibição" localSheetId="13">#REF!</definedName>
    <definedName name="Detalhamento.OpçõesExibição">#REF!</definedName>
    <definedName name="Detalhamento.OpçõesServiços" localSheetId="13">#REF!</definedName>
    <definedName name="Detalhamento.OpçõesServiços">#REF!</definedName>
    <definedName name="Df" localSheetId="11">#REF!</definedName>
    <definedName name="Df" localSheetId="13">#REF!</definedName>
    <definedName name="Df">#REF!</definedName>
    <definedName name="dfdf" localSheetId="11" hidden="1">{#N/A,#N/A,FALSE,"MO (2)"}</definedName>
    <definedName name="dfdf" localSheetId="12" hidden="1">{#N/A,#N/A,FALSE,"MO (2)"}</definedName>
    <definedName name="dfdf" hidden="1">{#N/A,#N/A,FALSE,"MO (2)"}</definedName>
    <definedName name="DFGT" localSheetId="11">#REF!</definedName>
    <definedName name="DFGT" localSheetId="13">#REF!</definedName>
    <definedName name="DFGT">#REF!</definedName>
    <definedName name="DFT" localSheetId="11">#REF!</definedName>
    <definedName name="DFT" localSheetId="13">#REF!</definedName>
    <definedName name="DFT">#REF!</definedName>
    <definedName name="DG" localSheetId="13">#REF!</definedName>
    <definedName name="DG">#REF!</definedName>
    <definedName name="DGA" localSheetId="11">#REF!</definedName>
    <definedName name="DGA" localSheetId="13">#REF!</definedName>
    <definedName name="DGA">#REF!</definedName>
    <definedName name="Dissídio" localSheetId="11">#REF!</definedName>
    <definedName name="Dissídio" localSheetId="13">#REF!</definedName>
    <definedName name="Dissídio" localSheetId="12">#REF!</definedName>
    <definedName name="Dissídio">#REF!</definedName>
    <definedName name="DJ" localSheetId="11">#REF!</definedName>
    <definedName name="DJ" localSheetId="13">#REF!</definedName>
    <definedName name="DJ">#REF!</definedName>
    <definedName name="DKJBGKSHAK" localSheetId="11">#REF!</definedName>
    <definedName name="DKJBGKSHAK" localSheetId="13">#REF!</definedName>
    <definedName name="DKJBGKSHAK">#REF!</definedName>
    <definedName name="DMT" localSheetId="13">#REF!,#REF!</definedName>
    <definedName name="DMT">#REF!,#REF!</definedName>
    <definedName name="DMT_0_50" localSheetId="11">#REF!</definedName>
    <definedName name="DMT_0_50" localSheetId="13">#REF!</definedName>
    <definedName name="DMT_0_50">#REF!</definedName>
    <definedName name="DMT_1000" localSheetId="11">#REF!</definedName>
    <definedName name="DMT_1000" localSheetId="13">#REF!</definedName>
    <definedName name="DMT_1000">#REF!</definedName>
    <definedName name="DMT_200" localSheetId="11">#REF!</definedName>
    <definedName name="DMT_200" localSheetId="13">#REF!</definedName>
    <definedName name="DMT_200">#REF!</definedName>
    <definedName name="DMT_200_400" localSheetId="11">#REF!</definedName>
    <definedName name="DMT_200_400" localSheetId="13">#REF!</definedName>
    <definedName name="DMT_200_400">#REF!</definedName>
    <definedName name="DMT_400" localSheetId="11">#REF!</definedName>
    <definedName name="DMT_400" localSheetId="13">#REF!</definedName>
    <definedName name="DMT_400">#REF!</definedName>
    <definedName name="DMT_400_600" localSheetId="11">#REF!</definedName>
    <definedName name="DMT_400_600" localSheetId="13">#REF!</definedName>
    <definedName name="DMT_400_600">#REF!</definedName>
    <definedName name="DMT_50" localSheetId="11">#REF!</definedName>
    <definedName name="DMT_50" localSheetId="13">#REF!</definedName>
    <definedName name="DMT_50">#REF!</definedName>
    <definedName name="DMT_50_200" localSheetId="11">#REF!</definedName>
    <definedName name="DMT_50_200" localSheetId="13">#REF!</definedName>
    <definedName name="DMT_50_200">#REF!</definedName>
    <definedName name="DMT_600" localSheetId="11">#REF!</definedName>
    <definedName name="DMT_600" localSheetId="13">#REF!</definedName>
    <definedName name="DMT_600">#REF!</definedName>
    <definedName name="DMT_800" localSheetId="11">#REF!</definedName>
    <definedName name="DMT_800" localSheetId="13">#REF!</definedName>
    <definedName name="DMT_800">#REF!</definedName>
    <definedName name="drena" localSheetId="11">#REF!</definedName>
    <definedName name="drena" localSheetId="13">#REF!</definedName>
    <definedName name="drena">#REF!</definedName>
    <definedName name="DRGTU" localSheetId="11">#REF!</definedName>
    <definedName name="DRGTU" localSheetId="13">#REF!</definedName>
    <definedName name="DRGTU">#REF!</definedName>
    <definedName name="DU" localSheetId="11">#REF!</definedName>
    <definedName name="DU" localSheetId="13">#REF!</definedName>
    <definedName name="DU">#REF!</definedName>
    <definedName name="DWD" localSheetId="11">#REF!</definedName>
    <definedName name="DWD" localSheetId="13">#REF!</definedName>
    <definedName name="DWD">#REF!</definedName>
    <definedName name="dx" localSheetId="13">#REF!</definedName>
    <definedName name="dx">#REF!</definedName>
    <definedName name="dxi" localSheetId="13">#REF!</definedName>
    <definedName name="dxi">#REF!</definedName>
    <definedName name="DY" localSheetId="13">#REF!</definedName>
    <definedName name="DY">#REF!</definedName>
    <definedName name="E" localSheetId="11">#REF!</definedName>
    <definedName name="E" localSheetId="13">#REF!</definedName>
    <definedName name="E">#REF!</definedName>
    <definedName name="ECJ" localSheetId="11">#REF!</definedName>
    <definedName name="ECJ" localSheetId="13">#REF!</definedName>
    <definedName name="ECJ">#REF!</definedName>
    <definedName name="EE" localSheetId="11">#REF!</definedName>
    <definedName name="EE" localSheetId="13">#REF!</definedName>
    <definedName name="EE" localSheetId="12">#REF!</definedName>
    <definedName name="EE">#REF!</definedName>
    <definedName name="EE1_MAT" localSheetId="11">#REF!</definedName>
    <definedName name="EE1_MAT" localSheetId="13">#REF!</definedName>
    <definedName name="EE1_MAT" localSheetId="12">#REF!</definedName>
    <definedName name="EE1_MAT">#REF!</definedName>
    <definedName name="EE1_MATERIAIS" localSheetId="13">#REF!</definedName>
    <definedName name="EE1_MATERIAIS">#REF!</definedName>
    <definedName name="EE1_SERV" localSheetId="11">#REF!</definedName>
    <definedName name="EE1_SERV" localSheetId="13">#REF!</definedName>
    <definedName name="EE1_SERV">#REF!</definedName>
    <definedName name="EE1_SERVIÇOS" localSheetId="13">#REF!</definedName>
    <definedName name="EE1_SERVIÇOS">#REF!</definedName>
    <definedName name="EE2_MAT" localSheetId="11">#REF!</definedName>
    <definedName name="EE2_MAT" localSheetId="13">#REF!</definedName>
    <definedName name="EE2_MAT">#REF!</definedName>
    <definedName name="EE2_MATERIAIS" localSheetId="13">#REF!</definedName>
    <definedName name="EE2_MATERIAIS">#REF!</definedName>
    <definedName name="EE2_SERV" localSheetId="11">#REF!</definedName>
    <definedName name="EE2_SERV" localSheetId="13">#REF!</definedName>
    <definedName name="EE2_SERV">#REF!</definedName>
    <definedName name="EE2_SERVIÇOS" localSheetId="13">#REF!</definedName>
    <definedName name="EE2_SERVIÇOS">#REF!</definedName>
    <definedName name="EE3_MAT" localSheetId="11">#REF!</definedName>
    <definedName name="EE3_MAT" localSheetId="13">#REF!</definedName>
    <definedName name="EE3_MAT">#REF!</definedName>
    <definedName name="EE3_SERV" localSheetId="11">#REF!</definedName>
    <definedName name="EE3_SERV" localSheetId="13">#REF!</definedName>
    <definedName name="EE3_SERV">#REF!</definedName>
    <definedName name="EEE" localSheetId="11">#REF!</definedName>
    <definedName name="EEE" localSheetId="13">#REF!</definedName>
    <definedName name="EEE" localSheetId="12">#REF!</definedName>
    <definedName name="EEE">#REF!</definedName>
    <definedName name="EEEEE" localSheetId="11">#REF!</definedName>
    <definedName name="EEEEE" localSheetId="13">#REF!</definedName>
    <definedName name="EEEEE" localSheetId="12">#REF!</definedName>
    <definedName name="EEEEE">#REF!</definedName>
    <definedName name="EEEEEEEEE" localSheetId="11">#REF!</definedName>
    <definedName name="EEEEEEEEE" localSheetId="13">#REF!</definedName>
    <definedName name="EEEEEEEEE">#REF!</definedName>
    <definedName name="EJ" localSheetId="11">#REF!</definedName>
    <definedName name="EJ" localSheetId="13">#REF!</definedName>
    <definedName name="EJ">#REF!</definedName>
    <definedName name="Elemento_vazado" localSheetId="11">#REF!</definedName>
    <definedName name="Elemento_vazado" localSheetId="13">#REF!</definedName>
    <definedName name="Elemento_vazado">#REF!</definedName>
    <definedName name="eliabe" localSheetId="11">#REF!</definedName>
    <definedName name="eliabe" localSheetId="13">#REF!</definedName>
    <definedName name="eliabe">#REF!</definedName>
    <definedName name="ELLICLAU" localSheetId="11">#REF!</definedName>
    <definedName name="ELLICLAU" localSheetId="13">#REF!</definedName>
    <definedName name="ELLICLAU">#REF!</definedName>
    <definedName name="EM" localSheetId="11">#REF!</definedName>
    <definedName name="EM" localSheetId="13">#REF!</definedName>
    <definedName name="EM">#REF!</definedName>
    <definedName name="EMI" localSheetId="11">#REF!</definedName>
    <definedName name="EMI" localSheetId="13">#REF!</definedName>
    <definedName name="EMI">#REF!</definedName>
    <definedName name="EMISS_1_MAT" localSheetId="11">#REF!</definedName>
    <definedName name="EMISS_1_MAT" localSheetId="13">#REF!</definedName>
    <definedName name="EMISS_1_MAT">#REF!</definedName>
    <definedName name="EMISS_1_SERV" localSheetId="11">#REF!</definedName>
    <definedName name="EMISS_1_SERV" localSheetId="13">#REF!</definedName>
    <definedName name="EMISS_1_SERV">#REF!</definedName>
    <definedName name="EMISS_2_MAT" localSheetId="11">#REF!</definedName>
    <definedName name="EMISS_2_MAT" localSheetId="13">#REF!</definedName>
    <definedName name="EMISS_2_MAT">#REF!</definedName>
    <definedName name="EMISS_2_SERV" localSheetId="11">#REF!</definedName>
    <definedName name="EMISS_2_SERV" localSheetId="13">#REF!</definedName>
    <definedName name="EMISS_2_SERV">#REF!</definedName>
    <definedName name="EMISS_2_SERV2" localSheetId="11">#REF!</definedName>
    <definedName name="EMISS_2_SERV2" localSheetId="13">#REF!</definedName>
    <definedName name="EMISS_2_SERV2">#REF!</definedName>
    <definedName name="EMISS_3_MAT" localSheetId="11">#REF!</definedName>
    <definedName name="EMISS_3_MAT" localSheetId="13">#REF!</definedName>
    <definedName name="EMISS_3_MAT">#REF!</definedName>
    <definedName name="EMISS_3_SERV" localSheetId="11">#REF!</definedName>
    <definedName name="EMISS_3_SERV" localSheetId="13">#REF!</definedName>
    <definedName name="EMISS_3_SERV">#REF!</definedName>
    <definedName name="EMISSÁRIO1_MATERIAIS" localSheetId="13">#REF!</definedName>
    <definedName name="EMISSÁRIO1_MATERIAIS">#REF!</definedName>
    <definedName name="EMISSÁRIO1_SERVIÇOS" localSheetId="13">#REF!</definedName>
    <definedName name="EMISSÁRIO1_SERVIÇOS">#REF!</definedName>
    <definedName name="EMISSÁRIO2_MATERIAIS" localSheetId="13">#REF!</definedName>
    <definedName name="EMISSÁRIO2_MATERIAIS">#REF!</definedName>
    <definedName name="EMISSÁRIO2_SERVIÇOS" localSheetId="13">#REF!</definedName>
    <definedName name="EMISSÁRIO2_SERVIÇOS">#REF!</definedName>
    <definedName name="Empolamento" localSheetId="11">#REF!</definedName>
    <definedName name="Empolamento" localSheetId="13">#REF!</definedName>
    <definedName name="Empolamento" localSheetId="12">#REF!</definedName>
    <definedName name="Empolamento">#REF!</definedName>
    <definedName name="eNCARGOS" localSheetId="11">#REF!</definedName>
    <definedName name="eNCARGOS" localSheetId="13">#REF!</definedName>
    <definedName name="eNCARGOS" localSheetId="12">#REF!</definedName>
    <definedName name="eNCARGOS">#REF!</definedName>
    <definedName name="EPVT" localSheetId="11">#REF!</definedName>
    <definedName name="EPVT" localSheetId="13">#REF!</definedName>
    <definedName name="EPVT">#REF!</definedName>
    <definedName name="EQPTO" localSheetId="11">#REF!</definedName>
    <definedName name="EQPTO" localSheetId="13">#REF!</definedName>
    <definedName name="EQPTO">#REF!</definedName>
    <definedName name="ER" localSheetId="11">#REF!</definedName>
    <definedName name="ER" localSheetId="13">#REF!</definedName>
    <definedName name="ER">#REF!</definedName>
    <definedName name="err" localSheetId="11">#N/A</definedName>
    <definedName name="err" localSheetId="13">#N/A</definedName>
    <definedName name="err" localSheetId="12">Dados_Intesidade!err</definedName>
    <definedName name="err">Dados_Intesidade!err</definedName>
    <definedName name="ert" localSheetId="11">#REF!</definedName>
    <definedName name="ert" localSheetId="13">#REF!</definedName>
    <definedName name="ert" localSheetId="12">#REF!</definedName>
    <definedName name="ert">#REF!</definedName>
    <definedName name="ERTYRE" localSheetId="11">#REF!</definedName>
    <definedName name="ERTYRE" localSheetId="13">#REF!</definedName>
    <definedName name="ERTYRE">#REF!</definedName>
    <definedName name="ES" localSheetId="11">#REF!</definedName>
    <definedName name="ES" localSheetId="13">#REF!</definedName>
    <definedName name="ES">#REF!</definedName>
    <definedName name="ESC_EMISS3_S" localSheetId="11">#REF!</definedName>
    <definedName name="ESC_EMISS3_S" localSheetId="13">#REF!</definedName>
    <definedName name="ESC_EMISS3_S">#REF!</definedName>
    <definedName name="Escavação" localSheetId="11">#REF!</definedName>
    <definedName name="Escavação" localSheetId="13">#REF!</definedName>
    <definedName name="Escavação">#REF!</definedName>
    <definedName name="ESCORAMENTO" localSheetId="11">#REF!</definedName>
    <definedName name="ESCORAMENTO" localSheetId="13">#REF!</definedName>
    <definedName name="ESCORAMENTO">#REF!</definedName>
    <definedName name="ESGOT_EMISS3_S" localSheetId="11">#REF!</definedName>
    <definedName name="ESGOT_EMISS3_S" localSheetId="13">#REF!</definedName>
    <definedName name="ESGOT_EMISS3_S">#REF!</definedName>
    <definedName name="ESGOTAMENTO" localSheetId="11">#REF!</definedName>
    <definedName name="ESGOTAMENTO" localSheetId="13">#REF!</definedName>
    <definedName name="ESGOTAMENTO">#REF!</definedName>
    <definedName name="EsmoH" localSheetId="11">#REF!</definedName>
    <definedName name="EsmoH" localSheetId="13">#REF!</definedName>
    <definedName name="EsmoH">#REF!</definedName>
    <definedName name="EsmoM" localSheetId="11">#REF!</definedName>
    <definedName name="EsmoM" localSheetId="13">#REF!</definedName>
    <definedName name="EsmoM">#REF!</definedName>
    <definedName name="EsmoMP" localSheetId="11">#REF!</definedName>
    <definedName name="EsmoMP" localSheetId="13">#REF!</definedName>
    <definedName name="EsmoMP">#REF!</definedName>
    <definedName name="Esquadrias" localSheetId="11">#REF!</definedName>
    <definedName name="Esquadrias" localSheetId="13">#REF!</definedName>
    <definedName name="Esquadrias">#REF!</definedName>
    <definedName name="est" localSheetId="11">#REF!</definedName>
    <definedName name="est" localSheetId="13">#REF!</definedName>
    <definedName name="est">#REF!</definedName>
    <definedName name="estado" localSheetId="11">#REF!</definedName>
    <definedName name="estado" localSheetId="13">#REF!</definedName>
    <definedName name="estado">#REF!</definedName>
    <definedName name="estrelacelest" localSheetId="11">#REF!</definedName>
    <definedName name="estrelacelest" localSheetId="13">#REF!</definedName>
    <definedName name="estrelacelest">#REF!</definedName>
    <definedName name="Estrutura" localSheetId="11">#REF!</definedName>
    <definedName name="Estrutura" localSheetId="13">#REF!</definedName>
    <definedName name="Estrutura">#REF!</definedName>
    <definedName name="eu" localSheetId="11" hidden="1">{#N/A,#N/A,FALSE,"MO (2)"}</definedName>
    <definedName name="eu" localSheetId="12" hidden="1">{#N/A,#N/A,FALSE,"MO (2)"}</definedName>
    <definedName name="eu" hidden="1">{#N/A,#N/A,FALSE,"MO (2)"}</definedName>
    <definedName name="Eventograma_e_Quantitativos.Imprimir" localSheetId="11">#REF!:OFFSET(#REF!,0,MAX(TRUNC(numFrentes/6,0)+IF(MOD(numFrentes,6)&lt;&gt;0,1,0),1)*6)</definedName>
    <definedName name="Eventograma_e_Quantitativos.Imprimir" localSheetId="13">#REF!:OFFSET(#REF!,0,MAX(TRUNC(Cronograma!numFrentes/6,0)+IF(MOD(Cronograma!numFrentes,6)&lt;&gt;0,1,0),1)*6)</definedName>
    <definedName name="Eventograma_e_Quantitativos.Imprimir">#REF!:OFFSET(#REF!,0,MAX(TRUNC(numFrentes/6,0)+IF(MOD(numFrentes,6)&lt;&gt;0,1,0),1)*6)</definedName>
    <definedName name="Eventos" localSheetId="13">OFFSET(#REF!,1,0):OFFSET(#REF!,-1,0)</definedName>
    <definedName name="Eventos">OFFSET(#REF!,1,0):OFFSET(#REF!,-1,0)</definedName>
    <definedName name="EventosVariaveis" localSheetId="13">OFFSET(#REF!,1,0):OFFSET(#REF!,-1,0)</definedName>
    <definedName name="EventosVariaveis">OFFSET(#REF!,1,0):OFFSET(#REF!,-1,0)</definedName>
    <definedName name="EXA" localSheetId="11">#REF!</definedName>
    <definedName name="EXA" localSheetId="13">#REF!</definedName>
    <definedName name="EXA" localSheetId="12">#REF!</definedName>
    <definedName name="EXA">#REF!</definedName>
    <definedName name="Excel_BuiltIn__FilterDatabase_11" localSheetId="11">#REF!</definedName>
    <definedName name="Excel_BuiltIn__FilterDatabase_11" localSheetId="13">#REF!</definedName>
    <definedName name="Excel_BuiltIn__FilterDatabase_11" localSheetId="12">#REF!</definedName>
    <definedName name="Excel_BuiltIn__FilterDatabase_11">#REF!</definedName>
    <definedName name="Excel_BuiltIn__FilterDatabase_12" localSheetId="11">#REF!</definedName>
    <definedName name="Excel_BuiltIn__FilterDatabase_12" localSheetId="13">#REF!</definedName>
    <definedName name="Excel_BuiltIn__FilterDatabase_12">#REF!</definedName>
    <definedName name="Excel_BuiltIn__FilterDatabase_2" localSheetId="11">#REF!</definedName>
    <definedName name="Excel_BuiltIn__FilterDatabase_2" localSheetId="13">#REF!</definedName>
    <definedName name="Excel_BuiltIn__FilterDatabase_2">#REF!</definedName>
    <definedName name="Excel_BuiltIn__FilterDatabase_3" localSheetId="11">#REF!</definedName>
    <definedName name="Excel_BuiltIn__FilterDatabase_3" localSheetId="13">#REF!</definedName>
    <definedName name="Excel_BuiltIn__FilterDatabase_3">#REF!</definedName>
    <definedName name="Excel_BuiltIn__FilterDatabase_4" localSheetId="11">#REF!</definedName>
    <definedName name="Excel_BuiltIn__FilterDatabase_4" localSheetId="13">#REF!</definedName>
    <definedName name="Excel_BuiltIn__FilterDatabase_4">#REF!</definedName>
    <definedName name="Excel_BuiltIn__FilterDatabase_5" localSheetId="11">#REF!</definedName>
    <definedName name="Excel_BuiltIn__FilterDatabase_5" localSheetId="13">#REF!</definedName>
    <definedName name="Excel_BuiltIn__FilterDatabase_5">#REF!</definedName>
    <definedName name="Excel_BuiltIn__FilterDatabase_6" localSheetId="11">#REF!</definedName>
    <definedName name="Excel_BuiltIn__FilterDatabase_6" localSheetId="13">#REF!</definedName>
    <definedName name="Excel_BuiltIn__FilterDatabase_6">#REF!</definedName>
    <definedName name="Excel_BuiltIn__FilterDatabase_7" localSheetId="11">#REF!</definedName>
    <definedName name="Excel_BuiltIn__FilterDatabase_7" localSheetId="13">#REF!</definedName>
    <definedName name="Excel_BuiltIn__FilterDatabase_7">#REF!</definedName>
    <definedName name="Excel_BuiltIn__FilterDatabase_8" localSheetId="11">#REF!</definedName>
    <definedName name="Excel_BuiltIn__FilterDatabase_8" localSheetId="13">#REF!</definedName>
    <definedName name="Excel_BuiltIn__FilterDatabase_8">#REF!</definedName>
    <definedName name="Excel_BuiltIn__FilterDatabase_9" localSheetId="11">#REF!</definedName>
    <definedName name="Excel_BuiltIn__FilterDatabase_9" localSheetId="13">#REF!</definedName>
    <definedName name="Excel_BuiltIn__FilterDatabase_9">#REF!</definedName>
    <definedName name="Excel_BuiltIn_Database" localSheetId="11">#REF!</definedName>
    <definedName name="Excel_BuiltIn_Database" localSheetId="13">#REF!</definedName>
    <definedName name="Excel_BuiltIn_Database">#REF!</definedName>
    <definedName name="Excel_BuiltIn_Database_1" localSheetId="11">#REF!</definedName>
    <definedName name="Excel_BuiltIn_Database_1" localSheetId="13">#REF!</definedName>
    <definedName name="Excel_BuiltIn_Database_1">#REF!</definedName>
    <definedName name="Excel_BuiltIn_Database_6" localSheetId="11">#REF!</definedName>
    <definedName name="Excel_BuiltIn_Database_6" localSheetId="13">#REF!</definedName>
    <definedName name="Excel_BuiltIn_Database_6">#REF!</definedName>
    <definedName name="Excel_BuiltIn_Print_Area_1" localSheetId="11">#REF!</definedName>
    <definedName name="Excel_BuiltIn_Print_Area_1" localSheetId="13">#REF!</definedName>
    <definedName name="Excel_BuiltIn_Print_Area_1">#REF!</definedName>
    <definedName name="Excel_BuiltIn_Print_Area_3" localSheetId="11">#REF!</definedName>
    <definedName name="Excel_BuiltIn_Print_Area_3" localSheetId="13">#REF!</definedName>
    <definedName name="Excel_BuiltIn_Print_Area_3">#REF!</definedName>
    <definedName name="Excel_BuiltIn_Print_Area_3_1" localSheetId="11">#REF!</definedName>
    <definedName name="Excel_BuiltIn_Print_Area_3_1" localSheetId="13">#REF!</definedName>
    <definedName name="Excel_BuiltIn_Print_Area_3_1">#REF!</definedName>
    <definedName name="Excel_BuiltIn_Print_Area_4" localSheetId="11">#REF!</definedName>
    <definedName name="Excel_BuiltIn_Print_Area_4" localSheetId="13">#REF!</definedName>
    <definedName name="Excel_BuiltIn_Print_Area_4">#REF!</definedName>
    <definedName name="Excel_BuiltIn_Print_Area_4_1" localSheetId="11">#REF!</definedName>
    <definedName name="Excel_BuiltIn_Print_Area_4_1" localSheetId="13">#REF!</definedName>
    <definedName name="Excel_BuiltIn_Print_Area_4_1">#REF!</definedName>
    <definedName name="Excel_BuiltIn_Print_Area_5_1" localSheetId="11">#REF!</definedName>
    <definedName name="Excel_BuiltIn_Print_Area_5_1" localSheetId="13">#REF!</definedName>
    <definedName name="Excel_BuiltIn_Print_Area_5_1">#REF!</definedName>
    <definedName name="Excel_BuiltIn_Print_Titles_2" localSheetId="11">#REF!</definedName>
    <definedName name="Excel_BuiltIn_Print_Titles_2" localSheetId="13">#REF!</definedName>
    <definedName name="Excel_BuiltIn_Print_Titles_2">#REF!</definedName>
    <definedName name="Excel_BuiltIn_Print_Titles_2_1" localSheetId="11">#REF!</definedName>
    <definedName name="Excel_BuiltIn_Print_Titles_2_1" localSheetId="13">#REF!</definedName>
    <definedName name="Excel_BuiltIn_Print_Titles_2_1">#REF!</definedName>
    <definedName name="Excel_BuiltIn_Print_Titles_3" localSheetId="11">#REF!</definedName>
    <definedName name="Excel_BuiltIn_Print_Titles_3" localSheetId="13">#REF!</definedName>
    <definedName name="Excel_BuiltIn_Print_Titles_3">#REF!</definedName>
    <definedName name="Excel_BuiltIn_Print_Titles_4" localSheetId="11">#REF!</definedName>
    <definedName name="Excel_BuiltIn_Print_Titles_4" localSheetId="13">#REF!</definedName>
    <definedName name="Excel_BuiltIn_Print_Titles_4">#REF!</definedName>
    <definedName name="Excel_BuiltIn_Print_Titles_6_1" localSheetId="11">#REF!</definedName>
    <definedName name="Excel_BuiltIn_Print_Titles_6_1" localSheetId="13">#REF!</definedName>
    <definedName name="Excel_BuiltIn_Print_Titles_6_1">#REF!</definedName>
    <definedName name="Excel_BuiltIn_Print_Titles_8" localSheetId="11">#REF!</definedName>
    <definedName name="Excel_BuiltIn_Print_Titles_8" localSheetId="13">#REF!</definedName>
    <definedName name="Excel_BuiltIn_Print_Titles_8" localSheetId="12">#REF!</definedName>
    <definedName name="Excel_BuiltIn_Print_Titles_8">#REF!</definedName>
    <definedName name="EXTENSAO" localSheetId="11">#REF!</definedName>
    <definedName name="EXTENSAO" localSheetId="13">#REF!</definedName>
    <definedName name="EXTENSAO" localSheetId="12">#REF!</definedName>
    <definedName name="EXTENSAO">#REF!</definedName>
    <definedName name="Extenso" localSheetId="11">#N/A</definedName>
    <definedName name="Extenso" localSheetId="13">#N/A</definedName>
    <definedName name="Extenso" localSheetId="12">Dados_Intesidade!Extenso</definedName>
    <definedName name="Extenso">Dados_Intesidade!Extenso</definedName>
    <definedName name="F_01_120" localSheetId="11">#REF!</definedName>
    <definedName name="F_01_120" localSheetId="13">#REF!</definedName>
    <definedName name="F_01_120" localSheetId="12">#REF!</definedName>
    <definedName name="F_01_120">#REF!</definedName>
    <definedName name="F_01_150" localSheetId="11">#REF!</definedName>
    <definedName name="F_01_150" localSheetId="13">#REF!</definedName>
    <definedName name="F_01_150">#REF!</definedName>
    <definedName name="F_01_180" localSheetId="11">#REF!</definedName>
    <definedName name="F_01_180" localSheetId="13">#REF!</definedName>
    <definedName name="F_01_180">#REF!</definedName>
    <definedName name="F_01_210" localSheetId="11">#REF!</definedName>
    <definedName name="F_01_210" localSheetId="13">#REF!</definedName>
    <definedName name="F_01_210">#REF!</definedName>
    <definedName name="F_01_240" localSheetId="11">#REF!</definedName>
    <definedName name="F_01_240" localSheetId="13">#REF!</definedName>
    <definedName name="F_01_240">#REF!</definedName>
    <definedName name="F_01_270" localSheetId="11">#REF!</definedName>
    <definedName name="F_01_270" localSheetId="13">#REF!</definedName>
    <definedName name="F_01_270">#REF!</definedName>
    <definedName name="F_01_30" localSheetId="11">#REF!</definedName>
    <definedName name="F_01_30" localSheetId="13">#REF!</definedName>
    <definedName name="F_01_30">#REF!</definedName>
    <definedName name="F_01_300" localSheetId="11">#REF!</definedName>
    <definedName name="F_01_300" localSheetId="13">#REF!</definedName>
    <definedName name="F_01_300">#REF!</definedName>
    <definedName name="F_01_330" localSheetId="11">#REF!</definedName>
    <definedName name="F_01_330" localSheetId="13">#REF!</definedName>
    <definedName name="F_01_330">#REF!</definedName>
    <definedName name="F_01_360" localSheetId="11">#REF!</definedName>
    <definedName name="F_01_360" localSheetId="13">#REF!</definedName>
    <definedName name="F_01_360">#REF!</definedName>
    <definedName name="F_01_390" localSheetId="11">#REF!</definedName>
    <definedName name="F_01_390" localSheetId="13">#REF!</definedName>
    <definedName name="F_01_390">#REF!</definedName>
    <definedName name="F_01_420" localSheetId="11">#REF!</definedName>
    <definedName name="F_01_420" localSheetId="13">#REF!</definedName>
    <definedName name="F_01_420">#REF!</definedName>
    <definedName name="F_01_450" localSheetId="11">#REF!</definedName>
    <definedName name="F_01_450" localSheetId="13">#REF!</definedName>
    <definedName name="F_01_450">#REF!</definedName>
    <definedName name="F_01_480" localSheetId="11">#REF!</definedName>
    <definedName name="F_01_480" localSheetId="13">#REF!</definedName>
    <definedName name="F_01_480">#REF!</definedName>
    <definedName name="F_01_510" localSheetId="11">#REF!</definedName>
    <definedName name="F_01_510" localSheetId="13">#REF!</definedName>
    <definedName name="F_01_510">#REF!</definedName>
    <definedName name="F_01_540" localSheetId="11">#REF!</definedName>
    <definedName name="F_01_540" localSheetId="13">#REF!</definedName>
    <definedName name="F_01_540">#REF!</definedName>
    <definedName name="F_01_570" localSheetId="11">#REF!</definedName>
    <definedName name="F_01_570" localSheetId="13">#REF!</definedName>
    <definedName name="F_01_570">#REF!</definedName>
    <definedName name="F_01_60" localSheetId="11">#REF!</definedName>
    <definedName name="F_01_60" localSheetId="13">#REF!</definedName>
    <definedName name="F_01_60">#REF!</definedName>
    <definedName name="F_01_600" localSheetId="11">#REF!</definedName>
    <definedName name="F_01_600" localSheetId="13">#REF!</definedName>
    <definedName name="F_01_600">#REF!</definedName>
    <definedName name="F_01_630" localSheetId="11">#REF!</definedName>
    <definedName name="F_01_630" localSheetId="13">#REF!</definedName>
    <definedName name="F_01_630">#REF!</definedName>
    <definedName name="F_01_660" localSheetId="11">#REF!</definedName>
    <definedName name="F_01_660" localSheetId="13">#REF!</definedName>
    <definedName name="F_01_660">#REF!</definedName>
    <definedName name="F_01_690" localSheetId="11">#REF!</definedName>
    <definedName name="F_01_690" localSheetId="13">#REF!</definedName>
    <definedName name="F_01_690">#REF!</definedName>
    <definedName name="F_01_720" localSheetId="11">#REF!</definedName>
    <definedName name="F_01_720" localSheetId="13">#REF!</definedName>
    <definedName name="F_01_720">#REF!</definedName>
    <definedName name="F_01_90" localSheetId="11">#REF!</definedName>
    <definedName name="F_01_90" localSheetId="13">#REF!</definedName>
    <definedName name="F_01_90">#REF!</definedName>
    <definedName name="F_02_120" localSheetId="11">#REF!</definedName>
    <definedName name="F_02_120" localSheetId="13">#REF!</definedName>
    <definedName name="F_02_120">#REF!</definedName>
    <definedName name="F_02_150" localSheetId="11">#REF!</definedName>
    <definedName name="F_02_150" localSheetId="13">#REF!</definedName>
    <definedName name="F_02_150">#REF!</definedName>
    <definedName name="F_02_180" localSheetId="11">#REF!</definedName>
    <definedName name="F_02_180" localSheetId="13">#REF!</definedName>
    <definedName name="F_02_180">#REF!</definedName>
    <definedName name="F_02_210" localSheetId="11">#REF!</definedName>
    <definedName name="F_02_210" localSheetId="13">#REF!</definedName>
    <definedName name="F_02_210">#REF!</definedName>
    <definedName name="F_02_240" localSheetId="11">#REF!</definedName>
    <definedName name="F_02_240" localSheetId="13">#REF!</definedName>
    <definedName name="F_02_240">#REF!</definedName>
    <definedName name="F_02_270" localSheetId="11">#REF!</definedName>
    <definedName name="F_02_270" localSheetId="13">#REF!</definedName>
    <definedName name="F_02_270">#REF!</definedName>
    <definedName name="F_02_30" localSheetId="11">#REF!</definedName>
    <definedName name="F_02_30" localSheetId="13">#REF!</definedName>
    <definedName name="F_02_30">#REF!</definedName>
    <definedName name="F_02_300" localSheetId="11">#REF!</definedName>
    <definedName name="F_02_300" localSheetId="13">#REF!</definedName>
    <definedName name="F_02_300">#REF!</definedName>
    <definedName name="F_02_330" localSheetId="11">#REF!</definedName>
    <definedName name="F_02_330" localSheetId="13">#REF!</definedName>
    <definedName name="F_02_330">#REF!</definedName>
    <definedName name="F_02_360" localSheetId="11">#REF!</definedName>
    <definedName name="F_02_360" localSheetId="13">#REF!</definedName>
    <definedName name="F_02_360">#REF!</definedName>
    <definedName name="F_02_390" localSheetId="11">#REF!</definedName>
    <definedName name="F_02_390" localSheetId="13">#REF!</definedName>
    <definedName name="F_02_390">#REF!</definedName>
    <definedName name="F_02_420" localSheetId="11">#REF!</definedName>
    <definedName name="F_02_420" localSheetId="13">#REF!</definedName>
    <definedName name="F_02_420">#REF!</definedName>
    <definedName name="F_02_450" localSheetId="11">#REF!</definedName>
    <definedName name="F_02_450" localSheetId="13">#REF!</definedName>
    <definedName name="F_02_450">#REF!</definedName>
    <definedName name="F_02_480" localSheetId="11">#REF!</definedName>
    <definedName name="F_02_480" localSheetId="13">#REF!</definedName>
    <definedName name="F_02_480">#REF!</definedName>
    <definedName name="F_02_510" localSheetId="11">#REF!</definedName>
    <definedName name="F_02_510" localSheetId="13">#REF!</definedName>
    <definedName name="F_02_510">#REF!</definedName>
    <definedName name="F_02_540" localSheetId="11">#REF!</definedName>
    <definedName name="F_02_540" localSheetId="13">#REF!</definedName>
    <definedName name="F_02_540">#REF!</definedName>
    <definedName name="F_02_570" localSheetId="11">#REF!</definedName>
    <definedName name="F_02_570" localSheetId="13">#REF!</definedName>
    <definedName name="F_02_570">#REF!</definedName>
    <definedName name="F_02_60" localSheetId="11">#REF!</definedName>
    <definedName name="F_02_60" localSheetId="13">#REF!</definedName>
    <definedName name="F_02_60">#REF!</definedName>
    <definedName name="F_02_600" localSheetId="11">#REF!</definedName>
    <definedName name="F_02_600" localSheetId="13">#REF!</definedName>
    <definedName name="F_02_600">#REF!</definedName>
    <definedName name="F_02_630" localSheetId="11">#REF!</definedName>
    <definedName name="F_02_630" localSheetId="13">#REF!</definedName>
    <definedName name="F_02_630">#REF!</definedName>
    <definedName name="F_02_660" localSheetId="11">#REF!</definedName>
    <definedName name="F_02_660" localSheetId="13">#REF!</definedName>
    <definedName name="F_02_660">#REF!</definedName>
    <definedName name="F_02_690" localSheetId="11">#REF!</definedName>
    <definedName name="F_02_690" localSheetId="13">#REF!</definedName>
    <definedName name="F_02_690">#REF!</definedName>
    <definedName name="F_02_720" localSheetId="11">#REF!</definedName>
    <definedName name="F_02_720" localSheetId="13">#REF!</definedName>
    <definedName name="F_02_720">#REF!</definedName>
    <definedName name="F_02_90" localSheetId="11">#REF!</definedName>
    <definedName name="F_02_90" localSheetId="13">#REF!</definedName>
    <definedName name="F_02_90">#REF!</definedName>
    <definedName name="F_03_120" localSheetId="11">#REF!</definedName>
    <definedName name="F_03_120" localSheetId="13">#REF!</definedName>
    <definedName name="F_03_120">#REF!</definedName>
    <definedName name="F_03_150" localSheetId="11">#REF!</definedName>
    <definedName name="F_03_150" localSheetId="13">#REF!</definedName>
    <definedName name="F_03_150">#REF!</definedName>
    <definedName name="F_03_180" localSheetId="11">#REF!</definedName>
    <definedName name="F_03_180" localSheetId="13">#REF!</definedName>
    <definedName name="F_03_180">#REF!</definedName>
    <definedName name="F_03_210" localSheetId="11">#REF!</definedName>
    <definedName name="F_03_210" localSheetId="13">#REF!</definedName>
    <definedName name="F_03_210">#REF!</definedName>
    <definedName name="F_03_240" localSheetId="11">#REF!</definedName>
    <definedName name="F_03_240" localSheetId="13">#REF!</definedName>
    <definedName name="F_03_240">#REF!</definedName>
    <definedName name="F_03_270" localSheetId="11">#REF!</definedName>
    <definedName name="F_03_270" localSheetId="13">#REF!</definedName>
    <definedName name="F_03_270">#REF!</definedName>
    <definedName name="F_03_30" localSheetId="11">#REF!</definedName>
    <definedName name="F_03_30" localSheetId="13">#REF!</definedName>
    <definedName name="F_03_30">#REF!</definedName>
    <definedName name="F_03_300" localSheetId="11">#REF!</definedName>
    <definedName name="F_03_300" localSheetId="13">#REF!</definedName>
    <definedName name="F_03_300">#REF!</definedName>
    <definedName name="F_03_330" localSheetId="11">#REF!</definedName>
    <definedName name="F_03_330" localSheetId="13">#REF!</definedName>
    <definedName name="F_03_330">#REF!</definedName>
    <definedName name="F_03_360" localSheetId="11">#REF!</definedName>
    <definedName name="F_03_360" localSheetId="13">#REF!</definedName>
    <definedName name="F_03_360">#REF!</definedName>
    <definedName name="F_03_390" localSheetId="11">#REF!</definedName>
    <definedName name="F_03_390" localSheetId="13">#REF!</definedName>
    <definedName name="F_03_390">#REF!</definedName>
    <definedName name="F_03_420" localSheetId="11">#REF!</definedName>
    <definedName name="F_03_420" localSheetId="13">#REF!</definedName>
    <definedName name="F_03_420">#REF!</definedName>
    <definedName name="F_03_450" localSheetId="11">#REF!</definedName>
    <definedName name="F_03_450" localSheetId="13">#REF!</definedName>
    <definedName name="F_03_450">#REF!</definedName>
    <definedName name="F_03_480" localSheetId="11">#REF!</definedName>
    <definedName name="F_03_480" localSheetId="13">#REF!</definedName>
    <definedName name="F_03_480">#REF!</definedName>
    <definedName name="F_03_510" localSheetId="11">#REF!</definedName>
    <definedName name="F_03_510" localSheetId="13">#REF!</definedName>
    <definedName name="F_03_510">#REF!</definedName>
    <definedName name="F_03_540" localSheetId="11">#REF!</definedName>
    <definedName name="F_03_540" localSheetId="13">#REF!</definedName>
    <definedName name="F_03_540">#REF!</definedName>
    <definedName name="F_03_570" localSheetId="11">#REF!</definedName>
    <definedName name="F_03_570" localSheetId="13">#REF!</definedName>
    <definedName name="F_03_570">#REF!</definedName>
    <definedName name="F_03_60" localSheetId="11">#REF!</definedName>
    <definedName name="F_03_60" localSheetId="13">#REF!</definedName>
    <definedName name="F_03_60">#REF!</definedName>
    <definedName name="F_03_600" localSheetId="11">#REF!</definedName>
    <definedName name="F_03_600" localSheetId="13">#REF!</definedName>
    <definedName name="F_03_600">#REF!</definedName>
    <definedName name="F_03_630" localSheetId="11">#REF!</definedName>
    <definedName name="F_03_630" localSheetId="13">#REF!</definedName>
    <definedName name="F_03_630">#REF!</definedName>
    <definedName name="F_03_660" localSheetId="11">#REF!</definedName>
    <definedName name="F_03_660" localSheetId="13">#REF!</definedName>
    <definedName name="F_03_660">#REF!</definedName>
    <definedName name="F_03_690" localSheetId="11">#REF!</definedName>
    <definedName name="F_03_690" localSheetId="13">#REF!</definedName>
    <definedName name="F_03_690">#REF!</definedName>
    <definedName name="F_03_720" localSheetId="11">#REF!</definedName>
    <definedName name="F_03_720" localSheetId="13">#REF!</definedName>
    <definedName name="F_03_720">#REF!</definedName>
    <definedName name="F_03_90" localSheetId="11">#REF!</definedName>
    <definedName name="F_03_90" localSheetId="13">#REF!</definedName>
    <definedName name="F_03_90">#REF!</definedName>
    <definedName name="F_04_120" localSheetId="11">#REF!</definedName>
    <definedName name="F_04_120" localSheetId="13">#REF!</definedName>
    <definedName name="F_04_120">#REF!</definedName>
    <definedName name="F_04_150" localSheetId="11">#REF!</definedName>
    <definedName name="F_04_150" localSheetId="13">#REF!</definedName>
    <definedName name="F_04_150">#REF!</definedName>
    <definedName name="F_04_180" localSheetId="11">#REF!</definedName>
    <definedName name="F_04_180" localSheetId="13">#REF!</definedName>
    <definedName name="F_04_180">#REF!</definedName>
    <definedName name="F_04_210" localSheetId="11">#REF!</definedName>
    <definedName name="F_04_210" localSheetId="13">#REF!</definedName>
    <definedName name="F_04_210">#REF!</definedName>
    <definedName name="F_04_240" localSheetId="11">#REF!</definedName>
    <definedName name="F_04_240" localSheetId="13">#REF!</definedName>
    <definedName name="F_04_240">#REF!</definedName>
    <definedName name="F_04_270" localSheetId="11">#REF!</definedName>
    <definedName name="F_04_270" localSheetId="13">#REF!</definedName>
    <definedName name="F_04_270">#REF!</definedName>
    <definedName name="F_04_30" localSheetId="11">#REF!</definedName>
    <definedName name="F_04_30" localSheetId="13">#REF!</definedName>
    <definedName name="F_04_30">#REF!</definedName>
    <definedName name="F_04_300" localSheetId="11">#REF!</definedName>
    <definedName name="F_04_300" localSheetId="13">#REF!</definedName>
    <definedName name="F_04_300">#REF!</definedName>
    <definedName name="F_04_330" localSheetId="11">#REF!</definedName>
    <definedName name="F_04_330" localSheetId="13">#REF!</definedName>
    <definedName name="F_04_330">#REF!</definedName>
    <definedName name="F_04_360" localSheetId="11">#REF!</definedName>
    <definedName name="F_04_360" localSheetId="13">#REF!</definedName>
    <definedName name="F_04_360">#REF!</definedName>
    <definedName name="F_04_390" localSheetId="11">#REF!</definedName>
    <definedName name="F_04_390" localSheetId="13">#REF!</definedName>
    <definedName name="F_04_390">#REF!</definedName>
    <definedName name="F_04_420" localSheetId="11">#REF!</definedName>
    <definedName name="F_04_420" localSheetId="13">#REF!</definedName>
    <definedName name="F_04_420">#REF!</definedName>
    <definedName name="F_04_450" localSheetId="11">#REF!</definedName>
    <definedName name="F_04_450" localSheetId="13">#REF!</definedName>
    <definedName name="F_04_450">#REF!</definedName>
    <definedName name="F_04_480" localSheetId="11">#REF!</definedName>
    <definedName name="F_04_480" localSheetId="13">#REF!</definedName>
    <definedName name="F_04_480">#REF!</definedName>
    <definedName name="F_04_510" localSheetId="11">#REF!</definedName>
    <definedName name="F_04_510" localSheetId="13">#REF!</definedName>
    <definedName name="F_04_510">#REF!</definedName>
    <definedName name="F_04_540" localSheetId="11">#REF!</definedName>
    <definedName name="F_04_540" localSheetId="13">#REF!</definedName>
    <definedName name="F_04_540">#REF!</definedName>
    <definedName name="F_04_570" localSheetId="11">#REF!</definedName>
    <definedName name="F_04_570" localSheetId="13">#REF!</definedName>
    <definedName name="F_04_570">#REF!</definedName>
    <definedName name="F_04_60" localSheetId="11">#REF!</definedName>
    <definedName name="F_04_60" localSheetId="13">#REF!</definedName>
    <definedName name="F_04_60">#REF!</definedName>
    <definedName name="F_04_600" localSheetId="11">#REF!</definedName>
    <definedName name="F_04_600" localSheetId="13">#REF!</definedName>
    <definedName name="F_04_600">#REF!</definedName>
    <definedName name="F_04_630" localSheetId="11">#REF!</definedName>
    <definedName name="F_04_630" localSheetId="13">#REF!</definedName>
    <definedName name="F_04_630">#REF!</definedName>
    <definedName name="F_04_660" localSheetId="11">#REF!</definedName>
    <definedName name="F_04_660" localSheetId="13">#REF!</definedName>
    <definedName name="F_04_660">#REF!</definedName>
    <definedName name="F_04_690" localSheetId="11">#REF!</definedName>
    <definedName name="F_04_690" localSheetId="13">#REF!</definedName>
    <definedName name="F_04_690">#REF!</definedName>
    <definedName name="F_04_720" localSheetId="11">#REF!</definedName>
    <definedName name="F_04_720" localSheetId="13">#REF!</definedName>
    <definedName name="F_04_720">#REF!</definedName>
    <definedName name="F_04_90" localSheetId="11">#REF!</definedName>
    <definedName name="F_04_90" localSheetId="13">#REF!</definedName>
    <definedName name="F_04_90">#REF!</definedName>
    <definedName name="F_05_120" localSheetId="11">#REF!</definedName>
    <definedName name="F_05_120" localSheetId="13">#REF!</definedName>
    <definedName name="F_05_120">#REF!</definedName>
    <definedName name="F_05_150" localSheetId="11">#REF!</definedName>
    <definedName name="F_05_150" localSheetId="13">#REF!</definedName>
    <definedName name="F_05_150">#REF!</definedName>
    <definedName name="F_05_180" localSheetId="11">#REF!</definedName>
    <definedName name="F_05_180" localSheetId="13">#REF!</definedName>
    <definedName name="F_05_180">#REF!</definedName>
    <definedName name="F_05_210" localSheetId="11">#REF!</definedName>
    <definedName name="F_05_210" localSheetId="13">#REF!</definedName>
    <definedName name="F_05_210">#REF!</definedName>
    <definedName name="F_05_240" localSheetId="11">#REF!</definedName>
    <definedName name="F_05_240" localSheetId="13">#REF!</definedName>
    <definedName name="F_05_240">#REF!</definedName>
    <definedName name="F_05_270" localSheetId="11">#REF!</definedName>
    <definedName name="F_05_270" localSheetId="13">#REF!</definedName>
    <definedName name="F_05_270">#REF!</definedName>
    <definedName name="F_05_30" localSheetId="11">#REF!</definedName>
    <definedName name="F_05_30" localSheetId="13">#REF!</definedName>
    <definedName name="F_05_30">#REF!</definedName>
    <definedName name="F_05_300" localSheetId="11">#REF!</definedName>
    <definedName name="F_05_300" localSheetId="13">#REF!</definedName>
    <definedName name="F_05_300">#REF!</definedName>
    <definedName name="F_05_330" localSheetId="11">#REF!</definedName>
    <definedName name="F_05_330" localSheetId="13">#REF!</definedName>
    <definedName name="F_05_330">#REF!</definedName>
    <definedName name="F_05_360" localSheetId="11">#REF!</definedName>
    <definedName name="F_05_360" localSheetId="13">#REF!</definedName>
    <definedName name="F_05_360">#REF!</definedName>
    <definedName name="F_05_390" localSheetId="11">#REF!</definedName>
    <definedName name="F_05_390" localSheetId="13">#REF!</definedName>
    <definedName name="F_05_390">#REF!</definedName>
    <definedName name="F_05_420" localSheetId="11">#REF!</definedName>
    <definedName name="F_05_420" localSheetId="13">#REF!</definedName>
    <definedName name="F_05_420">#REF!</definedName>
    <definedName name="F_05_450" localSheetId="11">#REF!</definedName>
    <definedName name="F_05_450" localSheetId="13">#REF!</definedName>
    <definedName name="F_05_450">#REF!</definedName>
    <definedName name="F_05_480" localSheetId="11">#REF!</definedName>
    <definedName name="F_05_480" localSheetId="13">#REF!</definedName>
    <definedName name="F_05_480">#REF!</definedName>
    <definedName name="F_05_510" localSheetId="11">#REF!</definedName>
    <definedName name="F_05_510" localSheetId="13">#REF!</definedName>
    <definedName name="F_05_510">#REF!</definedName>
    <definedName name="F_05_540" localSheetId="11">#REF!</definedName>
    <definedName name="F_05_540" localSheetId="13">#REF!</definedName>
    <definedName name="F_05_540">#REF!</definedName>
    <definedName name="F_05_570" localSheetId="11">#REF!</definedName>
    <definedName name="F_05_570" localSheetId="13">#REF!</definedName>
    <definedName name="F_05_570">#REF!</definedName>
    <definedName name="F_05_60" localSheetId="11">#REF!</definedName>
    <definedName name="F_05_60" localSheetId="13">#REF!</definedName>
    <definedName name="F_05_60">#REF!</definedName>
    <definedName name="F_05_600" localSheetId="11">#REF!</definedName>
    <definedName name="F_05_600" localSheetId="13">#REF!</definedName>
    <definedName name="F_05_600">#REF!</definedName>
    <definedName name="F_05_630" localSheetId="11">#REF!</definedName>
    <definedName name="F_05_630" localSheetId="13">#REF!</definedName>
    <definedName name="F_05_630">#REF!</definedName>
    <definedName name="F_05_660" localSheetId="11">#REF!</definedName>
    <definedName name="F_05_660" localSheetId="13">#REF!</definedName>
    <definedName name="F_05_660">#REF!</definedName>
    <definedName name="F_05_690" localSheetId="11">#REF!</definedName>
    <definedName name="F_05_690" localSheetId="13">#REF!</definedName>
    <definedName name="F_05_690">#REF!</definedName>
    <definedName name="F_05_720" localSheetId="11">#REF!</definedName>
    <definedName name="F_05_720" localSheetId="13">#REF!</definedName>
    <definedName name="F_05_720">#REF!</definedName>
    <definedName name="F_05_90" localSheetId="11">#REF!</definedName>
    <definedName name="F_05_90" localSheetId="13">#REF!</definedName>
    <definedName name="F_05_90">#REF!</definedName>
    <definedName name="F_06_120" localSheetId="11">#REF!</definedName>
    <definedName name="F_06_120" localSheetId="13">#REF!</definedName>
    <definedName name="F_06_120">#REF!</definedName>
    <definedName name="F_06_150" localSheetId="11">#REF!</definedName>
    <definedName name="F_06_150" localSheetId="13">#REF!</definedName>
    <definedName name="F_06_150">#REF!</definedName>
    <definedName name="F_06_180" localSheetId="11">#REF!</definedName>
    <definedName name="F_06_180" localSheetId="13">#REF!</definedName>
    <definedName name="F_06_180">#REF!</definedName>
    <definedName name="F_06_210" localSheetId="11">#REF!</definedName>
    <definedName name="F_06_210" localSheetId="13">#REF!</definedName>
    <definedName name="F_06_210">#REF!</definedName>
    <definedName name="F_06_240" localSheetId="11">#REF!</definedName>
    <definedName name="F_06_240" localSheetId="13">#REF!</definedName>
    <definedName name="F_06_240">#REF!</definedName>
    <definedName name="F_06_270" localSheetId="11">#REF!</definedName>
    <definedName name="F_06_270" localSheetId="13">#REF!</definedName>
    <definedName name="F_06_270">#REF!</definedName>
    <definedName name="F_06_30" localSheetId="11">#REF!</definedName>
    <definedName name="F_06_30" localSheetId="13">#REF!</definedName>
    <definedName name="F_06_30">#REF!</definedName>
    <definedName name="F_06_300" localSheetId="11">#REF!</definedName>
    <definedName name="F_06_300" localSheetId="13">#REF!</definedName>
    <definedName name="F_06_300">#REF!</definedName>
    <definedName name="F_06_330" localSheetId="11">#REF!</definedName>
    <definedName name="F_06_330" localSheetId="13">#REF!</definedName>
    <definedName name="F_06_330">#REF!</definedName>
    <definedName name="F_06_360" localSheetId="11">#REF!</definedName>
    <definedName name="F_06_360" localSheetId="13">#REF!</definedName>
    <definedName name="F_06_360">#REF!</definedName>
    <definedName name="F_06_390" localSheetId="11">#REF!</definedName>
    <definedName name="F_06_390" localSheetId="13">#REF!</definedName>
    <definedName name="F_06_390">#REF!</definedName>
    <definedName name="F_06_420" localSheetId="11">#REF!</definedName>
    <definedName name="F_06_420" localSheetId="13">#REF!</definedName>
    <definedName name="F_06_420">#REF!</definedName>
    <definedName name="F_06_450" localSheetId="11">#REF!</definedName>
    <definedName name="F_06_450" localSheetId="13">#REF!</definedName>
    <definedName name="F_06_450">#REF!</definedName>
    <definedName name="F_06_480" localSheetId="11">#REF!</definedName>
    <definedName name="F_06_480" localSheetId="13">#REF!</definedName>
    <definedName name="F_06_480">#REF!</definedName>
    <definedName name="F_06_510" localSheetId="11">#REF!</definedName>
    <definedName name="F_06_510" localSheetId="13">#REF!</definedName>
    <definedName name="F_06_510">#REF!</definedName>
    <definedName name="F_06_540" localSheetId="11">#REF!</definedName>
    <definedName name="F_06_540" localSheetId="13">#REF!</definedName>
    <definedName name="F_06_540">#REF!</definedName>
    <definedName name="F_06_570" localSheetId="11">#REF!</definedName>
    <definedName name="F_06_570" localSheetId="13">#REF!</definedName>
    <definedName name="F_06_570">#REF!</definedName>
    <definedName name="F_06_60" localSheetId="11">#REF!</definedName>
    <definedName name="F_06_60" localSheetId="13">#REF!</definedName>
    <definedName name="F_06_60">#REF!</definedName>
    <definedName name="F_06_600" localSheetId="11">#REF!</definedName>
    <definedName name="F_06_600" localSheetId="13">#REF!</definedName>
    <definedName name="F_06_600">#REF!</definedName>
    <definedName name="F_06_630" localSheetId="11">#REF!</definedName>
    <definedName name="F_06_630" localSheetId="13">#REF!</definedName>
    <definedName name="F_06_630">#REF!</definedName>
    <definedName name="F_06_660" localSheetId="11">#REF!</definedName>
    <definedName name="F_06_660" localSheetId="13">#REF!</definedName>
    <definedName name="F_06_660">#REF!</definedName>
    <definedName name="F_06_690" localSheetId="11">#REF!</definedName>
    <definedName name="F_06_690" localSheetId="13">#REF!</definedName>
    <definedName name="F_06_690">#REF!</definedName>
    <definedName name="F_06_720" localSheetId="11">#REF!</definedName>
    <definedName name="F_06_720" localSheetId="13">#REF!</definedName>
    <definedName name="F_06_720">#REF!</definedName>
    <definedName name="F_06_90" localSheetId="11">#REF!</definedName>
    <definedName name="F_06_90" localSheetId="13">#REF!</definedName>
    <definedName name="F_06_90">#REF!</definedName>
    <definedName name="F_07_120" localSheetId="11">#REF!</definedName>
    <definedName name="F_07_120" localSheetId="13">#REF!</definedName>
    <definedName name="F_07_120">#REF!</definedName>
    <definedName name="F_07_150" localSheetId="11">#REF!</definedName>
    <definedName name="F_07_150" localSheetId="13">#REF!</definedName>
    <definedName name="F_07_150">#REF!</definedName>
    <definedName name="F_07_180" localSheetId="11">#REF!</definedName>
    <definedName name="F_07_180" localSheetId="13">#REF!</definedName>
    <definedName name="F_07_180">#REF!</definedName>
    <definedName name="F_07_210" localSheetId="11">#REF!</definedName>
    <definedName name="F_07_210" localSheetId="13">#REF!</definedName>
    <definedName name="F_07_210">#REF!</definedName>
    <definedName name="F_07_240" localSheetId="11">#REF!</definedName>
    <definedName name="F_07_240" localSheetId="13">#REF!</definedName>
    <definedName name="F_07_240">#REF!</definedName>
    <definedName name="F_07_270" localSheetId="11">#REF!</definedName>
    <definedName name="F_07_270" localSheetId="13">#REF!</definedName>
    <definedName name="F_07_270">#REF!</definedName>
    <definedName name="F_07_30" localSheetId="11">#REF!</definedName>
    <definedName name="F_07_30" localSheetId="13">#REF!</definedName>
    <definedName name="F_07_30">#REF!</definedName>
    <definedName name="F_07_300" localSheetId="11">#REF!</definedName>
    <definedName name="F_07_300" localSheetId="13">#REF!</definedName>
    <definedName name="F_07_300">#REF!</definedName>
    <definedName name="F_07_330" localSheetId="11">#REF!</definedName>
    <definedName name="F_07_330" localSheetId="13">#REF!</definedName>
    <definedName name="F_07_330">#REF!</definedName>
    <definedName name="F_07_360" localSheetId="11">#REF!</definedName>
    <definedName name="F_07_360" localSheetId="13">#REF!</definedName>
    <definedName name="F_07_360">#REF!</definedName>
    <definedName name="F_07_390" localSheetId="11">#REF!</definedName>
    <definedName name="F_07_390" localSheetId="13">#REF!</definedName>
    <definedName name="F_07_390">#REF!</definedName>
    <definedName name="F_07_420" localSheetId="11">#REF!</definedName>
    <definedName name="F_07_420" localSheetId="13">#REF!</definedName>
    <definedName name="F_07_420">#REF!</definedName>
    <definedName name="F_07_450" localSheetId="11">#REF!</definedName>
    <definedName name="F_07_450" localSheetId="13">#REF!</definedName>
    <definedName name="F_07_450">#REF!</definedName>
    <definedName name="F_07_480" localSheetId="11">#REF!</definedName>
    <definedName name="F_07_480" localSheetId="13">#REF!</definedName>
    <definedName name="F_07_480">#REF!</definedName>
    <definedName name="F_07_510" localSheetId="11">#REF!</definedName>
    <definedName name="F_07_510" localSheetId="13">#REF!</definedName>
    <definedName name="F_07_510">#REF!</definedName>
    <definedName name="F_07_540" localSheetId="11">#REF!</definedName>
    <definedName name="F_07_540" localSheetId="13">#REF!</definedName>
    <definedName name="F_07_540">#REF!</definedName>
    <definedName name="F_07_570" localSheetId="11">#REF!</definedName>
    <definedName name="F_07_570" localSheetId="13">#REF!</definedName>
    <definedName name="F_07_570">#REF!</definedName>
    <definedName name="F_07_60" localSheetId="11">#REF!</definedName>
    <definedName name="F_07_60" localSheetId="13">#REF!</definedName>
    <definedName name="F_07_60">#REF!</definedName>
    <definedName name="F_07_600" localSheetId="11">#REF!</definedName>
    <definedName name="F_07_600" localSheetId="13">#REF!</definedName>
    <definedName name="F_07_600">#REF!</definedName>
    <definedName name="F_07_630" localSheetId="11">#REF!</definedName>
    <definedName name="F_07_630" localSheetId="13">#REF!</definedName>
    <definedName name="F_07_630">#REF!</definedName>
    <definedName name="F_07_660" localSheetId="11">#REF!</definedName>
    <definedName name="F_07_660" localSheetId="13">#REF!</definedName>
    <definedName name="F_07_660">#REF!</definedName>
    <definedName name="F_07_690" localSheetId="11">#REF!</definedName>
    <definedName name="F_07_690" localSheetId="13">#REF!</definedName>
    <definedName name="F_07_690">#REF!</definedName>
    <definedName name="F_07_720" localSheetId="11">#REF!</definedName>
    <definedName name="F_07_720" localSheetId="13">#REF!</definedName>
    <definedName name="F_07_720">#REF!</definedName>
    <definedName name="F_07_90" localSheetId="11">#REF!</definedName>
    <definedName name="F_07_90" localSheetId="13">#REF!</definedName>
    <definedName name="F_07_90">#REF!</definedName>
    <definedName name="F_08_120" localSheetId="11">#REF!</definedName>
    <definedName name="F_08_120" localSheetId="13">#REF!</definedName>
    <definedName name="F_08_120">#REF!</definedName>
    <definedName name="F_08_150" localSheetId="11">#REF!</definedName>
    <definedName name="F_08_150" localSheetId="13">#REF!</definedName>
    <definedName name="F_08_150">#REF!</definedName>
    <definedName name="F_08_180" localSheetId="11">#REF!</definedName>
    <definedName name="F_08_180" localSheetId="13">#REF!</definedName>
    <definedName name="F_08_180">#REF!</definedName>
    <definedName name="F_08_210" localSheetId="11">#REF!</definedName>
    <definedName name="F_08_210" localSheetId="13">#REF!</definedName>
    <definedName name="F_08_210">#REF!</definedName>
    <definedName name="F_08_240" localSheetId="11">#REF!</definedName>
    <definedName name="F_08_240" localSheetId="13">#REF!</definedName>
    <definedName name="F_08_240">#REF!</definedName>
    <definedName name="F_08_270" localSheetId="11">#REF!</definedName>
    <definedName name="F_08_270" localSheetId="13">#REF!</definedName>
    <definedName name="F_08_270">#REF!</definedName>
    <definedName name="F_08_30" localSheetId="11">#REF!</definedName>
    <definedName name="F_08_30" localSheetId="13">#REF!</definedName>
    <definedName name="F_08_30">#REF!</definedName>
    <definedName name="F_08_300" localSheetId="11">#REF!</definedName>
    <definedName name="F_08_300" localSheetId="13">#REF!</definedName>
    <definedName name="F_08_300">#REF!</definedName>
    <definedName name="F_08_330" localSheetId="11">#REF!</definedName>
    <definedName name="F_08_330" localSheetId="13">#REF!</definedName>
    <definedName name="F_08_330">#REF!</definedName>
    <definedName name="F_08_360" localSheetId="11">#REF!</definedName>
    <definedName name="F_08_360" localSheetId="13">#REF!</definedName>
    <definedName name="F_08_360">#REF!</definedName>
    <definedName name="F_08_390" localSheetId="11">#REF!</definedName>
    <definedName name="F_08_390" localSheetId="13">#REF!</definedName>
    <definedName name="F_08_390">#REF!</definedName>
    <definedName name="F_08_420" localSheetId="11">#REF!</definedName>
    <definedName name="F_08_420" localSheetId="13">#REF!</definedName>
    <definedName name="F_08_420">#REF!</definedName>
    <definedName name="F_08_450" localSheetId="11">#REF!</definedName>
    <definedName name="F_08_450" localSheetId="13">#REF!</definedName>
    <definedName name="F_08_450">#REF!</definedName>
    <definedName name="F_08_480" localSheetId="11">#REF!</definedName>
    <definedName name="F_08_480" localSheetId="13">#REF!</definedName>
    <definedName name="F_08_480">#REF!</definedName>
    <definedName name="F_08_510" localSheetId="11">#REF!</definedName>
    <definedName name="F_08_510" localSheetId="13">#REF!</definedName>
    <definedName name="F_08_510">#REF!</definedName>
    <definedName name="F_08_540" localSheetId="11">#REF!</definedName>
    <definedName name="F_08_540" localSheetId="13">#REF!</definedName>
    <definedName name="F_08_540">#REF!</definedName>
    <definedName name="F_08_570" localSheetId="11">#REF!</definedName>
    <definedName name="F_08_570" localSheetId="13">#REF!</definedName>
    <definedName name="F_08_570">#REF!</definedName>
    <definedName name="F_08_60" localSheetId="11">#REF!</definedName>
    <definedName name="F_08_60" localSheetId="13">#REF!</definedName>
    <definedName name="F_08_60">#REF!</definedName>
    <definedName name="F_08_600" localSheetId="11">#REF!</definedName>
    <definedName name="F_08_600" localSheetId="13">#REF!</definedName>
    <definedName name="F_08_600">#REF!</definedName>
    <definedName name="F_08_630" localSheetId="11">#REF!</definedName>
    <definedName name="F_08_630" localSheetId="13">#REF!</definedName>
    <definedName name="F_08_630">#REF!</definedName>
    <definedName name="F_08_660" localSheetId="11">#REF!</definedName>
    <definedName name="F_08_660" localSheetId="13">#REF!</definedName>
    <definedName name="F_08_660">#REF!</definedName>
    <definedName name="F_08_690" localSheetId="11">#REF!</definedName>
    <definedName name="F_08_690" localSheetId="13">#REF!</definedName>
    <definedName name="F_08_690">#REF!</definedName>
    <definedName name="F_08_720" localSheetId="11">#REF!</definedName>
    <definedName name="F_08_720" localSheetId="13">#REF!</definedName>
    <definedName name="F_08_720">#REF!</definedName>
    <definedName name="F_08_90" localSheetId="11">#REF!</definedName>
    <definedName name="F_08_90" localSheetId="13">#REF!</definedName>
    <definedName name="F_08_90">#REF!</definedName>
    <definedName name="F_09_120" localSheetId="11">#REF!</definedName>
    <definedName name="F_09_120" localSheetId="13">#REF!</definedName>
    <definedName name="F_09_120">#REF!</definedName>
    <definedName name="F_09_150" localSheetId="11">#REF!</definedName>
    <definedName name="F_09_150" localSheetId="13">#REF!</definedName>
    <definedName name="F_09_150">#REF!</definedName>
    <definedName name="F_09_180" localSheetId="11">#REF!</definedName>
    <definedName name="F_09_180" localSheetId="13">#REF!</definedName>
    <definedName name="F_09_180">#REF!</definedName>
    <definedName name="F_09_210" localSheetId="11">#REF!</definedName>
    <definedName name="F_09_210" localSheetId="13">#REF!</definedName>
    <definedName name="F_09_210">#REF!</definedName>
    <definedName name="F_09_240" localSheetId="11">#REF!</definedName>
    <definedName name="F_09_240" localSheetId="13">#REF!</definedName>
    <definedName name="F_09_240">#REF!</definedName>
    <definedName name="F_09_270" localSheetId="11">#REF!</definedName>
    <definedName name="F_09_270" localSheetId="13">#REF!</definedName>
    <definedName name="F_09_270">#REF!</definedName>
    <definedName name="F_09_30" localSheetId="11">#REF!</definedName>
    <definedName name="F_09_30" localSheetId="13">#REF!</definedName>
    <definedName name="F_09_30">#REF!</definedName>
    <definedName name="F_09_300" localSheetId="11">#REF!</definedName>
    <definedName name="F_09_300" localSheetId="13">#REF!</definedName>
    <definedName name="F_09_300">#REF!</definedName>
    <definedName name="F_09_330" localSheetId="11">#REF!</definedName>
    <definedName name="F_09_330" localSheetId="13">#REF!</definedName>
    <definedName name="F_09_330">#REF!</definedName>
    <definedName name="F_09_360" localSheetId="11">#REF!</definedName>
    <definedName name="F_09_360" localSheetId="13">#REF!</definedName>
    <definedName name="F_09_360">#REF!</definedName>
    <definedName name="F_09_390" localSheetId="11">#REF!</definedName>
    <definedName name="F_09_390" localSheetId="13">#REF!</definedName>
    <definedName name="F_09_390">#REF!</definedName>
    <definedName name="F_09_420" localSheetId="11">#REF!</definedName>
    <definedName name="F_09_420" localSheetId="13">#REF!</definedName>
    <definedName name="F_09_420">#REF!</definedName>
    <definedName name="F_09_450" localSheetId="11">#REF!</definedName>
    <definedName name="F_09_450" localSheetId="13">#REF!</definedName>
    <definedName name="F_09_450">#REF!</definedName>
    <definedName name="F_09_480" localSheetId="11">#REF!</definedName>
    <definedName name="F_09_480" localSheetId="13">#REF!</definedName>
    <definedName name="F_09_480">#REF!</definedName>
    <definedName name="F_09_510" localSheetId="11">#REF!</definedName>
    <definedName name="F_09_510" localSheetId="13">#REF!</definedName>
    <definedName name="F_09_510">#REF!</definedName>
    <definedName name="F_09_540" localSheetId="11">#REF!</definedName>
    <definedName name="F_09_540" localSheetId="13">#REF!</definedName>
    <definedName name="F_09_540">#REF!</definedName>
    <definedName name="F_09_570" localSheetId="11">#REF!</definedName>
    <definedName name="F_09_570" localSheetId="13">#REF!</definedName>
    <definedName name="F_09_570">#REF!</definedName>
    <definedName name="F_09_60" localSheetId="11">#REF!</definedName>
    <definedName name="F_09_60" localSheetId="13">#REF!</definedName>
    <definedName name="F_09_60">#REF!</definedName>
    <definedName name="F_09_600" localSheetId="11">#REF!</definedName>
    <definedName name="F_09_600" localSheetId="13">#REF!</definedName>
    <definedName name="F_09_600">#REF!</definedName>
    <definedName name="F_09_630" localSheetId="11">#REF!</definedName>
    <definedName name="F_09_630" localSheetId="13">#REF!</definedName>
    <definedName name="F_09_630">#REF!</definedName>
    <definedName name="F_09_660" localSheetId="11">#REF!</definedName>
    <definedName name="F_09_660" localSheetId="13">#REF!</definedName>
    <definedName name="F_09_660">#REF!</definedName>
    <definedName name="F_09_690" localSheetId="11">#REF!</definedName>
    <definedName name="F_09_690" localSheetId="13">#REF!</definedName>
    <definedName name="F_09_690">#REF!</definedName>
    <definedName name="F_09_720" localSheetId="11">#REF!</definedName>
    <definedName name="F_09_720" localSheetId="13">#REF!</definedName>
    <definedName name="F_09_720">#REF!</definedName>
    <definedName name="F_09_90" localSheetId="11">#REF!</definedName>
    <definedName name="F_09_90" localSheetId="13">#REF!</definedName>
    <definedName name="F_09_90">#REF!</definedName>
    <definedName name="F_10_120" localSheetId="11">#REF!</definedName>
    <definedName name="F_10_120" localSheetId="13">#REF!</definedName>
    <definedName name="F_10_120">#REF!</definedName>
    <definedName name="F_10_150" localSheetId="11">#REF!</definedName>
    <definedName name="F_10_150" localSheetId="13">#REF!</definedName>
    <definedName name="F_10_150">#REF!</definedName>
    <definedName name="F_10_180" localSheetId="11">#REF!</definedName>
    <definedName name="F_10_180" localSheetId="13">#REF!</definedName>
    <definedName name="F_10_180">#REF!</definedName>
    <definedName name="F_10_210" localSheetId="11">#REF!</definedName>
    <definedName name="F_10_210" localSheetId="13">#REF!</definedName>
    <definedName name="F_10_210">#REF!</definedName>
    <definedName name="F_10_240" localSheetId="11">#REF!</definedName>
    <definedName name="F_10_240" localSheetId="13">#REF!</definedName>
    <definedName name="F_10_240">#REF!</definedName>
    <definedName name="F_10_270" localSheetId="11">#REF!</definedName>
    <definedName name="F_10_270" localSheetId="13">#REF!</definedName>
    <definedName name="F_10_270">#REF!</definedName>
    <definedName name="F_10_30" localSheetId="11">#REF!</definedName>
    <definedName name="F_10_30" localSheetId="13">#REF!</definedName>
    <definedName name="F_10_30">#REF!</definedName>
    <definedName name="F_10_300" localSheetId="11">#REF!</definedName>
    <definedName name="F_10_300" localSheetId="13">#REF!</definedName>
    <definedName name="F_10_300">#REF!</definedName>
    <definedName name="F_10_330" localSheetId="11">#REF!</definedName>
    <definedName name="F_10_330" localSheetId="13">#REF!</definedName>
    <definedName name="F_10_330">#REF!</definedName>
    <definedName name="F_10_360" localSheetId="11">#REF!</definedName>
    <definedName name="F_10_360" localSheetId="13">#REF!</definedName>
    <definedName name="F_10_360">#REF!</definedName>
    <definedName name="F_10_390" localSheetId="11">#REF!</definedName>
    <definedName name="F_10_390" localSheetId="13">#REF!</definedName>
    <definedName name="F_10_390">#REF!</definedName>
    <definedName name="F_10_420" localSheetId="11">#REF!</definedName>
    <definedName name="F_10_420" localSheetId="13">#REF!</definedName>
    <definedName name="F_10_420">#REF!</definedName>
    <definedName name="F_10_450" localSheetId="11">#REF!</definedName>
    <definedName name="F_10_450" localSheetId="13">#REF!</definedName>
    <definedName name="F_10_450">#REF!</definedName>
    <definedName name="F_10_480" localSheetId="11">#REF!</definedName>
    <definedName name="F_10_480" localSheetId="13">#REF!</definedName>
    <definedName name="F_10_480">#REF!</definedName>
    <definedName name="F_10_510" localSheetId="11">#REF!</definedName>
    <definedName name="F_10_510" localSheetId="13">#REF!</definedName>
    <definedName name="F_10_510">#REF!</definedName>
    <definedName name="F_10_540" localSheetId="11">#REF!</definedName>
    <definedName name="F_10_540" localSheetId="13">#REF!</definedName>
    <definedName name="F_10_540">#REF!</definedName>
    <definedName name="F_10_570" localSheetId="11">#REF!</definedName>
    <definedName name="F_10_570" localSheetId="13">#REF!</definedName>
    <definedName name="F_10_570">#REF!</definedName>
    <definedName name="F_10_60" localSheetId="11">#REF!</definedName>
    <definedName name="F_10_60" localSheetId="13">#REF!</definedName>
    <definedName name="F_10_60">#REF!</definedName>
    <definedName name="F_10_600" localSheetId="11">#REF!</definedName>
    <definedName name="F_10_600" localSheetId="13">#REF!</definedName>
    <definedName name="F_10_600">#REF!</definedName>
    <definedName name="F_10_630" localSheetId="11">#REF!</definedName>
    <definedName name="F_10_630" localSheetId="13">#REF!</definedName>
    <definedName name="F_10_630">#REF!</definedName>
    <definedName name="F_10_660" localSheetId="11">#REF!</definedName>
    <definedName name="F_10_660" localSheetId="13">#REF!</definedName>
    <definedName name="F_10_660">#REF!</definedName>
    <definedName name="F_10_690" localSheetId="11">#REF!</definedName>
    <definedName name="F_10_690" localSheetId="13">#REF!</definedName>
    <definedName name="F_10_690">#REF!</definedName>
    <definedName name="F_10_720" localSheetId="11">#REF!</definedName>
    <definedName name="F_10_720" localSheetId="13">#REF!</definedName>
    <definedName name="F_10_720">#REF!</definedName>
    <definedName name="F_10_90" localSheetId="11">#REF!</definedName>
    <definedName name="F_10_90" localSheetId="13">#REF!</definedName>
    <definedName name="F_10_90">#REF!</definedName>
    <definedName name="F_11_120" localSheetId="11">#REF!</definedName>
    <definedName name="F_11_120" localSheetId="13">#REF!</definedName>
    <definedName name="F_11_120">#REF!</definedName>
    <definedName name="F_11_150" localSheetId="11">#REF!</definedName>
    <definedName name="F_11_150" localSheetId="13">#REF!</definedName>
    <definedName name="F_11_150">#REF!</definedName>
    <definedName name="F_11_180" localSheetId="11">#REF!</definedName>
    <definedName name="F_11_180" localSheetId="13">#REF!</definedName>
    <definedName name="F_11_180">#REF!</definedName>
    <definedName name="F_11_210" localSheetId="11">#REF!</definedName>
    <definedName name="F_11_210" localSheetId="13">#REF!</definedName>
    <definedName name="F_11_210">#REF!</definedName>
    <definedName name="F_11_240" localSheetId="11">#REF!</definedName>
    <definedName name="F_11_240" localSheetId="13">#REF!</definedName>
    <definedName name="F_11_240">#REF!</definedName>
    <definedName name="F_11_270" localSheetId="11">#REF!</definedName>
    <definedName name="F_11_270" localSheetId="13">#REF!</definedName>
    <definedName name="F_11_270">#REF!</definedName>
    <definedName name="F_11_30" localSheetId="11">#REF!</definedName>
    <definedName name="F_11_30" localSheetId="13">#REF!</definedName>
    <definedName name="F_11_30">#REF!</definedName>
    <definedName name="F_11_300" localSheetId="11">#REF!</definedName>
    <definedName name="F_11_300" localSheetId="13">#REF!</definedName>
    <definedName name="F_11_300">#REF!</definedName>
    <definedName name="F_11_330" localSheetId="11">#REF!</definedName>
    <definedName name="F_11_330" localSheetId="13">#REF!</definedName>
    <definedName name="F_11_330">#REF!</definedName>
    <definedName name="F_11_360" localSheetId="11">#REF!</definedName>
    <definedName name="F_11_360" localSheetId="13">#REF!</definedName>
    <definedName name="F_11_360">#REF!</definedName>
    <definedName name="F_11_390" localSheetId="11">#REF!</definedName>
    <definedName name="F_11_390" localSheetId="13">#REF!</definedName>
    <definedName name="F_11_390">#REF!</definedName>
    <definedName name="F_11_420" localSheetId="11">#REF!</definedName>
    <definedName name="F_11_420" localSheetId="13">#REF!</definedName>
    <definedName name="F_11_420">#REF!</definedName>
    <definedName name="F_11_450" localSheetId="11">#REF!</definedName>
    <definedName name="F_11_450" localSheetId="13">#REF!</definedName>
    <definedName name="F_11_450">#REF!</definedName>
    <definedName name="F_11_480" localSheetId="11">#REF!</definedName>
    <definedName name="F_11_480" localSheetId="13">#REF!</definedName>
    <definedName name="F_11_480">#REF!</definedName>
    <definedName name="F_11_510" localSheetId="11">#REF!</definedName>
    <definedName name="F_11_510" localSheetId="13">#REF!</definedName>
    <definedName name="F_11_510">#REF!</definedName>
    <definedName name="F_11_540" localSheetId="11">#REF!</definedName>
    <definedName name="F_11_540" localSheetId="13">#REF!</definedName>
    <definedName name="F_11_540">#REF!</definedName>
    <definedName name="F_11_570" localSheetId="11">#REF!</definedName>
    <definedName name="F_11_570" localSheetId="13">#REF!</definedName>
    <definedName name="F_11_570">#REF!</definedName>
    <definedName name="F_11_60" localSheetId="11">#REF!</definedName>
    <definedName name="F_11_60" localSheetId="13">#REF!</definedName>
    <definedName name="F_11_60">#REF!</definedName>
    <definedName name="F_11_600" localSheetId="11">#REF!</definedName>
    <definedName name="F_11_600" localSheetId="13">#REF!</definedName>
    <definedName name="F_11_600">#REF!</definedName>
    <definedName name="F_11_630" localSheetId="11">#REF!</definedName>
    <definedName name="F_11_630" localSheetId="13">#REF!</definedName>
    <definedName name="F_11_630">#REF!</definedName>
    <definedName name="F_11_660" localSheetId="11">#REF!</definedName>
    <definedName name="F_11_660" localSheetId="13">#REF!</definedName>
    <definedName name="F_11_660">#REF!</definedName>
    <definedName name="F_11_690" localSheetId="11">#REF!</definedName>
    <definedName name="F_11_690" localSheetId="13">#REF!</definedName>
    <definedName name="F_11_690">#REF!</definedName>
    <definedName name="F_11_720" localSheetId="11">#REF!</definedName>
    <definedName name="F_11_720" localSheetId="13">#REF!</definedName>
    <definedName name="F_11_720">#REF!</definedName>
    <definedName name="F_11_90" localSheetId="11">#REF!</definedName>
    <definedName name="F_11_90" localSheetId="13">#REF!</definedName>
    <definedName name="F_11_90">#REF!</definedName>
    <definedName name="F_12_120" localSheetId="11">#REF!</definedName>
    <definedName name="F_12_120" localSheetId="13">#REF!</definedName>
    <definedName name="F_12_120">#REF!</definedName>
    <definedName name="F_12_150" localSheetId="11">#REF!</definedName>
    <definedName name="F_12_150" localSheetId="13">#REF!</definedName>
    <definedName name="F_12_150">#REF!</definedName>
    <definedName name="F_12_180" localSheetId="11">#REF!</definedName>
    <definedName name="F_12_180" localSheetId="13">#REF!</definedName>
    <definedName name="F_12_180">#REF!</definedName>
    <definedName name="F_12_210" localSheetId="11">#REF!</definedName>
    <definedName name="F_12_210" localSheetId="13">#REF!</definedName>
    <definedName name="F_12_210">#REF!</definedName>
    <definedName name="F_12_240" localSheetId="11">#REF!</definedName>
    <definedName name="F_12_240" localSheetId="13">#REF!</definedName>
    <definedName name="F_12_240">#REF!</definedName>
    <definedName name="F_12_270" localSheetId="11">#REF!</definedName>
    <definedName name="F_12_270" localSheetId="13">#REF!</definedName>
    <definedName name="F_12_270">#REF!</definedName>
    <definedName name="F_12_30" localSheetId="11">#REF!</definedName>
    <definedName name="F_12_30" localSheetId="13">#REF!</definedName>
    <definedName name="F_12_30">#REF!</definedName>
    <definedName name="F_12_300" localSheetId="11">#REF!</definedName>
    <definedName name="F_12_300" localSheetId="13">#REF!</definedName>
    <definedName name="F_12_300">#REF!</definedName>
    <definedName name="F_12_330" localSheetId="11">#REF!</definedName>
    <definedName name="F_12_330" localSheetId="13">#REF!</definedName>
    <definedName name="F_12_330">#REF!</definedName>
    <definedName name="F_12_360" localSheetId="11">#REF!</definedName>
    <definedName name="F_12_360" localSheetId="13">#REF!</definedName>
    <definedName name="F_12_360">#REF!</definedName>
    <definedName name="F_12_390" localSheetId="11">#REF!</definedName>
    <definedName name="F_12_390" localSheetId="13">#REF!</definedName>
    <definedName name="F_12_390">#REF!</definedName>
    <definedName name="F_12_420" localSheetId="11">#REF!</definedName>
    <definedName name="F_12_420" localSheetId="13">#REF!</definedName>
    <definedName name="F_12_420">#REF!</definedName>
    <definedName name="F_12_450" localSheetId="11">#REF!</definedName>
    <definedName name="F_12_450" localSheetId="13">#REF!</definedName>
    <definedName name="F_12_450">#REF!</definedName>
    <definedName name="F_12_480" localSheetId="11">#REF!</definedName>
    <definedName name="F_12_480" localSheetId="13">#REF!</definedName>
    <definedName name="F_12_480">#REF!</definedName>
    <definedName name="F_12_510" localSheetId="11">#REF!</definedName>
    <definedName name="F_12_510" localSheetId="13">#REF!</definedName>
    <definedName name="F_12_510">#REF!</definedName>
    <definedName name="F_12_540" localSheetId="11">#REF!</definedName>
    <definedName name="F_12_540" localSheetId="13">#REF!</definedName>
    <definedName name="F_12_540">#REF!</definedName>
    <definedName name="F_12_570" localSheetId="11">#REF!</definedName>
    <definedName name="F_12_570" localSheetId="13">#REF!</definedName>
    <definedName name="F_12_570">#REF!</definedName>
    <definedName name="F_12_60" localSheetId="11">#REF!</definedName>
    <definedName name="F_12_60" localSheetId="13">#REF!</definedName>
    <definedName name="F_12_60">#REF!</definedName>
    <definedName name="F_12_600" localSheetId="11">#REF!</definedName>
    <definedName name="F_12_600" localSheetId="13">#REF!</definedName>
    <definedName name="F_12_600">#REF!</definedName>
    <definedName name="F_12_630" localSheetId="11">#REF!</definedName>
    <definedName name="F_12_630" localSheetId="13">#REF!</definedName>
    <definedName name="F_12_630">#REF!</definedName>
    <definedName name="F_12_660" localSheetId="11">#REF!</definedName>
    <definedName name="F_12_660" localSheetId="13">#REF!</definedName>
    <definedName name="F_12_660">#REF!</definedName>
    <definedName name="F_12_690" localSheetId="11">#REF!</definedName>
    <definedName name="F_12_690" localSheetId="13">#REF!</definedName>
    <definedName name="F_12_690">#REF!</definedName>
    <definedName name="F_12_720" localSheetId="11">#REF!</definedName>
    <definedName name="F_12_720" localSheetId="13">#REF!</definedName>
    <definedName name="F_12_720">#REF!</definedName>
    <definedName name="F_12_90" localSheetId="11">#REF!</definedName>
    <definedName name="F_12_90" localSheetId="13">#REF!</definedName>
    <definedName name="F_12_90">#REF!</definedName>
    <definedName name="F_13_120" localSheetId="11">#REF!</definedName>
    <definedName name="F_13_120" localSheetId="13">#REF!</definedName>
    <definedName name="F_13_120">#REF!</definedName>
    <definedName name="F_13_150" localSheetId="11">#REF!</definedName>
    <definedName name="F_13_150" localSheetId="13">#REF!</definedName>
    <definedName name="F_13_150">#REF!</definedName>
    <definedName name="F_13_180" localSheetId="11">#REF!</definedName>
    <definedName name="F_13_180" localSheetId="13">#REF!</definedName>
    <definedName name="F_13_180">#REF!</definedName>
    <definedName name="F_13_210" localSheetId="11">#REF!</definedName>
    <definedName name="F_13_210" localSheetId="13">#REF!</definedName>
    <definedName name="F_13_210">#REF!</definedName>
    <definedName name="F_13_240" localSheetId="11">#REF!</definedName>
    <definedName name="F_13_240" localSheetId="13">#REF!</definedName>
    <definedName name="F_13_240">#REF!</definedName>
    <definedName name="F_13_270" localSheetId="11">#REF!</definedName>
    <definedName name="F_13_270" localSheetId="13">#REF!</definedName>
    <definedName name="F_13_270">#REF!</definedName>
    <definedName name="F_13_30" localSheetId="11">#REF!</definedName>
    <definedName name="F_13_30" localSheetId="13">#REF!</definedName>
    <definedName name="F_13_30">#REF!</definedName>
    <definedName name="F_13_300" localSheetId="11">#REF!</definedName>
    <definedName name="F_13_300" localSheetId="13">#REF!</definedName>
    <definedName name="F_13_300">#REF!</definedName>
    <definedName name="F_13_330" localSheetId="11">#REF!</definedName>
    <definedName name="F_13_330" localSheetId="13">#REF!</definedName>
    <definedName name="F_13_330">#REF!</definedName>
    <definedName name="F_13_360" localSheetId="11">#REF!</definedName>
    <definedName name="F_13_360" localSheetId="13">#REF!</definedName>
    <definedName name="F_13_360">#REF!</definedName>
    <definedName name="F_13_390" localSheetId="11">#REF!</definedName>
    <definedName name="F_13_390" localSheetId="13">#REF!</definedName>
    <definedName name="F_13_390">#REF!</definedName>
    <definedName name="F_13_420" localSheetId="11">#REF!</definedName>
    <definedName name="F_13_420" localSheetId="13">#REF!</definedName>
    <definedName name="F_13_420">#REF!</definedName>
    <definedName name="F_13_450" localSheetId="11">#REF!</definedName>
    <definedName name="F_13_450" localSheetId="13">#REF!</definedName>
    <definedName name="F_13_450">#REF!</definedName>
    <definedName name="F_13_480" localSheetId="11">#REF!</definedName>
    <definedName name="F_13_480" localSheetId="13">#REF!</definedName>
    <definedName name="F_13_480">#REF!</definedName>
    <definedName name="F_13_510" localSheetId="11">#REF!</definedName>
    <definedName name="F_13_510" localSheetId="13">#REF!</definedName>
    <definedName name="F_13_510">#REF!</definedName>
    <definedName name="F_13_540" localSheetId="11">#REF!</definedName>
    <definedName name="F_13_540" localSheetId="13">#REF!</definedName>
    <definedName name="F_13_540">#REF!</definedName>
    <definedName name="F_13_570" localSheetId="11">#REF!</definedName>
    <definedName name="F_13_570" localSheetId="13">#REF!</definedName>
    <definedName name="F_13_570">#REF!</definedName>
    <definedName name="F_13_60" localSheetId="11">#REF!</definedName>
    <definedName name="F_13_60" localSheetId="13">#REF!</definedName>
    <definedName name="F_13_60">#REF!</definedName>
    <definedName name="F_13_600" localSheetId="11">#REF!</definedName>
    <definedName name="F_13_600" localSheetId="13">#REF!</definedName>
    <definedName name="F_13_600">#REF!</definedName>
    <definedName name="F_13_630" localSheetId="11">#REF!</definedName>
    <definedName name="F_13_630" localSheetId="13">#REF!</definedName>
    <definedName name="F_13_630">#REF!</definedName>
    <definedName name="F_13_660" localSheetId="11">#REF!</definedName>
    <definedName name="F_13_660" localSheetId="13">#REF!</definedName>
    <definedName name="F_13_660">#REF!</definedName>
    <definedName name="F_13_690" localSheetId="11">#REF!</definedName>
    <definedName name="F_13_690" localSheetId="13">#REF!</definedName>
    <definedName name="F_13_690">#REF!</definedName>
    <definedName name="F_13_720" localSheetId="11">#REF!</definedName>
    <definedName name="F_13_720" localSheetId="13">#REF!</definedName>
    <definedName name="F_13_720">#REF!</definedName>
    <definedName name="F_13_90" localSheetId="11">#REF!</definedName>
    <definedName name="F_13_90" localSheetId="13">#REF!</definedName>
    <definedName name="F_13_90">#REF!</definedName>
    <definedName name="F_14_120" localSheetId="11">#REF!</definedName>
    <definedName name="F_14_120" localSheetId="13">#REF!</definedName>
    <definedName name="F_14_120">#REF!</definedName>
    <definedName name="F_14_150" localSheetId="11">#REF!</definedName>
    <definedName name="F_14_150" localSheetId="13">#REF!</definedName>
    <definedName name="F_14_150">#REF!</definedName>
    <definedName name="F_14_180" localSheetId="11">#REF!</definedName>
    <definedName name="F_14_180" localSheetId="13">#REF!</definedName>
    <definedName name="F_14_180">#REF!</definedName>
    <definedName name="F_14_210" localSheetId="11">#REF!</definedName>
    <definedName name="F_14_210" localSheetId="13">#REF!</definedName>
    <definedName name="F_14_210">#REF!</definedName>
    <definedName name="F_14_240" localSheetId="11">#REF!</definedName>
    <definedName name="F_14_240" localSheetId="13">#REF!</definedName>
    <definedName name="F_14_240">#REF!</definedName>
    <definedName name="F_14_270" localSheetId="11">#REF!</definedName>
    <definedName name="F_14_270" localSheetId="13">#REF!</definedName>
    <definedName name="F_14_270">#REF!</definedName>
    <definedName name="F_14_30" localSheetId="11">#REF!</definedName>
    <definedName name="F_14_30" localSheetId="13">#REF!</definedName>
    <definedName name="F_14_30">#REF!</definedName>
    <definedName name="F_14_300" localSheetId="11">#REF!</definedName>
    <definedName name="F_14_300" localSheetId="13">#REF!</definedName>
    <definedName name="F_14_300">#REF!</definedName>
    <definedName name="F_14_330" localSheetId="11">#REF!</definedName>
    <definedName name="F_14_330" localSheetId="13">#REF!</definedName>
    <definedName name="F_14_330">#REF!</definedName>
    <definedName name="F_14_360" localSheetId="11">#REF!</definedName>
    <definedName name="F_14_360" localSheetId="13">#REF!</definedName>
    <definedName name="F_14_360">#REF!</definedName>
    <definedName name="F_14_390" localSheetId="11">#REF!</definedName>
    <definedName name="F_14_390" localSheetId="13">#REF!</definedName>
    <definedName name="F_14_390">#REF!</definedName>
    <definedName name="F_14_420" localSheetId="11">#REF!</definedName>
    <definedName name="F_14_420" localSheetId="13">#REF!</definedName>
    <definedName name="F_14_420">#REF!</definedName>
    <definedName name="F_14_450" localSheetId="11">#REF!</definedName>
    <definedName name="F_14_450" localSheetId="13">#REF!</definedName>
    <definedName name="F_14_450">#REF!</definedName>
    <definedName name="F_14_480" localSheetId="11">#REF!</definedName>
    <definedName name="F_14_480" localSheetId="13">#REF!</definedName>
    <definedName name="F_14_480">#REF!</definedName>
    <definedName name="F_14_510" localSheetId="11">#REF!</definedName>
    <definedName name="F_14_510" localSheetId="13">#REF!</definedName>
    <definedName name="F_14_510">#REF!</definedName>
    <definedName name="F_14_540" localSheetId="11">#REF!</definedName>
    <definedName name="F_14_540" localSheetId="13">#REF!</definedName>
    <definedName name="F_14_540">#REF!</definedName>
    <definedName name="F_14_570" localSheetId="11">#REF!</definedName>
    <definedName name="F_14_570" localSheetId="13">#REF!</definedName>
    <definedName name="F_14_570">#REF!</definedName>
    <definedName name="F_14_60" localSheetId="11">#REF!</definedName>
    <definedName name="F_14_60" localSheetId="13">#REF!</definedName>
    <definedName name="F_14_60">#REF!</definedName>
    <definedName name="F_14_600" localSheetId="11">#REF!</definedName>
    <definedName name="F_14_600" localSheetId="13">#REF!</definedName>
    <definedName name="F_14_600">#REF!</definedName>
    <definedName name="F_14_630" localSheetId="11">#REF!</definedName>
    <definedName name="F_14_630" localSheetId="13">#REF!</definedName>
    <definedName name="F_14_630">#REF!</definedName>
    <definedName name="F_14_660" localSheetId="11">#REF!</definedName>
    <definedName name="F_14_660" localSheetId="13">#REF!</definedName>
    <definedName name="F_14_660">#REF!</definedName>
    <definedName name="F_14_690" localSheetId="11">#REF!</definedName>
    <definedName name="F_14_690" localSheetId="13">#REF!</definedName>
    <definedName name="F_14_690">#REF!</definedName>
    <definedName name="F_14_720" localSheetId="11">#REF!</definedName>
    <definedName name="F_14_720" localSheetId="13">#REF!</definedName>
    <definedName name="F_14_720">#REF!</definedName>
    <definedName name="F_14_90" localSheetId="11">#REF!</definedName>
    <definedName name="F_14_90" localSheetId="13">#REF!</definedName>
    <definedName name="F_14_90">#REF!</definedName>
    <definedName name="F_15_120" localSheetId="11">#REF!</definedName>
    <definedName name="F_15_120" localSheetId="13">#REF!</definedName>
    <definedName name="F_15_120">#REF!</definedName>
    <definedName name="F_15_150" localSheetId="11">#REF!</definedName>
    <definedName name="F_15_150" localSheetId="13">#REF!</definedName>
    <definedName name="F_15_150">#REF!</definedName>
    <definedName name="F_15_180" localSheetId="11">#REF!</definedName>
    <definedName name="F_15_180" localSheetId="13">#REF!</definedName>
    <definedName name="F_15_180">#REF!</definedName>
    <definedName name="F_15_210" localSheetId="11">#REF!</definedName>
    <definedName name="F_15_210" localSheetId="13">#REF!</definedName>
    <definedName name="F_15_210">#REF!</definedName>
    <definedName name="F_15_240" localSheetId="11">#REF!</definedName>
    <definedName name="F_15_240" localSheetId="13">#REF!</definedName>
    <definedName name="F_15_240">#REF!</definedName>
    <definedName name="F_15_270" localSheetId="11">#REF!</definedName>
    <definedName name="F_15_270" localSheetId="13">#REF!</definedName>
    <definedName name="F_15_270">#REF!</definedName>
    <definedName name="F_15_30" localSheetId="11">#REF!</definedName>
    <definedName name="F_15_30" localSheetId="13">#REF!</definedName>
    <definedName name="F_15_30">#REF!</definedName>
    <definedName name="F_15_300" localSheetId="11">#REF!</definedName>
    <definedName name="F_15_300" localSheetId="13">#REF!</definedName>
    <definedName name="F_15_300">#REF!</definedName>
    <definedName name="F_15_330" localSheetId="11">#REF!</definedName>
    <definedName name="F_15_330" localSheetId="13">#REF!</definedName>
    <definedName name="F_15_330">#REF!</definedName>
    <definedName name="F_15_360" localSheetId="11">#REF!</definedName>
    <definedName name="F_15_360" localSheetId="13">#REF!</definedName>
    <definedName name="F_15_360">#REF!</definedName>
    <definedName name="F_15_390" localSheetId="11">#REF!</definedName>
    <definedName name="F_15_390" localSheetId="13">#REF!</definedName>
    <definedName name="F_15_390">#REF!</definedName>
    <definedName name="F_15_420" localSheetId="11">#REF!</definedName>
    <definedName name="F_15_420" localSheetId="13">#REF!</definedName>
    <definedName name="F_15_420">#REF!</definedName>
    <definedName name="F_15_450" localSheetId="11">#REF!</definedName>
    <definedName name="F_15_450" localSheetId="13">#REF!</definedName>
    <definedName name="F_15_450">#REF!</definedName>
    <definedName name="F_15_480" localSheetId="11">#REF!</definedName>
    <definedName name="F_15_480" localSheetId="13">#REF!</definedName>
    <definedName name="F_15_480">#REF!</definedName>
    <definedName name="F_15_510" localSheetId="11">#REF!</definedName>
    <definedName name="F_15_510" localSheetId="13">#REF!</definedName>
    <definedName name="F_15_510">#REF!</definedName>
    <definedName name="F_15_540" localSheetId="11">#REF!</definedName>
    <definedName name="F_15_540" localSheetId="13">#REF!</definedName>
    <definedName name="F_15_540">#REF!</definedName>
    <definedName name="F_15_570" localSheetId="11">#REF!</definedName>
    <definedName name="F_15_570" localSheetId="13">#REF!</definedName>
    <definedName name="F_15_570">#REF!</definedName>
    <definedName name="F_15_60" localSheetId="11">#REF!</definedName>
    <definedName name="F_15_60" localSheetId="13">#REF!</definedName>
    <definedName name="F_15_60">#REF!</definedName>
    <definedName name="F_15_600" localSheetId="11">#REF!</definedName>
    <definedName name="F_15_600" localSheetId="13">#REF!</definedName>
    <definedName name="F_15_600">#REF!</definedName>
    <definedName name="F_15_630" localSheetId="11">#REF!</definedName>
    <definedName name="F_15_630" localSheetId="13">#REF!</definedName>
    <definedName name="F_15_630">#REF!</definedName>
    <definedName name="F_15_660" localSheetId="11">#REF!</definedName>
    <definedName name="F_15_660" localSheetId="13">#REF!</definedName>
    <definedName name="F_15_660">#REF!</definedName>
    <definedName name="F_15_690" localSheetId="11">#REF!</definedName>
    <definedName name="F_15_690" localSheetId="13">#REF!</definedName>
    <definedName name="F_15_690">#REF!</definedName>
    <definedName name="F_15_720" localSheetId="11">#REF!</definedName>
    <definedName name="F_15_720" localSheetId="13">#REF!</definedName>
    <definedName name="F_15_720">#REF!</definedName>
    <definedName name="F_15_90" localSheetId="11">#REF!</definedName>
    <definedName name="F_15_90" localSheetId="13">#REF!</definedName>
    <definedName name="F_15_90">#REF!</definedName>
    <definedName name="FATOR" localSheetId="11">#REF!</definedName>
    <definedName name="FATOR" localSheetId="13">#REF!</definedName>
    <definedName name="FATOR" localSheetId="12">#REF!</definedName>
    <definedName name="FATOR">#REF!</definedName>
    <definedName name="FatSabadoOut" localSheetId="13">#REF!</definedName>
    <definedName name="FatSabadoOut">#REF!</definedName>
    <definedName name="FatSextaOut" localSheetId="13">#REF!</definedName>
    <definedName name="FatSextaOut">#REF!</definedName>
    <definedName name="fc1a" localSheetId="11">#REF!</definedName>
    <definedName name="fc1a" localSheetId="13">#REF!</definedName>
    <definedName name="fc1a">#REF!</definedName>
    <definedName name="FC2A" localSheetId="11">#REF!</definedName>
    <definedName name="FC2A" localSheetId="13">#REF!</definedName>
    <definedName name="FC2A">#REF!</definedName>
    <definedName name="FC3A" localSheetId="11">#REF!</definedName>
    <definedName name="FC3A" localSheetId="13">#REF!</definedName>
    <definedName name="FC3A">#REF!</definedName>
    <definedName name="Fd" localSheetId="11">#REF!</definedName>
    <definedName name="Fd" localSheetId="13">#REF!</definedName>
    <definedName name="Fd">#REF!</definedName>
    <definedName name="fdf" localSheetId="11" hidden="1">{#N/A,#N/A,FALSE,"MO (2)"}</definedName>
    <definedName name="fdf" localSheetId="12" hidden="1">{#N/A,#N/A,FALSE,"MO (2)"}</definedName>
    <definedName name="fdf" hidden="1">{#N/A,#N/A,FALSE,"MO (2)"}</definedName>
    <definedName name="fdfd" localSheetId="11" hidden="1">{#N/A,#N/A,FALSE,"MO (2)"}</definedName>
    <definedName name="fdfd" localSheetId="12" hidden="1">{#N/A,#N/A,FALSE,"MO (2)"}</definedName>
    <definedName name="fdfd" hidden="1">{#N/A,#N/A,FALSE,"MO (2)"}</definedName>
    <definedName name="FDGD" localSheetId="11">#REF!</definedName>
    <definedName name="FDGD" localSheetId="13">#REF!</definedName>
    <definedName name="FDGD">#REF!</definedName>
    <definedName name="fernanda" localSheetId="11">#REF!</definedName>
    <definedName name="fernanda" localSheetId="13">#REF!</definedName>
    <definedName name="fernanda">#REF!</definedName>
    <definedName name="ferro" localSheetId="11" hidden="1">{#N/A,#N/A,FALSE,"MO (2)"}</definedName>
    <definedName name="ferro" localSheetId="12" hidden="1">{#N/A,#N/A,FALSE,"MO (2)"}</definedName>
    <definedName name="ferro" hidden="1">{#N/A,#N/A,FALSE,"MO (2)"}</definedName>
    <definedName name="Ferro_CA60" localSheetId="11">#REF!</definedName>
    <definedName name="Ferro_CA60" localSheetId="13">#REF!</definedName>
    <definedName name="Ferro_CA60">#REF!</definedName>
    <definedName name="FF" localSheetId="11">#REF!</definedName>
    <definedName name="FF" localSheetId="13">#REF!</definedName>
    <definedName name="FF" localSheetId="12">#REF!</definedName>
    <definedName name="FF">#REF!</definedName>
    <definedName name="FFF" localSheetId="11">#REF!</definedName>
    <definedName name="FFF" localSheetId="13">#REF!</definedName>
    <definedName name="FFF" localSheetId="12">#REF!</definedName>
    <definedName name="FFF">#REF!</definedName>
    <definedName name="fgsagvasdf" localSheetId="11">#REF!</definedName>
    <definedName name="fgsagvasdf" localSheetId="13">#REF!</definedName>
    <definedName name="fgsagvasdf">#REF!</definedName>
    <definedName name="fgt" localSheetId="11">#REF!</definedName>
    <definedName name="fgt" localSheetId="13">#REF!</definedName>
    <definedName name="fgt">#REF!</definedName>
    <definedName name="Filtro" localSheetId="11">#REF!</definedName>
    <definedName name="Filtro" localSheetId="13">#REF!</definedName>
    <definedName name="Filtro">#REF!</definedName>
    <definedName name="FINAL" localSheetId="11">#REF!</definedName>
    <definedName name="FINAL" localSheetId="13">#REF!</definedName>
    <definedName name="FINAL">#REF!</definedName>
    <definedName name="Formula" localSheetId="11">#REF!</definedName>
    <definedName name="Formula" localSheetId="13">#REF!</definedName>
    <definedName name="Formula">#REF!</definedName>
    <definedName name="Formula_1" localSheetId="11">#REF!</definedName>
    <definedName name="Formula_1" localSheetId="13">#REF!</definedName>
    <definedName name="Formula_1">#REF!</definedName>
    <definedName name="Formula_10" localSheetId="11">#REF!</definedName>
    <definedName name="Formula_10" localSheetId="13">#REF!</definedName>
    <definedName name="Formula_10">#REF!</definedName>
    <definedName name="Formula_2" localSheetId="11">#REF!</definedName>
    <definedName name="Formula_2" localSheetId="13">#REF!</definedName>
    <definedName name="Formula_2">#REF!</definedName>
    <definedName name="Formula_3" localSheetId="11">#REF!</definedName>
    <definedName name="Formula_3" localSheetId="13">#REF!</definedName>
    <definedName name="Formula_3">#REF!</definedName>
    <definedName name="Formula_4" localSheetId="11">#REF!</definedName>
    <definedName name="Formula_4" localSheetId="13">#REF!</definedName>
    <definedName name="Formula_4">#REF!</definedName>
    <definedName name="Formula_5" localSheetId="11">#REF!</definedName>
    <definedName name="Formula_5" localSheetId="13">#REF!</definedName>
    <definedName name="Formula_5">#REF!</definedName>
    <definedName name="Formula_5_1" localSheetId="11">#REF!</definedName>
    <definedName name="Formula_5_1" localSheetId="13">#REF!</definedName>
    <definedName name="Formula_5_1">#REF!</definedName>
    <definedName name="Formula_6" localSheetId="11">#REF!</definedName>
    <definedName name="Formula_6" localSheetId="13">#REF!</definedName>
    <definedName name="Formula_6">#REF!</definedName>
    <definedName name="formulas" localSheetId="13">#REF!,#REF!,#REF!,#REF!,#REF!,#REF!,#REF!,#REF!,#REF!,#REF!,#REF!,#REF!,#REF!,#REF!,#REF!,#REF!,#REF!,#REF!,#REF!,#REF!</definedName>
    <definedName name="formulas">#REF!,#REF!,#REF!,#REF!,#REF!,#REF!,#REF!,#REF!,#REF!,#REF!,#REF!,#REF!,#REF!,#REF!,#REF!,#REF!,#REF!,#REF!,#REF!,#REF!</definedName>
    <definedName name="FORN_ACESS_EMISS" localSheetId="11">#REF!</definedName>
    <definedName name="FORN_ACESS_EMISS" localSheetId="13">#REF!</definedName>
    <definedName name="FORN_ACESS_EMISS">#REF!</definedName>
    <definedName name="FORN_ACESS_EMISS2_M" localSheetId="11">#REF!</definedName>
    <definedName name="FORN_ACESS_EMISS2_M" localSheetId="13">#REF!</definedName>
    <definedName name="FORN_ACESS_EMISS2_M">#REF!</definedName>
    <definedName name="FORN_ACESS_EMISS3_M" localSheetId="11">#REF!</definedName>
    <definedName name="FORN_ACESS_EMISS3_M" localSheetId="13">#REF!</definedName>
    <definedName name="FORN_ACESS_EMISS3_M">#REF!</definedName>
    <definedName name="FORN_ACESS_REDE_COL" localSheetId="11">#REF!</definedName>
    <definedName name="FORN_ACESS_REDE_COL" localSheetId="13">#REF!</definedName>
    <definedName name="FORN_ACESS_REDE_COL">#REF!</definedName>
    <definedName name="FORN_ACESSÓRIOS" localSheetId="11">#REF!</definedName>
    <definedName name="FORN_ACESSÓRIOS" localSheetId="13">#REF!</definedName>
    <definedName name="FORN_ACESSÓRIOS">#REF!</definedName>
    <definedName name="FORN_CON_EMISS3_M" localSheetId="11">#REF!</definedName>
    <definedName name="FORN_CON_EMISS3_M" localSheetId="13">#REF!</definedName>
    <definedName name="FORN_CON_EMISS3_M">#REF!</definedName>
    <definedName name="FORN_CONEX" localSheetId="11">#REF!</definedName>
    <definedName name="FORN_CONEX" localSheetId="13">#REF!</definedName>
    <definedName name="FORN_CONEX">#REF!</definedName>
    <definedName name="FORN_CONEX_EMISS" localSheetId="11">#REF!</definedName>
    <definedName name="FORN_CONEX_EMISS" localSheetId="13">#REF!</definedName>
    <definedName name="FORN_CONEX_EMISS">#REF!</definedName>
    <definedName name="FORN_CONEX_PEÇAS" localSheetId="11">#REF!</definedName>
    <definedName name="FORN_CONEX_PEÇAS" localSheetId="13">#REF!</definedName>
    <definedName name="FORN_CONEX_PEÇAS">#REF!</definedName>
    <definedName name="FORN_PEÇAS_EMISS2_M" localSheetId="11">#REF!</definedName>
    <definedName name="FORN_PEÇAS_EMISS2_M" localSheetId="13">#REF!</definedName>
    <definedName name="FORN_PEÇAS_EMISS2_M">#REF!</definedName>
    <definedName name="FORN_TUB_EMISS" localSheetId="11">#REF!</definedName>
    <definedName name="FORN_TUB_EMISS" localSheetId="13">#REF!</definedName>
    <definedName name="FORN_TUB_EMISS">#REF!</definedName>
    <definedName name="FORN_TUB_EMISS2_M" localSheetId="11">#REF!</definedName>
    <definedName name="FORN_TUB_EMISS2_M" localSheetId="13">#REF!</definedName>
    <definedName name="FORN_TUB_EMISS2_M">#REF!</definedName>
    <definedName name="FORN_TUB_EMISS3_M" localSheetId="11">#REF!</definedName>
    <definedName name="FORN_TUB_EMISS3_M" localSheetId="13">#REF!</definedName>
    <definedName name="FORN_TUB_EMISS3_M">#REF!</definedName>
    <definedName name="FORN_TUB_REDE_COL" localSheetId="11">#REF!</definedName>
    <definedName name="FORN_TUB_REDE_COL" localSheetId="13">#REF!</definedName>
    <definedName name="FORN_TUB_REDE_COL">#REF!</definedName>
    <definedName name="FORN_TUBU" localSheetId="11">#REF!</definedName>
    <definedName name="FORN_TUBU" localSheetId="13">#REF!</definedName>
    <definedName name="FORN_TUBU">#REF!</definedName>
    <definedName name="fornecer" localSheetId="11">#REF!</definedName>
    <definedName name="fornecer" localSheetId="13">#REF!</definedName>
    <definedName name="fornecer">#REF!</definedName>
    <definedName name="Fundação" localSheetId="11">#REF!</definedName>
    <definedName name="Fundação" localSheetId="13">#REF!</definedName>
    <definedName name="Fundação">#REF!</definedName>
    <definedName name="G_01" localSheetId="11">#REF!</definedName>
    <definedName name="G_01" localSheetId="13">#REF!</definedName>
    <definedName name="G_01">#REF!</definedName>
    <definedName name="G_02" localSheetId="11">#REF!</definedName>
    <definedName name="G_02" localSheetId="13">#REF!</definedName>
    <definedName name="G_02">#REF!</definedName>
    <definedName name="G_03" localSheetId="11">#REF!</definedName>
    <definedName name="G_03" localSheetId="13">#REF!</definedName>
    <definedName name="G_03">#REF!</definedName>
    <definedName name="G_04" localSheetId="11">#REF!</definedName>
    <definedName name="G_04" localSheetId="13">#REF!</definedName>
    <definedName name="G_04">#REF!</definedName>
    <definedName name="G_05" localSheetId="11">#REF!</definedName>
    <definedName name="G_05" localSheetId="13">#REF!</definedName>
    <definedName name="G_05">#REF!</definedName>
    <definedName name="G_06" localSheetId="11">#REF!</definedName>
    <definedName name="G_06" localSheetId="13">#REF!</definedName>
    <definedName name="G_06">#REF!</definedName>
    <definedName name="G_07" localSheetId="11">#REF!</definedName>
    <definedName name="G_07" localSheetId="13">#REF!</definedName>
    <definedName name="G_07">#REF!</definedName>
    <definedName name="G_08" localSheetId="11">#REF!</definedName>
    <definedName name="G_08" localSheetId="13">#REF!</definedName>
    <definedName name="G_08">#REF!</definedName>
    <definedName name="G_09" localSheetId="11">#REF!</definedName>
    <definedName name="G_09" localSheetId="13">#REF!</definedName>
    <definedName name="G_09">#REF!</definedName>
    <definedName name="G_10" localSheetId="11">#REF!</definedName>
    <definedName name="G_10" localSheetId="13">#REF!</definedName>
    <definedName name="G_10">#REF!</definedName>
    <definedName name="G_11" localSheetId="11">#REF!</definedName>
    <definedName name="G_11" localSheetId="13">#REF!</definedName>
    <definedName name="G_11">#REF!</definedName>
    <definedName name="G_12" localSheetId="11">#REF!</definedName>
    <definedName name="G_12" localSheetId="13">#REF!</definedName>
    <definedName name="G_12">#REF!</definedName>
    <definedName name="G_13" localSheetId="11">#REF!</definedName>
    <definedName name="G_13" localSheetId="13">#REF!</definedName>
    <definedName name="G_13">#REF!</definedName>
    <definedName name="G_14" localSheetId="11">#REF!</definedName>
    <definedName name="G_14" localSheetId="13">#REF!</definedName>
    <definedName name="G_14">#REF!</definedName>
    <definedName name="G_15" localSheetId="11">#REF!</definedName>
    <definedName name="G_15" localSheetId="13">#REF!</definedName>
    <definedName name="G_15">#REF!</definedName>
    <definedName name="G_E_O_T_E_C_H_N_I_Q_U_E" localSheetId="11">#REF!</definedName>
    <definedName name="G_E_O_T_E_C_H_N_I_Q_U_E" localSheetId="13">#REF!</definedName>
    <definedName name="G_E_O_T_E_C_H_N_I_Q_U_E">#REF!</definedName>
    <definedName name="Gas" localSheetId="13">#REF!</definedName>
    <definedName name="Gas">#REF!</definedName>
    <definedName name="GASG" localSheetId="11">#REF!</definedName>
    <definedName name="GASG" localSheetId="13">#REF!</definedName>
    <definedName name="GASG" localSheetId="12">#REF!</definedName>
    <definedName name="GASG">#REF!</definedName>
    <definedName name="george" localSheetId="11">#REF!</definedName>
    <definedName name="george" localSheetId="13">#REF!</definedName>
    <definedName name="george">#REF!</definedName>
    <definedName name="GER" localSheetId="11">#REF!</definedName>
    <definedName name="GER" localSheetId="13">#REF!</definedName>
    <definedName name="GER">#REF!</definedName>
    <definedName name="geral" localSheetId="11">#REF!</definedName>
    <definedName name="geral" localSheetId="13">#REF!</definedName>
    <definedName name="geral">#REF!</definedName>
    <definedName name="GG" localSheetId="11">#REF!</definedName>
    <definedName name="GG" localSheetId="13">#REF!</definedName>
    <definedName name="GG" localSheetId="12">#REF!</definedName>
    <definedName name="GG">#REF!</definedName>
    <definedName name="GGG" localSheetId="11">#REF!</definedName>
    <definedName name="GGG" localSheetId="13">#REF!</definedName>
    <definedName name="GGG" localSheetId="12">#REF!</definedName>
    <definedName name="GGG">#REF!</definedName>
    <definedName name="ggggg" localSheetId="11">#REF!</definedName>
    <definedName name="ggggg" localSheetId="13">#REF!</definedName>
    <definedName name="ggggg">#REF!</definedName>
    <definedName name="ghj" localSheetId="11">#REF!</definedName>
    <definedName name="ghj" localSheetId="13">#REF!</definedName>
    <definedName name="ghj">#REF!</definedName>
    <definedName name="_xlnm.Recorder" localSheetId="11">#REF!</definedName>
    <definedName name="_xlnm.Recorder" localSheetId="13">#REF!</definedName>
    <definedName name="_xlnm.Recorder">#REF!</definedName>
    <definedName name="grt" localSheetId="11">#REF!</definedName>
    <definedName name="grt" localSheetId="13">#REF!</definedName>
    <definedName name="grt">#REF!</definedName>
    <definedName name="GSADF" localSheetId="11">#REF!</definedName>
    <definedName name="GSADF" localSheetId="13">#REF!</definedName>
    <definedName name="GSADF">#REF!</definedName>
    <definedName name="HH" localSheetId="11">#REF!</definedName>
    <definedName name="HH" localSheetId="13">#REF!</definedName>
    <definedName name="HH" localSheetId="12">#REF!</definedName>
    <definedName name="HH">#REF!</definedName>
    <definedName name="HHH" localSheetId="11">#REF!</definedName>
    <definedName name="HHH" localSheetId="13">#REF!</definedName>
    <definedName name="HHH" localSheetId="12">#REF!</definedName>
    <definedName name="HHH">#REF!</definedName>
    <definedName name="HHHHHHHHHHHHHHHHHHHHHHHHHHHHHHHHHHHHHHH" localSheetId="11">#REF!</definedName>
    <definedName name="HHHHHHHHHHHHHHHHHHHHHHHHHHHHHHHHHHHHHHH" localSheetId="13">#REF!</definedName>
    <definedName name="HHHHHHHHHHHHHHHHHHHHHHHHHHHHHHHHHHHHHHH">#REF!</definedName>
    <definedName name="hi" localSheetId="11">#REF!</definedName>
    <definedName name="hi" localSheetId="13">#REF!</definedName>
    <definedName name="hi">#REF!</definedName>
    <definedName name="HJJJJJJJJJ" localSheetId="11">#REF!</definedName>
    <definedName name="HJJJJJJJJJ" localSheetId="13">#REF!</definedName>
    <definedName name="HJJJJJJJJJ">#REF!</definedName>
    <definedName name="HJU" localSheetId="11">#REF!</definedName>
    <definedName name="HJU" localSheetId="13">#REF!</definedName>
    <definedName name="HJU">#REF!</definedName>
    <definedName name="hoje">TODAY()</definedName>
    <definedName name="HTML_CodePage" hidden="1">1252</definedName>
    <definedName name="HTML_Control" localSheetId="11" hidden="1">{"'Plan1'!$A$8:$F$68","'Plan1'!$A$8:$F$68"}</definedName>
    <definedName name="HTML_Control" localSheetId="12" hidden="1">{"'Plan1'!$A$8:$F$68","'Plan1'!$A$8:$F$68"}</definedName>
    <definedName name="HTML_Control" hidden="1">{"'Plan1'!$A$8:$F$68","'Plan1'!$A$8:$F$68"}</definedName>
    <definedName name="HTML_Description" hidden="1">""</definedName>
    <definedName name="HTML_Email" hidden="1">""</definedName>
    <definedName name="HTML_Header" hidden="1">"Plan1"</definedName>
    <definedName name="HTML_LastUpdate" hidden="1">"18/01/98"</definedName>
    <definedName name="HTML_LineAfter" hidden="1">FALSE</definedName>
    <definedName name="HTML_LineBefore" hidden="1">FALSE</definedName>
    <definedName name="HTML_Name" hidden="1">"Alberto de Castro"</definedName>
    <definedName name="HTML_OBDlg2" hidden="1">TRUE</definedName>
    <definedName name="HTML_OBDlg4" hidden="1">TRUE</definedName>
    <definedName name="HTML_OS" hidden="1">0</definedName>
    <definedName name="HTML_PathFile" hidden="1">"C:\MSOffice\Modelos\MeuHTML.htm"</definedName>
    <definedName name="HTML_Title" hidden="1">"UNIDADE SANITÁRIA PADRÃO"</definedName>
    <definedName name="i" localSheetId="11">#REF!</definedName>
    <definedName name="i" localSheetId="13">#REF!</definedName>
    <definedName name="i">#REF!</definedName>
    <definedName name="If" localSheetId="11">#REF!</definedName>
    <definedName name="If" localSheetId="13">#REF!</definedName>
    <definedName name="If">#REF!</definedName>
    <definedName name="II" localSheetId="11">#REF!</definedName>
    <definedName name="II" localSheetId="13">#REF!</definedName>
    <definedName name="II" localSheetId="12">#REF!</definedName>
    <definedName name="II">#REF!</definedName>
    <definedName name="III" localSheetId="11">#REF!</definedName>
    <definedName name="III" localSheetId="13">#REF!</definedName>
    <definedName name="III" localSheetId="12">#REF!</definedName>
    <definedName name="III">#REF!</definedName>
    <definedName name="Im" localSheetId="11">#REF!</definedName>
    <definedName name="Im" localSheetId="13">#REF!</definedName>
    <definedName name="Im">#REF!</definedName>
    <definedName name="Import.Item" localSheetId="13">OFFSET(#REF!,1,0):OFFSET(#REF!,-1,0)</definedName>
    <definedName name="Import.Item">OFFSET(#REF!,1,0):OFFSET(#REF!,-1,0)</definedName>
    <definedName name="Import.Município" localSheetId="13">#REF!</definedName>
    <definedName name="Import.Município">#REF!</definedName>
    <definedName name="Import.numEventos" localSheetId="13">OFFSET(#REF!,1,0):OFFSET(#REF!,-1,0)</definedName>
    <definedName name="Import.numEventos">OFFSET(#REF!,1,0):OFFSET(#REF!,-1,0)</definedName>
    <definedName name="Import.PLE" localSheetId="13">OFFSET(#REF!,1,0):OFFSET(#REF!,-1,0)</definedName>
    <definedName name="Import.PLE">OFFSET(#REF!,1,0):OFFSET(#REF!,-1,0)</definedName>
    <definedName name="Import.PLQ" localSheetId="13">OFFSET(#REF!,1,0):OFFSET(#REF!,-1,0)</definedName>
    <definedName name="Import.PLQ">OFFSET(#REF!,1,0):OFFSET(#REF!,-1,0)</definedName>
    <definedName name="Import.PreçoTotal" localSheetId="13">OFFSET(#REF!,1,0):OFFSET(#REF!,-1,0)</definedName>
    <definedName name="Import.PreçoTotal">OFFSET(#REF!,1,0):OFFSET(#REF!,-1,0)</definedName>
    <definedName name="Import.Unidade" localSheetId="13">OFFSET(#REF!,1,0):OFFSET(#REF!,-1,0)</definedName>
    <definedName name="Import.Unidade">OFFSET(#REF!,1,0):OFFSET(#REF!,-1,0)</definedName>
    <definedName name="inf" localSheetId="13">#REF!</definedName>
    <definedName name="inf">#REF!</definedName>
    <definedName name="Inst_elétricas" localSheetId="11">#REF!</definedName>
    <definedName name="Inst_elétricas" localSheetId="13">#REF!</definedName>
    <definedName name="Inst_elétricas" localSheetId="12">#REF!</definedName>
    <definedName name="Inst_elétricas">#REF!</definedName>
    <definedName name="Inst_hidráulicas" localSheetId="11">#REF!</definedName>
    <definedName name="Inst_hidráulicas" localSheetId="13">#REF!</definedName>
    <definedName name="Inst_hidráulicas">#REF!</definedName>
    <definedName name="INST_PROVISÓRIAS" localSheetId="11">#REF!</definedName>
    <definedName name="INST_PROVISÓRIAS" localSheetId="13">#REF!</definedName>
    <definedName name="INST_PROVISÓRIAS">#REF!</definedName>
    <definedName name="Inst_sanitárias" localSheetId="11">#REF!</definedName>
    <definedName name="Inst_sanitárias" localSheetId="13">#REF!</definedName>
    <definedName name="Inst_sanitárias">#REF!</definedName>
    <definedName name="insumos" localSheetId="11">#REF!</definedName>
    <definedName name="insumos" localSheetId="13">#REF!</definedName>
    <definedName name="insumos">#REF!</definedName>
    <definedName name="Io" localSheetId="11">#REF!</definedName>
    <definedName name="Io" localSheetId="13">#REF!</definedName>
    <definedName name="Io">#REF!</definedName>
    <definedName name="ISS" localSheetId="11">#REF!</definedName>
    <definedName name="ISS" localSheetId="13">#REF!</definedName>
    <definedName name="ISS">#REF!</definedName>
    <definedName name="IT" localSheetId="11">#REF!</definedName>
    <definedName name="IT" localSheetId="13">#REF!</definedName>
    <definedName name="IT">#REF!</definedName>
    <definedName name="Item" localSheetId="11">#REF!</definedName>
    <definedName name="Item" localSheetId="13">#REF!</definedName>
    <definedName name="Item" localSheetId="12">#REF!</definedName>
    <definedName name="Item">#REF!</definedName>
    <definedName name="item1" localSheetId="13">#REF!</definedName>
    <definedName name="item1">#REF!</definedName>
    <definedName name="item1.1" localSheetId="11">#REF!</definedName>
    <definedName name="item1.1" localSheetId="13">#REF!</definedName>
    <definedName name="item1.1" localSheetId="12">#REF!</definedName>
    <definedName name="item1.1">#REF!</definedName>
    <definedName name="item1.2" localSheetId="11">#REF!</definedName>
    <definedName name="item1.2" localSheetId="13">#REF!</definedName>
    <definedName name="item1.2">#REF!</definedName>
    <definedName name="item1.3" localSheetId="11">#REF!</definedName>
    <definedName name="item1.3" localSheetId="13">#REF!</definedName>
    <definedName name="item1.3">#REF!</definedName>
    <definedName name="item1.4" localSheetId="11">#REF!</definedName>
    <definedName name="item1.4" localSheetId="13">#REF!</definedName>
    <definedName name="item1.4">#REF!</definedName>
    <definedName name="item1.5" localSheetId="11">#REF!</definedName>
    <definedName name="item1.5" localSheetId="13">#REF!</definedName>
    <definedName name="item1.5">#REF!</definedName>
    <definedName name="item1.6" localSheetId="11">#REF!</definedName>
    <definedName name="item1.6" localSheetId="13">#REF!</definedName>
    <definedName name="item1.6">#REF!</definedName>
    <definedName name="item1_1" localSheetId="13">#REF!</definedName>
    <definedName name="item1_1">#REF!</definedName>
    <definedName name="item1_2" localSheetId="13">#REF!</definedName>
    <definedName name="item1_2">#REF!</definedName>
    <definedName name="item1_3" localSheetId="13">#REF!</definedName>
    <definedName name="item1_3">#REF!</definedName>
    <definedName name="item1_4" localSheetId="13">#REF!</definedName>
    <definedName name="item1_4">#REF!</definedName>
    <definedName name="item1_5" localSheetId="13">#REF!</definedName>
    <definedName name="item1_5">#REF!</definedName>
    <definedName name="item1_6" localSheetId="13">#REF!</definedName>
    <definedName name="item1_6">#REF!</definedName>
    <definedName name="item10.1" localSheetId="11">#REF!</definedName>
    <definedName name="item10.1" localSheetId="13">#REF!</definedName>
    <definedName name="item10.1" localSheetId="12">#REF!</definedName>
    <definedName name="item10.1">#REF!</definedName>
    <definedName name="item10.10" localSheetId="11">#REF!</definedName>
    <definedName name="item10.10" localSheetId="13">#REF!</definedName>
    <definedName name="item10.10">#REF!</definedName>
    <definedName name="item10.11" localSheetId="11">#REF!</definedName>
    <definedName name="item10.11" localSheetId="13">#REF!</definedName>
    <definedName name="item10.11">#REF!</definedName>
    <definedName name="item10.12" localSheetId="11">#REF!</definedName>
    <definedName name="item10.12" localSheetId="13">#REF!</definedName>
    <definedName name="item10.12">#REF!</definedName>
    <definedName name="item10.13" localSheetId="11">#REF!</definedName>
    <definedName name="item10.13" localSheetId="13">#REF!</definedName>
    <definedName name="item10.13">#REF!</definedName>
    <definedName name="item10.14" localSheetId="11">#REF!</definedName>
    <definedName name="item10.14" localSheetId="13">#REF!</definedName>
    <definedName name="item10.14">#REF!</definedName>
    <definedName name="item10.15" localSheetId="11">#REF!</definedName>
    <definedName name="item10.15" localSheetId="13">#REF!</definedName>
    <definedName name="item10.15">#REF!</definedName>
    <definedName name="item10.16" localSheetId="11">#REF!</definedName>
    <definedName name="item10.16" localSheetId="13">#REF!</definedName>
    <definedName name="item10.16">#REF!</definedName>
    <definedName name="item10.17" localSheetId="11">#REF!</definedName>
    <definedName name="item10.17" localSheetId="13">#REF!</definedName>
    <definedName name="item10.17">#REF!</definedName>
    <definedName name="item10.18" localSheetId="11">#REF!</definedName>
    <definedName name="item10.18" localSheetId="13">#REF!</definedName>
    <definedName name="item10.18">#REF!</definedName>
    <definedName name="item10.19" localSheetId="11">#REF!</definedName>
    <definedName name="item10.19" localSheetId="13">#REF!</definedName>
    <definedName name="item10.19">#REF!</definedName>
    <definedName name="item10.2" localSheetId="11">#REF!</definedName>
    <definedName name="item10.2" localSheetId="13">#REF!</definedName>
    <definedName name="item10.2">#REF!</definedName>
    <definedName name="item10.3" localSheetId="11">#REF!</definedName>
    <definedName name="item10.3" localSheetId="13">#REF!</definedName>
    <definedName name="item10.3">#REF!</definedName>
    <definedName name="item10.4" localSheetId="11">#REF!</definedName>
    <definedName name="item10.4" localSheetId="13">#REF!</definedName>
    <definedName name="item10.4">#REF!</definedName>
    <definedName name="item10.5" localSheetId="11">#REF!</definedName>
    <definedName name="item10.5" localSheetId="13">#REF!</definedName>
    <definedName name="item10.5">#REF!</definedName>
    <definedName name="item10.6" localSheetId="11">#REF!</definedName>
    <definedName name="item10.6" localSheetId="13">#REF!</definedName>
    <definedName name="item10.6">#REF!</definedName>
    <definedName name="item10.7" localSheetId="11">#REF!</definedName>
    <definedName name="item10.7" localSheetId="13">#REF!</definedName>
    <definedName name="item10.7">#REF!</definedName>
    <definedName name="item10.8" localSheetId="11">#REF!</definedName>
    <definedName name="item10.8" localSheetId="13">#REF!</definedName>
    <definedName name="item10.8">#REF!</definedName>
    <definedName name="item10.9" localSheetId="11">#REF!</definedName>
    <definedName name="item10.9" localSheetId="13">#REF!</definedName>
    <definedName name="item10.9">#REF!</definedName>
    <definedName name="item10_1" localSheetId="13">#REF!</definedName>
    <definedName name="item10_1">#REF!</definedName>
    <definedName name="item10_10" localSheetId="13">#REF!</definedName>
    <definedName name="item10_10">#REF!</definedName>
    <definedName name="item10_11" localSheetId="13">#REF!</definedName>
    <definedName name="item10_11">#REF!</definedName>
    <definedName name="item10_12" localSheetId="13">#REF!</definedName>
    <definedName name="item10_12">#REF!</definedName>
    <definedName name="item10_13" localSheetId="13">#REF!</definedName>
    <definedName name="item10_13">#REF!</definedName>
    <definedName name="item10_14" localSheetId="13">#REF!</definedName>
    <definedName name="item10_14">#REF!</definedName>
    <definedName name="item10_15" localSheetId="13">#REF!</definedName>
    <definedName name="item10_15">#REF!</definedName>
    <definedName name="item10_16" localSheetId="11">#REF!</definedName>
    <definedName name="item10_16" localSheetId="13">#REF!</definedName>
    <definedName name="item10_16">#REF!</definedName>
    <definedName name="item10_17" localSheetId="13">#REF!</definedName>
    <definedName name="item10_17">#REF!</definedName>
    <definedName name="item10_18" localSheetId="13">#REF!</definedName>
    <definedName name="item10_18">#REF!</definedName>
    <definedName name="item10_2" localSheetId="13">#REF!</definedName>
    <definedName name="item10_2">#REF!</definedName>
    <definedName name="item10_4" localSheetId="13">#REF!</definedName>
    <definedName name="item10_4">#REF!</definedName>
    <definedName name="item10_5" localSheetId="13">#REF!</definedName>
    <definedName name="item10_5">#REF!</definedName>
    <definedName name="item10_6" localSheetId="13">#REF!</definedName>
    <definedName name="item10_6">#REF!</definedName>
    <definedName name="item10_7" localSheetId="13">#REF!</definedName>
    <definedName name="item10_7">#REF!</definedName>
    <definedName name="item10_8" localSheetId="13">#REF!</definedName>
    <definedName name="item10_8">#REF!</definedName>
    <definedName name="item10_9" localSheetId="13">#REF!</definedName>
    <definedName name="item10_9">#REF!</definedName>
    <definedName name="item11.1" localSheetId="11">#REF!</definedName>
    <definedName name="item11.1" localSheetId="13">#REF!</definedName>
    <definedName name="item11.1" localSheetId="12">#REF!</definedName>
    <definedName name="item11.1">#REF!</definedName>
    <definedName name="item11.10" localSheetId="11">#REF!</definedName>
    <definedName name="item11.10" localSheetId="13">#REF!</definedName>
    <definedName name="item11.10">#REF!</definedName>
    <definedName name="item11.11" localSheetId="11">#REF!</definedName>
    <definedName name="item11.11" localSheetId="13">#REF!</definedName>
    <definedName name="item11.11">#REF!</definedName>
    <definedName name="item11.12" localSheetId="11">#REF!</definedName>
    <definedName name="item11.12" localSheetId="13">#REF!</definedName>
    <definedName name="item11.12">#REF!</definedName>
    <definedName name="item11.13" localSheetId="11">#REF!</definedName>
    <definedName name="item11.13" localSheetId="13">#REF!</definedName>
    <definedName name="item11.13">#REF!</definedName>
    <definedName name="item11.14" localSheetId="11">#REF!</definedName>
    <definedName name="item11.14" localSheetId="13">#REF!</definedName>
    <definedName name="item11.14">#REF!</definedName>
    <definedName name="item11.15" localSheetId="11">#REF!</definedName>
    <definedName name="item11.15" localSheetId="13">#REF!</definedName>
    <definedName name="item11.15">#REF!</definedName>
    <definedName name="item11.16" localSheetId="11">#REF!</definedName>
    <definedName name="item11.16" localSheetId="13">#REF!</definedName>
    <definedName name="item11.16">#REF!</definedName>
    <definedName name="item11.17" localSheetId="11">#REF!</definedName>
    <definedName name="item11.17" localSheetId="13">#REF!</definedName>
    <definedName name="item11.17">#REF!</definedName>
    <definedName name="item11.18" localSheetId="11">#REF!</definedName>
    <definedName name="item11.18" localSheetId="13">#REF!</definedName>
    <definedName name="item11.18">#REF!</definedName>
    <definedName name="item11.19" localSheetId="11">#REF!</definedName>
    <definedName name="item11.19" localSheetId="13">#REF!</definedName>
    <definedName name="item11.19">#REF!</definedName>
    <definedName name="item11.2" localSheetId="11">#REF!</definedName>
    <definedName name="item11.2" localSheetId="13">#REF!</definedName>
    <definedName name="item11.2">#REF!</definedName>
    <definedName name="item11.20" localSheetId="11">#REF!</definedName>
    <definedName name="item11.20" localSheetId="13">#REF!</definedName>
    <definedName name="item11.20">#REF!</definedName>
    <definedName name="item11.21" localSheetId="11">#REF!</definedName>
    <definedName name="item11.21" localSheetId="13">#REF!</definedName>
    <definedName name="item11.21">#REF!</definedName>
    <definedName name="item11.22" localSheetId="11">#REF!</definedName>
    <definedName name="item11.22" localSheetId="13">#REF!</definedName>
    <definedName name="item11.22">#REF!</definedName>
    <definedName name="item11.23" localSheetId="11">#REF!</definedName>
    <definedName name="item11.23" localSheetId="13">#REF!</definedName>
    <definedName name="item11.23">#REF!</definedName>
    <definedName name="item11.24" localSheetId="11">#REF!</definedName>
    <definedName name="item11.24" localSheetId="13">#REF!</definedName>
    <definedName name="item11.24">#REF!</definedName>
    <definedName name="item11.25" localSheetId="11">#REF!</definedName>
    <definedName name="item11.25" localSheetId="13">#REF!</definedName>
    <definedName name="item11.25">#REF!</definedName>
    <definedName name="item11.26" localSheetId="11">#REF!</definedName>
    <definedName name="item11.26" localSheetId="13">#REF!</definedName>
    <definedName name="item11.26">#REF!</definedName>
    <definedName name="item11.27" localSheetId="11">#REF!</definedName>
    <definedName name="item11.27" localSheetId="13">#REF!</definedName>
    <definedName name="item11.27">#REF!</definedName>
    <definedName name="item11.28" localSheetId="11">#REF!</definedName>
    <definedName name="item11.28" localSheetId="13">#REF!</definedName>
    <definedName name="item11.28">#REF!</definedName>
    <definedName name="item11.3" localSheetId="11">#REF!</definedName>
    <definedName name="item11.3" localSheetId="13">#REF!</definedName>
    <definedName name="item11.3">#REF!</definedName>
    <definedName name="item11.4" localSheetId="11">#REF!</definedName>
    <definedName name="item11.4" localSheetId="13">#REF!</definedName>
    <definedName name="item11.4">#REF!</definedName>
    <definedName name="item11.5" localSheetId="11">#REF!</definedName>
    <definedName name="item11.5" localSheetId="13">#REF!</definedName>
    <definedName name="item11.5">#REF!</definedName>
    <definedName name="item11.6" localSheetId="11">#REF!</definedName>
    <definedName name="item11.6" localSheetId="13">#REF!</definedName>
    <definedName name="item11.6">#REF!</definedName>
    <definedName name="item11.7" localSheetId="11">#REF!</definedName>
    <definedName name="item11.7" localSheetId="13">#REF!</definedName>
    <definedName name="item11.7">#REF!</definedName>
    <definedName name="item11.8" localSheetId="11">#REF!</definedName>
    <definedName name="item11.8" localSheetId="13">#REF!</definedName>
    <definedName name="item11.8">#REF!</definedName>
    <definedName name="item11.9" localSheetId="11">#REF!</definedName>
    <definedName name="item11.9" localSheetId="13">#REF!</definedName>
    <definedName name="item11.9">#REF!</definedName>
    <definedName name="item11_1" localSheetId="13">#REF!</definedName>
    <definedName name="item11_1">#REF!</definedName>
    <definedName name="item11_10" localSheetId="13">#REF!</definedName>
    <definedName name="item11_10">#REF!</definedName>
    <definedName name="item11_11" localSheetId="13">#REF!</definedName>
    <definedName name="item11_11">#REF!</definedName>
    <definedName name="item11_12" localSheetId="13">#REF!</definedName>
    <definedName name="item11_12">#REF!</definedName>
    <definedName name="item11_13" localSheetId="13">#REF!</definedName>
    <definedName name="item11_13">#REF!</definedName>
    <definedName name="item11_14" localSheetId="13">#REF!</definedName>
    <definedName name="item11_14">#REF!</definedName>
    <definedName name="item11_15" localSheetId="13">#REF!</definedName>
    <definedName name="item11_15">#REF!</definedName>
    <definedName name="item11_16" localSheetId="13">#REF!</definedName>
    <definedName name="item11_16">#REF!</definedName>
    <definedName name="item11_17" localSheetId="13">#REF!</definedName>
    <definedName name="item11_17">#REF!</definedName>
    <definedName name="item11_18" localSheetId="13">#REF!</definedName>
    <definedName name="item11_18">#REF!</definedName>
    <definedName name="item11_19" localSheetId="13">#REF!</definedName>
    <definedName name="item11_19">#REF!</definedName>
    <definedName name="item11_2" localSheetId="13">#REF!</definedName>
    <definedName name="item11_2">#REF!</definedName>
    <definedName name="item11_20" localSheetId="13">#REF!</definedName>
    <definedName name="item11_20">#REF!</definedName>
    <definedName name="item11_21" localSheetId="13">#REF!</definedName>
    <definedName name="item11_21">#REF!</definedName>
    <definedName name="item11_22" localSheetId="13">#REF!</definedName>
    <definedName name="item11_22">#REF!</definedName>
    <definedName name="item11_23" localSheetId="13">#REF!</definedName>
    <definedName name="item11_23">#REF!</definedName>
    <definedName name="item11_24" localSheetId="13">#REF!</definedName>
    <definedName name="item11_24">#REF!</definedName>
    <definedName name="item11_25" localSheetId="13">#REF!</definedName>
    <definedName name="item11_25">#REF!</definedName>
    <definedName name="item11_26" localSheetId="13">#REF!</definedName>
    <definedName name="item11_26">#REF!</definedName>
    <definedName name="item11_27" localSheetId="13">#REF!</definedName>
    <definedName name="item11_27">#REF!</definedName>
    <definedName name="item11_28" localSheetId="13">#REF!</definedName>
    <definedName name="item11_28">#REF!</definedName>
    <definedName name="item11_3" localSheetId="13">#REF!</definedName>
    <definedName name="item11_3">#REF!</definedName>
    <definedName name="item11_4" localSheetId="13">#REF!</definedName>
    <definedName name="item11_4">#REF!</definedName>
    <definedName name="item11_7" localSheetId="13">#REF!</definedName>
    <definedName name="item11_7">#REF!</definedName>
    <definedName name="item11_8" localSheetId="13">#REF!</definedName>
    <definedName name="item11_8">#REF!</definedName>
    <definedName name="item11_9" localSheetId="13">#REF!</definedName>
    <definedName name="item11_9">#REF!</definedName>
    <definedName name="item12.0" localSheetId="11">#REF!</definedName>
    <definedName name="item12.0" localSheetId="13">#REF!</definedName>
    <definedName name="item12.0" localSheetId="12">#REF!</definedName>
    <definedName name="item12.0">#REF!</definedName>
    <definedName name="item12.1" localSheetId="11">#REF!</definedName>
    <definedName name="item12.1" localSheetId="13">#REF!</definedName>
    <definedName name="item12.1" localSheetId="12">#REF!</definedName>
    <definedName name="item12.1">#REF!</definedName>
    <definedName name="item12.10" localSheetId="11">#REF!</definedName>
    <definedName name="item12.10" localSheetId="13">#REF!</definedName>
    <definedName name="item12.10">#REF!</definedName>
    <definedName name="item12.11" localSheetId="11">#REF!</definedName>
    <definedName name="item12.11" localSheetId="13">#REF!</definedName>
    <definedName name="item12.11">#REF!</definedName>
    <definedName name="item12.12" localSheetId="11">#REF!</definedName>
    <definedName name="item12.12" localSheetId="13">#REF!</definedName>
    <definedName name="item12.12">#REF!</definedName>
    <definedName name="item12.13" localSheetId="11">#REF!</definedName>
    <definedName name="item12.13" localSheetId="13">#REF!</definedName>
    <definedName name="item12.13">#REF!</definedName>
    <definedName name="item12.14" localSheetId="11">#REF!</definedName>
    <definedName name="item12.14" localSheetId="13">#REF!</definedName>
    <definedName name="item12.14">#REF!</definedName>
    <definedName name="item12.15" localSheetId="11">#REF!</definedName>
    <definedName name="item12.15" localSheetId="13">#REF!</definedName>
    <definedName name="item12.15">#REF!</definedName>
    <definedName name="item12.16" localSheetId="11">#REF!</definedName>
    <definedName name="item12.16" localSheetId="13">#REF!</definedName>
    <definedName name="item12.16">#REF!</definedName>
    <definedName name="item12.17" localSheetId="11">#REF!</definedName>
    <definedName name="item12.17" localSheetId="13">#REF!</definedName>
    <definedName name="item12.17">#REF!</definedName>
    <definedName name="item12.18" localSheetId="11">#REF!</definedName>
    <definedName name="item12.18" localSheetId="13">#REF!</definedName>
    <definedName name="item12.18">#REF!</definedName>
    <definedName name="item12.19" localSheetId="11">#REF!</definedName>
    <definedName name="item12.19" localSheetId="13">#REF!</definedName>
    <definedName name="item12.19">#REF!</definedName>
    <definedName name="item12.2" localSheetId="11">#REF!</definedName>
    <definedName name="item12.2" localSheetId="13">#REF!</definedName>
    <definedName name="item12.2">#REF!</definedName>
    <definedName name="item12.20" localSheetId="11">#REF!</definedName>
    <definedName name="item12.20" localSheetId="13">#REF!</definedName>
    <definedName name="item12.20">#REF!</definedName>
    <definedName name="item12.21" localSheetId="11">#REF!</definedName>
    <definedName name="item12.21" localSheetId="13">#REF!</definedName>
    <definedName name="item12.21">#REF!</definedName>
    <definedName name="item12.22" localSheetId="11">#REF!</definedName>
    <definedName name="item12.22" localSheetId="13">#REF!</definedName>
    <definedName name="item12.22">#REF!</definedName>
    <definedName name="item12.23" localSheetId="11">#REF!</definedName>
    <definedName name="item12.23" localSheetId="13">#REF!</definedName>
    <definedName name="item12.23">#REF!</definedName>
    <definedName name="item12.24" localSheetId="11">#REF!</definedName>
    <definedName name="item12.24" localSheetId="13">#REF!</definedName>
    <definedName name="item12.24">#REF!</definedName>
    <definedName name="item12.25" localSheetId="11">#REF!</definedName>
    <definedName name="item12.25" localSheetId="13">#REF!</definedName>
    <definedName name="item12.25">#REF!</definedName>
    <definedName name="item12.26" localSheetId="11">#REF!</definedName>
    <definedName name="item12.26" localSheetId="13">#REF!</definedName>
    <definedName name="item12.26">#REF!</definedName>
    <definedName name="item12.27" localSheetId="11">#REF!</definedName>
    <definedName name="item12.27" localSheetId="13">#REF!</definedName>
    <definedName name="item12.27">#REF!</definedName>
    <definedName name="item12.3" localSheetId="11">#REF!</definedName>
    <definedName name="item12.3" localSheetId="13">#REF!</definedName>
    <definedName name="item12.3">#REF!</definedName>
    <definedName name="item12.4" localSheetId="11">#REF!</definedName>
    <definedName name="item12.4" localSheetId="13">#REF!</definedName>
    <definedName name="item12.4">#REF!</definedName>
    <definedName name="item12.5" localSheetId="11">#REF!</definedName>
    <definedName name="item12.5" localSheetId="13">#REF!</definedName>
    <definedName name="item12.5">#REF!</definedName>
    <definedName name="item12.6" localSheetId="11">#REF!</definedName>
    <definedName name="item12.6" localSheetId="13">#REF!</definedName>
    <definedName name="item12.6">#REF!</definedName>
    <definedName name="item12.7" localSheetId="11">#REF!</definedName>
    <definedName name="item12.7" localSheetId="13">#REF!</definedName>
    <definedName name="item12.7">#REF!</definedName>
    <definedName name="item12.8" localSheetId="11">#REF!</definedName>
    <definedName name="item12.8" localSheetId="13">#REF!</definedName>
    <definedName name="item12.8">#REF!</definedName>
    <definedName name="item12.9" localSheetId="11">#REF!</definedName>
    <definedName name="item12.9" localSheetId="13">#REF!</definedName>
    <definedName name="item12.9">#REF!</definedName>
    <definedName name="item12_1" localSheetId="13">#REF!</definedName>
    <definedName name="item12_1">#REF!</definedName>
    <definedName name="item12_10" localSheetId="13">#REF!</definedName>
    <definedName name="item12_10">#REF!</definedName>
    <definedName name="item12_11" localSheetId="13">#REF!</definedName>
    <definedName name="item12_11">#REF!</definedName>
    <definedName name="item12_12" localSheetId="13">#REF!</definedName>
    <definedName name="item12_12">#REF!</definedName>
    <definedName name="item12_13" localSheetId="13">#REF!</definedName>
    <definedName name="item12_13">#REF!</definedName>
    <definedName name="item12_14" localSheetId="13">#REF!</definedName>
    <definedName name="item12_14">#REF!</definedName>
    <definedName name="item12_15" localSheetId="13">#REF!</definedName>
    <definedName name="item12_15">#REF!</definedName>
    <definedName name="item12_16" localSheetId="13">#REF!</definedName>
    <definedName name="item12_16">#REF!</definedName>
    <definedName name="item12_17" localSheetId="13">#REF!</definedName>
    <definedName name="item12_17">#REF!</definedName>
    <definedName name="item12_18" localSheetId="13">#REF!</definedName>
    <definedName name="item12_18">#REF!</definedName>
    <definedName name="item12_19" localSheetId="13">#REF!</definedName>
    <definedName name="item12_19">#REF!</definedName>
    <definedName name="item12_2" localSheetId="13">#REF!</definedName>
    <definedName name="item12_2">#REF!</definedName>
    <definedName name="item12_20" localSheetId="13">#REF!</definedName>
    <definedName name="item12_20">#REF!</definedName>
    <definedName name="item12_21" localSheetId="13">#REF!</definedName>
    <definedName name="item12_21">#REF!</definedName>
    <definedName name="item12_22" localSheetId="13">#REF!</definedName>
    <definedName name="item12_22">#REF!</definedName>
    <definedName name="item12_23" localSheetId="13">#REF!</definedName>
    <definedName name="item12_23">#REF!</definedName>
    <definedName name="item12_24" localSheetId="13">#REF!</definedName>
    <definedName name="item12_24">#REF!</definedName>
    <definedName name="item12_25" localSheetId="13">#REF!</definedName>
    <definedName name="item12_25">#REF!</definedName>
    <definedName name="item12_26" localSheetId="13">#REF!</definedName>
    <definedName name="item12_26">#REF!</definedName>
    <definedName name="item12_27" localSheetId="13">#REF!</definedName>
    <definedName name="item12_27">#REF!</definedName>
    <definedName name="item12_3" localSheetId="13">#REF!</definedName>
    <definedName name="item12_3">#REF!</definedName>
    <definedName name="item12_4" localSheetId="13">#REF!</definedName>
    <definedName name="item12_4">#REF!</definedName>
    <definedName name="item12_5" localSheetId="13">#REF!</definedName>
    <definedName name="item12_5">#REF!</definedName>
    <definedName name="item12_6" localSheetId="13">#REF!</definedName>
    <definedName name="item12_6">#REF!</definedName>
    <definedName name="item12_7" localSheetId="13">#REF!</definedName>
    <definedName name="item12_7">#REF!</definedName>
    <definedName name="item12_8" localSheetId="13">#REF!</definedName>
    <definedName name="item12_8">#REF!</definedName>
    <definedName name="item12_9" localSheetId="13">#REF!</definedName>
    <definedName name="item12_9">#REF!</definedName>
    <definedName name="item13.1" localSheetId="11">#REF!</definedName>
    <definedName name="item13.1" localSheetId="13">#REF!</definedName>
    <definedName name="item13.1" localSheetId="12">#REF!</definedName>
    <definedName name="item13.1">#REF!</definedName>
    <definedName name="item13.10" localSheetId="11">#REF!</definedName>
    <definedName name="item13.10" localSheetId="13">#REF!</definedName>
    <definedName name="item13.10">#REF!</definedName>
    <definedName name="item13.11" localSheetId="11">#REF!</definedName>
    <definedName name="item13.11" localSheetId="13">#REF!</definedName>
    <definedName name="item13.11">#REF!</definedName>
    <definedName name="item13.12" localSheetId="11">#REF!</definedName>
    <definedName name="item13.12" localSheetId="13">#REF!</definedName>
    <definedName name="item13.12">#REF!</definedName>
    <definedName name="item13.13" localSheetId="11">#REF!</definedName>
    <definedName name="item13.13" localSheetId="13">#REF!</definedName>
    <definedName name="item13.13">#REF!</definedName>
    <definedName name="item13.2" localSheetId="11">#REF!</definedName>
    <definedName name="item13.2" localSheetId="13">#REF!</definedName>
    <definedName name="item13.2">#REF!</definedName>
    <definedName name="item13.3" localSheetId="11">#REF!</definedName>
    <definedName name="item13.3" localSheetId="13">#REF!</definedName>
    <definedName name="item13.3">#REF!</definedName>
    <definedName name="item13.4" localSheetId="11">#REF!</definedName>
    <definedName name="item13.4" localSheetId="13">#REF!</definedName>
    <definedName name="item13.4">#REF!</definedName>
    <definedName name="item13.5" localSheetId="11">#REF!</definedName>
    <definedName name="item13.5" localSheetId="13">#REF!</definedName>
    <definedName name="item13.5">#REF!</definedName>
    <definedName name="item13.6" localSheetId="11">#REF!</definedName>
    <definedName name="item13.6" localSheetId="13">#REF!</definedName>
    <definedName name="item13.6">#REF!</definedName>
    <definedName name="item13.7" localSheetId="11">#REF!</definedName>
    <definedName name="item13.7" localSheetId="13">#REF!</definedName>
    <definedName name="item13.7">#REF!</definedName>
    <definedName name="item13.8" localSheetId="11">#REF!</definedName>
    <definedName name="item13.8" localSheetId="13">#REF!</definedName>
    <definedName name="item13.8">#REF!</definedName>
    <definedName name="item13.9" localSheetId="11">#REF!</definedName>
    <definedName name="item13.9" localSheetId="13">#REF!</definedName>
    <definedName name="item13.9">#REF!</definedName>
    <definedName name="item13_1" localSheetId="13">#REF!</definedName>
    <definedName name="item13_1">#REF!</definedName>
    <definedName name="item13_10" localSheetId="13">#REF!</definedName>
    <definedName name="item13_10">#REF!</definedName>
    <definedName name="item13_11" localSheetId="13">#REF!</definedName>
    <definedName name="item13_11">#REF!</definedName>
    <definedName name="item13_12" localSheetId="13">#REF!</definedName>
    <definedName name="item13_12">#REF!</definedName>
    <definedName name="item13_13" localSheetId="13">#REF!</definedName>
    <definedName name="item13_13">#REF!</definedName>
    <definedName name="item13_2" localSheetId="13">#REF!</definedName>
    <definedName name="item13_2">#REF!</definedName>
    <definedName name="item13_3" localSheetId="13">#REF!</definedName>
    <definedName name="item13_3">#REF!</definedName>
    <definedName name="item13_4" localSheetId="13">#REF!</definedName>
    <definedName name="item13_4">#REF!</definedName>
    <definedName name="item13_5" localSheetId="13">#REF!</definedName>
    <definedName name="item13_5">#REF!</definedName>
    <definedName name="item13_6" localSheetId="13">#REF!</definedName>
    <definedName name="item13_6">#REF!</definedName>
    <definedName name="item13_7" localSheetId="13">#REF!</definedName>
    <definedName name="item13_7">#REF!</definedName>
    <definedName name="item13_8" localSheetId="13">#REF!</definedName>
    <definedName name="item13_8">#REF!</definedName>
    <definedName name="item13_9" localSheetId="13">#REF!</definedName>
    <definedName name="item13_9">#REF!</definedName>
    <definedName name="item14.1" localSheetId="11">#REF!</definedName>
    <definedName name="item14.1" localSheetId="13">#REF!</definedName>
    <definedName name="item14.1" localSheetId="12">#REF!</definedName>
    <definedName name="item14.1">#REF!</definedName>
    <definedName name="item14.2" localSheetId="11">#REF!</definedName>
    <definedName name="item14.2" localSheetId="13">#REF!</definedName>
    <definedName name="item14.2">#REF!</definedName>
    <definedName name="item14.3" localSheetId="11">#REF!</definedName>
    <definedName name="item14.3" localSheetId="13">#REF!</definedName>
    <definedName name="item14.3">#REF!</definedName>
    <definedName name="item14.4" localSheetId="11">#REF!</definedName>
    <definedName name="item14.4" localSheetId="13">#REF!</definedName>
    <definedName name="item14.4">#REF!</definedName>
    <definedName name="item14.5" localSheetId="11">#REF!</definedName>
    <definedName name="item14.5" localSheetId="13">#REF!</definedName>
    <definedName name="item14.5">#REF!</definedName>
    <definedName name="item14.6" localSheetId="11">#REF!</definedName>
    <definedName name="item14.6" localSheetId="13">#REF!</definedName>
    <definedName name="item14.6">#REF!</definedName>
    <definedName name="item14_1" localSheetId="13">#REF!</definedName>
    <definedName name="item14_1">#REF!</definedName>
    <definedName name="item14_2" localSheetId="13">#REF!</definedName>
    <definedName name="item14_2">#REF!</definedName>
    <definedName name="item14_3" localSheetId="13">#REF!</definedName>
    <definedName name="item14_3">#REF!</definedName>
    <definedName name="item14_4" localSheetId="13">#REF!</definedName>
    <definedName name="item14_4">#REF!</definedName>
    <definedName name="item14_5" localSheetId="13">#REF!</definedName>
    <definedName name="item14_5">#REF!</definedName>
    <definedName name="item14_6" localSheetId="13">#REF!</definedName>
    <definedName name="item14_6">#REF!</definedName>
    <definedName name="item15.1" localSheetId="11">#REF!</definedName>
    <definedName name="item15.1" localSheetId="13">#REF!</definedName>
    <definedName name="item15.1" localSheetId="12">#REF!</definedName>
    <definedName name="item15.1">#REF!</definedName>
    <definedName name="item15.10" localSheetId="11">#REF!</definedName>
    <definedName name="item15.10" localSheetId="13">#REF!</definedName>
    <definedName name="item15.10">#REF!</definedName>
    <definedName name="item15.11" localSheetId="11">#REF!</definedName>
    <definedName name="item15.11" localSheetId="13">#REF!</definedName>
    <definedName name="item15.11">#REF!</definedName>
    <definedName name="item15.12" localSheetId="11">#REF!</definedName>
    <definedName name="item15.12" localSheetId="13">#REF!</definedName>
    <definedName name="item15.12">#REF!</definedName>
    <definedName name="item15.13" localSheetId="11">#REF!</definedName>
    <definedName name="item15.13" localSheetId="13">#REF!</definedName>
    <definedName name="item15.13">#REF!</definedName>
    <definedName name="item15.2" localSheetId="11">#REF!</definedName>
    <definedName name="item15.2" localSheetId="13">#REF!</definedName>
    <definedName name="item15.2">#REF!</definedName>
    <definedName name="item15.3" localSheetId="11">#REF!</definedName>
    <definedName name="item15.3" localSheetId="13">#REF!</definedName>
    <definedName name="item15.3">#REF!</definedName>
    <definedName name="item15.4" localSheetId="11">#REF!</definedName>
    <definedName name="item15.4" localSheetId="13">#REF!</definedName>
    <definedName name="item15.4">#REF!</definedName>
    <definedName name="item15.5" localSheetId="11">#REF!</definedName>
    <definedName name="item15.5" localSheetId="13">#REF!</definedName>
    <definedName name="item15.5">#REF!</definedName>
    <definedName name="item15.6" localSheetId="11">#REF!</definedName>
    <definedName name="item15.6" localSheetId="13">#REF!</definedName>
    <definedName name="item15.6">#REF!</definedName>
    <definedName name="item15.7" localSheetId="11">#REF!</definedName>
    <definedName name="item15.7" localSheetId="13">#REF!</definedName>
    <definedName name="item15.7">#REF!</definedName>
    <definedName name="item15.8" localSheetId="11">#REF!</definedName>
    <definedName name="item15.8" localSheetId="13">#REF!</definedName>
    <definedName name="item15.8">#REF!</definedName>
    <definedName name="item15.9" localSheetId="11">#REF!</definedName>
    <definedName name="item15.9" localSheetId="13">#REF!</definedName>
    <definedName name="item15.9">#REF!</definedName>
    <definedName name="item15_1" localSheetId="13">#REF!</definedName>
    <definedName name="item15_1">#REF!</definedName>
    <definedName name="item15_10" localSheetId="13">#REF!</definedName>
    <definedName name="item15_10">#REF!</definedName>
    <definedName name="item15_11" localSheetId="13">#REF!</definedName>
    <definedName name="item15_11">#REF!</definedName>
    <definedName name="item15_12" localSheetId="11">#REF!</definedName>
    <definedName name="item15_12" localSheetId="13">#REF!</definedName>
    <definedName name="item15_12">#REF!</definedName>
    <definedName name="item15_13" localSheetId="11">#REF!</definedName>
    <definedName name="item15_13" localSheetId="13">#REF!</definedName>
    <definedName name="item15_13">#REF!</definedName>
    <definedName name="item15_2" localSheetId="13">#REF!</definedName>
    <definedName name="item15_2">#REF!</definedName>
    <definedName name="item15_3" localSheetId="13">#REF!</definedName>
    <definedName name="item15_3">#REF!</definedName>
    <definedName name="item15_4" localSheetId="13">#REF!</definedName>
    <definedName name="item15_4">#REF!</definedName>
    <definedName name="item15_5" localSheetId="13">#REF!</definedName>
    <definedName name="item15_5">#REF!</definedName>
    <definedName name="item15_6" localSheetId="13">#REF!</definedName>
    <definedName name="item15_6">#REF!</definedName>
    <definedName name="item15_7" localSheetId="13">#REF!</definedName>
    <definedName name="item15_7">#REF!</definedName>
    <definedName name="item15_8" localSheetId="13">#REF!</definedName>
    <definedName name="item15_8">#REF!</definedName>
    <definedName name="item15_9" localSheetId="13">#REF!</definedName>
    <definedName name="item15_9">#REF!</definedName>
    <definedName name="item2.1" localSheetId="11">#REF!</definedName>
    <definedName name="item2.1" localSheetId="13">#REF!</definedName>
    <definedName name="item2.1" localSheetId="12">#REF!</definedName>
    <definedName name="item2.1">#REF!</definedName>
    <definedName name="item2.10" localSheetId="11">#REF!</definedName>
    <definedName name="item2.10" localSheetId="13">#REF!</definedName>
    <definedName name="item2.10">#REF!</definedName>
    <definedName name="item2.11" localSheetId="11">#REF!</definedName>
    <definedName name="item2.11" localSheetId="13">#REF!</definedName>
    <definedName name="item2.11">#REF!</definedName>
    <definedName name="item2.12" localSheetId="11">#REF!</definedName>
    <definedName name="item2.12" localSheetId="13">#REF!</definedName>
    <definedName name="item2.12">#REF!</definedName>
    <definedName name="item2.13" localSheetId="11">#REF!</definedName>
    <definedName name="item2.13" localSheetId="13">#REF!</definedName>
    <definedName name="item2.13">#REF!</definedName>
    <definedName name="item2.14" localSheetId="11">#REF!</definedName>
    <definedName name="item2.14" localSheetId="13">#REF!</definedName>
    <definedName name="item2.14">#REF!</definedName>
    <definedName name="item2.15" localSheetId="11">#REF!</definedName>
    <definedName name="item2.15" localSheetId="13">#REF!</definedName>
    <definedName name="item2.15">#REF!</definedName>
    <definedName name="item2.16" localSheetId="11">#REF!</definedName>
    <definedName name="item2.16" localSheetId="13">#REF!</definedName>
    <definedName name="item2.16">#REF!</definedName>
    <definedName name="item2.17" localSheetId="11">#REF!</definedName>
    <definedName name="item2.17" localSheetId="13">#REF!</definedName>
    <definedName name="item2.17">#REF!</definedName>
    <definedName name="item2.18" localSheetId="11">#REF!</definedName>
    <definedName name="item2.18" localSheetId="13">#REF!</definedName>
    <definedName name="item2.18">#REF!</definedName>
    <definedName name="item2.19" localSheetId="11">#REF!</definedName>
    <definedName name="item2.19" localSheetId="13">#REF!</definedName>
    <definedName name="item2.19">#REF!</definedName>
    <definedName name="item2.2" localSheetId="11">#REF!</definedName>
    <definedName name="item2.2" localSheetId="13">#REF!</definedName>
    <definedName name="item2.2">#REF!</definedName>
    <definedName name="item2.20" localSheetId="11">#REF!</definedName>
    <definedName name="item2.20" localSheetId="13">#REF!</definedName>
    <definedName name="item2.20">#REF!</definedName>
    <definedName name="item2.21" localSheetId="11">#REF!</definedName>
    <definedName name="item2.21" localSheetId="13">#REF!</definedName>
    <definedName name="item2.21">#REF!</definedName>
    <definedName name="item2.22" localSheetId="11">#REF!</definedName>
    <definedName name="item2.22" localSheetId="13">#REF!</definedName>
    <definedName name="item2.22">#REF!</definedName>
    <definedName name="item2.23" localSheetId="11">#REF!</definedName>
    <definedName name="item2.23" localSheetId="13">#REF!</definedName>
    <definedName name="item2.23">#REF!</definedName>
    <definedName name="item2.24" localSheetId="11">#REF!</definedName>
    <definedName name="item2.24" localSheetId="13">#REF!</definedName>
    <definedName name="item2.24">#REF!</definedName>
    <definedName name="item2.25" localSheetId="11">#REF!</definedName>
    <definedName name="item2.25" localSheetId="13">#REF!</definedName>
    <definedName name="item2.25">#REF!</definedName>
    <definedName name="item2.26" localSheetId="11">#REF!</definedName>
    <definedName name="item2.26" localSheetId="13">#REF!</definedName>
    <definedName name="item2.26">#REF!</definedName>
    <definedName name="item2.27" localSheetId="11">#REF!</definedName>
    <definedName name="item2.27" localSheetId="13">#REF!</definedName>
    <definedName name="item2.27">#REF!</definedName>
    <definedName name="item2.3" localSheetId="11">#REF!</definedName>
    <definedName name="item2.3" localSheetId="13">#REF!</definedName>
    <definedName name="item2.3">#REF!</definedName>
    <definedName name="item2.4" localSheetId="11">#REF!</definedName>
    <definedName name="item2.4" localSheetId="13">#REF!</definedName>
    <definedName name="item2.4">#REF!</definedName>
    <definedName name="item2.5" localSheetId="11">#REF!</definedName>
    <definedName name="item2.5" localSheetId="13">#REF!</definedName>
    <definedName name="item2.5">#REF!</definedName>
    <definedName name="item2.6" localSheetId="11">#REF!</definedName>
    <definedName name="item2.6" localSheetId="13">#REF!</definedName>
    <definedName name="item2.6">#REF!</definedName>
    <definedName name="item2.7" localSheetId="11">#REF!</definedName>
    <definedName name="item2.7" localSheetId="13">#REF!</definedName>
    <definedName name="item2.7">#REF!</definedName>
    <definedName name="item2.8" localSheetId="11">#REF!</definedName>
    <definedName name="item2.8" localSheetId="13">#REF!</definedName>
    <definedName name="item2.8">#REF!</definedName>
    <definedName name="item2.9" localSheetId="11">#REF!</definedName>
    <definedName name="item2.9" localSheetId="13">#REF!</definedName>
    <definedName name="item2.9">#REF!</definedName>
    <definedName name="item2_1" localSheetId="13">#REF!</definedName>
    <definedName name="item2_1">#REF!</definedName>
    <definedName name="item2_10" localSheetId="13">#REF!</definedName>
    <definedName name="item2_10">#REF!</definedName>
    <definedName name="item2_11" localSheetId="13">#REF!</definedName>
    <definedName name="item2_11">#REF!</definedName>
    <definedName name="item2_12" localSheetId="13">#REF!</definedName>
    <definedName name="item2_12">#REF!</definedName>
    <definedName name="item2_13" localSheetId="13">#REF!</definedName>
    <definedName name="item2_13">#REF!</definedName>
    <definedName name="item2_14" localSheetId="13">#REF!</definedName>
    <definedName name="item2_14">#REF!</definedName>
    <definedName name="item2_15" localSheetId="13">#REF!</definedName>
    <definedName name="item2_15">#REF!</definedName>
    <definedName name="item2_16" localSheetId="13">#REF!</definedName>
    <definedName name="item2_16">#REF!</definedName>
    <definedName name="item2_17" localSheetId="13">#REF!</definedName>
    <definedName name="item2_17">#REF!</definedName>
    <definedName name="item2_18" localSheetId="13">#REF!</definedName>
    <definedName name="item2_18">#REF!</definedName>
    <definedName name="item2_19" localSheetId="13">#REF!</definedName>
    <definedName name="item2_19">#REF!</definedName>
    <definedName name="item2_2" localSheetId="13">#REF!</definedName>
    <definedName name="item2_2">#REF!</definedName>
    <definedName name="item2_21" localSheetId="13">#REF!</definedName>
    <definedName name="item2_21">#REF!</definedName>
    <definedName name="item2_22" localSheetId="13">#REF!</definedName>
    <definedName name="item2_22">#REF!</definedName>
    <definedName name="item2_23" localSheetId="13">#REF!</definedName>
    <definedName name="item2_23">#REF!</definedName>
    <definedName name="item2_24" localSheetId="13">#REF!</definedName>
    <definedName name="item2_24">#REF!</definedName>
    <definedName name="item2_25" localSheetId="13">#REF!</definedName>
    <definedName name="item2_25">#REF!</definedName>
    <definedName name="item2_26" localSheetId="13">#REF!</definedName>
    <definedName name="item2_26">#REF!</definedName>
    <definedName name="item2_27" localSheetId="13">#REF!</definedName>
    <definedName name="item2_27">#REF!</definedName>
    <definedName name="item2_3" localSheetId="13">#REF!</definedName>
    <definedName name="item2_3">#REF!</definedName>
    <definedName name="item2_4" localSheetId="13">#REF!</definedName>
    <definedName name="item2_4">#REF!</definedName>
    <definedName name="item2_5" localSheetId="13">#REF!</definedName>
    <definedName name="item2_5">#REF!</definedName>
    <definedName name="item2_6" localSheetId="13">#REF!</definedName>
    <definedName name="item2_6">#REF!</definedName>
    <definedName name="item2_7" localSheetId="13">#REF!</definedName>
    <definedName name="item2_7">#REF!</definedName>
    <definedName name="item2_8" localSheetId="13">#REF!</definedName>
    <definedName name="item2_8">#REF!</definedName>
    <definedName name="item2_9" localSheetId="13">#REF!</definedName>
    <definedName name="item2_9">#REF!</definedName>
    <definedName name="item3" localSheetId="13">#REF!</definedName>
    <definedName name="item3">#REF!</definedName>
    <definedName name="item3.1" localSheetId="11">#REF!</definedName>
    <definedName name="item3.1" localSheetId="13">#REF!</definedName>
    <definedName name="item3.1" localSheetId="12">#REF!</definedName>
    <definedName name="item3.1">#REF!</definedName>
    <definedName name="item3.2" localSheetId="11">#REF!</definedName>
    <definedName name="item3.2" localSheetId="13">#REF!</definedName>
    <definedName name="item3.2">#REF!</definedName>
    <definedName name="item3.3" localSheetId="11">#REF!</definedName>
    <definedName name="item3.3" localSheetId="13">#REF!</definedName>
    <definedName name="item3.3">#REF!</definedName>
    <definedName name="item3_1" localSheetId="13">#REF!</definedName>
    <definedName name="item3_1">#REF!</definedName>
    <definedName name="item3_2" localSheetId="13">#REF!</definedName>
    <definedName name="item3_2">#REF!</definedName>
    <definedName name="item3_3" localSheetId="13">#REF!</definedName>
    <definedName name="item3_3">#REF!</definedName>
    <definedName name="item4" localSheetId="13">#REF!</definedName>
    <definedName name="item4">#REF!</definedName>
    <definedName name="item4.1" localSheetId="11">#REF!</definedName>
    <definedName name="item4.1" localSheetId="13">#REF!</definedName>
    <definedName name="item4.1" localSheetId="12">#REF!</definedName>
    <definedName name="item4.1">#REF!</definedName>
    <definedName name="item4.2" localSheetId="11">#REF!</definedName>
    <definedName name="item4.2" localSheetId="13">#REF!</definedName>
    <definedName name="item4.2">#REF!</definedName>
    <definedName name="item4.3" localSheetId="11">#REF!</definedName>
    <definedName name="item4.3" localSheetId="13">#REF!</definedName>
    <definedName name="item4.3">#REF!</definedName>
    <definedName name="item4.4" localSheetId="11">#REF!</definedName>
    <definedName name="item4.4" localSheetId="13">#REF!</definedName>
    <definedName name="item4.4">#REF!</definedName>
    <definedName name="item4.5" localSheetId="11">#REF!</definedName>
    <definedName name="item4.5" localSheetId="13">#REF!</definedName>
    <definedName name="item4.5">#REF!</definedName>
    <definedName name="item4.6" localSheetId="11">#REF!</definedName>
    <definedName name="item4.6" localSheetId="13">#REF!</definedName>
    <definedName name="item4.6">#REF!</definedName>
    <definedName name="item4.7" localSheetId="11">#REF!</definedName>
    <definedName name="item4.7" localSheetId="13">#REF!</definedName>
    <definedName name="item4.7">#REF!</definedName>
    <definedName name="item4_1" localSheetId="13">#REF!</definedName>
    <definedName name="item4_1">#REF!</definedName>
    <definedName name="item4_2" localSheetId="13">#REF!</definedName>
    <definedName name="item4_2">#REF!</definedName>
    <definedName name="item4_3" localSheetId="13">#REF!</definedName>
    <definedName name="item4_3">#REF!</definedName>
    <definedName name="item4_4" localSheetId="13">#REF!</definedName>
    <definedName name="item4_4">#REF!</definedName>
    <definedName name="item4_5" localSheetId="13">#REF!</definedName>
    <definedName name="item4_5">#REF!</definedName>
    <definedName name="item4_6" localSheetId="13">#REF!</definedName>
    <definedName name="item4_6">#REF!</definedName>
    <definedName name="item4_7" localSheetId="13">#REF!</definedName>
    <definedName name="item4_7">#REF!</definedName>
    <definedName name="item5.1" localSheetId="11">#REF!</definedName>
    <definedName name="item5.1" localSheetId="13">#REF!</definedName>
    <definedName name="item5.1" localSheetId="12">#REF!</definedName>
    <definedName name="item5.1">#REF!</definedName>
    <definedName name="item5.2" localSheetId="11">#REF!</definedName>
    <definedName name="item5.2" localSheetId="13">#REF!</definedName>
    <definedName name="item5.2">#REF!</definedName>
    <definedName name="item5.3" localSheetId="11">#REF!</definedName>
    <definedName name="item5.3" localSheetId="13">#REF!</definedName>
    <definedName name="item5.3">#REF!</definedName>
    <definedName name="item5.4" localSheetId="11">#REF!</definedName>
    <definedName name="item5.4" localSheetId="13">#REF!</definedName>
    <definedName name="item5.4">#REF!</definedName>
    <definedName name="item5.5" localSheetId="11">#REF!</definedName>
    <definedName name="item5.5" localSheetId="13">#REF!</definedName>
    <definedName name="item5.5">#REF!</definedName>
    <definedName name="item5.6" localSheetId="11">#REF!</definedName>
    <definedName name="item5.6" localSheetId="13">#REF!</definedName>
    <definedName name="item5.6">#REF!</definedName>
    <definedName name="item5.7" localSheetId="11">#REF!</definedName>
    <definedName name="item5.7" localSheetId="13">#REF!</definedName>
    <definedName name="item5.7">#REF!</definedName>
    <definedName name="item5_1" localSheetId="13">#REF!</definedName>
    <definedName name="item5_1">#REF!</definedName>
    <definedName name="item5_2" localSheetId="13">#REF!</definedName>
    <definedName name="item5_2">#REF!</definedName>
    <definedName name="item5_3" localSheetId="13">#REF!</definedName>
    <definedName name="item5_3">#REF!</definedName>
    <definedName name="item5_4" localSheetId="13">#REF!</definedName>
    <definedName name="item5_4">#REF!</definedName>
    <definedName name="item5_5" localSheetId="13">#REF!</definedName>
    <definedName name="item5_5">#REF!</definedName>
    <definedName name="item5_6" localSheetId="13">#REF!</definedName>
    <definedName name="item5_6">#REF!</definedName>
    <definedName name="item5_7" localSheetId="13">#REF!</definedName>
    <definedName name="item5_7">#REF!</definedName>
    <definedName name="item6.1" localSheetId="11">#REF!</definedName>
    <definedName name="item6.1" localSheetId="13">#REF!</definedName>
    <definedName name="item6.1" localSheetId="12">#REF!</definedName>
    <definedName name="item6.1">#REF!</definedName>
    <definedName name="item6.2" localSheetId="11">#REF!</definedName>
    <definedName name="item6.2" localSheetId="13">#REF!</definedName>
    <definedName name="item6.2">#REF!</definedName>
    <definedName name="item6.3" localSheetId="11">#REF!</definedName>
    <definedName name="item6.3" localSheetId="13">#REF!</definedName>
    <definedName name="item6.3">#REF!</definedName>
    <definedName name="item6.4" localSheetId="11">#REF!</definedName>
    <definedName name="item6.4" localSheetId="13">#REF!</definedName>
    <definedName name="item6.4">#REF!</definedName>
    <definedName name="item6.5" localSheetId="11">#REF!</definedName>
    <definedName name="item6.5" localSheetId="13">#REF!</definedName>
    <definedName name="item6.5">#REF!</definedName>
    <definedName name="item6_1" localSheetId="13">#REF!</definedName>
    <definedName name="item6_1">#REF!</definedName>
    <definedName name="item6_2" localSheetId="13">#REF!</definedName>
    <definedName name="item6_2">#REF!</definedName>
    <definedName name="item6_3" localSheetId="13">#REF!</definedName>
    <definedName name="item6_3">#REF!</definedName>
    <definedName name="item6_4" localSheetId="13">#REF!</definedName>
    <definedName name="item6_4">#REF!</definedName>
    <definedName name="item6_5" localSheetId="13">#REF!</definedName>
    <definedName name="item6_5">#REF!</definedName>
    <definedName name="item7.1" localSheetId="11">#REF!</definedName>
    <definedName name="item7.1" localSheetId="13">#REF!</definedName>
    <definedName name="item7.1" localSheetId="12">#REF!</definedName>
    <definedName name="item7.1">#REF!</definedName>
    <definedName name="item7.10" localSheetId="11">#REF!</definedName>
    <definedName name="item7.10" localSheetId="13">#REF!</definedName>
    <definedName name="item7.10">#REF!</definedName>
    <definedName name="item7.11" localSheetId="11">#REF!</definedName>
    <definedName name="item7.11" localSheetId="13">#REF!</definedName>
    <definedName name="item7.11">#REF!</definedName>
    <definedName name="item7.12" localSheetId="11">#REF!</definedName>
    <definedName name="item7.12" localSheetId="13">#REF!</definedName>
    <definedName name="item7.12">#REF!</definedName>
    <definedName name="item7.13" localSheetId="11">#REF!</definedName>
    <definedName name="item7.13" localSheetId="13">#REF!</definedName>
    <definedName name="item7.13">#REF!</definedName>
    <definedName name="item7.14" localSheetId="11">#REF!</definedName>
    <definedName name="item7.14" localSheetId="13">#REF!</definedName>
    <definedName name="item7.14">#REF!</definedName>
    <definedName name="item7.15" localSheetId="11">#REF!</definedName>
    <definedName name="item7.15" localSheetId="13">#REF!</definedName>
    <definedName name="item7.15">#REF!</definedName>
    <definedName name="item7.16" localSheetId="11">#REF!</definedName>
    <definedName name="item7.16" localSheetId="13">#REF!</definedName>
    <definedName name="item7.16">#REF!</definedName>
    <definedName name="item7.17" localSheetId="11">#REF!</definedName>
    <definedName name="item7.17" localSheetId="13">#REF!</definedName>
    <definedName name="item7.17">#REF!</definedName>
    <definedName name="item7.18" localSheetId="11">#REF!</definedName>
    <definedName name="item7.18" localSheetId="13">#REF!</definedName>
    <definedName name="item7.18">#REF!</definedName>
    <definedName name="item7.19" localSheetId="11">#REF!</definedName>
    <definedName name="item7.19" localSheetId="13">#REF!</definedName>
    <definedName name="item7.19">#REF!</definedName>
    <definedName name="item7.2" localSheetId="11">#REF!</definedName>
    <definedName name="item7.2" localSheetId="13">#REF!</definedName>
    <definedName name="item7.2">#REF!</definedName>
    <definedName name="item7.3" localSheetId="11">#REF!</definedName>
    <definedName name="item7.3" localSheetId="13">#REF!</definedName>
    <definedName name="item7.3">#REF!</definedName>
    <definedName name="item7.4" localSheetId="11">#REF!</definedName>
    <definedName name="item7.4" localSheetId="13">#REF!</definedName>
    <definedName name="item7.4">#REF!</definedName>
    <definedName name="item7.5" localSheetId="11">#REF!</definedName>
    <definedName name="item7.5" localSheetId="13">#REF!</definedName>
    <definedName name="item7.5">#REF!</definedName>
    <definedName name="item7.6" localSheetId="11">#REF!</definedName>
    <definedName name="item7.6" localSheetId="13">#REF!</definedName>
    <definedName name="item7.6">#REF!</definedName>
    <definedName name="item7.7" localSheetId="11">#REF!</definedName>
    <definedName name="item7.7" localSheetId="13">#REF!</definedName>
    <definedName name="item7.7">#REF!</definedName>
    <definedName name="item7.8" localSheetId="11">#REF!</definedName>
    <definedName name="item7.8" localSheetId="13">#REF!</definedName>
    <definedName name="item7.8">#REF!</definedName>
    <definedName name="item7.9" localSheetId="11">#REF!</definedName>
    <definedName name="item7.9" localSheetId="13">#REF!</definedName>
    <definedName name="item7.9">#REF!</definedName>
    <definedName name="item7_1" localSheetId="13">#REF!</definedName>
    <definedName name="item7_1">#REF!</definedName>
    <definedName name="item7_10" localSheetId="13">#REF!</definedName>
    <definedName name="item7_10">#REF!</definedName>
    <definedName name="item7_11" localSheetId="13">#REF!</definedName>
    <definedName name="item7_11">#REF!</definedName>
    <definedName name="item7_12" localSheetId="13">#REF!</definedName>
    <definedName name="item7_12">#REF!</definedName>
    <definedName name="item7_13" localSheetId="13">#REF!</definedName>
    <definedName name="item7_13">#REF!</definedName>
    <definedName name="item7_14" localSheetId="13">#REF!</definedName>
    <definedName name="item7_14">#REF!</definedName>
    <definedName name="item7_15" localSheetId="13">#REF!</definedName>
    <definedName name="item7_15">#REF!</definedName>
    <definedName name="item7_16" localSheetId="13">#REF!</definedName>
    <definedName name="item7_16">#REF!</definedName>
    <definedName name="item7_17" localSheetId="13">#REF!</definedName>
    <definedName name="item7_17">#REF!</definedName>
    <definedName name="item7_18" localSheetId="13">#REF!</definedName>
    <definedName name="item7_18">#REF!</definedName>
    <definedName name="item7_19" localSheetId="13">#REF!</definedName>
    <definedName name="item7_19">#REF!</definedName>
    <definedName name="item7_2" localSheetId="13">#REF!</definedName>
    <definedName name="item7_2">#REF!</definedName>
    <definedName name="item7_3" localSheetId="13">#REF!</definedName>
    <definedName name="item7_3">#REF!</definedName>
    <definedName name="item7_4" localSheetId="13">#REF!</definedName>
    <definedName name="item7_4">#REF!</definedName>
    <definedName name="item7_5" localSheetId="13">#REF!</definedName>
    <definedName name="item7_5">#REF!</definedName>
    <definedName name="item7_6" localSheetId="13">#REF!</definedName>
    <definedName name="item7_6">#REF!</definedName>
    <definedName name="item7_7" localSheetId="13">#REF!</definedName>
    <definedName name="item7_7">#REF!</definedName>
    <definedName name="item7_8" localSheetId="13">#REF!</definedName>
    <definedName name="item7_8">#REF!</definedName>
    <definedName name="item7_9" localSheetId="13">#REF!</definedName>
    <definedName name="item7_9">#REF!</definedName>
    <definedName name="item8.1" localSheetId="11">#REF!</definedName>
    <definedName name="item8.1" localSheetId="13">#REF!</definedName>
    <definedName name="item8.1" localSheetId="12">#REF!</definedName>
    <definedName name="item8.1">#REF!</definedName>
    <definedName name="item8.2" localSheetId="11">#REF!</definedName>
    <definedName name="item8.2" localSheetId="13">#REF!</definedName>
    <definedName name="item8.2">#REF!</definedName>
    <definedName name="item8.3" localSheetId="11">#REF!</definedName>
    <definedName name="item8.3" localSheetId="13">#REF!</definedName>
    <definedName name="item8.3">#REF!</definedName>
    <definedName name="item8.4" localSheetId="11">#REF!</definedName>
    <definedName name="item8.4" localSheetId="13">#REF!</definedName>
    <definedName name="item8.4">#REF!</definedName>
    <definedName name="item8.5" localSheetId="11">#REF!</definedName>
    <definedName name="item8.5" localSheetId="13">#REF!</definedName>
    <definedName name="item8.5">#REF!</definedName>
    <definedName name="item8.6" localSheetId="11">#REF!</definedName>
    <definedName name="item8.6" localSheetId="13">#REF!</definedName>
    <definedName name="item8.6">#REF!</definedName>
    <definedName name="item8_1" localSheetId="13">#REF!</definedName>
    <definedName name="item8_1">#REF!</definedName>
    <definedName name="item8_2" localSheetId="13">#REF!</definedName>
    <definedName name="item8_2">#REF!</definedName>
    <definedName name="item8_3" localSheetId="13">#REF!</definedName>
    <definedName name="item8_3">#REF!</definedName>
    <definedName name="item8_4" localSheetId="13">#REF!</definedName>
    <definedName name="item8_4">#REF!</definedName>
    <definedName name="item8_5" localSheetId="13">#REF!</definedName>
    <definedName name="item8_5">#REF!</definedName>
    <definedName name="item8_6" localSheetId="13">#REF!</definedName>
    <definedName name="item8_6">#REF!</definedName>
    <definedName name="item9.1" localSheetId="11">#REF!</definedName>
    <definedName name="item9.1" localSheetId="13">#REF!</definedName>
    <definedName name="item9.1" localSheetId="12">#REF!</definedName>
    <definedName name="item9.1">#REF!</definedName>
    <definedName name="item9.2" localSheetId="11">#REF!</definedName>
    <definedName name="item9.2" localSheetId="13">#REF!</definedName>
    <definedName name="item9.2">#REF!</definedName>
    <definedName name="item9.3" localSheetId="11">#REF!</definedName>
    <definedName name="item9.3" localSheetId="13">#REF!</definedName>
    <definedName name="item9.3">#REF!</definedName>
    <definedName name="item9.4" localSheetId="11">#REF!</definedName>
    <definedName name="item9.4" localSheetId="13">#REF!</definedName>
    <definedName name="item9.4">#REF!</definedName>
    <definedName name="item9.5" localSheetId="11">#REF!</definedName>
    <definedName name="item9.5" localSheetId="13">#REF!</definedName>
    <definedName name="item9.5">#REF!</definedName>
    <definedName name="item9.6" localSheetId="11">#REF!</definedName>
    <definedName name="item9.6" localSheetId="13">#REF!</definedName>
    <definedName name="item9.6">#REF!</definedName>
    <definedName name="item9.7" localSheetId="11">#REF!</definedName>
    <definedName name="item9.7" localSheetId="13">#REF!</definedName>
    <definedName name="item9.7">#REF!</definedName>
    <definedName name="item9.8" localSheetId="11">#REF!</definedName>
    <definedName name="item9.8" localSheetId="13">#REF!</definedName>
    <definedName name="item9.8">#REF!</definedName>
    <definedName name="item9.9" localSheetId="11">#REF!</definedName>
    <definedName name="item9.9" localSheetId="13">#REF!</definedName>
    <definedName name="item9.9">#REF!</definedName>
    <definedName name="item9_1" localSheetId="13">#REF!</definedName>
    <definedName name="item9_1">#REF!</definedName>
    <definedName name="item9_2" localSheetId="13">#REF!</definedName>
    <definedName name="item9_2">#REF!</definedName>
    <definedName name="item9_3" localSheetId="13">#REF!</definedName>
    <definedName name="item9_3">#REF!</definedName>
    <definedName name="item9_4" localSheetId="13">#REF!</definedName>
    <definedName name="item9_4">#REF!</definedName>
    <definedName name="item9_5" localSheetId="13">#REF!</definedName>
    <definedName name="item9_5">#REF!</definedName>
    <definedName name="item9_6" localSheetId="13">#REF!</definedName>
    <definedName name="item9_6">#REF!</definedName>
    <definedName name="item9_7" localSheetId="13">#REF!</definedName>
    <definedName name="item9_7">#REF!</definedName>
    <definedName name="item9_8" localSheetId="13">#REF!</definedName>
    <definedName name="item9_8">#REF!</definedName>
    <definedName name="item9_9" localSheetId="13">#REF!</definedName>
    <definedName name="item9_9">#REF!</definedName>
    <definedName name="itm10.2" localSheetId="11">#REF!</definedName>
    <definedName name="itm10.2" localSheetId="13">#REF!</definedName>
    <definedName name="itm10.2" localSheetId="12">#REF!</definedName>
    <definedName name="itm10.2">#REF!</definedName>
    <definedName name="Jd" localSheetId="11">#REF!</definedName>
    <definedName name="Jd" localSheetId="13">#REF!</definedName>
    <definedName name="Jd">#REF!</definedName>
    <definedName name="JESUS" localSheetId="11">#REF!</definedName>
    <definedName name="JESUS" localSheetId="13">#REF!</definedName>
    <definedName name="JESUS">#REF!</definedName>
    <definedName name="JHJHJ" localSheetId="11" hidden="1">{#N/A,#N/A,FALSE,"MO (2)"}</definedName>
    <definedName name="JHJHJ" localSheetId="12" hidden="1">{#N/A,#N/A,FALSE,"MO (2)"}</definedName>
    <definedName name="JHJHJ" hidden="1">{#N/A,#N/A,FALSE,"MO (2)"}</definedName>
    <definedName name="JJ" localSheetId="11">#REF!</definedName>
    <definedName name="JJ" localSheetId="13">#REF!</definedName>
    <definedName name="JJ" localSheetId="12">#REF!</definedName>
    <definedName name="JJ">#REF!</definedName>
    <definedName name="JJJ" localSheetId="11">#REF!</definedName>
    <definedName name="JJJ" localSheetId="13">#REF!</definedName>
    <definedName name="JJJ" localSheetId="12">#REF!</definedName>
    <definedName name="JJJ">#REF!</definedName>
    <definedName name="jklfhsiure564y68909" localSheetId="11">#REF!</definedName>
    <definedName name="jklfhsiure564y68909" localSheetId="13">#REF!</definedName>
    <definedName name="jklfhsiure564y68909">#REF!</definedName>
    <definedName name="Jm" localSheetId="11">#REF!</definedName>
    <definedName name="Jm" localSheetId="13">#REF!</definedName>
    <definedName name="Jm">#REF!</definedName>
    <definedName name="JUG" localSheetId="11">#REF!</definedName>
    <definedName name="JUG" localSheetId="13">#REF!</definedName>
    <definedName name="JUG">#REF!</definedName>
    <definedName name="K1_" localSheetId="11">#REF!</definedName>
    <definedName name="K1_" localSheetId="13">#REF!</definedName>
    <definedName name="K1_">#REF!</definedName>
    <definedName name="K2_" localSheetId="11">#REF!</definedName>
    <definedName name="K2_" localSheetId="13">#REF!</definedName>
    <definedName name="K2_">#REF!</definedName>
    <definedName name="K3_" localSheetId="11">#REF!</definedName>
    <definedName name="K3_" localSheetId="13">#REF!</definedName>
    <definedName name="K3_">#REF!</definedName>
    <definedName name="key" localSheetId="11" hidden="1">#REF!</definedName>
    <definedName name="key" localSheetId="13" hidden="1">#REF!</definedName>
    <definedName name="key" hidden="1">#REF!</definedName>
    <definedName name="KKK" localSheetId="11">#REF!</definedName>
    <definedName name="KKK" localSheetId="13">#REF!</definedName>
    <definedName name="KKK" localSheetId="12">#REF!</definedName>
    <definedName name="KKK">#REF!</definedName>
    <definedName name="KLAGHOLGA" localSheetId="11">#REF!</definedName>
    <definedName name="KLAGHOLGA" localSheetId="13">#REF!</definedName>
    <definedName name="KLAGHOLGA">#REF!</definedName>
    <definedName name="koae" localSheetId="11">#REF!</definedName>
    <definedName name="koae" localSheetId="13">#REF!</definedName>
    <definedName name="koae">#REF!</definedName>
    <definedName name="kpavi" localSheetId="11">#REF!</definedName>
    <definedName name="kpavi" localSheetId="13">#REF!</definedName>
    <definedName name="kpavi">#REF!</definedName>
    <definedName name="kterra" localSheetId="11">#REF!</definedName>
    <definedName name="kterra" localSheetId="13">#REF!</definedName>
    <definedName name="kterra">#REF!</definedName>
    <definedName name="LAPIS" localSheetId="11">#REF!</definedName>
    <definedName name="LAPIS" localSheetId="13">#REF!</definedName>
    <definedName name="LAPIS">#REF!</definedName>
    <definedName name="LARGURAS" localSheetId="11">#REF!</definedName>
    <definedName name="LARGURAS" localSheetId="13">#REF!</definedName>
    <definedName name="LARGURAS">#REF!</definedName>
    <definedName name="LASTRO_CONCRETO" localSheetId="11">#REF!</definedName>
    <definedName name="LASTRO_CONCRETO" localSheetId="13">#REF!</definedName>
    <definedName name="LASTRO_CONCRETO">#REF!</definedName>
    <definedName name="LASTRO_EMISS3_S" localSheetId="11">#REF!</definedName>
    <definedName name="LASTRO_EMISS3_S" localSheetId="13">#REF!</definedName>
    <definedName name="LASTRO_EMISS3_S">#REF!</definedName>
    <definedName name="LDI" localSheetId="11">#REF!</definedName>
    <definedName name="LDI" localSheetId="13">#REF!</definedName>
    <definedName name="LDI">#REF!</definedName>
    <definedName name="Lei" localSheetId="11" hidden="1">#REF!</definedName>
    <definedName name="Lei" localSheetId="13" hidden="1">#REF!</definedName>
    <definedName name="Lei" hidden="1">#REF!</definedName>
    <definedName name="Leis" localSheetId="11">#REF!</definedName>
    <definedName name="Leis" localSheetId="13">#REF!</definedName>
    <definedName name="Leis">#REF!</definedName>
    <definedName name="LForçamento" localSheetId="13">OFFSET(#REF!,-1,0)</definedName>
    <definedName name="LForçamento">OFFSET(#REF!,-1,0)</definedName>
    <definedName name="LI" localSheetId="11">#REF!</definedName>
    <definedName name="LI" localSheetId="13">#REF!</definedName>
    <definedName name="LI">#REF!</definedName>
    <definedName name="LIG_PRED_SERV" localSheetId="11">#REF!</definedName>
    <definedName name="LIG_PRED_SERV" localSheetId="13">#REF!</definedName>
    <definedName name="LIG_PRED_SERV">#REF!</definedName>
    <definedName name="LIG_PREDIAIS_MAT" localSheetId="11">#REF!</definedName>
    <definedName name="LIG_PREDIAIS_MAT" localSheetId="13">#REF!</definedName>
    <definedName name="LIG_PREDIAIS_MAT">#REF!</definedName>
    <definedName name="LIGAÇÃO_PREDIAL_MATERIAL" localSheetId="13">#REF!</definedName>
    <definedName name="LIGAÇÃO_PREDIAL_MATERIAL">#REF!</definedName>
    <definedName name="LIGAÇÃO_PREDIAL_SERVIÇOS" localSheetId="13">#REF!</definedName>
    <definedName name="LIGAÇÃO_PREDIAL_SERVIÇOS">#REF!</definedName>
    <definedName name="LIGAÇÕES" localSheetId="11">#REF!</definedName>
    <definedName name="LIGAÇÕES" localSheetId="13">#REF!</definedName>
    <definedName name="LIGAÇÕES" localSheetId="12">#REF!</definedName>
    <definedName name="LIGAÇÕES">#REF!</definedName>
    <definedName name="LILASDRENA" localSheetId="11">#REF!</definedName>
    <definedName name="LILASDRENA" localSheetId="13">#REF!</definedName>
    <definedName name="LILASDRENA">#REF!</definedName>
    <definedName name="LIorçamento" localSheetId="13">OFFSET(#REF!,1,0)</definedName>
    <definedName name="LIorçamento">OFFSET(#REF!,1,0)</definedName>
    <definedName name="LL" localSheetId="11">#REF!</definedName>
    <definedName name="LL" localSheetId="13">#REF!</definedName>
    <definedName name="LL" localSheetId="12">#REF!</definedName>
    <definedName name="LL">#REF!</definedName>
    <definedName name="LLL" localSheetId="11">#REF!</definedName>
    <definedName name="LLL" localSheetId="13">#REF!</definedName>
    <definedName name="LLL" localSheetId="12">#REF!</definedName>
    <definedName name="LLL">#REF!</definedName>
    <definedName name="LOC_EMISS3" localSheetId="11">#REF!</definedName>
    <definedName name="LOC_EMISS3" localSheetId="13">#REF!</definedName>
    <definedName name="LOC_EMISS3">#REF!</definedName>
    <definedName name="LOCAÇÃO" localSheetId="11">#REF!</definedName>
    <definedName name="LOCAÇÃO" localSheetId="13">#REF!</definedName>
    <definedName name="LOCAÇÃO">#REF!</definedName>
    <definedName name="LOCAÇÃO_EMISS" localSheetId="11">#REF!</definedName>
    <definedName name="LOCAÇÃO_EMISS" localSheetId="13">#REF!</definedName>
    <definedName name="LOCAÇÃO_EMISS">#REF!</definedName>
    <definedName name="LOCAÇÃO_EMISS2" localSheetId="11">#REF!</definedName>
    <definedName name="LOCAÇÃO_EMISS2" localSheetId="13">#REF!</definedName>
    <definedName name="LOCAÇÃO_EMISS2">#REF!</definedName>
    <definedName name="Local" localSheetId="11">#REF!</definedName>
    <definedName name="Local" localSheetId="13">#REF!</definedName>
    <definedName name="Local">#REF!</definedName>
    <definedName name="LOTES" localSheetId="11">#REF!</definedName>
    <definedName name="LOTES" localSheetId="13">#REF!</definedName>
    <definedName name="LOTES">#REF!</definedName>
    <definedName name="Louças_acessórios" localSheetId="11">#REF!</definedName>
    <definedName name="Louças_acessórios" localSheetId="13">#REF!</definedName>
    <definedName name="Louças_acessórios">#REF!</definedName>
    <definedName name="LS" localSheetId="11">#REF!</definedName>
    <definedName name="LS" localSheetId="13">#REF!</definedName>
    <definedName name="LS">#REF!</definedName>
    <definedName name="Lucro" localSheetId="11">#REF!</definedName>
    <definedName name="Lucro" localSheetId="13">#REF!</definedName>
    <definedName name="Lucro">#REF!</definedName>
    <definedName name="m" localSheetId="11">#REF!</definedName>
    <definedName name="m" localSheetId="13">#REF!</definedName>
    <definedName name="m">#REF!</definedName>
    <definedName name="MACIO" localSheetId="11">#REF!</definedName>
    <definedName name="MACIO" localSheetId="13">#REF!</definedName>
    <definedName name="MACIO">#REF!</definedName>
    <definedName name="maconha" localSheetId="11">#REF!</definedName>
    <definedName name="maconha" localSheetId="13">#REF!</definedName>
    <definedName name="maconha">#REF!</definedName>
    <definedName name="MACONHA2" localSheetId="11">#REF!</definedName>
    <definedName name="MACONHA2" localSheetId="13">#REF!</definedName>
    <definedName name="MACONHA2">#REF!</definedName>
    <definedName name="MACROS" localSheetId="11">#REF!</definedName>
    <definedName name="MACROS" localSheetId="13">#REF!</definedName>
    <definedName name="MACROS">#REF!</definedName>
    <definedName name="mais_um" localSheetId="13">OFFSET(#REF!,-1,0)+1</definedName>
    <definedName name="mais_um">OFFSET(#REF!,-1,0)+1</definedName>
    <definedName name="MAR" localSheetId="11">#REF!</definedName>
    <definedName name="MAR" localSheetId="13">#REF!</definedName>
    <definedName name="MAR" localSheetId="12">#REF!</definedName>
    <definedName name="MAR">#REF!</definedName>
    <definedName name="Marcio" localSheetId="11">#REF!</definedName>
    <definedName name="Marcio" localSheetId="13">#REF!</definedName>
    <definedName name="Marcio">#REF!</definedName>
    <definedName name="mario" localSheetId="11">#REF!</definedName>
    <definedName name="mario" localSheetId="13">#REF!</definedName>
    <definedName name="mario">#REF!</definedName>
    <definedName name="MAT" localSheetId="11">#REF!</definedName>
    <definedName name="MAT" localSheetId="13">#REF!</definedName>
    <definedName name="MAT">#REF!</definedName>
    <definedName name="materiais" localSheetId="11">#REF!</definedName>
    <definedName name="materiais" localSheetId="13">#REF!</definedName>
    <definedName name="materiais">#REF!</definedName>
    <definedName name="MATRIZlimpa" localSheetId="11">#REF!</definedName>
    <definedName name="MATRIZlimpa" localSheetId="13">#REF!</definedName>
    <definedName name="MATRIZlimpa">#REF!</definedName>
    <definedName name="MCSDLOEP" localSheetId="11">#REF!</definedName>
    <definedName name="MCSDLOEP" localSheetId="13">#REF!</definedName>
    <definedName name="MCSDLOEP">#REF!</definedName>
    <definedName name="mediçao" localSheetId="13">#REF!</definedName>
    <definedName name="mediçao">#REF!</definedName>
    <definedName name="Medição" localSheetId="11">#REF!</definedName>
    <definedName name="Medição" localSheetId="13">#REF!</definedName>
    <definedName name="Medição" localSheetId="12">#REF!</definedName>
    <definedName name="Medição">#REF!</definedName>
    <definedName name="Medições" localSheetId="13">#REF!</definedName>
    <definedName name="Medições">#REF!</definedName>
    <definedName name="MEIO_FIO" localSheetId="11">#REF!</definedName>
    <definedName name="MEIO_FIO" localSheetId="13">#REF!</definedName>
    <definedName name="MEIO_FIO" localSheetId="12">#REF!</definedName>
    <definedName name="MEIO_FIO">#REF!</definedName>
    <definedName name="MEMORIA" localSheetId="11">#REF!</definedName>
    <definedName name="MEMORIA" localSheetId="13">#REF!</definedName>
    <definedName name="MEMORIA">#REF!</definedName>
    <definedName name="MEMÓRIACAMPO2" localSheetId="11">#N/A</definedName>
    <definedName name="MEMÓRIACAMPO2" localSheetId="13">#N/A</definedName>
    <definedName name="MEMÓRIACAMPO2" localSheetId="12">Dados_Intesidade!MEMÓRIACAMPO2</definedName>
    <definedName name="MEMÓRIACAMPO2">Dados_Intesidade!MEMÓRIACAMPO2</definedName>
    <definedName name="MESALOA" localSheetId="11">#REF!</definedName>
    <definedName name="MESALOA" localSheetId="13">#REF!</definedName>
    <definedName name="MESALOA" localSheetId="12">#REF!</definedName>
    <definedName name="MESALOA">#REF!</definedName>
    <definedName name="Meu" localSheetId="11">#REF!</definedName>
    <definedName name="Meu" localSheetId="13">#REF!</definedName>
    <definedName name="Meu">#REF!</definedName>
    <definedName name="MICHAEL" localSheetId="11">#REF!</definedName>
    <definedName name="MICHAEL" localSheetId="13">#REF!</definedName>
    <definedName name="MICHAEL">#REF!</definedName>
    <definedName name="min." localSheetId="11">#REF!</definedName>
    <definedName name="min." localSheetId="13">#REF!</definedName>
    <definedName name="min.">#REF!</definedName>
    <definedName name="MKJI" localSheetId="11">#REF!</definedName>
    <definedName name="MKJI" localSheetId="13">#REF!</definedName>
    <definedName name="MKJI">#REF!</definedName>
    <definedName name="MM" localSheetId="11">#REF!</definedName>
    <definedName name="MM" localSheetId="13">#REF!</definedName>
    <definedName name="MM" localSheetId="12">#REF!</definedName>
    <definedName name="MM">#REF!</definedName>
    <definedName name="MMM" localSheetId="11">#REF!</definedName>
    <definedName name="MMM" localSheetId="13">#REF!</definedName>
    <definedName name="MMM" localSheetId="12">#REF!</definedName>
    <definedName name="MMM">#REF!</definedName>
    <definedName name="MMMMMM" localSheetId="11">#REF!</definedName>
    <definedName name="MMMMMM" localSheetId="13">#REF!</definedName>
    <definedName name="MMMMMM" localSheetId="12">#REF!</definedName>
    <definedName name="MMMMMM">#REF!</definedName>
    <definedName name="MNAUIRIE" localSheetId="11">#REF!</definedName>
    <definedName name="MNAUIRIE" localSheetId="13">#REF!</definedName>
    <definedName name="MNAUIRIE">#REF!</definedName>
    <definedName name="MNDLEL" localSheetId="11">#REF!</definedName>
    <definedName name="MNDLEL" localSheetId="13">#REF!</definedName>
    <definedName name="MNDLEL">#REF!</definedName>
    <definedName name="MNK" localSheetId="11">#REF!</definedName>
    <definedName name="MNK" localSheetId="13">#REF!</definedName>
    <definedName name="MNK">#REF!</definedName>
    <definedName name="MO" localSheetId="11">#REF!</definedName>
    <definedName name="MO" localSheetId="13">#REF!</definedName>
    <definedName name="MO">#REF!</definedName>
    <definedName name="mo_base" localSheetId="13">#REF!</definedName>
    <definedName name="mo_base">#REF!</definedName>
    <definedName name="mo_sub_base" localSheetId="13">#REF!</definedName>
    <definedName name="mo_sub_base">#REF!</definedName>
    <definedName name="módulo1.Extenso" localSheetId="11">#N/A</definedName>
    <definedName name="módulo1.Extenso" localSheetId="13">#N/A</definedName>
    <definedName name="módulo1.Extenso" localSheetId="12">Dados_Intesidade!módulo1.Extenso</definedName>
    <definedName name="módulo1.Extenso">Dados_Intesidade!módulo1.Extenso</definedName>
    <definedName name="MOE" localSheetId="11">#REF!</definedName>
    <definedName name="MOE" localSheetId="13">#REF!</definedName>
    <definedName name="MOE" localSheetId="12">#REF!</definedName>
    <definedName name="MOE">#REF!</definedName>
    <definedName name="MOH" localSheetId="11">#REF!</definedName>
    <definedName name="MOH" localSheetId="13">#REF!</definedName>
    <definedName name="MOH">#REF!</definedName>
    <definedName name="mono" localSheetId="11" hidden="1">{"'Plan1'!$A$8:$F$68","'Plan1'!$A$8:$F$68"}</definedName>
    <definedName name="mono" localSheetId="12" hidden="1">{"'Plan1'!$A$8:$F$68","'Plan1'!$A$8:$F$68"}</definedName>
    <definedName name="mono" hidden="1">{"'Plan1'!$A$8:$F$68","'Plan1'!$A$8:$F$68"}</definedName>
    <definedName name="MOV_TERR_EMISS3_S" localSheetId="11">#REF!</definedName>
    <definedName name="MOV_TERR_EMISS3_S" localSheetId="13">#REF!</definedName>
    <definedName name="MOV_TERR_EMISS3_S">#REF!</definedName>
    <definedName name="MOV_TERRA" localSheetId="11">#REF!</definedName>
    <definedName name="MOV_TERRA" localSheetId="13">#REF!</definedName>
    <definedName name="MOV_TERRA">#REF!</definedName>
    <definedName name="MOV_TERRA_EMISS" localSheetId="11">#REF!</definedName>
    <definedName name="MOV_TERRA_EMISS" localSheetId="13">#REF!</definedName>
    <definedName name="MOV_TERRA_EMISS">#REF!</definedName>
    <definedName name="MOV_TERRA_EMISS2" localSheetId="11">#REF!</definedName>
    <definedName name="MOV_TERRA_EMISS2" localSheetId="13">#REF!</definedName>
    <definedName name="MOV_TERRA_EMISS2">#REF!</definedName>
    <definedName name="MXNV" localSheetId="11">#REF!</definedName>
    <definedName name="MXNV" localSheetId="13">#REF!</definedName>
    <definedName name="MXNV">#REF!</definedName>
    <definedName name="n" localSheetId="11">#REF!</definedName>
    <definedName name="n" localSheetId="13">#REF!</definedName>
    <definedName name="n">#REF!</definedName>
    <definedName name="nADA" localSheetId="11">#REF!</definedName>
    <definedName name="nADA" localSheetId="13">#REF!</definedName>
    <definedName name="nADA">#REF!</definedName>
    <definedName name="NC" localSheetId="13">#REF!</definedName>
    <definedName name="NC">#REF!</definedName>
    <definedName name="ND" localSheetId="13">#REF!</definedName>
    <definedName name="ND">#REF!</definedName>
    <definedName name="neuza" localSheetId="11">#REF!</definedName>
    <definedName name="neuza" localSheetId="13">#REF!</definedName>
    <definedName name="neuza">#REF!</definedName>
    <definedName name="NI" localSheetId="13">#REF!</definedName>
    <definedName name="NI">#REF!</definedName>
    <definedName name="NMMMN" localSheetId="11">#REF!</definedName>
    <definedName name="NMMMN" localSheetId="13">#REF!</definedName>
    <definedName name="NMMMN" localSheetId="12">#REF!</definedName>
    <definedName name="NMMMN">#REF!</definedName>
    <definedName name="NN" localSheetId="11">#REF!</definedName>
    <definedName name="NN" localSheetId="13">#REF!</definedName>
    <definedName name="NN" localSheetId="12">#REF!</definedName>
    <definedName name="NN">#REF!</definedName>
    <definedName name="NNN" localSheetId="11">#REF!</definedName>
    <definedName name="NNN" localSheetId="13">#REF!</definedName>
    <definedName name="NNN" localSheetId="12">#REF!</definedName>
    <definedName name="NNN">#REF!</definedName>
    <definedName name="NNNNNNNNNNNNNNNNNNNNNN" localSheetId="11">#REF!</definedName>
    <definedName name="NNNNNNNNNNNNNNNNNNNNNN" localSheetId="13">#REF!</definedName>
    <definedName name="NNNNNNNNNNNNNNNNNNNNNN">#REF!</definedName>
    <definedName name="nome" localSheetId="11" hidden="1">{#N/A,#N/A,FALSE,"MO (2)"}</definedName>
    <definedName name="nome" localSheetId="12" hidden="1">{#N/A,#N/A,FALSE,"MO (2)"}</definedName>
    <definedName name="nome" hidden="1">{#N/A,#N/A,FALSE,"MO (2)"}</definedName>
    <definedName name="NOME1" localSheetId="11">#REF!</definedName>
    <definedName name="NOME1" localSheetId="13">#REF!</definedName>
    <definedName name="NOME1">#REF!</definedName>
    <definedName name="NOME1_1" localSheetId="11">#REF!</definedName>
    <definedName name="NOME1_1" localSheetId="13">#REF!</definedName>
    <definedName name="NOME1_1">#REF!</definedName>
    <definedName name="NOME1_11" localSheetId="11">#REF!</definedName>
    <definedName name="NOME1_11" localSheetId="13">#REF!</definedName>
    <definedName name="NOME1_11">#REF!</definedName>
    <definedName name="NOME1_2" localSheetId="11">#REF!</definedName>
    <definedName name="NOME1_2" localSheetId="13">#REF!</definedName>
    <definedName name="NOME1_2">#REF!</definedName>
    <definedName name="NOME1_6" localSheetId="11">#REF!</definedName>
    <definedName name="NOME1_6" localSheetId="13">#REF!</definedName>
    <definedName name="NOME1_6">#REF!</definedName>
    <definedName name="nome2" localSheetId="11">#REF!</definedName>
    <definedName name="nome2" localSheetId="13">#REF!</definedName>
    <definedName name="nome2">#REF!</definedName>
    <definedName name="nome3" localSheetId="11">#REF!</definedName>
    <definedName name="nome3" localSheetId="13">#REF!</definedName>
    <definedName name="nome3">#REF!</definedName>
    <definedName name="NPNE" localSheetId="11">#REF!</definedName>
    <definedName name="NPNE" localSheetId="13">#REF!</definedName>
    <definedName name="NPNE" localSheetId="12">#REF!</definedName>
    <definedName name="NPNE">#REF!</definedName>
    <definedName name="ntde" localSheetId="11" hidden="1">{#N/A,#N/A,FALSE,"MO (2)"}</definedName>
    <definedName name="ntde" localSheetId="12" hidden="1">{#N/A,#N/A,FALSE,"MO (2)"}</definedName>
    <definedName name="ntde" hidden="1">{#N/A,#N/A,FALSE,"MO (2)"}</definedName>
    <definedName name="NTEI" localSheetId="11">#REF!</definedName>
    <definedName name="NTEI" localSheetId="13">#REF!</definedName>
    <definedName name="NTEI">#REF!</definedName>
    <definedName name="num_linhas" localSheetId="11">#REF!</definedName>
    <definedName name="num_linhas" localSheetId="13">#REF!</definedName>
    <definedName name="num_linhas" localSheetId="12">#REF!</definedName>
    <definedName name="num_linhas">#REF!</definedName>
    <definedName name="numEventos" localSheetId="11">COUNT(OFFSET(Eventos,0,0,,1))</definedName>
    <definedName name="numEventos" localSheetId="13">COUNT(OFFSET(Cronograma!Eventos,0,0,,1))</definedName>
    <definedName name="numEventos">COUNT(OFFSET(Eventos,0,0,,1))</definedName>
    <definedName name="numFrentes" localSheetId="13">COUNTIF(#REF!,"&lt;&gt;"&amp;"")</definedName>
    <definedName name="numFrentes">COUNTIF(#REF!,"&lt;&gt;"&amp;"")</definedName>
    <definedName name="o" localSheetId="11">#REF!</definedName>
    <definedName name="o" localSheetId="13">#REF!</definedName>
    <definedName name="o" localSheetId="12">#REF!</definedName>
    <definedName name="o">#REF!</definedName>
    <definedName name="oac" localSheetId="11">#REF!</definedName>
    <definedName name="oac" localSheetId="13">#REF!</definedName>
    <definedName name="oac">#REF!</definedName>
    <definedName name="oae" localSheetId="11">#REF!</definedName>
    <definedName name="oae" localSheetId="13">#REF!</definedName>
    <definedName name="oae">#REF!</definedName>
    <definedName name="OBRA" localSheetId="11">#REF!</definedName>
    <definedName name="OBRA" localSheetId="13">#REF!</definedName>
    <definedName name="OBRA">#REF!</definedName>
    <definedName name="ocom" localSheetId="11">#REF!</definedName>
    <definedName name="ocom" localSheetId="13">#REF!</definedName>
    <definedName name="ocom">#REF!</definedName>
    <definedName name="OI" localSheetId="11">#REF!</definedName>
    <definedName name="OI" localSheetId="13">#REF!</definedName>
    <definedName name="OI">#REF!</definedName>
    <definedName name="OO" localSheetId="11">#REF!</definedName>
    <definedName name="OO" localSheetId="13">#REF!</definedName>
    <definedName name="OO" localSheetId="12">#REF!</definedName>
    <definedName name="OO">#REF!</definedName>
    <definedName name="OOO" localSheetId="11">#REF!</definedName>
    <definedName name="OOO" localSheetId="13">#REF!</definedName>
    <definedName name="OOO" localSheetId="12">#REF!</definedName>
    <definedName name="OOO">#REF!</definedName>
    <definedName name="OPA" localSheetId="11">#REF!</definedName>
    <definedName name="OPA" localSheetId="13">#REF!</definedName>
    <definedName name="OPA" localSheetId="12">#REF!</definedName>
    <definedName name="OPA">#REF!</definedName>
    <definedName name="OPERACAO" localSheetId="11">#REF!</definedName>
    <definedName name="OPERACAO" localSheetId="13">#REF!</definedName>
    <definedName name="OPERACAO" localSheetId="12">#REF!</definedName>
    <definedName name="OPERACAO">#REF!</definedName>
    <definedName name="Orçamento" localSheetId="11">#REF!</definedName>
    <definedName name="Orçamento" localSheetId="13">#REF!</definedName>
    <definedName name="Orçamento">#REF!</definedName>
    <definedName name="Orçamento_Básico" localSheetId="11">#REF!</definedName>
    <definedName name="Orçamento_Básico" localSheetId="13">#REF!</definedName>
    <definedName name="Orçamento_Básico">#REF!</definedName>
    <definedName name="OrçamentoTotal" localSheetId="11">#REF!</definedName>
    <definedName name="OrçamentoTotal" localSheetId="13">#REF!</definedName>
    <definedName name="OrçamentoTotal">#REF!</definedName>
    <definedName name="ORLANDO" localSheetId="11">#REF!</definedName>
    <definedName name="ORLANDO" localSheetId="13">#REF!</definedName>
    <definedName name="ORLANDO">#REF!</definedName>
    <definedName name="orrlando" localSheetId="11">#REF!</definedName>
    <definedName name="orrlando" localSheetId="13">#REF!</definedName>
    <definedName name="orrlando">#REF!</definedName>
    <definedName name="p" localSheetId="11">#REF!</definedName>
    <definedName name="p" localSheetId="13">#REF!</definedName>
    <definedName name="p">#REF!</definedName>
    <definedName name="Parcial" localSheetId="11">#REF!</definedName>
    <definedName name="Parcial" localSheetId="13">#REF!</definedName>
    <definedName name="Parcial">#REF!</definedName>
    <definedName name="PassaExtenso" localSheetId="11">#REF!</definedName>
    <definedName name="PassaExtenso" localSheetId="13">#REF!</definedName>
    <definedName name="PassaExtenso">#REF!</definedName>
    <definedName name="PAV_EMISS3_S" localSheetId="11">#REF!</definedName>
    <definedName name="PAV_EMISS3_S" localSheetId="13">#REF!</definedName>
    <definedName name="PAV_EMISS3_S" localSheetId="12">#REF!</definedName>
    <definedName name="PAV_EMISS3_S">#REF!</definedName>
    <definedName name="pavi" localSheetId="11">#REF!</definedName>
    <definedName name="pavi" localSheetId="13">#REF!</definedName>
    <definedName name="pavi">#REF!</definedName>
    <definedName name="PAVIM_EMISS" localSheetId="11">#REF!</definedName>
    <definedName name="PAVIM_EMISS" localSheetId="13">#REF!</definedName>
    <definedName name="PAVIM_EMISS">#REF!</definedName>
    <definedName name="PAVIM_EMISS2" localSheetId="11">#REF!</definedName>
    <definedName name="PAVIM_EMISS2" localSheetId="13">#REF!</definedName>
    <definedName name="PAVIM_EMISS2">#REF!</definedName>
    <definedName name="PAVIMENTAÇÃO" localSheetId="11">#REF!</definedName>
    <definedName name="PAVIMENTAÇÃO" localSheetId="13">#REF!</definedName>
    <definedName name="PAVIMENTAÇÃO">#REF!</definedName>
    <definedName name="Pavimento" localSheetId="11">#REF!</definedName>
    <definedName name="Pavimento" localSheetId="13">#REF!</definedName>
    <definedName name="Pavimento">#REF!</definedName>
    <definedName name="PERCAPITA" localSheetId="11">#REF!</definedName>
    <definedName name="PERCAPITA" localSheetId="13">#REF!</definedName>
    <definedName name="PERCAPITA">#REF!</definedName>
    <definedName name="PERIMETRO" localSheetId="11">#REF!</definedName>
    <definedName name="PERIMETRO" localSheetId="13">#REF!</definedName>
    <definedName name="PERIMETRO">#REF!</definedName>
    <definedName name="periodoMediçao" localSheetId="11">INDEX(#REF!,mediçao)</definedName>
    <definedName name="periodoMediçao" localSheetId="13">INDEX(#REF!,Cronograma!mediçao)</definedName>
    <definedName name="periodoMediçao">INDEX(#REF!,mediçao)</definedName>
    <definedName name="pesquisa" localSheetId="11">#REF!</definedName>
    <definedName name="pesquisa" localSheetId="13">#REF!</definedName>
    <definedName name="pesquisa" localSheetId="12">#REF!</definedName>
    <definedName name="pesquisa">#REF!</definedName>
    <definedName name="Pia_cozinha" localSheetId="11">#REF!</definedName>
    <definedName name="Pia_cozinha" localSheetId="13">#REF!</definedName>
    <definedName name="Pia_cozinha">#REF!</definedName>
    <definedName name="Pilar" localSheetId="11">#REF!</definedName>
    <definedName name="Pilar" localSheetId="13">#REF!</definedName>
    <definedName name="Pilar">#REF!</definedName>
    <definedName name="PILHA" localSheetId="11">#REF!</definedName>
    <definedName name="PILHA" localSheetId="13">#REF!</definedName>
    <definedName name="PILHA">#REF!</definedName>
    <definedName name="Pintura_cal" localSheetId="11">#REF!</definedName>
    <definedName name="Pintura_cal" localSheetId="13">#REF!</definedName>
    <definedName name="Pintura_cal">#REF!</definedName>
    <definedName name="Pintura_óleo" localSheetId="11">#REF!</definedName>
    <definedName name="Pintura_óleo" localSheetId="13">#REF!</definedName>
    <definedName name="Pintura_óleo">#REF!</definedName>
    <definedName name="Piso_cimentado" localSheetId="11">#REF!</definedName>
    <definedName name="Piso_cimentado" localSheetId="13">#REF!</definedName>
    <definedName name="Piso_cimentado">#REF!</definedName>
    <definedName name="PL" localSheetId="11">#REF!</definedName>
    <definedName name="PL" localSheetId="13">#REF!</definedName>
    <definedName name="PL">#REF!</definedName>
    <definedName name="PL_ABC" localSheetId="11">#REF!</definedName>
    <definedName name="PL_ABC" localSheetId="13">#REF!</definedName>
    <definedName name="PL_ABC">#REF!</definedName>
    <definedName name="Placa_de_cimento" localSheetId="11">#REF!</definedName>
    <definedName name="Placa_de_cimento" localSheetId="13">#REF!</definedName>
    <definedName name="Placa_de_cimento">#REF!</definedName>
    <definedName name="PLACA_OBRA" localSheetId="11">#REF!</definedName>
    <definedName name="PLACA_OBRA" localSheetId="13">#REF!</definedName>
    <definedName name="PLACA_OBRA">#REF!</definedName>
    <definedName name="Plan_ajustada" localSheetId="11">#REF!</definedName>
    <definedName name="Plan_ajustada" localSheetId="13">#REF!</definedName>
    <definedName name="Plan_ajustada" localSheetId="12">#REF!</definedName>
    <definedName name="Plan_ajustada">#REF!</definedName>
    <definedName name="plan275" localSheetId="11">#REF!</definedName>
    <definedName name="plan275" localSheetId="13">#REF!</definedName>
    <definedName name="plan275" localSheetId="12">#REF!</definedName>
    <definedName name="plan275">#REF!</definedName>
    <definedName name="PLANILHA" localSheetId="11">#REF!</definedName>
    <definedName name="PLANILHA" localSheetId="13">#REF!</definedName>
    <definedName name="PLANILHA">#REF!</definedName>
    <definedName name="plano" localSheetId="11">#REF!</definedName>
    <definedName name="plano" localSheetId="13">#REF!</definedName>
    <definedName name="plano">#REF!</definedName>
    <definedName name="PLE" localSheetId="13">OFFSET(#REF!,1,0):OFFSET(#REF!,-1,0)</definedName>
    <definedName name="PLE">OFFSET(#REF!,1,0):OFFSET(#REF!,-1,0)</definedName>
    <definedName name="PLNA" localSheetId="11">#REF!</definedName>
    <definedName name="PLNA" localSheetId="13">#REF!</definedName>
    <definedName name="PLNA" localSheetId="12">#REF!</definedName>
    <definedName name="PLNA">#REF!</definedName>
    <definedName name="PNE" localSheetId="13">#REF!</definedName>
    <definedName name="PNE">#REF!</definedName>
    <definedName name="POBRE" localSheetId="11">#REF!</definedName>
    <definedName name="POBRE" localSheetId="13">#REF!</definedName>
    <definedName name="POBRE" localSheetId="12">#REF!</definedName>
    <definedName name="POBRE">#REF!</definedName>
    <definedName name="Poço" localSheetId="11">#REF!</definedName>
    <definedName name="Poço" localSheetId="13">#REF!</definedName>
    <definedName name="Poço">#REF!</definedName>
    <definedName name="POÇO_VISIT" localSheetId="11">#REF!</definedName>
    <definedName name="POÇO_VISIT" localSheetId="13">#REF!</definedName>
    <definedName name="POÇO_VISIT">#REF!</definedName>
    <definedName name="PORRA" localSheetId="11">#REF!</definedName>
    <definedName name="PORRA" localSheetId="13">#REF!</definedName>
    <definedName name="PORRA">#REF!</definedName>
    <definedName name="PP" localSheetId="11">#REF!</definedName>
    <definedName name="PP" localSheetId="13">#REF!</definedName>
    <definedName name="PP" localSheetId="12">#REF!</definedName>
    <definedName name="PP">#REF!</definedName>
    <definedName name="ppt_pistas_e_patios" localSheetId="11">#REF!</definedName>
    <definedName name="ppt_pistas_e_patios" localSheetId="13">#REF!</definedName>
    <definedName name="ppt_pistas_e_patios">#REF!</definedName>
    <definedName name="Preço_Unitário" localSheetId="11">#REF!</definedName>
    <definedName name="Preço_Unitário" localSheetId="13">#REF!</definedName>
    <definedName name="Preço_Unitário">#REF!</definedName>
    <definedName name="PreçoServiçoPorFrente" localSheetId="13">OFFSET(#REF!,1,0):OFFSET(#REF!,-1,0)</definedName>
    <definedName name="PreçoServiçoPorFrente">OFFSET(#REF!,1,0):OFFSET(#REF!,-1,0)</definedName>
    <definedName name="PreçoServiçosPorFrente.Executados" localSheetId="13">OFFSET(#REF!,1,0):OFFSET(#REF!,-1,0)</definedName>
    <definedName name="PreçoServiçosPorFrente.Executados">OFFSET(#REF!,1,0):OFFSET(#REF!,-1,0)</definedName>
    <definedName name="Print" localSheetId="11">#REF!</definedName>
    <definedName name="Print" localSheetId="13">#REF!</definedName>
    <definedName name="Print" localSheetId="12">#REF!</definedName>
    <definedName name="Print">#REF!</definedName>
    <definedName name="PRINT_AREA" localSheetId="11">#REF!</definedName>
    <definedName name="PRINT_AREA" localSheetId="13">#REF!</definedName>
    <definedName name="PRINT_AREA" localSheetId="12">#REF!</definedName>
    <definedName name="PRINT_AREA">#REF!</definedName>
    <definedName name="PRINT_AREA_MI" localSheetId="11">#REF!</definedName>
    <definedName name="PRINT_AREA_MI" localSheetId="13">#REF!</definedName>
    <definedName name="PRINT_AREA_MI">#REF!</definedName>
    <definedName name="PRINT_TITLES" localSheetId="11">#REF!</definedName>
    <definedName name="PRINT_TITLES" localSheetId="13">#REF!</definedName>
    <definedName name="PRINT_TITLES">#REF!</definedName>
    <definedName name="PRINT_TITLES_MI" localSheetId="11">#REF!</definedName>
    <definedName name="PRINT_TITLES_MI" localSheetId="13">#REF!</definedName>
    <definedName name="PRINT_TITLES_MI">#REF!</definedName>
    <definedName name="pveg" localSheetId="11" hidden="1">{#N/A,#N/A,FALSE,"MO (2)"}</definedName>
    <definedName name="pveg" localSheetId="12" hidden="1">{#N/A,#N/A,FALSE,"MO (2)"}</definedName>
    <definedName name="pveg" hidden="1">{#N/A,#N/A,FALSE,"MO (2)"}</definedName>
    <definedName name="Q" localSheetId="11">#REF!</definedName>
    <definedName name="Q" localSheetId="13">#REF!</definedName>
    <definedName name="Q">#REF!</definedName>
    <definedName name="QQ" localSheetId="11">#REF!</definedName>
    <definedName name="QQ" localSheetId="13">#REF!</definedName>
    <definedName name="QQ" localSheetId="12">#REF!</definedName>
    <definedName name="QQ">#REF!</definedName>
    <definedName name="QQ_2" localSheetId="11">#N/A</definedName>
    <definedName name="QQ_2" localSheetId="13">#N/A</definedName>
    <definedName name="QQ_2" localSheetId="12">Dados_Intesidade!QQ_2</definedName>
    <definedName name="QQ_2">Dados_Intesidade!QQ_2</definedName>
    <definedName name="qqe" localSheetId="11">#N/A</definedName>
    <definedName name="qqe" localSheetId="13">#N/A</definedName>
    <definedName name="qqe" localSheetId="12">Dados_Intesidade!qqe</definedName>
    <definedName name="qqe">Dados_Intesidade!qqe</definedName>
    <definedName name="QTDE" localSheetId="11" hidden="1">{#N/A,#N/A,FALSE,"MO (2)"}</definedName>
    <definedName name="QTDE" localSheetId="12" hidden="1">{#N/A,#N/A,FALSE,"MO (2)"}</definedName>
    <definedName name="QTDE" hidden="1">{#N/A,#N/A,FALSE,"MO (2)"}</definedName>
    <definedName name="Quadra" localSheetId="11" hidden="1">{#N/A,#N/A,FALSE,"MO (2)"}</definedName>
    <definedName name="Quadra" localSheetId="12" hidden="1">{#N/A,#N/A,FALSE,"MO (2)"}</definedName>
    <definedName name="Quadra" hidden="1">{#N/A,#N/A,FALSE,"MO (2)"}</definedName>
    <definedName name="QUADRA1" localSheetId="11" hidden="1">{#N/A,#N/A,FALSE,"MO (2)"}</definedName>
    <definedName name="QUADRA1" localSheetId="12" hidden="1">{#N/A,#N/A,FALSE,"MO (2)"}</definedName>
    <definedName name="QUADRA1" hidden="1">{#N/A,#N/A,FALSE,"MO (2)"}</definedName>
    <definedName name="QUADRA2" localSheetId="11" hidden="1">{#N/A,#N/A,FALSE,"MO (2)"}</definedName>
    <definedName name="QUADRA2" localSheetId="12" hidden="1">{#N/A,#N/A,FALSE,"MO (2)"}</definedName>
    <definedName name="QUADRA2" hidden="1">{#N/A,#N/A,FALSE,"MO (2)"}</definedName>
    <definedName name="QUANT" localSheetId="11" hidden="1">{#N/A,#N/A,FALSE,"MO (2)"}</definedName>
    <definedName name="QUANT" localSheetId="12" hidden="1">{#N/A,#N/A,FALSE,"MO (2)"}</definedName>
    <definedName name="QUANT" hidden="1">{#N/A,#N/A,FALSE,"MO (2)"}</definedName>
    <definedName name="Quant." localSheetId="11">#REF!</definedName>
    <definedName name="Quant." localSheetId="13">#REF!</definedName>
    <definedName name="Quant.">#REF!</definedName>
    <definedName name="QUANT_acumu" localSheetId="11">#REF!</definedName>
    <definedName name="QUANT_acumu" localSheetId="13">#REF!</definedName>
    <definedName name="QUANT_acumu">#REF!</definedName>
    <definedName name="Quantidade" localSheetId="11">#REF!</definedName>
    <definedName name="Quantidade" localSheetId="13">#REF!</definedName>
    <definedName name="Quantidade">#REF!</definedName>
    <definedName name="Quantidades" localSheetId="11" hidden="1">{#N/A,#N/A,FALSE,"MO (2)"}</definedName>
    <definedName name="Quantidades" localSheetId="12" hidden="1">{#N/A,#N/A,FALSE,"MO (2)"}</definedName>
    <definedName name="Quantidades" hidden="1">{#N/A,#N/A,FALSE,"MO (2)"}</definedName>
    <definedName name="QW" localSheetId="11">#REF!</definedName>
    <definedName name="QW" localSheetId="13">#REF!</definedName>
    <definedName name="QW">#REF!</definedName>
    <definedName name="Radier" localSheetId="11">#REF!</definedName>
    <definedName name="Radier" localSheetId="13">#REF!</definedName>
    <definedName name="Radier">#REF!</definedName>
    <definedName name="RBV" localSheetId="13">#REF!</definedName>
    <definedName name="RBV">#REF!</definedName>
    <definedName name="rd" localSheetId="11">#REF!</definedName>
    <definedName name="rd" localSheetId="13">#REF!</definedName>
    <definedName name="rd" localSheetId="12">#REF!</definedName>
    <definedName name="rd">#REF!</definedName>
    <definedName name="rea" localSheetId="11">#REF!</definedName>
    <definedName name="rea" localSheetId="13">#REF!</definedName>
    <definedName name="rea">#REF!</definedName>
    <definedName name="Reaterro" localSheetId="11">#REF!</definedName>
    <definedName name="Reaterro" localSheetId="13">#REF!</definedName>
    <definedName name="Reaterro">#REF!</definedName>
    <definedName name="Reboco" localSheetId="11">#REF!</definedName>
    <definedName name="Reboco" localSheetId="13">#REF!</definedName>
    <definedName name="Reboco">#REF!</definedName>
    <definedName name="REC" localSheetId="13">OFFSET(#REF!,1,,COUNTA(#REF!),COUNTA(#REF!))</definedName>
    <definedName name="REC">OFFSET(#REF!,1,,COUNTA(#REF!),COUNTA(#REF!))</definedName>
    <definedName name="recife" localSheetId="11">#REF!</definedName>
    <definedName name="recife" localSheetId="13">#REF!</definedName>
    <definedName name="recife">#REF!</definedName>
    <definedName name="REDE_COLETORA_MAT" localSheetId="11">#REF!</definedName>
    <definedName name="REDE_COLETORA_MAT" localSheetId="13">#REF!</definedName>
    <definedName name="REDE_COLETORA_MAT">#REF!</definedName>
    <definedName name="REDE_COLETORA_MATERIAL" localSheetId="13">#REF!</definedName>
    <definedName name="REDE_COLETORA_MATERIAL">#REF!</definedName>
    <definedName name="REDE_COLETORA_SERV" localSheetId="11">#REF!</definedName>
    <definedName name="REDE_COLETORA_SERV" localSheetId="13">#REF!</definedName>
    <definedName name="REDE_COLETORA_SERV" localSheetId="12">#REF!</definedName>
    <definedName name="REDE_COLETORA_SERV">#REF!</definedName>
    <definedName name="REDE_COLETORA_SERVIÇOS" localSheetId="13">#REF!</definedName>
    <definedName name="REDE_COLETORA_SERVIÇOS">#REF!</definedName>
    <definedName name="Refeição" localSheetId="11">#REF!</definedName>
    <definedName name="Refeição" localSheetId="13">#REF!</definedName>
    <definedName name="Refeição" localSheetId="12">#REF!</definedName>
    <definedName name="Refeição">#REF!</definedName>
    <definedName name="RefParalis" localSheetId="11">#REF!</definedName>
    <definedName name="RefParalis" localSheetId="13">#REF!</definedName>
    <definedName name="RefParalis">#REF!</definedName>
    <definedName name="REG" localSheetId="11">#REF!</definedName>
    <definedName name="REG" localSheetId="13">#REF!</definedName>
    <definedName name="REG">#REF!</definedName>
    <definedName name="REGULA" localSheetId="13">#REF!</definedName>
    <definedName name="REGULA">#REF!</definedName>
    <definedName name="RES" localSheetId="11">#N/A</definedName>
    <definedName name="RES" localSheetId="13">#N/A</definedName>
    <definedName name="RES" localSheetId="12">Dados_Intesidade!RES</definedName>
    <definedName name="RES">Dados_Intesidade!RES</definedName>
    <definedName name="respFiscal" localSheetId="13">#REF!</definedName>
    <definedName name="respFiscal">#REF!</definedName>
    <definedName name="respPLE" localSheetId="13">#REF!</definedName>
    <definedName name="respPLE">#REF!</definedName>
    <definedName name="resumo" localSheetId="11">#REF!</definedName>
    <definedName name="resumo" localSheetId="13">#REF!</definedName>
    <definedName name="resumo" localSheetId="12">#REF!</definedName>
    <definedName name="resumo">#REF!</definedName>
    <definedName name="RESUMO." localSheetId="11">#N/A</definedName>
    <definedName name="RESUMO." localSheetId="13">#N/A</definedName>
    <definedName name="RESUMO." localSheetId="12">Dados_Intesidade!RESUMO.</definedName>
    <definedName name="RESUMO.">Dados_Intesidade!RESUMO.</definedName>
    <definedName name="Resumo_de_Acompanhamento" localSheetId="13">OFFSET(#REF!,1,0):OFFSET(#REF!,-1,0)</definedName>
    <definedName name="Resumo_de_Acompanhamento">OFFSET(#REF!,1,0):OFFSET(#REF!,-1,0)</definedName>
    <definedName name="RESUMO1" localSheetId="11">#N/A</definedName>
    <definedName name="RESUMO1" localSheetId="13">#N/A</definedName>
    <definedName name="RESUMO1" localSheetId="12">Dados_Intesidade!RESUMO1</definedName>
    <definedName name="RESUMO1">Dados_Intesidade!RESUMO1</definedName>
    <definedName name="RMA" localSheetId="11">#REF!</definedName>
    <definedName name="RMA" localSheetId="13">#REF!</definedName>
    <definedName name="RMA" localSheetId="12">#REF!</definedName>
    <definedName name="RMA">#REF!</definedName>
    <definedName name="RR" localSheetId="11">#REF!</definedName>
    <definedName name="RR" localSheetId="13">#REF!</definedName>
    <definedName name="RR" localSheetId="12">#REF!</definedName>
    <definedName name="RR">#REF!</definedName>
    <definedName name="RS" localSheetId="11">#REF!</definedName>
    <definedName name="RS" localSheetId="13">#REF!</definedName>
    <definedName name="RS">#REF!</definedName>
    <definedName name="s" localSheetId="11" hidden="1">{#N/A,#N/A,FALSE,"MO (2)"}</definedName>
    <definedName name="s" localSheetId="12" hidden="1">{#N/A,#N/A,FALSE,"MO (2)"}</definedName>
    <definedName name="s" hidden="1">{#N/A,#N/A,FALSE,"MO (2)"}</definedName>
    <definedName name="sa" localSheetId="11">#REF!</definedName>
    <definedName name="sa" localSheetId="13">#REF!</definedName>
    <definedName name="sa">#REF!</definedName>
    <definedName name="sad" localSheetId="11">#REF!</definedName>
    <definedName name="sad" localSheetId="13">#REF!</definedName>
    <definedName name="sad" localSheetId="12">#REF!</definedName>
    <definedName name="sad">#REF!</definedName>
    <definedName name="Sal" localSheetId="13">#REF!</definedName>
    <definedName name="Sal">#REF!</definedName>
    <definedName name="SAO" localSheetId="11" hidden="1">{#N/A,#N/A,FALSE,"Planilha";#N/A,#N/A,FALSE,"Resumo";#N/A,#N/A,FALSE,"Fisico";#N/A,#N/A,FALSE,"Financeiro";#N/A,#N/A,FALSE,"Financeiro"}</definedName>
    <definedName name="SAO" localSheetId="12" hidden="1">{#N/A,#N/A,FALSE,"Planilha";#N/A,#N/A,FALSE,"Resumo";#N/A,#N/A,FALSE,"Fisico";#N/A,#N/A,FALSE,"Financeiro";#N/A,#N/A,FALSE,"Financeiro"}</definedName>
    <definedName name="SAO" hidden="1">{#N/A,#N/A,FALSE,"Planilha";#N/A,#N/A,FALSE,"Resumo";#N/A,#N/A,FALSE,"Fisico";#N/A,#N/A,FALSE,"Financeiro";#N/A,#N/A,FALSE,"Financeiro"}</definedName>
    <definedName name="sbg" localSheetId="11">#REF!</definedName>
    <definedName name="sbg" localSheetId="13">#REF!</definedName>
    <definedName name="sbg">#REF!</definedName>
    <definedName name="sbsdbsdb" localSheetId="11">#REF!</definedName>
    <definedName name="sbsdbsdb" localSheetId="13">#REF!</definedName>
    <definedName name="sbsdbsdb">#REF!</definedName>
    <definedName name="SBTC" localSheetId="11">#REF!</definedName>
    <definedName name="SBTC" localSheetId="13">#REF!</definedName>
    <definedName name="SBTC">#REF!</definedName>
    <definedName name="sdbbsdb" localSheetId="11">#REF!</definedName>
    <definedName name="sdbbsdb" localSheetId="13">#REF!</definedName>
    <definedName name="sdbbsdb">#REF!</definedName>
    <definedName name="sdbsdb" localSheetId="11">#REF!</definedName>
    <definedName name="sdbsdb" localSheetId="13">#REF!</definedName>
    <definedName name="sdbsdb">#REF!</definedName>
    <definedName name="sdf" localSheetId="11">#REF!</definedName>
    <definedName name="sdf" localSheetId="13">#REF!</definedName>
    <definedName name="sdf">#REF!</definedName>
    <definedName name="senha" localSheetId="11">#REF!</definedName>
    <definedName name="senha" localSheetId="13">#REF!</definedName>
    <definedName name="senha">#REF!</definedName>
    <definedName name="SENHAGT" hidden="1">"eventosglobais"</definedName>
    <definedName name="sfahjbrgoaiejrbg" localSheetId="11">#REF!</definedName>
    <definedName name="sfahjbrgoaiejrbg" localSheetId="13">#REF!</definedName>
    <definedName name="sfahjbrgoaiejrbg" localSheetId="12">#REF!</definedName>
    <definedName name="sfahjbrgoaiejrbg">#REF!</definedName>
    <definedName name="SG_01_01" localSheetId="11">#REF!</definedName>
    <definedName name="SG_01_01" localSheetId="13">#REF!</definedName>
    <definedName name="SG_01_01">#REF!</definedName>
    <definedName name="SG_01_02" localSheetId="11">#REF!</definedName>
    <definedName name="SG_01_02" localSheetId="13">#REF!</definedName>
    <definedName name="SG_01_02">#REF!</definedName>
    <definedName name="SG_01_03" localSheetId="11">#REF!</definedName>
    <definedName name="SG_01_03" localSheetId="13">#REF!</definedName>
    <definedName name="SG_01_03">#REF!</definedName>
    <definedName name="SG_01_04" localSheetId="11">#REF!</definedName>
    <definedName name="SG_01_04" localSheetId="13">#REF!</definedName>
    <definedName name="SG_01_04">#REF!</definedName>
    <definedName name="SG_01_05" localSheetId="11">#REF!</definedName>
    <definedName name="SG_01_05" localSheetId="13">#REF!</definedName>
    <definedName name="SG_01_05">#REF!</definedName>
    <definedName name="SG_01_06" localSheetId="11">#REF!</definedName>
    <definedName name="SG_01_06" localSheetId="13">#REF!</definedName>
    <definedName name="SG_01_06">#REF!</definedName>
    <definedName name="SG_01_07" localSheetId="11">#REF!</definedName>
    <definedName name="SG_01_07" localSheetId="13">#REF!</definedName>
    <definedName name="SG_01_07">#REF!</definedName>
    <definedName name="SG_01_08" localSheetId="11">#REF!</definedName>
    <definedName name="SG_01_08" localSheetId="13">#REF!</definedName>
    <definedName name="SG_01_08">#REF!</definedName>
    <definedName name="SG_01_09" localSheetId="11">#REF!</definedName>
    <definedName name="SG_01_09" localSheetId="13">#REF!</definedName>
    <definedName name="SG_01_09">#REF!</definedName>
    <definedName name="SG_01_10" localSheetId="11">#REF!</definedName>
    <definedName name="SG_01_10" localSheetId="13">#REF!</definedName>
    <definedName name="SG_01_10">#REF!</definedName>
    <definedName name="SG_01_11" localSheetId="11">#REF!</definedName>
    <definedName name="SG_01_11" localSheetId="13">#REF!</definedName>
    <definedName name="SG_01_11">#REF!</definedName>
    <definedName name="SG_01_12" localSheetId="11">#REF!</definedName>
    <definedName name="SG_01_12" localSheetId="13">#REF!</definedName>
    <definedName name="SG_01_12">#REF!</definedName>
    <definedName name="SG_01_13" localSheetId="11">#REF!</definedName>
    <definedName name="SG_01_13" localSheetId="13">#REF!</definedName>
    <definedName name="SG_01_13">#REF!</definedName>
    <definedName name="SG_01_14" localSheetId="11">#REF!</definedName>
    <definedName name="SG_01_14" localSheetId="13">#REF!</definedName>
    <definedName name="SG_01_14">#REF!</definedName>
    <definedName name="SG_01_15" localSheetId="11">#REF!</definedName>
    <definedName name="SG_01_15" localSheetId="13">#REF!</definedName>
    <definedName name="SG_01_15">#REF!</definedName>
    <definedName name="SG_02_01" localSheetId="11">#REF!</definedName>
    <definedName name="SG_02_01" localSheetId="13">#REF!</definedName>
    <definedName name="SG_02_01">#REF!</definedName>
    <definedName name="SG_02_02" localSheetId="11">#REF!</definedName>
    <definedName name="SG_02_02" localSheetId="13">#REF!</definedName>
    <definedName name="SG_02_02">#REF!</definedName>
    <definedName name="SG_02_03" localSheetId="11">#REF!</definedName>
    <definedName name="SG_02_03" localSheetId="13">#REF!</definedName>
    <definedName name="SG_02_03">#REF!</definedName>
    <definedName name="SG_02_04" localSheetId="11">#REF!</definedName>
    <definedName name="SG_02_04" localSheetId="13">#REF!</definedName>
    <definedName name="SG_02_04">#REF!</definedName>
    <definedName name="SG_02_05" localSheetId="11">#REF!</definedName>
    <definedName name="SG_02_05" localSheetId="13">#REF!</definedName>
    <definedName name="SG_02_05">#REF!</definedName>
    <definedName name="SG_02_06" localSheetId="11">#REF!</definedName>
    <definedName name="SG_02_06" localSheetId="13">#REF!</definedName>
    <definedName name="SG_02_06">#REF!</definedName>
    <definedName name="SG_02_07" localSheetId="11">#REF!</definedName>
    <definedName name="SG_02_07" localSheetId="13">#REF!</definedName>
    <definedName name="SG_02_07">#REF!</definedName>
    <definedName name="SG_02_08" localSheetId="11">#REF!</definedName>
    <definedName name="SG_02_08" localSheetId="13">#REF!</definedName>
    <definedName name="SG_02_08">#REF!</definedName>
    <definedName name="SG_02_09" localSheetId="11">#REF!</definedName>
    <definedName name="SG_02_09" localSheetId="13">#REF!</definedName>
    <definedName name="SG_02_09">#REF!</definedName>
    <definedName name="SG_02_10" localSheetId="11">#REF!</definedName>
    <definedName name="SG_02_10" localSheetId="13">#REF!</definedName>
    <definedName name="SG_02_10">#REF!</definedName>
    <definedName name="SG_02_11" localSheetId="11">#REF!</definedName>
    <definedName name="SG_02_11" localSheetId="13">#REF!</definedName>
    <definedName name="SG_02_11">#REF!</definedName>
    <definedName name="SG_02_12" localSheetId="11">#REF!</definedName>
    <definedName name="SG_02_12" localSheetId="13">#REF!</definedName>
    <definedName name="SG_02_12">#REF!</definedName>
    <definedName name="SG_02_13" localSheetId="11">#REF!</definedName>
    <definedName name="SG_02_13" localSheetId="13">#REF!</definedName>
    <definedName name="SG_02_13">#REF!</definedName>
    <definedName name="SG_02_14" localSheetId="11">#REF!</definedName>
    <definedName name="SG_02_14" localSheetId="13">#REF!</definedName>
    <definedName name="SG_02_14">#REF!</definedName>
    <definedName name="SG_02_15" localSheetId="11">#REF!</definedName>
    <definedName name="SG_02_15" localSheetId="13">#REF!</definedName>
    <definedName name="SG_02_15">#REF!</definedName>
    <definedName name="SG_03_01" localSheetId="11">#REF!</definedName>
    <definedName name="SG_03_01" localSheetId="13">#REF!</definedName>
    <definedName name="SG_03_01">#REF!</definedName>
    <definedName name="SG_03_02" localSheetId="11">#REF!</definedName>
    <definedName name="SG_03_02" localSheetId="13">#REF!</definedName>
    <definedName name="SG_03_02">#REF!</definedName>
    <definedName name="SG_03_03" localSheetId="11">#REF!</definedName>
    <definedName name="SG_03_03" localSheetId="13">#REF!</definedName>
    <definedName name="SG_03_03">#REF!</definedName>
    <definedName name="SG_03_04" localSheetId="11">#REF!</definedName>
    <definedName name="SG_03_04" localSheetId="13">#REF!</definedName>
    <definedName name="SG_03_04">#REF!</definedName>
    <definedName name="SG_03_05" localSheetId="11">#REF!</definedName>
    <definedName name="SG_03_05" localSheetId="13">#REF!</definedName>
    <definedName name="SG_03_05">#REF!</definedName>
    <definedName name="SG_03_06" localSheetId="11">#REF!</definedName>
    <definedName name="SG_03_06" localSheetId="13">#REF!</definedName>
    <definedName name="SG_03_06">#REF!</definedName>
    <definedName name="SG_03_07" localSheetId="11">#REF!</definedName>
    <definedName name="SG_03_07" localSheetId="13">#REF!</definedName>
    <definedName name="SG_03_07">#REF!</definedName>
    <definedName name="SG_03_08" localSheetId="11">#REF!</definedName>
    <definedName name="SG_03_08" localSheetId="13">#REF!</definedName>
    <definedName name="SG_03_08">#REF!</definedName>
    <definedName name="SG_03_09" localSheetId="11">#REF!</definedName>
    <definedName name="SG_03_09" localSheetId="13">#REF!</definedName>
    <definedName name="SG_03_09">#REF!</definedName>
    <definedName name="SG_03_10" localSheetId="11">#REF!</definedName>
    <definedName name="SG_03_10" localSheetId="13">#REF!</definedName>
    <definedName name="SG_03_10">#REF!</definedName>
    <definedName name="SG_03_11" localSheetId="11">#REF!</definedName>
    <definedName name="SG_03_11" localSheetId="13">#REF!</definedName>
    <definedName name="SG_03_11">#REF!</definedName>
    <definedName name="SG_03_12" localSheetId="11">#REF!</definedName>
    <definedName name="SG_03_12" localSheetId="13">#REF!</definedName>
    <definedName name="SG_03_12">#REF!</definedName>
    <definedName name="SG_03_13" localSheetId="11">#REF!</definedName>
    <definedName name="SG_03_13" localSheetId="13">#REF!</definedName>
    <definedName name="SG_03_13">#REF!</definedName>
    <definedName name="SG_03_14" localSheetId="11">#REF!</definedName>
    <definedName name="SG_03_14" localSheetId="13">#REF!</definedName>
    <definedName name="SG_03_14">#REF!</definedName>
    <definedName name="SG_03_15" localSheetId="11">#REF!</definedName>
    <definedName name="SG_03_15" localSheetId="13">#REF!</definedName>
    <definedName name="SG_03_15">#REF!</definedName>
    <definedName name="SG_03_17" localSheetId="11">#REF!</definedName>
    <definedName name="SG_03_17" localSheetId="13">#REF!</definedName>
    <definedName name="SG_03_17">#REF!</definedName>
    <definedName name="SG_03_18" localSheetId="11">#REF!</definedName>
    <definedName name="SG_03_18" localSheetId="13">#REF!</definedName>
    <definedName name="SG_03_18">#REF!</definedName>
    <definedName name="SG_04_01" localSheetId="11">#REF!</definedName>
    <definedName name="SG_04_01" localSheetId="13">#REF!</definedName>
    <definedName name="SG_04_01">#REF!</definedName>
    <definedName name="SG_04_02" localSheetId="11">#REF!</definedName>
    <definedName name="SG_04_02" localSheetId="13">#REF!</definedName>
    <definedName name="SG_04_02">#REF!</definedName>
    <definedName name="SG_04_03" localSheetId="11">#REF!</definedName>
    <definedName name="SG_04_03" localSheetId="13">#REF!</definedName>
    <definedName name="SG_04_03">#REF!</definedName>
    <definedName name="SG_04_04" localSheetId="11">#REF!</definedName>
    <definedName name="SG_04_04" localSheetId="13">#REF!</definedName>
    <definedName name="SG_04_04">#REF!</definedName>
    <definedName name="SG_04_05" localSheetId="11">#REF!</definedName>
    <definedName name="SG_04_05" localSheetId="13">#REF!</definedName>
    <definedName name="SG_04_05">#REF!</definedName>
    <definedName name="SG_04_06" localSheetId="11">#REF!</definedName>
    <definedName name="SG_04_06" localSheetId="13">#REF!</definedName>
    <definedName name="SG_04_06">#REF!</definedName>
    <definedName name="SG_04_07" localSheetId="11">#REF!</definedName>
    <definedName name="SG_04_07" localSheetId="13">#REF!</definedName>
    <definedName name="SG_04_07">#REF!</definedName>
    <definedName name="SG_04_08" localSheetId="11">#REF!</definedName>
    <definedName name="SG_04_08" localSheetId="13">#REF!</definedName>
    <definedName name="SG_04_08">#REF!</definedName>
    <definedName name="SG_04_09" localSheetId="11">#REF!</definedName>
    <definedName name="SG_04_09" localSheetId="13">#REF!</definedName>
    <definedName name="SG_04_09">#REF!</definedName>
    <definedName name="SG_04_10" localSheetId="11">#REF!</definedName>
    <definedName name="SG_04_10" localSheetId="13">#REF!</definedName>
    <definedName name="SG_04_10">#REF!</definedName>
    <definedName name="SG_04_11" localSheetId="11">#REF!</definedName>
    <definedName name="SG_04_11" localSheetId="13">#REF!</definedName>
    <definedName name="SG_04_11">#REF!</definedName>
    <definedName name="SG_04_12" localSheetId="11">#REF!</definedName>
    <definedName name="SG_04_12" localSheetId="13">#REF!</definedName>
    <definedName name="SG_04_12">#REF!</definedName>
    <definedName name="SG_04_13" localSheetId="11">#REF!</definedName>
    <definedName name="SG_04_13" localSheetId="13">#REF!</definedName>
    <definedName name="SG_04_13">#REF!</definedName>
    <definedName name="SG_04_14" localSheetId="11">#REF!</definedName>
    <definedName name="SG_04_14" localSheetId="13">#REF!</definedName>
    <definedName name="SG_04_14">#REF!</definedName>
    <definedName name="SG_04_15" localSheetId="11">#REF!</definedName>
    <definedName name="SG_04_15" localSheetId="13">#REF!</definedName>
    <definedName name="SG_04_15">#REF!</definedName>
    <definedName name="SG_05_01" localSheetId="11">#REF!</definedName>
    <definedName name="SG_05_01" localSheetId="13">#REF!</definedName>
    <definedName name="SG_05_01">#REF!</definedName>
    <definedName name="SG_05_02" localSheetId="11">#REF!</definedName>
    <definedName name="SG_05_02" localSheetId="13">#REF!</definedName>
    <definedName name="SG_05_02">#REF!</definedName>
    <definedName name="SG_05_03" localSheetId="11">#REF!</definedName>
    <definedName name="SG_05_03" localSheetId="13">#REF!</definedName>
    <definedName name="SG_05_03">#REF!</definedName>
    <definedName name="SG_05_04" localSheetId="11">#REF!</definedName>
    <definedName name="SG_05_04" localSheetId="13">#REF!</definedName>
    <definedName name="SG_05_04">#REF!</definedName>
    <definedName name="SG_05_05" localSheetId="11">#REF!</definedName>
    <definedName name="SG_05_05" localSheetId="13">#REF!</definedName>
    <definedName name="SG_05_05">#REF!</definedName>
    <definedName name="SG_05_06" localSheetId="11">#REF!</definedName>
    <definedName name="SG_05_06" localSheetId="13">#REF!</definedName>
    <definedName name="SG_05_06">#REF!</definedName>
    <definedName name="SG_05_07" localSheetId="11">#REF!</definedName>
    <definedName name="SG_05_07" localSheetId="13">#REF!</definedName>
    <definedName name="SG_05_07">#REF!</definedName>
    <definedName name="SG_05_08" localSheetId="11">#REF!</definedName>
    <definedName name="SG_05_08" localSheetId="13">#REF!</definedName>
    <definedName name="SG_05_08">#REF!</definedName>
    <definedName name="SG_05_09" localSheetId="11">#REF!</definedName>
    <definedName name="SG_05_09" localSheetId="13">#REF!</definedName>
    <definedName name="SG_05_09">#REF!</definedName>
    <definedName name="SG_05_10" localSheetId="11">#REF!</definedName>
    <definedName name="SG_05_10" localSheetId="13">#REF!</definedName>
    <definedName name="SG_05_10">#REF!</definedName>
    <definedName name="SG_05_11" localSheetId="11">#REF!</definedName>
    <definedName name="SG_05_11" localSheetId="13">#REF!</definedName>
    <definedName name="SG_05_11">#REF!</definedName>
    <definedName name="SG_05_12" localSheetId="11">#REF!</definedName>
    <definedName name="SG_05_12" localSheetId="13">#REF!</definedName>
    <definedName name="SG_05_12">#REF!</definedName>
    <definedName name="SG_05_13" localSheetId="11">#REF!</definedName>
    <definedName name="SG_05_13" localSheetId="13">#REF!</definedName>
    <definedName name="SG_05_13">#REF!</definedName>
    <definedName name="SG_05_14" localSheetId="11">#REF!</definedName>
    <definedName name="SG_05_14" localSheetId="13">#REF!</definedName>
    <definedName name="SG_05_14">#REF!</definedName>
    <definedName name="SG_05_15" localSheetId="11">#REF!</definedName>
    <definedName name="SG_05_15" localSheetId="13">#REF!</definedName>
    <definedName name="SG_05_15">#REF!</definedName>
    <definedName name="SG_06_01" localSheetId="11">#REF!</definedName>
    <definedName name="SG_06_01" localSheetId="13">#REF!</definedName>
    <definedName name="SG_06_01">#REF!</definedName>
    <definedName name="SG_06_02" localSheetId="11">#REF!</definedName>
    <definedName name="SG_06_02" localSheetId="13">#REF!</definedName>
    <definedName name="SG_06_02">#REF!</definedName>
    <definedName name="SG_06_03" localSheetId="11">#REF!</definedName>
    <definedName name="SG_06_03" localSheetId="13">#REF!</definedName>
    <definedName name="SG_06_03">#REF!</definedName>
    <definedName name="SG_06_04" localSheetId="11">#REF!</definedName>
    <definedName name="SG_06_04" localSheetId="13">#REF!</definedName>
    <definedName name="SG_06_04">#REF!</definedName>
    <definedName name="SG_06_05" localSheetId="11">#REF!</definedName>
    <definedName name="SG_06_05" localSheetId="13">#REF!</definedName>
    <definedName name="SG_06_05">#REF!</definedName>
    <definedName name="SG_06_06" localSheetId="11">#REF!</definedName>
    <definedName name="SG_06_06" localSheetId="13">#REF!</definedName>
    <definedName name="SG_06_06">#REF!</definedName>
    <definedName name="SG_06_07" localSheetId="11">#REF!</definedName>
    <definedName name="SG_06_07" localSheetId="13">#REF!</definedName>
    <definedName name="SG_06_07">#REF!</definedName>
    <definedName name="SG_06_08" localSheetId="11">#REF!</definedName>
    <definedName name="SG_06_08" localSheetId="13">#REF!</definedName>
    <definedName name="SG_06_08">#REF!</definedName>
    <definedName name="SG_06_09" localSheetId="11">#REF!</definedName>
    <definedName name="SG_06_09" localSheetId="13">#REF!</definedName>
    <definedName name="SG_06_09">#REF!</definedName>
    <definedName name="SG_06_10" localSheetId="11">#REF!</definedName>
    <definedName name="SG_06_10" localSheetId="13">#REF!</definedName>
    <definedName name="SG_06_10">#REF!</definedName>
    <definedName name="SG_06_11" localSheetId="11">#REF!</definedName>
    <definedName name="SG_06_11" localSheetId="13">#REF!</definedName>
    <definedName name="SG_06_11">#REF!</definedName>
    <definedName name="SG_06_12" localSheetId="11">#REF!</definedName>
    <definedName name="SG_06_12" localSheetId="13">#REF!</definedName>
    <definedName name="SG_06_12">#REF!</definedName>
    <definedName name="SG_06_13" localSheetId="11">#REF!</definedName>
    <definedName name="SG_06_13" localSheetId="13">#REF!</definedName>
    <definedName name="SG_06_13">#REF!</definedName>
    <definedName name="SG_06_14" localSheetId="11">#REF!</definedName>
    <definedName name="SG_06_14" localSheetId="13">#REF!</definedName>
    <definedName name="SG_06_14">#REF!</definedName>
    <definedName name="SG_06_15" localSheetId="11">#REF!</definedName>
    <definedName name="SG_06_15" localSheetId="13">#REF!</definedName>
    <definedName name="SG_06_15">#REF!</definedName>
    <definedName name="SG_07_01" localSheetId="11">#REF!</definedName>
    <definedName name="SG_07_01" localSheetId="13">#REF!</definedName>
    <definedName name="SG_07_01">#REF!</definedName>
    <definedName name="SG_07_02" localSheetId="11">#REF!</definedName>
    <definedName name="SG_07_02" localSheetId="13">#REF!</definedName>
    <definedName name="SG_07_02">#REF!</definedName>
    <definedName name="SG_07_03" localSheetId="11">#REF!</definedName>
    <definedName name="SG_07_03" localSheetId="13">#REF!</definedName>
    <definedName name="SG_07_03">#REF!</definedName>
    <definedName name="SG_07_04" localSheetId="11">#REF!</definedName>
    <definedName name="SG_07_04" localSheetId="13">#REF!</definedName>
    <definedName name="SG_07_04">#REF!</definedName>
    <definedName name="SG_07_05" localSheetId="11">#REF!</definedName>
    <definedName name="SG_07_05" localSheetId="13">#REF!</definedName>
    <definedName name="SG_07_05">#REF!</definedName>
    <definedName name="SG_07_06" localSheetId="11">#REF!</definedName>
    <definedName name="SG_07_06" localSheetId="13">#REF!</definedName>
    <definedName name="SG_07_06">#REF!</definedName>
    <definedName name="SG_07_07" localSheetId="11">#REF!</definedName>
    <definedName name="SG_07_07" localSheetId="13">#REF!</definedName>
    <definedName name="SG_07_07">#REF!</definedName>
    <definedName name="SG_07_08" localSheetId="11">#REF!</definedName>
    <definedName name="SG_07_08" localSheetId="13">#REF!</definedName>
    <definedName name="SG_07_08">#REF!</definedName>
    <definedName name="SG_07_09" localSheetId="11">#REF!</definedName>
    <definedName name="SG_07_09" localSheetId="13">#REF!</definedName>
    <definedName name="SG_07_09">#REF!</definedName>
    <definedName name="SG_07_10" localSheetId="11">#REF!</definedName>
    <definedName name="SG_07_10" localSheetId="13">#REF!</definedName>
    <definedName name="SG_07_10">#REF!</definedName>
    <definedName name="SG_07_11" localSheetId="11">#REF!</definedName>
    <definedName name="SG_07_11" localSheetId="13">#REF!</definedName>
    <definedName name="SG_07_11">#REF!</definedName>
    <definedName name="SG_07_12" localSheetId="11">#REF!</definedName>
    <definedName name="SG_07_12" localSheetId="13">#REF!</definedName>
    <definedName name="SG_07_12">#REF!</definedName>
    <definedName name="SG_07_13" localSheetId="11">#REF!</definedName>
    <definedName name="SG_07_13" localSheetId="13">#REF!</definedName>
    <definedName name="SG_07_13">#REF!</definedName>
    <definedName name="SG_07_14" localSheetId="11">#REF!</definedName>
    <definedName name="SG_07_14" localSheetId="13">#REF!</definedName>
    <definedName name="SG_07_14">#REF!</definedName>
    <definedName name="SG_07_15" localSheetId="11">#REF!</definedName>
    <definedName name="SG_07_15" localSheetId="13">#REF!</definedName>
    <definedName name="SG_07_15">#REF!</definedName>
    <definedName name="SG_08_01" localSheetId="11">#REF!</definedName>
    <definedName name="SG_08_01" localSheetId="13">#REF!</definedName>
    <definedName name="SG_08_01">#REF!</definedName>
    <definedName name="SG_08_02" localSheetId="11">#REF!</definedName>
    <definedName name="SG_08_02" localSheetId="13">#REF!</definedName>
    <definedName name="SG_08_02">#REF!</definedName>
    <definedName name="SG_08_03" localSheetId="11">#REF!</definedName>
    <definedName name="SG_08_03" localSheetId="13">#REF!</definedName>
    <definedName name="SG_08_03">#REF!</definedName>
    <definedName name="SG_08_04" localSheetId="11">#REF!</definedName>
    <definedName name="SG_08_04" localSheetId="13">#REF!</definedName>
    <definedName name="SG_08_04">#REF!</definedName>
    <definedName name="SG_08_05" localSheetId="11">#REF!</definedName>
    <definedName name="SG_08_05" localSheetId="13">#REF!</definedName>
    <definedName name="SG_08_05">#REF!</definedName>
    <definedName name="SG_08_06" localSheetId="11">#REF!</definedName>
    <definedName name="SG_08_06" localSheetId="13">#REF!</definedName>
    <definedName name="SG_08_06">#REF!</definedName>
    <definedName name="SG_08_07" localSheetId="11">#REF!</definedName>
    <definedName name="SG_08_07" localSheetId="13">#REF!</definedName>
    <definedName name="SG_08_07">#REF!</definedName>
    <definedName name="SG_08_08" localSheetId="11">#REF!</definedName>
    <definedName name="SG_08_08" localSheetId="13">#REF!</definedName>
    <definedName name="SG_08_08">#REF!</definedName>
    <definedName name="SG_08_09" localSheetId="11">#REF!</definedName>
    <definedName name="SG_08_09" localSheetId="13">#REF!</definedName>
    <definedName name="SG_08_09">#REF!</definedName>
    <definedName name="SG_08_10" localSheetId="11">#REF!</definedName>
    <definedName name="SG_08_10" localSheetId="13">#REF!</definedName>
    <definedName name="SG_08_10">#REF!</definedName>
    <definedName name="SG_08_11" localSheetId="11">#REF!</definedName>
    <definedName name="SG_08_11" localSheetId="13">#REF!</definedName>
    <definedName name="SG_08_11">#REF!</definedName>
    <definedName name="SG_08_12" localSheetId="11">#REF!</definedName>
    <definedName name="SG_08_12" localSheetId="13">#REF!</definedName>
    <definedName name="SG_08_12">#REF!</definedName>
    <definedName name="SG_08_13" localSheetId="11">#REF!</definedName>
    <definedName name="SG_08_13" localSheetId="13">#REF!</definedName>
    <definedName name="SG_08_13">#REF!</definedName>
    <definedName name="SG_08_14" localSheetId="11">#REF!</definedName>
    <definedName name="SG_08_14" localSheetId="13">#REF!</definedName>
    <definedName name="SG_08_14">#REF!</definedName>
    <definedName name="SG_08_15" localSheetId="11">#REF!</definedName>
    <definedName name="SG_08_15" localSheetId="13">#REF!</definedName>
    <definedName name="SG_08_15">#REF!</definedName>
    <definedName name="SG_09_01" localSheetId="11">#REF!</definedName>
    <definedName name="SG_09_01" localSheetId="13">#REF!</definedName>
    <definedName name="SG_09_01">#REF!</definedName>
    <definedName name="SG_09_02" localSheetId="11">#REF!</definedName>
    <definedName name="SG_09_02" localSheetId="13">#REF!</definedName>
    <definedName name="SG_09_02">#REF!</definedName>
    <definedName name="SG_09_03" localSheetId="11">#REF!</definedName>
    <definedName name="SG_09_03" localSheetId="13">#REF!</definedName>
    <definedName name="SG_09_03">#REF!</definedName>
    <definedName name="SG_09_04" localSheetId="11">#REF!</definedName>
    <definedName name="SG_09_04" localSheetId="13">#REF!</definedName>
    <definedName name="SG_09_04">#REF!</definedName>
    <definedName name="SG_09_05" localSheetId="11">#REF!</definedName>
    <definedName name="SG_09_05" localSheetId="13">#REF!</definedName>
    <definedName name="SG_09_05">#REF!</definedName>
    <definedName name="SG_09_06" localSheetId="11">#REF!</definedName>
    <definedName name="SG_09_06" localSheetId="13">#REF!</definedName>
    <definedName name="SG_09_06">#REF!</definedName>
    <definedName name="SG_09_07" localSheetId="11">#REF!</definedName>
    <definedName name="SG_09_07" localSheetId="13">#REF!</definedName>
    <definedName name="SG_09_07">#REF!</definedName>
    <definedName name="SG_09_08" localSheetId="11">#REF!</definedName>
    <definedName name="SG_09_08" localSheetId="13">#REF!</definedName>
    <definedName name="SG_09_08">#REF!</definedName>
    <definedName name="SG_09_09" localSheetId="11">#REF!</definedName>
    <definedName name="SG_09_09" localSheetId="13">#REF!</definedName>
    <definedName name="SG_09_09">#REF!</definedName>
    <definedName name="SG_09_10" localSheetId="11">#REF!</definedName>
    <definedName name="SG_09_10" localSheetId="13">#REF!</definedName>
    <definedName name="SG_09_10">#REF!</definedName>
    <definedName name="SG_09_11" localSheetId="11">#REF!</definedName>
    <definedName name="SG_09_11" localSheetId="13">#REF!</definedName>
    <definedName name="SG_09_11">#REF!</definedName>
    <definedName name="SG_09_12" localSheetId="11">#REF!</definedName>
    <definedName name="SG_09_12" localSheetId="13">#REF!</definedName>
    <definedName name="SG_09_12">#REF!</definedName>
    <definedName name="SG_09_13" localSheetId="11">#REF!</definedName>
    <definedName name="SG_09_13" localSheetId="13">#REF!</definedName>
    <definedName name="SG_09_13">#REF!</definedName>
    <definedName name="SG_09_14" localSheetId="11">#REF!</definedName>
    <definedName name="SG_09_14" localSheetId="13">#REF!</definedName>
    <definedName name="SG_09_14">#REF!</definedName>
    <definedName name="SG_09_15" localSheetId="11">#REF!</definedName>
    <definedName name="SG_09_15" localSheetId="13">#REF!</definedName>
    <definedName name="SG_09_15">#REF!</definedName>
    <definedName name="SG_10_01" localSheetId="11">#REF!</definedName>
    <definedName name="SG_10_01" localSheetId="13">#REF!</definedName>
    <definedName name="SG_10_01">#REF!</definedName>
    <definedName name="SG_10_02" localSheetId="11">#REF!</definedName>
    <definedName name="SG_10_02" localSheetId="13">#REF!</definedName>
    <definedName name="SG_10_02">#REF!</definedName>
    <definedName name="SG_10_03" localSheetId="11">#REF!</definedName>
    <definedName name="SG_10_03" localSheetId="13">#REF!</definedName>
    <definedName name="SG_10_03">#REF!</definedName>
    <definedName name="SG_10_04" localSheetId="11">#REF!</definedName>
    <definedName name="SG_10_04" localSheetId="13">#REF!</definedName>
    <definedName name="SG_10_04">#REF!</definedName>
    <definedName name="SG_10_05" localSheetId="11">#REF!</definedName>
    <definedName name="SG_10_05" localSheetId="13">#REF!</definedName>
    <definedName name="SG_10_05">#REF!</definedName>
    <definedName name="SG_10_06" localSheetId="11">#REF!</definedName>
    <definedName name="SG_10_06" localSheetId="13">#REF!</definedName>
    <definedName name="SG_10_06">#REF!</definedName>
    <definedName name="SG_10_07" localSheetId="11">#REF!</definedName>
    <definedName name="SG_10_07" localSheetId="13">#REF!</definedName>
    <definedName name="SG_10_07">#REF!</definedName>
    <definedName name="SG_10_08" localSheetId="11">#REF!</definedName>
    <definedName name="SG_10_08" localSheetId="13">#REF!</definedName>
    <definedName name="SG_10_08">#REF!</definedName>
    <definedName name="SG_10_09" localSheetId="11">#REF!</definedName>
    <definedName name="SG_10_09" localSheetId="13">#REF!</definedName>
    <definedName name="SG_10_09">#REF!</definedName>
    <definedName name="SG_10_10" localSheetId="11">#REF!</definedName>
    <definedName name="SG_10_10" localSheetId="13">#REF!</definedName>
    <definedName name="SG_10_10">#REF!</definedName>
    <definedName name="SG_10_11" localSheetId="11">#REF!</definedName>
    <definedName name="SG_10_11" localSheetId="13">#REF!</definedName>
    <definedName name="SG_10_11">#REF!</definedName>
    <definedName name="SG_10_12" localSheetId="11">#REF!</definedName>
    <definedName name="SG_10_12" localSheetId="13">#REF!</definedName>
    <definedName name="SG_10_12">#REF!</definedName>
    <definedName name="SG_10_13" localSheetId="11">#REF!</definedName>
    <definedName name="SG_10_13" localSheetId="13">#REF!</definedName>
    <definedName name="SG_10_13">#REF!</definedName>
    <definedName name="SG_10_14" localSheetId="11">#REF!</definedName>
    <definedName name="SG_10_14" localSheetId="13">#REF!</definedName>
    <definedName name="SG_10_14">#REF!</definedName>
    <definedName name="SG_10_15" localSheetId="11">#REF!</definedName>
    <definedName name="SG_10_15" localSheetId="13">#REF!</definedName>
    <definedName name="SG_10_15">#REF!</definedName>
    <definedName name="SG_11_01" localSheetId="11">#REF!</definedName>
    <definedName name="SG_11_01" localSheetId="13">#REF!</definedName>
    <definedName name="SG_11_01">#REF!</definedName>
    <definedName name="SG_11_02" localSheetId="11">#REF!</definedName>
    <definedName name="SG_11_02" localSheetId="13">#REF!</definedName>
    <definedName name="SG_11_02">#REF!</definedName>
    <definedName name="SG_11_03" localSheetId="11">#REF!</definedName>
    <definedName name="SG_11_03" localSheetId="13">#REF!</definedName>
    <definedName name="SG_11_03">#REF!</definedName>
    <definedName name="SG_11_04" localSheetId="11">#REF!</definedName>
    <definedName name="SG_11_04" localSheetId="13">#REF!</definedName>
    <definedName name="SG_11_04">#REF!</definedName>
    <definedName name="SG_11_05" localSheetId="11">#REF!</definedName>
    <definedName name="SG_11_05" localSheetId="13">#REF!</definedName>
    <definedName name="SG_11_05">#REF!</definedName>
    <definedName name="SG_11_06" localSheetId="11">#REF!</definedName>
    <definedName name="SG_11_06" localSheetId="13">#REF!</definedName>
    <definedName name="SG_11_06">#REF!</definedName>
    <definedName name="SG_11_07" localSheetId="11">#REF!</definedName>
    <definedName name="SG_11_07" localSheetId="13">#REF!</definedName>
    <definedName name="SG_11_07">#REF!</definedName>
    <definedName name="SG_11_08" localSheetId="11">#REF!</definedName>
    <definedName name="SG_11_08" localSheetId="13">#REF!</definedName>
    <definedName name="SG_11_08">#REF!</definedName>
    <definedName name="SG_11_09" localSheetId="11">#REF!</definedName>
    <definedName name="SG_11_09" localSheetId="13">#REF!</definedName>
    <definedName name="SG_11_09">#REF!</definedName>
    <definedName name="SG_11_10" localSheetId="11">#REF!</definedName>
    <definedName name="SG_11_10" localSheetId="13">#REF!</definedName>
    <definedName name="SG_11_10">#REF!</definedName>
    <definedName name="SG_11_11" localSheetId="11">#REF!</definedName>
    <definedName name="SG_11_11" localSheetId="13">#REF!</definedName>
    <definedName name="SG_11_11">#REF!</definedName>
    <definedName name="SG_11_12" localSheetId="11">#REF!</definedName>
    <definedName name="SG_11_12" localSheetId="13">#REF!</definedName>
    <definedName name="SG_11_12">#REF!</definedName>
    <definedName name="SG_11_13" localSheetId="11">#REF!</definedName>
    <definedName name="SG_11_13" localSheetId="13">#REF!</definedName>
    <definedName name="SG_11_13">#REF!</definedName>
    <definedName name="SG_11_14" localSheetId="11">#REF!</definedName>
    <definedName name="SG_11_14" localSheetId="13">#REF!</definedName>
    <definedName name="SG_11_14">#REF!</definedName>
    <definedName name="SG_11_15" localSheetId="11">#REF!</definedName>
    <definedName name="SG_11_15" localSheetId="13">#REF!</definedName>
    <definedName name="SG_11_15">#REF!</definedName>
    <definedName name="SG_12_01" localSheetId="11">#REF!</definedName>
    <definedName name="SG_12_01" localSheetId="13">#REF!</definedName>
    <definedName name="SG_12_01">#REF!</definedName>
    <definedName name="SG_12_02" localSheetId="11">#REF!</definedName>
    <definedName name="SG_12_02" localSheetId="13">#REF!</definedName>
    <definedName name="SG_12_02">#REF!</definedName>
    <definedName name="SG_12_03" localSheetId="11">#REF!</definedName>
    <definedName name="SG_12_03" localSheetId="13">#REF!</definedName>
    <definedName name="SG_12_03">#REF!</definedName>
    <definedName name="SG_12_04" localSheetId="11">#REF!</definedName>
    <definedName name="SG_12_04" localSheetId="13">#REF!</definedName>
    <definedName name="SG_12_04">#REF!</definedName>
    <definedName name="SG_12_05" localSheetId="11">#REF!</definedName>
    <definedName name="SG_12_05" localSheetId="13">#REF!</definedName>
    <definedName name="SG_12_05">#REF!</definedName>
    <definedName name="SG_12_06" localSheetId="11">#REF!</definedName>
    <definedName name="SG_12_06" localSheetId="13">#REF!</definedName>
    <definedName name="SG_12_06">#REF!</definedName>
    <definedName name="SG_12_07" localSheetId="11">#REF!</definedName>
    <definedName name="SG_12_07" localSheetId="13">#REF!</definedName>
    <definedName name="SG_12_07">#REF!</definedName>
    <definedName name="SG_12_08" localSheetId="11">#REF!</definedName>
    <definedName name="SG_12_08" localSheetId="13">#REF!</definedName>
    <definedName name="SG_12_08">#REF!</definedName>
    <definedName name="SG_12_09" localSheetId="11">#REF!</definedName>
    <definedName name="SG_12_09" localSheetId="13">#REF!</definedName>
    <definedName name="SG_12_09">#REF!</definedName>
    <definedName name="SG_12_10" localSheetId="11">#REF!</definedName>
    <definedName name="SG_12_10" localSheetId="13">#REF!</definedName>
    <definedName name="SG_12_10">#REF!</definedName>
    <definedName name="SG_12_11" localSheetId="11">#REF!</definedName>
    <definedName name="SG_12_11" localSheetId="13">#REF!</definedName>
    <definedName name="SG_12_11">#REF!</definedName>
    <definedName name="SG_12_12" localSheetId="11">#REF!</definedName>
    <definedName name="SG_12_12" localSheetId="13">#REF!</definedName>
    <definedName name="SG_12_12">#REF!</definedName>
    <definedName name="SG_12_13" localSheetId="11">#REF!</definedName>
    <definedName name="SG_12_13" localSheetId="13">#REF!</definedName>
    <definedName name="SG_12_13">#REF!</definedName>
    <definedName name="SG_12_14" localSheetId="11">#REF!</definedName>
    <definedName name="SG_12_14" localSheetId="13">#REF!</definedName>
    <definedName name="SG_12_14">#REF!</definedName>
    <definedName name="SG_12_15" localSheetId="11">#REF!</definedName>
    <definedName name="SG_12_15" localSheetId="13">#REF!</definedName>
    <definedName name="SG_12_15">#REF!</definedName>
    <definedName name="SG_12_16" localSheetId="11">#REF!</definedName>
    <definedName name="SG_12_16" localSheetId="13">#REF!</definedName>
    <definedName name="SG_12_16">#REF!</definedName>
    <definedName name="SG_12_17" localSheetId="11">#REF!</definedName>
    <definedName name="SG_12_17" localSheetId="13">#REF!</definedName>
    <definedName name="SG_12_17">#REF!</definedName>
    <definedName name="SG_12_18" localSheetId="11">#REF!</definedName>
    <definedName name="SG_12_18" localSheetId="13">#REF!</definedName>
    <definedName name="SG_12_18">#REF!</definedName>
    <definedName name="SG_12_19" localSheetId="11">#REF!</definedName>
    <definedName name="SG_12_19" localSheetId="13">#REF!</definedName>
    <definedName name="SG_12_19">#REF!</definedName>
    <definedName name="SG_12_20" localSheetId="11">#REF!</definedName>
    <definedName name="SG_12_20" localSheetId="13">#REF!</definedName>
    <definedName name="SG_12_20">#REF!</definedName>
    <definedName name="SG_12_21" localSheetId="11">#REF!</definedName>
    <definedName name="SG_12_21" localSheetId="13">#REF!</definedName>
    <definedName name="SG_12_21">#REF!</definedName>
    <definedName name="SG_12_22" localSheetId="11">#REF!</definedName>
    <definedName name="SG_12_22" localSheetId="13">#REF!</definedName>
    <definedName name="SG_12_22">#REF!</definedName>
    <definedName name="SG_12_23" localSheetId="11">#REF!</definedName>
    <definedName name="SG_12_23" localSheetId="13">#REF!</definedName>
    <definedName name="SG_12_23">#REF!</definedName>
    <definedName name="SG_12_24" localSheetId="11">#REF!</definedName>
    <definedName name="SG_12_24" localSheetId="13">#REF!</definedName>
    <definedName name="SG_12_24">#REF!</definedName>
    <definedName name="SG_12_25" localSheetId="11">#REF!</definedName>
    <definedName name="SG_12_25" localSheetId="13">#REF!</definedName>
    <definedName name="SG_12_25">#REF!</definedName>
    <definedName name="SG_13_01" localSheetId="11">#REF!</definedName>
    <definedName name="SG_13_01" localSheetId="13">#REF!</definedName>
    <definedName name="SG_13_01">#REF!</definedName>
    <definedName name="SG_13_02" localSheetId="11">#REF!</definedName>
    <definedName name="SG_13_02" localSheetId="13">#REF!</definedName>
    <definedName name="SG_13_02">#REF!</definedName>
    <definedName name="SG_13_03" localSheetId="11">#REF!</definedName>
    <definedName name="SG_13_03" localSheetId="13">#REF!</definedName>
    <definedName name="SG_13_03">#REF!</definedName>
    <definedName name="SG_13_04" localSheetId="11">#REF!</definedName>
    <definedName name="SG_13_04" localSheetId="13">#REF!</definedName>
    <definedName name="SG_13_04">#REF!</definedName>
    <definedName name="SG_13_05" localSheetId="11">#REF!</definedName>
    <definedName name="SG_13_05" localSheetId="13">#REF!</definedName>
    <definedName name="SG_13_05">#REF!</definedName>
    <definedName name="SG_13_06" localSheetId="11">#REF!</definedName>
    <definedName name="SG_13_06" localSheetId="13">#REF!</definedName>
    <definedName name="SG_13_06">#REF!</definedName>
    <definedName name="SG_13_07" localSheetId="11">#REF!</definedName>
    <definedName name="SG_13_07" localSheetId="13">#REF!</definedName>
    <definedName name="SG_13_07">#REF!</definedName>
    <definedName name="SG_13_08" localSheetId="11">#REF!</definedName>
    <definedName name="SG_13_08" localSheetId="13">#REF!</definedName>
    <definedName name="SG_13_08">#REF!</definedName>
    <definedName name="SG_13_09" localSheetId="11">#REF!</definedName>
    <definedName name="SG_13_09" localSheetId="13">#REF!</definedName>
    <definedName name="SG_13_09">#REF!</definedName>
    <definedName name="SG_13_10" localSheetId="11">#REF!</definedName>
    <definedName name="SG_13_10" localSheetId="13">#REF!</definedName>
    <definedName name="SG_13_10">#REF!</definedName>
    <definedName name="SG_13_11" localSheetId="11">#REF!</definedName>
    <definedName name="SG_13_11" localSheetId="13">#REF!</definedName>
    <definedName name="SG_13_11">#REF!</definedName>
    <definedName name="SG_13_12" localSheetId="11">#REF!</definedName>
    <definedName name="SG_13_12" localSheetId="13">#REF!</definedName>
    <definedName name="SG_13_12">#REF!</definedName>
    <definedName name="SG_13_13" localSheetId="11">#REF!</definedName>
    <definedName name="SG_13_13" localSheetId="13">#REF!</definedName>
    <definedName name="SG_13_13">#REF!</definedName>
    <definedName name="SG_13_14" localSheetId="11">#REF!</definedName>
    <definedName name="SG_13_14" localSheetId="13">#REF!</definedName>
    <definedName name="SG_13_14">#REF!</definedName>
    <definedName name="SG_13_15" localSheetId="11">#REF!</definedName>
    <definedName name="SG_13_15" localSheetId="13">#REF!</definedName>
    <definedName name="SG_13_15">#REF!</definedName>
    <definedName name="SG_13_16" localSheetId="11">#REF!</definedName>
    <definedName name="SG_13_16" localSheetId="13">#REF!</definedName>
    <definedName name="SG_13_16">#REF!</definedName>
    <definedName name="SG_13_17" localSheetId="11">#REF!</definedName>
    <definedName name="SG_13_17" localSheetId="13">#REF!</definedName>
    <definedName name="SG_13_17">#REF!</definedName>
    <definedName name="SG_13_18" localSheetId="11">#REF!</definedName>
    <definedName name="SG_13_18" localSheetId="13">#REF!</definedName>
    <definedName name="SG_13_18">#REF!</definedName>
    <definedName name="SG_13_19" localSheetId="11">#REF!</definedName>
    <definedName name="SG_13_19" localSheetId="13">#REF!</definedName>
    <definedName name="SG_13_19">#REF!</definedName>
    <definedName name="SG_13_20" localSheetId="11">#REF!</definedName>
    <definedName name="SG_13_20" localSheetId="13">#REF!</definedName>
    <definedName name="SG_13_20">#REF!</definedName>
    <definedName name="SG_13_21" localSheetId="11">#REF!</definedName>
    <definedName name="SG_13_21" localSheetId="13">#REF!</definedName>
    <definedName name="SG_13_21">#REF!</definedName>
    <definedName name="SG_13_22" localSheetId="11">#REF!</definedName>
    <definedName name="SG_13_22" localSheetId="13">#REF!</definedName>
    <definedName name="SG_13_22">#REF!</definedName>
    <definedName name="SG_13_23" localSheetId="11">#REF!</definedName>
    <definedName name="SG_13_23" localSheetId="13">#REF!</definedName>
    <definedName name="SG_13_23">#REF!</definedName>
    <definedName name="SG_13_24" localSheetId="11">#REF!</definedName>
    <definedName name="SG_13_24" localSheetId="13">#REF!</definedName>
    <definedName name="SG_13_24">#REF!</definedName>
    <definedName name="SG_13_25" localSheetId="11">#REF!</definedName>
    <definedName name="SG_13_25" localSheetId="13">#REF!</definedName>
    <definedName name="SG_13_25">#REF!</definedName>
    <definedName name="SG_14_01" localSheetId="11">#REF!</definedName>
    <definedName name="SG_14_01" localSheetId="13">#REF!</definedName>
    <definedName name="SG_14_01">#REF!</definedName>
    <definedName name="SG_14_02" localSheetId="11">#REF!</definedName>
    <definedName name="SG_14_02" localSheetId="13">#REF!</definedName>
    <definedName name="SG_14_02">#REF!</definedName>
    <definedName name="SG_14_03" localSheetId="11">#REF!</definedName>
    <definedName name="SG_14_03" localSheetId="13">#REF!</definedName>
    <definedName name="SG_14_03">#REF!</definedName>
    <definedName name="SG_14_04" localSheetId="11">#REF!</definedName>
    <definedName name="SG_14_04" localSheetId="13">#REF!</definedName>
    <definedName name="SG_14_04">#REF!</definedName>
    <definedName name="SG_14_05" localSheetId="11">#REF!</definedName>
    <definedName name="SG_14_05" localSheetId="13">#REF!</definedName>
    <definedName name="SG_14_05">#REF!</definedName>
    <definedName name="SG_14_06" localSheetId="11">#REF!</definedName>
    <definedName name="SG_14_06" localSheetId="13">#REF!</definedName>
    <definedName name="SG_14_06">#REF!</definedName>
    <definedName name="SG_14_07" localSheetId="11">#REF!</definedName>
    <definedName name="SG_14_07" localSheetId="13">#REF!</definedName>
    <definedName name="SG_14_07">#REF!</definedName>
    <definedName name="SG_14_08" localSheetId="11">#REF!</definedName>
    <definedName name="SG_14_08" localSheetId="13">#REF!</definedName>
    <definedName name="SG_14_08">#REF!</definedName>
    <definedName name="SG_14_09" localSheetId="11">#REF!</definedName>
    <definedName name="SG_14_09" localSheetId="13">#REF!</definedName>
    <definedName name="SG_14_09">#REF!</definedName>
    <definedName name="SG_14_10" localSheetId="11">#REF!</definedName>
    <definedName name="SG_14_10" localSheetId="13">#REF!</definedName>
    <definedName name="SG_14_10">#REF!</definedName>
    <definedName name="SG_14_11" localSheetId="11">#REF!</definedName>
    <definedName name="SG_14_11" localSheetId="13">#REF!</definedName>
    <definedName name="SG_14_11">#REF!</definedName>
    <definedName name="SG_14_12" localSheetId="11">#REF!</definedName>
    <definedName name="SG_14_12" localSheetId="13">#REF!</definedName>
    <definedName name="SG_14_12">#REF!</definedName>
    <definedName name="SG_14_13" localSheetId="11">#REF!</definedName>
    <definedName name="SG_14_13" localSheetId="13">#REF!</definedName>
    <definedName name="SG_14_13">#REF!</definedName>
    <definedName name="SG_14_14" localSheetId="11">#REF!</definedName>
    <definedName name="SG_14_14" localSheetId="13">#REF!</definedName>
    <definedName name="SG_14_14">#REF!</definedName>
    <definedName name="SG_14_15" localSheetId="11">#REF!</definedName>
    <definedName name="SG_14_15" localSheetId="13">#REF!</definedName>
    <definedName name="SG_14_15">#REF!</definedName>
    <definedName name="SG_14_16" localSheetId="11">#REF!</definedName>
    <definedName name="SG_14_16" localSheetId="13">#REF!</definedName>
    <definedName name="SG_14_16">#REF!</definedName>
    <definedName name="SG_14_17" localSheetId="11">#REF!</definedName>
    <definedName name="SG_14_17" localSheetId="13">#REF!</definedName>
    <definedName name="SG_14_17">#REF!</definedName>
    <definedName name="SG_14_18" localSheetId="11">#REF!</definedName>
    <definedName name="SG_14_18" localSheetId="13">#REF!</definedName>
    <definedName name="SG_14_18">#REF!</definedName>
    <definedName name="SG_14_19" localSheetId="11">#REF!</definedName>
    <definedName name="SG_14_19" localSheetId="13">#REF!</definedName>
    <definedName name="SG_14_19">#REF!</definedName>
    <definedName name="SG_14_20" localSheetId="11">#REF!</definedName>
    <definedName name="SG_14_20" localSheetId="13">#REF!</definedName>
    <definedName name="SG_14_20">#REF!</definedName>
    <definedName name="SG_14_21" localSheetId="11">#REF!</definedName>
    <definedName name="SG_14_21" localSheetId="13">#REF!</definedName>
    <definedName name="SG_14_21">#REF!</definedName>
    <definedName name="SG_14_22" localSheetId="11">#REF!</definedName>
    <definedName name="SG_14_22" localSheetId="13">#REF!</definedName>
    <definedName name="SG_14_22">#REF!</definedName>
    <definedName name="SG_14_23" localSheetId="11">#REF!</definedName>
    <definedName name="SG_14_23" localSheetId="13">#REF!</definedName>
    <definedName name="SG_14_23">#REF!</definedName>
    <definedName name="SG_14_24" localSheetId="11">#REF!</definedName>
    <definedName name="SG_14_24" localSheetId="13">#REF!</definedName>
    <definedName name="SG_14_24">#REF!</definedName>
    <definedName name="SG_14_25" localSheetId="11">#REF!</definedName>
    <definedName name="SG_14_25" localSheetId="13">#REF!</definedName>
    <definedName name="SG_14_25">#REF!</definedName>
    <definedName name="SG_15_01" localSheetId="11">#REF!</definedName>
    <definedName name="SG_15_01" localSheetId="13">#REF!</definedName>
    <definedName name="SG_15_01">#REF!</definedName>
    <definedName name="SG_15_02" localSheetId="11">#REF!</definedName>
    <definedName name="SG_15_02" localSheetId="13">#REF!</definedName>
    <definedName name="SG_15_02">#REF!</definedName>
    <definedName name="SG_15_03" localSheetId="11">#REF!</definedName>
    <definedName name="SG_15_03" localSheetId="13">#REF!</definedName>
    <definedName name="SG_15_03">#REF!</definedName>
    <definedName name="SG_15_04" localSheetId="11">#REF!</definedName>
    <definedName name="SG_15_04" localSheetId="13">#REF!</definedName>
    <definedName name="SG_15_04">#REF!</definedName>
    <definedName name="SG_15_05" localSheetId="11">#REF!</definedName>
    <definedName name="SG_15_05" localSheetId="13">#REF!</definedName>
    <definedName name="SG_15_05">#REF!</definedName>
    <definedName name="SG_15_06" localSheetId="11">#REF!</definedName>
    <definedName name="SG_15_06" localSheetId="13">#REF!</definedName>
    <definedName name="SG_15_06">#REF!</definedName>
    <definedName name="SG_15_07" localSheetId="11">#REF!</definedName>
    <definedName name="SG_15_07" localSheetId="13">#REF!</definedName>
    <definedName name="SG_15_07">#REF!</definedName>
    <definedName name="SG_15_08" localSheetId="11">#REF!</definedName>
    <definedName name="SG_15_08" localSheetId="13">#REF!</definedName>
    <definedName name="SG_15_08">#REF!</definedName>
    <definedName name="SG_15_09" localSheetId="11">#REF!</definedName>
    <definedName name="SG_15_09" localSheetId="13">#REF!</definedName>
    <definedName name="SG_15_09">#REF!</definedName>
    <definedName name="SG_15_10" localSheetId="11">#REF!</definedName>
    <definedName name="SG_15_10" localSheetId="13">#REF!</definedName>
    <definedName name="SG_15_10">#REF!</definedName>
    <definedName name="SG_15_11" localSheetId="11">#REF!</definedName>
    <definedName name="SG_15_11" localSheetId="13">#REF!</definedName>
    <definedName name="SG_15_11">#REF!</definedName>
    <definedName name="SG_15_12" localSheetId="11">#REF!</definedName>
    <definedName name="SG_15_12" localSheetId="13">#REF!</definedName>
    <definedName name="SG_15_12">#REF!</definedName>
    <definedName name="SG_15_13" localSheetId="11">#REF!</definedName>
    <definedName name="SG_15_13" localSheetId="13">#REF!</definedName>
    <definedName name="SG_15_13">#REF!</definedName>
    <definedName name="SG_15_14" localSheetId="11">#REF!</definedName>
    <definedName name="SG_15_14" localSheetId="13">#REF!</definedName>
    <definedName name="SG_15_14">#REF!</definedName>
    <definedName name="SG_15_15" localSheetId="11">#REF!</definedName>
    <definedName name="SG_15_15" localSheetId="13">#REF!</definedName>
    <definedName name="SG_15_15">#REF!</definedName>
    <definedName name="SG_15_16" localSheetId="11">#REF!</definedName>
    <definedName name="SG_15_16" localSheetId="13">#REF!</definedName>
    <definedName name="SG_15_16">#REF!</definedName>
    <definedName name="SG_15_17" localSheetId="11">#REF!</definedName>
    <definedName name="SG_15_17" localSheetId="13">#REF!</definedName>
    <definedName name="SG_15_17">#REF!</definedName>
    <definedName name="SG_15_18" localSheetId="11">#REF!</definedName>
    <definedName name="SG_15_18" localSheetId="13">#REF!</definedName>
    <definedName name="SG_15_18">#REF!</definedName>
    <definedName name="SG_15_19" localSheetId="11">#REF!</definedName>
    <definedName name="SG_15_19" localSheetId="13">#REF!</definedName>
    <definedName name="SG_15_19">#REF!</definedName>
    <definedName name="SG_15_20" localSheetId="11">#REF!</definedName>
    <definedName name="SG_15_20" localSheetId="13">#REF!</definedName>
    <definedName name="SG_15_20">#REF!</definedName>
    <definedName name="SG_15_21" localSheetId="11">#REF!</definedName>
    <definedName name="SG_15_21" localSheetId="13">#REF!</definedName>
    <definedName name="SG_15_21">#REF!</definedName>
    <definedName name="SG_15_22" localSheetId="11">#REF!</definedName>
    <definedName name="SG_15_22" localSheetId="13">#REF!</definedName>
    <definedName name="SG_15_22">#REF!</definedName>
    <definedName name="SG_15_23" localSheetId="11">#REF!</definedName>
    <definedName name="SG_15_23" localSheetId="13">#REF!</definedName>
    <definedName name="SG_15_23">#REF!</definedName>
    <definedName name="SG_15_24" localSheetId="11">#REF!</definedName>
    <definedName name="SG_15_24" localSheetId="13">#REF!</definedName>
    <definedName name="SG_15_24">#REF!</definedName>
    <definedName name="SG_15_25" localSheetId="11">#REF!</definedName>
    <definedName name="SG_15_25" localSheetId="13">#REF!</definedName>
    <definedName name="SG_15_25">#REF!</definedName>
    <definedName name="SG_16_01" localSheetId="11">#REF!</definedName>
    <definedName name="SG_16_01" localSheetId="13">#REF!</definedName>
    <definedName name="SG_16_01">#REF!</definedName>
    <definedName name="SG_16_02" localSheetId="11">#REF!</definedName>
    <definedName name="SG_16_02" localSheetId="13">#REF!</definedName>
    <definedName name="SG_16_02">#REF!</definedName>
    <definedName name="SG_16_03" localSheetId="11">#REF!</definedName>
    <definedName name="SG_16_03" localSheetId="13">#REF!</definedName>
    <definedName name="SG_16_03">#REF!</definedName>
    <definedName name="SG_16_04" localSheetId="11">#REF!</definedName>
    <definedName name="SG_16_04" localSheetId="13">#REF!</definedName>
    <definedName name="SG_16_04">#REF!</definedName>
    <definedName name="SG_16_05" localSheetId="11">#REF!</definedName>
    <definedName name="SG_16_05" localSheetId="13">#REF!</definedName>
    <definedName name="SG_16_05">#REF!</definedName>
    <definedName name="SG_16_06" localSheetId="11">#REF!</definedName>
    <definedName name="SG_16_06" localSheetId="13">#REF!</definedName>
    <definedName name="SG_16_06">#REF!</definedName>
    <definedName name="SG_16_07" localSheetId="11">#REF!</definedName>
    <definedName name="SG_16_07" localSheetId="13">#REF!</definedName>
    <definedName name="SG_16_07">#REF!</definedName>
    <definedName name="SG_16_08" localSheetId="11">#REF!</definedName>
    <definedName name="SG_16_08" localSheetId="13">#REF!</definedName>
    <definedName name="SG_16_08">#REF!</definedName>
    <definedName name="SG_16_09" localSheetId="11">#REF!</definedName>
    <definedName name="SG_16_09" localSheetId="13">#REF!</definedName>
    <definedName name="SG_16_09">#REF!</definedName>
    <definedName name="SG_16_10" localSheetId="11">#REF!</definedName>
    <definedName name="SG_16_10" localSheetId="13">#REF!</definedName>
    <definedName name="SG_16_10">#REF!</definedName>
    <definedName name="SG_16_11" localSheetId="11">#REF!</definedName>
    <definedName name="SG_16_11" localSheetId="13">#REF!</definedName>
    <definedName name="SG_16_11">#REF!</definedName>
    <definedName name="SG_16_12" localSheetId="11">#REF!</definedName>
    <definedName name="SG_16_12" localSheetId="13">#REF!</definedName>
    <definedName name="SG_16_12">#REF!</definedName>
    <definedName name="SG_16_13" localSheetId="11">#REF!</definedName>
    <definedName name="SG_16_13" localSheetId="13">#REF!</definedName>
    <definedName name="SG_16_13">#REF!</definedName>
    <definedName name="SG_16_14" localSheetId="11">#REF!</definedName>
    <definedName name="SG_16_14" localSheetId="13">#REF!</definedName>
    <definedName name="SG_16_14">#REF!</definedName>
    <definedName name="SG_16_15" localSheetId="11">#REF!</definedName>
    <definedName name="SG_16_15" localSheetId="13">#REF!</definedName>
    <definedName name="SG_16_15">#REF!</definedName>
    <definedName name="SG_16_16" localSheetId="11">#REF!</definedName>
    <definedName name="SG_16_16" localSheetId="13">#REF!</definedName>
    <definedName name="SG_16_16">#REF!</definedName>
    <definedName name="SG_16_17" localSheetId="11">#REF!</definedName>
    <definedName name="SG_16_17" localSheetId="13">#REF!</definedName>
    <definedName name="SG_16_17">#REF!</definedName>
    <definedName name="SG_16_18" localSheetId="11">#REF!</definedName>
    <definedName name="SG_16_18" localSheetId="13">#REF!</definedName>
    <definedName name="SG_16_18">#REF!</definedName>
    <definedName name="SG_16_19" localSheetId="11">#REF!</definedName>
    <definedName name="SG_16_19" localSheetId="13">#REF!</definedName>
    <definedName name="SG_16_19">#REF!</definedName>
    <definedName name="SG_16_20" localSheetId="11">#REF!</definedName>
    <definedName name="SG_16_20" localSheetId="13">#REF!</definedName>
    <definedName name="SG_16_20">#REF!</definedName>
    <definedName name="SG_16_21" localSheetId="11">#REF!</definedName>
    <definedName name="SG_16_21" localSheetId="13">#REF!</definedName>
    <definedName name="SG_16_21">#REF!</definedName>
    <definedName name="SG_16_22" localSheetId="11">#REF!</definedName>
    <definedName name="SG_16_22" localSheetId="13">#REF!</definedName>
    <definedName name="SG_16_22">#REF!</definedName>
    <definedName name="SG_16_23" localSheetId="11">#REF!</definedName>
    <definedName name="SG_16_23" localSheetId="13">#REF!</definedName>
    <definedName name="SG_16_23">#REF!</definedName>
    <definedName name="SG_16_24" localSheetId="11">#REF!</definedName>
    <definedName name="SG_16_24" localSheetId="13">#REF!</definedName>
    <definedName name="SG_16_24">#REF!</definedName>
    <definedName name="SG_16_25" localSheetId="11">#REF!</definedName>
    <definedName name="SG_16_25" localSheetId="13">#REF!</definedName>
    <definedName name="SG_16_25">#REF!</definedName>
    <definedName name="SG_17_01" localSheetId="11">#REF!</definedName>
    <definedName name="SG_17_01" localSheetId="13">#REF!</definedName>
    <definedName name="SG_17_01">#REF!</definedName>
    <definedName name="SG_17_02" localSheetId="11">#REF!</definedName>
    <definedName name="SG_17_02" localSheetId="13">#REF!</definedName>
    <definedName name="SG_17_02">#REF!</definedName>
    <definedName name="SG_17_03" localSheetId="11">#REF!</definedName>
    <definedName name="SG_17_03" localSheetId="13">#REF!</definedName>
    <definedName name="SG_17_03">#REF!</definedName>
    <definedName name="SG_17_04" localSheetId="11">#REF!</definedName>
    <definedName name="SG_17_04" localSheetId="13">#REF!</definedName>
    <definedName name="SG_17_04">#REF!</definedName>
    <definedName name="SG_17_05" localSheetId="11">#REF!</definedName>
    <definedName name="SG_17_05" localSheetId="13">#REF!</definedName>
    <definedName name="SG_17_05">#REF!</definedName>
    <definedName name="SG_17_06" localSheetId="11">#REF!</definedName>
    <definedName name="SG_17_06" localSheetId="13">#REF!</definedName>
    <definedName name="SG_17_06">#REF!</definedName>
    <definedName name="SG_17_07" localSheetId="11">#REF!</definedName>
    <definedName name="SG_17_07" localSheetId="13">#REF!</definedName>
    <definedName name="SG_17_07">#REF!</definedName>
    <definedName name="SG_17_08" localSheetId="11">#REF!</definedName>
    <definedName name="SG_17_08" localSheetId="13">#REF!</definedName>
    <definedName name="SG_17_08">#REF!</definedName>
    <definedName name="SG_17_09" localSheetId="11">#REF!</definedName>
    <definedName name="SG_17_09" localSheetId="13">#REF!</definedName>
    <definedName name="SG_17_09">#REF!</definedName>
    <definedName name="SG_17_10" localSheetId="11">#REF!</definedName>
    <definedName name="SG_17_10" localSheetId="13">#REF!</definedName>
    <definedName name="SG_17_10">#REF!</definedName>
    <definedName name="SG_17_11" localSheetId="11">#REF!</definedName>
    <definedName name="SG_17_11" localSheetId="13">#REF!</definedName>
    <definedName name="SG_17_11">#REF!</definedName>
    <definedName name="SG_17_12" localSheetId="11">#REF!</definedName>
    <definedName name="SG_17_12" localSheetId="13">#REF!</definedName>
    <definedName name="SG_17_12">#REF!</definedName>
    <definedName name="SG_17_13" localSheetId="11">#REF!</definedName>
    <definedName name="SG_17_13" localSheetId="13">#REF!</definedName>
    <definedName name="SG_17_13">#REF!</definedName>
    <definedName name="SG_17_14" localSheetId="11">#REF!</definedName>
    <definedName name="SG_17_14" localSheetId="13">#REF!</definedName>
    <definedName name="SG_17_14">#REF!</definedName>
    <definedName name="SG_17_15" localSheetId="11">#REF!</definedName>
    <definedName name="SG_17_15" localSheetId="13">#REF!</definedName>
    <definedName name="SG_17_15">#REF!</definedName>
    <definedName name="SG_17_16" localSheetId="11">#REF!</definedName>
    <definedName name="SG_17_16" localSheetId="13">#REF!</definedName>
    <definedName name="SG_17_16">#REF!</definedName>
    <definedName name="SG_17_17" localSheetId="11">#REF!</definedName>
    <definedName name="SG_17_17" localSheetId="13">#REF!</definedName>
    <definedName name="SG_17_17">#REF!</definedName>
    <definedName name="SG_17_18" localSheetId="11">#REF!</definedName>
    <definedName name="SG_17_18" localSheetId="13">#REF!</definedName>
    <definedName name="SG_17_18">#REF!</definedName>
    <definedName name="SG_17_19" localSheetId="11">#REF!</definedName>
    <definedName name="SG_17_19" localSheetId="13">#REF!</definedName>
    <definedName name="SG_17_19">#REF!</definedName>
    <definedName name="SG_17_20" localSheetId="11">#REF!</definedName>
    <definedName name="SG_17_20" localSheetId="13">#REF!</definedName>
    <definedName name="SG_17_20">#REF!</definedName>
    <definedName name="SG_17_21" localSheetId="11">#REF!</definedName>
    <definedName name="SG_17_21" localSheetId="13">#REF!</definedName>
    <definedName name="SG_17_21">#REF!</definedName>
    <definedName name="SG_17_22" localSheetId="11">#REF!</definedName>
    <definedName name="SG_17_22" localSheetId="13">#REF!</definedName>
    <definedName name="SG_17_22">#REF!</definedName>
    <definedName name="SG_17_23" localSheetId="11">#REF!</definedName>
    <definedName name="SG_17_23" localSheetId="13">#REF!</definedName>
    <definedName name="SG_17_23">#REF!</definedName>
    <definedName name="SG_17_24" localSheetId="11">#REF!</definedName>
    <definedName name="SG_17_24" localSheetId="13">#REF!</definedName>
    <definedName name="SG_17_24">#REF!</definedName>
    <definedName name="SG_17_25" localSheetId="11">#REF!</definedName>
    <definedName name="SG_17_25" localSheetId="13">#REF!</definedName>
    <definedName name="SG_17_25">#REF!</definedName>
    <definedName name="SG_18_01" localSheetId="11">#REF!</definedName>
    <definedName name="SG_18_01" localSheetId="13">#REF!</definedName>
    <definedName name="SG_18_01">#REF!</definedName>
    <definedName name="SG_18_02" localSheetId="11">#REF!</definedName>
    <definedName name="SG_18_02" localSheetId="13">#REF!</definedName>
    <definedName name="SG_18_02">#REF!</definedName>
    <definedName name="SG_18_03" localSheetId="11">#REF!</definedName>
    <definedName name="SG_18_03" localSheetId="13">#REF!</definedName>
    <definedName name="SG_18_03">#REF!</definedName>
    <definedName name="SG_18_04" localSheetId="11">#REF!</definedName>
    <definedName name="SG_18_04" localSheetId="13">#REF!</definedName>
    <definedName name="SG_18_04">#REF!</definedName>
    <definedName name="SG_18_05" localSheetId="11">#REF!</definedName>
    <definedName name="SG_18_05" localSheetId="13">#REF!</definedName>
    <definedName name="SG_18_05">#REF!</definedName>
    <definedName name="SG_18_06" localSheetId="11">#REF!</definedName>
    <definedName name="SG_18_06" localSheetId="13">#REF!</definedName>
    <definedName name="SG_18_06">#REF!</definedName>
    <definedName name="SG_18_07" localSheetId="11">#REF!</definedName>
    <definedName name="SG_18_07" localSheetId="13">#REF!</definedName>
    <definedName name="SG_18_07">#REF!</definedName>
    <definedName name="SG_18_08" localSheetId="11">#REF!</definedName>
    <definedName name="SG_18_08" localSheetId="13">#REF!</definedName>
    <definedName name="SG_18_08">#REF!</definedName>
    <definedName name="SG_18_09" localSheetId="11">#REF!</definedName>
    <definedName name="SG_18_09" localSheetId="13">#REF!</definedName>
    <definedName name="SG_18_09">#REF!</definedName>
    <definedName name="SG_18_10" localSheetId="11">#REF!</definedName>
    <definedName name="SG_18_10" localSheetId="13">#REF!</definedName>
    <definedName name="SG_18_10">#REF!</definedName>
    <definedName name="SG_18_11" localSheetId="11">#REF!</definedName>
    <definedName name="SG_18_11" localSheetId="13">#REF!</definedName>
    <definedName name="SG_18_11">#REF!</definedName>
    <definedName name="SG_18_12" localSheetId="11">#REF!</definedName>
    <definedName name="SG_18_12" localSheetId="13">#REF!</definedName>
    <definedName name="SG_18_12">#REF!</definedName>
    <definedName name="SG_18_13" localSheetId="11">#REF!</definedName>
    <definedName name="SG_18_13" localSheetId="13">#REF!</definedName>
    <definedName name="SG_18_13">#REF!</definedName>
    <definedName name="SG_18_14" localSheetId="11">#REF!</definedName>
    <definedName name="SG_18_14" localSheetId="13">#REF!</definedName>
    <definedName name="SG_18_14">#REF!</definedName>
    <definedName name="SG_18_15" localSheetId="11">#REF!</definedName>
    <definedName name="SG_18_15" localSheetId="13">#REF!</definedName>
    <definedName name="SG_18_15">#REF!</definedName>
    <definedName name="SG_18_16" localSheetId="11">#REF!</definedName>
    <definedName name="SG_18_16" localSheetId="13">#REF!</definedName>
    <definedName name="SG_18_16">#REF!</definedName>
    <definedName name="SG_18_17" localSheetId="11">#REF!</definedName>
    <definedName name="SG_18_17" localSheetId="13">#REF!</definedName>
    <definedName name="SG_18_17">#REF!</definedName>
    <definedName name="SG_18_18" localSheetId="11">#REF!</definedName>
    <definedName name="SG_18_18" localSheetId="13">#REF!</definedName>
    <definedName name="SG_18_18">#REF!</definedName>
    <definedName name="SG_18_19" localSheetId="11">#REF!</definedName>
    <definedName name="SG_18_19" localSheetId="13">#REF!</definedName>
    <definedName name="SG_18_19">#REF!</definedName>
    <definedName name="SG_18_20" localSheetId="11">#REF!</definedName>
    <definedName name="SG_18_20" localSheetId="13">#REF!</definedName>
    <definedName name="SG_18_20">#REF!</definedName>
    <definedName name="SG_18_21" localSheetId="11">#REF!</definedName>
    <definedName name="SG_18_21" localSheetId="13">#REF!</definedName>
    <definedName name="SG_18_21">#REF!</definedName>
    <definedName name="SG_18_22" localSheetId="11">#REF!</definedName>
    <definedName name="SG_18_22" localSheetId="13">#REF!</definedName>
    <definedName name="SG_18_22">#REF!</definedName>
    <definedName name="SG_18_23" localSheetId="11">#REF!</definedName>
    <definedName name="SG_18_23" localSheetId="13">#REF!</definedName>
    <definedName name="SG_18_23">#REF!</definedName>
    <definedName name="SG_18_24" localSheetId="11">#REF!</definedName>
    <definedName name="SG_18_24" localSheetId="13">#REF!</definedName>
    <definedName name="SG_18_24">#REF!</definedName>
    <definedName name="SG_18_25" localSheetId="11">#REF!</definedName>
    <definedName name="SG_18_25" localSheetId="13">#REF!</definedName>
    <definedName name="SG_18_25">#REF!</definedName>
    <definedName name="SG_19_01" localSheetId="11">#REF!</definedName>
    <definedName name="SG_19_01" localSheetId="13">#REF!</definedName>
    <definedName name="SG_19_01">#REF!</definedName>
    <definedName name="SG_19_02" localSheetId="11">#REF!</definedName>
    <definedName name="SG_19_02" localSheetId="13">#REF!</definedName>
    <definedName name="SG_19_02">#REF!</definedName>
    <definedName name="SG_19_03" localSheetId="11">#REF!</definedName>
    <definedName name="SG_19_03" localSheetId="13">#REF!</definedName>
    <definedName name="SG_19_03">#REF!</definedName>
    <definedName name="SG_19_04" localSheetId="11">#REF!</definedName>
    <definedName name="SG_19_04" localSheetId="13">#REF!</definedName>
    <definedName name="SG_19_04">#REF!</definedName>
    <definedName name="SG_19_05" localSheetId="11">#REF!</definedName>
    <definedName name="SG_19_05" localSheetId="13">#REF!</definedName>
    <definedName name="SG_19_05">#REF!</definedName>
    <definedName name="SG_19_06" localSheetId="11">#REF!</definedName>
    <definedName name="SG_19_06" localSheetId="13">#REF!</definedName>
    <definedName name="SG_19_06">#REF!</definedName>
    <definedName name="SG_19_07" localSheetId="11">#REF!</definedName>
    <definedName name="SG_19_07" localSheetId="13">#REF!</definedName>
    <definedName name="SG_19_07">#REF!</definedName>
    <definedName name="SG_19_08" localSheetId="11">#REF!</definedName>
    <definedName name="SG_19_08" localSheetId="13">#REF!</definedName>
    <definedName name="SG_19_08">#REF!</definedName>
    <definedName name="SG_19_09" localSheetId="11">#REF!</definedName>
    <definedName name="SG_19_09" localSheetId="13">#REF!</definedName>
    <definedName name="SG_19_09">#REF!</definedName>
    <definedName name="SG_19_10" localSheetId="11">#REF!</definedName>
    <definedName name="SG_19_10" localSheetId="13">#REF!</definedName>
    <definedName name="SG_19_10">#REF!</definedName>
    <definedName name="SG_19_11" localSheetId="11">#REF!</definedName>
    <definedName name="SG_19_11" localSheetId="13">#REF!</definedName>
    <definedName name="SG_19_11">#REF!</definedName>
    <definedName name="SG_19_12" localSheetId="11">#REF!</definedName>
    <definedName name="SG_19_12" localSheetId="13">#REF!</definedName>
    <definedName name="SG_19_12">#REF!</definedName>
    <definedName name="SG_19_13" localSheetId="11">#REF!</definedName>
    <definedName name="SG_19_13" localSheetId="13">#REF!</definedName>
    <definedName name="SG_19_13">#REF!</definedName>
    <definedName name="SG_19_14" localSheetId="11">#REF!</definedName>
    <definedName name="SG_19_14" localSheetId="13">#REF!</definedName>
    <definedName name="SG_19_14">#REF!</definedName>
    <definedName name="SG_19_15" localSheetId="11">#REF!</definedName>
    <definedName name="SG_19_15" localSheetId="13">#REF!</definedName>
    <definedName name="SG_19_15">#REF!</definedName>
    <definedName name="SG_19_16" localSheetId="11">#REF!</definedName>
    <definedName name="SG_19_16" localSheetId="13">#REF!</definedName>
    <definedName name="SG_19_16">#REF!</definedName>
    <definedName name="SG_19_17" localSheetId="11">#REF!</definedName>
    <definedName name="SG_19_17" localSheetId="13">#REF!</definedName>
    <definedName name="SG_19_17">#REF!</definedName>
    <definedName name="SG_19_18" localSheetId="11">#REF!</definedName>
    <definedName name="SG_19_18" localSheetId="13">#REF!</definedName>
    <definedName name="SG_19_18">#REF!</definedName>
    <definedName name="SG_19_19" localSheetId="11">#REF!</definedName>
    <definedName name="SG_19_19" localSheetId="13">#REF!</definedName>
    <definedName name="SG_19_19">#REF!</definedName>
    <definedName name="SG_19_20" localSheetId="11">#REF!</definedName>
    <definedName name="SG_19_20" localSheetId="13">#REF!</definedName>
    <definedName name="SG_19_20">#REF!</definedName>
    <definedName name="SG_19_21" localSheetId="11">#REF!</definedName>
    <definedName name="SG_19_21" localSheetId="13">#REF!</definedName>
    <definedName name="SG_19_21">#REF!</definedName>
    <definedName name="SG_19_22" localSheetId="11">#REF!</definedName>
    <definedName name="SG_19_22" localSheetId="13">#REF!</definedName>
    <definedName name="SG_19_22">#REF!</definedName>
    <definedName name="SG_19_23" localSheetId="11">#REF!</definedName>
    <definedName name="SG_19_23" localSheetId="13">#REF!</definedName>
    <definedName name="SG_19_23">#REF!</definedName>
    <definedName name="SG_19_24" localSheetId="11">#REF!</definedName>
    <definedName name="SG_19_24" localSheetId="13">#REF!</definedName>
    <definedName name="SG_19_24">#REF!</definedName>
    <definedName name="SG_19_25" localSheetId="11">#REF!</definedName>
    <definedName name="SG_19_25" localSheetId="13">#REF!</definedName>
    <definedName name="SG_19_25">#REF!</definedName>
    <definedName name="SG_20_01" localSheetId="11">#REF!</definedName>
    <definedName name="SG_20_01" localSheetId="13">#REF!</definedName>
    <definedName name="SG_20_01">#REF!</definedName>
    <definedName name="SG_20_02" localSheetId="11">#REF!</definedName>
    <definedName name="SG_20_02" localSheetId="13">#REF!</definedName>
    <definedName name="SG_20_02">#REF!</definedName>
    <definedName name="SG_20_03" localSheetId="11">#REF!</definedName>
    <definedName name="SG_20_03" localSheetId="13">#REF!</definedName>
    <definedName name="SG_20_03">#REF!</definedName>
    <definedName name="SG_20_04" localSheetId="11">#REF!</definedName>
    <definedName name="SG_20_04" localSheetId="13">#REF!</definedName>
    <definedName name="SG_20_04">#REF!</definedName>
    <definedName name="SG_20_05" localSheetId="11">#REF!</definedName>
    <definedName name="SG_20_05" localSheetId="13">#REF!</definedName>
    <definedName name="SG_20_05">#REF!</definedName>
    <definedName name="SG_20_06" localSheetId="11">#REF!</definedName>
    <definedName name="SG_20_06" localSheetId="13">#REF!</definedName>
    <definedName name="SG_20_06">#REF!</definedName>
    <definedName name="SG_20_07" localSheetId="11">#REF!</definedName>
    <definedName name="SG_20_07" localSheetId="13">#REF!</definedName>
    <definedName name="SG_20_07">#REF!</definedName>
    <definedName name="SG_20_08" localSheetId="11">#REF!</definedName>
    <definedName name="SG_20_08" localSheetId="13">#REF!</definedName>
    <definedName name="SG_20_08">#REF!</definedName>
    <definedName name="SG_20_09" localSheetId="11">#REF!</definedName>
    <definedName name="SG_20_09" localSheetId="13">#REF!</definedName>
    <definedName name="SG_20_09">#REF!</definedName>
    <definedName name="SG_20_10" localSheetId="11">#REF!</definedName>
    <definedName name="SG_20_10" localSheetId="13">#REF!</definedName>
    <definedName name="SG_20_10">#REF!</definedName>
    <definedName name="SG_20_11" localSheetId="11">#REF!</definedName>
    <definedName name="SG_20_11" localSheetId="13">#REF!</definedName>
    <definedName name="SG_20_11">#REF!</definedName>
    <definedName name="SG_20_12" localSheetId="11">#REF!</definedName>
    <definedName name="SG_20_12" localSheetId="13">#REF!</definedName>
    <definedName name="SG_20_12">#REF!</definedName>
    <definedName name="SG_20_13" localSheetId="11">#REF!</definedName>
    <definedName name="SG_20_13" localSheetId="13">#REF!</definedName>
    <definedName name="SG_20_13">#REF!</definedName>
    <definedName name="SG_20_14" localSheetId="11">#REF!</definedName>
    <definedName name="SG_20_14" localSheetId="13">#REF!</definedName>
    <definedName name="SG_20_14">#REF!</definedName>
    <definedName name="SG_20_15" localSheetId="11">#REF!</definedName>
    <definedName name="SG_20_15" localSheetId="13">#REF!</definedName>
    <definedName name="SG_20_15">#REF!</definedName>
    <definedName name="SG_20_16" localSheetId="11">#REF!</definedName>
    <definedName name="SG_20_16" localSheetId="13">#REF!</definedName>
    <definedName name="SG_20_16">#REF!</definedName>
    <definedName name="SG_20_17" localSheetId="11">#REF!</definedName>
    <definedName name="SG_20_17" localSheetId="13">#REF!</definedName>
    <definedName name="SG_20_17">#REF!</definedName>
    <definedName name="SG_20_18" localSheetId="11">#REF!</definedName>
    <definedName name="SG_20_18" localSheetId="13">#REF!</definedName>
    <definedName name="SG_20_18">#REF!</definedName>
    <definedName name="SG_20_19" localSheetId="11">#REF!</definedName>
    <definedName name="SG_20_19" localSheetId="13">#REF!</definedName>
    <definedName name="SG_20_19">#REF!</definedName>
    <definedName name="SG_20_20" localSheetId="11">#REF!</definedName>
    <definedName name="SG_20_20" localSheetId="13">#REF!</definedName>
    <definedName name="SG_20_20">#REF!</definedName>
    <definedName name="SG_20_21" localSheetId="11">#REF!</definedName>
    <definedName name="SG_20_21" localSheetId="13">#REF!</definedName>
    <definedName name="SG_20_21">#REF!</definedName>
    <definedName name="SG_20_22" localSheetId="11">#REF!</definedName>
    <definedName name="SG_20_22" localSheetId="13">#REF!</definedName>
    <definedName name="SG_20_22">#REF!</definedName>
    <definedName name="SG_20_23" localSheetId="11">#REF!</definedName>
    <definedName name="SG_20_23" localSheetId="13">#REF!</definedName>
    <definedName name="SG_20_23">#REF!</definedName>
    <definedName name="SG_20_24" localSheetId="11">#REF!</definedName>
    <definedName name="SG_20_24" localSheetId="13">#REF!</definedName>
    <definedName name="SG_20_24">#REF!</definedName>
    <definedName name="SG_20_25" localSheetId="11">#REF!</definedName>
    <definedName name="SG_20_25" localSheetId="13">#REF!</definedName>
    <definedName name="SG_20_25">#REF!</definedName>
    <definedName name="SG_21_01" localSheetId="11">#REF!</definedName>
    <definedName name="SG_21_01" localSheetId="13">#REF!</definedName>
    <definedName name="SG_21_01">#REF!</definedName>
    <definedName name="SG_21_02" localSheetId="11">#REF!</definedName>
    <definedName name="SG_21_02" localSheetId="13">#REF!</definedName>
    <definedName name="SG_21_02">#REF!</definedName>
    <definedName name="SG_21_03" localSheetId="11">#REF!</definedName>
    <definedName name="SG_21_03" localSheetId="13">#REF!</definedName>
    <definedName name="SG_21_03">#REF!</definedName>
    <definedName name="SG_21_04" localSheetId="11">#REF!</definedName>
    <definedName name="SG_21_04" localSheetId="13">#REF!</definedName>
    <definedName name="SG_21_04">#REF!</definedName>
    <definedName name="SG_21_05" localSheetId="11">#REF!</definedName>
    <definedName name="SG_21_05" localSheetId="13">#REF!</definedName>
    <definedName name="SG_21_05">#REF!</definedName>
    <definedName name="SG_21_06" localSheetId="11">#REF!</definedName>
    <definedName name="SG_21_06" localSheetId="13">#REF!</definedName>
    <definedName name="SG_21_06">#REF!</definedName>
    <definedName name="SG_21_07" localSheetId="11">#REF!</definedName>
    <definedName name="SG_21_07" localSheetId="13">#REF!</definedName>
    <definedName name="SG_21_07">#REF!</definedName>
    <definedName name="SG_21_08" localSheetId="11">#REF!</definedName>
    <definedName name="SG_21_08" localSheetId="13">#REF!</definedName>
    <definedName name="SG_21_08">#REF!</definedName>
    <definedName name="SG_21_09" localSheetId="11">#REF!</definedName>
    <definedName name="SG_21_09" localSheetId="13">#REF!</definedName>
    <definedName name="SG_21_09">#REF!</definedName>
    <definedName name="SG_21_10" localSheetId="11">#REF!</definedName>
    <definedName name="SG_21_10" localSheetId="13">#REF!</definedName>
    <definedName name="SG_21_10">#REF!</definedName>
    <definedName name="SG_21_11" localSheetId="11">#REF!</definedName>
    <definedName name="SG_21_11" localSheetId="13">#REF!</definedName>
    <definedName name="SG_21_11">#REF!</definedName>
    <definedName name="SG_21_12" localSheetId="11">#REF!</definedName>
    <definedName name="SG_21_12" localSheetId="13">#REF!</definedName>
    <definedName name="SG_21_12">#REF!</definedName>
    <definedName name="SG_21_13" localSheetId="11">#REF!</definedName>
    <definedName name="SG_21_13" localSheetId="13">#REF!</definedName>
    <definedName name="SG_21_13">#REF!</definedName>
    <definedName name="SG_21_14" localSheetId="11">#REF!</definedName>
    <definedName name="SG_21_14" localSheetId="13">#REF!</definedName>
    <definedName name="SG_21_14">#REF!</definedName>
    <definedName name="SG_21_15" localSheetId="11">#REF!</definedName>
    <definedName name="SG_21_15" localSheetId="13">#REF!</definedName>
    <definedName name="SG_21_15">#REF!</definedName>
    <definedName name="SG_21_16" localSheetId="11">#REF!</definedName>
    <definedName name="SG_21_16" localSheetId="13">#REF!</definedName>
    <definedName name="SG_21_16">#REF!</definedName>
    <definedName name="SG_21_17" localSheetId="11">#REF!</definedName>
    <definedName name="SG_21_17" localSheetId="13">#REF!</definedName>
    <definedName name="SG_21_17">#REF!</definedName>
    <definedName name="SG_21_18" localSheetId="11">#REF!</definedName>
    <definedName name="SG_21_18" localSheetId="13">#REF!</definedName>
    <definedName name="SG_21_18">#REF!</definedName>
    <definedName name="SG_21_19" localSheetId="11">#REF!</definedName>
    <definedName name="SG_21_19" localSheetId="13">#REF!</definedName>
    <definedName name="SG_21_19">#REF!</definedName>
    <definedName name="SG_21_20" localSheetId="11">#REF!</definedName>
    <definedName name="SG_21_20" localSheetId="13">#REF!</definedName>
    <definedName name="SG_21_20">#REF!</definedName>
    <definedName name="SG_21_21" localSheetId="11">#REF!</definedName>
    <definedName name="SG_21_21" localSheetId="13">#REF!</definedName>
    <definedName name="SG_21_21">#REF!</definedName>
    <definedName name="SG_21_22" localSheetId="11">#REF!</definedName>
    <definedName name="SG_21_22" localSheetId="13">#REF!</definedName>
    <definedName name="SG_21_22">#REF!</definedName>
    <definedName name="SG_21_23" localSheetId="11">#REF!</definedName>
    <definedName name="SG_21_23" localSheetId="13">#REF!</definedName>
    <definedName name="SG_21_23">#REF!</definedName>
    <definedName name="SG_21_24" localSheetId="11">#REF!</definedName>
    <definedName name="SG_21_24" localSheetId="13">#REF!</definedName>
    <definedName name="SG_21_24">#REF!</definedName>
    <definedName name="SG_21_25" localSheetId="11">#REF!</definedName>
    <definedName name="SG_21_25" localSheetId="13">#REF!</definedName>
    <definedName name="SG_21_25">#REF!</definedName>
    <definedName name="SG_22_01" localSheetId="11">#REF!</definedName>
    <definedName name="SG_22_01" localSheetId="13">#REF!</definedName>
    <definedName name="SG_22_01">#REF!</definedName>
    <definedName name="SG_22_02" localSheetId="11">#REF!</definedName>
    <definedName name="SG_22_02" localSheetId="13">#REF!</definedName>
    <definedName name="SG_22_02">#REF!</definedName>
    <definedName name="SG_22_03" localSheetId="11">#REF!</definedName>
    <definedName name="SG_22_03" localSheetId="13">#REF!</definedName>
    <definedName name="SG_22_03">#REF!</definedName>
    <definedName name="SG_22_04" localSheetId="11">#REF!</definedName>
    <definedName name="SG_22_04" localSheetId="13">#REF!</definedName>
    <definedName name="SG_22_04">#REF!</definedName>
    <definedName name="SG_22_05" localSheetId="11">#REF!</definedName>
    <definedName name="SG_22_05" localSheetId="13">#REF!</definedName>
    <definedName name="SG_22_05">#REF!</definedName>
    <definedName name="SG_22_06" localSheetId="11">#REF!</definedName>
    <definedName name="SG_22_06" localSheetId="13">#REF!</definedName>
    <definedName name="SG_22_06">#REF!</definedName>
    <definedName name="SG_22_07" localSheetId="11">#REF!</definedName>
    <definedName name="SG_22_07" localSheetId="13">#REF!</definedName>
    <definedName name="SG_22_07">#REF!</definedName>
    <definedName name="SG_22_08" localSheetId="11">#REF!</definedName>
    <definedName name="SG_22_08" localSheetId="13">#REF!</definedName>
    <definedName name="SG_22_08">#REF!</definedName>
    <definedName name="SG_22_09" localSheetId="11">#REF!</definedName>
    <definedName name="SG_22_09" localSheetId="13">#REF!</definedName>
    <definedName name="SG_22_09">#REF!</definedName>
    <definedName name="SG_22_10" localSheetId="11">#REF!</definedName>
    <definedName name="SG_22_10" localSheetId="13">#REF!</definedName>
    <definedName name="SG_22_10">#REF!</definedName>
    <definedName name="SG_22_11" localSheetId="11">#REF!</definedName>
    <definedName name="SG_22_11" localSheetId="13">#REF!</definedName>
    <definedName name="SG_22_11">#REF!</definedName>
    <definedName name="SG_22_12" localSheetId="11">#REF!</definedName>
    <definedName name="SG_22_12" localSheetId="13">#REF!</definedName>
    <definedName name="SG_22_12">#REF!</definedName>
    <definedName name="SG_22_13" localSheetId="11">#REF!</definedName>
    <definedName name="SG_22_13" localSheetId="13">#REF!</definedName>
    <definedName name="SG_22_13">#REF!</definedName>
    <definedName name="SG_22_14" localSheetId="11">#REF!</definedName>
    <definedName name="SG_22_14" localSheetId="13">#REF!</definedName>
    <definedName name="SG_22_14">#REF!</definedName>
    <definedName name="SG_22_15" localSheetId="11">#REF!</definedName>
    <definedName name="SG_22_15" localSheetId="13">#REF!</definedName>
    <definedName name="SG_22_15">#REF!</definedName>
    <definedName name="SG_22_16" localSheetId="11">#REF!</definedName>
    <definedName name="SG_22_16" localSheetId="13">#REF!</definedName>
    <definedName name="SG_22_16">#REF!</definedName>
    <definedName name="SG_22_17" localSheetId="11">#REF!</definedName>
    <definedName name="SG_22_17" localSheetId="13">#REF!</definedName>
    <definedName name="SG_22_17">#REF!</definedName>
    <definedName name="SG_22_18" localSheetId="11">#REF!</definedName>
    <definedName name="SG_22_18" localSheetId="13">#REF!</definedName>
    <definedName name="SG_22_18">#REF!</definedName>
    <definedName name="SG_22_19" localSheetId="11">#REF!</definedName>
    <definedName name="SG_22_19" localSheetId="13">#REF!</definedName>
    <definedName name="SG_22_19">#REF!</definedName>
    <definedName name="SG_22_20" localSheetId="11">#REF!</definedName>
    <definedName name="SG_22_20" localSheetId="13">#REF!</definedName>
    <definedName name="SG_22_20">#REF!</definedName>
    <definedName name="SG_22_21" localSheetId="11">#REF!</definedName>
    <definedName name="SG_22_21" localSheetId="13">#REF!</definedName>
    <definedName name="SG_22_21">#REF!</definedName>
    <definedName name="SG_22_22" localSheetId="11">#REF!</definedName>
    <definedName name="SG_22_22" localSheetId="13">#REF!</definedName>
    <definedName name="SG_22_22">#REF!</definedName>
    <definedName name="SG_22_23" localSheetId="11">#REF!</definedName>
    <definedName name="SG_22_23" localSheetId="13">#REF!</definedName>
    <definedName name="SG_22_23">#REF!</definedName>
    <definedName name="SG_22_24" localSheetId="11">#REF!</definedName>
    <definedName name="SG_22_24" localSheetId="13">#REF!</definedName>
    <definedName name="SG_22_24">#REF!</definedName>
    <definedName name="SG_22_25" localSheetId="11">#REF!</definedName>
    <definedName name="SG_22_25" localSheetId="13">#REF!</definedName>
    <definedName name="SG_22_25">#REF!</definedName>
    <definedName name="SG_23_01" localSheetId="11">#REF!</definedName>
    <definedName name="SG_23_01" localSheetId="13">#REF!</definedName>
    <definedName name="SG_23_01">#REF!</definedName>
    <definedName name="SG_23_02" localSheetId="11">#REF!</definedName>
    <definedName name="SG_23_02" localSheetId="13">#REF!</definedName>
    <definedName name="SG_23_02">#REF!</definedName>
    <definedName name="SG_23_03" localSheetId="11">#REF!</definedName>
    <definedName name="SG_23_03" localSheetId="13">#REF!</definedName>
    <definedName name="SG_23_03">#REF!</definedName>
    <definedName name="SG_23_04" localSheetId="11">#REF!</definedName>
    <definedName name="SG_23_04" localSheetId="13">#REF!</definedName>
    <definedName name="SG_23_04">#REF!</definedName>
    <definedName name="SG_23_05" localSheetId="11">#REF!</definedName>
    <definedName name="SG_23_05" localSheetId="13">#REF!</definedName>
    <definedName name="SG_23_05">#REF!</definedName>
    <definedName name="SG_23_06" localSheetId="11">#REF!</definedName>
    <definedName name="SG_23_06" localSheetId="13">#REF!</definedName>
    <definedName name="SG_23_06">#REF!</definedName>
    <definedName name="SG_23_07" localSheetId="11">#REF!</definedName>
    <definedName name="SG_23_07" localSheetId="13">#REF!</definedName>
    <definedName name="SG_23_07">#REF!</definedName>
    <definedName name="SG_23_08" localSheetId="11">#REF!</definedName>
    <definedName name="SG_23_08" localSheetId="13">#REF!</definedName>
    <definedName name="SG_23_08">#REF!</definedName>
    <definedName name="SG_23_09" localSheetId="11">#REF!</definedName>
    <definedName name="SG_23_09" localSheetId="13">#REF!</definedName>
    <definedName name="SG_23_09">#REF!</definedName>
    <definedName name="SG_23_10" localSheetId="11">#REF!</definedName>
    <definedName name="SG_23_10" localSheetId="13">#REF!</definedName>
    <definedName name="SG_23_10">#REF!</definedName>
    <definedName name="SG_23_11" localSheetId="11">#REF!</definedName>
    <definedName name="SG_23_11" localSheetId="13">#REF!</definedName>
    <definedName name="SG_23_11">#REF!</definedName>
    <definedName name="SG_23_12" localSheetId="11">#REF!</definedName>
    <definedName name="SG_23_12" localSheetId="13">#REF!</definedName>
    <definedName name="SG_23_12">#REF!</definedName>
    <definedName name="SG_23_13" localSheetId="11">#REF!</definedName>
    <definedName name="SG_23_13" localSheetId="13">#REF!</definedName>
    <definedName name="SG_23_13">#REF!</definedName>
    <definedName name="SG_23_14" localSheetId="11">#REF!</definedName>
    <definedName name="SG_23_14" localSheetId="13">#REF!</definedName>
    <definedName name="SG_23_14">#REF!</definedName>
    <definedName name="SG_23_15" localSheetId="11">#REF!</definedName>
    <definedName name="SG_23_15" localSheetId="13">#REF!</definedName>
    <definedName name="SG_23_15">#REF!</definedName>
    <definedName name="SG_23_16" localSheetId="11">#REF!</definedName>
    <definedName name="SG_23_16" localSheetId="13">#REF!</definedName>
    <definedName name="SG_23_16">#REF!</definedName>
    <definedName name="SG_23_17" localSheetId="11">#REF!</definedName>
    <definedName name="SG_23_17" localSheetId="13">#REF!</definedName>
    <definedName name="SG_23_17">#REF!</definedName>
    <definedName name="SG_23_18" localSheetId="11">#REF!</definedName>
    <definedName name="SG_23_18" localSheetId="13">#REF!</definedName>
    <definedName name="SG_23_18">#REF!</definedName>
    <definedName name="SG_23_19" localSheetId="11">#REF!</definedName>
    <definedName name="SG_23_19" localSheetId="13">#REF!</definedName>
    <definedName name="SG_23_19">#REF!</definedName>
    <definedName name="SG_23_20" localSheetId="11">#REF!</definedName>
    <definedName name="SG_23_20" localSheetId="13">#REF!</definedName>
    <definedName name="SG_23_20">#REF!</definedName>
    <definedName name="SG_23_21" localSheetId="11">#REF!</definedName>
    <definedName name="SG_23_21" localSheetId="13">#REF!</definedName>
    <definedName name="SG_23_21">#REF!</definedName>
    <definedName name="SG_23_22" localSheetId="11">#REF!</definedName>
    <definedName name="SG_23_22" localSheetId="13">#REF!</definedName>
    <definedName name="SG_23_22">#REF!</definedName>
    <definedName name="SG_23_23" localSheetId="11">#REF!</definedName>
    <definedName name="SG_23_23" localSheetId="13">#REF!</definedName>
    <definedName name="SG_23_23">#REF!</definedName>
    <definedName name="SG_23_24" localSheetId="11">#REF!</definedName>
    <definedName name="SG_23_24" localSheetId="13">#REF!</definedName>
    <definedName name="SG_23_24">#REF!</definedName>
    <definedName name="SG_23_25" localSheetId="11">#REF!</definedName>
    <definedName name="SG_23_25" localSheetId="13">#REF!</definedName>
    <definedName name="SG_23_25">#REF!</definedName>
    <definedName name="SG_24_01" localSheetId="11">#REF!</definedName>
    <definedName name="SG_24_01" localSheetId="13">#REF!</definedName>
    <definedName name="SG_24_01">#REF!</definedName>
    <definedName name="SG_24_02" localSheetId="11">#REF!</definedName>
    <definedName name="SG_24_02" localSheetId="13">#REF!</definedName>
    <definedName name="SG_24_02">#REF!</definedName>
    <definedName name="SG_24_03" localSheetId="11">#REF!</definedName>
    <definedName name="SG_24_03" localSheetId="13">#REF!</definedName>
    <definedName name="SG_24_03">#REF!</definedName>
    <definedName name="SG_24_04" localSheetId="11">#REF!</definedName>
    <definedName name="SG_24_04" localSheetId="13">#REF!</definedName>
    <definedName name="SG_24_04">#REF!</definedName>
    <definedName name="SG_24_05" localSheetId="11">#REF!</definedName>
    <definedName name="SG_24_05" localSheetId="13">#REF!</definedName>
    <definedName name="SG_24_05">#REF!</definedName>
    <definedName name="SG_24_06" localSheetId="11">#REF!</definedName>
    <definedName name="SG_24_06" localSheetId="13">#REF!</definedName>
    <definedName name="SG_24_06">#REF!</definedName>
    <definedName name="SG_24_07" localSheetId="11">#REF!</definedName>
    <definedName name="SG_24_07" localSheetId="13">#REF!</definedName>
    <definedName name="SG_24_07">#REF!</definedName>
    <definedName name="SG_24_08" localSheetId="11">#REF!</definedName>
    <definedName name="SG_24_08" localSheetId="13">#REF!</definedName>
    <definedName name="SG_24_08">#REF!</definedName>
    <definedName name="SG_24_09" localSheetId="11">#REF!</definedName>
    <definedName name="SG_24_09" localSheetId="13">#REF!</definedName>
    <definedName name="SG_24_09">#REF!</definedName>
    <definedName name="SG_24_10" localSheetId="11">#REF!</definedName>
    <definedName name="SG_24_10" localSheetId="13">#REF!</definedName>
    <definedName name="SG_24_10">#REF!</definedName>
    <definedName name="SG_24_11" localSheetId="11">#REF!</definedName>
    <definedName name="SG_24_11" localSheetId="13">#REF!</definedName>
    <definedName name="SG_24_11">#REF!</definedName>
    <definedName name="SG_24_12" localSheetId="11">#REF!</definedName>
    <definedName name="SG_24_12" localSheetId="13">#REF!</definedName>
    <definedName name="SG_24_12">#REF!</definedName>
    <definedName name="SG_24_13" localSheetId="11">#REF!</definedName>
    <definedName name="SG_24_13" localSheetId="13">#REF!</definedName>
    <definedName name="SG_24_13">#REF!</definedName>
    <definedName name="SG_24_14" localSheetId="11">#REF!</definedName>
    <definedName name="SG_24_14" localSheetId="13">#REF!</definedName>
    <definedName name="SG_24_14">#REF!</definedName>
    <definedName name="SG_24_15" localSheetId="11">#REF!</definedName>
    <definedName name="SG_24_15" localSheetId="13">#REF!</definedName>
    <definedName name="SG_24_15">#REF!</definedName>
    <definedName name="SG_24_16" localSheetId="11">#REF!</definedName>
    <definedName name="SG_24_16" localSheetId="13">#REF!</definedName>
    <definedName name="SG_24_16">#REF!</definedName>
    <definedName name="SG_24_17" localSheetId="11">#REF!</definedName>
    <definedName name="SG_24_17" localSheetId="13">#REF!</definedName>
    <definedName name="SG_24_17">#REF!</definedName>
    <definedName name="SG_24_18" localSheetId="11">#REF!</definedName>
    <definedName name="SG_24_18" localSheetId="13">#REF!</definedName>
    <definedName name="SG_24_18">#REF!</definedName>
    <definedName name="SG_24_19" localSheetId="11">#REF!</definedName>
    <definedName name="SG_24_19" localSheetId="13">#REF!</definedName>
    <definedName name="SG_24_19">#REF!</definedName>
    <definedName name="SG_24_20" localSheetId="11">#REF!</definedName>
    <definedName name="SG_24_20" localSheetId="13">#REF!</definedName>
    <definedName name="SG_24_20">#REF!</definedName>
    <definedName name="SG_24_21" localSheetId="11">#REF!</definedName>
    <definedName name="SG_24_21" localSheetId="13">#REF!</definedName>
    <definedName name="SG_24_21">#REF!</definedName>
    <definedName name="SG_24_22" localSheetId="11">#REF!</definedName>
    <definedName name="SG_24_22" localSheetId="13">#REF!</definedName>
    <definedName name="SG_24_22">#REF!</definedName>
    <definedName name="SG_24_23" localSheetId="11">#REF!</definedName>
    <definedName name="SG_24_23" localSheetId="13">#REF!</definedName>
    <definedName name="SG_24_23">#REF!</definedName>
    <definedName name="SG_24_24" localSheetId="11">#REF!</definedName>
    <definedName name="SG_24_24" localSheetId="13">#REF!</definedName>
    <definedName name="SG_24_24">#REF!</definedName>
    <definedName name="SG_24_25" localSheetId="11">#REF!</definedName>
    <definedName name="SG_24_25" localSheetId="13">#REF!</definedName>
    <definedName name="SG_24_25">#REF!</definedName>
    <definedName name="SG_25_01" localSheetId="11">#REF!</definedName>
    <definedName name="SG_25_01" localSheetId="13">#REF!</definedName>
    <definedName name="SG_25_01">#REF!</definedName>
    <definedName name="SG_25_02" localSheetId="11">#REF!</definedName>
    <definedName name="SG_25_02" localSheetId="13">#REF!</definedName>
    <definedName name="SG_25_02">#REF!</definedName>
    <definedName name="SG_25_03" localSheetId="11">#REF!</definedName>
    <definedName name="SG_25_03" localSheetId="13">#REF!</definedName>
    <definedName name="SG_25_03">#REF!</definedName>
    <definedName name="SG_25_04" localSheetId="11">#REF!</definedName>
    <definedName name="SG_25_04" localSheetId="13">#REF!</definedName>
    <definedName name="SG_25_04">#REF!</definedName>
    <definedName name="SG_25_05" localSheetId="11">#REF!</definedName>
    <definedName name="SG_25_05" localSheetId="13">#REF!</definedName>
    <definedName name="SG_25_05">#REF!</definedName>
    <definedName name="SG_25_06" localSheetId="11">#REF!</definedName>
    <definedName name="SG_25_06" localSheetId="13">#REF!</definedName>
    <definedName name="SG_25_06">#REF!</definedName>
    <definedName name="SG_25_07" localSheetId="11">#REF!</definedName>
    <definedName name="SG_25_07" localSheetId="13">#REF!</definedName>
    <definedName name="SG_25_07">#REF!</definedName>
    <definedName name="SG_25_08" localSheetId="11">#REF!</definedName>
    <definedName name="SG_25_08" localSheetId="13">#REF!</definedName>
    <definedName name="SG_25_08">#REF!</definedName>
    <definedName name="SG_25_09" localSheetId="11">#REF!</definedName>
    <definedName name="SG_25_09" localSheetId="13">#REF!</definedName>
    <definedName name="SG_25_09">#REF!</definedName>
    <definedName name="SG_25_10" localSheetId="11">#REF!</definedName>
    <definedName name="SG_25_10" localSheetId="13">#REF!</definedName>
    <definedName name="SG_25_10">#REF!</definedName>
    <definedName name="SG_25_11" localSheetId="11">#REF!</definedName>
    <definedName name="SG_25_11" localSheetId="13">#REF!</definedName>
    <definedName name="SG_25_11">#REF!</definedName>
    <definedName name="SG_25_12" localSheetId="11">#REF!</definedName>
    <definedName name="SG_25_12" localSheetId="13">#REF!</definedName>
    <definedName name="SG_25_12">#REF!</definedName>
    <definedName name="SG_25_13" localSheetId="11">#REF!</definedName>
    <definedName name="SG_25_13" localSheetId="13">#REF!</definedName>
    <definedName name="SG_25_13">#REF!</definedName>
    <definedName name="SG_25_14" localSheetId="11">#REF!</definedName>
    <definedName name="SG_25_14" localSheetId="13">#REF!</definedName>
    <definedName name="SG_25_14">#REF!</definedName>
    <definedName name="SG_25_15" localSheetId="11">#REF!</definedName>
    <definedName name="SG_25_15" localSheetId="13">#REF!</definedName>
    <definedName name="SG_25_15">#REF!</definedName>
    <definedName name="SG_25_16" localSheetId="11">#REF!</definedName>
    <definedName name="SG_25_16" localSheetId="13">#REF!</definedName>
    <definedName name="SG_25_16">#REF!</definedName>
    <definedName name="SG_25_17" localSheetId="11">#REF!</definedName>
    <definedName name="SG_25_17" localSheetId="13">#REF!</definedName>
    <definedName name="SG_25_17">#REF!</definedName>
    <definedName name="SG_25_18" localSheetId="11">#REF!</definedName>
    <definedName name="SG_25_18" localSheetId="13">#REF!</definedName>
    <definedName name="SG_25_18">#REF!</definedName>
    <definedName name="SG_25_19" localSheetId="11">#REF!</definedName>
    <definedName name="SG_25_19" localSheetId="13">#REF!</definedName>
    <definedName name="SG_25_19">#REF!</definedName>
    <definedName name="SG_25_20" localSheetId="11">#REF!</definedName>
    <definedName name="SG_25_20" localSheetId="13">#REF!</definedName>
    <definedName name="SG_25_20">#REF!</definedName>
    <definedName name="SG_25_21" localSheetId="11">#REF!</definedName>
    <definedName name="SG_25_21" localSheetId="13">#REF!</definedName>
    <definedName name="SG_25_21">#REF!</definedName>
    <definedName name="SG_25_22" localSheetId="11">#REF!</definedName>
    <definedName name="SG_25_22" localSheetId="13">#REF!</definedName>
    <definedName name="SG_25_22">#REF!</definedName>
    <definedName name="SG_25_23" localSheetId="11">#REF!</definedName>
    <definedName name="SG_25_23" localSheetId="13">#REF!</definedName>
    <definedName name="SG_25_23">#REF!</definedName>
    <definedName name="SG_25_24" localSheetId="11">#REF!</definedName>
    <definedName name="SG_25_24" localSheetId="13">#REF!</definedName>
    <definedName name="SG_25_24">#REF!</definedName>
    <definedName name="SG_25_25" localSheetId="11">#REF!</definedName>
    <definedName name="SG_25_25" localSheetId="13">#REF!</definedName>
    <definedName name="SG_25_25">#REF!</definedName>
    <definedName name="SIN" localSheetId="11" hidden="1">{#N/A,#N/A,FALSE,"Planilha";#N/A,#N/A,FALSE,"Resumo";#N/A,#N/A,FALSE,"Fisico";#N/A,#N/A,FALSE,"Financeiro";#N/A,#N/A,FALSE,"Financeiro"}</definedName>
    <definedName name="SIN" localSheetId="12" hidden="1">{#N/A,#N/A,FALSE,"Planilha";#N/A,#N/A,FALSE,"Resumo";#N/A,#N/A,FALSE,"Fisico";#N/A,#N/A,FALSE,"Financeiro";#N/A,#N/A,FALSE,"Financeiro"}</definedName>
    <definedName name="SIN" hidden="1">{#N/A,#N/A,FALSE,"Planilha";#N/A,#N/A,FALSE,"Resumo";#N/A,#N/A,FALSE,"Fisico";#N/A,#N/A,FALSE,"Financeiro";#N/A,#N/A,FALSE,"Financeiro"}</definedName>
    <definedName name="SINA" localSheetId="11" hidden="1">{#N/A,#N/A,FALSE,"Planilha";#N/A,#N/A,FALSE,"Resumo";#N/A,#N/A,FALSE,"Fisico";#N/A,#N/A,FALSE,"Financeiro";#N/A,#N/A,FALSE,"Financeiro"}</definedName>
    <definedName name="SINA" localSheetId="12" hidden="1">{#N/A,#N/A,FALSE,"Planilha";#N/A,#N/A,FALSE,"Resumo";#N/A,#N/A,FALSE,"Fisico";#N/A,#N/A,FALSE,"Financeiro";#N/A,#N/A,FALSE,"Financeiro"}</definedName>
    <definedName name="SINA" hidden="1">{#N/A,#N/A,FALSE,"Planilha";#N/A,#N/A,FALSE,"Resumo";#N/A,#N/A,FALSE,"Fisico";#N/A,#N/A,FALSE,"Financeiro";#N/A,#N/A,FALSE,"Financeiro"}</definedName>
    <definedName name="Sinapi" localSheetId="11">#REF!</definedName>
    <definedName name="SINAPI" localSheetId="13">#REF!</definedName>
    <definedName name="SINAPI">#REF!</definedName>
    <definedName name="SOLUM" localSheetId="11">#REF!</definedName>
    <definedName name="SOLUM" localSheetId="13">#REF!</definedName>
    <definedName name="SOLUM">#REF!</definedName>
    <definedName name="solver_eng" localSheetId="11" hidden="1">1</definedName>
    <definedName name="solver_neg" localSheetId="11" hidden="1">1</definedName>
    <definedName name="solver_num" localSheetId="11" hidden="1">0</definedName>
    <definedName name="solver_opt" localSheetId="11" hidden="1">'Anexo I - Dren'!#REF!</definedName>
    <definedName name="solver_typ" localSheetId="11" hidden="1">1</definedName>
    <definedName name="solver_val" localSheetId="11" hidden="1">0</definedName>
    <definedName name="solver_ver" localSheetId="11" hidden="1">3</definedName>
    <definedName name="SomaTotal" localSheetId="13">#REF!</definedName>
    <definedName name="SomaTotal">#REF!</definedName>
    <definedName name="sort" localSheetId="11" hidden="1">#REF!</definedName>
    <definedName name="sort" localSheetId="13" hidden="1">#REF!</definedName>
    <definedName name="sort" localSheetId="12" hidden="1">#REF!</definedName>
    <definedName name="sort" hidden="1">#REF!</definedName>
    <definedName name="SR" localSheetId="13">OFFSET(#REF!,1,,COUNTA(#REF!),COUNTA(#REF!))</definedName>
    <definedName name="SR">OFFSET(#REF!,1,,COUNTA(#REF!),COUNTA(#REF!))</definedName>
    <definedName name="SS" localSheetId="11">#REF!</definedName>
    <definedName name="SS" localSheetId="13">#REF!</definedName>
    <definedName name="SS" localSheetId="12">#REF!</definedName>
    <definedName name="SS">#REF!</definedName>
    <definedName name="ssssssssssssssssss" hidden="1">{"'Plan1'!$A$8:$F$68","'Plan1'!$A$8:$F$68"}</definedName>
    <definedName name="SUB" localSheetId="11">#REF!</definedName>
    <definedName name="SUB" localSheetId="13">#REF!</definedName>
    <definedName name="SUB">#REF!</definedName>
    <definedName name="SUB_TRECHO" localSheetId="11">#REF!</definedName>
    <definedName name="SUB_TRECHO" localSheetId="13">#REF!</definedName>
    <definedName name="SUB_TRECHO">#REF!</definedName>
    <definedName name="SUBT" localSheetId="11">#REF!</definedName>
    <definedName name="SUBT" localSheetId="13">#REF!</definedName>
    <definedName name="SUBT">#REF!</definedName>
    <definedName name="SUBTO" localSheetId="11">#REF!</definedName>
    <definedName name="SUBTO" localSheetId="13">#REF!</definedName>
    <definedName name="SUBTO">#REF!</definedName>
    <definedName name="SUUU7" localSheetId="11">#REF!</definedName>
    <definedName name="SUUU7" localSheetId="13">#REF!</definedName>
    <definedName name="SUUU7">#REF!</definedName>
    <definedName name="SVASRTVARTVAWRTVAWRTBVAWTEBAWEBTAW" localSheetId="11">#REF!</definedName>
    <definedName name="SVASRTVARTVAWRTVAWRTBVAWTEBAWEBTAW" localSheetId="13">#REF!</definedName>
    <definedName name="SVASRTVARTVAWRTVAWRTBVAWTEBAWEBTAW">#REF!</definedName>
    <definedName name="T" localSheetId="11">#REF!</definedName>
    <definedName name="T" localSheetId="13">#REF!</definedName>
    <definedName name="T">#REF!</definedName>
    <definedName name="Tabela" localSheetId="11">#REF!</definedName>
    <definedName name="Tabela" localSheetId="13">#REF!</definedName>
    <definedName name="Tabela">#REF!</definedName>
    <definedName name="Tabela_1" localSheetId="11">#REF!</definedName>
    <definedName name="Tabela_1" localSheetId="13">#REF!</definedName>
    <definedName name="Tabela_1">#REF!</definedName>
    <definedName name="Tabela_1_6" localSheetId="11">#REF!</definedName>
    <definedName name="Tabela_1_6" localSheetId="13">#REF!</definedName>
    <definedName name="Tabela_1_6">#REF!</definedName>
    <definedName name="Tabela_10" localSheetId="11">#REF!</definedName>
    <definedName name="Tabela_10" localSheetId="13">#REF!</definedName>
    <definedName name="Tabela_10">#REF!</definedName>
    <definedName name="Tabela_2" localSheetId="11">#REF!</definedName>
    <definedName name="Tabela_2" localSheetId="13">#REF!</definedName>
    <definedName name="Tabela_2">#REF!</definedName>
    <definedName name="Tabela_3" localSheetId="11">#REF!</definedName>
    <definedName name="Tabela_3" localSheetId="13">#REF!</definedName>
    <definedName name="Tabela_3">#REF!</definedName>
    <definedName name="Tabela_4" localSheetId="11">#REF!</definedName>
    <definedName name="Tabela_4" localSheetId="13">#REF!</definedName>
    <definedName name="Tabela_4">#REF!</definedName>
    <definedName name="Tabela_5" localSheetId="11">#REF!</definedName>
    <definedName name="Tabela_5" localSheetId="13">#REF!</definedName>
    <definedName name="Tabela_5">#REF!</definedName>
    <definedName name="Tabela_5_1" localSheetId="11">#REF!</definedName>
    <definedName name="Tabela_5_1" localSheetId="13">#REF!</definedName>
    <definedName name="Tabela_5_1">#REF!</definedName>
    <definedName name="Tabela_6" localSheetId="11">#REF!</definedName>
    <definedName name="Tabela_6" localSheetId="13">#REF!</definedName>
    <definedName name="Tabela_6">#REF!</definedName>
    <definedName name="Tanque_lavar_roupa" localSheetId="11">#REF!</definedName>
    <definedName name="Tanque_lavar_roupa" localSheetId="13">#REF!</definedName>
    <definedName name="Tanque_lavar_roupa">#REF!</definedName>
    <definedName name="Tanque_premoldado" localSheetId="11">#REF!</definedName>
    <definedName name="Tanque_premoldado" localSheetId="13">#REF!</definedName>
    <definedName name="Tanque_premoldado">#REF!</definedName>
    <definedName name="taxa_cap" localSheetId="11">#REF!</definedName>
    <definedName name="taxa_cap" localSheetId="13">#REF!</definedName>
    <definedName name="taxa_cap">#REF!</definedName>
    <definedName name="Teor" localSheetId="13">#REF!</definedName>
    <definedName name="Teor">#REF!</definedName>
    <definedName name="terra" localSheetId="11">#REF!</definedName>
    <definedName name="terra" localSheetId="13">#REF!</definedName>
    <definedName name="terra" localSheetId="12">#REF!</definedName>
    <definedName name="terra">#REF!</definedName>
    <definedName name="teste" localSheetId="11">#REF!</definedName>
    <definedName name="teste" localSheetId="13">#REF!</definedName>
    <definedName name="teste">#REF!</definedName>
    <definedName name="teste1" localSheetId="11">#REF!</definedName>
    <definedName name="teste1" localSheetId="13">#REF!</definedName>
    <definedName name="teste1">#REF!</definedName>
    <definedName name="teste10" localSheetId="11">#REF!</definedName>
    <definedName name="teste10" localSheetId="13">#REF!</definedName>
    <definedName name="teste10">#REF!</definedName>
    <definedName name="teste2" localSheetId="11">#REF!</definedName>
    <definedName name="teste2" localSheetId="13">#REF!</definedName>
    <definedName name="teste2">#REF!</definedName>
    <definedName name="teste3" localSheetId="11">#REF!</definedName>
    <definedName name="teste3" localSheetId="13">#REF!</definedName>
    <definedName name="teste3">#REF!</definedName>
    <definedName name="TESTE4" localSheetId="11">#REF!</definedName>
    <definedName name="TESTE4" localSheetId="13">#REF!</definedName>
    <definedName name="TESTE4">#REF!</definedName>
    <definedName name="TESTE4teste" localSheetId="11">#REF!</definedName>
    <definedName name="TESTE4teste" localSheetId="13">#REF!</definedName>
    <definedName name="TESTE4teste">#REF!</definedName>
    <definedName name="TESTES" localSheetId="11">#REF!</definedName>
    <definedName name="TESTES" localSheetId="13">#REF!</definedName>
    <definedName name="TESTES">#REF!</definedName>
    <definedName name="TITULO" localSheetId="11">#REF!</definedName>
    <definedName name="TITULO" localSheetId="13">#REF!</definedName>
    <definedName name="TITULO">#REF!</definedName>
    <definedName name="TituloEventos" localSheetId="13">OFFSET(#REF!,1,0):OFFSET(#REF!,-1,0)</definedName>
    <definedName name="TituloEventos">OFFSET(#REF!,1,0):OFFSET(#REF!,-1,0)</definedName>
    <definedName name="_xlnm.Print_Titles" localSheetId="11">'Anexo I - Dren'!$10:$13</definedName>
    <definedName name="_xlnm.Print_Titles" localSheetId="12">#REF!</definedName>
    <definedName name="_xlnm.Print_Titles">#REF!</definedName>
    <definedName name="Total" localSheetId="11">#REF!</definedName>
    <definedName name="Total" localSheetId="13">#REF!</definedName>
    <definedName name="Total" localSheetId="12">#REF!</definedName>
    <definedName name="Total">#REF!</definedName>
    <definedName name="TOTAL_GERAL" localSheetId="11">#REF!</definedName>
    <definedName name="TOTAL_GERAL" localSheetId="13">#REF!</definedName>
    <definedName name="TOTAL_GERAL">#REF!</definedName>
    <definedName name="TOTAL_RESUMO" localSheetId="11">#REF!</definedName>
    <definedName name="TOTAL_RESUMO" localSheetId="13">#REF!</definedName>
    <definedName name="TOTAL_RESUMO">#REF!</definedName>
    <definedName name="TotalEventos" localSheetId="11">SUM(TotalPorEvento)</definedName>
    <definedName name="TotalEventos" localSheetId="13">SUM(Cronograma!TotalPorEvento)</definedName>
    <definedName name="TotalEventos">SUM(TotalPorEvento)</definedName>
    <definedName name="TotalPorEvento" localSheetId="13">#REF!:OFFSET(#REF!,-1,0)</definedName>
    <definedName name="TotalPorEvento">#REF!:OFFSET(#REF!,-1,0)</definedName>
    <definedName name="totee_3" localSheetId="11">#REF!</definedName>
    <definedName name="totee_3" localSheetId="13">#REF!</definedName>
    <definedName name="totee_3">#REF!</definedName>
    <definedName name="totee1" localSheetId="11">#REF!</definedName>
    <definedName name="totee1" localSheetId="13">#REF!</definedName>
    <definedName name="totee1">#REF!</definedName>
    <definedName name="totee2" localSheetId="11">#REF!</definedName>
    <definedName name="totee2" localSheetId="13">#REF!</definedName>
    <definedName name="totee2">#REF!</definedName>
    <definedName name="TOTMAT_EE1" localSheetId="11">#REF!</definedName>
    <definedName name="TOTMAT_EE1" localSheetId="13">#REF!</definedName>
    <definedName name="TOTMAT_EE1">#REF!</definedName>
    <definedName name="TOTMAT_EE2" localSheetId="11">#REF!</definedName>
    <definedName name="TOTMAT_EE2" localSheetId="13">#REF!</definedName>
    <definedName name="TOTMAT_EE2">#REF!</definedName>
    <definedName name="TOTMAT_EE3" localSheetId="11">#REF!</definedName>
    <definedName name="TOTMAT_EE3" localSheetId="13">#REF!</definedName>
    <definedName name="TOTMAT_EE3">#REF!</definedName>
    <definedName name="TOTSER_EE1" localSheetId="11">#REF!</definedName>
    <definedName name="TOTSER_EE1" localSheetId="13">#REF!</definedName>
    <definedName name="TOTSER_EE1">#REF!</definedName>
    <definedName name="TOTSER_EE2" localSheetId="11">#REF!</definedName>
    <definedName name="TOTSER_EE2" localSheetId="13">#REF!</definedName>
    <definedName name="TOTSER_EE2">#REF!</definedName>
    <definedName name="TOTSER_EE3" localSheetId="11">#REF!</definedName>
    <definedName name="TOTSER_EE3" localSheetId="13">#REF!</definedName>
    <definedName name="TOTSER_EE3">#REF!</definedName>
    <definedName name="TPM" localSheetId="11">#REF!</definedName>
    <definedName name="TPM" localSheetId="13">#REF!</definedName>
    <definedName name="TPM">#REF!</definedName>
    <definedName name="TRÂNS_SEG_EMISS2" localSheetId="11">#REF!</definedName>
    <definedName name="TRÂNS_SEG_EMISS2" localSheetId="13">#REF!</definedName>
    <definedName name="TRÂNS_SEG_EMISS2">#REF!</definedName>
    <definedName name="TRÂNS_SEG_EMISS3" localSheetId="11">#REF!</definedName>
    <definedName name="TRÂNS_SEG_EMISS3" localSheetId="13">#REF!</definedName>
    <definedName name="TRÂNS_SEG_EMISS3">#REF!</definedName>
    <definedName name="TRÂNS_SEGU" localSheetId="11">#REF!</definedName>
    <definedName name="TRÂNS_SEGU" localSheetId="13">#REF!</definedName>
    <definedName name="TRÂNS_SEGU">#REF!</definedName>
    <definedName name="TRÂNS_SEGURANÇA" localSheetId="11">#REF!</definedName>
    <definedName name="TRÂNS_SEGURANÇA" localSheetId="13">#REF!</definedName>
    <definedName name="TRÂNS_SEGURANÇA">#REF!</definedName>
    <definedName name="TRAV_EMISS3_S" localSheetId="11">#REF!</definedName>
    <definedName name="TRAV_EMISS3_S" localSheetId="13">#REF!</definedName>
    <definedName name="TRAV_EMISS3_S">#REF!</definedName>
    <definedName name="TRFE" localSheetId="11">#REF!</definedName>
    <definedName name="TRFE" localSheetId="13">#REF!</definedName>
    <definedName name="TRFE">#REF!</definedName>
    <definedName name="TT" localSheetId="11">#REF!</definedName>
    <definedName name="TT" localSheetId="13">#REF!</definedName>
    <definedName name="TT" localSheetId="12">#REF!</definedName>
    <definedName name="TT">#REF!</definedName>
    <definedName name="tttt" localSheetId="11" hidden="1">#REF!</definedName>
    <definedName name="tttt" localSheetId="13" hidden="1">#REF!</definedName>
    <definedName name="tttt" localSheetId="12" hidden="1">#REF!</definedName>
    <definedName name="tttt" hidden="1">#REF!</definedName>
    <definedName name="TxCresc" localSheetId="13">#REF!</definedName>
    <definedName name="TxCresc">#REF!</definedName>
    <definedName name="tyu" localSheetId="11">#REF!</definedName>
    <definedName name="tyu" localSheetId="13">#REF!</definedName>
    <definedName name="tyu">#REF!</definedName>
    <definedName name="ujk" localSheetId="11">#REF!</definedName>
    <definedName name="ujk" localSheetId="13">#REF!</definedName>
    <definedName name="ujk">#REF!</definedName>
    <definedName name="últimaMedição" localSheetId="11">MAX(Import.PLE)</definedName>
    <definedName name="últimaMedição" localSheetId="13">MAX(Cronograma!Import.PLE)</definedName>
    <definedName name="últimaMedição">MAX(Import.PLE)</definedName>
    <definedName name="UN" localSheetId="11">#REF!</definedName>
    <definedName name="UN" localSheetId="13">#REF!</definedName>
    <definedName name="UN" localSheetId="12">#REF!</definedName>
    <definedName name="UN">#REF!</definedName>
    <definedName name="UN." localSheetId="11">#REF!</definedName>
    <definedName name="UN." localSheetId="13">#REF!</definedName>
    <definedName name="UN.">#REF!</definedName>
    <definedName name="Unit." localSheetId="11">#REF!</definedName>
    <definedName name="Unit." localSheetId="13">#REF!</definedName>
    <definedName name="Unit.">#REF!</definedName>
    <definedName name="UU" localSheetId="11">#REF!</definedName>
    <definedName name="UU" localSheetId="13">#REF!</definedName>
    <definedName name="UU" localSheetId="12">#REF!</definedName>
    <definedName name="UU">#REF!</definedName>
    <definedName name="UYT" localSheetId="11">#REF!</definedName>
    <definedName name="UYT" localSheetId="13">#REF!</definedName>
    <definedName name="UYT" localSheetId="12">#REF!</definedName>
    <definedName name="UYT">#REF!</definedName>
    <definedName name="v" localSheetId="11">#REF!</definedName>
    <definedName name="v" localSheetId="13">#REF!</definedName>
    <definedName name="v" localSheetId="12">#REF!</definedName>
    <definedName name="v">#REF!</definedName>
    <definedName name="ValoresPorEvento" localSheetId="13">#REF!:OFFSET(#REF!,-1,0)</definedName>
    <definedName name="ValoresPorEvento">#REF!:OFFSET(#REF!,-1,0)</definedName>
    <definedName name="Vazios" localSheetId="13">#REF!</definedName>
    <definedName name="Vazios">#REF!</definedName>
    <definedName name="vbg" localSheetId="11">#REF!</definedName>
    <definedName name="vbg" localSheetId="13">#REF!</definedName>
    <definedName name="vbg">#REF!</definedName>
    <definedName name="Veic" localSheetId="13">#REF!</definedName>
    <definedName name="Veic">#REF!</definedName>
    <definedName name="verde" localSheetId="11">#REF!</definedName>
    <definedName name="verde" localSheetId="13">#REF!</definedName>
    <definedName name="verde" localSheetId="12">#REF!</definedName>
    <definedName name="verde">#REF!</definedName>
    <definedName name="verdepav" localSheetId="11">#REF!</definedName>
    <definedName name="verdepav" localSheetId="13">#REF!</definedName>
    <definedName name="verdepav">#REF!</definedName>
    <definedName name="Verga" localSheetId="11">#REF!</definedName>
    <definedName name="Verga" localSheetId="13">#REF!</definedName>
    <definedName name="Verga">#REF!</definedName>
    <definedName name="VL" localSheetId="11">#REF!</definedName>
    <definedName name="VL" localSheetId="13">#REF!</definedName>
    <definedName name="VL">#REF!</definedName>
    <definedName name="VT" localSheetId="11">#REF!</definedName>
    <definedName name="VT" localSheetId="13">#REF!</definedName>
    <definedName name="VT">#REF!</definedName>
    <definedName name="VTE" localSheetId="11">#REF!</definedName>
    <definedName name="VTE" localSheetId="13">#REF!</definedName>
    <definedName name="VTE">#REF!</definedName>
    <definedName name="VV" localSheetId="11">#REF!</definedName>
    <definedName name="VV" localSheetId="13">#REF!</definedName>
    <definedName name="VV" localSheetId="12">#REF!</definedName>
    <definedName name="VV">#REF!</definedName>
    <definedName name="WEWRWR" localSheetId="11">#N/A</definedName>
    <definedName name="WEWRWR" localSheetId="13">#N/A</definedName>
    <definedName name="WEWRWR" localSheetId="12">Dados_Intesidade!WEWRWR</definedName>
    <definedName name="WEWRWR">Dados_Intesidade!WEWRWR</definedName>
    <definedName name="WEWRWRE" localSheetId="11">#N/A</definedName>
    <definedName name="WEWRWRE" localSheetId="13">#N/A</definedName>
    <definedName name="WEWRWRE" localSheetId="12">Dados_Intesidade!WEWRWRE</definedName>
    <definedName name="WEWRWRE">Dados_Intesidade!WEWRWRE</definedName>
    <definedName name="WQW" localSheetId="11">#REF!</definedName>
    <definedName name="WQW" localSheetId="13">#REF!</definedName>
    <definedName name="WQW" localSheetId="12">#REF!</definedName>
    <definedName name="WQW">#REF!</definedName>
    <definedName name="wrkifoerngperg" localSheetId="11">#REF!</definedName>
    <definedName name="wrkifoerngperg" localSheetId="13">#REF!</definedName>
    <definedName name="wrkifoerngperg">#REF!</definedName>
    <definedName name="wrn.mo2." localSheetId="11" hidden="1">{#N/A,#N/A,FALSE,"MO (2)"}</definedName>
    <definedName name="wrn.mo2." localSheetId="12" hidden="1">{#N/A,#N/A,FALSE,"MO (2)"}</definedName>
    <definedName name="wrn.mo2." hidden="1">{#N/A,#N/A,FALSE,"MO (2)"}</definedName>
    <definedName name="wrn.Orçamento." localSheetId="11" hidden="1">{#N/A,#N/A,FALSE,"Planilha";#N/A,#N/A,FALSE,"Resumo";#N/A,#N/A,FALSE,"Fisico";#N/A,#N/A,FALSE,"Financeiro";#N/A,#N/A,FALSE,"Financeiro"}</definedName>
    <definedName name="wrn.Orçamento." localSheetId="12" hidden="1">{#N/A,#N/A,FALSE,"Planilha";#N/A,#N/A,FALSE,"Resumo";#N/A,#N/A,FALSE,"Fisico";#N/A,#N/A,FALSE,"Financeiro";#N/A,#N/A,FALSE,"Financeiro"}</definedName>
    <definedName name="wrn.Orçamento." hidden="1">{#N/A,#N/A,FALSE,"Planilha";#N/A,#N/A,FALSE,"Resumo";#N/A,#N/A,FALSE,"Fisico";#N/A,#N/A,FALSE,"Financeiro";#N/A,#N/A,FALSE,"Financeiro"}</definedName>
    <definedName name="WSFDGSJHKJSçghsK" localSheetId="11">#REF!</definedName>
    <definedName name="WSFDGSJHKJSçghsK" localSheetId="13">#REF!</definedName>
    <definedName name="WSFDGSJHKJSçghsK">#REF!</definedName>
    <definedName name="WW" localSheetId="11">#REF!</definedName>
    <definedName name="WW" localSheetId="13">#REF!</definedName>
    <definedName name="WW" localSheetId="12">#REF!</definedName>
    <definedName name="WW">#REF!</definedName>
    <definedName name="X" localSheetId="11" hidden="1">{#N/A,#N/A,FALSE,"Planilha";#N/A,#N/A,FALSE,"Resumo";#N/A,#N/A,FALSE,"Fisico";#N/A,#N/A,FALSE,"Financeiro";#N/A,#N/A,FALSE,"Financeiro"}</definedName>
    <definedName name="X" localSheetId="12" hidden="1">{#N/A,#N/A,FALSE,"Planilha";#N/A,#N/A,FALSE,"Resumo";#N/A,#N/A,FALSE,"Fisico";#N/A,#N/A,FALSE,"Financeiro";#N/A,#N/A,FALSE,"Financeiro"}</definedName>
    <definedName name="X" hidden="1">{#N/A,#N/A,FALSE,"Planilha";#N/A,#N/A,FALSE,"Resumo";#N/A,#N/A,FALSE,"Fisico";#N/A,#N/A,FALSE,"Financeiro";#N/A,#N/A,FALSE,"Financeiro"}</definedName>
    <definedName name="Xa" localSheetId="11">#REF!</definedName>
    <definedName name="Xa" localSheetId="13">#REF!</definedName>
    <definedName name="Xa">#REF!</definedName>
    <definedName name="Xb" localSheetId="11">#REF!</definedName>
    <definedName name="Xb" localSheetId="13">#REF!</definedName>
    <definedName name="Xb">#REF!</definedName>
    <definedName name="Xc" localSheetId="11">#REF!</definedName>
    <definedName name="Xc" localSheetId="13">#REF!</definedName>
    <definedName name="Xc">#REF!</definedName>
    <definedName name="xczvzxc" localSheetId="11">#REF!</definedName>
    <definedName name="xczvzxc" localSheetId="13">#REF!</definedName>
    <definedName name="xczvzxc">#REF!</definedName>
    <definedName name="XX" localSheetId="11">#REF!</definedName>
    <definedName name="XX" localSheetId="13">#REF!</definedName>
    <definedName name="XX" localSheetId="12">#REF!</definedName>
    <definedName name="XX">#REF!</definedName>
    <definedName name="XXX" localSheetId="11">#N/A</definedName>
    <definedName name="XXX" localSheetId="13">#N/A</definedName>
    <definedName name="XXX" localSheetId="12">Dados_Intesidade!XXX</definedName>
    <definedName name="XXX">Dados_Intesidade!XXX</definedName>
    <definedName name="XXXX" localSheetId="11">#N/A</definedName>
    <definedName name="XXXX" localSheetId="13">#N/A</definedName>
    <definedName name="XXXX" localSheetId="12">Dados_Intesidade!XXXX</definedName>
    <definedName name="XXXX">Dados_Intesidade!XXXX</definedName>
    <definedName name="xxxxxxx" localSheetId="11">#REF!</definedName>
    <definedName name="xxxxxxx" localSheetId="13">#REF!</definedName>
    <definedName name="xxxxxxx" localSheetId="12">#REF!</definedName>
    <definedName name="xxxxxxx">#REF!</definedName>
    <definedName name="Y" localSheetId="11">#REF!</definedName>
    <definedName name="Y" localSheetId="13">#REF!</definedName>
    <definedName name="Y">#REF!</definedName>
    <definedName name="YJGGHG" localSheetId="11">#REF!</definedName>
    <definedName name="YJGGHG" localSheetId="13">#REF!</definedName>
    <definedName name="YJGGHG">#REF!</definedName>
    <definedName name="yngrid" localSheetId="11">#REF!</definedName>
    <definedName name="yngrid" localSheetId="13">#REF!</definedName>
    <definedName name="yngrid">#REF!</definedName>
    <definedName name="yngridd" localSheetId="11">#REF!</definedName>
    <definedName name="yngridd" localSheetId="13">#REF!</definedName>
    <definedName name="yngridd">#REF!</definedName>
    <definedName name="yoli" localSheetId="11">#REF!</definedName>
    <definedName name="yoli" localSheetId="13">#REF!</definedName>
    <definedName name="yoli">#REF!</definedName>
    <definedName name="yULIAN" localSheetId="11">#REF!</definedName>
    <definedName name="yULIAN" localSheetId="13">#REF!</definedName>
    <definedName name="yULIAN">#REF!</definedName>
    <definedName name="YY" localSheetId="11">#REF!</definedName>
    <definedName name="YY" localSheetId="13">#REF!</definedName>
    <definedName name="YY" localSheetId="12">#REF!</definedName>
    <definedName name="YY">#REF!</definedName>
    <definedName name="Z" localSheetId="11">#REF!</definedName>
    <definedName name="Z" localSheetId="13">#REF!</definedName>
    <definedName name="Z">#REF!</definedName>
    <definedName name="ZCERTOP" localSheetId="11">#REF!</definedName>
    <definedName name="ZCERTOP" localSheetId="13">#REF!</definedName>
    <definedName name="ZCERTOP">#REF!</definedName>
    <definedName name="zsfdbvzsfdbfzdb" localSheetId="11">#REF!</definedName>
    <definedName name="zsfdbvzsfdbfzdb" localSheetId="13">#REF!</definedName>
    <definedName name="zsfdbvzsfdbfzdb">#REF!</definedName>
    <definedName name="zxc" localSheetId="11">#REF!</definedName>
    <definedName name="zxc" localSheetId="13">#REF!</definedName>
    <definedName name="zxc">#REF!</definedName>
    <definedName name="ZZ" localSheetId="11">#REF!</definedName>
    <definedName name="ZZ" localSheetId="13">#REF!</definedName>
    <definedName name="ZZ" localSheetId="12">#REF!</definedName>
    <definedName name="ZZ">#REF!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25" i="3" l="1"/>
  <c r="K8" i="12"/>
  <c r="C20" i="5"/>
  <c r="B23" i="5"/>
  <c r="C14" i="4"/>
  <c r="D14" i="4"/>
  <c r="C26" i="4"/>
  <c r="D26" i="4"/>
  <c r="C33" i="4"/>
  <c r="D33" i="4"/>
  <c r="I75" i="12" l="1"/>
  <c r="I49" i="12"/>
  <c r="I48" i="12"/>
  <c r="I13" i="12"/>
  <c r="I12" i="12"/>
  <c r="G6" i="22"/>
  <c r="G5" i="22"/>
  <c r="H68" i="21" l="1"/>
  <c r="B66" i="22" s="1"/>
  <c r="H40" i="21"/>
  <c r="B38" i="22" s="1"/>
  <c r="H46" i="21"/>
  <c r="B44" i="22" s="1"/>
  <c r="H139" i="21"/>
  <c r="B137" i="22" s="1"/>
  <c r="H34" i="21"/>
  <c r="H116" i="21"/>
  <c r="H64" i="21"/>
  <c r="H96" i="21"/>
  <c r="H177" i="21"/>
  <c r="B175" i="22" s="1"/>
  <c r="H135" i="21"/>
  <c r="B133" i="22" s="1"/>
  <c r="H104" i="21"/>
  <c r="B102" i="22" s="1"/>
  <c r="H101" i="21"/>
  <c r="H129" i="21"/>
  <c r="H127" i="21"/>
  <c r="H62" i="21"/>
  <c r="H81" i="21"/>
  <c r="H65" i="21"/>
  <c r="B63" i="22" s="1"/>
  <c r="H17" i="21"/>
  <c r="B15" i="22" s="1"/>
  <c r="H123" i="21"/>
  <c r="B121" i="22" s="1"/>
  <c r="H42" i="21"/>
  <c r="H57" i="21"/>
  <c r="H146" i="21"/>
  <c r="J146" i="21" s="1"/>
  <c r="H113" i="21"/>
  <c r="J113" i="21" s="1"/>
  <c r="H52" i="21"/>
  <c r="I52" i="21" s="1"/>
  <c r="C50" i="22" s="1"/>
  <c r="H21" i="21"/>
  <c r="B19" i="22" s="1"/>
  <c r="H173" i="21"/>
  <c r="B171" i="22" s="1"/>
  <c r="H89" i="21"/>
  <c r="B87" i="22" s="1"/>
  <c r="H69" i="21"/>
  <c r="B67" i="22" s="1"/>
  <c r="H121" i="21"/>
  <c r="H80" i="21"/>
  <c r="H53" i="21"/>
  <c r="H108" i="21"/>
  <c r="B106" i="22" s="1"/>
  <c r="H93" i="21"/>
  <c r="B91" i="22" s="1"/>
  <c r="H54" i="21"/>
  <c r="B52" i="22" s="1"/>
  <c r="H182" i="21"/>
  <c r="B180" i="22" s="1"/>
  <c r="H106" i="21"/>
  <c r="B104" i="22" s="1"/>
  <c r="H183" i="21"/>
  <c r="H55" i="21"/>
  <c r="H111" i="21"/>
  <c r="J111" i="21" s="1"/>
  <c r="H103" i="21"/>
  <c r="B101" i="22" s="1"/>
  <c r="H73" i="21"/>
  <c r="B71" i="22" s="1"/>
  <c r="H163" i="21"/>
  <c r="B161" i="22" s="1"/>
  <c r="H77" i="21"/>
  <c r="B75" i="22" s="1"/>
  <c r="H38" i="21"/>
  <c r="B36" i="22" s="1"/>
  <c r="H138" i="21"/>
  <c r="H120" i="21"/>
  <c r="H155" i="21"/>
  <c r="H95" i="21"/>
  <c r="B93" i="22" s="1"/>
  <c r="H166" i="21"/>
  <c r="B164" i="22" s="1"/>
  <c r="H114" i="21"/>
  <c r="B112" i="22" s="1"/>
  <c r="H124" i="21"/>
  <c r="B122" i="22" s="1"/>
  <c r="H86" i="21"/>
  <c r="B84" i="22" s="1"/>
  <c r="H125" i="21"/>
  <c r="H76" i="21"/>
  <c r="I76" i="21" s="1"/>
  <c r="C74" i="22" s="1"/>
  <c r="H153" i="21"/>
  <c r="H130" i="21"/>
  <c r="B128" i="22" s="1"/>
  <c r="H149" i="21"/>
  <c r="B147" i="22" s="1"/>
  <c r="H128" i="21"/>
  <c r="B126" i="22" s="1"/>
  <c r="H157" i="21"/>
  <c r="B155" i="22" s="1"/>
  <c r="H83" i="21"/>
  <c r="B81" i="22" s="1"/>
  <c r="H140" i="21"/>
  <c r="H100" i="21"/>
  <c r="J100" i="21" s="1"/>
  <c r="H137" i="21"/>
  <c r="H178" i="21"/>
  <c r="B176" i="22" s="1"/>
  <c r="H84" i="21"/>
  <c r="B82" i="22" s="1"/>
  <c r="H144" i="21"/>
  <c r="B142" i="22" s="1"/>
  <c r="H179" i="21"/>
  <c r="B177" i="22" s="1"/>
  <c r="H115" i="21"/>
  <c r="B113" i="22" s="1"/>
  <c r="H160" i="21"/>
  <c r="H156" i="21"/>
  <c r="H134" i="21"/>
  <c r="G134" i="21" s="1"/>
  <c r="H170" i="21"/>
  <c r="B168" i="22" s="1"/>
  <c r="H66" i="21"/>
  <c r="B64" i="22" s="1"/>
  <c r="H151" i="21"/>
  <c r="B149" i="22" s="1"/>
  <c r="H165" i="21"/>
  <c r="B163" i="22" s="1"/>
  <c r="H159" i="21"/>
  <c r="B157" i="22" s="1"/>
  <c r="H79" i="21"/>
  <c r="H181" i="21"/>
  <c r="H164" i="21"/>
  <c r="H186" i="21"/>
  <c r="B184" i="22" s="1"/>
  <c r="H187" i="21"/>
  <c r="B185" i="22" s="1"/>
  <c r="H145" i="21"/>
  <c r="B143" i="22" s="1"/>
  <c r="H185" i="21"/>
  <c r="B183" i="22" s="1"/>
  <c r="H154" i="21"/>
  <c r="H168" i="21"/>
  <c r="H87" i="21"/>
  <c r="H110" i="21"/>
  <c r="F110" i="21" s="1"/>
  <c r="H169" i="21"/>
  <c r="B167" i="22" s="1"/>
  <c r="H147" i="21"/>
  <c r="B145" i="22" s="1"/>
  <c r="H136" i="21"/>
  <c r="B134" i="22" s="1"/>
  <c r="H142" i="21"/>
  <c r="B140" i="22" s="1"/>
  <c r="H133" i="21"/>
  <c r="H59" i="21"/>
  <c r="H162" i="21"/>
  <c r="H150" i="21"/>
  <c r="H98" i="21"/>
  <c r="B96" i="22" s="1"/>
  <c r="H158" i="21"/>
  <c r="B156" i="22" s="1"/>
  <c r="H175" i="21"/>
  <c r="B173" i="22" s="1"/>
  <c r="H176" i="21"/>
  <c r="B174" i="22" s="1"/>
  <c r="H131" i="21"/>
  <c r="H148" i="21"/>
  <c r="H174" i="21"/>
  <c r="H171" i="21"/>
  <c r="B169" i="22" s="1"/>
  <c r="H172" i="21"/>
  <c r="B170" i="22" s="1"/>
  <c r="H126" i="21"/>
  <c r="B124" i="22" s="1"/>
  <c r="H161" i="21"/>
  <c r="B159" i="22" s="1"/>
  <c r="H132" i="21"/>
  <c r="B130" i="22" s="1"/>
  <c r="H167" i="21"/>
  <c r="H102" i="21"/>
  <c r="B100" i="22" s="1"/>
  <c r="H122" i="21"/>
  <c r="H112" i="21"/>
  <c r="H67" i="21"/>
  <c r="B65" i="22" s="1"/>
  <c r="H143" i="21"/>
  <c r="B141" i="22" s="1"/>
  <c r="H94" i="21"/>
  <c r="B92" i="22" s="1"/>
  <c r="H141" i="21"/>
  <c r="B139" i="22" s="1"/>
  <c r="H70" i="21"/>
  <c r="B68" i="22" s="1"/>
  <c r="H105" i="21"/>
  <c r="H92" i="21"/>
  <c r="H85" i="21"/>
  <c r="H63" i="21"/>
  <c r="B61" i="22" s="1"/>
  <c r="H180" i="21"/>
  <c r="B178" i="22" s="1"/>
  <c r="H43" i="21"/>
  <c r="B41" i="22" s="1"/>
  <c r="H184" i="21"/>
  <c r="B182" i="22" s="1"/>
  <c r="H32" i="21"/>
  <c r="H28" i="21"/>
  <c r="H13" i="21"/>
  <c r="H56" i="21"/>
  <c r="H75" i="21"/>
  <c r="B73" i="22" s="1"/>
  <c r="H47" i="21"/>
  <c r="B45" i="22" s="1"/>
  <c r="H20" i="21"/>
  <c r="B18" i="22" s="1"/>
  <c r="H23" i="21"/>
  <c r="B21" i="22" s="1"/>
  <c r="H31" i="21"/>
  <c r="B29" i="22" s="1"/>
  <c r="H16" i="21"/>
  <c r="H61" i="21"/>
  <c r="J61" i="21" s="1"/>
  <c r="H119" i="21"/>
  <c r="B117" i="22" s="1"/>
  <c r="H97" i="21"/>
  <c r="B95" i="22" s="1"/>
  <c r="H88" i="21"/>
  <c r="B86" i="22" s="1"/>
  <c r="H39" i="21"/>
  <c r="B37" i="22" s="1"/>
  <c r="H19" i="21"/>
  <c r="B17" i="22" s="1"/>
  <c r="H26" i="21"/>
  <c r="H25" i="21"/>
  <c r="B23" i="22" s="1"/>
  <c r="H12" i="21"/>
  <c r="H152" i="21"/>
  <c r="B150" i="22" s="1"/>
  <c r="H74" i="21"/>
  <c r="B72" i="22" s="1"/>
  <c r="H109" i="21"/>
  <c r="B107" i="22" s="1"/>
  <c r="H35" i="21"/>
  <c r="B33" i="22" s="1"/>
  <c r="H33" i="21"/>
  <c r="B31" i="22" s="1"/>
  <c r="H72" i="21"/>
  <c r="B70" i="22" s="1"/>
  <c r="H188" i="21"/>
  <c r="H45" i="21"/>
  <c r="H60" i="21"/>
  <c r="B58" i="22" s="1"/>
  <c r="H118" i="21"/>
  <c r="B116" i="22" s="1"/>
  <c r="H37" i="21"/>
  <c r="B35" i="22" s="1"/>
  <c r="H58" i="21"/>
  <c r="B56" i="22" s="1"/>
  <c r="H49" i="21"/>
  <c r="B47" i="22" s="1"/>
  <c r="H117" i="21"/>
  <c r="B115" i="22" s="1"/>
  <c r="H48" i="21"/>
  <c r="B46" i="22" s="1"/>
  <c r="H18" i="21"/>
  <c r="B16" i="22" s="1"/>
  <c r="H51" i="21"/>
  <c r="B49" i="22" s="1"/>
  <c r="H78" i="21"/>
  <c r="B76" i="22" s="1"/>
  <c r="H50" i="21"/>
  <c r="B48" i="22" s="1"/>
  <c r="H41" i="21"/>
  <c r="B39" i="22" s="1"/>
  <c r="H71" i="21"/>
  <c r="B69" i="22" s="1"/>
  <c r="H15" i="21"/>
  <c r="B13" i="22" s="1"/>
  <c r="H27" i="21"/>
  <c r="B25" i="22" s="1"/>
  <c r="H36" i="21"/>
  <c r="B34" i="22" s="1"/>
  <c r="H22" i="21"/>
  <c r="B20" i="22" s="1"/>
  <c r="H24" i="21"/>
  <c r="B22" i="22" s="1"/>
  <c r="H99" i="21"/>
  <c r="B97" i="22" s="1"/>
  <c r="H30" i="21"/>
  <c r="B28" i="22" s="1"/>
  <c r="H14" i="21"/>
  <c r="B12" i="22" s="1"/>
  <c r="H44" i="21"/>
  <c r="B42" i="22" s="1"/>
  <c r="H91" i="21"/>
  <c r="B89" i="22" s="1"/>
  <c r="H90" i="21"/>
  <c r="H107" i="21"/>
  <c r="B105" i="22" s="1"/>
  <c r="H82" i="21"/>
  <c r="B80" i="22" s="1"/>
  <c r="H29" i="21"/>
  <c r="B27" i="22" s="1"/>
  <c r="L15" i="21"/>
  <c r="F88" i="21"/>
  <c r="G85" i="21"/>
  <c r="F141" i="21"/>
  <c r="F140" i="21"/>
  <c r="F163" i="21"/>
  <c r="G73" i="21"/>
  <c r="G127" i="21"/>
  <c r="F101" i="21"/>
  <c r="G101" i="21"/>
  <c r="L8" i="21"/>
  <c r="K8" i="21"/>
  <c r="L4" i="21"/>
  <c r="H4" i="21"/>
  <c r="L3" i="21"/>
  <c r="D4" i="4"/>
  <c r="C4" i="4"/>
  <c r="L144" i="20"/>
  <c r="L143" i="20"/>
  <c r="L101" i="20"/>
  <c r="L165" i="20"/>
  <c r="L164" i="20"/>
  <c r="L163" i="20"/>
  <c r="L162" i="20"/>
  <c r="L161" i="20"/>
  <c r="L160" i="20"/>
  <c r="L159" i="20"/>
  <c r="K165" i="20"/>
  <c r="I165" i="20"/>
  <c r="K164" i="20"/>
  <c r="I164" i="20"/>
  <c r="K163" i="20"/>
  <c r="I163" i="20"/>
  <c r="K162" i="20"/>
  <c r="I162" i="20"/>
  <c r="K161" i="20"/>
  <c r="I161" i="20"/>
  <c r="K160" i="20"/>
  <c r="I160" i="20"/>
  <c r="K159" i="20"/>
  <c r="I159" i="20"/>
  <c r="K158" i="20"/>
  <c r="I158" i="20"/>
  <c r="K157" i="20"/>
  <c r="I157" i="20"/>
  <c r="H138" i="20"/>
  <c r="L65" i="20"/>
  <c r="L66" i="20"/>
  <c r="L67" i="20"/>
  <c r="B65" i="20"/>
  <c r="J66" i="21"/>
  <c r="J179" i="21"/>
  <c r="C52" i="11"/>
  <c r="B55" i="11"/>
  <c r="B54" i="11"/>
  <c r="E53" i="11"/>
  <c r="E54" i="11"/>
  <c r="E55" i="11"/>
  <c r="B53" i="11"/>
  <c r="F52" i="11"/>
  <c r="B51" i="11"/>
  <c r="B50" i="11"/>
  <c r="E49" i="11"/>
  <c r="E50" i="11"/>
  <c r="E51" i="11"/>
  <c r="B49" i="11"/>
  <c r="F48" i="11"/>
  <c r="F44" i="11"/>
  <c r="B47" i="11"/>
  <c r="B46" i="11"/>
  <c r="E45" i="11"/>
  <c r="E46" i="11"/>
  <c r="E47" i="11"/>
  <c r="B45" i="11"/>
  <c r="B43" i="11"/>
  <c r="B42" i="11"/>
  <c r="E41" i="11"/>
  <c r="E42" i="11"/>
  <c r="E43" i="11"/>
  <c r="B41" i="11"/>
  <c r="F40" i="11"/>
  <c r="L102" i="20"/>
  <c r="L103" i="20"/>
  <c r="L104" i="20"/>
  <c r="L105" i="20"/>
  <c r="L106" i="20"/>
  <c r="L107" i="20"/>
  <c r="L108" i="20"/>
  <c r="L109" i="20"/>
  <c r="L110" i="20"/>
  <c r="L111" i="20"/>
  <c r="L112" i="20"/>
  <c r="L113" i="20"/>
  <c r="L114" i="20"/>
  <c r="L115" i="20"/>
  <c r="L116" i="20"/>
  <c r="L117" i="20"/>
  <c r="L118" i="20"/>
  <c r="L119" i="20"/>
  <c r="L120" i="20"/>
  <c r="L121" i="20"/>
  <c r="L122" i="20"/>
  <c r="L123" i="20"/>
  <c r="L55" i="20"/>
  <c r="L56" i="20"/>
  <c r="L57" i="20"/>
  <c r="L58" i="20"/>
  <c r="L59" i="20"/>
  <c r="L60" i="20"/>
  <c r="L61" i="20"/>
  <c r="L62" i="20"/>
  <c r="L63" i="20"/>
  <c r="L64" i="20"/>
  <c r="L71" i="20"/>
  <c r="L72" i="20"/>
  <c r="L73" i="20"/>
  <c r="L74" i="20"/>
  <c r="L75" i="20"/>
  <c r="L76" i="20"/>
  <c r="L77" i="20"/>
  <c r="L78" i="20"/>
  <c r="L79" i="20"/>
  <c r="L80" i="20"/>
  <c r="L81" i="20"/>
  <c r="K123" i="20"/>
  <c r="I123" i="20"/>
  <c r="K122" i="20"/>
  <c r="I122" i="20"/>
  <c r="K121" i="20"/>
  <c r="I121" i="20"/>
  <c r="K120" i="20"/>
  <c r="I120" i="20"/>
  <c r="K119" i="20"/>
  <c r="I119" i="20"/>
  <c r="K118" i="20"/>
  <c r="I118" i="20"/>
  <c r="K117" i="20"/>
  <c r="I117" i="20"/>
  <c r="K116" i="20"/>
  <c r="I116" i="20"/>
  <c r="K115" i="20"/>
  <c r="I115" i="20"/>
  <c r="K81" i="20"/>
  <c r="I81" i="20"/>
  <c r="K80" i="20"/>
  <c r="I80" i="20"/>
  <c r="K79" i="20"/>
  <c r="I79" i="20"/>
  <c r="K78" i="20"/>
  <c r="I78" i="20"/>
  <c r="K77" i="20"/>
  <c r="I77" i="20"/>
  <c r="K76" i="20"/>
  <c r="I76" i="20"/>
  <c r="K75" i="20"/>
  <c r="I75" i="20"/>
  <c r="K74" i="20"/>
  <c r="I74" i="20"/>
  <c r="K73" i="20"/>
  <c r="I73" i="20"/>
  <c r="K72" i="20"/>
  <c r="I72" i="20"/>
  <c r="K71" i="20"/>
  <c r="I71" i="20"/>
  <c r="K70" i="20"/>
  <c r="I70" i="20"/>
  <c r="K69" i="20"/>
  <c r="I69" i="20"/>
  <c r="B41" i="20"/>
  <c r="B87" i="20"/>
  <c r="B129" i="20"/>
  <c r="B171" i="20"/>
  <c r="L14" i="20"/>
  <c r="L15" i="20"/>
  <c r="L16" i="20"/>
  <c r="L17" i="20"/>
  <c r="L18" i="20"/>
  <c r="L19" i="20"/>
  <c r="L20" i="20"/>
  <c r="L21" i="20"/>
  <c r="L22" i="20"/>
  <c r="L23" i="20"/>
  <c r="L24" i="20"/>
  <c r="L25" i="20"/>
  <c r="L26" i="20"/>
  <c r="L27" i="20"/>
  <c r="L28" i="20"/>
  <c r="L29" i="20"/>
  <c r="L30" i="20"/>
  <c r="L31" i="20"/>
  <c r="L32" i="20"/>
  <c r="L33" i="20"/>
  <c r="L34" i="20"/>
  <c r="L35" i="20"/>
  <c r="L13" i="20"/>
  <c r="I8" i="20"/>
  <c r="I50" i="20"/>
  <c r="I96" i="20"/>
  <c r="C4" i="20"/>
  <c r="C46" i="20"/>
  <c r="C92" i="20"/>
  <c r="C134" i="20"/>
  <c r="B32" i="15"/>
  <c r="B31" i="15"/>
  <c r="B30" i="15"/>
  <c r="B29" i="15"/>
  <c r="I48" i="21"/>
  <c r="C46" i="22" s="1"/>
  <c r="I49" i="21"/>
  <c r="C47" i="22" s="1"/>
  <c r="J33" i="21"/>
  <c r="J88" i="21"/>
  <c r="I88" i="21"/>
  <c r="C86" i="22" s="1"/>
  <c r="I61" i="21"/>
  <c r="C59" i="22" s="1"/>
  <c r="I47" i="21"/>
  <c r="C45" i="22" s="1"/>
  <c r="J149" i="21"/>
  <c r="I149" i="21"/>
  <c r="C147" i="22" s="1"/>
  <c r="J125" i="21"/>
  <c r="I125" i="21"/>
  <c r="C123" i="22" s="1"/>
  <c r="I86" i="21"/>
  <c r="C84" i="22" s="1"/>
  <c r="I138" i="21"/>
  <c r="C136" i="22" s="1"/>
  <c r="I111" i="21"/>
  <c r="C109" i="22" s="1"/>
  <c r="J54" i="21"/>
  <c r="I113" i="21"/>
  <c r="C111" i="22" s="1"/>
  <c r="J139" i="21"/>
  <c r="F9" i="11"/>
  <c r="E38" i="11"/>
  <c r="E34" i="11"/>
  <c r="E35" i="11"/>
  <c r="E36" i="11"/>
  <c r="E30" i="11"/>
  <c r="E31" i="11"/>
  <c r="E32" i="11"/>
  <c r="E26" i="11"/>
  <c r="E27" i="11"/>
  <c r="E28" i="11"/>
  <c r="E22" i="11"/>
  <c r="E23" i="11"/>
  <c r="E24" i="11"/>
  <c r="E18" i="11"/>
  <c r="E19" i="11"/>
  <c r="E20" i="11"/>
  <c r="E14" i="11"/>
  <c r="E15" i="11"/>
  <c r="E16" i="11"/>
  <c r="F37" i="11"/>
  <c r="F33" i="11"/>
  <c r="F29" i="11"/>
  <c r="F25" i="11"/>
  <c r="F21" i="11"/>
  <c r="F17" i="11"/>
  <c r="F13" i="11"/>
  <c r="E10" i="11"/>
  <c r="E11" i="11"/>
  <c r="E12" i="11"/>
  <c r="B38" i="11"/>
  <c r="B36" i="11"/>
  <c r="B35" i="11"/>
  <c r="B34" i="11"/>
  <c r="B32" i="11"/>
  <c r="B31" i="11"/>
  <c r="B30" i="11"/>
  <c r="B28" i="11"/>
  <c r="B27" i="11"/>
  <c r="B26" i="11"/>
  <c r="B24" i="11"/>
  <c r="B23" i="11"/>
  <c r="B22" i="11"/>
  <c r="B19" i="11"/>
  <c r="B20" i="11"/>
  <c r="B18" i="11"/>
  <c r="B16" i="11"/>
  <c r="B15" i="11"/>
  <c r="B14" i="11"/>
  <c r="B12" i="11"/>
  <c r="B11" i="11"/>
  <c r="B10" i="11"/>
  <c r="G118" i="21"/>
  <c r="B23" i="15"/>
  <c r="B24" i="15"/>
  <c r="B25" i="15"/>
  <c r="B26" i="15"/>
  <c r="B27" i="15"/>
  <c r="B28" i="15"/>
  <c r="H8" i="20"/>
  <c r="H50" i="20" s="1"/>
  <c r="H96" i="20" s="1"/>
  <c r="D15" i="18"/>
  <c r="F14" i="18"/>
  <c r="F15" i="18"/>
  <c r="R15" i="18"/>
  <c r="J15" i="18"/>
  <c r="Q15" i="18"/>
  <c r="X15" i="18"/>
  <c r="S15" i="18"/>
  <c r="Y15" i="18"/>
  <c r="Z15" i="18"/>
  <c r="AA15" i="18"/>
  <c r="AB15" i="18"/>
  <c r="C15" i="18"/>
  <c r="R14" i="18"/>
  <c r="Q14" i="18"/>
  <c r="Y14" i="18"/>
  <c r="J14" i="18"/>
  <c r="C14" i="18"/>
  <c r="L7" i="18"/>
  <c r="K7" i="18"/>
  <c r="J7" i="18"/>
  <c r="I7" i="18"/>
  <c r="F7" i="18"/>
  <c r="E7" i="18"/>
  <c r="D7" i="18"/>
  <c r="C7" i="18"/>
  <c r="M7" i="18"/>
  <c r="S14" i="18"/>
  <c r="X14" i="18"/>
  <c r="Z14" i="18"/>
  <c r="AA14" i="18"/>
  <c r="AB14" i="18"/>
  <c r="AC14" i="18"/>
  <c r="AF14" i="18"/>
  <c r="AG14" i="18"/>
  <c r="U15" i="18"/>
  <c r="U14" i="18"/>
  <c r="V14" i="18"/>
  <c r="W14" i="18"/>
  <c r="AD14" i="18"/>
  <c r="AE14" i="18"/>
  <c r="AD15" i="18"/>
  <c r="AE15" i="18"/>
  <c r="V15" i="18"/>
  <c r="W15" i="18"/>
  <c r="AC15" i="18"/>
  <c r="AF15" i="18"/>
  <c r="AG15" i="18"/>
  <c r="C4" i="22" a="1"/>
  <c r="C4" i="22" s="1"/>
  <c r="C4" i="11"/>
  <c r="I4" i="13"/>
  <c r="I4" i="20"/>
  <c r="I46" i="20" s="1"/>
  <c r="I92" i="20" s="1"/>
  <c r="C2" i="14"/>
  <c r="J68" i="21"/>
  <c r="I68" i="21"/>
  <c r="C66" i="22" s="1"/>
  <c r="L50" i="13"/>
  <c r="K13" i="15"/>
  <c r="J13" i="15"/>
  <c r="B12" i="15"/>
  <c r="E50" i="13"/>
  <c r="E51" i="13"/>
  <c r="F50" i="13"/>
  <c r="F31" i="13"/>
  <c r="F24" i="13"/>
  <c r="F20" i="13"/>
  <c r="F14" i="13"/>
  <c r="H4" i="12"/>
  <c r="N6" i="5"/>
  <c r="C5" i="11" s="1"/>
  <c r="F56" i="16"/>
  <c r="F55" i="16"/>
  <c r="C55" i="16"/>
  <c r="B48" i="16"/>
  <c r="F45" i="16"/>
  <c r="B27" i="16"/>
  <c r="B26" i="16"/>
  <c r="B25" i="16"/>
  <c r="B24" i="16"/>
  <c r="B23" i="16"/>
  <c r="B22" i="16"/>
  <c r="E16" i="16"/>
  <c r="B16" i="16"/>
  <c r="B12" i="16"/>
  <c r="K5" i="16"/>
  <c r="B47" i="15"/>
  <c r="C54" i="15"/>
  <c r="C2" i="22" a="1"/>
  <c r="C2" i="22" s="1"/>
  <c r="E54" i="13"/>
  <c r="I3" i="13"/>
  <c r="F11" i="14"/>
  <c r="F9" i="14"/>
  <c r="C6" i="22" s="1"/>
  <c r="F5" i="11"/>
  <c r="D5" i="11"/>
  <c r="L8" i="12"/>
  <c r="I8" i="13"/>
  <c r="J8" i="13"/>
  <c r="G5" i="13"/>
  <c r="C4" i="5"/>
  <c r="B3" i="11"/>
  <c r="F55" i="15"/>
  <c r="F54" i="15"/>
  <c r="F44" i="15"/>
  <c r="K5" i="15"/>
  <c r="B22" i="15"/>
  <c r="C17" i="14"/>
  <c r="C18" i="14"/>
  <c r="B13" i="20" s="1"/>
  <c r="B19" i="14"/>
  <c r="B20" i="14"/>
  <c r="C19" i="14"/>
  <c r="B14" i="20" s="1"/>
  <c r="C20" i="14"/>
  <c r="B15" i="20" s="1"/>
  <c r="J38" i="21"/>
  <c r="J16" i="21"/>
  <c r="I16" i="21"/>
  <c r="C14" i="22" s="1"/>
  <c r="I182" i="21"/>
  <c r="C180" i="22" s="1"/>
  <c r="I42" i="21"/>
  <c r="C40" i="22" s="1"/>
  <c r="J21" i="21"/>
  <c r="I21" i="21"/>
  <c r="C19" i="22" s="1"/>
  <c r="J93" i="21"/>
  <c r="J173" i="21"/>
  <c r="J40" i="21"/>
  <c r="B58" i="20"/>
  <c r="C32" i="5"/>
  <c r="N8" i="21" s="1"/>
  <c r="C17" i="2"/>
  <c r="F48" i="16" s="1"/>
  <c r="B17" i="2"/>
  <c r="B146" i="20"/>
  <c r="B104" i="20"/>
  <c r="B147" i="20"/>
  <c r="B105" i="20"/>
  <c r="B59" i="20"/>
  <c r="B148" i="20"/>
  <c r="B106" i="20"/>
  <c r="B60" i="20"/>
  <c r="B107" i="20"/>
  <c r="B149" i="20"/>
  <c r="B150" i="20"/>
  <c r="B108" i="20"/>
  <c r="B109" i="20"/>
  <c r="B62" i="20"/>
  <c r="B151" i="20"/>
  <c r="B64" i="20"/>
  <c r="B112" i="20"/>
  <c r="B152" i="20"/>
  <c r="B110" i="20"/>
  <c r="B154" i="20"/>
  <c r="B66" i="20"/>
  <c r="G26" i="13"/>
  <c r="G42" i="13"/>
  <c r="G36" i="13"/>
  <c r="G18" i="13"/>
  <c r="G55" i="13"/>
  <c r="G45" i="13"/>
  <c r="G39" i="13"/>
  <c r="G16" i="13"/>
  <c r="G29" i="13"/>
  <c r="G22" i="13"/>
  <c r="G48" i="13"/>
  <c r="G33" i="13"/>
  <c r="G52" i="13"/>
  <c r="G21" i="13"/>
  <c r="G25" i="13"/>
  <c r="G28" i="13"/>
  <c r="G27" i="13"/>
  <c r="G23" i="13"/>
  <c r="G56" i="13"/>
  <c r="G46" i="13"/>
  <c r="G43" i="13"/>
  <c r="G37" i="13"/>
  <c r="G53" i="13"/>
  <c r="G51" i="13"/>
  <c r="G32" i="13"/>
  <c r="G50" i="13"/>
  <c r="G54" i="13"/>
  <c r="G38" i="13"/>
  <c r="G44" i="13"/>
  <c r="G35" i="13"/>
  <c r="G47" i="13"/>
  <c r="I3" i="20" l="1"/>
  <c r="I45" i="20" s="1"/>
  <c r="I91" i="20" s="1"/>
  <c r="I133" i="20" s="1"/>
  <c r="I134" i="20"/>
  <c r="I138" i="20"/>
  <c r="B8" i="15"/>
  <c r="B8" i="16"/>
  <c r="L5" i="12"/>
  <c r="I5" i="13"/>
  <c r="D10" i="14"/>
  <c r="C5" i="22" s="1" a="1"/>
  <c r="C5" i="22" s="1"/>
  <c r="I5" i="20"/>
  <c r="I47" i="20" s="1"/>
  <c r="I93" i="20" s="1"/>
  <c r="I135" i="20" s="1"/>
  <c r="L5" i="21"/>
  <c r="F13" i="14"/>
  <c r="K8" i="20"/>
  <c r="K50" i="20" s="1"/>
  <c r="K96" i="20" s="1"/>
  <c r="K138" i="20" s="1"/>
  <c r="N8" i="12"/>
  <c r="M15" i="21"/>
  <c r="E13" i="22" s="1"/>
  <c r="I119" i="21"/>
  <c r="C117" i="22" s="1"/>
  <c r="I15" i="21"/>
  <c r="C13" i="22" s="1"/>
  <c r="G19" i="21"/>
  <c r="G41" i="21"/>
  <c r="G110" i="21"/>
  <c r="B103" i="20"/>
  <c r="B57" i="20"/>
  <c r="B145" i="20"/>
  <c r="B144" i="20"/>
  <c r="B102" i="20"/>
  <c r="B56" i="20"/>
  <c r="B153" i="20"/>
  <c r="B111" i="20"/>
  <c r="B61" i="20"/>
  <c r="B63" i="20"/>
  <c r="K52" i="21"/>
  <c r="D50" i="22" s="1"/>
  <c r="B50" i="22"/>
  <c r="K81" i="21"/>
  <c r="D79" i="22" s="1"/>
  <c r="B79" i="22"/>
  <c r="K96" i="21"/>
  <c r="D94" i="22" s="1"/>
  <c r="B94" i="22"/>
  <c r="I33" i="21"/>
  <c r="C31" i="22" s="1"/>
  <c r="F19" i="21"/>
  <c r="F90" i="21"/>
  <c r="B88" i="22"/>
  <c r="K56" i="21"/>
  <c r="D54" i="22" s="1"/>
  <c r="B54" i="22"/>
  <c r="K85" i="21"/>
  <c r="D83" i="22" s="1"/>
  <c r="B83" i="22"/>
  <c r="K112" i="21"/>
  <c r="D110" i="22" s="1"/>
  <c r="B110" i="22"/>
  <c r="K150" i="21"/>
  <c r="D148" i="22" s="1"/>
  <c r="B148" i="22"/>
  <c r="K110" i="21"/>
  <c r="D108" i="22" s="1"/>
  <c r="B108" i="22"/>
  <c r="K164" i="21"/>
  <c r="D162" i="22" s="1"/>
  <c r="B162" i="22"/>
  <c r="K134" i="21"/>
  <c r="D132" i="22" s="1"/>
  <c r="B132" i="22"/>
  <c r="K137" i="21"/>
  <c r="D135" i="22" s="1"/>
  <c r="B135" i="22"/>
  <c r="K153" i="21"/>
  <c r="D151" i="22" s="1"/>
  <c r="B151" i="22"/>
  <c r="K155" i="21"/>
  <c r="D153" i="22" s="1"/>
  <c r="B153" i="22"/>
  <c r="K111" i="21"/>
  <c r="D109" i="22" s="1"/>
  <c r="B109" i="22"/>
  <c r="K53" i="21"/>
  <c r="D51" i="22" s="1"/>
  <c r="B51" i="22"/>
  <c r="K113" i="21"/>
  <c r="D111" i="22" s="1"/>
  <c r="B111" i="22"/>
  <c r="K62" i="21"/>
  <c r="D60" i="22" s="1"/>
  <c r="B60" i="22"/>
  <c r="K64" i="21"/>
  <c r="D62" i="22" s="1"/>
  <c r="B62" i="22"/>
  <c r="K116" i="21"/>
  <c r="D114" i="22" s="1"/>
  <c r="B114" i="22"/>
  <c r="K92" i="21"/>
  <c r="D90" i="22" s="1"/>
  <c r="B90" i="22"/>
  <c r="K80" i="21"/>
  <c r="D78" i="22" s="1"/>
  <c r="B78" i="22"/>
  <c r="F103" i="21"/>
  <c r="G147" i="21"/>
  <c r="K15" i="21"/>
  <c r="D13" i="22" s="1"/>
  <c r="K188" i="21"/>
  <c r="D186" i="22" s="1"/>
  <c r="B186" i="22"/>
  <c r="K16" i="21"/>
  <c r="D14" i="22" s="1"/>
  <c r="B14" i="22"/>
  <c r="K28" i="21"/>
  <c r="D26" i="22" s="1"/>
  <c r="B26" i="22"/>
  <c r="K105" i="21"/>
  <c r="D103" i="22" s="1"/>
  <c r="B103" i="22"/>
  <c r="K148" i="21"/>
  <c r="D146" i="22" s="1"/>
  <c r="B146" i="22"/>
  <c r="K59" i="21"/>
  <c r="D57" i="22" s="1"/>
  <c r="B57" i="22"/>
  <c r="K168" i="21"/>
  <c r="D166" i="22" s="1"/>
  <c r="B166" i="22"/>
  <c r="K79" i="21"/>
  <c r="D77" i="22" s="1"/>
  <c r="B77" i="22"/>
  <c r="K160" i="21"/>
  <c r="D158" i="22" s="1"/>
  <c r="B158" i="22"/>
  <c r="K140" i="21"/>
  <c r="D138" i="22" s="1"/>
  <c r="B138" i="22"/>
  <c r="K125" i="21"/>
  <c r="D123" i="22" s="1"/>
  <c r="B123" i="22"/>
  <c r="K138" i="21"/>
  <c r="D136" i="22" s="1"/>
  <c r="B136" i="22"/>
  <c r="K183" i="21"/>
  <c r="D181" i="22" s="1"/>
  <c r="B181" i="22"/>
  <c r="K121" i="21"/>
  <c r="D119" i="22" s="1"/>
  <c r="B119" i="22"/>
  <c r="K57" i="21"/>
  <c r="D55" i="22" s="1"/>
  <c r="B55" i="22"/>
  <c r="K129" i="21"/>
  <c r="D127" i="22" s="1"/>
  <c r="B127" i="22"/>
  <c r="K34" i="21"/>
  <c r="D32" i="22" s="1"/>
  <c r="B32" i="22"/>
  <c r="K61" i="21"/>
  <c r="D59" i="22" s="1"/>
  <c r="B59" i="22"/>
  <c r="K146" i="21"/>
  <c r="D144" i="22" s="1"/>
  <c r="B144" i="22"/>
  <c r="I130" i="21"/>
  <c r="C128" i="22" s="1"/>
  <c r="F132" i="21"/>
  <c r="F24" i="21"/>
  <c r="K26" i="21"/>
  <c r="D24" i="22" s="1"/>
  <c r="B24" i="22"/>
  <c r="K32" i="21"/>
  <c r="D30" i="22" s="1"/>
  <c r="B30" i="22"/>
  <c r="K167" i="21"/>
  <c r="D165" i="22" s="1"/>
  <c r="B165" i="22"/>
  <c r="K131" i="21"/>
  <c r="D129" i="22" s="1"/>
  <c r="B129" i="22"/>
  <c r="K133" i="21"/>
  <c r="D131" i="22" s="1"/>
  <c r="B131" i="22"/>
  <c r="K154" i="21"/>
  <c r="D152" i="22" s="1"/>
  <c r="B152" i="22"/>
  <c r="K42" i="21"/>
  <c r="D40" i="22" s="1"/>
  <c r="B40" i="22"/>
  <c r="K101" i="21"/>
  <c r="D99" i="22" s="1"/>
  <c r="B99" i="22"/>
  <c r="K45" i="21"/>
  <c r="D43" i="22" s="1"/>
  <c r="B43" i="22"/>
  <c r="K13" i="21"/>
  <c r="D11" i="22" s="1"/>
  <c r="B11" i="22"/>
  <c r="K174" i="21"/>
  <c r="D172" i="22" s="1"/>
  <c r="B172" i="22"/>
  <c r="K181" i="21"/>
  <c r="D179" i="22" s="1"/>
  <c r="B179" i="22"/>
  <c r="K127" i="21"/>
  <c r="D125" i="22" s="1"/>
  <c r="B125" i="22"/>
  <c r="K120" i="21"/>
  <c r="D118" i="22" s="1"/>
  <c r="B118" i="22"/>
  <c r="K12" i="21"/>
  <c r="D10" i="22" s="1"/>
  <c r="B10" i="22"/>
  <c r="K122" i="21"/>
  <c r="D120" i="22" s="1"/>
  <c r="B120" i="22"/>
  <c r="K162" i="21"/>
  <c r="D160" i="22" s="1"/>
  <c r="B160" i="22"/>
  <c r="K87" i="21"/>
  <c r="D85" i="22" s="1"/>
  <c r="B85" i="22"/>
  <c r="K156" i="21"/>
  <c r="D154" i="22" s="1"/>
  <c r="B154" i="22"/>
  <c r="K100" i="21"/>
  <c r="D98" i="22" s="1"/>
  <c r="B98" i="22"/>
  <c r="K76" i="21"/>
  <c r="D74" i="22" s="1"/>
  <c r="B74" i="22"/>
  <c r="K55" i="21"/>
  <c r="D53" i="22" s="1"/>
  <c r="B53" i="22"/>
  <c r="I118" i="21"/>
  <c r="C116" i="22" s="1"/>
  <c r="G100" i="21"/>
  <c r="B155" i="20"/>
  <c r="I43" i="13"/>
  <c r="B35" i="15"/>
  <c r="C35" i="15" s="1"/>
  <c r="C61" i="20"/>
  <c r="I29" i="13"/>
  <c r="B101" i="20"/>
  <c r="B143" i="20"/>
  <c r="B55" i="20"/>
  <c r="B156" i="20"/>
  <c r="B68" i="20"/>
  <c r="B114" i="20"/>
  <c r="I45" i="13"/>
  <c r="C114" i="20"/>
  <c r="G28" i="16"/>
  <c r="K30" i="13"/>
  <c r="K53" i="13"/>
  <c r="M101" i="21"/>
  <c r="N101" i="21" s="1"/>
  <c r="O101" i="21" s="1"/>
  <c r="L110" i="21"/>
  <c r="M19" i="21"/>
  <c r="F52" i="21"/>
  <c r="F38" i="21"/>
  <c r="G170" i="21"/>
  <c r="F131" i="21"/>
  <c r="G63" i="21"/>
  <c r="G45" i="21"/>
  <c r="G30" i="21"/>
  <c r="F14" i="21"/>
  <c r="F31" i="21"/>
  <c r="C24" i="16"/>
  <c r="K108" i="21"/>
  <c r="D106" i="22" s="1"/>
  <c r="K44" i="21"/>
  <c r="D42" i="22" s="1"/>
  <c r="K75" i="21"/>
  <c r="D73" i="22" s="1"/>
  <c r="K24" i="21"/>
  <c r="D22" i="22" s="1"/>
  <c r="C26" i="16"/>
  <c r="C25" i="16"/>
  <c r="C30" i="15"/>
  <c r="C108" i="20"/>
  <c r="C33" i="15"/>
  <c r="G49" i="13"/>
  <c r="G30" i="13"/>
  <c r="G17" i="13"/>
  <c r="G40" i="13"/>
  <c r="G34" i="13"/>
  <c r="C31" i="15"/>
  <c r="G13" i="13"/>
  <c r="G19" i="13"/>
  <c r="G15" i="13"/>
  <c r="G41" i="13"/>
  <c r="J17" i="21"/>
  <c r="I50" i="21"/>
  <c r="C48" i="22" s="1"/>
  <c r="J115" i="21"/>
  <c r="J151" i="21"/>
  <c r="J154" i="21"/>
  <c r="I59" i="21"/>
  <c r="C57" i="22" s="1"/>
  <c r="I159" i="21"/>
  <c r="C157" i="22" s="1"/>
  <c r="I110" i="21"/>
  <c r="C108" i="22" s="1"/>
  <c r="I175" i="21"/>
  <c r="C173" i="22" s="1"/>
  <c r="I161" i="21"/>
  <c r="C159" i="22" s="1"/>
  <c r="I122" i="21"/>
  <c r="C120" i="22" s="1"/>
  <c r="I75" i="21"/>
  <c r="C73" i="22" s="1"/>
  <c r="I65" i="21"/>
  <c r="C63" i="22" s="1"/>
  <c r="I63" i="21"/>
  <c r="C61" i="22" s="1"/>
  <c r="I24" i="21"/>
  <c r="C22" i="22" s="1"/>
  <c r="I120" i="21"/>
  <c r="C118" i="22" s="1"/>
  <c r="I73" i="21"/>
  <c r="C71" i="22" s="1"/>
  <c r="J69" i="21"/>
  <c r="J53" i="21"/>
  <c r="J55" i="21"/>
  <c r="I152" i="21"/>
  <c r="C150" i="22" s="1"/>
  <c r="I30" i="21"/>
  <c r="C28" i="22" s="1"/>
  <c r="J96" i="21"/>
  <c r="I177" i="21"/>
  <c r="C175" i="22" s="1"/>
  <c r="I127" i="21"/>
  <c r="C125" i="22" s="1"/>
  <c r="I62" i="21"/>
  <c r="C60" i="22" s="1"/>
  <c r="I23" i="21"/>
  <c r="C21" i="22" s="1"/>
  <c r="G21" i="21"/>
  <c r="F76" i="21"/>
  <c r="F170" i="21"/>
  <c r="G148" i="21"/>
  <c r="F63" i="21"/>
  <c r="L63" i="21" s="1"/>
  <c r="F45" i="21"/>
  <c r="J42" i="13"/>
  <c r="I179" i="21"/>
  <c r="C177" i="22" s="1"/>
  <c r="I66" i="21"/>
  <c r="C64" i="22" s="1"/>
  <c r="I164" i="21"/>
  <c r="C162" i="22" s="1"/>
  <c r="I185" i="21"/>
  <c r="C183" i="22" s="1"/>
  <c r="J59" i="21"/>
  <c r="J159" i="21"/>
  <c r="J110" i="21"/>
  <c r="J175" i="21"/>
  <c r="J161" i="21"/>
  <c r="J122" i="21"/>
  <c r="J26" i="21"/>
  <c r="J13" i="21"/>
  <c r="I143" i="21"/>
  <c r="C141" i="22" s="1"/>
  <c r="I70" i="21"/>
  <c r="C68" i="22" s="1"/>
  <c r="J63" i="21"/>
  <c r="I180" i="21"/>
  <c r="C178" i="22" s="1"/>
  <c r="I188" i="21"/>
  <c r="C186" i="22" s="1"/>
  <c r="I12" i="21"/>
  <c r="C10" i="22" s="1"/>
  <c r="I99" i="21"/>
  <c r="C97" i="22" s="1"/>
  <c r="J120" i="21"/>
  <c r="J73" i="21"/>
  <c r="I108" i="21"/>
  <c r="C106" i="22" s="1"/>
  <c r="I183" i="21"/>
  <c r="C181" i="22" s="1"/>
  <c r="J82" i="21"/>
  <c r="J177" i="21"/>
  <c r="I135" i="21"/>
  <c r="C133" i="22" s="1"/>
  <c r="J127" i="21"/>
  <c r="J62" i="21"/>
  <c r="J23" i="21"/>
  <c r="G64" i="21"/>
  <c r="F80" i="21"/>
  <c r="G153" i="21"/>
  <c r="G181" i="21"/>
  <c r="F148" i="21"/>
  <c r="G20" i="21"/>
  <c r="F44" i="21"/>
  <c r="F78" i="21"/>
  <c r="L78" i="21" s="1"/>
  <c r="F117" i="21"/>
  <c r="F60" i="21"/>
  <c r="G33" i="21"/>
  <c r="F12" i="21"/>
  <c r="G88" i="21"/>
  <c r="F23" i="21"/>
  <c r="F56" i="21"/>
  <c r="F43" i="21"/>
  <c r="F92" i="21"/>
  <c r="M92" i="21" s="1"/>
  <c r="G94" i="21"/>
  <c r="G122" i="21"/>
  <c r="G126" i="21"/>
  <c r="G131" i="21"/>
  <c r="G150" i="21"/>
  <c r="G142" i="21"/>
  <c r="F168" i="21"/>
  <c r="M168" i="21" s="1"/>
  <c r="E166" i="22" s="1"/>
  <c r="G145" i="21"/>
  <c r="F79" i="21"/>
  <c r="F66" i="21"/>
  <c r="F160" i="21"/>
  <c r="L160" i="21" s="1"/>
  <c r="F178" i="21"/>
  <c r="M178" i="21" s="1"/>
  <c r="E176" i="22" s="1"/>
  <c r="G140" i="21"/>
  <c r="F130" i="21"/>
  <c r="F86" i="21"/>
  <c r="F155" i="21"/>
  <c r="M155" i="21" s="1"/>
  <c r="G163" i="21"/>
  <c r="G55" i="21"/>
  <c r="G93" i="21"/>
  <c r="G69" i="21"/>
  <c r="G52" i="21"/>
  <c r="F123" i="21"/>
  <c r="F62" i="21"/>
  <c r="L62" i="21" s="1"/>
  <c r="F135" i="21"/>
  <c r="M135" i="21" s="1"/>
  <c r="F34" i="21"/>
  <c r="F68" i="21"/>
  <c r="F30" i="21"/>
  <c r="L30" i="21" s="1"/>
  <c r="M30" i="21" s="1"/>
  <c r="E28" i="22" s="1"/>
  <c r="F15" i="21"/>
  <c r="G78" i="21"/>
  <c r="G117" i="21"/>
  <c r="G60" i="21"/>
  <c r="F35" i="21"/>
  <c r="L35" i="21" s="1"/>
  <c r="G12" i="21"/>
  <c r="F97" i="21"/>
  <c r="G23" i="21"/>
  <c r="G56" i="21"/>
  <c r="G43" i="21"/>
  <c r="G92" i="21"/>
  <c r="F143" i="21"/>
  <c r="F167" i="21"/>
  <c r="L167" i="21" s="1"/>
  <c r="F172" i="21"/>
  <c r="M172" i="21" s="1"/>
  <c r="E170" i="22" s="1"/>
  <c r="F176" i="21"/>
  <c r="F162" i="21"/>
  <c r="M162" i="21" s="1"/>
  <c r="G136" i="21"/>
  <c r="G168" i="21"/>
  <c r="F187" i="21"/>
  <c r="G79" i="21"/>
  <c r="G66" i="21"/>
  <c r="G160" i="21"/>
  <c r="G178" i="21"/>
  <c r="F83" i="21"/>
  <c r="G130" i="21"/>
  <c r="G86" i="21"/>
  <c r="G155" i="21"/>
  <c r="F73" i="21"/>
  <c r="F183" i="21"/>
  <c r="F108" i="21"/>
  <c r="F89" i="21"/>
  <c r="F113" i="21"/>
  <c r="M113" i="21" s="1"/>
  <c r="G123" i="21"/>
  <c r="G62" i="21"/>
  <c r="G135" i="21"/>
  <c r="G34" i="21"/>
  <c r="G68" i="21"/>
  <c r="G24" i="21"/>
  <c r="F50" i="21"/>
  <c r="F49" i="21"/>
  <c r="F188" i="21"/>
  <c r="F152" i="21"/>
  <c r="G97" i="21"/>
  <c r="F47" i="21"/>
  <c r="M47" i="21" s="1"/>
  <c r="F184" i="21"/>
  <c r="L184" i="21" s="1"/>
  <c r="F105" i="21"/>
  <c r="G67" i="21"/>
  <c r="G161" i="21"/>
  <c r="G176" i="21"/>
  <c r="G59" i="21"/>
  <c r="F87" i="21"/>
  <c r="G187" i="21"/>
  <c r="F165" i="21"/>
  <c r="L165" i="21" s="1"/>
  <c r="F156" i="21"/>
  <c r="F137" i="21"/>
  <c r="F128" i="21"/>
  <c r="F125" i="21"/>
  <c r="F120" i="21"/>
  <c r="L120" i="21" s="1"/>
  <c r="G103" i="21"/>
  <c r="G54" i="21"/>
  <c r="G89" i="21"/>
  <c r="G146" i="21"/>
  <c r="F81" i="21"/>
  <c r="F177" i="21"/>
  <c r="F46" i="21"/>
  <c r="F27" i="21"/>
  <c r="G50" i="21"/>
  <c r="G49" i="21"/>
  <c r="G188" i="21"/>
  <c r="G152" i="21"/>
  <c r="F119" i="21"/>
  <c r="G47" i="21"/>
  <c r="G184" i="21"/>
  <c r="F70" i="21"/>
  <c r="F112" i="21"/>
  <c r="M112" i="21" s="1"/>
  <c r="N112" i="21" s="1"/>
  <c r="O112" i="21" s="1"/>
  <c r="F126" i="21"/>
  <c r="L126" i="21" s="1"/>
  <c r="F175" i="21"/>
  <c r="M175" i="21" s="1"/>
  <c r="F133" i="21"/>
  <c r="G87" i="21"/>
  <c r="G186" i="21"/>
  <c r="G165" i="21"/>
  <c r="G156" i="21"/>
  <c r="G137" i="21"/>
  <c r="G128" i="21"/>
  <c r="G125" i="21"/>
  <c r="G120" i="21"/>
  <c r="F111" i="21"/>
  <c r="F93" i="21"/>
  <c r="F173" i="21"/>
  <c r="M173" i="21" s="1"/>
  <c r="E171" i="22" s="1"/>
  <c r="G81" i="21"/>
  <c r="G177" i="21"/>
  <c r="G46" i="21"/>
  <c r="G27" i="21"/>
  <c r="F51" i="21"/>
  <c r="L51" i="21" s="1"/>
  <c r="F58" i="21"/>
  <c r="G72" i="21"/>
  <c r="F25" i="21"/>
  <c r="F61" i="21"/>
  <c r="F75" i="21"/>
  <c r="F180" i="21"/>
  <c r="G70" i="21"/>
  <c r="G112" i="21"/>
  <c r="G172" i="21"/>
  <c r="G175" i="21"/>
  <c r="G133" i="21"/>
  <c r="M133" i="21" s="1"/>
  <c r="E131" i="22" s="1"/>
  <c r="F131" i="22" s="1"/>
  <c r="F154" i="21"/>
  <c r="F164" i="21"/>
  <c r="F151" i="21"/>
  <c r="F115" i="21"/>
  <c r="M115" i="21" s="1"/>
  <c r="F149" i="21"/>
  <c r="F114" i="21"/>
  <c r="F138" i="21"/>
  <c r="G111" i="21"/>
  <c r="L111" i="21" s="1"/>
  <c r="G108" i="21"/>
  <c r="G173" i="21"/>
  <c r="F42" i="21"/>
  <c r="M42" i="21" s="1"/>
  <c r="F127" i="21"/>
  <c r="L127" i="21" s="1"/>
  <c r="F96" i="21"/>
  <c r="F40" i="21"/>
  <c r="F71" i="21"/>
  <c r="L71" i="21" s="1"/>
  <c r="M71" i="21" s="1"/>
  <c r="E69" i="22" s="1"/>
  <c r="G48" i="21"/>
  <c r="G109" i="21"/>
  <c r="G61" i="21"/>
  <c r="F32" i="21"/>
  <c r="G141" i="21"/>
  <c r="M141" i="21" s="1"/>
  <c r="F161" i="21"/>
  <c r="F150" i="21"/>
  <c r="G154" i="21"/>
  <c r="F159" i="21"/>
  <c r="L159" i="21" s="1"/>
  <c r="F179" i="21"/>
  <c r="F157" i="21"/>
  <c r="G166" i="21"/>
  <c r="F55" i="21"/>
  <c r="L55" i="21" s="1"/>
  <c r="G80" i="21"/>
  <c r="F17" i="21"/>
  <c r="G104" i="21"/>
  <c r="G71" i="21"/>
  <c r="F37" i="21"/>
  <c r="F74" i="21"/>
  <c r="F16" i="21"/>
  <c r="G32" i="21"/>
  <c r="F94" i="21"/>
  <c r="M94" i="21" s="1"/>
  <c r="E92" i="22" s="1"/>
  <c r="F171" i="21"/>
  <c r="M171" i="21" s="1"/>
  <c r="E169" i="22" s="1"/>
  <c r="G162" i="21"/>
  <c r="G159" i="21"/>
  <c r="G179" i="21"/>
  <c r="G149" i="21"/>
  <c r="F95" i="21"/>
  <c r="G183" i="21"/>
  <c r="L183" i="21" s="1"/>
  <c r="F69" i="21"/>
  <c r="M69" i="21" s="1"/>
  <c r="E67" i="22" s="1"/>
  <c r="G17" i="21"/>
  <c r="G96" i="21"/>
  <c r="G29" i="21"/>
  <c r="F41" i="21"/>
  <c r="L41" i="21" s="1"/>
  <c r="F118" i="21"/>
  <c r="L118" i="21" s="1"/>
  <c r="G74" i="21"/>
  <c r="G16" i="21"/>
  <c r="G180" i="21"/>
  <c r="G143" i="21"/>
  <c r="G171" i="21"/>
  <c r="F59" i="21"/>
  <c r="F185" i="21"/>
  <c r="G151" i="21"/>
  <c r="F84" i="21"/>
  <c r="L84" i="21" s="1"/>
  <c r="F153" i="21"/>
  <c r="L153" i="21" s="1"/>
  <c r="G95" i="21"/>
  <c r="F182" i="21"/>
  <c r="M182" i="21" s="1"/>
  <c r="F21" i="21"/>
  <c r="F65" i="21"/>
  <c r="F64" i="21"/>
  <c r="M64" i="21" s="1"/>
  <c r="N64" i="21" s="1"/>
  <c r="O64" i="21" s="1"/>
  <c r="G51" i="21"/>
  <c r="G35" i="21"/>
  <c r="G75" i="21"/>
  <c r="F67" i="21"/>
  <c r="F158" i="21"/>
  <c r="M158" i="21" s="1"/>
  <c r="E156" i="22" s="1"/>
  <c r="F145" i="21"/>
  <c r="G115" i="21"/>
  <c r="G76" i="21"/>
  <c r="G182" i="21"/>
  <c r="F146" i="21"/>
  <c r="F139" i="21"/>
  <c r="F18" i="21"/>
  <c r="F26" i="21"/>
  <c r="F13" i="21"/>
  <c r="M13" i="21" s="1"/>
  <c r="F122" i="21"/>
  <c r="G158" i="21"/>
  <c r="G164" i="21"/>
  <c r="G84" i="21"/>
  <c r="G114" i="21"/>
  <c r="F54" i="21"/>
  <c r="M54" i="21" s="1"/>
  <c r="E52" i="22" s="1"/>
  <c r="G42" i="21"/>
  <c r="G139" i="21"/>
  <c r="G18" i="21"/>
  <c r="G26" i="21"/>
  <c r="G13" i="21"/>
  <c r="G167" i="21"/>
  <c r="F142" i="21"/>
  <c r="M142" i="21" s="1"/>
  <c r="F181" i="21"/>
  <c r="F100" i="21"/>
  <c r="M100" i="21" s="1"/>
  <c r="F166" i="21"/>
  <c r="F53" i="21"/>
  <c r="L53" i="21" s="1"/>
  <c r="G65" i="21"/>
  <c r="G40" i="21"/>
  <c r="M40" i="21" s="1"/>
  <c r="G113" i="21"/>
  <c r="G38" i="21"/>
  <c r="M38" i="21" s="1"/>
  <c r="E36" i="22" s="1"/>
  <c r="F36" i="22" s="1"/>
  <c r="F134" i="21"/>
  <c r="F147" i="21"/>
  <c r="M147" i="21" s="1"/>
  <c r="N147" i="21" s="1"/>
  <c r="O147" i="21" s="1"/>
  <c r="F85" i="21"/>
  <c r="F33" i="21"/>
  <c r="G99" i="21"/>
  <c r="F102" i="21"/>
  <c r="C28" i="16"/>
  <c r="I16" i="13"/>
  <c r="J164" i="21"/>
  <c r="J185" i="21"/>
  <c r="I87" i="21"/>
  <c r="C85" i="22" s="1"/>
  <c r="I133" i="21"/>
  <c r="C131" i="22" s="1"/>
  <c r="I160" i="21"/>
  <c r="C158" i="22" s="1"/>
  <c r="I187" i="21"/>
  <c r="C185" i="22" s="1"/>
  <c r="I158" i="21"/>
  <c r="C156" i="22" s="1"/>
  <c r="I148" i="21"/>
  <c r="C146" i="22" s="1"/>
  <c r="I126" i="21"/>
  <c r="C124" i="22" s="1"/>
  <c r="I94" i="21"/>
  <c r="C92" i="22" s="1"/>
  <c r="I32" i="21"/>
  <c r="C30" i="22" s="1"/>
  <c r="J75" i="21"/>
  <c r="J56" i="21"/>
  <c r="I84" i="21"/>
  <c r="C82" i="22" s="1"/>
  <c r="I178" i="21"/>
  <c r="C176" i="22" s="1"/>
  <c r="J143" i="21"/>
  <c r="I85" i="21"/>
  <c r="C83" i="22" s="1"/>
  <c r="J180" i="21"/>
  <c r="J188" i="21"/>
  <c r="J12" i="21"/>
  <c r="I83" i="21"/>
  <c r="C81" i="22" s="1"/>
  <c r="I103" i="21"/>
  <c r="C101" i="22" s="1"/>
  <c r="J108" i="21"/>
  <c r="J183" i="21"/>
  <c r="I34" i="21"/>
  <c r="C32" i="22" s="1"/>
  <c r="J135" i="21"/>
  <c r="F104" i="21"/>
  <c r="G53" i="21"/>
  <c r="G83" i="21"/>
  <c r="G185" i="21"/>
  <c r="G132" i="21"/>
  <c r="L132" i="21" s="1"/>
  <c r="F20" i="21"/>
  <c r="L20" i="21" s="1"/>
  <c r="F48" i="21"/>
  <c r="K159" i="21"/>
  <c r="D157" i="22" s="1"/>
  <c r="K115" i="21"/>
  <c r="D113" i="22" s="1"/>
  <c r="K83" i="21"/>
  <c r="D81" i="22" s="1"/>
  <c r="K86" i="21"/>
  <c r="D84" i="22" s="1"/>
  <c r="K38" i="21"/>
  <c r="D36" i="22" s="1"/>
  <c r="F106" i="21"/>
  <c r="K69" i="21"/>
  <c r="D67" i="22" s="1"/>
  <c r="K139" i="21"/>
  <c r="D137" i="22" s="1"/>
  <c r="I40" i="21"/>
  <c r="C38" i="22" s="1"/>
  <c r="I89" i="21"/>
  <c r="C87" i="22" s="1"/>
  <c r="J52" i="21"/>
  <c r="I46" i="21"/>
  <c r="C44" i="22" s="1"/>
  <c r="J138" i="21"/>
  <c r="J76" i="21"/>
  <c r="J128" i="21"/>
  <c r="J47" i="21"/>
  <c r="J45" i="21"/>
  <c r="I117" i="21"/>
  <c r="C115" i="22" s="1"/>
  <c r="I170" i="21"/>
  <c r="C168" i="22" s="1"/>
  <c r="I181" i="21"/>
  <c r="C179" i="22" s="1"/>
  <c r="J87" i="21"/>
  <c r="J133" i="21"/>
  <c r="J160" i="21"/>
  <c r="J187" i="21"/>
  <c r="J158" i="21"/>
  <c r="J148" i="21"/>
  <c r="J126" i="21"/>
  <c r="J94" i="21"/>
  <c r="J32" i="21"/>
  <c r="I19" i="21"/>
  <c r="C17" i="22" s="1"/>
  <c r="I26" i="21"/>
  <c r="C24" i="22" s="1"/>
  <c r="J84" i="21"/>
  <c r="J178" i="21"/>
  <c r="I112" i="21"/>
  <c r="C110" i="22" s="1"/>
  <c r="J85" i="21"/>
  <c r="J83" i="21"/>
  <c r="J103" i="21"/>
  <c r="I166" i="21"/>
  <c r="C164" i="22" s="1"/>
  <c r="J34" i="21"/>
  <c r="I116" i="21"/>
  <c r="C114" i="22" s="1"/>
  <c r="I64" i="21"/>
  <c r="C62" i="22" s="1"/>
  <c r="J89" i="21"/>
  <c r="J182" i="21"/>
  <c r="J46" i="21"/>
  <c r="I153" i="21"/>
  <c r="C151" i="22" s="1"/>
  <c r="I137" i="21"/>
  <c r="C135" i="22" s="1"/>
  <c r="I20" i="21"/>
  <c r="C18" i="22" s="1"/>
  <c r="I74" i="21"/>
  <c r="C72" i="22" s="1"/>
  <c r="I35" i="21"/>
  <c r="C33" i="22" s="1"/>
  <c r="I60" i="21"/>
  <c r="C58" i="22" s="1"/>
  <c r="I18" i="21"/>
  <c r="C16" i="22" s="1"/>
  <c r="I45" i="21"/>
  <c r="C43" i="22" s="1"/>
  <c r="J170" i="21"/>
  <c r="J181" i="21"/>
  <c r="I145" i="21"/>
  <c r="C143" i="22" s="1"/>
  <c r="I142" i="21"/>
  <c r="C140" i="22" s="1"/>
  <c r="I134" i="21"/>
  <c r="C132" i="22" s="1"/>
  <c r="I150" i="21"/>
  <c r="C148" i="22" s="1"/>
  <c r="I98" i="21"/>
  <c r="C96" i="22" s="1"/>
  <c r="I131" i="21"/>
  <c r="C129" i="22" s="1"/>
  <c r="I172" i="21"/>
  <c r="C170" i="22" s="1"/>
  <c r="I167" i="21"/>
  <c r="C165" i="22" s="1"/>
  <c r="J19" i="21"/>
  <c r="J112" i="21"/>
  <c r="I71" i="21"/>
  <c r="C69" i="22" s="1"/>
  <c r="I95" i="21"/>
  <c r="C93" i="22" s="1"/>
  <c r="J166" i="21"/>
  <c r="J64" i="21"/>
  <c r="I173" i="21"/>
  <c r="C171" i="22" s="1"/>
  <c r="I100" i="21"/>
  <c r="C98" i="22" s="1"/>
  <c r="I139" i="21"/>
  <c r="C137" i="22" s="1"/>
  <c r="I54" i="21"/>
  <c r="C52" i="22" s="1"/>
  <c r="J124" i="21"/>
  <c r="J153" i="21"/>
  <c r="J137" i="21"/>
  <c r="J20" i="21"/>
  <c r="J74" i="21"/>
  <c r="J35" i="21"/>
  <c r="J60" i="21"/>
  <c r="J97" i="21"/>
  <c r="I41" i="21"/>
  <c r="C39" i="22" s="1"/>
  <c r="I156" i="21"/>
  <c r="C154" i="22" s="1"/>
  <c r="I165" i="21"/>
  <c r="C163" i="22" s="1"/>
  <c r="J145" i="21"/>
  <c r="I168" i="21"/>
  <c r="C166" i="22" s="1"/>
  <c r="J142" i="21"/>
  <c r="J134" i="21"/>
  <c r="J150" i="21"/>
  <c r="J131" i="21"/>
  <c r="J172" i="21"/>
  <c r="J167" i="21"/>
  <c r="J44" i="21"/>
  <c r="I92" i="21"/>
  <c r="C90" i="22" s="1"/>
  <c r="I184" i="21"/>
  <c r="C182" i="22" s="1"/>
  <c r="J95" i="21"/>
  <c r="I163" i="21"/>
  <c r="C161" i="22" s="1"/>
  <c r="I114" i="21"/>
  <c r="C112" i="22" s="1"/>
  <c r="I104" i="21"/>
  <c r="C102" i="22" s="1"/>
  <c r="I58" i="21"/>
  <c r="C56" i="22" s="1"/>
  <c r="I51" i="21"/>
  <c r="C49" i="22" s="1"/>
  <c r="I97" i="21"/>
  <c r="C95" i="22" s="1"/>
  <c r="I78" i="21"/>
  <c r="C76" i="22" s="1"/>
  <c r="J156" i="21"/>
  <c r="J165" i="21"/>
  <c r="J168" i="21"/>
  <c r="I147" i="21"/>
  <c r="C145" i="22" s="1"/>
  <c r="I162" i="21"/>
  <c r="C160" i="22" s="1"/>
  <c r="I79" i="21"/>
  <c r="C77" i="22" s="1"/>
  <c r="I136" i="21"/>
  <c r="C134" i="22" s="1"/>
  <c r="I176" i="21"/>
  <c r="C174" i="22" s="1"/>
  <c r="I171" i="21"/>
  <c r="C169" i="22" s="1"/>
  <c r="I132" i="21"/>
  <c r="C130" i="22" s="1"/>
  <c r="I67" i="21"/>
  <c r="C65" i="22" s="1"/>
  <c r="I93" i="21"/>
  <c r="C91" i="22" s="1"/>
  <c r="J42" i="21"/>
  <c r="I38" i="21"/>
  <c r="C36" i="22" s="1"/>
  <c r="I146" i="21"/>
  <c r="C144" i="22" s="1"/>
  <c r="J86" i="21"/>
  <c r="J130" i="21"/>
  <c r="I128" i="21"/>
  <c r="C126" i="22" s="1"/>
  <c r="J31" i="21"/>
  <c r="J118" i="21"/>
  <c r="I17" i="21"/>
  <c r="C15" i="22" s="1"/>
  <c r="I115" i="21"/>
  <c r="C113" i="22" s="1"/>
  <c r="I151" i="21"/>
  <c r="C149" i="22" s="1"/>
  <c r="I154" i="21"/>
  <c r="C152" i="22" s="1"/>
  <c r="J147" i="21"/>
  <c r="J162" i="21"/>
  <c r="J79" i="21"/>
  <c r="J176" i="21"/>
  <c r="J132" i="21"/>
  <c r="J67" i="21"/>
  <c r="J141" i="21"/>
  <c r="F99" i="21"/>
  <c r="K33" i="21"/>
  <c r="D31" i="22" s="1"/>
  <c r="K19" i="21"/>
  <c r="D17" i="22" s="1"/>
  <c r="K23" i="21"/>
  <c r="D21" i="22" s="1"/>
  <c r="K184" i="21"/>
  <c r="D182" i="22" s="1"/>
  <c r="K141" i="21"/>
  <c r="D139" i="22" s="1"/>
  <c r="K132" i="21"/>
  <c r="D130" i="22" s="1"/>
  <c r="K176" i="21"/>
  <c r="D174" i="22" s="1"/>
  <c r="K142" i="21"/>
  <c r="D140" i="22" s="1"/>
  <c r="K185" i="21"/>
  <c r="D183" i="22" s="1"/>
  <c r="K165" i="21"/>
  <c r="D163" i="22" s="1"/>
  <c r="K179" i="21"/>
  <c r="D177" i="22" s="1"/>
  <c r="K157" i="21"/>
  <c r="D155" i="22" s="1"/>
  <c r="K124" i="21"/>
  <c r="D122" i="22" s="1"/>
  <c r="K77" i="21"/>
  <c r="D75" i="22" s="1"/>
  <c r="K182" i="21"/>
  <c r="D180" i="22" s="1"/>
  <c r="K89" i="21"/>
  <c r="D87" i="22" s="1"/>
  <c r="K123" i="21"/>
  <c r="D121" i="22" s="1"/>
  <c r="K104" i="21"/>
  <c r="D102" i="22" s="1"/>
  <c r="K46" i="21"/>
  <c r="D44" i="22" s="1"/>
  <c r="I141" i="21"/>
  <c r="C139" i="22" s="1"/>
  <c r="I123" i="21"/>
  <c r="C121" i="22" s="1"/>
  <c r="I13" i="21"/>
  <c r="C11" i="22" s="1"/>
  <c r="J92" i="21"/>
  <c r="J184" i="21"/>
  <c r="I25" i="21"/>
  <c r="C23" i="22" s="1"/>
  <c r="I140" i="21"/>
  <c r="C138" i="22" s="1"/>
  <c r="I155" i="21"/>
  <c r="C153" i="22" s="1"/>
  <c r="J163" i="21"/>
  <c r="I80" i="21"/>
  <c r="C78" i="22" s="1"/>
  <c r="J114" i="21"/>
  <c r="J104" i="21"/>
  <c r="I101" i="21"/>
  <c r="C99" i="22" s="1"/>
  <c r="I81" i="21"/>
  <c r="C79" i="22" s="1"/>
  <c r="K82" i="21"/>
  <c r="D80" i="22" s="1"/>
  <c r="K35" i="21"/>
  <c r="D33" i="22" s="1"/>
  <c r="K39" i="21"/>
  <c r="D37" i="22" s="1"/>
  <c r="K20" i="21"/>
  <c r="D18" i="22" s="1"/>
  <c r="K94" i="21"/>
  <c r="D92" i="22" s="1"/>
  <c r="K161" i="21"/>
  <c r="D159" i="22" s="1"/>
  <c r="K175" i="21"/>
  <c r="D173" i="22" s="1"/>
  <c r="K136" i="21"/>
  <c r="D134" i="22" s="1"/>
  <c r="K145" i="21"/>
  <c r="D143" i="22" s="1"/>
  <c r="K151" i="21"/>
  <c r="D149" i="22" s="1"/>
  <c r="K144" i="21"/>
  <c r="D142" i="22" s="1"/>
  <c r="K128" i="21"/>
  <c r="D126" i="22" s="1"/>
  <c r="K114" i="21"/>
  <c r="D112" i="22" s="1"/>
  <c r="K163" i="21"/>
  <c r="D161" i="22" s="1"/>
  <c r="K54" i="21"/>
  <c r="D52" i="22" s="1"/>
  <c r="J123" i="21"/>
  <c r="I56" i="21"/>
  <c r="C54" i="22" s="1"/>
  <c r="J65" i="21"/>
  <c r="I43" i="21"/>
  <c r="C41" i="22" s="1"/>
  <c r="I27" i="21"/>
  <c r="C25" i="22" s="1"/>
  <c r="J140" i="21"/>
  <c r="J155" i="21"/>
  <c r="I69" i="21"/>
  <c r="C67" i="22" s="1"/>
  <c r="J80" i="21"/>
  <c r="I53" i="21"/>
  <c r="C51" i="22" s="1"/>
  <c r="I55" i="21"/>
  <c r="C53" i="22" s="1"/>
  <c r="J152" i="21"/>
  <c r="I96" i="21"/>
  <c r="C94" i="22" s="1"/>
  <c r="J101" i="21"/>
  <c r="J81" i="21"/>
  <c r="G37" i="21"/>
  <c r="K109" i="21"/>
  <c r="D107" i="22" s="1"/>
  <c r="K88" i="21"/>
  <c r="D86" i="22" s="1"/>
  <c r="K47" i="21"/>
  <c r="D45" i="22" s="1"/>
  <c r="K118" i="21"/>
  <c r="D116" i="22" s="1"/>
  <c r="K74" i="21"/>
  <c r="D72" i="22" s="1"/>
  <c r="K97" i="21"/>
  <c r="D95" i="22" s="1"/>
  <c r="K180" i="21"/>
  <c r="D178" i="22" s="1"/>
  <c r="K143" i="21"/>
  <c r="D141" i="22" s="1"/>
  <c r="K126" i="21"/>
  <c r="D124" i="22" s="1"/>
  <c r="K158" i="21"/>
  <c r="D156" i="22" s="1"/>
  <c r="K147" i="21"/>
  <c r="D145" i="22" s="1"/>
  <c r="K187" i="21"/>
  <c r="D185" i="22" s="1"/>
  <c r="K66" i="21"/>
  <c r="D64" i="22" s="1"/>
  <c r="K84" i="21"/>
  <c r="D82" i="22" s="1"/>
  <c r="K149" i="21"/>
  <c r="D147" i="22" s="1"/>
  <c r="K166" i="21"/>
  <c r="D164" i="22" s="1"/>
  <c r="K73" i="21"/>
  <c r="D71" i="22" s="1"/>
  <c r="K93" i="21"/>
  <c r="D91" i="22" s="1"/>
  <c r="K173" i="21"/>
  <c r="D171" i="22" s="1"/>
  <c r="K17" i="21"/>
  <c r="D15" i="22" s="1"/>
  <c r="K135" i="21"/>
  <c r="D133" i="22" s="1"/>
  <c r="K40" i="21"/>
  <c r="D38" i="22" s="1"/>
  <c r="G36" i="21"/>
  <c r="K60" i="21"/>
  <c r="D58" i="22" s="1"/>
  <c r="K152" i="21"/>
  <c r="D150" i="22" s="1"/>
  <c r="K63" i="21"/>
  <c r="D61" i="22" s="1"/>
  <c r="K67" i="21"/>
  <c r="D65" i="22" s="1"/>
  <c r="K172" i="21"/>
  <c r="D170" i="22" s="1"/>
  <c r="F98" i="21"/>
  <c r="K169" i="21"/>
  <c r="D167" i="22" s="1"/>
  <c r="K186" i="21"/>
  <c r="D184" i="22" s="1"/>
  <c r="K170" i="21"/>
  <c r="D168" i="22" s="1"/>
  <c r="K178" i="21"/>
  <c r="D176" i="22" s="1"/>
  <c r="K130" i="21"/>
  <c r="D128" i="22" s="1"/>
  <c r="K95" i="21"/>
  <c r="D93" i="22" s="1"/>
  <c r="K103" i="21"/>
  <c r="D101" i="22" s="1"/>
  <c r="K21" i="21"/>
  <c r="D19" i="22" s="1"/>
  <c r="K65" i="21"/>
  <c r="D63" i="22" s="1"/>
  <c r="K177" i="21"/>
  <c r="D175" i="22" s="1"/>
  <c r="K68" i="21"/>
  <c r="D66" i="22" s="1"/>
  <c r="K40" i="13"/>
  <c r="J45" i="13"/>
  <c r="I48" i="13"/>
  <c r="I33" i="13"/>
  <c r="J56" i="13"/>
  <c r="I39" i="13"/>
  <c r="C27" i="16"/>
  <c r="K37" i="13"/>
  <c r="J52" i="13"/>
  <c r="J46" i="13"/>
  <c r="C26" i="15"/>
  <c r="K49" i="13"/>
  <c r="J16" i="13"/>
  <c r="I49" i="13"/>
  <c r="I53" i="13"/>
  <c r="G29" i="16"/>
  <c r="J30" i="13"/>
  <c r="I30" i="13"/>
  <c r="J34" i="13"/>
  <c r="J23" i="13"/>
  <c r="D17" i="14"/>
  <c r="K29" i="13"/>
  <c r="I42" i="13"/>
  <c r="J43" i="13"/>
  <c r="I55" i="13"/>
  <c r="I52" i="13"/>
  <c r="I22" i="13"/>
  <c r="J36" i="13"/>
  <c r="K23" i="13"/>
  <c r="I23" i="13"/>
  <c r="K27" i="13"/>
  <c r="K56" i="13"/>
  <c r="J18" i="13"/>
  <c r="J33" i="13"/>
  <c r="J19" i="13"/>
  <c r="J48" i="13"/>
  <c r="I34" i="13"/>
  <c r="I27" i="13"/>
  <c r="J26" i="13"/>
  <c r="C111" i="20"/>
  <c r="J55" i="13"/>
  <c r="I46" i="13"/>
  <c r="J53" i="13"/>
  <c r="I56" i="13"/>
  <c r="G30" i="16"/>
  <c r="I18" i="13"/>
  <c r="I40" i="13"/>
  <c r="J40" i="13"/>
  <c r="J37" i="13"/>
  <c r="I37" i="13"/>
  <c r="I26" i="13"/>
  <c r="C23" i="16"/>
  <c r="C23" i="15"/>
  <c r="K34" i="13"/>
  <c r="K43" i="13"/>
  <c r="K46" i="13"/>
  <c r="I36" i="13"/>
  <c r="J39" i="13"/>
  <c r="J29" i="13"/>
  <c r="J27" i="13"/>
  <c r="J49" i="13"/>
  <c r="J22" i="13"/>
  <c r="D18" i="14"/>
  <c r="C13" i="20" s="1"/>
  <c r="C101" i="20" s="1"/>
  <c r="C28" i="15"/>
  <c r="G31" i="13"/>
  <c r="C106" i="20"/>
  <c r="C24" i="15"/>
  <c r="D19" i="14"/>
  <c r="C14" i="20" s="1"/>
  <c r="C56" i="20" s="1"/>
  <c r="C22" i="16"/>
  <c r="D20" i="14"/>
  <c r="C15" i="20" s="1"/>
  <c r="C57" i="20" s="1"/>
  <c r="C22" i="15"/>
  <c r="C32" i="15"/>
  <c r="G24" i="13"/>
  <c r="C34" i="15"/>
  <c r="C27" i="15"/>
  <c r="G14" i="13"/>
  <c r="L12" i="21"/>
  <c r="G20" i="13"/>
  <c r="I19" i="13"/>
  <c r="J117" i="21"/>
  <c r="E17" i="22"/>
  <c r="F17" i="22" s="1"/>
  <c r="E45" i="22"/>
  <c r="F45" i="22" s="1"/>
  <c r="J107" i="21"/>
  <c r="L61" i="21"/>
  <c r="J24" i="21"/>
  <c r="J78" i="21"/>
  <c r="N168" i="21"/>
  <c r="O168" i="21" s="1"/>
  <c r="L46" i="21"/>
  <c r="L34" i="21"/>
  <c r="L96" i="21"/>
  <c r="M160" i="21"/>
  <c r="M16" i="21"/>
  <c r="L45" i="21"/>
  <c r="F36" i="21"/>
  <c r="L36" i="21" s="1"/>
  <c r="M123" i="21"/>
  <c r="M111" i="21"/>
  <c r="L73" i="21"/>
  <c r="L95" i="21"/>
  <c r="M134" i="21"/>
  <c r="L117" i="21"/>
  <c r="J90" i="21"/>
  <c r="K78" i="21"/>
  <c r="D76" i="22" s="1"/>
  <c r="M122" i="21"/>
  <c r="L81" i="21"/>
  <c r="M17" i="21"/>
  <c r="L103" i="21"/>
  <c r="M166" i="21"/>
  <c r="M149" i="21"/>
  <c r="M156" i="21"/>
  <c r="M170" i="21"/>
  <c r="L181" i="21"/>
  <c r="M85" i="21"/>
  <c r="L33" i="21"/>
  <c r="L27" i="21"/>
  <c r="I36" i="21"/>
  <c r="C34" i="22" s="1"/>
  <c r="G45" i="3"/>
  <c r="F47" i="15"/>
  <c r="I157" i="21"/>
  <c r="C155" i="22" s="1"/>
  <c r="I186" i="21"/>
  <c r="C184" i="22" s="1"/>
  <c r="J116" i="21"/>
  <c r="I129" i="21"/>
  <c r="C127" i="22" s="1"/>
  <c r="M65" i="21"/>
  <c r="I57" i="21"/>
  <c r="C55" i="22" s="1"/>
  <c r="L114" i="21"/>
  <c r="L175" i="21"/>
  <c r="G174" i="21"/>
  <c r="J105" i="21"/>
  <c r="I28" i="21"/>
  <c r="C26" i="22" s="1"/>
  <c r="I109" i="21"/>
  <c r="C107" i="22" s="1"/>
  <c r="I37" i="21"/>
  <c r="C35" i="22" s="1"/>
  <c r="F77" i="21"/>
  <c r="L178" i="21"/>
  <c r="M96" i="21"/>
  <c r="M21" i="21"/>
  <c r="L89" i="21"/>
  <c r="I121" i="21"/>
  <c r="C119" i="22" s="1"/>
  <c r="M80" i="21"/>
  <c r="J157" i="21"/>
  <c r="I144" i="21"/>
  <c r="C142" i="22" s="1"/>
  <c r="L134" i="21"/>
  <c r="M181" i="21"/>
  <c r="J186" i="21"/>
  <c r="G48" i="16"/>
  <c r="M139" i="21"/>
  <c r="M104" i="21"/>
  <c r="J129" i="21"/>
  <c r="J57" i="21"/>
  <c r="M146" i="21"/>
  <c r="J121" i="21"/>
  <c r="M103" i="21"/>
  <c r="I124" i="21"/>
  <c r="C122" i="22" s="1"/>
  <c r="M76" i="21"/>
  <c r="L149" i="21"/>
  <c r="G157" i="21"/>
  <c r="M157" i="21" s="1"/>
  <c r="M140" i="21"/>
  <c r="J144" i="21"/>
  <c r="L150" i="21"/>
  <c r="L131" i="21"/>
  <c r="F174" i="21"/>
  <c r="L112" i="21"/>
  <c r="G105" i="21"/>
  <c r="M105" i="21" s="1"/>
  <c r="J28" i="21"/>
  <c r="I31" i="21"/>
  <c r="C29" i="22" s="1"/>
  <c r="J109" i="21"/>
  <c r="L188" i="21"/>
  <c r="K31" i="21"/>
  <c r="D29" i="22" s="1"/>
  <c r="K98" i="21"/>
  <c r="D96" i="22" s="1"/>
  <c r="K106" i="21"/>
  <c r="D104" i="22" s="1"/>
  <c r="L37" i="21"/>
  <c r="G116" i="21"/>
  <c r="G57" i="21"/>
  <c r="M52" i="21"/>
  <c r="L173" i="21"/>
  <c r="I106" i="21"/>
  <c r="C104" i="22" s="1"/>
  <c r="M183" i="21"/>
  <c r="M163" i="21"/>
  <c r="M120" i="21"/>
  <c r="G124" i="21"/>
  <c r="G28" i="21"/>
  <c r="L16" i="21"/>
  <c r="I39" i="21"/>
  <c r="C37" i="22" s="1"/>
  <c r="L152" i="21"/>
  <c r="F109" i="21"/>
  <c r="M109" i="21" s="1"/>
  <c r="L99" i="21"/>
  <c r="M99" i="21" s="1"/>
  <c r="E97" i="22" s="1"/>
  <c r="M46" i="21"/>
  <c r="L177" i="21"/>
  <c r="G129" i="21"/>
  <c r="M81" i="21"/>
  <c r="L17" i="21"/>
  <c r="G121" i="21"/>
  <c r="G144" i="21"/>
  <c r="F186" i="21"/>
  <c r="L145" i="21"/>
  <c r="I169" i="21"/>
  <c r="C167" i="22" s="1"/>
  <c r="J98" i="21"/>
  <c r="F116" i="21"/>
  <c r="L101" i="21"/>
  <c r="F129" i="21"/>
  <c r="F57" i="21"/>
  <c r="F121" i="21"/>
  <c r="L108" i="21"/>
  <c r="L54" i="21"/>
  <c r="J106" i="21"/>
  <c r="I77" i="21"/>
  <c r="C75" i="22" s="1"/>
  <c r="F124" i="21"/>
  <c r="M137" i="21"/>
  <c r="F144" i="21"/>
  <c r="L66" i="21"/>
  <c r="J169" i="21"/>
  <c r="M148" i="21"/>
  <c r="M67" i="21"/>
  <c r="L180" i="21"/>
  <c r="F28" i="21"/>
  <c r="J39" i="21"/>
  <c r="L19" i="21"/>
  <c r="L50" i="21"/>
  <c r="L68" i="21"/>
  <c r="G98" i="21"/>
  <c r="M98" i="21" s="1"/>
  <c r="M126" i="21"/>
  <c r="I102" i="21"/>
  <c r="C100" i="22" s="1"/>
  <c r="G31" i="21"/>
  <c r="L31" i="21" s="1"/>
  <c r="L42" i="21"/>
  <c r="L69" i="21"/>
  <c r="G106" i="21"/>
  <c r="M106" i="21" s="1"/>
  <c r="M73" i="21"/>
  <c r="J77" i="21"/>
  <c r="L100" i="21"/>
  <c r="G169" i="21"/>
  <c r="L139" i="21"/>
  <c r="M34" i="21"/>
  <c r="L104" i="21"/>
  <c r="M62" i="21"/>
  <c r="L65" i="21"/>
  <c r="L21" i="21"/>
  <c r="M53" i="21"/>
  <c r="G77" i="21"/>
  <c r="M114" i="21"/>
  <c r="M153" i="21"/>
  <c r="L128" i="21"/>
  <c r="M84" i="21"/>
  <c r="M87" i="21"/>
  <c r="F169" i="21"/>
  <c r="L169" i="21" s="1"/>
  <c r="I174" i="21"/>
  <c r="C172" i="22" s="1"/>
  <c r="M132" i="21"/>
  <c r="G102" i="21"/>
  <c r="L94" i="21"/>
  <c r="M32" i="21"/>
  <c r="L97" i="21"/>
  <c r="G39" i="21"/>
  <c r="L74" i="21"/>
  <c r="L64" i="21"/>
  <c r="J174" i="21"/>
  <c r="I105" i="21"/>
  <c r="C103" i="22" s="1"/>
  <c r="F39" i="21"/>
  <c r="M83" i="21"/>
  <c r="L83" i="21"/>
  <c r="M86" i="21"/>
  <c r="L86" i="21"/>
  <c r="M179" i="21"/>
  <c r="M151" i="21"/>
  <c r="L187" i="21"/>
  <c r="M187" i="21"/>
  <c r="L115" i="21"/>
  <c r="M93" i="21"/>
  <c r="L43" i="21"/>
  <c r="M43" i="21"/>
  <c r="E41" i="22" s="1"/>
  <c r="E45" i="3"/>
  <c r="L106" i="21"/>
  <c r="L38" i="21"/>
  <c r="L125" i="21"/>
  <c r="L140" i="21"/>
  <c r="L164" i="21"/>
  <c r="F136" i="21"/>
  <c r="M150" i="21"/>
  <c r="L44" i="21"/>
  <c r="M44" i="21" s="1"/>
  <c r="M145" i="21"/>
  <c r="L185" i="21"/>
  <c r="M185" i="21"/>
  <c r="L70" i="21"/>
  <c r="M70" i="21"/>
  <c r="E68" i="22" s="1"/>
  <c r="M159" i="21"/>
  <c r="F45" i="3"/>
  <c r="L93" i="21"/>
  <c r="L163" i="21"/>
  <c r="G138" i="21"/>
  <c r="L179" i="21"/>
  <c r="L147" i="21"/>
  <c r="L102" i="21"/>
  <c r="M102" i="21"/>
  <c r="E100" i="22" s="1"/>
  <c r="L143" i="21"/>
  <c r="M143" i="21"/>
  <c r="L23" i="21"/>
  <c r="M23" i="21"/>
  <c r="M184" i="21"/>
  <c r="M110" i="21"/>
  <c r="L176" i="21"/>
  <c r="M176" i="21"/>
  <c r="L161" i="21"/>
  <c r="M161" i="21"/>
  <c r="J136" i="21"/>
  <c r="L88" i="21"/>
  <c r="M88" i="21"/>
  <c r="L151" i="21"/>
  <c r="L87" i="21"/>
  <c r="L142" i="21"/>
  <c r="K58" i="21"/>
  <c r="D56" i="22" s="1"/>
  <c r="J58" i="21"/>
  <c r="G58" i="21"/>
  <c r="L58" i="21" s="1"/>
  <c r="K171" i="21"/>
  <c r="J171" i="21"/>
  <c r="L79" i="21"/>
  <c r="L168" i="21"/>
  <c r="L59" i="21"/>
  <c r="L148" i="21"/>
  <c r="L141" i="21"/>
  <c r="M56" i="21"/>
  <c r="L47" i="21"/>
  <c r="K91" i="21"/>
  <c r="D89" i="22" s="1"/>
  <c r="I91" i="21"/>
  <c r="C89" i="22" s="1"/>
  <c r="G91" i="21"/>
  <c r="F91" i="21"/>
  <c r="J91" i="21"/>
  <c r="K22" i="21"/>
  <c r="D20" i="22" s="1"/>
  <c r="J22" i="21"/>
  <c r="F22" i="21"/>
  <c r="L22" i="21" s="1"/>
  <c r="M22" i="21" s="1"/>
  <c r="E20" i="22" s="1"/>
  <c r="K102" i="21"/>
  <c r="D100" i="22" s="1"/>
  <c r="J102" i="21"/>
  <c r="K70" i="21"/>
  <c r="D68" i="22" s="1"/>
  <c r="J70" i="21"/>
  <c r="L18" i="21"/>
  <c r="M27" i="21"/>
  <c r="E25" i="22" s="1"/>
  <c r="M41" i="21"/>
  <c r="E39" i="22" s="1"/>
  <c r="M50" i="21"/>
  <c r="E48" i="22" s="1"/>
  <c r="M78" i="21"/>
  <c r="M51" i="21"/>
  <c r="E49" i="22" s="1"/>
  <c r="M18" i="21"/>
  <c r="E16" i="22" s="1"/>
  <c r="M48" i="21"/>
  <c r="E46" i="22" s="1"/>
  <c r="M117" i="21"/>
  <c r="E115" i="22" s="1"/>
  <c r="M49" i="21"/>
  <c r="E47" i="22" s="1"/>
  <c r="M58" i="21"/>
  <c r="E56" i="22" s="1"/>
  <c r="M37" i="21"/>
  <c r="E35" i="22" s="1"/>
  <c r="M118" i="21"/>
  <c r="M60" i="21"/>
  <c r="M45" i="21"/>
  <c r="M188" i="21"/>
  <c r="M33" i="21"/>
  <c r="M74" i="21"/>
  <c r="M152" i="21"/>
  <c r="M26" i="21"/>
  <c r="L67" i="21"/>
  <c r="L85" i="21"/>
  <c r="L13" i="21"/>
  <c r="I22" i="21"/>
  <c r="C20" i="22" s="1"/>
  <c r="K43" i="21"/>
  <c r="J43" i="21"/>
  <c r="L158" i="21"/>
  <c r="L172" i="21"/>
  <c r="G22" i="21"/>
  <c r="K25" i="21"/>
  <c r="D23" i="22" s="1"/>
  <c r="G25" i="21"/>
  <c r="L25" i="21" s="1"/>
  <c r="J25" i="21"/>
  <c r="K119" i="21"/>
  <c r="D117" i="22" s="1"/>
  <c r="J119" i="21"/>
  <c r="G119" i="21"/>
  <c r="M119" i="21" s="1"/>
  <c r="E117" i="22" s="1"/>
  <c r="L122" i="21"/>
  <c r="L105" i="21"/>
  <c r="L32" i="21"/>
  <c r="M97" i="21"/>
  <c r="L49" i="21"/>
  <c r="K72" i="21"/>
  <c r="D70" i="22" s="1"/>
  <c r="J72" i="21"/>
  <c r="I72" i="21"/>
  <c r="C70" i="22" s="1"/>
  <c r="F72" i="21"/>
  <c r="L72" i="21" s="1"/>
  <c r="L24" i="21"/>
  <c r="M24" i="21" s="1"/>
  <c r="K36" i="21"/>
  <c r="D34" i="22" s="1"/>
  <c r="J36" i="21"/>
  <c r="K37" i="21"/>
  <c r="D35" i="22" s="1"/>
  <c r="J37" i="21"/>
  <c r="I44" i="21"/>
  <c r="C42" i="22" s="1"/>
  <c r="G44" i="21"/>
  <c r="K27" i="21"/>
  <c r="D25" i="22" s="1"/>
  <c r="J27" i="21"/>
  <c r="K51" i="21"/>
  <c r="D49" i="22" s="1"/>
  <c r="J51" i="21"/>
  <c r="K29" i="21"/>
  <c r="D27" i="22" s="1"/>
  <c r="F29" i="21"/>
  <c r="L29" i="21" s="1"/>
  <c r="M29" i="21" s="1"/>
  <c r="E27" i="22" s="1"/>
  <c r="I29" i="21"/>
  <c r="C27" i="22" s="1"/>
  <c r="I14" i="21"/>
  <c r="C12" i="22" s="1"/>
  <c r="K14" i="21"/>
  <c r="D12" i="22" s="1"/>
  <c r="G14" i="21"/>
  <c r="L14" i="21" s="1"/>
  <c r="M14" i="21" s="1"/>
  <c r="E12" i="22" s="1"/>
  <c r="K18" i="21"/>
  <c r="D16" i="22" s="1"/>
  <c r="J18" i="21"/>
  <c r="F82" i="21"/>
  <c r="K30" i="21"/>
  <c r="D28" i="22" s="1"/>
  <c r="J30" i="21"/>
  <c r="J15" i="21"/>
  <c r="G15" i="21"/>
  <c r="K48" i="21"/>
  <c r="J48" i="21"/>
  <c r="J29" i="21"/>
  <c r="I82" i="21"/>
  <c r="C80" i="22" s="1"/>
  <c r="G82" i="21"/>
  <c r="K99" i="21"/>
  <c r="J99" i="21"/>
  <c r="K71" i="21"/>
  <c r="J71" i="21"/>
  <c r="K117" i="21"/>
  <c r="D115" i="22" s="1"/>
  <c r="I107" i="21"/>
  <c r="C105" i="22" s="1"/>
  <c r="K107" i="21"/>
  <c r="D105" i="22" s="1"/>
  <c r="G107" i="21"/>
  <c r="K41" i="21"/>
  <c r="D39" i="22" s="1"/>
  <c r="J41" i="21"/>
  <c r="J14" i="21"/>
  <c r="F107" i="21"/>
  <c r="L107" i="21" s="1"/>
  <c r="M107" i="21" s="1"/>
  <c r="E105" i="22" s="1"/>
  <c r="K90" i="21"/>
  <c r="D88" i="22" s="1"/>
  <c r="I90" i="21"/>
  <c r="C88" i="22" s="1"/>
  <c r="G90" i="21"/>
  <c r="L90" i="21" s="1"/>
  <c r="M90" i="21" s="1"/>
  <c r="E88" i="22" s="1"/>
  <c r="K50" i="21"/>
  <c r="D48" i="22" s="1"/>
  <c r="J50" i="21"/>
  <c r="K49" i="21"/>
  <c r="D47" i="22" s="1"/>
  <c r="J49" i="21"/>
  <c r="G47" i="15"/>
  <c r="C41" i="20"/>
  <c r="C87" i="20" s="1"/>
  <c r="C129" i="20" s="1"/>
  <c r="C171" i="20" s="1"/>
  <c r="E47" i="15"/>
  <c r="E48" i="16"/>
  <c r="M83" i="12" l="1"/>
  <c r="N83" i="12" s="1"/>
  <c r="M71" i="12"/>
  <c r="N71" i="12" s="1"/>
  <c r="M56" i="12"/>
  <c r="N56" i="12" s="1"/>
  <c r="M64" i="12"/>
  <c r="N64" i="12" s="1"/>
  <c r="M35" i="12"/>
  <c r="N35" i="12" s="1"/>
  <c r="M43" i="12"/>
  <c r="N43" i="12" s="1"/>
  <c r="M16" i="12"/>
  <c r="N16" i="12" s="1"/>
  <c r="M24" i="12"/>
  <c r="N24" i="12" s="1"/>
  <c r="M57" i="12"/>
  <c r="N57" i="12" s="1"/>
  <c r="M65" i="12"/>
  <c r="N65" i="12" s="1"/>
  <c r="M44" i="12"/>
  <c r="N44" i="12" s="1"/>
  <c r="M17" i="12"/>
  <c r="N17" i="12" s="1"/>
  <c r="M25" i="12"/>
  <c r="N25" i="12" s="1"/>
  <c r="M85" i="12"/>
  <c r="N85" i="12" s="1"/>
  <c r="M73" i="12"/>
  <c r="N73" i="12" s="1"/>
  <c r="M58" i="12"/>
  <c r="N58" i="12" s="1"/>
  <c r="M37" i="12"/>
  <c r="N37" i="12" s="1"/>
  <c r="M33" i="12"/>
  <c r="M18" i="12"/>
  <c r="N18" i="12" s="1"/>
  <c r="M74" i="12"/>
  <c r="N74" i="12" s="1"/>
  <c r="M51" i="12"/>
  <c r="N51" i="12" s="1"/>
  <c r="M29" i="12"/>
  <c r="N29" i="12" s="1"/>
  <c r="M14" i="12"/>
  <c r="M79" i="12"/>
  <c r="N79" i="12" s="1"/>
  <c r="M60" i="12"/>
  <c r="N60" i="12" s="1"/>
  <c r="M39" i="12"/>
  <c r="N39" i="12" s="1"/>
  <c r="M20" i="12"/>
  <c r="N20" i="12" s="1"/>
  <c r="M80" i="12"/>
  <c r="N80" i="12" s="1"/>
  <c r="M66" i="12"/>
  <c r="N66" i="12" s="1"/>
  <c r="M47" i="12"/>
  <c r="N47" i="12" s="1"/>
  <c r="M21" i="12"/>
  <c r="N21" i="12" s="1"/>
  <c r="M28" i="12"/>
  <c r="M70" i="12"/>
  <c r="N70" i="12" s="1"/>
  <c r="M55" i="12"/>
  <c r="N55" i="12" s="1"/>
  <c r="M63" i="12"/>
  <c r="N63" i="12" s="1"/>
  <c r="M34" i="12"/>
  <c r="N34" i="12" s="1"/>
  <c r="M15" i="12"/>
  <c r="M23" i="12"/>
  <c r="N23" i="12" s="1"/>
  <c r="M84" i="12"/>
  <c r="N84" i="12" s="1"/>
  <c r="M72" i="12"/>
  <c r="N72" i="12" s="1"/>
  <c r="M36" i="12"/>
  <c r="N36" i="12" s="1"/>
  <c r="M53" i="12"/>
  <c r="N53" i="12" s="1"/>
  <c r="M26" i="12"/>
  <c r="N26" i="12" s="1"/>
  <c r="M78" i="12"/>
  <c r="N78" i="12" s="1"/>
  <c r="M86" i="12"/>
  <c r="N86" i="12" s="1"/>
  <c r="M59" i="12"/>
  <c r="N59" i="12" s="1"/>
  <c r="M38" i="12"/>
  <c r="N38" i="12" s="1"/>
  <c r="M19" i="12"/>
  <c r="N19" i="12" s="1"/>
  <c r="M87" i="12"/>
  <c r="N87" i="12" s="1"/>
  <c r="M68" i="12"/>
  <c r="N68" i="12" s="1"/>
  <c r="M50" i="12"/>
  <c r="N50" i="12" s="1"/>
  <c r="M30" i="12"/>
  <c r="N30" i="12" s="1"/>
  <c r="M77" i="12"/>
  <c r="N77" i="12" s="1"/>
  <c r="M61" i="12"/>
  <c r="N61" i="12" s="1"/>
  <c r="M40" i="12"/>
  <c r="N40" i="12" s="1"/>
  <c r="M31" i="12"/>
  <c r="N31" i="12" s="1"/>
  <c r="M81" i="12"/>
  <c r="N81" i="12" s="1"/>
  <c r="M69" i="12"/>
  <c r="N69" i="12" s="1"/>
  <c r="M54" i="12"/>
  <c r="N54" i="12" s="1"/>
  <c r="M62" i="12"/>
  <c r="N62" i="12" s="1"/>
  <c r="M46" i="12"/>
  <c r="M41" i="12"/>
  <c r="N41" i="12" s="1"/>
  <c r="M22" i="12"/>
  <c r="N22" i="12" s="1"/>
  <c r="M82" i="12"/>
  <c r="N82" i="12" s="1"/>
  <c r="M42" i="12"/>
  <c r="N42" i="12" s="1"/>
  <c r="E99" i="22"/>
  <c r="F99" i="22" s="1"/>
  <c r="F13" i="22"/>
  <c r="N15" i="21"/>
  <c r="O15" i="21" s="1"/>
  <c r="E145" i="22"/>
  <c r="F145" i="22" s="1"/>
  <c r="E62" i="22"/>
  <c r="F62" i="22" s="1"/>
  <c r="F35" i="22"/>
  <c r="E110" i="22"/>
  <c r="F110" i="22" s="1"/>
  <c r="M35" i="21"/>
  <c r="N35" i="21" s="1"/>
  <c r="O35" i="21" s="1"/>
  <c r="M63" i="21"/>
  <c r="M165" i="21"/>
  <c r="N165" i="21" s="1"/>
  <c r="O165" i="21" s="1"/>
  <c r="F170" i="22"/>
  <c r="F171" i="22"/>
  <c r="M167" i="21"/>
  <c r="E165" i="22" s="1"/>
  <c r="F165" i="22" s="1"/>
  <c r="M127" i="21"/>
  <c r="E125" i="22" s="1"/>
  <c r="F125" i="22" s="1"/>
  <c r="M55" i="21"/>
  <c r="N55" i="21" s="1"/>
  <c r="O55" i="21" s="1"/>
  <c r="N173" i="21"/>
  <c r="O173" i="21" s="1"/>
  <c r="L155" i="21"/>
  <c r="N38" i="21"/>
  <c r="O38" i="21" s="1"/>
  <c r="N133" i="21"/>
  <c r="O133" i="21" s="1"/>
  <c r="F156" i="22"/>
  <c r="L162" i="21"/>
  <c r="N69" i="21"/>
  <c r="O69" i="21" s="1"/>
  <c r="M108" i="21"/>
  <c r="M59" i="21"/>
  <c r="L48" i="21"/>
  <c r="L123" i="21"/>
  <c r="L130" i="21"/>
  <c r="M20" i="21"/>
  <c r="N20" i="21" s="1"/>
  <c r="O20" i="21" s="1"/>
  <c r="L75" i="21"/>
  <c r="M66" i="21"/>
  <c r="F92" i="22"/>
  <c r="L182" i="21"/>
  <c r="N94" i="21"/>
  <c r="O94" i="21" s="1"/>
  <c r="L166" i="21"/>
  <c r="M79" i="21"/>
  <c r="F166" i="22"/>
  <c r="F28" i="22"/>
  <c r="L171" i="21"/>
  <c r="L138" i="21"/>
  <c r="F67" i="22"/>
  <c r="C113" i="20"/>
  <c r="B67" i="20"/>
  <c r="B113" i="20"/>
  <c r="C59" i="20"/>
  <c r="C104" i="20"/>
  <c r="C149" i="20"/>
  <c r="C152" i="20"/>
  <c r="C62" i="20"/>
  <c r="L30" i="13"/>
  <c r="C107" i="20"/>
  <c r="C25" i="15"/>
  <c r="C150" i="20"/>
  <c r="C29" i="15"/>
  <c r="C66" i="20"/>
  <c r="C102" i="20"/>
  <c r="C103" i="20"/>
  <c r="L37" i="13"/>
  <c r="L53" i="13"/>
  <c r="C144" i="20"/>
  <c r="L27" i="13"/>
  <c r="C153" i="20"/>
  <c r="L49" i="13"/>
  <c r="N141" i="21"/>
  <c r="O141" i="21" s="1"/>
  <c r="E139" i="22"/>
  <c r="F139" i="22" s="1"/>
  <c r="M77" i="21"/>
  <c r="N77" i="21" s="1"/>
  <c r="O77" i="21" s="1"/>
  <c r="N178" i="21"/>
  <c r="O178" i="21" s="1"/>
  <c r="N158" i="21"/>
  <c r="O158" i="21" s="1"/>
  <c r="F52" i="22"/>
  <c r="L40" i="21"/>
  <c r="L137" i="21"/>
  <c r="M89" i="21"/>
  <c r="M68" i="21"/>
  <c r="L80" i="21"/>
  <c r="M164" i="21"/>
  <c r="L156" i="21"/>
  <c r="L60" i="21"/>
  <c r="N172" i="21"/>
  <c r="O172" i="21" s="1"/>
  <c r="N19" i="21"/>
  <c r="O19" i="21" s="1"/>
  <c r="M180" i="21"/>
  <c r="M125" i="21"/>
  <c r="L135" i="21"/>
  <c r="L92" i="21"/>
  <c r="M131" i="21"/>
  <c r="F27" i="22"/>
  <c r="L109" i="21"/>
  <c r="F100" i="22"/>
  <c r="L174" i="21"/>
  <c r="L40" i="13"/>
  <c r="L56" i="13"/>
  <c r="M95" i="21"/>
  <c r="E93" i="22" s="1"/>
  <c r="F93" i="22" s="1"/>
  <c r="M75" i="21"/>
  <c r="M130" i="21"/>
  <c r="E128" i="22" s="1"/>
  <c r="F128" i="22" s="1"/>
  <c r="L56" i="21"/>
  <c r="L170" i="21"/>
  <c r="M36" i="21"/>
  <c r="E34" i="22" s="1"/>
  <c r="F34" i="22" s="1"/>
  <c r="L157" i="21"/>
  <c r="L133" i="21"/>
  <c r="N47" i="21"/>
  <c r="O47" i="21" s="1"/>
  <c r="L43" i="13"/>
  <c r="L26" i="21"/>
  <c r="L154" i="21"/>
  <c r="M154" i="21"/>
  <c r="L76" i="21"/>
  <c r="L52" i="21"/>
  <c r="F176" i="22"/>
  <c r="M61" i="21"/>
  <c r="N61" i="21" s="1"/>
  <c r="O61" i="21" s="1"/>
  <c r="L146" i="21"/>
  <c r="M177" i="21"/>
  <c r="M128" i="21"/>
  <c r="L113" i="21"/>
  <c r="C143" i="20"/>
  <c r="L23" i="13"/>
  <c r="L34" i="13"/>
  <c r="J15" i="13"/>
  <c r="C145" i="20"/>
  <c r="L46" i="13"/>
  <c r="L29" i="13"/>
  <c r="L28" i="13" s="1"/>
  <c r="C65" i="20"/>
  <c r="C55" i="20"/>
  <c r="C68" i="20"/>
  <c r="C156" i="20"/>
  <c r="C148" i="20"/>
  <c r="C60" i="20"/>
  <c r="F49" i="22"/>
  <c r="F39" i="22"/>
  <c r="F68" i="22"/>
  <c r="N142" i="21"/>
  <c r="O142" i="21" s="1"/>
  <c r="E140" i="22"/>
  <c r="F140" i="22" s="1"/>
  <c r="N143" i="21"/>
  <c r="O143" i="21" s="1"/>
  <c r="E141" i="22"/>
  <c r="F141" i="22" s="1"/>
  <c r="N182" i="21"/>
  <c r="O182" i="21" s="1"/>
  <c r="E180" i="22"/>
  <c r="F180" i="22" s="1"/>
  <c r="F48" i="22"/>
  <c r="F105" i="22"/>
  <c r="N152" i="21"/>
  <c r="O152" i="21" s="1"/>
  <c r="E150" i="22"/>
  <c r="F150" i="22" s="1"/>
  <c r="N118" i="21"/>
  <c r="O118" i="21" s="1"/>
  <c r="E116" i="22"/>
  <c r="F116" i="22" s="1"/>
  <c r="N78" i="21"/>
  <c r="O78" i="21" s="1"/>
  <c r="E76" i="22"/>
  <c r="F76" i="22" s="1"/>
  <c r="F56" i="22"/>
  <c r="N44" i="21"/>
  <c r="O44" i="21" s="1"/>
  <c r="E42" i="22"/>
  <c r="F42" i="22" s="1"/>
  <c r="N34" i="21"/>
  <c r="O34" i="21" s="1"/>
  <c r="E32" i="22"/>
  <c r="F32" i="22" s="1"/>
  <c r="N135" i="21"/>
  <c r="O135" i="21" s="1"/>
  <c r="E133" i="22"/>
  <c r="F133" i="22" s="1"/>
  <c r="N140" i="21"/>
  <c r="O140" i="21" s="1"/>
  <c r="E138" i="22"/>
  <c r="F138" i="22" s="1"/>
  <c r="N40" i="21"/>
  <c r="O40" i="21" s="1"/>
  <c r="E38" i="22"/>
  <c r="F38" i="22" s="1"/>
  <c r="N100" i="21"/>
  <c r="O100" i="21" s="1"/>
  <c r="E98" i="22"/>
  <c r="F98" i="22" s="1"/>
  <c r="N150" i="21"/>
  <c r="O150" i="21" s="1"/>
  <c r="E148" i="22"/>
  <c r="F148" i="22" s="1"/>
  <c r="N137" i="21"/>
  <c r="O137" i="21" s="1"/>
  <c r="E135" i="22"/>
  <c r="F135" i="22" s="1"/>
  <c r="N120" i="21"/>
  <c r="O120" i="21" s="1"/>
  <c r="E118" i="22"/>
  <c r="F118" i="22" s="1"/>
  <c r="N127" i="21"/>
  <c r="O127" i="21" s="1"/>
  <c r="N96" i="21"/>
  <c r="O96" i="21" s="1"/>
  <c r="E94" i="22"/>
  <c r="F94" i="22" s="1"/>
  <c r="N13" i="21"/>
  <c r="O13" i="21" s="1"/>
  <c r="E11" i="22"/>
  <c r="F11" i="22" s="1"/>
  <c r="N42" i="21"/>
  <c r="O42" i="21" s="1"/>
  <c r="E40" i="22"/>
  <c r="F40" i="22" s="1"/>
  <c r="N167" i="21"/>
  <c r="O167" i="21" s="1"/>
  <c r="N74" i="21"/>
  <c r="O74" i="21" s="1"/>
  <c r="E72" i="22"/>
  <c r="F72" i="22" s="1"/>
  <c r="N110" i="21"/>
  <c r="O110" i="21" s="1"/>
  <c r="E108" i="22"/>
  <c r="F108" i="22" s="1"/>
  <c r="N159" i="21"/>
  <c r="O159" i="21" s="1"/>
  <c r="E157" i="22"/>
  <c r="F157" i="22" s="1"/>
  <c r="N115" i="21"/>
  <c r="O115" i="21" s="1"/>
  <c r="E113" i="22"/>
  <c r="F113" i="22" s="1"/>
  <c r="N83" i="21"/>
  <c r="O83" i="21" s="1"/>
  <c r="E81" i="22"/>
  <c r="F81" i="22" s="1"/>
  <c r="N175" i="21"/>
  <c r="O175" i="21" s="1"/>
  <c r="E173" i="22"/>
  <c r="F173" i="22" s="1"/>
  <c r="F88" i="22"/>
  <c r="F115" i="22"/>
  <c r="F16" i="22"/>
  <c r="N97" i="21"/>
  <c r="O97" i="21" s="1"/>
  <c r="E95" i="22"/>
  <c r="F95" i="22" s="1"/>
  <c r="F117" i="22"/>
  <c r="N43" i="21"/>
  <c r="O43" i="21" s="1"/>
  <c r="D41" i="22"/>
  <c r="F41" i="22" s="1"/>
  <c r="N109" i="21"/>
  <c r="O109" i="21" s="1"/>
  <c r="E107" i="22"/>
  <c r="F107" i="22" s="1"/>
  <c r="N184" i="21"/>
  <c r="O184" i="21" s="1"/>
  <c r="E182" i="22"/>
  <c r="F182" i="22" s="1"/>
  <c r="N187" i="21"/>
  <c r="O187" i="21" s="1"/>
  <c r="E185" i="22"/>
  <c r="F185" i="22" s="1"/>
  <c r="N53" i="21"/>
  <c r="O53" i="21" s="1"/>
  <c r="E51" i="22"/>
  <c r="F51" i="22" s="1"/>
  <c r="N92" i="21"/>
  <c r="O92" i="21" s="1"/>
  <c r="E90" i="22"/>
  <c r="F90" i="22" s="1"/>
  <c r="N163" i="21"/>
  <c r="O163" i="21" s="1"/>
  <c r="E161" i="22"/>
  <c r="F161" i="22" s="1"/>
  <c r="N105" i="21"/>
  <c r="O105" i="21" s="1"/>
  <c r="E103" i="22"/>
  <c r="F103" i="22" s="1"/>
  <c r="N85" i="21"/>
  <c r="O85" i="21" s="1"/>
  <c r="E83" i="22"/>
  <c r="F83" i="22" s="1"/>
  <c r="N17" i="21"/>
  <c r="O17" i="21" s="1"/>
  <c r="E15" i="22"/>
  <c r="F15" i="22" s="1"/>
  <c r="N134" i="21"/>
  <c r="O134" i="21" s="1"/>
  <c r="E132" i="22"/>
  <c r="F132" i="22" s="1"/>
  <c r="M12" i="21"/>
  <c r="N87" i="21"/>
  <c r="O87" i="21" s="1"/>
  <c r="E85" i="22"/>
  <c r="F85" i="22" s="1"/>
  <c r="N81" i="21"/>
  <c r="O81" i="21" s="1"/>
  <c r="E79" i="22"/>
  <c r="F79" i="22" s="1"/>
  <c r="N183" i="21"/>
  <c r="O183" i="21" s="1"/>
  <c r="E181" i="22"/>
  <c r="F181" i="22" s="1"/>
  <c r="N76" i="21"/>
  <c r="O76" i="21" s="1"/>
  <c r="E74" i="22"/>
  <c r="F74" i="22" s="1"/>
  <c r="N104" i="21"/>
  <c r="O104" i="21" s="1"/>
  <c r="E102" i="22"/>
  <c r="F102" i="22" s="1"/>
  <c r="N48" i="21"/>
  <c r="O48" i="21" s="1"/>
  <c r="D46" i="22"/>
  <c r="F46" i="22" s="1"/>
  <c r="N56" i="21"/>
  <c r="O56" i="21" s="1"/>
  <c r="E54" i="22"/>
  <c r="F54" i="22" s="1"/>
  <c r="N23" i="21"/>
  <c r="O23" i="21" s="1"/>
  <c r="E21" i="22"/>
  <c r="F21" i="22" s="1"/>
  <c r="N162" i="21"/>
  <c r="O162" i="21" s="1"/>
  <c r="E160" i="22"/>
  <c r="F160" i="22" s="1"/>
  <c r="N157" i="21"/>
  <c r="O157" i="21" s="1"/>
  <c r="E155" i="22"/>
  <c r="F155" i="22" s="1"/>
  <c r="N151" i="21"/>
  <c r="O151" i="21" s="1"/>
  <c r="E149" i="22"/>
  <c r="F149" i="22" s="1"/>
  <c r="N32" i="21"/>
  <c r="O32" i="21" s="1"/>
  <c r="E30" i="22"/>
  <c r="F30" i="22" s="1"/>
  <c r="N84" i="21"/>
  <c r="O84" i="21" s="1"/>
  <c r="E82" i="22"/>
  <c r="F82" i="22" s="1"/>
  <c r="N113" i="21"/>
  <c r="O113" i="21" s="1"/>
  <c r="E111" i="22"/>
  <c r="F111" i="22" s="1"/>
  <c r="N126" i="21"/>
  <c r="O126" i="21" s="1"/>
  <c r="E124" i="22"/>
  <c r="F124" i="22" s="1"/>
  <c r="N67" i="21"/>
  <c r="O67" i="21" s="1"/>
  <c r="E65" i="22"/>
  <c r="F65" i="22" s="1"/>
  <c r="N139" i="21"/>
  <c r="O139" i="21" s="1"/>
  <c r="E137" i="22"/>
  <c r="F137" i="22" s="1"/>
  <c r="N80" i="21"/>
  <c r="O80" i="21" s="1"/>
  <c r="E78" i="22"/>
  <c r="F78" i="22" s="1"/>
  <c r="N170" i="21"/>
  <c r="O170" i="21" s="1"/>
  <c r="E168" i="22"/>
  <c r="F168" i="22" s="1"/>
  <c r="N122" i="21"/>
  <c r="O122" i="21" s="1"/>
  <c r="E120" i="22"/>
  <c r="F120" i="22" s="1"/>
  <c r="N16" i="21"/>
  <c r="O16" i="21" s="1"/>
  <c r="E14" i="22"/>
  <c r="F14" i="22" s="1"/>
  <c r="N24" i="21"/>
  <c r="O24" i="21" s="1"/>
  <c r="E22" i="22"/>
  <c r="F22" i="22" s="1"/>
  <c r="N33" i="21"/>
  <c r="O33" i="21" s="1"/>
  <c r="E31" i="22"/>
  <c r="F31" i="22" s="1"/>
  <c r="F47" i="22"/>
  <c r="F12" i="22"/>
  <c r="F25" i="22"/>
  <c r="N188" i="21"/>
  <c r="O188" i="21" s="1"/>
  <c r="E186" i="22"/>
  <c r="F186" i="22" s="1"/>
  <c r="F20" i="22"/>
  <c r="N63" i="21"/>
  <c r="O63" i="21" s="1"/>
  <c r="E61" i="22"/>
  <c r="F61" i="22" s="1"/>
  <c r="N171" i="21"/>
  <c r="O171" i="21" s="1"/>
  <c r="D169" i="22"/>
  <c r="F169" i="22" s="1"/>
  <c r="N161" i="21"/>
  <c r="O161" i="21" s="1"/>
  <c r="E159" i="22"/>
  <c r="F159" i="22" s="1"/>
  <c r="N185" i="21"/>
  <c r="O185" i="21" s="1"/>
  <c r="E183" i="22"/>
  <c r="F183" i="22" s="1"/>
  <c r="N179" i="21"/>
  <c r="O179" i="21" s="1"/>
  <c r="E177" i="22"/>
  <c r="F177" i="22" s="1"/>
  <c r="N73" i="21"/>
  <c r="O73" i="21" s="1"/>
  <c r="E71" i="22"/>
  <c r="F71" i="22" s="1"/>
  <c r="N98" i="21"/>
  <c r="O98" i="21" s="1"/>
  <c r="E96" i="22"/>
  <c r="F96" i="22" s="1"/>
  <c r="N148" i="21"/>
  <c r="O148" i="21" s="1"/>
  <c r="E146" i="22"/>
  <c r="F146" i="22" s="1"/>
  <c r="N103" i="21"/>
  <c r="O103" i="21" s="1"/>
  <c r="E101" i="22"/>
  <c r="F101" i="22" s="1"/>
  <c r="N156" i="21"/>
  <c r="O156" i="21" s="1"/>
  <c r="E154" i="22"/>
  <c r="F154" i="22" s="1"/>
  <c r="N111" i="21"/>
  <c r="O111" i="21" s="1"/>
  <c r="E109" i="22"/>
  <c r="F109" i="22" s="1"/>
  <c r="N153" i="21"/>
  <c r="O153" i="21" s="1"/>
  <c r="E151" i="22"/>
  <c r="F151" i="22" s="1"/>
  <c r="N62" i="21"/>
  <c r="O62" i="21" s="1"/>
  <c r="E60" i="22"/>
  <c r="F60" i="22" s="1"/>
  <c r="N106" i="21"/>
  <c r="O106" i="21" s="1"/>
  <c r="E104" i="22"/>
  <c r="F104" i="22" s="1"/>
  <c r="N46" i="21"/>
  <c r="O46" i="21" s="1"/>
  <c r="E44" i="22"/>
  <c r="F44" i="22" s="1"/>
  <c r="N52" i="21"/>
  <c r="O52" i="21" s="1"/>
  <c r="E50" i="22"/>
  <c r="F50" i="22" s="1"/>
  <c r="N65" i="21"/>
  <c r="O65" i="21" s="1"/>
  <c r="E63" i="22"/>
  <c r="F63" i="22" s="1"/>
  <c r="N149" i="21"/>
  <c r="O149" i="21" s="1"/>
  <c r="E147" i="22"/>
  <c r="F147" i="22" s="1"/>
  <c r="N71" i="21"/>
  <c r="O71" i="21" s="1"/>
  <c r="D69" i="22"/>
  <c r="F69" i="22" s="1"/>
  <c r="N99" i="21"/>
  <c r="O99" i="21" s="1"/>
  <c r="D97" i="22"/>
  <c r="F97" i="22" s="1"/>
  <c r="N45" i="21"/>
  <c r="O45" i="21" s="1"/>
  <c r="E43" i="22"/>
  <c r="F43" i="22" s="1"/>
  <c r="N26" i="21"/>
  <c r="O26" i="21" s="1"/>
  <c r="E24" i="22"/>
  <c r="F24" i="22" s="1"/>
  <c r="N60" i="21"/>
  <c r="O60" i="21" s="1"/>
  <c r="E58" i="22"/>
  <c r="F58" i="22" s="1"/>
  <c r="N88" i="21"/>
  <c r="O88" i="21" s="1"/>
  <c r="E86" i="22"/>
  <c r="F86" i="22" s="1"/>
  <c r="N176" i="21"/>
  <c r="O176" i="21" s="1"/>
  <c r="E174" i="22"/>
  <c r="F174" i="22" s="1"/>
  <c r="N145" i="21"/>
  <c r="O145" i="21" s="1"/>
  <c r="E143" i="22"/>
  <c r="F143" i="22" s="1"/>
  <c r="N93" i="21"/>
  <c r="O93" i="21" s="1"/>
  <c r="E91" i="22"/>
  <c r="F91" i="22" s="1"/>
  <c r="N86" i="21"/>
  <c r="O86" i="21" s="1"/>
  <c r="E84" i="22"/>
  <c r="F84" i="22" s="1"/>
  <c r="N132" i="21"/>
  <c r="O132" i="21" s="1"/>
  <c r="E130" i="22"/>
  <c r="F130" i="22" s="1"/>
  <c r="N114" i="21"/>
  <c r="O114" i="21" s="1"/>
  <c r="E112" i="22"/>
  <c r="F112" i="22" s="1"/>
  <c r="N146" i="21"/>
  <c r="O146" i="21" s="1"/>
  <c r="E144" i="22"/>
  <c r="F144" i="22" s="1"/>
  <c r="N181" i="21"/>
  <c r="O181" i="21" s="1"/>
  <c r="E179" i="22"/>
  <c r="F179" i="22" s="1"/>
  <c r="N21" i="21"/>
  <c r="O21" i="21" s="1"/>
  <c r="E19" i="22"/>
  <c r="F19" i="22" s="1"/>
  <c r="N166" i="21"/>
  <c r="O166" i="21" s="1"/>
  <c r="E164" i="22"/>
  <c r="F164" i="22" s="1"/>
  <c r="N155" i="21"/>
  <c r="O155" i="21" s="1"/>
  <c r="E153" i="22"/>
  <c r="F153" i="22" s="1"/>
  <c r="N123" i="21"/>
  <c r="O123" i="21" s="1"/>
  <c r="E121" i="22"/>
  <c r="F121" i="22" s="1"/>
  <c r="N160" i="21"/>
  <c r="O160" i="21" s="1"/>
  <c r="E158" i="22"/>
  <c r="F158" i="22" s="1"/>
  <c r="N95" i="21"/>
  <c r="O95" i="21" s="1"/>
  <c r="N119" i="21"/>
  <c r="O119" i="21" s="1"/>
  <c r="N49" i="21"/>
  <c r="O49" i="21" s="1"/>
  <c r="N27" i="21"/>
  <c r="O27" i="21" s="1"/>
  <c r="L124" i="21"/>
  <c r="L39" i="21"/>
  <c r="N54" i="21"/>
  <c r="O54" i="21" s="1"/>
  <c r="M121" i="21"/>
  <c r="L121" i="21"/>
  <c r="L186" i="21"/>
  <c r="M186" i="21"/>
  <c r="N41" i="21"/>
  <c r="O41" i="21" s="1"/>
  <c r="N30" i="21"/>
  <c r="O30" i="21" s="1"/>
  <c r="N22" i="21"/>
  <c r="O22" i="21" s="1"/>
  <c r="L144" i="21"/>
  <c r="M144" i="21"/>
  <c r="M57" i="21"/>
  <c r="L57" i="21"/>
  <c r="L98" i="21"/>
  <c r="M25" i="21"/>
  <c r="M129" i="21"/>
  <c r="L129" i="21"/>
  <c r="M174" i="21"/>
  <c r="L77" i="21"/>
  <c r="M39" i="21"/>
  <c r="M169" i="21"/>
  <c r="L28" i="21"/>
  <c r="M28" i="21"/>
  <c r="M124" i="21"/>
  <c r="N117" i="21"/>
  <c r="O117" i="21" s="1"/>
  <c r="N18" i="21"/>
  <c r="O18" i="21" s="1"/>
  <c r="M116" i="21"/>
  <c r="L116" i="21"/>
  <c r="M31" i="21"/>
  <c r="M138" i="21"/>
  <c r="N50" i="21"/>
  <c r="O50" i="21" s="1"/>
  <c r="N70" i="21"/>
  <c r="O70" i="21" s="1"/>
  <c r="L91" i="21"/>
  <c r="M91" i="21" s="1"/>
  <c r="N107" i="21"/>
  <c r="O107" i="21" s="1"/>
  <c r="L82" i="21"/>
  <c r="M82" i="21" s="1"/>
  <c r="N58" i="21"/>
  <c r="O58" i="21" s="1"/>
  <c r="N14" i="21"/>
  <c r="L136" i="21"/>
  <c r="M136" i="21"/>
  <c r="N90" i="21"/>
  <c r="O90" i="21" s="1"/>
  <c r="N29" i="21"/>
  <c r="O29" i="21" s="1"/>
  <c r="N37" i="21"/>
  <c r="O37" i="21" s="1"/>
  <c r="N102" i="21"/>
  <c r="O102" i="21" s="1"/>
  <c r="M72" i="21"/>
  <c r="L119" i="21"/>
  <c r="N51" i="21"/>
  <c r="O51" i="21" s="1"/>
  <c r="N46" i="12" l="1"/>
  <c r="N45" i="12" s="1"/>
  <c r="K45" i="13"/>
  <c r="L45" i="13" s="1"/>
  <c r="L44" i="13" s="1"/>
  <c r="K48" i="13"/>
  <c r="L48" i="13" s="1"/>
  <c r="L47" i="13" s="1"/>
  <c r="K42" i="13"/>
  <c r="L42" i="13" s="1"/>
  <c r="L41" i="13" s="1"/>
  <c r="K33" i="13"/>
  <c r="L33" i="13" s="1"/>
  <c r="L32" i="13" s="1"/>
  <c r="K36" i="13"/>
  <c r="L36" i="13" s="1"/>
  <c r="L35" i="13" s="1"/>
  <c r="K55" i="13"/>
  <c r="L55" i="13" s="1"/>
  <c r="K52" i="13"/>
  <c r="L52" i="13" s="1"/>
  <c r="K39" i="13"/>
  <c r="L39" i="13" s="1"/>
  <c r="L38" i="13" s="1"/>
  <c r="N76" i="12"/>
  <c r="N75" i="12" s="1"/>
  <c r="N15" i="12"/>
  <c r="K18" i="13"/>
  <c r="L18" i="13" s="1"/>
  <c r="N28" i="12"/>
  <c r="N27" i="12" s="1"/>
  <c r="K22" i="13"/>
  <c r="L22" i="13" s="1"/>
  <c r="L21" i="13" s="1"/>
  <c r="L20" i="13" s="1"/>
  <c r="N49" i="12"/>
  <c r="N14" i="12"/>
  <c r="N13" i="12" s="1"/>
  <c r="K16" i="13"/>
  <c r="N67" i="12"/>
  <c r="N52" i="12"/>
  <c r="N33" i="12"/>
  <c r="N32" i="12" s="1"/>
  <c r="K26" i="13"/>
  <c r="L26" i="13" s="1"/>
  <c r="L25" i="13" s="1"/>
  <c r="L24" i="13" s="1"/>
  <c r="E59" i="22"/>
  <c r="F59" i="22" s="1"/>
  <c r="E33" i="22"/>
  <c r="F33" i="22" s="1"/>
  <c r="E53" i="22"/>
  <c r="F53" i="22" s="1"/>
  <c r="E75" i="22"/>
  <c r="F75" i="22" s="1"/>
  <c r="E163" i="22"/>
  <c r="F163" i="22" s="1"/>
  <c r="E18" i="22"/>
  <c r="F18" i="22" s="1"/>
  <c r="E64" i="22"/>
  <c r="F64" i="22" s="1"/>
  <c r="N66" i="21"/>
  <c r="O66" i="21" s="1"/>
  <c r="N59" i="21"/>
  <c r="O59" i="21" s="1"/>
  <c r="E57" i="22"/>
  <c r="F57" i="22" s="1"/>
  <c r="N108" i="21"/>
  <c r="O108" i="21" s="1"/>
  <c r="E106" i="22"/>
  <c r="F106" i="22" s="1"/>
  <c r="E77" i="22"/>
  <c r="F77" i="22" s="1"/>
  <c r="N79" i="21"/>
  <c r="O79" i="21" s="1"/>
  <c r="K19" i="13"/>
  <c r="L19" i="13" s="1"/>
  <c r="C67" i="20"/>
  <c r="C155" i="20"/>
  <c r="C58" i="20"/>
  <c r="C147" i="20"/>
  <c r="C105" i="20"/>
  <c r="C146" i="20"/>
  <c r="C112" i="20"/>
  <c r="C154" i="20"/>
  <c r="D67" i="20"/>
  <c r="C64" i="20"/>
  <c r="C110" i="20"/>
  <c r="D108" i="20"/>
  <c r="G30" i="15"/>
  <c r="N130" i="21"/>
  <c r="O130" i="21" s="1"/>
  <c r="E129" i="22"/>
  <c r="F129" i="22" s="1"/>
  <c r="N131" i="21"/>
  <c r="O131" i="21" s="1"/>
  <c r="E123" i="22"/>
  <c r="F123" i="22" s="1"/>
  <c r="N125" i="21"/>
  <c r="O125" i="21" s="1"/>
  <c r="N154" i="21"/>
  <c r="O154" i="21" s="1"/>
  <c r="E152" i="22"/>
  <c r="F152" i="22" s="1"/>
  <c r="N36" i="21"/>
  <c r="O36" i="21" s="1"/>
  <c r="N75" i="21"/>
  <c r="O75" i="21" s="1"/>
  <c r="E73" i="22"/>
  <c r="F73" i="22" s="1"/>
  <c r="N180" i="21"/>
  <c r="O180" i="21" s="1"/>
  <c r="E178" i="22"/>
  <c r="F178" i="22" s="1"/>
  <c r="E66" i="22"/>
  <c r="F66" i="22" s="1"/>
  <c r="N68" i="21"/>
  <c r="O68" i="21" s="1"/>
  <c r="C63" i="20"/>
  <c r="C109" i="20"/>
  <c r="C151" i="20"/>
  <c r="N89" i="21"/>
  <c r="O89" i="21" s="1"/>
  <c r="E87" i="22"/>
  <c r="F87" i="22" s="1"/>
  <c r="N128" i="21"/>
  <c r="O128" i="21" s="1"/>
  <c r="E126" i="22"/>
  <c r="F126" i="22" s="1"/>
  <c r="E162" i="22"/>
  <c r="F162" i="22" s="1"/>
  <c r="N164" i="21"/>
  <c r="O164" i="21" s="1"/>
  <c r="E175" i="22"/>
  <c r="F175" i="22" s="1"/>
  <c r="N177" i="21"/>
  <c r="O177" i="21" s="1"/>
  <c r="N72" i="21"/>
  <c r="O72" i="21" s="1"/>
  <c r="E70" i="22"/>
  <c r="F70" i="22" s="1"/>
  <c r="N39" i="21"/>
  <c r="O39" i="21" s="1"/>
  <c r="E37" i="22"/>
  <c r="F37" i="22" s="1"/>
  <c r="N82" i="21"/>
  <c r="O82" i="21" s="1"/>
  <c r="E80" i="22"/>
  <c r="F80" i="22" s="1"/>
  <c r="N116" i="21"/>
  <c r="O116" i="21" s="1"/>
  <c r="E114" i="22"/>
  <c r="F114" i="22" s="1"/>
  <c r="N144" i="21"/>
  <c r="O144" i="21" s="1"/>
  <c r="E142" i="22"/>
  <c r="F142" i="22" s="1"/>
  <c r="N121" i="21"/>
  <c r="O121" i="21" s="1"/>
  <c r="E119" i="22"/>
  <c r="F119" i="22" s="1"/>
  <c r="N169" i="21"/>
  <c r="O169" i="21" s="1"/>
  <c r="E167" i="22"/>
  <c r="F167" i="22" s="1"/>
  <c r="N174" i="21"/>
  <c r="O174" i="21" s="1"/>
  <c r="E172" i="22"/>
  <c r="F172" i="22" s="1"/>
  <c r="N138" i="21"/>
  <c r="O138" i="21" s="1"/>
  <c r="E136" i="22"/>
  <c r="F136" i="22" s="1"/>
  <c r="N91" i="21"/>
  <c r="O91" i="21" s="1"/>
  <c r="E89" i="22"/>
  <c r="F89" i="22" s="1"/>
  <c r="N124" i="21"/>
  <c r="O124" i="21" s="1"/>
  <c r="E122" i="22"/>
  <c r="F122" i="22" s="1"/>
  <c r="N129" i="21"/>
  <c r="O129" i="21" s="1"/>
  <c r="E127" i="22"/>
  <c r="F127" i="22" s="1"/>
  <c r="N136" i="21"/>
  <c r="O136" i="21" s="1"/>
  <c r="E134" i="22"/>
  <c r="F134" i="22" s="1"/>
  <c r="N28" i="21"/>
  <c r="O28" i="21" s="1"/>
  <c r="E26" i="22"/>
  <c r="F26" i="22" s="1"/>
  <c r="N25" i="21"/>
  <c r="O25" i="21" s="1"/>
  <c r="E23" i="22"/>
  <c r="F23" i="22" s="1"/>
  <c r="G35" i="15"/>
  <c r="N186" i="21"/>
  <c r="O186" i="21" s="1"/>
  <c r="E184" i="22"/>
  <c r="F184" i="22" s="1"/>
  <c r="N12" i="21"/>
  <c r="O12" i="21" s="1"/>
  <c r="E10" i="22"/>
  <c r="F10" i="22" s="1"/>
  <c r="G26" i="15"/>
  <c r="N31" i="21"/>
  <c r="O31" i="21" s="1"/>
  <c r="E29" i="22"/>
  <c r="F29" i="22" s="1"/>
  <c r="N57" i="21"/>
  <c r="O57" i="21" s="1"/>
  <c r="E55" i="22"/>
  <c r="F55" i="22" s="1"/>
  <c r="O14" i="21"/>
  <c r="N48" i="12" l="1"/>
  <c r="L17" i="13"/>
  <c r="K15" i="13"/>
  <c r="L16" i="13"/>
  <c r="L15" i="13" s="1"/>
  <c r="N12" i="12"/>
  <c r="G31" i="15"/>
  <c r="F20" i="14"/>
  <c r="D15" i="20" s="1"/>
  <c r="D145" i="20" s="1"/>
  <c r="G23" i="15"/>
  <c r="G26" i="16"/>
  <c r="G34" i="15"/>
  <c r="G28" i="15"/>
  <c r="G33" i="15"/>
  <c r="F19" i="14"/>
  <c r="D14" i="20" s="1"/>
  <c r="D144" i="20" s="1"/>
  <c r="I144" i="20" s="1"/>
  <c r="D63" i="20"/>
  <c r="G27" i="16"/>
  <c r="G23" i="16"/>
  <c r="L31" i="13"/>
  <c r="D113" i="20"/>
  <c r="I113" i="20" s="1"/>
  <c r="D155" i="20"/>
  <c r="I155" i="20" s="1"/>
  <c r="D110" i="20"/>
  <c r="G27" i="15"/>
  <c r="D150" i="20"/>
  <c r="I150" i="20" s="1"/>
  <c r="G29" i="15"/>
  <c r="D62" i="20"/>
  <c r="G62" i="20" s="1"/>
  <c r="D148" i="20"/>
  <c r="D106" i="20"/>
  <c r="D60" i="20"/>
  <c r="G108" i="20"/>
  <c r="I108" i="20"/>
  <c r="K108" i="20"/>
  <c r="D107" i="20"/>
  <c r="D149" i="20"/>
  <c r="D61" i="20"/>
  <c r="G32" i="15"/>
  <c r="G67" i="20"/>
  <c r="K67" i="20"/>
  <c r="I67" i="20"/>
  <c r="D59" i="20"/>
  <c r="D147" i="20"/>
  <c r="D105" i="20"/>
  <c r="F9" i="22"/>
  <c r="G37" i="22" s="1"/>
  <c r="J9" i="22"/>
  <c r="D154" i="20"/>
  <c r="D112" i="20"/>
  <c r="D66" i="20"/>
  <c r="D114" i="20"/>
  <c r="D68" i="20"/>
  <c r="D156" i="20"/>
  <c r="G25" i="16"/>
  <c r="G25" i="15"/>
  <c r="L14" i="13" l="1"/>
  <c r="L13" i="13" s="1"/>
  <c r="G24" i="15"/>
  <c r="G24" i="16"/>
  <c r="G15" i="20"/>
  <c r="D103" i="20"/>
  <c r="G103" i="20" s="1"/>
  <c r="I15" i="20"/>
  <c r="D57" i="20"/>
  <c r="I57" i="20" s="1"/>
  <c r="D102" i="20"/>
  <c r="G102" i="20" s="1"/>
  <c r="K15" i="20"/>
  <c r="G144" i="20"/>
  <c r="K144" i="20"/>
  <c r="D151" i="20"/>
  <c r="I151" i="20" s="1"/>
  <c r="G14" i="20"/>
  <c r="D56" i="20"/>
  <c r="I56" i="20" s="1"/>
  <c r="D109" i="20"/>
  <c r="K109" i="20" s="1"/>
  <c r="I14" i="20"/>
  <c r="K14" i="20"/>
  <c r="K113" i="20"/>
  <c r="G150" i="20"/>
  <c r="G155" i="20"/>
  <c r="K155" i="20"/>
  <c r="D64" i="20"/>
  <c r="G64" i="20" s="1"/>
  <c r="K150" i="20"/>
  <c r="K62" i="20"/>
  <c r="D152" i="20"/>
  <c r="G152" i="20" s="1"/>
  <c r="I62" i="20"/>
  <c r="G22" i="15"/>
  <c r="F18" i="14"/>
  <c r="G22" i="16"/>
  <c r="K63" i="20"/>
  <c r="G63" i="20"/>
  <c r="I63" i="20"/>
  <c r="G184" i="22"/>
  <c r="G172" i="22"/>
  <c r="G23" i="22"/>
  <c r="I145" i="20"/>
  <c r="K145" i="20"/>
  <c r="G145" i="20"/>
  <c r="G142" i="22"/>
  <c r="G119" i="22"/>
  <c r="G55" i="22"/>
  <c r="G89" i="22"/>
  <c r="G167" i="22"/>
  <c r="G114" i="22"/>
  <c r="G127" i="22"/>
  <c r="G80" i="22"/>
  <c r="G122" i="22"/>
  <c r="G134" i="22"/>
  <c r="G136" i="22"/>
  <c r="D153" i="20"/>
  <c r="D111" i="20"/>
  <c r="D65" i="20"/>
  <c r="I147" i="20"/>
  <c r="G147" i="20"/>
  <c r="K147" i="20"/>
  <c r="I148" i="20"/>
  <c r="G148" i="20"/>
  <c r="K148" i="20"/>
  <c r="G26" i="22"/>
  <c r="I154" i="20"/>
  <c r="G154" i="20"/>
  <c r="K154" i="20"/>
  <c r="G59" i="20"/>
  <c r="K59" i="20"/>
  <c r="I59" i="20"/>
  <c r="G61" i="20"/>
  <c r="I61" i="20"/>
  <c r="K61" i="20"/>
  <c r="I156" i="20"/>
  <c r="K156" i="20"/>
  <c r="G156" i="20"/>
  <c r="K66" i="20"/>
  <c r="G66" i="20"/>
  <c r="I66" i="20"/>
  <c r="G106" i="20"/>
  <c r="I106" i="20"/>
  <c r="K106" i="20"/>
  <c r="I149" i="20"/>
  <c r="G149" i="20"/>
  <c r="K149" i="20"/>
  <c r="K68" i="20"/>
  <c r="I68" i="20"/>
  <c r="G93" i="22"/>
  <c r="G52" i="22"/>
  <c r="G13" i="22"/>
  <c r="G66" i="22"/>
  <c r="G152" i="22"/>
  <c r="G99" i="22"/>
  <c r="G67" i="22"/>
  <c r="G106" i="22"/>
  <c r="G87" i="22"/>
  <c r="G131" i="22"/>
  <c r="G92" i="22"/>
  <c r="G110" i="22"/>
  <c r="G68" i="22"/>
  <c r="G166" i="22"/>
  <c r="G123" i="22"/>
  <c r="G100" i="22"/>
  <c r="G178" i="22"/>
  <c r="G28" i="22"/>
  <c r="G139" i="22"/>
  <c r="G62" i="22"/>
  <c r="G35" i="22"/>
  <c r="G27" i="22"/>
  <c r="G129" i="22"/>
  <c r="G39" i="22"/>
  <c r="G175" i="22"/>
  <c r="G45" i="22"/>
  <c r="G73" i="22"/>
  <c r="G126" i="22"/>
  <c r="G162" i="22"/>
  <c r="G49" i="22"/>
  <c r="G171" i="22"/>
  <c r="G77" i="22"/>
  <c r="G176" i="22"/>
  <c r="G57" i="22"/>
  <c r="G34" i="22"/>
  <c r="G128" i="22"/>
  <c r="G145" i="22"/>
  <c r="G156" i="22"/>
  <c r="G36" i="22"/>
  <c r="G170" i="22"/>
  <c r="G64" i="22"/>
  <c r="G17" i="22"/>
  <c r="G169" i="22"/>
  <c r="G65" i="22"/>
  <c r="G132" i="22"/>
  <c r="G141" i="22"/>
  <c r="G22" i="22"/>
  <c r="G165" i="22"/>
  <c r="G54" i="22"/>
  <c r="G79" i="22"/>
  <c r="G137" i="22"/>
  <c r="G157" i="22"/>
  <c r="G121" i="22"/>
  <c r="G32" i="22"/>
  <c r="G60" i="22"/>
  <c r="G12" i="22"/>
  <c r="G161" i="22"/>
  <c r="G179" i="22"/>
  <c r="G33" i="22"/>
  <c r="G21" i="22"/>
  <c r="G78" i="22"/>
  <c r="G48" i="22"/>
  <c r="G182" i="22"/>
  <c r="G144" i="22"/>
  <c r="G109" i="22"/>
  <c r="G140" i="22"/>
  <c r="G91" i="22"/>
  <c r="G59" i="22"/>
  <c r="G69" i="22"/>
  <c r="G117" i="22"/>
  <c r="G181" i="22"/>
  <c r="G183" i="22"/>
  <c r="G164" i="22"/>
  <c r="G43" i="22"/>
  <c r="G25" i="22"/>
  <c r="G96" i="22"/>
  <c r="G103" i="22"/>
  <c r="G135" i="22"/>
  <c r="G61" i="22"/>
  <c r="G44" i="22"/>
  <c r="G90" i="22"/>
  <c r="G146" i="22"/>
  <c r="G155" i="22"/>
  <c r="G133" i="22"/>
  <c r="G163" i="22"/>
  <c r="G105" i="22"/>
  <c r="G118" i="22"/>
  <c r="G86" i="22"/>
  <c r="G76" i="22"/>
  <c r="G58" i="22"/>
  <c r="G38" i="22"/>
  <c r="G50" i="22"/>
  <c r="G81" i="22"/>
  <c r="G95" i="22"/>
  <c r="G20" i="22"/>
  <c r="G112" i="22"/>
  <c r="G158" i="22"/>
  <c r="G159" i="22"/>
  <c r="G147" i="22"/>
  <c r="G83" i="22"/>
  <c r="G160" i="22"/>
  <c r="G82" i="22"/>
  <c r="G185" i="22"/>
  <c r="G180" i="22"/>
  <c r="G63" i="22"/>
  <c r="G177" i="22"/>
  <c r="G75" i="22"/>
  <c r="G151" i="22"/>
  <c r="G72" i="22"/>
  <c r="G138" i="22"/>
  <c r="G149" i="22"/>
  <c r="G15" i="22"/>
  <c r="G24" i="22"/>
  <c r="G19" i="22"/>
  <c r="G111" i="22"/>
  <c r="G51" i="22"/>
  <c r="G41" i="22"/>
  <c r="G116" i="22"/>
  <c r="G31" i="22"/>
  <c r="G94" i="22"/>
  <c r="G42" i="22"/>
  <c r="G130" i="22"/>
  <c r="G107" i="22"/>
  <c r="G88" i="22"/>
  <c r="G168" i="22"/>
  <c r="G154" i="22"/>
  <c r="G85" i="22"/>
  <c r="G173" i="22"/>
  <c r="G84" i="22"/>
  <c r="G11" i="22"/>
  <c r="G71" i="22"/>
  <c r="G47" i="22"/>
  <c r="G53" i="22"/>
  <c r="G148" i="22"/>
  <c r="G150" i="22"/>
  <c r="G186" i="22"/>
  <c r="G113" i="22"/>
  <c r="G124" i="22"/>
  <c r="G174" i="22"/>
  <c r="G46" i="22"/>
  <c r="G56" i="22"/>
  <c r="G120" i="22"/>
  <c r="G115" i="22"/>
  <c r="G18" i="22"/>
  <c r="G98" i="22"/>
  <c r="G97" i="22"/>
  <c r="G101" i="22"/>
  <c r="G108" i="22"/>
  <c r="G104" i="22"/>
  <c r="G153" i="22"/>
  <c r="G30" i="22"/>
  <c r="G143" i="22"/>
  <c r="G14" i="22"/>
  <c r="G125" i="22"/>
  <c r="G16" i="22"/>
  <c r="G102" i="22"/>
  <c r="G40" i="22"/>
  <c r="G74" i="22"/>
  <c r="D58" i="20"/>
  <c r="D104" i="20"/>
  <c r="D146" i="20"/>
  <c r="G70" i="22"/>
  <c r="K114" i="20"/>
  <c r="I114" i="20"/>
  <c r="G10" i="22"/>
  <c r="H10" i="22" s="1"/>
  <c r="G29" i="22"/>
  <c r="I107" i="20"/>
  <c r="K107" i="20"/>
  <c r="G107" i="20"/>
  <c r="I60" i="20"/>
  <c r="K60" i="20"/>
  <c r="G60" i="20"/>
  <c r="I110" i="20"/>
  <c r="K110" i="20"/>
  <c r="G110" i="20"/>
  <c r="I112" i="20"/>
  <c r="K112" i="20"/>
  <c r="G112" i="20"/>
  <c r="G105" i="20"/>
  <c r="I105" i="20"/>
  <c r="K105" i="20"/>
  <c r="D13" i="20" l="1"/>
  <c r="D37" i="20" s="1"/>
  <c r="E59" i="20" s="1"/>
  <c r="F17" i="14"/>
  <c r="G45" i="16"/>
  <c r="L6" i="16" s="1"/>
  <c r="L7" i="16" s="1"/>
  <c r="K6" i="16" s="1"/>
  <c r="E27" i="16" s="1"/>
  <c r="D27" i="16" s="1"/>
  <c r="G44" i="15"/>
  <c r="L6" i="15" s="1"/>
  <c r="L7" i="15" s="1"/>
  <c r="K6" i="15" s="1"/>
  <c r="E32" i="15" s="1"/>
  <c r="D32" i="15" s="1"/>
  <c r="K103" i="20"/>
  <c r="I103" i="20"/>
  <c r="K102" i="20"/>
  <c r="G151" i="20"/>
  <c r="G57" i="20"/>
  <c r="K57" i="20"/>
  <c r="I102" i="20"/>
  <c r="I152" i="20"/>
  <c r="G56" i="20"/>
  <c r="K151" i="20"/>
  <c r="G109" i="20"/>
  <c r="I109" i="20"/>
  <c r="K56" i="20"/>
  <c r="K64" i="20"/>
  <c r="I64" i="20"/>
  <c r="K152" i="20"/>
  <c r="H11" i="22"/>
  <c r="H12" i="22" s="1"/>
  <c r="H13" i="22" s="1"/>
  <c r="H14" i="22" s="1"/>
  <c r="H15" i="22" s="1"/>
  <c r="H16" i="22" s="1"/>
  <c r="H17" i="22" s="1"/>
  <c r="H18" i="22" s="1"/>
  <c r="H19" i="22" s="1"/>
  <c r="H20" i="22" s="1"/>
  <c r="H21" i="22" s="1"/>
  <c r="H22" i="22" s="1"/>
  <c r="H23" i="22" s="1"/>
  <c r="H24" i="22" s="1"/>
  <c r="H25" i="22" s="1"/>
  <c r="H26" i="22" s="1"/>
  <c r="H27" i="22" s="1"/>
  <c r="H28" i="22" s="1"/>
  <c r="H29" i="22" s="1"/>
  <c r="H30" i="22" s="1"/>
  <c r="H31" i="22" s="1"/>
  <c r="H32" i="22" s="1"/>
  <c r="H33" i="22" s="1"/>
  <c r="H34" i="22" s="1"/>
  <c r="H35" i="22" s="1"/>
  <c r="H36" i="22" s="1"/>
  <c r="H37" i="22" s="1"/>
  <c r="H38" i="22" s="1"/>
  <c r="H39" i="22" s="1"/>
  <c r="H40" i="22" s="1"/>
  <c r="H41" i="22" s="1"/>
  <c r="H42" i="22" s="1"/>
  <c r="H43" i="22" s="1"/>
  <c r="H44" i="22" s="1"/>
  <c r="H45" i="22" s="1"/>
  <c r="H46" i="22" s="1"/>
  <c r="H47" i="22" s="1"/>
  <c r="H48" i="22" s="1"/>
  <c r="H49" i="22" s="1"/>
  <c r="H50" i="22" s="1"/>
  <c r="H51" i="22" s="1"/>
  <c r="H52" i="22" s="1"/>
  <c r="H53" i="22" s="1"/>
  <c r="H54" i="22" s="1"/>
  <c r="H55" i="22" s="1"/>
  <c r="H56" i="22" s="1"/>
  <c r="H57" i="22" s="1"/>
  <c r="H58" i="22" s="1"/>
  <c r="H59" i="22" s="1"/>
  <c r="H60" i="22" s="1"/>
  <c r="H61" i="22" s="1"/>
  <c r="H62" i="22" s="1"/>
  <c r="H63" i="22" s="1"/>
  <c r="H64" i="22" s="1"/>
  <c r="H65" i="22" s="1"/>
  <c r="H66" i="22" s="1"/>
  <c r="H67" i="22" s="1"/>
  <c r="H68" i="22" s="1"/>
  <c r="H69" i="22" s="1"/>
  <c r="H70" i="22" s="1"/>
  <c r="H71" i="22" s="1"/>
  <c r="H72" i="22" s="1"/>
  <c r="H73" i="22" s="1"/>
  <c r="H74" i="22" s="1"/>
  <c r="H75" i="22" s="1"/>
  <c r="H76" i="22" s="1"/>
  <c r="H77" i="22" s="1"/>
  <c r="H78" i="22" s="1"/>
  <c r="H79" i="22" s="1"/>
  <c r="H80" i="22" s="1"/>
  <c r="H81" i="22" s="1"/>
  <c r="H82" i="22" s="1"/>
  <c r="H83" i="22" s="1"/>
  <c r="H84" i="22" s="1"/>
  <c r="H85" i="22" s="1"/>
  <c r="H86" i="22" s="1"/>
  <c r="H87" i="22" s="1"/>
  <c r="H88" i="22" s="1"/>
  <c r="H89" i="22" s="1"/>
  <c r="H90" i="22" s="1"/>
  <c r="H91" i="22" s="1"/>
  <c r="H92" i="22" s="1"/>
  <c r="H93" i="22" s="1"/>
  <c r="H94" i="22" s="1"/>
  <c r="H95" i="22" s="1"/>
  <c r="H96" i="22" s="1"/>
  <c r="H97" i="22" s="1"/>
  <c r="H98" i="22" s="1"/>
  <c r="H99" i="22" s="1"/>
  <c r="H100" i="22" s="1"/>
  <c r="H101" i="22" s="1"/>
  <c r="H102" i="22" s="1"/>
  <c r="H103" i="22" s="1"/>
  <c r="H104" i="22" s="1"/>
  <c r="H105" i="22" s="1"/>
  <c r="H106" i="22" s="1"/>
  <c r="H107" i="22" s="1"/>
  <c r="H108" i="22" s="1"/>
  <c r="H109" i="22" s="1"/>
  <c r="H110" i="22" s="1"/>
  <c r="H111" i="22" s="1"/>
  <c r="H112" i="22" s="1"/>
  <c r="H113" i="22" s="1"/>
  <c r="H114" i="22" s="1"/>
  <c r="H115" i="22" s="1"/>
  <c r="H116" i="22" s="1"/>
  <c r="H117" i="22" s="1"/>
  <c r="H118" i="22" s="1"/>
  <c r="H119" i="22" s="1"/>
  <c r="H120" i="22" s="1"/>
  <c r="H121" i="22" s="1"/>
  <c r="H122" i="22" s="1"/>
  <c r="H123" i="22" s="1"/>
  <c r="H124" i="22" s="1"/>
  <c r="H125" i="22" s="1"/>
  <c r="H126" i="22" s="1"/>
  <c r="H127" i="22" s="1"/>
  <c r="H128" i="22" s="1"/>
  <c r="H129" i="22" s="1"/>
  <c r="H130" i="22" s="1"/>
  <c r="H131" i="22" s="1"/>
  <c r="H132" i="22" s="1"/>
  <c r="H133" i="22" s="1"/>
  <c r="H134" i="22" s="1"/>
  <c r="H135" i="22" s="1"/>
  <c r="H136" i="22" s="1"/>
  <c r="H137" i="22" s="1"/>
  <c r="H138" i="22" s="1"/>
  <c r="H139" i="22" s="1"/>
  <c r="H140" i="22" s="1"/>
  <c r="H141" i="22" s="1"/>
  <c r="H142" i="22" s="1"/>
  <c r="H143" i="22" s="1"/>
  <c r="H144" i="22" s="1"/>
  <c r="H145" i="22" s="1"/>
  <c r="H146" i="22" s="1"/>
  <c r="H147" i="22" s="1"/>
  <c r="H148" i="22" s="1"/>
  <c r="H149" i="22" s="1"/>
  <c r="H150" i="22" s="1"/>
  <c r="H151" i="22" s="1"/>
  <c r="H152" i="22" s="1"/>
  <c r="H153" i="22" s="1"/>
  <c r="H154" i="22" s="1"/>
  <c r="H155" i="22" s="1"/>
  <c r="H156" i="22" s="1"/>
  <c r="H157" i="22" s="1"/>
  <c r="H158" i="22" s="1"/>
  <c r="H159" i="22" s="1"/>
  <c r="H160" i="22" s="1"/>
  <c r="H161" i="22" s="1"/>
  <c r="H162" i="22" s="1"/>
  <c r="H163" i="22" s="1"/>
  <c r="H164" i="22" s="1"/>
  <c r="H165" i="22" s="1"/>
  <c r="H166" i="22" s="1"/>
  <c r="H167" i="22" s="1"/>
  <c r="H168" i="22" s="1"/>
  <c r="H169" i="22" s="1"/>
  <c r="H170" i="22" s="1"/>
  <c r="H171" i="22" s="1"/>
  <c r="H172" i="22" s="1"/>
  <c r="H173" i="22" s="1"/>
  <c r="H174" i="22" s="1"/>
  <c r="H175" i="22" s="1"/>
  <c r="H176" i="22" s="1"/>
  <c r="H177" i="22" s="1"/>
  <c r="H178" i="22" s="1"/>
  <c r="H179" i="22" s="1"/>
  <c r="H180" i="22" s="1"/>
  <c r="H181" i="22" s="1"/>
  <c r="H182" i="22" s="1"/>
  <c r="H183" i="22" s="1"/>
  <c r="H184" i="22" s="1"/>
  <c r="H185" i="22" s="1"/>
  <c r="H186" i="22" s="1"/>
  <c r="G146" i="20"/>
  <c r="K146" i="20"/>
  <c r="I146" i="20"/>
  <c r="I104" i="20"/>
  <c r="K104" i="20"/>
  <c r="G104" i="20"/>
  <c r="K111" i="20"/>
  <c r="G111" i="20"/>
  <c r="I111" i="20"/>
  <c r="K58" i="20"/>
  <c r="G58" i="20"/>
  <c r="I58" i="20"/>
  <c r="G153" i="20"/>
  <c r="I153" i="20"/>
  <c r="K153" i="20"/>
  <c r="I65" i="20"/>
  <c r="K65" i="20"/>
  <c r="G65" i="20"/>
  <c r="E102" i="20" l="1"/>
  <c r="K13" i="20"/>
  <c r="K37" i="20" s="1"/>
  <c r="J37" i="20" s="1"/>
  <c r="E67" i="20"/>
  <c r="E103" i="20"/>
  <c r="E61" i="20"/>
  <c r="D55" i="20"/>
  <c r="D83" i="20" s="1"/>
  <c r="E14" i="20"/>
  <c r="E104" i="20"/>
  <c r="E107" i="20"/>
  <c r="D101" i="20"/>
  <c r="E101" i="20" s="1"/>
  <c r="E56" i="20"/>
  <c r="E63" i="20"/>
  <c r="E110" i="20"/>
  <c r="G13" i="20"/>
  <c r="G37" i="20" s="1"/>
  <c r="F37" i="20" s="1"/>
  <c r="F38" i="20" s="1"/>
  <c r="E15" i="20"/>
  <c r="E64" i="20"/>
  <c r="D143" i="20"/>
  <c r="D167" i="20" s="1"/>
  <c r="E113" i="20"/>
  <c r="E109" i="20"/>
  <c r="E65" i="20"/>
  <c r="E62" i="20"/>
  <c r="E66" i="20"/>
  <c r="E58" i="20"/>
  <c r="E108" i="20"/>
  <c r="E111" i="20"/>
  <c r="E60" i="20"/>
  <c r="E13" i="20"/>
  <c r="E106" i="20"/>
  <c r="I13" i="20"/>
  <c r="I37" i="20" s="1"/>
  <c r="H37" i="20" s="1"/>
  <c r="E68" i="20"/>
  <c r="E57" i="20"/>
  <c r="E112" i="20"/>
  <c r="E105" i="20"/>
  <c r="K7" i="16"/>
  <c r="E28" i="16"/>
  <c r="D28" i="16" s="1"/>
  <c r="E26" i="16"/>
  <c r="D26" i="16" s="1"/>
  <c r="E23" i="16"/>
  <c r="D23" i="16" s="1"/>
  <c r="E22" i="16"/>
  <c r="D22" i="16" s="1"/>
  <c r="E25" i="16"/>
  <c r="D25" i="16" s="1"/>
  <c r="E24" i="16"/>
  <c r="D24" i="16" s="1"/>
  <c r="K7" i="15"/>
  <c r="E26" i="15"/>
  <c r="D26" i="15" s="1"/>
  <c r="E35" i="15"/>
  <c r="D35" i="15" s="1"/>
  <c r="E33" i="15"/>
  <c r="D33" i="15" s="1"/>
  <c r="E22" i="15"/>
  <c r="D22" i="15" s="1"/>
  <c r="E29" i="15"/>
  <c r="D29" i="15" s="1"/>
  <c r="E24" i="15"/>
  <c r="D24" i="15" s="1"/>
  <c r="E25" i="15"/>
  <c r="D25" i="15" s="1"/>
  <c r="E28" i="15"/>
  <c r="D28" i="15" s="1"/>
  <c r="E31" i="15"/>
  <c r="D31" i="15" s="1"/>
  <c r="E30" i="15"/>
  <c r="D30" i="15" s="1"/>
  <c r="E23" i="15"/>
  <c r="D23" i="15" s="1"/>
  <c r="E27" i="15"/>
  <c r="D27" i="15" s="1"/>
  <c r="E34" i="15"/>
  <c r="D34" i="15" s="1"/>
  <c r="H38" i="20" l="1"/>
  <c r="J38" i="20" s="1"/>
  <c r="G143" i="20"/>
  <c r="G167" i="20" s="1"/>
  <c r="F167" i="20" s="1"/>
  <c r="K143" i="20"/>
  <c r="K167" i="20" s="1"/>
  <c r="J167" i="20" s="1"/>
  <c r="E37" i="20"/>
  <c r="I101" i="20"/>
  <c r="I125" i="20" s="1"/>
  <c r="I143" i="20"/>
  <c r="I167" i="20" s="1"/>
  <c r="H167" i="20" s="1"/>
  <c r="D125" i="20"/>
  <c r="E146" i="20" s="1"/>
  <c r="G101" i="20"/>
  <c r="G125" i="20" s="1"/>
  <c r="K101" i="20"/>
  <c r="K125" i="20" s="1"/>
  <c r="G55" i="20"/>
  <c r="G83" i="20" s="1"/>
  <c r="F83" i="20" s="1"/>
  <c r="G38" i="20"/>
  <c r="I38" i="20" s="1"/>
  <c r="K38" i="20" s="1"/>
  <c r="I55" i="20"/>
  <c r="I83" i="20" s="1"/>
  <c r="H83" i="20" s="1"/>
  <c r="E55" i="20"/>
  <c r="E83" i="20" s="1"/>
  <c r="K55" i="20"/>
  <c r="K83" i="20" s="1"/>
  <c r="J83" i="20" s="1"/>
  <c r="E45" i="16"/>
  <c r="D45" i="16"/>
  <c r="E44" i="15"/>
  <c r="D44" i="15"/>
  <c r="F125" i="20" l="1"/>
  <c r="E147" i="20"/>
  <c r="F84" i="20"/>
  <c r="H84" i="20" s="1"/>
  <c r="J84" i="20" s="1"/>
  <c r="E114" i="20"/>
  <c r="E125" i="20" s="1"/>
  <c r="J125" i="20"/>
  <c r="E151" i="20"/>
  <c r="E148" i="20"/>
  <c r="E143" i="20"/>
  <c r="E156" i="20"/>
  <c r="E149" i="20"/>
  <c r="E153" i="20"/>
  <c r="H125" i="20"/>
  <c r="E152" i="20"/>
  <c r="E144" i="20"/>
  <c r="G84" i="20"/>
  <c r="I84" i="20" s="1"/>
  <c r="K84" i="20" s="1"/>
  <c r="G126" i="20" s="1"/>
  <c r="I126" i="20" s="1"/>
  <c r="K126" i="20" s="1"/>
  <c r="G168" i="20" s="1"/>
  <c r="I168" i="20" s="1"/>
  <c r="K168" i="20" s="1"/>
  <c r="E150" i="20"/>
  <c r="E145" i="20"/>
  <c r="E155" i="20"/>
  <c r="E154" i="20"/>
  <c r="D36" i="4"/>
  <c r="C36" i="4"/>
  <c r="M8" i="12" s="1"/>
  <c r="F126" i="20" l="1"/>
  <c r="H126" i="20"/>
  <c r="J126" i="20" s="1"/>
  <c r="F168" i="20" s="1"/>
  <c r="H168" i="20" s="1"/>
  <c r="J168" i="20" s="1"/>
  <c r="E167" i="20"/>
  <c r="J8" i="20"/>
  <c r="J50" i="20"/>
  <c r="M8" i="21"/>
  <c r="J96" i="20"/>
  <c r="J138" i="20" s="1"/>
  <c r="E12" i="1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Lincoln Cartaxo</author>
  </authors>
  <commentList>
    <comment ref="V11" authorId="0" shapeId="0" xr:uid="{00000000-0006-0000-0C00-000001000000}">
      <text>
        <r>
          <rPr>
            <b/>
            <sz val="9"/>
            <color indexed="81"/>
            <rFont val="Segoe UI"/>
            <family val="2"/>
          </rPr>
          <t>Lincoln Cartaxo:</t>
        </r>
        <r>
          <rPr>
            <sz val="9"/>
            <color indexed="81"/>
            <rFont val="Segoe UI"/>
            <family val="2"/>
          </rPr>
          <t xml:space="preserve">
Altura da água na guia</t>
        </r>
      </text>
    </comment>
    <comment ref="W11" authorId="0" shapeId="0" xr:uid="{00000000-0006-0000-0C00-000002000000}">
      <text>
        <r>
          <rPr>
            <b/>
            <sz val="9"/>
            <color indexed="81"/>
            <rFont val="Segoe UI"/>
            <family val="2"/>
          </rPr>
          <t>Lincoln Cartaxo:</t>
        </r>
        <r>
          <rPr>
            <sz val="9"/>
            <color indexed="81"/>
            <rFont val="Segoe UI"/>
            <family val="2"/>
          </rPr>
          <t xml:space="preserve">
Velocidade de escoamento dna sarjeta</t>
        </r>
      </text>
    </comment>
    <comment ref="K12" authorId="0" shapeId="0" xr:uid="{00000000-0006-0000-0C00-000003000000}">
      <text>
        <r>
          <rPr>
            <b/>
            <sz val="9"/>
            <color indexed="81"/>
            <rFont val="Segoe UI"/>
            <family val="2"/>
          </rPr>
          <t>Lincoln Cartaxo:</t>
        </r>
        <r>
          <rPr>
            <sz val="9"/>
            <color indexed="81"/>
            <rFont val="Segoe UI"/>
            <family val="2"/>
          </rPr>
          <t xml:space="preserve">
• Pavimentações de paralelepípedos, ladrilhos ou blocos de madeira com juntas bem toma-das: 0,75 a 0,85
VILLELA, 1975 (PÁG. 114)</t>
        </r>
      </text>
    </comment>
    <comment ref="N12" authorId="0" shapeId="0" xr:uid="{00000000-0006-0000-0C00-000004000000}">
      <text>
        <r>
          <rPr>
            <b/>
            <sz val="9"/>
            <color indexed="81"/>
            <rFont val="Segoe UI"/>
            <family val="2"/>
          </rPr>
          <t>Lincoln Cartaxo:</t>
        </r>
        <r>
          <rPr>
            <sz val="9"/>
            <color indexed="81"/>
            <rFont val="Segoe UI"/>
            <family val="2"/>
          </rPr>
          <t xml:space="preserve">
Revestimento com paralelepípedos: 0,020</t>
        </r>
      </text>
    </comment>
    <comment ref="R12" authorId="0" shapeId="0" xr:uid="{00000000-0006-0000-0C00-000005000000}">
      <text>
        <r>
          <rPr>
            <b/>
            <sz val="9"/>
            <color indexed="81"/>
            <rFont val="Segoe UI"/>
            <family val="2"/>
          </rPr>
          <t>Lincoln Cartaxo:</t>
        </r>
        <r>
          <rPr>
            <sz val="9"/>
            <color indexed="81"/>
            <rFont val="Segoe UI"/>
            <family val="2"/>
          </rPr>
          <t xml:space="preserve">
Declividade média</t>
        </r>
      </text>
    </comment>
    <comment ref="T12" authorId="0" shapeId="0" xr:uid="{00000000-0006-0000-0C00-000006000000}">
      <text>
        <r>
          <rPr>
            <b/>
            <sz val="9"/>
            <color indexed="81"/>
            <rFont val="Segoe UI"/>
            <family val="2"/>
          </rPr>
          <t>Lincoln Cartaxo:</t>
        </r>
        <r>
          <rPr>
            <sz val="9"/>
            <color indexed="81"/>
            <rFont val="Segoe UI"/>
            <family val="2"/>
          </rPr>
          <t xml:space="preserve">
Verificar fórmula.</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<sst xmlns="http://schemas.openxmlformats.org/spreadsheetml/2006/main" count="57559" uniqueCount="16778">
  <si>
    <r>
      <t xml:space="preserve">INFORMAÇÕES PRELIMINARES
</t>
    </r>
    <r>
      <rPr>
        <i/>
        <sz val="11"/>
        <color theme="1"/>
        <rFont val="Calibri"/>
        <family val="2"/>
        <scheme val="minor"/>
      </rPr>
      <t>Orçamento OGU</t>
    </r>
  </si>
  <si>
    <t>ITEM</t>
  </si>
  <si>
    <t>DESCRIÇÃO</t>
  </si>
  <si>
    <t>INFORMAÇÃO</t>
  </si>
  <si>
    <t>Número Convênio (SICONV)</t>
  </si>
  <si>
    <t>Número Contrato de Repasse (Operação)</t>
  </si>
  <si>
    <t>Gestor do Recurso (Ministério)</t>
  </si>
  <si>
    <t>Objeto</t>
  </si>
  <si>
    <t>Tipo de obra/serviço</t>
  </si>
  <si>
    <t>Programa</t>
  </si>
  <si>
    <t>Ação/Modalidade</t>
  </si>
  <si>
    <t>Proponente/Tomador</t>
  </si>
  <si>
    <t>Timbre Proponente/Tomador
(Clicar no botão direito do mouse sobre a imagem -&gt; Alterar Imagem -&gt; de um Arquivo)</t>
  </si>
  <si>
    <t>Representante Legal da Instituição</t>
  </si>
  <si>
    <t>Cargo do Representante Legal</t>
  </si>
  <si>
    <t>Município/UF</t>
  </si>
  <si>
    <t>Localidade/Endereço</t>
  </si>
  <si>
    <t>GIGOV (CAIXA) responsável pela análise</t>
  </si>
  <si>
    <t>João Pessoa</t>
  </si>
  <si>
    <t>PLANILHA ORÇAMENTÁRIA</t>
  </si>
  <si>
    <t>ENCARGOS SOCIAIS</t>
  </si>
  <si>
    <t>Item</t>
  </si>
  <si>
    <t>Discriminação</t>
  </si>
  <si>
    <t>Horista</t>
  </si>
  <si>
    <t>Mensalista</t>
  </si>
  <si>
    <t>A</t>
  </si>
  <si>
    <t>ENCARGOS SOCIAIS BÁSICOS</t>
  </si>
  <si>
    <t>A-1</t>
  </si>
  <si>
    <t>INSS</t>
  </si>
  <si>
    <t>A-2</t>
  </si>
  <si>
    <t>SESI</t>
  </si>
  <si>
    <t>A-3</t>
  </si>
  <si>
    <t>SENAI</t>
  </si>
  <si>
    <t>A-4</t>
  </si>
  <si>
    <t>INCRA</t>
  </si>
  <si>
    <t>A-5</t>
  </si>
  <si>
    <t>SEBRAE</t>
  </si>
  <si>
    <t>A-6</t>
  </si>
  <si>
    <t>SALÁRIO EDUCAÇÃO</t>
  </si>
  <si>
    <t>A-7</t>
  </si>
  <si>
    <t>SEGURO CONTRA ACIDENTES DE TRABALHO</t>
  </si>
  <si>
    <t>A-8</t>
  </si>
  <si>
    <t>FGTS</t>
  </si>
  <si>
    <t>A-9</t>
  </si>
  <si>
    <t>SECONCI</t>
  </si>
  <si>
    <t>B</t>
  </si>
  <si>
    <t>ENCARGOS SOCIAIS QUE RECEBEM AS INCIDÊNCIAS DE "A"</t>
  </si>
  <si>
    <t>B-1</t>
  </si>
  <si>
    <t>REPOUSO SEMANAL REMUNERADO</t>
  </si>
  <si>
    <t>B-2</t>
  </si>
  <si>
    <t>FERIADOS</t>
  </si>
  <si>
    <t>B-3</t>
  </si>
  <si>
    <t>AUXILIO - ENFERMIDADE</t>
  </si>
  <si>
    <t>B-4</t>
  </si>
  <si>
    <t>13º SALARIO</t>
  </si>
  <si>
    <t>B-5</t>
  </si>
  <si>
    <t>LICENÇA PATERNIDADE</t>
  </si>
  <si>
    <t>B-6</t>
  </si>
  <si>
    <t>FALTAS JUSTIFICADAS</t>
  </si>
  <si>
    <t>B-7</t>
  </si>
  <si>
    <t>DIAS DE CHUVAS</t>
  </si>
  <si>
    <t>B-8</t>
  </si>
  <si>
    <t>AUXILIO ACIDENTE DE TRABALHO</t>
  </si>
  <si>
    <t>B-9</t>
  </si>
  <si>
    <t>FÉRIAS GOZADAS</t>
  </si>
  <si>
    <t>B-10</t>
  </si>
  <si>
    <t>SALÁRIO MATERNIDADE</t>
  </si>
  <si>
    <t>C</t>
  </si>
  <si>
    <t>ENCARGOS SOCIAIS QUE NÃO RECEBEM AS INCIDÊNCIAS DE "A"</t>
  </si>
  <si>
    <t>C-1</t>
  </si>
  <si>
    <t>AVISO PRÉVIO INDENIZADO</t>
  </si>
  <si>
    <t>C-2</t>
  </si>
  <si>
    <t>AVISO PRÉVIO TRABALHADO</t>
  </si>
  <si>
    <t>C-3</t>
  </si>
  <si>
    <t>FÉRIAS INDENIZADAS</t>
  </si>
  <si>
    <t>C-4</t>
  </si>
  <si>
    <t>DEPÓSITO RECISÃO SEM JUSTA CAUSA</t>
  </si>
  <si>
    <t>C-5</t>
  </si>
  <si>
    <t>INDENIZAÇÃO ADICIONAL</t>
  </si>
  <si>
    <t>D</t>
  </si>
  <si>
    <t>TAXAS DE REINCIDÊNCIAS DE UM GRUPO SOBRE O OUTRO</t>
  </si>
  <si>
    <t>D-1</t>
  </si>
  <si>
    <t>REINCIDENCIA DE GRUPO A SOBRE GRUPO B</t>
  </si>
  <si>
    <t>D-2</t>
  </si>
  <si>
    <t>REINCIDENCIA DE GRUPO A SOBRE AVISO PRÉVIO TRABALHADO E REINCIDENCIA DO FGTS SOBRE AVISO PRÉVIO INDENIZADO</t>
  </si>
  <si>
    <t>CONCEDENTE:</t>
  </si>
  <si>
    <t xml:space="preserve">CONTRATO: </t>
  </si>
  <si>
    <t>OBRA:</t>
  </si>
  <si>
    <t>REF. PREÇOS:</t>
  </si>
  <si>
    <t>DESONERADO:</t>
  </si>
  <si>
    <t>CÁLCULO DA BONIFICAÇÃO E DESPESAS INDIRETAS</t>
  </si>
  <si>
    <t>CÁLCULO DE BDI</t>
  </si>
  <si>
    <t>1 - Edificações</t>
  </si>
  <si>
    <t>2 - Rodovias, Ferrovias, Pistas de Aeroportos, Infra Viária Urbana</t>
  </si>
  <si>
    <t>3 - Abastecimento de Água, Coleta de Esgoto</t>
  </si>
  <si>
    <t>4 - Estações e Redes de Distribuição de Energia Elétrica</t>
  </si>
  <si>
    <t>5 - Portuárias, Marítimas e Fluviais</t>
  </si>
  <si>
    <t>6 - Fornecimento de Materiais e Equipamentos</t>
  </si>
  <si>
    <t>Item componente do BDI</t>
  </si>
  <si>
    <t>% Info</t>
  </si>
  <si>
    <t>1ºQ</t>
  </si>
  <si>
    <t>Médio</t>
  </si>
  <si>
    <t>3º Q</t>
  </si>
  <si>
    <t>Administração Central ( AC )</t>
  </si>
  <si>
    <t>7.85</t>
  </si>
  <si>
    <t>Seguro e Garantia (G)</t>
  </si>
  <si>
    <t>Risco (R)</t>
  </si>
  <si>
    <t>Despesas Financeiras (DF)</t>
  </si>
  <si>
    <t>Lucro (L)</t>
  </si>
  <si>
    <t>Conforme Legislação Específica</t>
  </si>
  <si>
    <t>Observações</t>
  </si>
  <si>
    <t>1) Preencher apenas a coluna % Informado (Coluna C)</t>
  </si>
  <si>
    <t>VALORES DE BDI POR TIPO DE OBRA</t>
  </si>
  <si>
    <t>Tipo de Obra</t>
  </si>
  <si>
    <t>3) O cálculo do BDI se baseia na fórmula abaixo utilizada pelo Acórdão 2622/13 do TCU, conforme CE GEPAD 354/2013 de 17/10/2013.</t>
  </si>
  <si>
    <t>3 - Abastecimento de Água, Coleta de Esgotos</t>
  </si>
  <si>
    <t>Fórmula Utilizada:</t>
  </si>
  <si>
    <t>B.D.I  =</t>
  </si>
  <si>
    <t>Observações sobre os % informados no cálculo do BDI, neste caso:</t>
  </si>
  <si>
    <t>FONTE</t>
  </si>
  <si>
    <t>TIPO</t>
  </si>
  <si>
    <t>M2</t>
  </si>
  <si>
    <t>CARPINTEIRO DE FORMAS COM ENCARGOS COMPLEMENTARES</t>
  </si>
  <si>
    <t>H</t>
  </si>
  <si>
    <t>Logradouro</t>
  </si>
  <si>
    <t>m</t>
  </si>
  <si>
    <t>m2</t>
  </si>
  <si>
    <t>TOTAL</t>
  </si>
  <si>
    <t>0.0</t>
  </si>
  <si>
    <t>CÓDIGO</t>
  </si>
  <si>
    <t>04.910.02</t>
  </si>
  <si>
    <t>1.2</t>
  </si>
  <si>
    <t>DESCRICAO DA CLASSE</t>
  </si>
  <si>
    <t>SIGLA DA CLASSE</t>
  </si>
  <si>
    <t>DESCRICAO DO TIPO 1</t>
  </si>
  <si>
    <t>SIGLA DO TIPO 1</t>
  </si>
  <si>
    <t>CODIGO DO AGRUPADOR</t>
  </si>
  <si>
    <t>DESCRICAO DO AGRUPADOR</t>
  </si>
  <si>
    <t>CODIGO  DA COMPOSICAO</t>
  </si>
  <si>
    <t>DESCRICAO DA COMPOSICAO</t>
  </si>
  <si>
    <t>UNIDADE</t>
  </si>
  <si>
    <t>ORIGEM DE PREÇO</t>
  </si>
  <si>
    <t>CUSTO TOTAL</t>
  </si>
  <si>
    <t>VINCULO</t>
  </si>
  <si>
    <t>0045</t>
  </si>
  <si>
    <t/>
  </si>
  <si>
    <t>M</t>
  </si>
  <si>
    <t>CAIXA REFERENCIAL</t>
  </si>
  <si>
    <t>0046</t>
  </si>
  <si>
    <t>0048</t>
  </si>
  <si>
    <t>TUBO DE PVC PARA REDE COLETORA DE ESGOTO DE PAREDE MACIÇA, DN 100 MM, JUNTA ELÁSTICA - FORNECIMENTO E ASSENTAMENTO. AF_01/2021</t>
  </si>
  <si>
    <t>TUBO DE PVC PARA REDE COLETORA DE ESGOTO DE PAREDE MACIÇA, DN 200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</si>
  <si>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</si>
  <si>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</si>
  <si>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</si>
  <si>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</si>
  <si>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</si>
  <si>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</si>
  <si>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</si>
  <si>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</si>
  <si>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UN</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</si>
  <si>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</si>
  <si>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</si>
  <si>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</si>
  <si>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</si>
  <si>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</si>
  <si>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</si>
  <si>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</si>
  <si>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</si>
  <si>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</si>
  <si>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</si>
  <si>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</si>
  <si>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</si>
  <si>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</si>
  <si>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</si>
  <si>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</si>
  <si>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</si>
  <si>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</si>
  <si>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</si>
  <si>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</si>
  <si>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</si>
  <si>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</si>
  <si>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</si>
  <si>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</si>
  <si>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TUBO DE PEAD CORRUGADO DE DUPLA PAREDE PARA REDE COLETORA DE ESGOTO, DN 800 MM, JUNTA ELÁSTICA INTEGRADA - FORNECIMENTO E ASSENTAMENTO.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</si>
  <si>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</si>
  <si>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</si>
  <si>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</si>
  <si>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</si>
  <si>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</si>
  <si>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</si>
  <si>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</si>
  <si>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</si>
  <si>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</si>
  <si>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</si>
  <si>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</si>
  <si>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</si>
  <si>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0051</t>
  </si>
  <si>
    <t>0052</t>
  </si>
  <si>
    <t>0230</t>
  </si>
  <si>
    <t>0248</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</si>
  <si>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</si>
  <si>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</si>
  <si>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</si>
  <si>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</si>
  <si>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</si>
  <si>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</si>
  <si>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</si>
  <si>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</si>
  <si>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</si>
  <si>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</si>
  <si>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</si>
  <si>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</si>
  <si>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</si>
  <si>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</si>
  <si>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</si>
  <si>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</si>
  <si>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0253</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</si>
  <si>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</si>
  <si>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</si>
  <si>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</si>
  <si>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</si>
  <si>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</si>
  <si>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</si>
  <si>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</si>
  <si>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</si>
  <si>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</si>
  <si>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</si>
  <si>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</si>
  <si>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</si>
  <si>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</si>
  <si>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</si>
  <si>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</si>
  <si>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</si>
  <si>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</si>
  <si>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</si>
  <si>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</si>
  <si>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</si>
  <si>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</si>
  <si>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</si>
  <si>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</si>
  <si>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</si>
  <si>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</si>
  <si>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</si>
  <si>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</si>
  <si>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</si>
  <si>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</si>
  <si>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</si>
  <si>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</si>
  <si>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</si>
  <si>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</si>
  <si>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</si>
  <si>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</si>
  <si>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</si>
  <si>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</si>
  <si>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</si>
  <si>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</si>
  <si>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</si>
  <si>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</si>
  <si>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</si>
  <si>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</si>
  <si>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</si>
  <si>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</si>
  <si>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</si>
  <si>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</si>
  <si>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</si>
  <si>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</si>
  <si>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</si>
  <si>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</si>
  <si>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</si>
  <si>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</si>
  <si>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</si>
  <si>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</si>
  <si>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</si>
  <si>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</si>
  <si>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</si>
  <si>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0001</t>
  </si>
  <si>
    <t>0325</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</si>
  <si>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</si>
  <si>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</si>
  <si>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</si>
  <si>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</si>
  <si>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</si>
  <si>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</si>
  <si>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</si>
  <si>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</si>
  <si>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</si>
  <si>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</si>
  <si>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</si>
  <si>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</si>
  <si>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</si>
  <si>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</si>
  <si>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</si>
  <si>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</si>
  <si>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</si>
  <si>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</si>
  <si>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</si>
  <si>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</si>
  <si>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</si>
  <si>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</si>
  <si>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</si>
  <si>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</si>
  <si>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</si>
  <si>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</si>
  <si>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</si>
  <si>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</si>
  <si>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</si>
  <si>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</si>
  <si>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</si>
  <si>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</si>
  <si>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AF_05/2023</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</si>
  <si>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</si>
  <si>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</si>
  <si>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</si>
  <si>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</si>
  <si>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</si>
  <si>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</si>
  <si>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</si>
  <si>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</si>
  <si>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</si>
  <si>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</si>
  <si>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</si>
  <si>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</si>
  <si>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</si>
  <si>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</si>
  <si>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AF_05/2023</t>
  </si>
  <si>
    <t>TRATOR DE ESTEIRAS, POTÊNCIA 125 HP, PESO OPERACIONAL 12,9 T, COM LÂMINA 2,7 M3 - CHP DIURNO. AF_10/2014</t>
  </si>
  <si>
    <t>ESCAVADEIRA HIDRÁULICA SOBRE ESTEIRAS, CAÇAMBA 1,20 M3, PESO OPERACIONAL 21 T, POTÊNCIA BRUTA 155 HP - CHP DIURNO. AF_06/2014</t>
  </si>
  <si>
    <t>TANQUE DE ASFALTO ESTACIONÁRIO COM MAÇARICO, CAPACIDADE 20.000 L - CHP DIURNO. AF_05/2023</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</si>
  <si>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</si>
  <si>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</si>
  <si>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AF_05/2023</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</si>
  <si>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</si>
  <si>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</si>
  <si>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</si>
  <si>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</si>
  <si>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</si>
  <si>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AF_05/2023</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</si>
  <si>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</si>
  <si>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</si>
  <si>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</si>
  <si>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</si>
  <si>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</si>
  <si>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</si>
  <si>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</si>
  <si>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</si>
  <si>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</si>
  <si>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</si>
  <si>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</si>
  <si>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AF_05/2023</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</si>
  <si>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</si>
  <si>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</si>
  <si>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AF_05/2023</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</si>
  <si>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</si>
  <si>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</si>
  <si>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</si>
  <si>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</si>
  <si>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</si>
  <si>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</si>
  <si>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</si>
  <si>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</si>
  <si>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</si>
  <si>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</si>
  <si>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</si>
  <si>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</si>
  <si>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</si>
  <si>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</si>
  <si>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</si>
  <si>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</si>
  <si>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</si>
  <si>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</si>
  <si>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</si>
  <si>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</si>
  <si>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AF_05/2023</t>
  </si>
  <si>
    <t>MÁQUINA EXTRUSORA DE CONCRETO PARA GUIAS E SARJETAS, MOTOR A DIESEL, POTÊNCIA 14 CV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</si>
  <si>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</si>
  <si>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</si>
  <si>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AF_05/2023</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</si>
  <si>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</si>
  <si>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</si>
  <si>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</si>
  <si>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</si>
  <si>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</si>
  <si>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</si>
  <si>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AF_05/2023</t>
  </si>
  <si>
    <t>USINA DE ASFALTO À FRIO, CAPACIDADE DE 40 A 60 TON/HORA, ELÉTRICA POTÊNCIA 30 CV - CHP DIURNO. AF_05/2023</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</si>
  <si>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</si>
  <si>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</si>
  <si>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</si>
  <si>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</si>
  <si>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AF_05/2023</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</si>
  <si>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</si>
  <si>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</si>
  <si>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</si>
  <si>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AF_05/2023</t>
  </si>
  <si>
    <t>DESEMPENADEIRA DE CONCRETO, PESO DE 78 KG, 4 PÁS, MOTOR A GASOLINA, POTÊNCIA 5,5 HP - CHP DIURNO. AF_05/2023</t>
  </si>
  <si>
    <t>ROLO COMPACTADOR VIBRATORIO TANDEM, ACO LISO, POTENCIA 125 HP, PESO SEM/COM LASTRO 10,20/11,65 T, LARGURA DE TRABALHO 1,73 M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</si>
  <si>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</si>
  <si>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</si>
  <si>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</si>
  <si>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</si>
  <si>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</si>
  <si>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</si>
  <si>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</si>
  <si>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</si>
  <si>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LAVADORA DE ALTA PRESSAO (LAVA-JATO) PARA AGUA FRIA, PRESSAO DE OPERACAO ENTRE 1400 E 1900 LIB/POL2, VAZAO MAXIMA ENTRE 400 E 700 L/H - CHP DIURNO. AF_05/2023</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</si>
  <si>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</si>
  <si>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</si>
  <si>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</si>
  <si>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</si>
  <si>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</si>
  <si>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0327</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</si>
  <si>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</si>
  <si>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</si>
  <si>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</si>
  <si>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</si>
  <si>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</si>
  <si>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</si>
  <si>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</si>
  <si>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</si>
  <si>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</si>
  <si>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</si>
  <si>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</si>
  <si>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</si>
  <si>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</si>
  <si>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</si>
  <si>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</si>
  <si>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</si>
  <si>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</si>
  <si>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</si>
  <si>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</si>
  <si>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</si>
  <si>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</si>
  <si>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</si>
  <si>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</si>
  <si>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</si>
  <si>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</si>
  <si>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</si>
  <si>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</si>
  <si>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</si>
  <si>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</si>
  <si>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</si>
  <si>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</si>
  <si>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</si>
  <si>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AF_05/2023</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</si>
  <si>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</si>
  <si>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</si>
  <si>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</si>
  <si>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</si>
  <si>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</si>
  <si>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</si>
  <si>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</si>
  <si>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</si>
  <si>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</si>
  <si>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</si>
  <si>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</si>
  <si>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AF_05/2023</t>
  </si>
  <si>
    <t>TRATOR DE ESTEIRAS, POTÊNCIA 125 HP, PESO OPERACIONAL 12,9 T, COM LÂMINA 2,7 M3 - CHI DIURNO. AF_10/2014</t>
  </si>
  <si>
    <t>ESCAVADEIRA HIDRÁULICA SOBRE ESTEIRAS, CAÇAMBA 1,20 M3, PESO OPERACIONAL 21 T, POTÊNCIA BRUTA 155 HP - CHI DIURNO. AF_06/2014</t>
  </si>
  <si>
    <t>TANQUE DE ASFALTO ESTACIONÁRIO COM MAÇARICO, CAPACIDADE 20.000 L - CHI DIURNO. AF_05/2023</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</si>
  <si>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</si>
  <si>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</si>
  <si>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</si>
  <si>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AF_05/2023</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</si>
  <si>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</si>
  <si>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</si>
  <si>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</si>
  <si>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</si>
  <si>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</si>
  <si>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AF_05/2023</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</si>
  <si>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</si>
  <si>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</si>
  <si>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</si>
  <si>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</si>
  <si>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</si>
  <si>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</si>
  <si>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</si>
  <si>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</si>
  <si>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</si>
  <si>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</si>
  <si>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AF_05/2023</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</si>
  <si>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</si>
  <si>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</si>
  <si>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AF_05/2023</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</si>
  <si>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</si>
  <si>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</si>
  <si>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</si>
  <si>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</si>
  <si>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</si>
  <si>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</si>
  <si>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</si>
  <si>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</si>
  <si>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</si>
  <si>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</si>
  <si>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</si>
  <si>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</si>
  <si>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</si>
  <si>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</si>
  <si>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</si>
  <si>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</si>
  <si>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</si>
  <si>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</si>
  <si>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</si>
  <si>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</si>
  <si>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</si>
  <si>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AF_05/2023</t>
  </si>
  <si>
    <t>MÁQUINA EXTRUSORA DE CONCRETO PARA GUIAS E SARJETAS, MOTOR A DIESEL, POTÊNCIA 14 CV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</si>
  <si>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</si>
  <si>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</si>
  <si>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</si>
  <si>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AF_05/2023</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</si>
  <si>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</si>
  <si>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</si>
  <si>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</si>
  <si>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</si>
  <si>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</si>
  <si>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</si>
  <si>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AF_05/2023</t>
  </si>
  <si>
    <t>USINA DE ASFALTO À FRIO, CAPACIDADE DE 40 A 60 TON/HORA, ELÉTRICA POTÊNCIA 30 CV - CHI DIURNO. AF_05/2023</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</si>
  <si>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</si>
  <si>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</si>
  <si>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</si>
  <si>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AF_05/2023</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</si>
  <si>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</si>
  <si>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</si>
  <si>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</si>
  <si>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AF_05/2023</t>
  </si>
  <si>
    <t>DESEMPENADEIRA DE CONCRETO, PESO DE 78 KG, 4 PÁS, MOTOR A GASOLINA, POTÊNCIA 5,5 HP - CHI DIURNO. AF_05/2023</t>
  </si>
  <si>
    <t>ROLO COMPACTADOR VIBRATORIO TANDEM, ACO LISO, POTENCIA 125 HP, PESO SEM/COM LASTRO 10,20/11,65 T, LARGURA DE TRABALHO 1,73 M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</si>
  <si>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</si>
  <si>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</si>
  <si>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</si>
  <si>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</si>
  <si>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</si>
  <si>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</si>
  <si>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</si>
  <si>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</si>
  <si>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</si>
  <si>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LAVADORA DE ALTA PRESSAO (LAVA-JATO) PARA AGUA FRIA, PRESSAO DE OPERACAO ENTRE 1400 E 1900 LIB/POL2, VAZAO MAXIMA ENTRE 400 E 700 L/H - CHI DIURNO. AF_05/2023</t>
  </si>
  <si>
    <t>USINA DE MISTURA ASFÁLTICA À QUENTE, TIPO CONTRA FLUXO, PROD 100 A 140 TON/HORA - CHI DIURNO. AF_12/2019</t>
  </si>
  <si>
    <t>USINA DE ASFALTO, TIPO GRAVIMÉTRICA, PROD 150 TON/HORA - CHI DIURNO. AF_12/2019</t>
  </si>
  <si>
    <t>TERMOFUSORA PARA TUBOS E CONEXÕES EM PPR COM DIÂMETROS DE 20 A 63 MM, POTÊNCIA DE 800 W, TENSAO 220 V - CHI DIURNO. AF_05/2022</t>
  </si>
  <si>
    <t>TERMOFUSORA PARA TUBOS E CONEXÕES EM PPR COM DIÂMETROS DE 75 A 110 MM, POTÊNCIA DE *1100* W, TENSÃO 220 V - CHI DIURNO. AF_05/2022</t>
  </si>
  <si>
    <t>0329</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</si>
  <si>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</si>
  <si>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</si>
  <si>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</si>
  <si>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</si>
  <si>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</si>
  <si>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</si>
  <si>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</si>
  <si>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</si>
  <si>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</si>
  <si>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</si>
  <si>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</si>
  <si>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</si>
  <si>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</si>
  <si>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</si>
  <si>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</si>
  <si>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</si>
  <si>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</si>
  <si>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</si>
  <si>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</si>
  <si>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</si>
  <si>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</si>
  <si>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</si>
  <si>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</si>
  <si>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</si>
  <si>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</si>
  <si>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</si>
  <si>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</si>
  <si>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</si>
  <si>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</si>
  <si>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</si>
  <si>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</si>
  <si>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</si>
  <si>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</si>
  <si>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</si>
  <si>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</si>
  <si>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</si>
  <si>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</si>
  <si>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</si>
  <si>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</si>
  <si>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</si>
  <si>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</si>
  <si>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</si>
  <si>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</si>
  <si>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</si>
  <si>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</si>
  <si>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</si>
  <si>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</si>
  <si>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</si>
  <si>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</si>
  <si>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</si>
  <si>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</si>
  <si>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</si>
  <si>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</si>
  <si>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</si>
  <si>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</si>
  <si>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</si>
  <si>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</si>
  <si>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</si>
  <si>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</si>
  <si>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</si>
  <si>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</si>
  <si>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</si>
  <si>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</si>
  <si>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</si>
  <si>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</si>
  <si>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</si>
  <si>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</si>
  <si>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</si>
  <si>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</si>
  <si>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</si>
  <si>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</si>
  <si>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</si>
  <si>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</si>
  <si>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</si>
  <si>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</si>
  <si>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</si>
  <si>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</si>
  <si>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</si>
  <si>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</si>
  <si>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</si>
  <si>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</si>
  <si>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</si>
  <si>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</si>
  <si>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</si>
  <si>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</si>
  <si>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</si>
  <si>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</si>
  <si>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</si>
  <si>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</si>
  <si>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</si>
  <si>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</si>
  <si>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</si>
  <si>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</si>
  <si>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</si>
  <si>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</si>
  <si>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</si>
  <si>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</si>
  <si>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</si>
  <si>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</si>
  <si>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</si>
  <si>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</si>
  <si>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</si>
  <si>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</si>
  <si>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</si>
  <si>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</si>
  <si>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</si>
  <si>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</si>
  <si>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</si>
  <si>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</si>
  <si>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</si>
  <si>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</si>
  <si>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</si>
  <si>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</si>
  <si>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</si>
  <si>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</si>
  <si>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</si>
  <si>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</si>
  <si>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</si>
  <si>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</si>
  <si>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</si>
  <si>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</si>
  <si>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</si>
  <si>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</si>
  <si>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</si>
  <si>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</si>
  <si>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</si>
  <si>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</si>
  <si>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</si>
  <si>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</si>
  <si>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</si>
  <si>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</si>
  <si>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</si>
  <si>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</si>
  <si>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</si>
  <si>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</si>
  <si>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</si>
  <si>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</si>
  <si>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</si>
  <si>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</si>
  <si>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</si>
  <si>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</si>
  <si>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</si>
  <si>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</si>
  <si>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</si>
  <si>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</si>
  <si>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</si>
  <si>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</si>
  <si>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</si>
  <si>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</si>
  <si>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</si>
  <si>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</si>
  <si>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</si>
  <si>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</si>
  <si>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</si>
  <si>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</si>
  <si>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</si>
  <si>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</si>
  <si>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</si>
  <si>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</si>
  <si>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</si>
  <si>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</si>
  <si>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</si>
  <si>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</si>
  <si>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</si>
  <si>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</si>
  <si>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</si>
  <si>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</si>
  <si>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</si>
  <si>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</si>
  <si>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</si>
  <si>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</si>
  <si>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</si>
  <si>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</si>
  <si>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</si>
  <si>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</si>
  <si>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</si>
  <si>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</si>
  <si>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</si>
  <si>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</si>
  <si>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</si>
  <si>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</si>
  <si>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</si>
  <si>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</si>
  <si>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</si>
  <si>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</si>
  <si>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</si>
  <si>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</si>
  <si>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</si>
  <si>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</si>
  <si>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</si>
  <si>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</si>
  <si>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</si>
  <si>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</si>
  <si>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</si>
  <si>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</si>
  <si>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</si>
  <si>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</si>
  <si>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</si>
  <si>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</si>
  <si>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</si>
  <si>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</si>
  <si>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</si>
  <si>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</si>
  <si>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</si>
  <si>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</si>
  <si>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</si>
  <si>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</si>
  <si>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</si>
  <si>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</si>
  <si>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</si>
  <si>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</si>
  <si>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</si>
  <si>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</si>
  <si>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</si>
  <si>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</si>
  <si>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</si>
  <si>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</si>
  <si>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</si>
  <si>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</si>
  <si>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</si>
  <si>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</si>
  <si>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</si>
  <si>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</si>
  <si>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</si>
  <si>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</si>
  <si>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</si>
  <si>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</si>
  <si>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</si>
  <si>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</si>
  <si>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</si>
  <si>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</si>
  <si>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</si>
  <si>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</si>
  <si>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</si>
  <si>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</si>
  <si>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</si>
  <si>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</si>
  <si>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</si>
  <si>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</si>
  <si>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</si>
  <si>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</si>
  <si>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</si>
  <si>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</si>
  <si>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</si>
  <si>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</si>
  <si>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</si>
  <si>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</si>
  <si>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</si>
  <si>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</si>
  <si>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</si>
  <si>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</si>
  <si>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</si>
  <si>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</si>
  <si>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</si>
  <si>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</si>
  <si>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</si>
  <si>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</si>
  <si>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</si>
  <si>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</si>
  <si>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</si>
  <si>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</si>
  <si>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</si>
  <si>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</si>
  <si>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</si>
  <si>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</si>
  <si>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</si>
  <si>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</si>
  <si>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</si>
  <si>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</si>
  <si>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</si>
  <si>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</si>
  <si>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</si>
  <si>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</si>
  <si>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</si>
  <si>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</si>
  <si>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</si>
  <si>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</si>
  <si>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</si>
  <si>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</si>
  <si>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</si>
  <si>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</si>
  <si>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</si>
  <si>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</si>
  <si>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</si>
  <si>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</si>
  <si>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</si>
  <si>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</si>
  <si>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</si>
  <si>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</si>
  <si>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</si>
  <si>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</si>
  <si>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</si>
  <si>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</si>
  <si>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</si>
  <si>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</si>
  <si>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</si>
  <si>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</si>
  <si>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</si>
  <si>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</si>
  <si>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</si>
  <si>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</si>
  <si>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</si>
  <si>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</si>
  <si>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</si>
  <si>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</si>
  <si>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</si>
  <si>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</si>
  <si>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</si>
  <si>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</si>
  <si>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</si>
  <si>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</si>
  <si>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</si>
  <si>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</si>
  <si>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</si>
  <si>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</si>
  <si>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</si>
  <si>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</si>
  <si>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</si>
  <si>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</si>
  <si>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</si>
  <si>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</si>
  <si>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</si>
  <si>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</si>
  <si>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</si>
  <si>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</si>
  <si>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</si>
  <si>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</si>
  <si>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</si>
  <si>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</si>
  <si>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</si>
  <si>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</si>
  <si>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</si>
  <si>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</si>
  <si>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</si>
  <si>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</si>
  <si>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</si>
  <si>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</si>
  <si>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</si>
  <si>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</si>
  <si>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</si>
  <si>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</si>
  <si>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</si>
  <si>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</si>
  <si>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</si>
  <si>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</si>
  <si>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</si>
  <si>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</si>
  <si>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</si>
  <si>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</si>
  <si>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</si>
  <si>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</si>
  <si>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</si>
  <si>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</si>
  <si>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</si>
  <si>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</si>
  <si>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</si>
  <si>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</si>
  <si>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</si>
  <si>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</si>
  <si>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</si>
  <si>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</si>
  <si>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</si>
  <si>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</si>
  <si>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</si>
  <si>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</si>
  <si>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</si>
  <si>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</si>
  <si>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</si>
  <si>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</si>
  <si>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</si>
  <si>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</si>
  <si>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</si>
  <si>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</si>
  <si>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</si>
  <si>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</si>
  <si>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</si>
  <si>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</si>
  <si>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</si>
  <si>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</si>
  <si>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</si>
  <si>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</si>
  <si>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</si>
  <si>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</si>
  <si>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</si>
  <si>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</si>
  <si>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</si>
  <si>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</si>
  <si>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</si>
  <si>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</si>
  <si>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</si>
  <si>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</si>
  <si>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</si>
  <si>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</si>
  <si>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</si>
  <si>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</si>
  <si>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</si>
  <si>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</si>
  <si>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</si>
  <si>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</si>
  <si>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</si>
  <si>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</si>
  <si>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</si>
  <si>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</si>
  <si>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</si>
  <si>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</si>
  <si>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</si>
  <si>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</si>
  <si>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</si>
  <si>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</si>
  <si>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</si>
  <si>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</si>
  <si>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</si>
  <si>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</si>
  <si>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</si>
  <si>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</si>
  <si>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</si>
  <si>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</si>
  <si>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</si>
  <si>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</si>
  <si>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</si>
  <si>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</si>
  <si>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</si>
  <si>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</si>
  <si>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</si>
  <si>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</si>
  <si>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</si>
  <si>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</si>
  <si>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</si>
  <si>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</si>
  <si>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</si>
  <si>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</si>
  <si>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</si>
  <si>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</si>
  <si>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</si>
  <si>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</si>
  <si>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</si>
  <si>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</si>
  <si>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</si>
  <si>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</si>
  <si>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</si>
  <si>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</si>
  <si>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</si>
  <si>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</si>
  <si>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</si>
  <si>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</si>
  <si>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</si>
  <si>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</si>
  <si>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</si>
  <si>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</si>
  <si>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PULVERIZADOR DE TINTA ELÉTRICO/MÁQUINA DE PINTURA AIRLESS, VAZÃO 2 L/MIN - MATERIAIS NA OPERAÇÃO. AF_05/2023</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</si>
  <si>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</si>
  <si>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</si>
  <si>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</si>
  <si>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</si>
  <si>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</si>
  <si>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</si>
  <si>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</si>
  <si>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</si>
  <si>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</si>
  <si>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</si>
  <si>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</si>
  <si>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</si>
  <si>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</si>
  <si>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</si>
  <si>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</si>
  <si>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</si>
  <si>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</si>
  <si>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</si>
  <si>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</si>
  <si>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</si>
  <si>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</si>
  <si>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</si>
  <si>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</si>
  <si>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</si>
  <si>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</si>
  <si>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</si>
  <si>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</si>
  <si>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</si>
  <si>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</si>
  <si>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</si>
  <si>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</si>
  <si>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</si>
  <si>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</si>
  <si>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</si>
  <si>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</si>
  <si>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</si>
  <si>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</si>
  <si>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</si>
  <si>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</si>
  <si>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</si>
  <si>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</si>
  <si>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</si>
  <si>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</si>
  <si>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</si>
  <si>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</si>
  <si>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</si>
  <si>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</si>
  <si>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</si>
  <si>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</si>
  <si>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</si>
  <si>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</si>
  <si>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</si>
  <si>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</si>
  <si>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</si>
  <si>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PERFURATRIZ ROTATIVA SOBRE ESTEIRA, TORQUE MAXIMO 2500 KGM, POTENCIA 110 HP, MOTOR DIESEL - MATERIAIS NA OPERAÇÃO. AF_05/2017</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</si>
  <si>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</si>
  <si>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</si>
  <si>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</si>
  <si>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</si>
  <si>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</si>
  <si>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</si>
  <si>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</si>
  <si>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</si>
  <si>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</si>
  <si>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</si>
  <si>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</si>
  <si>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</si>
  <si>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</si>
  <si>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</si>
  <si>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</si>
  <si>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</si>
  <si>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CALDEIRA A GÁS COM TERMOSTATO, CAPACIDADE 100 LITROS - MATERIAIS NA OPERAÇÃO. AF_05/2023</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</si>
  <si>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</si>
  <si>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AF_05/2023</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</si>
  <si>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</si>
  <si>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</si>
  <si>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</si>
  <si>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</si>
  <si>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</si>
  <si>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</si>
  <si>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</si>
  <si>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</si>
  <si>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ESCAVADEIRA HIDRÁULICA SOBRE ESTEIRA, PESO OPERACIONAL ENTRE 22,00 E 23,50 T, POTÊNCIA NOMINAL 139 HP, COM MARTELO ROMPEDOR HIDRÁULICO 1700 KG - MATERIAIS NA OPERAÇÃO. AF_04/2019</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</si>
  <si>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</si>
  <si>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</si>
  <si>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</si>
  <si>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</si>
  <si>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</si>
  <si>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</si>
  <si>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</si>
  <si>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</si>
  <si>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AF_05/2023</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</si>
  <si>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</si>
  <si>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</si>
  <si>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</si>
  <si>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</si>
  <si>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</si>
  <si>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</si>
  <si>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</si>
  <si>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</si>
  <si>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</si>
  <si>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</si>
  <si>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</si>
  <si>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</si>
  <si>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</si>
  <si>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</si>
  <si>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</si>
  <si>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</si>
  <si>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</si>
  <si>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</si>
  <si>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</si>
  <si>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</si>
  <si>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</si>
  <si>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</si>
  <si>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</si>
  <si>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</si>
  <si>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</si>
  <si>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</si>
  <si>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0073</t>
  </si>
  <si>
    <t>0074</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</si>
  <si>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</si>
  <si>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</si>
  <si>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</si>
  <si>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</si>
  <si>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</si>
  <si>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</si>
  <si>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</si>
  <si>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</si>
  <si>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</si>
  <si>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</si>
  <si>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</si>
  <si>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</si>
  <si>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</si>
  <si>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</si>
  <si>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</si>
  <si>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</si>
  <si>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</si>
  <si>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</si>
  <si>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</si>
  <si>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AF_07/2019_PS</t>
  </si>
  <si>
    <t>TELHAMENTO COM TELHA DE AÇO/ALUMÍNIO E = 0,5 MM, COM ATÉ 2 ÁGUAS, INCLUSO IÇAMENTO. AF_07/2019</t>
  </si>
  <si>
    <t>TELHAMENTO COM TELHA METÁLICA TERMOACÚSTICA E = 30 MM, COM ATÉ 2 ÁGUAS, INCLUSO IÇAMENTO. AF_07/2019</t>
  </si>
  <si>
    <t>0079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</si>
  <si>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</si>
  <si>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</si>
  <si>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</si>
  <si>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</si>
  <si>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0080</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</si>
  <si>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</si>
  <si>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</si>
  <si>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</si>
  <si>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</si>
  <si>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0083</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</si>
  <si>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</si>
  <si>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</si>
  <si>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0084</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</si>
  <si>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</si>
  <si>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</si>
  <si>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</si>
  <si>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</si>
  <si>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</si>
  <si>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0291</t>
  </si>
  <si>
    <t>KG</t>
  </si>
  <si>
    <t>TELHAMENTO COM TELHA DE ENCAIXE, TIPO FRANCESA DE VIDRO, COM ATÉ 2 ÁGUAS, INCLUSO TRANSPORTE VERTICAL. AF_07/2019</t>
  </si>
  <si>
    <t>0026</t>
  </si>
  <si>
    <t>ESGOTAMENTO DE VALA COM BOMBA SUBMERSÍVEL. AF_12/2022</t>
  </si>
  <si>
    <t>0027</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</si>
  <si>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</si>
  <si>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</si>
  <si>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</si>
  <si>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M3</t>
  </si>
  <si>
    <t>INSTALAÇÃO E DESINSTALAÇÃO DE SISTEMA DE BOMBA PARA SISTEMA DE REBAIXAMENTO DE LENÇOL FREÁTICO POR POÇOS PROFUNDOS (EXCLUI O FORNECIMENTO DE BOMBA). AF_12/2022</t>
  </si>
  <si>
    <t>0028</t>
  </si>
  <si>
    <t>DRENO SUBSUPERFICIAL (SEÇÃO 0,40 X 0,40 M), COM TUBO DE PEAD CORRUGADO PERFURADO, DN 100 MM, ENCHIMENTO COM AREIA. AF_07/2021</t>
  </si>
  <si>
    <t>DRENO SUBSUPERFICIAL (SEÇÃO 0,40 X 0,40 M), COM TUBO DE PVC CORRUGADO RÍGIDO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</si>
  <si>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</si>
  <si>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</si>
  <si>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</si>
  <si>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</si>
  <si>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</si>
  <si>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</si>
  <si>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</si>
  <si>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PVC CORRUGADO RÍGIDO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</si>
  <si>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</si>
  <si>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</si>
  <si>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PVC CORRUGADO RÍGIDO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</si>
  <si>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</si>
  <si>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</si>
  <si>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</si>
  <si>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</si>
  <si>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</si>
  <si>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</si>
  <si>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</si>
  <si>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</si>
  <si>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</si>
  <si>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</si>
  <si>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</si>
  <si>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PVC CORRUGADO RÍGIDO PERFURADO, DN 100 MM, PARA DRENO - FORNECIMENTO E ASSENTAMENTO. AF_07/2021</t>
  </si>
  <si>
    <t>TUBO DE CONCRETO SIMPLES POROSO, DN 200 MM, PARA DRENO - FORNECIMENTO E ASSENTAMENTO. AF_07/2021</t>
  </si>
  <si>
    <t>JUNÇÃO SIMPLES DE PVC, 45 GRAUS, SÉRIE NORMAL, PARA ESGOTO PREDIAL, DN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</si>
  <si>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</si>
  <si>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</si>
  <si>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</si>
  <si>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</si>
  <si>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</si>
  <si>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</si>
  <si>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</si>
  <si>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</si>
  <si>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</si>
  <si>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</si>
  <si>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</si>
  <si>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</si>
  <si>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0032</t>
  </si>
  <si>
    <t>0035</t>
  </si>
  <si>
    <t>0036</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</si>
  <si>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</si>
  <si>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</si>
  <si>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</si>
  <si>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</si>
  <si>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</si>
  <si>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</si>
  <si>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</si>
  <si>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</si>
  <si>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</si>
  <si>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</si>
  <si>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</si>
  <si>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</si>
  <si>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</si>
  <si>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</si>
  <si>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</si>
  <si>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</si>
  <si>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</si>
  <si>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</si>
  <si>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</si>
  <si>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</si>
  <si>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</si>
  <si>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</si>
  <si>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</si>
  <si>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</si>
  <si>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</si>
  <si>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</si>
  <si>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</si>
  <si>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</si>
  <si>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</si>
  <si>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</si>
  <si>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</si>
  <si>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</si>
  <si>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</si>
  <si>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</si>
  <si>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</si>
  <si>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</si>
  <si>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</si>
  <si>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</si>
  <si>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</si>
  <si>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</si>
  <si>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</si>
  <si>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</si>
  <si>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</si>
  <si>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</si>
  <si>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</si>
  <si>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</si>
  <si>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</si>
  <si>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</si>
  <si>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</si>
  <si>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</si>
  <si>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</si>
  <si>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</si>
  <si>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</si>
  <si>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</si>
  <si>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</si>
  <si>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</si>
  <si>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</si>
  <si>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</si>
  <si>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</si>
  <si>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</si>
  <si>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</si>
  <si>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</si>
  <si>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</si>
  <si>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</si>
  <si>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</si>
  <si>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</si>
  <si>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</si>
  <si>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</si>
  <si>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</si>
  <si>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</si>
  <si>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</si>
  <si>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</si>
  <si>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</si>
  <si>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</si>
  <si>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</si>
  <si>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</si>
  <si>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</si>
  <si>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</si>
  <si>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</si>
  <si>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</si>
  <si>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</si>
  <si>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</si>
  <si>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</si>
  <si>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</si>
  <si>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</si>
  <si>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</si>
  <si>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</si>
  <si>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</si>
  <si>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</si>
  <si>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</si>
  <si>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</si>
  <si>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</si>
  <si>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</si>
  <si>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</si>
  <si>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0037</t>
  </si>
  <si>
    <t>0266</t>
  </si>
  <si>
    <t>APLICAÇÃO DE MANTA GEOTÊXTIL NAS JUNTAS RÍGIDAS DE ADUELAS PRÉ-MOLDADAS DE CONCRETO ARMADO. AF_01/2023</t>
  </si>
  <si>
    <t>0317</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</si>
  <si>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</si>
  <si>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</si>
  <si>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</si>
  <si>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</si>
  <si>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</si>
  <si>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</si>
  <si>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</si>
  <si>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</si>
  <si>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</si>
  <si>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</si>
  <si>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</si>
  <si>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</si>
  <si>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</si>
  <si>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</si>
  <si>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</si>
  <si>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</si>
  <si>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</si>
  <si>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</si>
  <si>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</si>
  <si>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</si>
  <si>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</si>
  <si>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</si>
  <si>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</si>
  <si>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</si>
  <si>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</si>
  <si>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</si>
  <si>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</si>
  <si>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</si>
  <si>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</si>
  <si>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</si>
  <si>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</si>
  <si>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</si>
  <si>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</si>
  <si>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</si>
  <si>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</si>
  <si>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</si>
  <si>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</si>
  <si>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</si>
  <si>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</si>
  <si>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</si>
  <si>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</si>
  <si>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</si>
  <si>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</si>
  <si>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</si>
  <si>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</si>
  <si>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</si>
  <si>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</si>
  <si>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</si>
  <si>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</si>
  <si>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</si>
  <si>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</si>
  <si>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</si>
  <si>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</si>
  <si>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</si>
  <si>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</si>
  <si>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</si>
  <si>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</si>
  <si>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</si>
  <si>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</si>
  <si>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</si>
  <si>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</si>
  <si>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</si>
  <si>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</si>
  <si>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</si>
  <si>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</si>
  <si>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</si>
  <si>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</si>
  <si>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</si>
  <si>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</si>
  <si>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</si>
  <si>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</si>
  <si>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</si>
  <si>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</si>
  <si>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</si>
  <si>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</si>
  <si>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</si>
  <si>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0023</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</si>
  <si>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</si>
  <si>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</si>
  <si>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</si>
  <si>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</si>
  <si>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</si>
  <si>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</si>
  <si>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</si>
  <si>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</si>
  <si>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</si>
  <si>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</si>
  <si>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</si>
  <si>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</si>
  <si>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</si>
  <si>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</si>
  <si>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</si>
  <si>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</si>
  <si>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</si>
  <si>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</si>
  <si>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0024</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</si>
  <si>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</si>
  <si>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</si>
  <si>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</si>
  <si>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</si>
  <si>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</si>
  <si>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</si>
  <si>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</si>
  <si>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</si>
  <si>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</si>
  <si>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</si>
  <si>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</si>
  <si>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</si>
  <si>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0089</t>
  </si>
  <si>
    <t>0090</t>
  </si>
  <si>
    <t>0093</t>
  </si>
  <si>
    <t>0095</t>
  </si>
  <si>
    <t>0100</t>
  </si>
  <si>
    <t>0102</t>
  </si>
  <si>
    <t>0103</t>
  </si>
  <si>
    <t>0222</t>
  </si>
  <si>
    <t>0038</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</si>
  <si>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</si>
  <si>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</si>
  <si>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0039</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</si>
  <si>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</si>
  <si>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</si>
  <si>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</si>
  <si>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</si>
  <si>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</si>
  <si>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</si>
  <si>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</si>
  <si>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</si>
  <si>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</si>
  <si>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</si>
  <si>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</si>
  <si>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</si>
  <si>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</si>
  <si>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</si>
  <si>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</si>
  <si>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</si>
  <si>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</si>
  <si>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</si>
  <si>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</si>
  <si>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0040</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</si>
  <si>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</si>
  <si>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</si>
  <si>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</si>
  <si>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</si>
  <si>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</si>
  <si>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</si>
  <si>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</si>
  <si>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</si>
  <si>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</si>
  <si>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</si>
  <si>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</si>
  <si>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</si>
  <si>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</si>
  <si>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</si>
  <si>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</si>
  <si>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</si>
  <si>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</si>
  <si>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</si>
  <si>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</si>
  <si>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</si>
  <si>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</si>
  <si>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</si>
  <si>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</si>
  <si>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</si>
  <si>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</si>
  <si>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0041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</si>
  <si>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</si>
  <si>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</si>
  <si>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</si>
  <si>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</si>
  <si>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</si>
  <si>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</si>
  <si>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</si>
  <si>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</si>
  <si>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</si>
  <si>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</si>
  <si>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</si>
  <si>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</si>
  <si>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</si>
  <si>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</si>
  <si>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</si>
  <si>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</si>
  <si>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</si>
  <si>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</si>
  <si>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</si>
  <si>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</si>
  <si>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</si>
  <si>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</si>
  <si>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</si>
  <si>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</si>
  <si>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</si>
  <si>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</si>
  <si>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</si>
  <si>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</si>
  <si>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</si>
  <si>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</si>
  <si>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</si>
  <si>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</si>
  <si>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</si>
  <si>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</si>
  <si>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</si>
  <si>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</si>
  <si>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</si>
  <si>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</si>
  <si>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</si>
  <si>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</si>
  <si>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</si>
  <si>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</si>
  <si>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</si>
  <si>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</si>
  <si>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</si>
  <si>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</si>
  <si>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</si>
  <si>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</si>
  <si>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</si>
  <si>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</si>
  <si>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</si>
  <si>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</si>
  <si>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</si>
  <si>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</si>
  <si>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</si>
  <si>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</si>
  <si>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</si>
  <si>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</si>
  <si>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</si>
  <si>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</si>
  <si>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</si>
  <si>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</si>
  <si>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</si>
  <si>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</si>
  <si>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</si>
  <si>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</si>
  <si>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</si>
  <si>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</si>
  <si>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</si>
  <si>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</si>
  <si>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</si>
  <si>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</si>
  <si>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</si>
  <si>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</si>
  <si>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</si>
  <si>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</si>
  <si>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</si>
  <si>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</si>
  <si>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</si>
  <si>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</si>
  <si>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</si>
  <si>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</si>
  <si>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</si>
  <si>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</si>
  <si>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</si>
  <si>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</si>
  <si>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</si>
  <si>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</si>
  <si>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</si>
  <si>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</si>
  <si>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</si>
  <si>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</si>
  <si>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</si>
  <si>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</si>
  <si>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</si>
  <si>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</si>
  <si>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</si>
  <si>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</si>
  <si>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</si>
  <si>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</si>
  <si>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</si>
  <si>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</si>
  <si>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</si>
  <si>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</si>
  <si>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</si>
  <si>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</si>
  <si>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</si>
  <si>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</si>
  <si>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</si>
  <si>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</si>
  <si>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</si>
  <si>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</si>
  <si>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</si>
  <si>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</si>
  <si>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</si>
  <si>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</si>
  <si>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</si>
  <si>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</si>
  <si>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</si>
  <si>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</si>
  <si>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</si>
  <si>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</si>
  <si>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</si>
  <si>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</si>
  <si>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</si>
  <si>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</si>
  <si>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</si>
  <si>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</si>
  <si>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</si>
  <si>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</si>
  <si>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</si>
  <si>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</si>
  <si>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</si>
  <si>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</si>
  <si>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</si>
  <si>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</si>
  <si>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</si>
  <si>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</si>
  <si>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</si>
  <si>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</si>
  <si>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</si>
  <si>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</si>
  <si>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</si>
  <si>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</si>
  <si>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</si>
  <si>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</si>
  <si>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</si>
  <si>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</si>
  <si>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</si>
  <si>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</si>
  <si>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</si>
  <si>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</si>
  <si>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</si>
  <si>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</si>
  <si>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</si>
  <si>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</si>
  <si>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</si>
  <si>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</si>
  <si>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</si>
  <si>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</si>
  <si>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</si>
  <si>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</si>
  <si>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</si>
  <si>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</si>
  <si>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</si>
  <si>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</si>
  <si>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</si>
  <si>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</si>
  <si>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</si>
  <si>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</si>
  <si>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</si>
  <si>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</si>
  <si>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</si>
  <si>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</si>
  <si>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</si>
  <si>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</si>
  <si>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</si>
  <si>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0042</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</si>
  <si>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</si>
  <si>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</si>
  <si>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</si>
  <si>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</si>
  <si>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</si>
  <si>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</si>
  <si>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</si>
  <si>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</si>
  <si>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</si>
  <si>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</si>
  <si>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</si>
  <si>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</si>
  <si>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</si>
  <si>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</si>
  <si>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</si>
  <si>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</si>
  <si>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</si>
  <si>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</si>
  <si>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</si>
  <si>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</si>
  <si>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</si>
  <si>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</si>
  <si>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</si>
  <si>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</si>
  <si>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</si>
  <si>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</si>
  <si>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</si>
  <si>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</si>
  <si>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</si>
  <si>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</si>
  <si>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</si>
  <si>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</si>
  <si>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</si>
  <si>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</si>
  <si>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</si>
  <si>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</si>
  <si>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</si>
  <si>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</si>
  <si>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</si>
  <si>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</si>
  <si>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</si>
  <si>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</si>
  <si>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</si>
  <si>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</si>
  <si>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</si>
  <si>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</si>
  <si>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</si>
  <si>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</si>
  <si>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</si>
  <si>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</si>
  <si>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</si>
  <si>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</si>
  <si>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</si>
  <si>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</si>
  <si>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</si>
  <si>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</si>
  <si>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</si>
  <si>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</si>
  <si>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</si>
  <si>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</si>
  <si>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</si>
  <si>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</si>
  <si>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</si>
  <si>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</si>
  <si>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</si>
  <si>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</si>
  <si>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</si>
  <si>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</si>
  <si>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</si>
  <si>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</si>
  <si>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</si>
  <si>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</si>
  <si>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</si>
  <si>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</si>
  <si>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</si>
  <si>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</si>
  <si>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</si>
  <si>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</si>
  <si>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</si>
  <si>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</si>
  <si>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</si>
  <si>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</si>
  <si>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0043</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</si>
  <si>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</si>
  <si>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</si>
  <si>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</si>
  <si>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</si>
  <si>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</si>
  <si>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</si>
  <si>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</si>
  <si>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</si>
  <si>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</si>
  <si>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</si>
  <si>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</si>
  <si>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</si>
  <si>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</si>
  <si>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</si>
  <si>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</si>
  <si>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</si>
  <si>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</si>
  <si>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</si>
  <si>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</si>
  <si>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</si>
  <si>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</si>
  <si>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</si>
  <si>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</si>
  <si>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</si>
  <si>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</si>
  <si>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</si>
  <si>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</si>
  <si>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</si>
  <si>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</si>
  <si>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</si>
  <si>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</si>
  <si>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</si>
  <si>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</si>
  <si>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</si>
  <si>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</si>
  <si>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</si>
  <si>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</si>
  <si>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</si>
  <si>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</si>
  <si>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</si>
  <si>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LANÇAMENTO COM USO DE BALDES, ADENSAMENTO E ACABAMENTO DE CONCRETO EM ESTRUTURAS. AF_02/2022</t>
  </si>
  <si>
    <t>CONCRETAGEM DE PILARES, FCK = 25 MPA, COM USO DE GRUA - LANÇAMENTO, ADENSAMENTO E ACABAMENTO. AF_02/2022</t>
  </si>
  <si>
    <t>CONCRETAGEM DE PILARES, FCK = 25 MPA, COM USO DE BOMBA - LANÇAMENTO, ADENSAMENTO E ACABAMENTO. AF_02/2022_PS</t>
  </si>
  <si>
    <t>LANÇAMENTO COM USO DE BOMBA, ADENSAMENTO E ACABAMENTO DE CONCRETO EM ESTRUTURAS. AF_02/2022</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</si>
  <si>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</si>
  <si>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</si>
  <si>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</si>
  <si>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</si>
  <si>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</si>
  <si>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</si>
  <si>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</si>
  <si>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</si>
  <si>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</si>
  <si>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</si>
  <si>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</si>
  <si>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CONCRETAGEM DE PILARES, FCK=25 MPA, COM USO DE JERICAS EM ELEVADOR DE CABO - LANÇAMENTO, ADENSAMENTO E ACABAMENTO. AF_02/2022</t>
  </si>
  <si>
    <t>CONCRETAGEM DE PILARES, FCK=25 MPA, COM USO DE JERICAS EM CREMALHEIRA - LANÇAMENTO, ADENSAMENTO E ACABAMENTO. AF_02/2022</t>
  </si>
  <si>
    <t>0044</t>
  </si>
  <si>
    <t>0247</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</si>
  <si>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</si>
  <si>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</si>
  <si>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0296</t>
  </si>
  <si>
    <t>0301</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</si>
  <si>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</si>
  <si>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</si>
  <si>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</si>
  <si>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</si>
  <si>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</si>
  <si>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</si>
  <si>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</si>
  <si>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</si>
  <si>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</si>
  <si>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</si>
  <si>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</si>
  <si>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</si>
  <si>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</si>
  <si>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</si>
  <si>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</si>
  <si>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</si>
  <si>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</si>
  <si>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</si>
  <si>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0138</t>
  </si>
  <si>
    <t>0140</t>
  </si>
  <si>
    <t>0141</t>
  </si>
  <si>
    <t>0145</t>
  </si>
  <si>
    <t>0165</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</si>
  <si>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</si>
  <si>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</si>
  <si>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</si>
  <si>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</si>
  <si>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</si>
  <si>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</si>
  <si>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</si>
  <si>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</si>
  <si>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</si>
  <si>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</si>
  <si>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</si>
  <si>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</si>
  <si>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</si>
  <si>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</si>
  <si>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</si>
  <si>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</si>
  <si>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</si>
  <si>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</si>
  <si>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</si>
  <si>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</si>
  <si>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</si>
  <si>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</si>
  <si>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</si>
  <si>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</si>
  <si>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</si>
  <si>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</si>
  <si>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</si>
  <si>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</si>
  <si>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</si>
  <si>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</si>
  <si>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</si>
  <si>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</si>
  <si>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</si>
  <si>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</si>
  <si>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</si>
  <si>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</si>
  <si>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0166</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</si>
  <si>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</si>
  <si>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</si>
  <si>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</si>
  <si>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</si>
  <si>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</si>
  <si>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</si>
  <si>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</si>
  <si>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</si>
  <si>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</si>
  <si>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</si>
  <si>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</si>
  <si>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</si>
  <si>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</si>
  <si>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</si>
  <si>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</si>
  <si>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</si>
  <si>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</si>
  <si>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</si>
  <si>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</si>
  <si>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</si>
  <si>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</si>
  <si>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</si>
  <si>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</si>
  <si>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</si>
  <si>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</si>
  <si>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</si>
  <si>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</si>
  <si>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</si>
  <si>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</si>
  <si>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</si>
  <si>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</si>
  <si>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</si>
  <si>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</si>
  <si>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</si>
  <si>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</si>
  <si>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</si>
  <si>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</si>
  <si>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</si>
  <si>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</si>
  <si>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</si>
  <si>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</si>
  <si>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</si>
  <si>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</si>
  <si>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</si>
  <si>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</si>
  <si>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</si>
  <si>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</si>
  <si>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</si>
  <si>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</si>
  <si>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CONDULETE DE PVC, TIPO E, PARA ELETRODUTO DE PVC SOLDÁVEL DN 20 MM (1/2''), APARENTE - FORNECIMENTO E INSTALAÇÃO. AF_10/2022</t>
  </si>
  <si>
    <t>0167</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</si>
  <si>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</si>
  <si>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</si>
  <si>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</si>
  <si>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</si>
  <si>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</si>
  <si>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</si>
  <si>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</si>
  <si>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</si>
  <si>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</si>
  <si>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</si>
  <si>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</si>
  <si>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</si>
  <si>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</si>
  <si>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</si>
  <si>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</si>
  <si>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</si>
  <si>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</si>
  <si>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</si>
  <si>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</si>
  <si>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</si>
  <si>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</si>
  <si>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</si>
  <si>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0168</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</si>
  <si>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</si>
  <si>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</si>
  <si>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</si>
  <si>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</si>
  <si>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</si>
  <si>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</si>
  <si>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</si>
  <si>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</si>
  <si>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</si>
  <si>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</si>
  <si>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</si>
  <si>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</si>
  <si>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</si>
  <si>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</si>
  <si>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</si>
  <si>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</si>
  <si>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</si>
  <si>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</si>
  <si>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</si>
  <si>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</si>
  <si>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</si>
  <si>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</si>
  <si>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</si>
  <si>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</si>
  <si>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</si>
  <si>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</si>
  <si>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</si>
  <si>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</si>
  <si>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</si>
  <si>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</si>
  <si>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</si>
  <si>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</si>
  <si>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</si>
  <si>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</si>
  <si>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</si>
  <si>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</si>
  <si>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</si>
  <si>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</si>
  <si>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</si>
  <si>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</si>
  <si>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</si>
  <si>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</si>
  <si>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</si>
  <si>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</si>
  <si>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</si>
  <si>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32 MM (1''), APARENTE - FORNECIMENTO E INSTALAÇÃO. AF_10/2022</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</si>
  <si>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</si>
  <si>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</si>
  <si>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</si>
  <si>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</si>
  <si>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</si>
  <si>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</si>
  <si>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</si>
  <si>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</si>
  <si>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</si>
  <si>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</si>
  <si>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</si>
  <si>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</si>
  <si>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</si>
  <si>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</si>
  <si>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</si>
  <si>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</si>
  <si>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</si>
  <si>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</si>
  <si>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</si>
  <si>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</si>
  <si>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</si>
  <si>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</si>
  <si>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</si>
  <si>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</si>
  <si>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0169</t>
  </si>
  <si>
    <t>0170</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</si>
  <si>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</si>
  <si>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</si>
  <si>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</si>
  <si>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</si>
  <si>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</si>
  <si>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</si>
  <si>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</si>
  <si>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</si>
  <si>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</si>
  <si>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</si>
  <si>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</si>
  <si>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</si>
  <si>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</si>
  <si>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</si>
  <si>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</si>
  <si>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</si>
  <si>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</si>
  <si>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</si>
  <si>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</si>
  <si>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</si>
  <si>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</si>
  <si>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</si>
  <si>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</si>
  <si>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</si>
  <si>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</si>
  <si>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</si>
  <si>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</si>
  <si>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</si>
  <si>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</si>
  <si>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</si>
  <si>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</si>
  <si>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</si>
  <si>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</si>
  <si>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</si>
  <si>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</si>
  <si>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</si>
  <si>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</si>
  <si>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</si>
  <si>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</si>
  <si>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</si>
  <si>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</si>
  <si>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</si>
  <si>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</si>
  <si>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</si>
  <si>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</si>
  <si>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</si>
  <si>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</si>
  <si>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</si>
  <si>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</si>
  <si>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</si>
  <si>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</si>
  <si>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</si>
  <si>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</si>
  <si>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</si>
  <si>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</si>
  <si>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</si>
  <si>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</si>
  <si>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</si>
  <si>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</si>
  <si>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</si>
  <si>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</si>
  <si>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</si>
  <si>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</si>
  <si>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</si>
  <si>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</si>
  <si>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</si>
  <si>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</si>
  <si>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</si>
  <si>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</si>
  <si>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</si>
  <si>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</si>
  <si>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</si>
  <si>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</si>
  <si>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</si>
  <si>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</si>
  <si>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</si>
  <si>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</si>
  <si>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</si>
  <si>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</si>
  <si>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</si>
  <si>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</si>
  <si>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</si>
  <si>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</si>
  <si>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</si>
  <si>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</si>
  <si>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</si>
  <si>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</si>
  <si>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</si>
  <si>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</si>
  <si>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</si>
  <si>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0171</t>
  </si>
  <si>
    <t>0172</t>
  </si>
  <si>
    <t>0173</t>
  </si>
  <si>
    <t>0175</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</si>
  <si>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</si>
  <si>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</si>
  <si>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</si>
  <si>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</si>
  <si>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</si>
  <si>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</si>
  <si>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</si>
  <si>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</si>
  <si>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</si>
  <si>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</si>
  <si>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</si>
  <si>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</si>
  <si>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0243</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</si>
  <si>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</si>
  <si>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</si>
  <si>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</si>
  <si>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</si>
  <si>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</si>
  <si>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</si>
  <si>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</si>
  <si>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</si>
  <si>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</si>
  <si>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</si>
  <si>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</si>
  <si>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</si>
  <si>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</si>
  <si>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</si>
  <si>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</si>
  <si>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</si>
  <si>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</si>
  <si>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</si>
  <si>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</si>
  <si>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</si>
  <si>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</si>
  <si>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0244</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</si>
  <si>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</si>
  <si>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</si>
  <si>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0186</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</si>
  <si>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</si>
  <si>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</si>
  <si>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</si>
  <si>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</si>
  <si>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</si>
  <si>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</si>
  <si>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</si>
  <si>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</si>
  <si>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</si>
  <si>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</si>
  <si>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</si>
  <si>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</si>
  <si>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</si>
  <si>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</si>
  <si>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0187</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</si>
  <si>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</si>
  <si>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</si>
  <si>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</si>
  <si>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0190</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</si>
  <si>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</si>
  <si>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</si>
  <si>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</si>
  <si>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</si>
  <si>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</si>
  <si>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</si>
  <si>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</si>
  <si>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</si>
  <si>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</si>
  <si>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</si>
  <si>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</si>
  <si>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</si>
  <si>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</si>
  <si>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</si>
  <si>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</si>
  <si>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</si>
  <si>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</si>
  <si>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</si>
  <si>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</si>
  <si>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</si>
  <si>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</si>
  <si>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</si>
  <si>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</si>
  <si>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</si>
  <si>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</si>
  <si>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</si>
  <si>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</si>
  <si>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</si>
  <si>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</si>
  <si>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0274</t>
  </si>
  <si>
    <t>0313</t>
  </si>
  <si>
    <t>0179</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</si>
  <si>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</si>
  <si>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</si>
  <si>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</si>
  <si>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</si>
  <si>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</si>
  <si>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</si>
  <si>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</si>
  <si>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</si>
  <si>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</si>
  <si>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</si>
  <si>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</si>
  <si>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</si>
  <si>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</si>
  <si>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</si>
  <si>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</si>
  <si>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</si>
  <si>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</si>
  <si>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</si>
  <si>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</si>
  <si>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</si>
  <si>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</si>
  <si>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</si>
  <si>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</si>
  <si>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</si>
  <si>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</si>
  <si>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</si>
  <si>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</si>
  <si>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</si>
  <si>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</si>
  <si>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</si>
  <si>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</si>
  <si>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</si>
  <si>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</si>
  <si>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</si>
  <si>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</si>
  <si>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</si>
  <si>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</si>
  <si>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</si>
  <si>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</si>
  <si>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</si>
  <si>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</si>
  <si>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</si>
  <si>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</si>
  <si>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</si>
  <si>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</si>
  <si>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</si>
  <si>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</si>
  <si>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</si>
  <si>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</si>
  <si>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</si>
  <si>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</si>
  <si>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</si>
  <si>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</si>
  <si>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</si>
  <si>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</si>
  <si>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</si>
  <si>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</si>
  <si>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</si>
  <si>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</si>
  <si>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</si>
  <si>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</si>
  <si>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</si>
  <si>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</si>
  <si>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</si>
  <si>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</si>
  <si>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</si>
  <si>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</si>
  <si>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</si>
  <si>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</si>
  <si>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</si>
  <si>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</si>
  <si>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</si>
  <si>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</si>
  <si>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</si>
  <si>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</si>
  <si>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</si>
  <si>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CONEXÃO SOLDADA, DN 40 (1 1/2"), INSTALADO EM REDE DE ALIMENTAÇÃO PARA HIDRANTE - FORNECIMENTO E INSTALAÇÃO. AF_10/2020</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</si>
  <si>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</si>
  <si>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</si>
  <si>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</si>
  <si>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</si>
  <si>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</si>
  <si>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</si>
  <si>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</si>
  <si>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</si>
  <si>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</si>
  <si>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</si>
  <si>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</si>
  <si>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</si>
  <si>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</si>
  <si>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</si>
  <si>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</si>
  <si>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</si>
  <si>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</si>
  <si>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</si>
  <si>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</si>
  <si>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</si>
  <si>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</si>
  <si>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</si>
  <si>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</si>
  <si>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</si>
  <si>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</si>
  <si>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</si>
  <si>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</si>
  <si>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</si>
  <si>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</si>
  <si>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</si>
  <si>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</si>
  <si>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</si>
  <si>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</si>
  <si>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</si>
  <si>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</si>
  <si>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</si>
  <si>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</si>
  <si>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</si>
  <si>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</si>
  <si>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</si>
  <si>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</si>
  <si>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</si>
  <si>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</si>
  <si>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</si>
  <si>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</si>
  <si>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</si>
  <si>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</si>
  <si>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</si>
  <si>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</si>
  <si>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</si>
  <si>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</si>
  <si>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</si>
  <si>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</si>
  <si>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</si>
  <si>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</si>
  <si>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</si>
  <si>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</si>
  <si>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</si>
  <si>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</si>
  <si>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</si>
  <si>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</si>
  <si>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</si>
  <si>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</si>
  <si>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0180</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</si>
  <si>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</si>
  <si>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</si>
  <si>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</si>
  <si>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</si>
  <si>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</si>
  <si>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</si>
  <si>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</si>
  <si>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</si>
  <si>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</si>
  <si>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</si>
  <si>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</si>
  <si>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</si>
  <si>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</si>
  <si>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</si>
  <si>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</si>
  <si>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</si>
  <si>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</si>
  <si>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</si>
  <si>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</si>
  <si>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</si>
  <si>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</si>
  <si>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UNIÃO, PVC, SOLDÁVEL, DN 25MM, INSTALADO EM RAMAL OU SUB-RAMAL DE ÁGUA - FORNECIMENTO E INSTALAÇÃO. AF_06/2022</t>
  </si>
  <si>
    <t>LUVA, PVC, SOLDÁVEL, DN 32MM, INSTALADO EM RAMAL OU SUB-RAMAL DE ÁGUA - FORNECIMENTO E INSTALAÇÃO. AF_06/2022</t>
  </si>
  <si>
    <t>UNIÃO, PVC, SOLDÁVEL, DN 32MM, INSTALADO EM RAMAL OU SUB-RAMAL DE ÁGUA - FORNECIMENTO E INSTALAÇÃO. AF_06/2022</t>
  </si>
  <si>
    <t>TE, PVC, SOLDÁVEL, DN 20MM, INSTALADO EM RAMAL OU SUB-RAMAL DE ÁGUA - FORNECIMENTO E INSTALAÇÃO. AF_06/2022</t>
  </si>
  <si>
    <t>TE, PVC, SOLDÁVEL, DN 25MM,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</si>
  <si>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</si>
  <si>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</si>
  <si>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</si>
  <si>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</si>
  <si>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</si>
  <si>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</si>
  <si>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</si>
  <si>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</si>
  <si>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</si>
  <si>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</si>
  <si>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</si>
  <si>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</si>
  <si>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</si>
  <si>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</si>
  <si>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</si>
  <si>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</si>
  <si>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</si>
  <si>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</si>
  <si>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</si>
  <si>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</si>
  <si>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</si>
  <si>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</si>
  <si>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UNIÃO, PVC, SOLDÁVEL, DN 25MM, INSTALADO EM RAMAL DE DISTRIBUIÇÃO DE ÁGUA - FORNECIMENTO E INSTALAÇÃO. AF_06/2022</t>
  </si>
  <si>
    <t>LUVA, PVC, SOLDÁVEL, DN 32MM, INSTALADO EM RAMAL DE DISTRIBUIÇÃO DE ÁGUA - FORNECIMENTO E INSTALAÇÃO. AF_06/2022</t>
  </si>
  <si>
    <t>LUVA DE REDUÇÃO, PVC, SOLDÁVEL, DN 40MM X 32MM, INSTALADO EM RAMAL DE DISTRIBUIÇÃO DE ÁGUA - FORNECIMENTO E INSTALAÇÃO. AF_06/2022</t>
  </si>
  <si>
    <t>UNIÃO, PVC, SOLDÁVEL, DN 32MM, INSTALADO EM RAMAL DE DISTRIBUIÇÃO DE ÁGUA - FORNECIMENTO E INSTALAÇÃO. AF_06/2022</t>
  </si>
  <si>
    <t>TE, PVC, SOLDÁVEL, DN 20MM,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</si>
  <si>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</si>
  <si>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</si>
  <si>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</si>
  <si>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</si>
  <si>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</si>
  <si>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</si>
  <si>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</si>
  <si>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</si>
  <si>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</si>
  <si>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</si>
  <si>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</si>
  <si>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</si>
  <si>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</si>
  <si>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</si>
  <si>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</si>
  <si>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</si>
  <si>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</si>
  <si>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</si>
  <si>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</si>
  <si>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</si>
  <si>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</si>
  <si>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</si>
  <si>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</si>
  <si>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</si>
  <si>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</si>
  <si>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</si>
  <si>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</si>
  <si>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</si>
  <si>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</si>
  <si>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</si>
  <si>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</si>
  <si>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</si>
  <si>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</si>
  <si>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</si>
  <si>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</si>
  <si>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</si>
  <si>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</si>
  <si>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</si>
  <si>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</si>
  <si>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</si>
  <si>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</si>
  <si>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</si>
  <si>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</si>
  <si>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</si>
  <si>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</si>
  <si>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</si>
  <si>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</si>
  <si>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</si>
  <si>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</si>
  <si>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</si>
  <si>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</si>
  <si>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</si>
  <si>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</si>
  <si>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</si>
  <si>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</si>
  <si>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UNIÃO, PVC, SOLDÁVEL, DN 32MM, INSTALADO EM PRUMADA DE ÁGUA - FORNECIMENTO E INSTALAÇÃO. AF_06/2022</t>
  </si>
  <si>
    <t>LUVA SIMPLES, PVC, SERIE R, ÁGUA PLUVIAL, DN 100 MM, JUNTA ELÁSTICA, FORNECIDO E INSTALADO EM RAMAL DE ENCAMINHAMENTO.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</si>
  <si>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</si>
  <si>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</si>
  <si>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</si>
  <si>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</si>
  <si>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</si>
  <si>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</si>
  <si>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</si>
  <si>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</si>
  <si>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</si>
  <si>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</si>
  <si>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</si>
  <si>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</si>
  <si>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TÊ, PVC, SERIE R, ÁGUA PLUVIAL, DN 100 X 100 MM, JUNTA ELÁSTICA, FORNECIDO E INSTALADO EM RAMAL DE ENCAMINHAMENTO.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</si>
  <si>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</si>
  <si>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</si>
  <si>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</si>
  <si>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</si>
  <si>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</si>
  <si>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</si>
  <si>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</si>
  <si>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</si>
  <si>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</si>
  <si>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</si>
  <si>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</si>
  <si>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</si>
  <si>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</si>
  <si>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UNIÃO, PVC, SOLDÁVEL, DN 50MM, INSTALADO EM PRUMADA DE ÁGUA - FORNECIMENTO E INSTALAÇÃO. AF_06/2022</t>
  </si>
  <si>
    <t>LUVA, PVC, SOLDÁVEL, DN 60MM, INSTALADO EM PRUMADA DE ÁGUA -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</si>
  <si>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</si>
  <si>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</si>
  <si>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</si>
  <si>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</si>
  <si>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</si>
  <si>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</si>
  <si>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</si>
  <si>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</si>
  <si>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</si>
  <si>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</si>
  <si>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</si>
  <si>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</si>
  <si>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</si>
  <si>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</si>
  <si>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</si>
  <si>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</si>
  <si>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</si>
  <si>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</si>
  <si>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</si>
  <si>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</si>
  <si>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</si>
  <si>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</si>
  <si>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</si>
  <si>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</si>
  <si>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</si>
  <si>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</si>
  <si>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</si>
  <si>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90 GRAUS, CPVC, SOLDÁVEL, DN 28MM, INSTALADO EM RAMAL OU SUB-RAMAL DE ÁGUA - FORNECIMENTO E INSTALAÇÃO. AF_06/2022</t>
  </si>
  <si>
    <t>LUVA, CPVC, SOLDÁVEL, DN 15MM, INSTALADO EM RAMAL OU SUB-RAMAL DE ÁGUA - FORNECIMENTO E INSTALAÇÃO. AF_06/2022</t>
  </si>
  <si>
    <t>LUVA DE TRANSIÇÃO, CPVC, SOLDÁVEL, DN22MM X 25MM, INSTALADO EM RAMAL OU SUB-RAMAL DE ÁGUA - FORNECIMENTO E INSTALAÇÃO. AF_06/2022</t>
  </si>
  <si>
    <t>TÊ DE INSPEÇÃO, PVC, SERIE R, ÁGUA PLUVIAL, DN 75 MM, JUNTA ELÁSTICA, FORNECIDO E INSTALADO EM CONDUTORES VERTICAIS DE ÁGUAS PLUVIAIS. AF_06/2022</t>
  </si>
  <si>
    <t>LUVA SIMPLES, PVC, SERIE R, ÁGUA PLUVIAL, DN 100 MM, JUNTA ELÁSTICA, FORNECIDO E INSTALADO EM CONDUTORES VERTICAIS DE ÁGUAS PLUVIAIS. AF_06/2022</t>
  </si>
  <si>
    <t>LUVA DE CORRER, PVC, SERIE R, ÁGUA PLUVIAL, DN 100 MM, JUNTA ELÁSTICA, FORNECIDO E INSTALADO EM CONDUTORES VERTICAIS DE ÁGUAS PLUVIAIS. AF_06/2022</t>
  </si>
  <si>
    <t>REDUÇÃO EXCÊNTRICA, PVC, SERIE R, ÁGUA PLUVIAL, DN 100 X 75 MM, JUNTA ELÁSTICA, FORNECIDO E INSTALADO EM CONDUTORES VERTICAIS DE ÁGUAS PLUVIAIS. AF_06/2022</t>
  </si>
  <si>
    <t>TÊ DE INSPEÇÃO, PVC, SERIE R, ÁGUA PLUVIAL, DN 100 MM, JUNTA ELÁSTICA, FORNECIDO E INSTALADO EM CONDUTORES VERTICAIS DE ÁGUAS PLUVIAIS. AF_06/2022</t>
  </si>
  <si>
    <t>LUVA SIMPLES, PVC, SERIE R, ÁGUA PLUVIAL, DN 150 MM, JUNTA ELÁSTICA, FORNECIDO E INSTALADO EM CONDUTORES VERTICAIS DE ÁGUAS PLUVIAIS. AF_06/2022</t>
  </si>
  <si>
    <t>LUVA DE CORRER, PVC, SERIE R, ÁGUA PLUVIAL, DN 150 MM, JUNTA ELÁSTICA, FORNECIDO E INSTALADO EM CONDUTORES VERTICAIS DE ÁGUAS PLUVIAIS. AF_06/2022</t>
  </si>
  <si>
    <t>REDUÇÃO EXCÊNTRICA, PVC, SERIE R, ÁGUA PLUVIAL, DN 150 X 100 MM, JUNTA ELÁSTICA, FORNECIDO E INSTALADO EM CONDUTORES VERTICAIS DE ÁGUAS PLUVIAIS. AF_06/2022</t>
  </si>
  <si>
    <t>TÊ DE INSPEÇÃO, PVC, SERIE R, ÁGUA PLUVIAL, DN 150 X 100 MM, JUNTA ELÁSTICA, FORNECIDO E INSTALADO EM CONDUTORES VERTICAIS DE ÁGUAS PLUVIAIS. AF_06/2022</t>
  </si>
  <si>
    <t>JUNÇÃO SIMPLES, PVC, SERIE R, ÁGUA PLUVIAL, DN 75 X 75 MM, JUNTA ELÁSTICA, FORNECIDO E INSTALADO EM CONDUTORES VERTICAIS DE ÁGUAS PLUVIAIS. AF_06/2022</t>
  </si>
  <si>
    <t>TÊ, PVC, SERIE R, ÁGUA PLUVIAL, DN 75 X 75 MM, JUNTA ELÁSTICA, FORNECIDO E INSTALADO EM CONDUTORES VERTICAIS DE ÁGUAS PLUVIAIS.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</si>
  <si>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</si>
  <si>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</si>
  <si>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</si>
  <si>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</si>
  <si>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</si>
  <si>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</si>
  <si>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</si>
  <si>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</si>
  <si>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TÊ, PVC, SERIE R, ÁGUA PLUVIAL, DN 150 X 150 MM, JUNTA ELÁSTICA, FORNECIDO E INSTALADO EM CONDUTORES VERTICAIS DE ÁGUAS PLUVIAIS. AF_06/2022</t>
  </si>
  <si>
    <t>TÊ, PVC, SERIE R, ÁGUA PLUVIAL, DN 150 X 100 MM, JUNTA ELÁSTICA, FORNECIDO E INSTALADO EM CONDUTORES VERTICAIS DE ÁGUAS PLUVIAIS. AF_06/2022</t>
  </si>
  <si>
    <t>CURVA 90 GRAUS, CPVC, SOLDÁVEL, DN 22MM, INSTALADO EM RAMAL DE DISTRIBUIÇÃO DE ÁGUA - FORNECIMENTO E INSTALAÇÃO. AF_06/2022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</si>
  <si>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</si>
  <si>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</si>
  <si>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</si>
  <si>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</si>
  <si>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</si>
  <si>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</si>
  <si>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</si>
  <si>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</si>
  <si>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</si>
  <si>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</si>
  <si>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</si>
  <si>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</si>
  <si>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</si>
  <si>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</si>
  <si>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</si>
  <si>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</si>
  <si>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</si>
  <si>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</si>
  <si>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</si>
  <si>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</si>
  <si>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</si>
  <si>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</si>
  <si>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</si>
  <si>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</si>
  <si>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</si>
  <si>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</si>
  <si>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</si>
  <si>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</si>
  <si>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</si>
  <si>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</si>
  <si>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</si>
  <si>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</si>
  <si>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</si>
  <si>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</si>
  <si>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</si>
  <si>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</si>
  <si>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</si>
  <si>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</si>
  <si>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</si>
  <si>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</si>
  <si>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</si>
  <si>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</si>
  <si>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</si>
  <si>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</si>
  <si>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</si>
  <si>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</si>
  <si>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</si>
  <si>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</si>
  <si>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</si>
  <si>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</si>
  <si>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</si>
  <si>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</si>
  <si>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</si>
  <si>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</si>
  <si>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</si>
  <si>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</si>
  <si>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</si>
  <si>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</si>
  <si>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</si>
  <si>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</si>
  <si>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</si>
  <si>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</si>
  <si>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</si>
  <si>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</si>
  <si>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</si>
  <si>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</si>
  <si>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</si>
  <si>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</si>
  <si>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</si>
  <si>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</si>
  <si>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</si>
  <si>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</si>
  <si>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</si>
  <si>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</si>
  <si>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</si>
  <si>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</si>
  <si>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</si>
  <si>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</si>
  <si>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</si>
  <si>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</si>
  <si>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</si>
  <si>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</si>
  <si>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</si>
  <si>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</si>
  <si>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</si>
  <si>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</si>
  <si>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</si>
  <si>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</si>
  <si>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</si>
  <si>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</si>
  <si>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</si>
  <si>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</si>
  <si>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</si>
  <si>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</si>
  <si>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</si>
  <si>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</si>
  <si>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</si>
  <si>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</si>
  <si>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</si>
  <si>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</si>
  <si>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</si>
  <si>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</si>
  <si>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</si>
  <si>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</si>
  <si>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</si>
  <si>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</si>
  <si>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</si>
  <si>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</si>
  <si>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</si>
  <si>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</si>
  <si>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</si>
  <si>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</si>
  <si>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</si>
  <si>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</si>
  <si>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</si>
  <si>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</si>
  <si>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</si>
  <si>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</si>
  <si>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</si>
  <si>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</si>
  <si>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</si>
  <si>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</si>
  <si>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</si>
  <si>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</si>
  <si>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</si>
  <si>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</si>
  <si>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</si>
  <si>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</si>
  <si>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</si>
  <si>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</si>
  <si>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</si>
  <si>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</si>
  <si>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</si>
  <si>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</si>
  <si>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</si>
  <si>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</si>
  <si>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</si>
  <si>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</si>
  <si>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</si>
  <si>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</si>
  <si>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</si>
  <si>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</si>
  <si>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</si>
  <si>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</si>
  <si>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</si>
  <si>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</si>
  <si>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</si>
  <si>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</si>
  <si>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</si>
  <si>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</si>
  <si>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</si>
  <si>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</si>
  <si>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</si>
  <si>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</si>
  <si>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</si>
  <si>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</si>
  <si>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</si>
  <si>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</si>
  <si>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</si>
  <si>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</si>
  <si>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</si>
  <si>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</si>
  <si>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</si>
  <si>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</si>
  <si>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</si>
  <si>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</si>
  <si>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</si>
  <si>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</si>
  <si>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</si>
  <si>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</si>
  <si>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</si>
  <si>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</si>
  <si>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</si>
  <si>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</si>
  <si>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</si>
  <si>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</si>
  <si>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</si>
  <si>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</si>
  <si>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</si>
  <si>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</si>
  <si>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</si>
  <si>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</si>
  <si>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</si>
  <si>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</si>
  <si>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</si>
  <si>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</si>
  <si>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</si>
  <si>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</si>
  <si>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</si>
  <si>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</si>
  <si>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</si>
  <si>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</si>
  <si>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</si>
  <si>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</si>
  <si>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</si>
  <si>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</si>
  <si>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</si>
  <si>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</si>
  <si>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</si>
  <si>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</si>
  <si>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</si>
  <si>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</si>
  <si>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</si>
  <si>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</si>
  <si>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</si>
  <si>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</si>
  <si>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</si>
  <si>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</si>
  <si>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</si>
  <si>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</si>
  <si>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</si>
  <si>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</si>
  <si>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</si>
  <si>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</si>
  <si>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</si>
  <si>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</si>
  <si>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</si>
  <si>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</si>
  <si>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</si>
  <si>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</si>
  <si>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</si>
  <si>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</si>
  <si>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</si>
  <si>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</si>
  <si>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</si>
  <si>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</si>
  <si>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</si>
  <si>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</si>
  <si>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</si>
  <si>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</si>
  <si>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</si>
  <si>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</si>
  <si>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</si>
  <si>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</si>
  <si>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</si>
  <si>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</si>
  <si>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</si>
  <si>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</si>
  <si>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</si>
  <si>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</si>
  <si>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</si>
  <si>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</si>
  <si>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</si>
  <si>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</si>
  <si>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</si>
  <si>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</si>
  <si>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</si>
  <si>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</si>
  <si>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</si>
  <si>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</si>
  <si>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</si>
  <si>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</si>
  <si>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</si>
  <si>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</si>
  <si>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</si>
  <si>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</si>
  <si>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</si>
  <si>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</si>
  <si>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</si>
  <si>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</si>
  <si>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</si>
  <si>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</si>
  <si>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</si>
  <si>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</si>
  <si>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</si>
  <si>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</si>
  <si>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</si>
  <si>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</si>
  <si>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</si>
  <si>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</si>
  <si>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</si>
  <si>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</si>
  <si>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</si>
  <si>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</si>
  <si>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</si>
  <si>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</si>
  <si>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</si>
  <si>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</si>
  <si>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</si>
  <si>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</si>
  <si>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</si>
  <si>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</si>
  <si>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</si>
  <si>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</si>
  <si>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</si>
  <si>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</si>
  <si>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</si>
  <si>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</si>
  <si>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</si>
  <si>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</si>
  <si>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</si>
  <si>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</si>
  <si>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</si>
  <si>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</si>
  <si>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</si>
  <si>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</si>
  <si>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</si>
  <si>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</si>
  <si>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</si>
  <si>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</si>
  <si>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</si>
  <si>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</si>
  <si>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</si>
  <si>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</si>
  <si>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</si>
  <si>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</si>
  <si>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</si>
  <si>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</si>
  <si>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</si>
  <si>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</si>
  <si>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</si>
  <si>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</si>
  <si>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</si>
  <si>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</si>
  <si>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</si>
  <si>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</si>
  <si>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</si>
  <si>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</si>
  <si>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</si>
  <si>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</si>
  <si>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</si>
  <si>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</si>
  <si>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</si>
  <si>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</si>
  <si>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</si>
  <si>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</si>
  <si>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</si>
  <si>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</si>
  <si>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</si>
  <si>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</si>
  <si>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</si>
  <si>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</si>
  <si>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</si>
  <si>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</si>
  <si>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</si>
  <si>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</si>
  <si>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</si>
  <si>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</si>
  <si>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</si>
  <si>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</si>
  <si>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</si>
  <si>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</si>
  <si>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</si>
  <si>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</si>
  <si>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</si>
  <si>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</si>
  <si>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</si>
  <si>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</si>
  <si>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</si>
  <si>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</si>
  <si>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</si>
  <si>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</si>
  <si>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</si>
  <si>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</si>
  <si>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</si>
  <si>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</si>
  <si>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</si>
  <si>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</si>
  <si>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</si>
  <si>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</si>
  <si>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</si>
  <si>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</si>
  <si>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</si>
  <si>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</si>
  <si>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</si>
  <si>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</si>
  <si>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</si>
  <si>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</si>
  <si>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</si>
  <si>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</si>
  <si>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</si>
  <si>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</si>
  <si>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</si>
  <si>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</si>
  <si>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</si>
  <si>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</si>
  <si>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</si>
  <si>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</si>
  <si>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</si>
  <si>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</si>
  <si>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</si>
  <si>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</si>
  <si>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</si>
  <si>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</si>
  <si>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</si>
  <si>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</si>
  <si>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</si>
  <si>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</si>
  <si>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</si>
  <si>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</si>
  <si>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</si>
  <si>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</si>
  <si>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</si>
  <si>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</si>
  <si>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</si>
  <si>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</si>
  <si>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</si>
  <si>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</si>
  <si>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</si>
  <si>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</si>
  <si>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</si>
  <si>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</si>
  <si>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</si>
  <si>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</si>
  <si>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</si>
  <si>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</si>
  <si>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</si>
  <si>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</si>
  <si>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</si>
  <si>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</si>
  <si>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</si>
  <si>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</si>
  <si>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</si>
  <si>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</si>
  <si>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</si>
  <si>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</si>
  <si>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</si>
  <si>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</si>
  <si>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</si>
  <si>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</si>
  <si>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</si>
  <si>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</si>
  <si>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</si>
  <si>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</si>
  <si>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</si>
  <si>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</si>
  <si>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</si>
  <si>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</si>
  <si>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</si>
  <si>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</si>
  <si>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</si>
  <si>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</si>
  <si>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</si>
  <si>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</si>
  <si>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</si>
  <si>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</si>
  <si>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EM AÇO, CONEXÃO SOLDADA, DN 32 (1 1/4"), INSTALADO EM REDE DE ALIMENTAÇÃO PARA HIDRANTE - FORNECIMENTO E INSTALAÇÃO. AF_10/2020</t>
  </si>
  <si>
    <t>LUVA, EM AÇO, CONEXÃO SOLDADA, DN 40 (1 1/2"),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</si>
  <si>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</si>
  <si>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</si>
  <si>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</si>
  <si>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</si>
  <si>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</si>
  <si>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</si>
  <si>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</si>
  <si>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</si>
  <si>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</si>
  <si>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</si>
  <si>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</si>
  <si>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</si>
  <si>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</si>
  <si>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</si>
  <si>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</si>
  <si>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</si>
  <si>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</si>
  <si>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</si>
  <si>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</si>
  <si>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</si>
  <si>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</si>
  <si>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</si>
  <si>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</si>
  <si>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</si>
  <si>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</si>
  <si>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</si>
  <si>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</si>
  <si>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EM AÇO, CONEXÃO SOLDADA, DN 40 (1 1/2"),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</si>
  <si>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</si>
  <si>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</si>
  <si>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</si>
  <si>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</si>
  <si>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</si>
  <si>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</si>
  <si>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</si>
  <si>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</si>
  <si>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</si>
  <si>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</si>
  <si>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</si>
  <si>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</si>
  <si>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</si>
  <si>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</si>
  <si>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</si>
  <si>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</si>
  <si>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</si>
  <si>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</si>
  <si>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</si>
  <si>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</si>
  <si>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</si>
  <si>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</si>
  <si>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</si>
  <si>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</si>
  <si>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</si>
  <si>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</si>
  <si>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</si>
  <si>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</si>
  <si>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</si>
  <si>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</si>
  <si>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</si>
  <si>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</si>
  <si>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</si>
  <si>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</si>
  <si>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</si>
  <si>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</si>
  <si>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</si>
  <si>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</si>
  <si>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</si>
  <si>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</si>
  <si>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</si>
  <si>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</si>
  <si>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</si>
  <si>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</si>
  <si>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</si>
  <si>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</si>
  <si>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</si>
  <si>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</si>
  <si>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</si>
  <si>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</si>
  <si>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</si>
  <si>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</si>
  <si>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</si>
  <si>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</si>
  <si>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</si>
  <si>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</si>
  <si>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</si>
  <si>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</si>
  <si>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</si>
  <si>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</si>
  <si>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</si>
  <si>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</si>
  <si>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</si>
  <si>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</si>
  <si>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</si>
  <si>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</si>
  <si>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</si>
  <si>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</si>
  <si>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</si>
  <si>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</si>
  <si>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</si>
  <si>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</si>
  <si>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</si>
  <si>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</si>
  <si>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</si>
  <si>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</si>
  <si>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</si>
  <si>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</si>
  <si>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</si>
  <si>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</si>
  <si>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</si>
  <si>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</si>
  <si>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</si>
  <si>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</si>
  <si>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</si>
  <si>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</si>
  <si>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</si>
  <si>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</si>
  <si>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</si>
  <si>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</si>
  <si>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</si>
  <si>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</si>
  <si>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</si>
  <si>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</si>
  <si>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</si>
  <si>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</si>
  <si>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</si>
  <si>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</si>
  <si>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</si>
  <si>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</si>
  <si>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</si>
  <si>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</si>
  <si>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</si>
  <si>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</si>
  <si>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</si>
  <si>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</si>
  <si>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</si>
  <si>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</si>
  <si>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</si>
  <si>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</si>
  <si>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</si>
  <si>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</si>
  <si>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</si>
  <si>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</si>
  <si>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</si>
  <si>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</si>
  <si>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</si>
  <si>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</si>
  <si>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</si>
  <si>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</si>
  <si>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</si>
  <si>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</si>
  <si>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</si>
  <si>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</si>
  <si>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</si>
  <si>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</si>
  <si>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</si>
  <si>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</si>
  <si>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</si>
  <si>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</si>
  <si>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</si>
  <si>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</si>
  <si>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</si>
  <si>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</si>
  <si>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</si>
  <si>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</si>
  <si>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</si>
  <si>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</si>
  <si>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</si>
  <si>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</si>
  <si>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</si>
  <si>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</si>
  <si>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</si>
  <si>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</si>
  <si>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</si>
  <si>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</si>
  <si>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</si>
  <si>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</si>
  <si>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</si>
  <si>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</si>
  <si>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</si>
  <si>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BUCHA DE REDUÇÃO, PVC, SOLDÁVEL, DN 40MM X 32MM,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</si>
  <si>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</si>
  <si>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</si>
  <si>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</si>
  <si>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BUCHA DE REDUÇÃO, LONGA, PVC, SOLDÁVEL, DN 50 X 25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</si>
  <si>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</si>
  <si>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</si>
  <si>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</si>
  <si>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</si>
  <si>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</si>
  <si>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</si>
  <si>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</si>
  <si>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</si>
  <si>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</si>
  <si>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</si>
  <si>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</si>
  <si>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</si>
  <si>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</si>
  <si>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</si>
  <si>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</si>
  <si>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</si>
  <si>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</si>
  <si>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</si>
  <si>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</si>
  <si>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</si>
  <si>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</si>
  <si>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</si>
  <si>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</si>
  <si>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</si>
  <si>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</si>
  <si>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</si>
  <si>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</si>
  <si>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</si>
  <si>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</si>
  <si>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</si>
  <si>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</si>
  <si>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</si>
  <si>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</si>
  <si>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</si>
  <si>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</si>
  <si>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</si>
  <si>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</si>
  <si>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</si>
  <si>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</si>
  <si>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</si>
  <si>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</si>
  <si>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</si>
  <si>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</si>
  <si>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</si>
  <si>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</si>
  <si>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</si>
  <si>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</si>
  <si>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</si>
  <si>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</si>
  <si>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</si>
  <si>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</si>
  <si>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</si>
  <si>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</si>
  <si>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</si>
  <si>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</si>
  <si>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</si>
  <si>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</si>
  <si>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</si>
  <si>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</si>
  <si>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</si>
  <si>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</si>
  <si>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</si>
  <si>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</si>
  <si>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</si>
  <si>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</si>
  <si>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0181</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</si>
  <si>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</si>
  <si>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</si>
  <si>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</si>
  <si>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</si>
  <si>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</si>
  <si>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</si>
  <si>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</si>
  <si>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</si>
  <si>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</si>
  <si>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</si>
  <si>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</si>
  <si>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</si>
  <si>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</si>
  <si>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</si>
  <si>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</si>
  <si>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</si>
  <si>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</si>
  <si>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</si>
  <si>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</si>
  <si>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</si>
  <si>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</si>
  <si>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</si>
  <si>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</si>
  <si>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</si>
  <si>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</si>
  <si>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</si>
  <si>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</si>
  <si>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</si>
  <si>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</si>
  <si>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</si>
  <si>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</si>
  <si>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</si>
  <si>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</si>
  <si>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</si>
  <si>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</si>
  <si>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</si>
  <si>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</si>
  <si>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</si>
  <si>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</si>
  <si>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</si>
  <si>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</si>
  <si>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</si>
  <si>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</si>
  <si>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</si>
  <si>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</si>
  <si>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</si>
  <si>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</si>
  <si>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</si>
  <si>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</si>
  <si>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</si>
  <si>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</si>
  <si>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</si>
  <si>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POLIÉSTER REFORÇADO COM FIBRA DE VIDRO, 500 LITROS - FORNECIMENTO E INSTALAÇÃO. AF_06/2021</t>
  </si>
  <si>
    <t>CAIXA D´ÁGUA EM POLIÉSTER REFORÇADO COM FIBRA DE VIDRO, 750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</si>
  <si>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</si>
  <si>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</si>
  <si>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</si>
  <si>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3000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</si>
  <si>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</si>
  <si>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</si>
  <si>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10000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</si>
  <si>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</si>
  <si>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</si>
  <si>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</si>
  <si>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</si>
  <si>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0182</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</si>
  <si>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</si>
  <si>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</si>
  <si>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</si>
  <si>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</si>
  <si>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</si>
  <si>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</si>
  <si>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</si>
  <si>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</si>
  <si>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</si>
  <si>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</si>
  <si>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</si>
  <si>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0183</t>
  </si>
  <si>
    <t>TANQUE DE LOUÇA BRANCA COM COLUNA, 30L OU EQUIVALENTE - FORNECIMENTO E INSTALAÇÃO. AF_01/2020</t>
  </si>
  <si>
    <t>TANQUE DE LOUÇA BRANCA SUSPENSO, 18L OU EQUIVALENTE - FORNECIMENTO E INSTALAÇÃO. AF_01/2020</t>
  </si>
  <si>
    <t>TANQUE DE MÁRMORE SINTÉTICO SUSPENSO, 22L OU EQUIVALENTE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</si>
  <si>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</si>
  <si>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</si>
  <si>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</si>
  <si>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</si>
  <si>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</si>
  <si>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</si>
  <si>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</si>
  <si>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</si>
  <si>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</si>
  <si>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</si>
  <si>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</si>
  <si>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</si>
  <si>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APARELHO MISTURADOR DE MESA PARA PIA DE COZINHA, PADRÃO MÉDIO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</si>
  <si>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</si>
  <si>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</si>
  <si>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</si>
  <si>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</si>
  <si>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</si>
  <si>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</si>
  <si>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</si>
  <si>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</si>
  <si>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</si>
  <si>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</si>
  <si>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</si>
  <si>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</si>
  <si>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</si>
  <si>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</si>
  <si>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</si>
  <si>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</si>
  <si>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</si>
  <si>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</si>
  <si>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</si>
  <si>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</si>
  <si>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</si>
  <si>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</si>
  <si>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</si>
  <si>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</si>
  <si>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</si>
  <si>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</si>
  <si>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</si>
  <si>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</si>
  <si>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</si>
  <si>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</si>
  <si>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</si>
  <si>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</si>
  <si>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</si>
  <si>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</si>
  <si>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</si>
  <si>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</si>
  <si>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</si>
  <si>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</si>
  <si>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</si>
  <si>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</si>
  <si>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</si>
  <si>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</si>
  <si>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</si>
  <si>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</si>
  <si>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</si>
  <si>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</si>
  <si>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0184</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</si>
  <si>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</si>
  <si>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</si>
  <si>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</si>
  <si>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</si>
  <si>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</si>
  <si>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</si>
  <si>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</si>
  <si>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</si>
  <si>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</si>
  <si>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</si>
  <si>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</si>
  <si>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</si>
  <si>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</si>
  <si>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</si>
  <si>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</si>
  <si>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</si>
  <si>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</si>
  <si>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</si>
  <si>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</si>
  <si>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</si>
  <si>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</si>
  <si>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</si>
  <si>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</si>
  <si>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</si>
  <si>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</si>
  <si>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</si>
  <si>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</si>
  <si>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</si>
  <si>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</si>
  <si>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</si>
  <si>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</si>
  <si>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</si>
  <si>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</si>
  <si>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</si>
  <si>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</si>
  <si>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</si>
  <si>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</si>
  <si>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</si>
  <si>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REGISTRO DE PRESSÃO BRUTO, LATÃO, ROSCÁVEL, 1/2"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</si>
  <si>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</si>
  <si>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</si>
  <si>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</si>
  <si>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</si>
  <si>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</si>
  <si>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</si>
  <si>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</si>
  <si>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</si>
  <si>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</si>
  <si>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</si>
  <si>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</si>
  <si>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</si>
  <si>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</si>
  <si>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</si>
  <si>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</si>
  <si>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</si>
  <si>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</si>
  <si>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</si>
  <si>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</si>
  <si>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</si>
  <si>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</si>
  <si>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</si>
  <si>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</si>
  <si>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</si>
  <si>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</si>
  <si>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</si>
  <si>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</si>
  <si>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</si>
  <si>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</si>
  <si>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</si>
  <si>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</si>
  <si>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</si>
  <si>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</si>
  <si>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</si>
  <si>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</si>
  <si>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</si>
  <si>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</si>
  <si>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</si>
  <si>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</si>
  <si>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</si>
  <si>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</si>
  <si>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</si>
  <si>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</si>
  <si>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</si>
  <si>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</si>
  <si>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</si>
  <si>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</si>
  <si>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</si>
  <si>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</si>
  <si>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</si>
  <si>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</si>
  <si>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</si>
  <si>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</si>
  <si>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</si>
  <si>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</si>
  <si>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</si>
  <si>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</si>
  <si>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</si>
  <si>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</si>
  <si>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</si>
  <si>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</si>
  <si>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</si>
  <si>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</si>
  <si>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</si>
  <si>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</si>
  <si>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</si>
  <si>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</si>
  <si>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</si>
  <si>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</si>
  <si>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0272</t>
  </si>
  <si>
    <t>0297</t>
  </si>
  <si>
    <t>TIL (TUBO DE INSPEÇÃO E LIMPEZA) RADIAL PARA ESGOTO, EM PVC, DN 300X200 MM.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</si>
  <si>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</si>
  <si>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</si>
  <si>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</si>
  <si>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</si>
  <si>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</si>
  <si>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</si>
  <si>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</si>
  <si>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</si>
  <si>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</si>
  <si>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</si>
  <si>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0058</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</si>
  <si>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</si>
  <si>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</si>
  <si>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</si>
  <si>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</si>
  <si>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</si>
  <si>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</si>
  <si>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</si>
  <si>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</si>
  <si>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</si>
  <si>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</si>
  <si>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</si>
  <si>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</si>
  <si>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</si>
  <si>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</si>
  <si>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</si>
  <si>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</si>
  <si>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</si>
  <si>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</si>
  <si>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</si>
  <si>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</si>
  <si>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</si>
  <si>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</si>
  <si>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</si>
  <si>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</si>
  <si>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</si>
  <si>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0059</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</si>
  <si>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</si>
  <si>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</si>
  <si>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</si>
  <si>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</si>
  <si>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</si>
  <si>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</si>
  <si>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</si>
  <si>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</si>
  <si>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</si>
  <si>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</si>
  <si>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</si>
  <si>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0018</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</si>
  <si>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</si>
  <si>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</si>
  <si>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</si>
  <si>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</si>
  <si>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</si>
  <si>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</si>
  <si>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</si>
  <si>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</si>
  <si>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</si>
  <si>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</si>
  <si>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</si>
  <si>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</si>
  <si>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</si>
  <si>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</si>
  <si>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</si>
  <si>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</si>
  <si>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</si>
  <si>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</si>
  <si>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</si>
  <si>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</si>
  <si>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</si>
  <si>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</si>
  <si>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</si>
  <si>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</si>
  <si>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</si>
  <si>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</si>
  <si>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</si>
  <si>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</si>
  <si>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</si>
  <si>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</si>
  <si>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</si>
  <si>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</si>
  <si>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</si>
  <si>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</si>
  <si>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</si>
  <si>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</si>
  <si>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</si>
  <si>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</si>
  <si>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</si>
  <si>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</si>
  <si>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</si>
  <si>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</si>
  <si>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</si>
  <si>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</si>
  <si>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</si>
  <si>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</si>
  <si>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</si>
  <si>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</si>
  <si>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</si>
  <si>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</si>
  <si>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</si>
  <si>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</si>
  <si>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</si>
  <si>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</si>
  <si>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</si>
  <si>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</si>
  <si>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</si>
  <si>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</si>
  <si>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</si>
  <si>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</si>
  <si>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</si>
  <si>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</si>
  <si>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</si>
  <si>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</si>
  <si>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</si>
  <si>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</si>
  <si>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</si>
  <si>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</si>
  <si>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</si>
  <si>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</si>
  <si>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</si>
  <si>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</si>
  <si>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</si>
  <si>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</si>
  <si>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</si>
  <si>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</si>
  <si>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</si>
  <si>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</si>
  <si>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0019</t>
  </si>
  <si>
    <t>0020</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</si>
  <si>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</si>
  <si>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</si>
  <si>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</si>
  <si>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</si>
  <si>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</si>
  <si>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</si>
  <si>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</si>
  <si>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</si>
  <si>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</si>
  <si>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</si>
  <si>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</si>
  <si>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</si>
  <si>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0021</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</si>
  <si>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</si>
  <si>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</si>
  <si>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</si>
  <si>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</si>
  <si>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</si>
  <si>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</si>
  <si>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</si>
  <si>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</si>
  <si>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</si>
  <si>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</si>
  <si>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</si>
  <si>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</si>
  <si>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</si>
  <si>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</si>
  <si>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</si>
  <si>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TRANSPORTE COM CAMINHÃO BASCULANTE DE 6 M³, EM VIA URBANA EM LEITO NATURAL (UNIDADE: TXKM). AF_07/2020</t>
  </si>
  <si>
    <t>TXKM</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</si>
  <si>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</si>
  <si>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</si>
  <si>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</si>
  <si>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</si>
  <si>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</si>
  <si>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</si>
  <si>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</si>
  <si>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</si>
  <si>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</si>
  <si>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</si>
  <si>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</si>
  <si>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</si>
  <si>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</si>
  <si>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0063</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</si>
  <si>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</si>
  <si>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</si>
  <si>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</si>
  <si>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</si>
  <si>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</si>
  <si>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</si>
  <si>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</si>
  <si>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</si>
  <si>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</si>
  <si>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</si>
  <si>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</si>
  <si>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</si>
  <si>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</si>
  <si>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</si>
  <si>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</si>
  <si>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</si>
  <si>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</si>
  <si>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</si>
  <si>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</si>
  <si>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0064</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</si>
  <si>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</si>
  <si>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</si>
  <si>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</si>
  <si>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</si>
  <si>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</si>
  <si>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</si>
  <si>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</si>
  <si>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</si>
  <si>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</si>
  <si>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</si>
  <si>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</si>
  <si>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0065</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</si>
  <si>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</si>
  <si>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</si>
  <si>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</si>
  <si>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</si>
  <si>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</si>
  <si>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0066</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</si>
  <si>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</si>
  <si>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</si>
  <si>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</si>
  <si>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</si>
  <si>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</si>
  <si>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</si>
  <si>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</si>
  <si>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</si>
  <si>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ALVENARIA DE VEDAÇÃO COM ELEMENTO VAZADO DE CONCRETO (COBOGÓ) DE 7X50X50CM E ARGAMASSA DE ASSENTAMENTO COM PREPARO EM BETONEIRA. AF_05/2020</t>
  </si>
  <si>
    <t>0067</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</si>
  <si>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</si>
  <si>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</si>
  <si>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0070</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</si>
  <si>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</si>
  <si>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</si>
  <si>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</si>
  <si>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</si>
  <si>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</si>
  <si>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</si>
  <si>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</si>
  <si>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</si>
  <si>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</si>
  <si>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</si>
  <si>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</si>
  <si>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</si>
  <si>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</si>
  <si>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</si>
  <si>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</si>
  <si>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</si>
  <si>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</si>
  <si>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</si>
  <si>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</si>
  <si>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</si>
  <si>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</si>
  <si>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</si>
  <si>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0251</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</si>
  <si>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</si>
  <si>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</si>
  <si>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</si>
  <si>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</si>
  <si>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</si>
  <si>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</si>
  <si>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</si>
  <si>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</si>
  <si>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</si>
  <si>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</si>
  <si>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</si>
  <si>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</si>
  <si>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</si>
  <si>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</si>
  <si>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</si>
  <si>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</si>
  <si>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</si>
  <si>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</si>
  <si>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</si>
  <si>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</si>
  <si>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</si>
  <si>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</si>
  <si>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</si>
  <si>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</si>
  <si>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</si>
  <si>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</si>
  <si>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</si>
  <si>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</si>
  <si>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</si>
  <si>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</si>
  <si>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</si>
  <si>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</si>
  <si>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</si>
  <si>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</si>
  <si>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</si>
  <si>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</si>
  <si>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</si>
  <si>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</si>
  <si>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</si>
  <si>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</si>
  <si>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</si>
  <si>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</si>
  <si>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</si>
  <si>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</si>
  <si>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</si>
  <si>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</si>
  <si>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</si>
  <si>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</si>
  <si>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</si>
  <si>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</si>
  <si>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</si>
  <si>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</si>
  <si>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</si>
  <si>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</si>
  <si>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0056</t>
  </si>
  <si>
    <t>0057</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</si>
  <si>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</si>
  <si>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</si>
  <si>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</si>
  <si>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</si>
  <si>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</si>
  <si>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</si>
  <si>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</si>
  <si>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</si>
  <si>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</si>
  <si>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</si>
  <si>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</si>
  <si>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</si>
  <si>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</si>
  <si>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</si>
  <si>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</si>
  <si>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</si>
  <si>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</si>
  <si>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</si>
  <si>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</si>
  <si>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</si>
  <si>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</si>
  <si>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</si>
  <si>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</si>
  <si>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</si>
  <si>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</si>
  <si>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</si>
  <si>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</si>
  <si>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</si>
  <si>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</si>
  <si>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</si>
  <si>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</si>
  <si>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</si>
  <si>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</si>
  <si>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</si>
  <si>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</si>
  <si>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</si>
  <si>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</si>
  <si>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</si>
  <si>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</si>
  <si>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</si>
  <si>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</si>
  <si>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</si>
  <si>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</si>
  <si>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</si>
  <si>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</si>
  <si>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0249</t>
  </si>
  <si>
    <t>FORNECIMENTO E INSTALAÇÃO DE PLACA DE OBRA COM CHAPA GALVANIZADA E ESTRUTURA DE MADEIRA. AF_03/2022_PS</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</si>
  <si>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</si>
  <si>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</si>
  <si>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</si>
  <si>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0287</t>
  </si>
  <si>
    <t>0155</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</si>
  <si>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</si>
  <si>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</si>
  <si>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</si>
  <si>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</si>
  <si>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</si>
  <si>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</si>
  <si>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</si>
  <si>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</si>
  <si>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</si>
  <si>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</si>
  <si>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</si>
  <si>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</si>
  <si>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</si>
  <si>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</si>
  <si>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0157</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</si>
  <si>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</si>
  <si>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</si>
  <si>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</si>
  <si>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</si>
  <si>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</si>
  <si>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</si>
  <si>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</si>
  <si>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</si>
  <si>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</si>
  <si>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</si>
  <si>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</si>
  <si>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</si>
  <si>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</si>
  <si>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</si>
  <si>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</si>
  <si>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</si>
  <si>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</si>
  <si>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</si>
  <si>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</si>
  <si>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</si>
  <si>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</si>
  <si>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</si>
  <si>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</si>
  <si>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</si>
  <si>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</si>
  <si>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</si>
  <si>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</si>
  <si>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</si>
  <si>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</si>
  <si>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0158</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</si>
  <si>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</si>
  <si>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</si>
  <si>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</si>
  <si>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</si>
  <si>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</si>
  <si>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</si>
  <si>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</si>
  <si>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</si>
  <si>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</si>
  <si>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</si>
  <si>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</si>
  <si>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</si>
  <si>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</si>
  <si>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</si>
  <si>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</si>
  <si>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</si>
  <si>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</si>
  <si>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</si>
  <si>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</si>
  <si>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</si>
  <si>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</si>
  <si>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</si>
  <si>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</si>
  <si>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</si>
  <si>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</si>
  <si>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</si>
  <si>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</si>
  <si>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</si>
  <si>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</si>
  <si>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</si>
  <si>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</si>
  <si>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AF_01/2020_PE</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</si>
  <si>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</si>
  <si>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AF_01/2020_PE</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</si>
  <si>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</si>
  <si>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</si>
  <si>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</si>
  <si>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AF_01/2020_PE</t>
  </si>
  <si>
    <t>PINTURA COM TINTA ALQUÍDICA DE ACABAMENTO (ESMALTE SINTÉTICO FOSCO) APLICADA A ROLO OU PINCEL SOBRE SUPERFÍCIES METÁLICAS (EXCETO PERFIL) EXECUTADO EM OBRA (02 DEMÃOS). AF_01/2020</t>
  </si>
  <si>
    <t>0161</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</si>
  <si>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</si>
  <si>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</si>
  <si>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</si>
  <si>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</si>
  <si>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</si>
  <si>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</si>
  <si>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</si>
  <si>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</si>
  <si>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</si>
  <si>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</si>
  <si>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</si>
  <si>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</si>
  <si>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</si>
  <si>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</si>
  <si>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TINTA RETRORREFLETIVA A BASE DE RESINA ACRÍLICA COM MICROESFERAS DE VIDRO, E = 30 CM, APLICAÇÃO MANUAL.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</si>
  <si>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</si>
  <si>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</si>
  <si>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</si>
  <si>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</si>
  <si>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0112</t>
  </si>
  <si>
    <t>PISO EM TACO DE MADEIRA 7X42CM, FIXADO COM COLA BASE DE PVA. AF_09/2020</t>
  </si>
  <si>
    <t>ASSOALHO DE MADEIRA. AF_09/2020</t>
  </si>
  <si>
    <t>PISO EM TACO DE MADEIRA 7X21CM, FIXADO COM COLA BASE DE PVA. AF_09/2020</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</si>
  <si>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</si>
  <si>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</si>
  <si>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</si>
  <si>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</si>
  <si>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</si>
  <si>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</si>
  <si>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</si>
  <si>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</si>
  <si>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</si>
  <si>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</si>
  <si>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</si>
  <si>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</si>
  <si>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</si>
  <si>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</si>
  <si>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</si>
  <si>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</si>
  <si>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</si>
  <si>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</si>
  <si>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</si>
  <si>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</si>
  <si>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</si>
  <si>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ARDÓSIA ASSENTADO SOBRE ARGAMASSA 1:3 (CIMENTO E AREIA). AF_09/2020</t>
  </si>
  <si>
    <t>PISO PODOTÁTIL DE ALERTA OU DIRECIONAL, DE BORRACHA,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</si>
  <si>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</si>
  <si>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</si>
  <si>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</si>
  <si>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</si>
  <si>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</si>
  <si>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</si>
  <si>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</si>
  <si>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</si>
  <si>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</si>
  <si>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</si>
  <si>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</si>
  <si>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</si>
  <si>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</si>
  <si>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</si>
  <si>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</si>
  <si>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</si>
  <si>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0258</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</si>
  <si>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</si>
  <si>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</si>
  <si>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</si>
  <si>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</si>
  <si>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</si>
  <si>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</si>
  <si>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PISO EM CONCRETO 20 MPA PREPARO MECÂNICO, ESPESSURA 7CM. AF_09/2020</t>
  </si>
  <si>
    <t>EXECUÇÃO DE PASSEIO (CALÇADA) OU PISO DE CONCRETO COM CONCRETO MOLDADO IN LOCO, USINADO C25, ACABAMENTO CONVENCIONAL, NÃO ARMADO. AF_03/2023</t>
  </si>
  <si>
    <t>0264</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</si>
  <si>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</si>
  <si>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</si>
  <si>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</si>
  <si>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</si>
  <si>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</si>
  <si>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</si>
  <si>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</si>
  <si>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</si>
  <si>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</si>
  <si>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</si>
  <si>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</si>
  <si>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</si>
  <si>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</si>
  <si>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</si>
  <si>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</si>
  <si>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</si>
  <si>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</si>
  <si>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</si>
  <si>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</si>
  <si>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</si>
  <si>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</si>
  <si>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</si>
  <si>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</si>
  <si>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</si>
  <si>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</si>
  <si>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</si>
  <si>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</si>
  <si>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</si>
  <si>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</si>
  <si>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</si>
  <si>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</si>
  <si>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</si>
  <si>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</si>
  <si>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</si>
  <si>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</si>
  <si>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</si>
  <si>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</si>
  <si>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</si>
  <si>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</si>
  <si>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</si>
  <si>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</si>
  <si>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</si>
  <si>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</si>
  <si>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</si>
  <si>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</si>
  <si>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</si>
  <si>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</si>
  <si>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</si>
  <si>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</si>
  <si>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</si>
  <si>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</si>
  <si>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</si>
  <si>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</si>
  <si>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</si>
  <si>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</si>
  <si>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</si>
  <si>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</si>
  <si>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</si>
  <si>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RODAPÉ BORRACHA LISO, ALTURA = 7CM, ESPESSURA = 2 MM, PARA ARGAMASSA. AF_09/2020</t>
  </si>
  <si>
    <t>0106</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</si>
  <si>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</si>
  <si>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</si>
  <si>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</si>
  <si>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</si>
  <si>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</si>
  <si>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</si>
  <si>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</si>
  <si>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EQUIPAMENTO DE PROJEÇÃO. ARGAMASSA TRAÇO 1:3 COM PREPARO MANUAL.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</si>
  <si>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</si>
  <si>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</si>
  <si>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0107</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</si>
  <si>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</si>
  <si>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</si>
  <si>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</si>
  <si>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</si>
  <si>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</si>
  <si>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</si>
  <si>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</si>
  <si>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</si>
  <si>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</si>
  <si>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</si>
  <si>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</si>
  <si>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</si>
  <si>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</si>
  <si>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</si>
  <si>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</si>
  <si>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</si>
  <si>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</si>
  <si>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</si>
  <si>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</si>
  <si>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</si>
  <si>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</si>
  <si>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</si>
  <si>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</si>
  <si>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</si>
  <si>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</si>
  <si>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</si>
  <si>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</si>
  <si>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</si>
  <si>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</si>
  <si>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</si>
  <si>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</si>
  <si>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</si>
  <si>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</si>
  <si>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</si>
  <si>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</si>
  <si>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</si>
  <si>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</si>
  <si>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</si>
  <si>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</si>
  <si>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</si>
  <si>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</si>
  <si>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</si>
  <si>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</si>
  <si>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</si>
  <si>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</si>
  <si>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</si>
  <si>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</si>
  <si>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</si>
  <si>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</si>
  <si>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</si>
  <si>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</si>
  <si>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</si>
  <si>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</si>
  <si>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</si>
  <si>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</si>
  <si>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</si>
  <si>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</si>
  <si>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</si>
  <si>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</si>
  <si>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</si>
  <si>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</si>
  <si>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</si>
  <si>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</si>
  <si>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</si>
  <si>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</si>
  <si>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</si>
  <si>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</si>
  <si>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</si>
  <si>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</si>
  <si>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</si>
  <si>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</si>
  <si>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</si>
  <si>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</si>
  <si>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</si>
  <si>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</si>
  <si>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</si>
  <si>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</si>
  <si>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</si>
  <si>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</si>
  <si>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</si>
  <si>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</si>
  <si>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</si>
  <si>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</si>
  <si>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</si>
  <si>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</si>
  <si>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</si>
  <si>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</si>
  <si>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</si>
  <si>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</si>
  <si>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</si>
  <si>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</si>
  <si>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</si>
  <si>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</si>
  <si>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</si>
  <si>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</si>
  <si>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</si>
  <si>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</si>
  <si>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</si>
  <si>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</si>
  <si>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</si>
  <si>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</si>
  <si>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</si>
  <si>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</si>
  <si>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</si>
  <si>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</si>
  <si>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</si>
  <si>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</si>
  <si>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</si>
  <si>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</si>
  <si>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</si>
  <si>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</si>
  <si>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</si>
  <si>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</si>
  <si>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</si>
  <si>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</si>
  <si>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</si>
  <si>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</si>
  <si>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</si>
  <si>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</si>
  <si>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</si>
  <si>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</si>
  <si>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</si>
  <si>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</si>
  <si>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</si>
  <si>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</si>
  <si>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</si>
  <si>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</si>
  <si>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</si>
  <si>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</si>
  <si>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</si>
  <si>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0132</t>
  </si>
  <si>
    <t>CHAPIM SOBRE MUROS LINEARES, EM GRANITO OU MÁRMORE, L = 25 CM, ASSENTADO COM ARGAMASSA 1:6 COM ADITIVO. AF_11/2020</t>
  </si>
  <si>
    <t>CHAPIM (RUFO CAPA) EM AÇO GALVANIZADO, CORTE 33. AF_11/2020</t>
  </si>
  <si>
    <t>0133</t>
  </si>
  <si>
    <t>ACABAMENTOS PARA FORRO (RODA-FORRO EM MADEIRA PINUS). AF_08/2023</t>
  </si>
  <si>
    <t>FORRO EM MADEIRA PINUS, PARA AMBIENTES RESIDENCIAIS E COMERCIAIS, INCLUSIVE ESTRUTURA BIDIRECIONAL DE FIXAÇÃO. AF_08/2023</t>
  </si>
  <si>
    <t>0134</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</si>
  <si>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</si>
  <si>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</si>
  <si>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</si>
  <si>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</si>
  <si>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</si>
  <si>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</si>
  <si>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</si>
  <si>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0311</t>
  </si>
  <si>
    <t>FORRO EM RÉGUAS DE PVC, FRISADO, PARA AMBIENTES RESIDENCIAIS, INCLUSIVE ESTRUTURA UNIDIRECIONAL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</si>
  <si>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</si>
  <si>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</si>
  <si>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</si>
  <si>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0319</t>
  </si>
  <si>
    <t>0210</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</si>
  <si>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</si>
  <si>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</si>
  <si>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</si>
  <si>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</si>
  <si>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</si>
  <si>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</si>
  <si>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</si>
  <si>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</si>
  <si>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</si>
  <si>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</si>
  <si>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</si>
  <si>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</si>
  <si>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</si>
  <si>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</si>
  <si>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</si>
  <si>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</si>
  <si>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</si>
  <si>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</si>
  <si>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</si>
  <si>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</si>
  <si>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</si>
  <si>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</si>
  <si>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</si>
  <si>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</si>
  <si>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</si>
  <si>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</si>
  <si>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</si>
  <si>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</si>
  <si>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</si>
  <si>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</si>
  <si>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</si>
  <si>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</si>
  <si>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</si>
  <si>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</si>
  <si>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</si>
  <si>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</si>
  <si>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</si>
  <si>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</si>
  <si>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</si>
  <si>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</si>
  <si>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</si>
  <si>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</si>
  <si>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</si>
  <si>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</si>
  <si>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</si>
  <si>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</si>
  <si>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</si>
  <si>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</si>
  <si>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</si>
  <si>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</si>
  <si>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</si>
  <si>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</si>
  <si>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</si>
  <si>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</si>
  <si>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</si>
  <si>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</si>
  <si>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</si>
  <si>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</si>
  <si>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</si>
  <si>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</si>
  <si>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</si>
  <si>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</si>
  <si>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</si>
  <si>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</si>
  <si>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</si>
  <si>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</si>
  <si>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</si>
  <si>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</si>
  <si>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</si>
  <si>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</si>
  <si>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</si>
  <si>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</si>
  <si>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</si>
  <si>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</si>
  <si>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</si>
  <si>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</si>
  <si>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</si>
  <si>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</si>
  <si>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</si>
  <si>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</si>
  <si>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</si>
  <si>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</si>
  <si>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</si>
  <si>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</si>
  <si>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</si>
  <si>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</si>
  <si>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</si>
  <si>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</si>
  <si>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</si>
  <si>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</si>
  <si>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</si>
  <si>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</si>
  <si>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</si>
  <si>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</si>
  <si>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</si>
  <si>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</si>
  <si>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</si>
  <si>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</si>
  <si>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</si>
  <si>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</si>
  <si>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</si>
  <si>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</si>
  <si>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</si>
  <si>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</si>
  <si>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</si>
  <si>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</si>
  <si>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</si>
  <si>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</si>
  <si>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</si>
  <si>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</si>
  <si>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</si>
  <si>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</si>
  <si>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</si>
  <si>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</si>
  <si>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</si>
  <si>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</si>
  <si>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</si>
  <si>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</si>
  <si>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</si>
  <si>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</si>
  <si>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</si>
  <si>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</si>
  <si>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</si>
  <si>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</si>
  <si>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</si>
  <si>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</si>
  <si>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</si>
  <si>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</si>
  <si>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</si>
  <si>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</si>
  <si>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</si>
  <si>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</si>
  <si>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</si>
  <si>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</si>
  <si>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</si>
  <si>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</si>
  <si>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</si>
  <si>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0211</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</si>
  <si>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</si>
  <si>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</si>
  <si>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</si>
  <si>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</si>
  <si>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</si>
  <si>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</si>
  <si>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</si>
  <si>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</si>
  <si>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</si>
  <si>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</si>
  <si>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</si>
  <si>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</si>
  <si>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</si>
  <si>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</si>
  <si>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</si>
  <si>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M3XKM</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</si>
  <si>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</si>
  <si>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</si>
  <si>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</si>
  <si>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</si>
  <si>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</si>
  <si>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</si>
  <si>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</si>
  <si>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</si>
  <si>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</si>
  <si>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</si>
  <si>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</si>
  <si>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</si>
  <si>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</si>
  <si>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</si>
  <si>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</si>
  <si>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</si>
  <si>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</si>
  <si>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</si>
  <si>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</si>
  <si>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</si>
  <si>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</si>
  <si>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</si>
  <si>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</si>
  <si>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</si>
  <si>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</si>
  <si>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</si>
  <si>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</si>
  <si>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</si>
  <si>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</si>
  <si>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</si>
  <si>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</si>
  <si>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</si>
  <si>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</si>
  <si>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L</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</si>
  <si>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</si>
  <si>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</si>
  <si>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</si>
  <si>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</si>
  <si>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</si>
  <si>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</si>
  <si>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</si>
  <si>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</si>
  <si>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</si>
  <si>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</si>
  <si>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</si>
  <si>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</si>
  <si>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</si>
  <si>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</si>
  <si>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</si>
  <si>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</si>
  <si>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</si>
  <si>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</si>
  <si>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</si>
  <si>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</si>
  <si>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</si>
  <si>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</si>
  <si>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</si>
  <si>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</si>
  <si>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</si>
  <si>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</si>
  <si>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</si>
  <si>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</si>
  <si>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</si>
  <si>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</si>
  <si>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</si>
  <si>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</si>
  <si>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</si>
  <si>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</si>
  <si>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</si>
  <si>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</si>
  <si>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</si>
  <si>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</si>
  <si>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</si>
  <si>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</si>
  <si>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</si>
  <si>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</si>
  <si>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</si>
  <si>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</si>
  <si>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</si>
  <si>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</si>
  <si>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</si>
  <si>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</si>
  <si>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</si>
  <si>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</si>
  <si>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</si>
  <si>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</si>
  <si>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0212</t>
  </si>
  <si>
    <t>0318</t>
  </si>
  <si>
    <t>0014</t>
  </si>
  <si>
    <t>0008</t>
  </si>
  <si>
    <t>0332</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</si>
  <si>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</si>
  <si>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</si>
  <si>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</si>
  <si>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</si>
  <si>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</si>
  <si>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</si>
  <si>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</si>
  <si>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</si>
  <si>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</si>
  <si>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</si>
  <si>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</si>
  <si>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</si>
  <si>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</si>
  <si>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</si>
  <si>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</si>
  <si>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</si>
  <si>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</si>
  <si>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</si>
  <si>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</si>
  <si>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</si>
  <si>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</si>
  <si>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</si>
  <si>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</si>
  <si>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</si>
  <si>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</si>
  <si>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</si>
  <si>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</si>
  <si>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</si>
  <si>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</si>
  <si>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</si>
  <si>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</si>
  <si>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</si>
  <si>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</si>
  <si>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</si>
  <si>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</si>
  <si>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</si>
  <si>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</si>
  <si>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</si>
  <si>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</si>
  <si>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</si>
  <si>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</si>
  <si>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</si>
  <si>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</si>
  <si>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</si>
  <si>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</si>
  <si>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</si>
  <si>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</si>
  <si>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</si>
  <si>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</si>
  <si>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</si>
  <si>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</si>
  <si>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</si>
  <si>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</si>
  <si>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</si>
  <si>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20000 L, EM VIA URBANA EM LEITO NATURAL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</si>
  <si>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</si>
  <si>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</si>
  <si>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</si>
  <si>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</si>
  <si>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0334</t>
  </si>
  <si>
    <t>CARGA, MANOBRA E DESCARGA MANUAL DE TUBOS PLÁSTICOS, DN MENOR OU IGUAL A 100 MM, EM CAMINHÃO CARROCERIA 9T. AF_07/2020</t>
  </si>
  <si>
    <t>T</t>
  </si>
  <si>
    <t>CARGA, MANOBRA E DESCARGA MANUAL DE TUBOS PLÁSTICOS, DN 200 MM, EM CAMINHÃO CARROCERIA 9T. AF_07/2020</t>
  </si>
  <si>
    <t>CARGA, MANOBRA E DESCARGA MANUAL DE TUBOS PLÁSTICOS, DN 150 MM, EM CAMINHÃO CARROCERIA 9T. AF_06/2021</t>
  </si>
  <si>
    <t>0335</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</si>
  <si>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</si>
  <si>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</si>
  <si>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</si>
  <si>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</si>
  <si>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</si>
  <si>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</si>
  <si>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</si>
  <si>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</si>
  <si>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</si>
  <si>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</si>
  <si>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</si>
  <si>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</si>
  <si>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</si>
  <si>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</si>
  <si>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</si>
  <si>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</si>
  <si>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</si>
  <si>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</si>
  <si>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</si>
  <si>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</si>
  <si>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</si>
  <si>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</si>
  <si>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</si>
  <si>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</si>
  <si>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</si>
  <si>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</si>
  <si>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</si>
  <si>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</si>
  <si>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</si>
  <si>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</si>
  <si>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</si>
  <si>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</si>
  <si>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</si>
  <si>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</si>
  <si>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</si>
  <si>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</si>
  <si>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</si>
  <si>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</si>
  <si>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</si>
  <si>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</si>
  <si>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</si>
  <si>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</si>
  <si>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</si>
  <si>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</si>
  <si>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</si>
  <si>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</si>
  <si>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</si>
  <si>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</si>
  <si>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</si>
  <si>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</si>
  <si>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</si>
  <si>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</si>
  <si>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</si>
  <si>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</si>
  <si>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</si>
  <si>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</si>
  <si>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</si>
  <si>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</si>
  <si>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0202</t>
  </si>
  <si>
    <t>0204</t>
  </si>
  <si>
    <t>0205</t>
  </si>
  <si>
    <t>0208</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</si>
  <si>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</si>
  <si>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</si>
  <si>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</si>
  <si>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</si>
  <si>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</si>
  <si>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</si>
  <si>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</si>
  <si>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</si>
  <si>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</si>
  <si>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</si>
  <si>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</si>
  <si>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</si>
  <si>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</si>
  <si>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</si>
  <si>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</si>
  <si>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</si>
  <si>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</si>
  <si>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</si>
  <si>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</si>
  <si>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</si>
  <si>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</si>
  <si>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</si>
  <si>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</si>
  <si>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0277</t>
  </si>
  <si>
    <t>AJUDANTE DE ARMADOR COM ENCARGOS COMPLEMENTARES</t>
  </si>
  <si>
    <t>ENCARGOS COMPLEMENTARES REFERENCIAL</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</si>
  <si>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</si>
  <si>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</si>
  <si>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</si>
  <si>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</si>
  <si>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</si>
  <si>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</si>
  <si>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</si>
  <si>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</si>
  <si>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</si>
  <si>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</si>
  <si>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</si>
  <si>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</si>
  <si>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</si>
  <si>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</si>
  <si>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</si>
  <si>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BLASTER, DINAMITADOR OU CABO DE FOGO COM ENCARGOS COMPLEMENTARES</t>
  </si>
  <si>
    <t>CALCETEIRO COM ENCARGOS COMPLEMENTARES</t>
  </si>
  <si>
    <t>CAVOUQUEIRO OU OPERADOR PERFURATRIZ/ROMPEDOR COM ENCARGOS COMPLEMENTARES</t>
  </si>
  <si>
    <t>ELETRICISTA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</si>
  <si>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</si>
  <si>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</si>
  <si>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</si>
  <si>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</si>
  <si>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</si>
  <si>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</si>
  <si>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</si>
  <si>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</si>
  <si>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</si>
  <si>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MOTORISTA DE BASCULANTE COM ENCARGOS COMPLEMENTARES</t>
  </si>
  <si>
    <t>MOTORISTA DE CAMINHÃO COM ENCARGOS COMPLEMENTARES</t>
  </si>
  <si>
    <t>MOTORISTA DE CAMINHÃO E CARRETA COM ENCARGOS COMPLEMENTARES</t>
  </si>
  <si>
    <t>MOTORISTA DE VEÍCULO LEVE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</si>
  <si>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</si>
  <si>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</si>
  <si>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</si>
  <si>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</si>
  <si>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</si>
  <si>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</si>
  <si>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</si>
  <si>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</si>
  <si>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</si>
  <si>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</si>
  <si>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</si>
  <si>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</si>
  <si>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</si>
  <si>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</si>
  <si>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</si>
  <si>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</si>
  <si>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</si>
  <si>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</si>
  <si>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</si>
  <si>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</si>
  <si>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</si>
  <si>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</si>
  <si>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</si>
  <si>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</si>
  <si>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</si>
  <si>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</si>
  <si>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</si>
  <si>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</si>
  <si>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</si>
  <si>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TÉCNICO DE LABORATÓRIO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</si>
  <si>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</si>
  <si>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</si>
  <si>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</si>
  <si>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</si>
  <si>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</si>
  <si>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</si>
  <si>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</si>
  <si>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</si>
  <si>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</si>
  <si>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</si>
  <si>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</si>
  <si>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</si>
  <si>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</si>
  <si>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</si>
  <si>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</si>
  <si>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</si>
  <si>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</si>
  <si>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</si>
  <si>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</si>
  <si>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MES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</si>
  <si>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</si>
  <si>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</si>
  <si>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</si>
  <si>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</si>
  <si>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</si>
  <si>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</si>
  <si>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</si>
  <si>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</si>
  <si>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</si>
  <si>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</si>
  <si>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</si>
  <si>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</si>
  <si>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</si>
  <si>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</si>
  <si>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</si>
  <si>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</si>
  <si>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</si>
  <si>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</si>
  <si>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</si>
  <si>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</si>
  <si>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</si>
  <si>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</si>
  <si>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</si>
  <si>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</si>
  <si>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</si>
  <si>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</si>
  <si>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</si>
  <si>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</si>
  <si>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</si>
  <si>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</si>
  <si>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</si>
  <si>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</si>
  <si>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</si>
  <si>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</si>
  <si>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</si>
  <si>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</si>
  <si>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</si>
  <si>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</si>
  <si>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</si>
  <si>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</si>
  <si>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</si>
  <si>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</si>
  <si>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</si>
  <si>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</si>
  <si>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</si>
  <si>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</si>
  <si>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</si>
  <si>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</si>
  <si>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</si>
  <si>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</si>
  <si>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</si>
  <si>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</si>
  <si>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</si>
  <si>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</si>
  <si>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</si>
  <si>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</si>
  <si>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</si>
  <si>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</si>
  <si>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</si>
  <si>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</si>
  <si>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</si>
  <si>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</si>
  <si>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</si>
  <si>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</si>
  <si>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</si>
  <si>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</si>
  <si>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</si>
  <si>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</si>
  <si>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</si>
  <si>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</si>
  <si>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</si>
  <si>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</si>
  <si>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</si>
  <si>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</si>
  <si>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</si>
  <si>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</si>
  <si>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</si>
  <si>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</si>
  <si>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</si>
  <si>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</si>
  <si>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</si>
  <si>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</si>
  <si>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</si>
  <si>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</si>
  <si>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</si>
  <si>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</si>
  <si>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</si>
  <si>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</si>
  <si>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</si>
  <si>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</si>
  <si>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</si>
  <si>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</si>
  <si>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</si>
  <si>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</si>
  <si>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</si>
  <si>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</si>
  <si>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</si>
  <si>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</si>
  <si>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</si>
  <si>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</si>
  <si>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</si>
  <si>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</si>
  <si>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</si>
  <si>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</si>
  <si>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</si>
  <si>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</si>
  <si>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</si>
  <si>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</si>
  <si>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</si>
  <si>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</si>
  <si>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</si>
  <si>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</si>
  <si>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</si>
  <si>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</si>
  <si>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</si>
  <si>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</si>
  <si>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</si>
  <si>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</si>
  <si>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</si>
  <si>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</si>
  <si>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</si>
  <si>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</si>
  <si>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</si>
  <si>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</si>
  <si>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</si>
  <si>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</si>
  <si>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</si>
  <si>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</si>
  <si>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</si>
  <si>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</si>
  <si>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</si>
  <si>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</si>
  <si>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</si>
  <si>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</si>
  <si>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</si>
  <si>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</si>
  <si>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</si>
  <si>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</si>
  <si>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</si>
  <si>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</si>
  <si>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</si>
  <si>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</si>
  <si>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</si>
  <si>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</si>
  <si>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</si>
  <si>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</si>
  <si>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</si>
  <si>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</si>
  <si>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</si>
  <si>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</si>
  <si>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</si>
  <si>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</si>
  <si>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</si>
  <si>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</si>
  <si>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</si>
  <si>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</si>
  <si>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</si>
  <si>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</si>
  <si>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</si>
  <si>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</si>
  <si>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</si>
  <si>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</si>
  <si>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</si>
  <si>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</si>
  <si>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</si>
  <si>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</si>
  <si>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</si>
  <si>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</si>
  <si>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</si>
  <si>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</si>
  <si>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</si>
  <si>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</si>
  <si>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</si>
  <si>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</si>
  <si>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</si>
  <si>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</si>
  <si>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</si>
  <si>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</si>
  <si>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</si>
  <si>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</si>
  <si>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</si>
  <si>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</si>
  <si>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</si>
  <si>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</si>
  <si>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</si>
  <si>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</si>
  <si>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</si>
  <si>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</si>
  <si>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</si>
  <si>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</si>
  <si>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</si>
  <si>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</si>
  <si>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</si>
  <si>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</si>
  <si>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</si>
  <si>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</si>
  <si>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</si>
  <si>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</si>
  <si>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</si>
  <si>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</si>
  <si>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</si>
  <si>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</si>
  <si>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</si>
  <si>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</si>
  <si>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</si>
  <si>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</si>
  <si>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</si>
  <si>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</si>
  <si>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</si>
  <si>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</si>
  <si>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</si>
  <si>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</si>
  <si>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</si>
  <si>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</si>
  <si>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</si>
  <si>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</si>
  <si>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</si>
  <si>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</si>
  <si>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</si>
  <si>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</si>
  <si>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</si>
  <si>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</si>
  <si>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</si>
  <si>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</si>
  <si>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</si>
  <si>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</si>
  <si>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</si>
  <si>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</si>
  <si>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LOCALIDADE: 1070 - JOAO PESSOA</t>
  </si>
  <si>
    <t xml:space="preserve">CODIGO  </t>
  </si>
  <si>
    <t>DESCRICAO DO INSUMO</t>
  </si>
  <si>
    <t>ORIGEM DO PRECO</t>
  </si>
  <si>
    <t>SC25KG</t>
  </si>
  <si>
    <t>M2XMES</t>
  </si>
  <si>
    <t>UNXMES</t>
  </si>
  <si>
    <t>1 - TERRAPLENAGEM</t>
  </si>
  <si>
    <t>01.000.01</t>
  </si>
  <si>
    <t>DESMATAMENTO DESTOCAMENTO E LIMPEZA</t>
  </si>
  <si>
    <t>m²</t>
  </si>
  <si>
    <t>01.000.02</t>
  </si>
  <si>
    <t>DESMATAMENTO MANUAL INCLUSIVE QUEIMA E LIMPEZA</t>
  </si>
  <si>
    <t>01.000.03</t>
  </si>
  <si>
    <t>ROÇADA MANUAL</t>
  </si>
  <si>
    <t>ha</t>
  </si>
  <si>
    <t>01.000.04</t>
  </si>
  <si>
    <t>CAPINA MANUAL</t>
  </si>
  <si>
    <t>01.000.05</t>
  </si>
  <si>
    <t>DESMATAMENTO E DESTOC. DE ÁRVORES DIAMETRO &gt; 30 cm</t>
  </si>
  <si>
    <t>ud</t>
  </si>
  <si>
    <t>01.000.06</t>
  </si>
  <si>
    <t>DESTOCAMENTO MANUAL DE ÁRVORES DIAMETRO &lt; 30 cm</t>
  </si>
  <si>
    <t>01.000.07</t>
  </si>
  <si>
    <t>ROÇADA MECANIZADA</t>
  </si>
  <si>
    <t>01.100.00</t>
  </si>
  <si>
    <t>REGULARIZAÇÃO DO SUB-LEITO</t>
  </si>
  <si>
    <t>01.100.01</t>
  </si>
  <si>
    <t>m³</t>
  </si>
  <si>
    <t>01.100.02</t>
  </si>
  <si>
    <t>01.100.03</t>
  </si>
  <si>
    <t>01.100.04</t>
  </si>
  <si>
    <t>01.100.05</t>
  </si>
  <si>
    <t>01.100.06</t>
  </si>
  <si>
    <t>01.100.07</t>
  </si>
  <si>
    <t>01.100.08</t>
  </si>
  <si>
    <t>01.100.09</t>
  </si>
  <si>
    <t>ESCAV.E CARGA MAT.1A.CAT.C/TRANSP.DE 0-200M (CB)</t>
  </si>
  <si>
    <t>01.100.10</t>
  </si>
  <si>
    <t>ESC.E CARGA DE MAT.1A.CAT.C/TRANSP.DE 201-400M(CB)</t>
  </si>
  <si>
    <t>01.100.11</t>
  </si>
  <si>
    <t>ESC.E CARGA MAT.1A.CAT.C/TRANSP.DE 401-600M (CB)</t>
  </si>
  <si>
    <t>01.100.12</t>
  </si>
  <si>
    <t>ESC.E CARGA MAT.1A.CAT.C/TRANSP.DE 601-800M (CB)</t>
  </si>
  <si>
    <t>01.100.13</t>
  </si>
  <si>
    <t>ESC.E CARGA MAT.1A.CAT.C/TRANSP.DE 801-1000M (CB)</t>
  </si>
  <si>
    <t>01.100.14</t>
  </si>
  <si>
    <t>ESC.E CARGA MAT.1A.CAT.C/TRANSP.DE 1001-1200M (CB)</t>
  </si>
  <si>
    <t>01.100.15</t>
  </si>
  <si>
    <t>ESC.E CARGA MAT.1A.CAT.C/TRANSP.DE 1201-1400M (CB)</t>
  </si>
  <si>
    <t>01.100.16</t>
  </si>
  <si>
    <t>ESC.E CARGA MAT.1A.CAT.C/TRANSP.DE 1401-1600M (CB)</t>
  </si>
  <si>
    <t>01.100.17</t>
  </si>
  <si>
    <t>ESC.E CARGA MAT.1A.CAT.C/TRANSP.DE 1601-1800M (CB)</t>
  </si>
  <si>
    <t>01.100.18</t>
  </si>
  <si>
    <t>ESC.E CARGA MAT.1A.CAT.C/TRANSP.DE 1801-2000M (CB)</t>
  </si>
  <si>
    <t>01.100.19</t>
  </si>
  <si>
    <t>ESC.E CARGA MAT.1A.CAT.C/TRANSP.DE 2001-3000M (CB)</t>
  </si>
  <si>
    <t>01.100.20</t>
  </si>
  <si>
    <t>ESC.E CARGA MAT.1A.CAT.C/TRANSP.DE 3001-5000M (CB)</t>
  </si>
  <si>
    <t>01.100.21</t>
  </si>
  <si>
    <t>ESCAVACAO CARGA E DESCARGA DE MATERIAL DE 1A.CAT</t>
  </si>
  <si>
    <t>01.100.22</t>
  </si>
  <si>
    <t>EXTRACAO E CARGA DE AREIA C/TRATOR E CARREGADEIRA</t>
  </si>
  <si>
    <t>01.100.23</t>
  </si>
  <si>
    <t>EXTRACAO E CARGA DE AREIA COM DRAG-LINE</t>
  </si>
  <si>
    <t>01.100.24</t>
  </si>
  <si>
    <t>ESCAVACAO CARGA E TRANSP. DE SOLO MOLE ATE 200M</t>
  </si>
  <si>
    <t>01.100.25</t>
  </si>
  <si>
    <t>EXPURGO EM JAZIDA</t>
  </si>
  <si>
    <t>01.101.00</t>
  </si>
  <si>
    <t>ESCAV.E TRANSP.MAT.2A.CAT.ATE 50M C/TRATOR</t>
  </si>
  <si>
    <t>01.101.01</t>
  </si>
  <si>
    <t>ESCAV.E CARGA MAT.2A.CAT.C/TRANSP. DE 0-200M</t>
  </si>
  <si>
    <t>01.101.02</t>
  </si>
  <si>
    <t>ESCAV. E CARGA MAT.2A.CAT.C/TRANSP.DE 0-200M (CB)</t>
  </si>
  <si>
    <t>01.101.04</t>
  </si>
  <si>
    <t>ESCAV. E CARGA MAT.2A.CAT.C/TRANSP.DE 201-400M (CB)</t>
  </si>
  <si>
    <t>01.101.05</t>
  </si>
  <si>
    <t>ESCAV. E CARGA MAT.2A.CAT.C/TRANSP.DE 401-600M (CB)</t>
  </si>
  <si>
    <t>01.101.06</t>
  </si>
  <si>
    <t>ESCAV. E CARGA MAT.2A.CAT.C/TRANSP.DE 601-800M (CB)</t>
  </si>
  <si>
    <t>01.101.07</t>
  </si>
  <si>
    <t>ESCAV. E CARGA MAT.2A.CAT.C/TRANSP.DE 1.201-1.400M (CB)</t>
  </si>
  <si>
    <t>01.102.01</t>
  </si>
  <si>
    <t>ESCAV.E CARGA MAT.3A.CAT. C/TRANSP. DE 0-200M (CB)</t>
  </si>
  <si>
    <t>01.102.02</t>
  </si>
  <si>
    <t>ESCAV. E CARGA MAT.3A.CAT.C/TRANSP.DE 201-400M (CB)</t>
  </si>
  <si>
    <t>01.102.03</t>
  </si>
  <si>
    <t>ESCAV. E CARGA MAT.3A.CAT.C/TRANSP.DE 401-600M (CB)</t>
  </si>
  <si>
    <t>01.102.04</t>
  </si>
  <si>
    <t>ESCAV. E CARGA MAT.3A.CAT.C/TRANSP.DE 601-800M (CB)</t>
  </si>
  <si>
    <t>01.102.05</t>
  </si>
  <si>
    <t>ESCAV. E CARGA MAT.3A.CAT.C/TRANSP.DE 1.601-1.800M (CB)</t>
  </si>
  <si>
    <t>01.102.06</t>
  </si>
  <si>
    <t>ESCAVACAO CARGA E DESCARGA DE MATERIAL DE 3A.CAT</t>
  </si>
  <si>
    <t>01.102.10</t>
  </si>
  <si>
    <t>ROCHA FRAGMENTADA POR FOGACHO (PEDRA DE MAO)</t>
  </si>
  <si>
    <t>01.102.11</t>
  </si>
  <si>
    <t>CONFECCAO DE BRITA</t>
  </si>
  <si>
    <t>01.102.12</t>
  </si>
  <si>
    <t>DESMONTE DE MATERIAL DE 3ª CAT. A FRIO COM ARGAMASSA EXPANSIVA A CÉU ABERTO</t>
  </si>
  <si>
    <t>01.200.01</t>
  </si>
  <si>
    <t>ESPALHAMENTO DE SOLO E/OU AREIA C/MOTONIVELADORA</t>
  </si>
  <si>
    <t>01.200.04</t>
  </si>
  <si>
    <t>COLCHAO DE AREIA EXCL.APENAS TRANSPORTE DA AREIA</t>
  </si>
  <si>
    <t>01.400.02</t>
  </si>
  <si>
    <t>RECONFORMACAO DE PLATAFORMA (PATROLAMENTO)</t>
  </si>
  <si>
    <t>km</t>
  </si>
  <si>
    <t>RECOMPOSICAO DE ACOSTAMENTO EXCLUSIVE TRANSP.SOLO</t>
  </si>
  <si>
    <t>REVESTIMENTO PRIMARIO EXCLUSIVE APENAS TRANSPORTE</t>
  </si>
  <si>
    <t>COMPACTACAO DE ATERRO 95% PN</t>
  </si>
  <si>
    <t>01.510.01</t>
  </si>
  <si>
    <t>COMPACTACAO DE ATERRO - CONTROLE VISUAL</t>
  </si>
  <si>
    <t>01.510.02</t>
  </si>
  <si>
    <t>COMPACTACAO MANUAL DE ATERROS</t>
  </si>
  <si>
    <t>01.511.00</t>
  </si>
  <si>
    <t>01.999.03</t>
  </si>
  <si>
    <t>DESMATAMENTO EM JAZIDAS</t>
  </si>
  <si>
    <t>01.999.04</t>
  </si>
  <si>
    <t>TRANSPORTE DE SOLO/AREIA EM CAMINHAO BASCULANTE ROD NPAV</t>
  </si>
  <si>
    <t>t.km</t>
  </si>
  <si>
    <t>01.999.05</t>
  </si>
  <si>
    <t>TRANSPORTE COMERCIAL EM CAMINHAO BASCULANTE ROD PAV</t>
  </si>
  <si>
    <t>01.999.06</t>
  </si>
  <si>
    <t>MATERIAL ADICIONAL (SOLO) PARA TERRAPLENAGEM</t>
  </si>
  <si>
    <t>01.999.07</t>
  </si>
  <si>
    <t>DRENO VERTICAL DE AREIA(D=0,40) EXCL.TRANSP.AREIA</t>
  </si>
  <si>
    <t>01.999.08</t>
  </si>
  <si>
    <t>TRANSPORTE DE MAT.3A.CAT. EM CAMINHAO BASCULANTE ROD NPAV</t>
  </si>
  <si>
    <t>02.000.00</t>
  </si>
  <si>
    <t>REGULARIZAÇÃO DO SUBLEITO</t>
  </si>
  <si>
    <t>02.100.00</t>
  </si>
  <si>
    <t>REFORÇO DO SUBLEITO EXCLUSIVE APENAS TRANSPORTE</t>
  </si>
  <si>
    <t>02.100.01</t>
  </si>
  <si>
    <t>EXECUCAO DE SOLO BETUME EXCLUSIVE APENAS LIGANTE</t>
  </si>
  <si>
    <t>02.200.00</t>
  </si>
  <si>
    <t>SUB-BASE ESTAB. GRANUL.S/MISTURA EXCLUSIVE TRANSP.</t>
  </si>
  <si>
    <t>02.200.01</t>
  </si>
  <si>
    <t>BASE ESTAB. GRANUL.S/MISTURA EXCLUSIVE TRANSPORTE</t>
  </si>
  <si>
    <t>02.200.02</t>
  </si>
  <si>
    <t>REESTABILIZAÇÃO DE BASE EXISTENTE</t>
  </si>
  <si>
    <t>02.200.03</t>
  </si>
  <si>
    <t>REESTAB.DE BASE EXIST.C/ ADICAO 20% SOLO</t>
  </si>
  <si>
    <t>02.200.04</t>
  </si>
  <si>
    <t>REESTAB.DE BASE EXIST.C/ ADICAO 20% AREIA EM PESO</t>
  </si>
  <si>
    <t>02.200.05</t>
  </si>
  <si>
    <t>REEST.DE BASE EXIST.C/INCl.REV.ASF.C/ AD.20% SOLO,RECICLADORA</t>
  </si>
  <si>
    <t>02.200.06</t>
  </si>
  <si>
    <t>m3</t>
  </si>
  <si>
    <t>02.200.07</t>
  </si>
  <si>
    <t>02.210.00</t>
  </si>
  <si>
    <t>BASE ESTAB.GRANUL.SOLO / AREIA (70%-30%) EXC.TRANSP.</t>
  </si>
  <si>
    <t>02.210.01</t>
  </si>
  <si>
    <t>SUB-BASE/BASE SOLO / AREIA (50%-50%) EXC.TRANSP.</t>
  </si>
  <si>
    <t>02.210.02</t>
  </si>
  <si>
    <t>BASE ESTAB.GRANUL.SOLO / AREIA (20%-80%) EXC.TRANSP.</t>
  </si>
  <si>
    <t>02.210.03</t>
  </si>
  <si>
    <t>BASE ESTAB.GRANUL.SOLO / AREIA (60%-40%) EXC.TRANSP.</t>
  </si>
  <si>
    <t>02.210.04</t>
  </si>
  <si>
    <t>BASE ESTAB.GRANUL.SOLO / AREIA (80%-20%) EXC.TRANSP.</t>
  </si>
  <si>
    <t>02.210.05</t>
  </si>
  <si>
    <t>02.210.06</t>
  </si>
  <si>
    <t>BASE SOLO / AREIA (25%-75%) EM PESO EXC.TRANSPORTE</t>
  </si>
  <si>
    <t>02.210.07</t>
  </si>
  <si>
    <t>SUB-BASE ESTAB.GRANUL.SOLO / AREIA (60%-40%) EXC.TRANSP.</t>
  </si>
  <si>
    <t>02.210.08</t>
  </si>
  <si>
    <t>BASE ESTAB.GRANUL.SOLO / BRITA COMERCIAL (80%-20%) EXC.TRANSP.(c/usina)</t>
  </si>
  <si>
    <t>02.210.09</t>
  </si>
  <si>
    <t>BASE ESTAB.GRANUL.SOLO / AREIA / BRITA COMERCIAL (70%-10%-20%) EXC.TRANSP.(c/usina)</t>
  </si>
  <si>
    <t>02.210.10</t>
  </si>
  <si>
    <t>BASE ESTAB.GRANUL.SOLO / AREIA / BRITA COMERCIAL (60%-10%-30%) EXC.TRANSP.(c/usina)</t>
  </si>
  <si>
    <t>02.210.11</t>
  </si>
  <si>
    <t>SUB-BASE ESTAB.GRANUL.SOLO / AREIA (80%-20%) EXC.TRANSP.</t>
  </si>
  <si>
    <t>02.210.12</t>
  </si>
  <si>
    <t>BASE ESTAB.GRANUL.SOLO / AREIA / BRITA COMERCIAL (50%-40%-10%) EXC.TRANSP.(c/usina)</t>
  </si>
  <si>
    <t>02.210.13</t>
  </si>
  <si>
    <t>BASE ESTAB.GRANUL.SOLO / AREIA / BRITA COMERCIAL (50%-30%-20%) EXC.TRANSP.(c/usina)</t>
  </si>
  <si>
    <t>02.220.00</t>
  </si>
  <si>
    <t>02.220.01</t>
  </si>
  <si>
    <t>02.220.03</t>
  </si>
  <si>
    <t>02.220.04</t>
  </si>
  <si>
    <t>02.220.05</t>
  </si>
  <si>
    <t>02.221.05</t>
  </si>
  <si>
    <t>02.221.06</t>
  </si>
  <si>
    <t>02.240.00</t>
  </si>
  <si>
    <t>USIN.DE BRITA GRAD.TRATADA C/CIMENTO EM USINA</t>
  </si>
  <si>
    <t>02.240.01</t>
  </si>
  <si>
    <t>BASE SOLO-CIMENTO(2% EM PESO)EXCL.TRANS.SOLO/USINA</t>
  </si>
  <si>
    <t>02.240.02</t>
  </si>
  <si>
    <t>BASE SOLO-CIMENTO(3% EM PESO)EXCL.TRANS.SOLO/USINA</t>
  </si>
  <si>
    <t>02.240.03</t>
  </si>
  <si>
    <t>BASE SOLO-CIMENTO(4% EM PESO)EXCL.TRANS.SOLO/USINA</t>
  </si>
  <si>
    <t>02.240.04</t>
  </si>
  <si>
    <t>BASE SOLO-CIMENTO(5% EM PESO)EXCL.TRANS.SOLO/USINA</t>
  </si>
  <si>
    <t>02.240.05</t>
  </si>
  <si>
    <t>BASE SOLO-CIMENTO(6% EM PESO)EXCL.TRANS.SOLO/USINA</t>
  </si>
  <si>
    <t>02.240.06</t>
  </si>
  <si>
    <t>BASE SOLO-CIMENTO(7% EM PESO)EXCL.TRANS.SOLO/USINA</t>
  </si>
  <si>
    <t>02.240.07</t>
  </si>
  <si>
    <t>BASE OU SUB-BASE DE BRITA GRADUADA TRATADA C/CIMENTO EM USINA B.COM</t>
  </si>
  <si>
    <t>02.250.00</t>
  </si>
  <si>
    <t>BASE EM MACADAME BETUMINOSO EXCL. APENAS LIGANTE</t>
  </si>
  <si>
    <t>02.260.00</t>
  </si>
  <si>
    <t>BASE EM MACADAME HIDRAULICO</t>
  </si>
  <si>
    <t>02.260.01</t>
  </si>
  <si>
    <t>BASE DE BRITA GRADUADA</t>
  </si>
  <si>
    <t>02.300.00</t>
  </si>
  <si>
    <t>IMPRIMACAO EXCLUSIVE LIGANTE</t>
  </si>
  <si>
    <t>02.300.01</t>
  </si>
  <si>
    <t>LAMA ASFALTICA GROSSA, EXCLUSIVE LIGANTE</t>
  </si>
  <si>
    <t>02.300.02</t>
  </si>
  <si>
    <t>CAPA SELANTE C/PO DE PEDRA EXCL. LIGANTE</t>
  </si>
  <si>
    <t>02.300.03</t>
  </si>
  <si>
    <t>CAPA SELANTE COM AREIA EXCL. LIGANTE</t>
  </si>
  <si>
    <t>02.300.04</t>
  </si>
  <si>
    <t>LAMA ASFALTICA FINA, EXCLUSIVE LIGANTE</t>
  </si>
  <si>
    <t>02.301.00</t>
  </si>
  <si>
    <t>IMPRIMACAO/PINTURA MANUAL EXCLUSIVE LIGANTE</t>
  </si>
  <si>
    <t>02.400.01</t>
  </si>
  <si>
    <t>PINTURA DE LIGACAO EXCLUSIVE LIGANTE</t>
  </si>
  <si>
    <t>02.500.00</t>
  </si>
  <si>
    <t>TRATAMENTO SUPERFICIAL SIMPLES EXCL. LIGANTE</t>
  </si>
  <si>
    <t>02.500.01</t>
  </si>
  <si>
    <t>TRAT. SUPERFICIAL CONTRA PÓ (C/AREIA) EXCL. LIGANTE</t>
  </si>
  <si>
    <t>02.500.02</t>
  </si>
  <si>
    <t>02.501.00</t>
  </si>
  <si>
    <t>TRATAMENTO SUP. DUPLO C/3 BANHO EXCL. LIGANTE</t>
  </si>
  <si>
    <t>02.501.01</t>
  </si>
  <si>
    <t>02.530.00</t>
  </si>
  <si>
    <t>REGULARIZAÇÃO COM PMF, EXCLUSIVE LIGANTE</t>
  </si>
  <si>
    <t>t</t>
  </si>
  <si>
    <t>02.530.01</t>
  </si>
  <si>
    <t>REGULARIZAÇÃO COM PMF C/BRITA COMERCIAL EXCLUSIVE LIGANTE</t>
  </si>
  <si>
    <t>02.530.02</t>
  </si>
  <si>
    <t>REGUL.MANUAL DE SUPERFICIE C/ PMF EXCLUSIVE LIGANTE</t>
  </si>
  <si>
    <t>02.540.00</t>
  </si>
  <si>
    <t>CONCRETO BETUMINOSO USINADO A QUENTE EXC. LIGANTE</t>
  </si>
  <si>
    <t>02.540.01</t>
  </si>
  <si>
    <t>BINDER EXCLUSIVE LIGANTE</t>
  </si>
  <si>
    <t>02.540.02</t>
  </si>
  <si>
    <t>02.540.03</t>
  </si>
  <si>
    <t>02.540.04</t>
  </si>
  <si>
    <t>02.540.05</t>
  </si>
  <si>
    <t>02.702.00</t>
  </si>
  <si>
    <t>02.702.01</t>
  </si>
  <si>
    <t>RECUP.DA PAV.EM PARALELO C/APROV.DO COLCHAO E PEDR</t>
  </si>
  <si>
    <t>02.702.02</t>
  </si>
  <si>
    <t>RECUP.DA PAV.EM PARALELO C/APROVEITAMENTO D/PEDRA</t>
  </si>
  <si>
    <t>02.900.01</t>
  </si>
  <si>
    <t>ESCARIF.E REMOCAO DE SUB-BASE E BASE (DMT ATE 2KM)</t>
  </si>
  <si>
    <t>02.900.02</t>
  </si>
  <si>
    <t>ESCARIF.E REMOCAO DE REVEST.ASFALTICO (DMT ATE 2KM)</t>
  </si>
  <si>
    <t>02.900.03</t>
  </si>
  <si>
    <t>DEMOLICAO DE PAVIMENTACAO COM PARALELEPIPEDOS</t>
  </si>
  <si>
    <t>02.900.04</t>
  </si>
  <si>
    <t>REMOCAO E REPOSICAO DE MEIO FIO EM PEDRA GRANITICA</t>
  </si>
  <si>
    <t>02.900.05</t>
  </si>
  <si>
    <t>DEMOL.DE PAVIMENT.EM PRE-MOLDADOS C/REAPROV.E LIMPESA</t>
  </si>
  <si>
    <t>02.900.06</t>
  </si>
  <si>
    <t>FRESAGEM CONTINUA DE REVEST. BETUMINOSO C/TRANSP.ATE 2KM</t>
  </si>
  <si>
    <t>02.900.07</t>
  </si>
  <si>
    <t>FRESAGEM DESCONTINUA DE REVEST. BETUM. C/TRANSP.ATE 2KM</t>
  </si>
  <si>
    <t>02.999.03</t>
  </si>
  <si>
    <t>MISTURA BETUMINOSA (PMF) EXCL.LIGANTE ( CONFECCAO )</t>
  </si>
  <si>
    <t>02.999.04</t>
  </si>
  <si>
    <t>TAPA BURACO COM PMF EXCLUSIVE LIGANTE</t>
  </si>
  <si>
    <t>02.999.05</t>
  </si>
  <si>
    <t>REMENDO PROFUNDO EXCLUSIVE TRANSPORTE MATERIAL</t>
  </si>
  <si>
    <t>02.999.06</t>
  </si>
  <si>
    <t>TRANSP. DE SOLO E/OU AREIA EM CAM. BASCULANTE, ROD N/PAV</t>
  </si>
  <si>
    <t>02.999.07</t>
  </si>
  <si>
    <t>TRANSP. DE SOLO E/OU AREIA EM CAM. BASCULANTE, ROD PAV</t>
  </si>
  <si>
    <t>02.999.14</t>
  </si>
  <si>
    <t>02.999.15</t>
  </si>
  <si>
    <t>MATERIAL ADICIONAL(SOLO) P/REGULAR.E/OU REESTABIL.</t>
  </si>
  <si>
    <t>02.999.16</t>
  </si>
  <si>
    <t>MATERIAL ADICIONAL(AREIA) P/REGULAR.E/OU REESTABIL.</t>
  </si>
  <si>
    <t>02.999.17</t>
  </si>
  <si>
    <t>SELAGEM DE TRINCAS EXCLUSIVE LIGANTE</t>
  </si>
  <si>
    <t>l</t>
  </si>
  <si>
    <t>02.999.18</t>
  </si>
  <si>
    <t>MATERIAL ADICIONAL (SOLO) P/SOLO BETUME</t>
  </si>
  <si>
    <t>02.999.19</t>
  </si>
  <si>
    <t>02.999.21</t>
  </si>
  <si>
    <t>ESCARIFICACAO DE MATERIAL DE SUB-BASE/BASE</t>
  </si>
  <si>
    <t>02.999.22</t>
  </si>
  <si>
    <t>02.999.23</t>
  </si>
  <si>
    <t>02.999.24</t>
  </si>
  <si>
    <t>REJUNTAMENTO DE BLOCOS DE CONCRETO COM ASFALTO</t>
  </si>
  <si>
    <t>02.999.25</t>
  </si>
  <si>
    <t>LASTRO DE CONCRETO C/BRITA CALCAREA, INCL.PREP/LANCAMENTO</t>
  </si>
  <si>
    <t>02.999.26</t>
  </si>
  <si>
    <t>PAVIM.EM CONCRETO, C/3CM ESP.C/LASTRO DE BRITA CALC.C/7CM</t>
  </si>
  <si>
    <t>02.999.27</t>
  </si>
  <si>
    <t>02.999.28</t>
  </si>
  <si>
    <t>02.999.29</t>
  </si>
  <si>
    <t>MISTURA BETUMINOSA (PMF) C/BRITA COMERCIAL EXCUSIVE LIGANTE (CONFECCAO)</t>
  </si>
  <si>
    <t>02.999.30</t>
  </si>
  <si>
    <t>TAPA BURACO C/PMF DE BRITA COMERCIAL EXCLUSIVE LIGANTE</t>
  </si>
  <si>
    <t>02.999.31</t>
  </si>
  <si>
    <t>RETIRADA DE PAVIMENTO EM PARALELEPIPEDO</t>
  </si>
  <si>
    <t>02.999.32</t>
  </si>
  <si>
    <t>02.999.36</t>
  </si>
  <si>
    <t>LASTRO DE CONCRETO MAGRO, APLICADO EM PISOS OU RADIERS, ESPESSURA DE 5 CM</t>
  </si>
  <si>
    <t>03.000.00</t>
  </si>
  <si>
    <t>ESCAVACAO MANUAL PARA FUNDACAO EM MATERIAL 1A.CAT.</t>
  </si>
  <si>
    <t>03.001.00</t>
  </si>
  <si>
    <t>ESCAVACAO MANUAL PARA FUNDACAO EM MATERIAL 2A.CAT.</t>
  </si>
  <si>
    <t>03.001.01</t>
  </si>
  <si>
    <t>ESCAVACAO MANUAL PARA FUNDACAO EM MATERIAL 3A.CAT.</t>
  </si>
  <si>
    <t>03.200.00</t>
  </si>
  <si>
    <t>ENSECADEIRA SIMPLES C/PRANCHA DE MADEIRA</t>
  </si>
  <si>
    <t>03.300.01</t>
  </si>
  <si>
    <t>CONCRETO MAGRO TRACO 1/4/8 , fornecimento e aplicação</t>
  </si>
  <si>
    <t>03.300.02</t>
  </si>
  <si>
    <t>CONCRETO MAGRO TRACO 1/4/8 (COMERCIAL), fornecimento e aplicação</t>
  </si>
  <si>
    <t>03.300.03</t>
  </si>
  <si>
    <t>CONCRETO SIMPLES TRACO 1/3/6, fornecimento e aplicação</t>
  </si>
  <si>
    <t>03.300.04</t>
  </si>
  <si>
    <t>CONCRETO SIMPLES TRACO 1/3/6 (COMERCIAL), fornecimento e aplicação</t>
  </si>
  <si>
    <t>03.310.01</t>
  </si>
  <si>
    <t>CONCRETO CICLOPICO FCK &gt;=15 MPA C/30% RACHAO, fornecimento e aplicação</t>
  </si>
  <si>
    <t>03.310.02</t>
  </si>
  <si>
    <t>CONCRETO CICLOPICO FCK &gt;=15 MPA C/30% RACHAO (COM), fornecimento e aplicação</t>
  </si>
  <si>
    <t>03.321.00</t>
  </si>
  <si>
    <t>CONCRETO ESTRUTURAL FCK &gt;=15 MPA, fornecimento e aplicação</t>
  </si>
  <si>
    <t>03.321.01</t>
  </si>
  <si>
    <t>CONCRETO ESTRUTURAL FCK &gt;=15 MPA (COMERCIAL), fornecimento e aplicação</t>
  </si>
  <si>
    <t>03.322.00</t>
  </si>
  <si>
    <t>CONCRETO ESTRUTURAL FCK &gt;=18 MPA, fornecimento e aplicação</t>
  </si>
  <si>
    <t>03.322.01</t>
  </si>
  <si>
    <t>CONCRETO ESTRUTURAL FCK &gt;=18 MPA (COMERCIAL), fornecimento e aplicação</t>
  </si>
  <si>
    <t>03.322.02</t>
  </si>
  <si>
    <t>CONCRETO DE LAJE DE PAVIMENTAÇÃO, fornecimento e aplicação</t>
  </si>
  <si>
    <t>03.323.00</t>
  </si>
  <si>
    <t>CONCRETO ESTRUTURAL FCK &gt;=20 MPA, fornecimento e aplicação</t>
  </si>
  <si>
    <t>03.323.01</t>
  </si>
  <si>
    <t>CONCRETO ESTRUTURAL FCK &gt;=20 MPA (COMERCIAL), fornecimento e aplicação</t>
  </si>
  <si>
    <t>03.324.00</t>
  </si>
  <si>
    <t>CONCRETO ESTRUTURAL FCK &gt;=30 MPA, fornecimento e aplicação</t>
  </si>
  <si>
    <t>03.324.01</t>
  </si>
  <si>
    <t>CONCRETO ESTRUTURAL FCK &gt;=30 MPA (COMERCIAL), fornecimento e aplicação</t>
  </si>
  <si>
    <t>03.325.00</t>
  </si>
  <si>
    <t>CONCRETO ESTRUTURAL FCK &gt;=25 MPA, fornecimento e aplicação</t>
  </si>
  <si>
    <t>03.325.01</t>
  </si>
  <si>
    <t>CONCRETO ESTRUTURAL FCK &gt;=25 MPA (COMERCIAL), fornecimento e aplicação</t>
  </si>
  <si>
    <t>03.326.00</t>
  </si>
  <si>
    <t>CONCRETO ESTRUTURAL FCK &gt;=35 MPA, fornecimento e aplicação</t>
  </si>
  <si>
    <t>03.326.01</t>
  </si>
  <si>
    <t>CONCRETO ESTRUTURAL FCK &gt;=35 MPA (COMERCIAL), fornecimento e aplicação</t>
  </si>
  <si>
    <t>03.327.00</t>
  </si>
  <si>
    <t>CONCRETO ESTRUTURAL FCK &gt;=40 MPA, fornecimento e aplicação</t>
  </si>
  <si>
    <t>03.327.01</t>
  </si>
  <si>
    <t>CONCRETO ESTRUTURAL FCK &gt;=40 MPA (COMERCIAL), fornecimento e aplicação</t>
  </si>
  <si>
    <t>03.339.00</t>
  </si>
  <si>
    <t>CONF. E CRAVAÇÃO DE ESTACA PRE-MOLDADA CONCRETO 30X30 CM</t>
  </si>
  <si>
    <t>03.339.01</t>
  </si>
  <si>
    <t>CONF. E CRAVAÇÃO DE ESTACA PRE-MOLDADA CONCRETO 40X40 CM</t>
  </si>
  <si>
    <t>03.340.00</t>
  </si>
  <si>
    <t>ARGAMASSA DE CIMENTO E AREIA TRACO 1:4, fornecimento e aplicação</t>
  </si>
  <si>
    <t>03.340.01</t>
  </si>
  <si>
    <t>03.349.01</t>
  </si>
  <si>
    <t>ALVENARIA DE PEDRA ARGAMASSADA</t>
  </si>
  <si>
    <t>03.349.02</t>
  </si>
  <si>
    <t>ALVENARIA DE PEDRA ARGAMASSADA (COMERCIAL)</t>
  </si>
  <si>
    <t>03.353.00</t>
  </si>
  <si>
    <t>kg</t>
  </si>
  <si>
    <t>03.353.01</t>
  </si>
  <si>
    <t>03.353.02</t>
  </si>
  <si>
    <t>03.370.00</t>
  </si>
  <si>
    <t>FORMA DE MADEIRA</t>
  </si>
  <si>
    <t>03.370.06</t>
  </si>
  <si>
    <t>FORMAS DE MADEIRIT PLASTIFICADO ESP MIN 12 MM - USO GERAL - UTILIZACAO DE 3 VEZES -
CONFECCAO, INSTALACAO E RETIRADA</t>
  </si>
  <si>
    <t>03.370.01</t>
  </si>
  <si>
    <t>ESCORAMENTO DE FORMAS VERTICAL</t>
  </si>
  <si>
    <t>03.370.04</t>
  </si>
  <si>
    <t>FORMA DE MADEIRIT</t>
  </si>
  <si>
    <t>03.372.00</t>
  </si>
  <si>
    <t>FORMA PARA TUBULÃO</t>
  </si>
  <si>
    <t>03.400.00</t>
  </si>
  <si>
    <t>ESCAVACAO PARA TUBULAO A CEU ABERTO EM MAT.1A.CAT.</t>
  </si>
  <si>
    <t>03.400.01</t>
  </si>
  <si>
    <t>ESCAVACAO PARA TUBULAO A AR COMPRIMIDO MAT.1A.CAT.</t>
  </si>
  <si>
    <t>03.400.02</t>
  </si>
  <si>
    <t>ESCAVACAO PARA TUBULAO A CEU ABERTO EM MAT.2A.CAT.</t>
  </si>
  <si>
    <t>03.400.03</t>
  </si>
  <si>
    <t>ESCAVACAO PARA TUBULAO A AR COMPRIMIDO MAT.2A.CAT.</t>
  </si>
  <si>
    <t>03.410.00</t>
  </si>
  <si>
    <t>TUBULAO A CEU ABERTO D=1,20M FCK&gt;=15MPA</t>
  </si>
  <si>
    <t>03.410.01</t>
  </si>
  <si>
    <t>TUBULAO A CEU ABERTO D=1,40M FCK&gt;=15MPA</t>
  </si>
  <si>
    <t>03.410.02</t>
  </si>
  <si>
    <t>TUBULAO A CEU ABERTO D=1,60M FCK&gt;=15MPA</t>
  </si>
  <si>
    <t>03.410.03</t>
  </si>
  <si>
    <t>TUBULAO A CEU ABERTO D=2,00M FCK&gt;=15MPA</t>
  </si>
  <si>
    <t>03.410.04</t>
  </si>
  <si>
    <t>TUBULAO A CEU ABERTO D=1,40M FCK&gt;=18MPA EXCL. AÇO</t>
  </si>
  <si>
    <t>03.410.05</t>
  </si>
  <si>
    <t>TUBULAO A CEU ABERTO D=1,20M FCK&gt;=20MPA EXCL. AÇO</t>
  </si>
  <si>
    <t>03.410.06</t>
  </si>
  <si>
    <t>TUBULAO AR COMPRIMIDO D=1,20M FCK&gt;=15MPA EXCL.AÇO</t>
  </si>
  <si>
    <t>03.411.00</t>
  </si>
  <si>
    <t>TUBULAO AR COMPRIMIDO D=1,20M FCK&gt;=15MPA</t>
  </si>
  <si>
    <t>03.411.01</t>
  </si>
  <si>
    <t>TUBULAO A AR COMPRIMIDO D=1,40M FCK&gt;= 15MPA</t>
  </si>
  <si>
    <t>03.411.02</t>
  </si>
  <si>
    <t>TUBULAO A AR COMPRIMIDO D=1,60M FCK&gt;= 15MPA</t>
  </si>
  <si>
    <t>03.411.03</t>
  </si>
  <si>
    <t>TUBULAO A AR COMPRIMIDO D=2,00M FCK&gt;= 15MPA</t>
  </si>
  <si>
    <t>03.411.04</t>
  </si>
  <si>
    <t>TUBULAO AR COMPRIMIDO D=1,20M FCK&gt;=20MPA EXCL.AÇO</t>
  </si>
  <si>
    <t>03.411.05</t>
  </si>
  <si>
    <t>TUBULAO AR COMPRIMIDO D=1,20M FCK&gt;=18MPA EXCL.AÇO</t>
  </si>
  <si>
    <t>03.411.06</t>
  </si>
  <si>
    <t>TUBULAO AR COMPRIMIDO D=1,40M FCK&gt;=18MPA EXCL.AÇO</t>
  </si>
  <si>
    <t>03.411.07</t>
  </si>
  <si>
    <t>TUBULAO AR COMPRIMIDO D=1,40M FCK&gt;=20MPA EXCL.AÇO</t>
  </si>
  <si>
    <t>03.510.00</t>
  </si>
  <si>
    <t>APARELHO DE APOIO EM NEOPRENE</t>
  </si>
  <si>
    <t>03.700.01</t>
  </si>
  <si>
    <t>GUARDA CORPO PADRAO DER-PB</t>
  </si>
  <si>
    <t>03.700.02</t>
  </si>
  <si>
    <t>GUARDA CORPO PADRAO DNIT</t>
  </si>
  <si>
    <t>03.910.00</t>
  </si>
  <si>
    <t>FORNECIMENTO E APLICACAO DE ANCORAGEM ATIVA (CONE) - 12 CORDOALHAS DE 12,7 MM</t>
  </si>
  <si>
    <t>03.910.01</t>
  </si>
  <si>
    <t>FORNECIMENTO E APLICACAO DE ANCORAGEM ATIVA (CONE) - 6 CORDOALHAS DE 12,7 MM</t>
  </si>
  <si>
    <t>03.910.11</t>
  </si>
  <si>
    <t>RECOBRIMENTO DE FERRAGEM COM GROUT</t>
  </si>
  <si>
    <t>03.910.12</t>
  </si>
  <si>
    <t>ANDAIME DE MADEIRA</t>
  </si>
  <si>
    <t>03.911.00</t>
  </si>
  <si>
    <t>BAINHA GALVANIZADA D=(EXT) 7,0CM</t>
  </si>
  <si>
    <t>03.911.01</t>
  </si>
  <si>
    <t>BAINHA GALVANIZADA D=(EXT) 5,5CM</t>
  </si>
  <si>
    <t>03.920.01</t>
  </si>
  <si>
    <t>BASE ALARGADA TUBULAO A CEU ABERTO FCK&gt;=15MPA</t>
  </si>
  <si>
    <t>03.920.02</t>
  </si>
  <si>
    <t>BASE ALARGADA TUBULAO AR COMPRIMIDO FCK&gt;=15MPA</t>
  </si>
  <si>
    <t>03.920.03</t>
  </si>
  <si>
    <t>BASE ALARGADA TUBULAO AR COMPRIMIDO FCK&gt;=20MPA</t>
  </si>
  <si>
    <t>03.920.04</t>
  </si>
  <si>
    <t>BASE ALARGADA TUBULAO AR COMPRIMIDO FCK&gt;=18MPA</t>
  </si>
  <si>
    <t>03.920.05</t>
  </si>
  <si>
    <t>BASE ALARGADA TUBULAO A CEU ABERTO FCK&gt;=18MPA</t>
  </si>
  <si>
    <t>03.940.00</t>
  </si>
  <si>
    <t>REATERRO COMPACTADO C/APROV. DO SOLO ESCAVADO</t>
  </si>
  <si>
    <t>03.940.01</t>
  </si>
  <si>
    <t>REATERRO COM AREIA GROSSA</t>
  </si>
  <si>
    <t>03.951.01</t>
  </si>
  <si>
    <t>PINTURA COM NATA DE CIMENTO</t>
  </si>
  <si>
    <t>03.951.02</t>
  </si>
  <si>
    <t>PINTURA A CAL ( 2 DEMAOS )</t>
  </si>
  <si>
    <t>03.951.03</t>
  </si>
  <si>
    <t>PINTURA ACRILICA EM PISO CIMENTADO DUAS DEMAOS</t>
  </si>
  <si>
    <t>03.991.01</t>
  </si>
  <si>
    <t>FORNECIMENTO E APLICACAO DE DRENO DE PVC (D=75MM)</t>
  </si>
  <si>
    <t>03.991.02</t>
  </si>
  <si>
    <t>DRENO EM PVC (D=100MM)</t>
  </si>
  <si>
    <t>03.999.00</t>
  </si>
  <si>
    <t>DEMOLICAO DE CONCRETO/ALVENARIA DE PEDRA</t>
  </si>
  <si>
    <t>03.999.02</t>
  </si>
  <si>
    <t>ESGOTAMENTO CONTINUO</t>
  </si>
  <si>
    <t>h</t>
  </si>
  <si>
    <t>03.999.03</t>
  </si>
  <si>
    <t>DEMOLICAO DE ALVENARIA DE TIJOLO</t>
  </si>
  <si>
    <t>03.999.04</t>
  </si>
  <si>
    <t>DEMOLICAO DE CONCRETO ESTRUTURAL</t>
  </si>
  <si>
    <t>03.999.05</t>
  </si>
  <si>
    <t>APLICACAO DE EPOXY EM SUPERFICIE DE CONCRETO</t>
  </si>
  <si>
    <t>03.999.06</t>
  </si>
  <si>
    <t>03.999.07</t>
  </si>
  <si>
    <t>REATERRO DO MATERIAL ESCAVADO</t>
  </si>
  <si>
    <t>03.999.08</t>
  </si>
  <si>
    <t>REMOCAO DE SOLO MOLE</t>
  </si>
  <si>
    <t>03.999.09</t>
  </si>
  <si>
    <t>03.999.10</t>
  </si>
  <si>
    <t>ENCHIMENTO DE JUNTA</t>
  </si>
  <si>
    <t>03.999.13</t>
  </si>
  <si>
    <t>DEMOLICAO DE CONCRETO SIMPLES</t>
  </si>
  <si>
    <t>03.999.14</t>
  </si>
  <si>
    <t>FORNECIMENTO, CRAVAÇÃO E ARRASAMENTO DE ESTACAS DE AÇO ASTM A572 GRAU 50,
PERFIL HP 310 X 79</t>
  </si>
  <si>
    <t>03.999.15</t>
  </si>
  <si>
    <t>FORNECIMENTO, CRAVAÇÃO E ARRASAMENTO DE ESTACAS DE AÇO ASTM A572 GRAU 50,
PERFIL HP 310 X 93</t>
  </si>
  <si>
    <t>04.000.01</t>
  </si>
  <si>
    <t>ESCAVACAO MANUAL PARA FUNDACAO EM MAT.1A.CATEGORIA</t>
  </si>
  <si>
    <t>04.000.03</t>
  </si>
  <si>
    <t>ESCAVACAO MANUAL DE VALETA E DRENO EM MATERIAL 1A.CATEG.</t>
  </si>
  <si>
    <t>04.000.05</t>
  </si>
  <si>
    <t>ESCAVACAO MANUAL MATERIAL 1A.CAT EM GALERIA</t>
  </si>
  <si>
    <t>04.010.00</t>
  </si>
  <si>
    <t>ESCAVACAO MANUAL PARA FUNDACAO EM MAT.2A.CATEGORIA</t>
  </si>
  <si>
    <t>04.010.01</t>
  </si>
  <si>
    <t>ESCAVACAO MANUAL DE VALETA E DRENO EM MATERIAL 2A.CATEG.</t>
  </si>
  <si>
    <t>04.020.00</t>
  </si>
  <si>
    <t>ESCAVACAO MANUAL PARA FUNDACAO EM MAT.3A.CATEGORIA</t>
  </si>
  <si>
    <t>04.020.01</t>
  </si>
  <si>
    <t>ESCAVACAO MANUAL DE VALETA E DRENO EM MATERIAL 3A.CATEG.</t>
  </si>
  <si>
    <t>04.030.01</t>
  </si>
  <si>
    <t>ESCAVAÇÃO MECÂNICA DE VALETA EM MATERIAL 1A.CATEGORIA</t>
  </si>
  <si>
    <t>04.030.02</t>
  </si>
  <si>
    <t>ESCAVAÇÃO MECÂNICA DE VALETA EM MATERIAL 2A.CATEGORIA</t>
  </si>
  <si>
    <t>04.030.03</t>
  </si>
  <si>
    <t>ESCAVAÇÃO MECÂNICA DE VALETA EM MATERIAL 3A.CATEGORIA</t>
  </si>
  <si>
    <t>04.100.00</t>
  </si>
  <si>
    <t>FORN.E ASSENTAMENTO DE TUBO DE CONCRETO(D=0,40M)</t>
  </si>
  <si>
    <t>04.100.01</t>
  </si>
  <si>
    <t>FORN.E ASSENTAMENTO DE TUBO DE CONCRETO(D=0,60M)</t>
  </si>
  <si>
    <t>04.100.02</t>
  </si>
  <si>
    <t>FORN.E ASSENTAMENTO DE TUBO DE CONCRETO(D=0,80M)</t>
  </si>
  <si>
    <t>04.100.03</t>
  </si>
  <si>
    <t>FORN.E ASSENTAMENTO DE TUBO DE CONCRETO(D=1,00M)</t>
  </si>
  <si>
    <t>04.100.04</t>
  </si>
  <si>
    <t>FORN.E ASSENTAMENTO DE TUBO DE CONCRETO(D=1,20M)</t>
  </si>
  <si>
    <t>04.101.01</t>
  </si>
  <si>
    <t>EXTREMIDADE BUEIRO SIMPLES TUB.CONCRETO(D=0,60M)</t>
  </si>
  <si>
    <t>04.101.02</t>
  </si>
  <si>
    <t>EXTREMIDADE BUEIRO SIMPLES TUB.CONCRETO(D=0,80M)</t>
  </si>
  <si>
    <t>04.101.03</t>
  </si>
  <si>
    <t>EXTREMIDADE BUEIRO SIMPLES TUB.CONCRETO(D=1,00M)</t>
  </si>
  <si>
    <t>04.101.04</t>
  </si>
  <si>
    <t>EXTREMIDADE BUEIRO SIMPLES TUB.CONCRETO(D=1,20M)</t>
  </si>
  <si>
    <t>04.111.01</t>
  </si>
  <si>
    <t>EXTREMIDADE BUEIRO DUPLO TUB.CONCRETO(D=0,80M)</t>
  </si>
  <si>
    <t>04.111.02</t>
  </si>
  <si>
    <t>EXTREMIDADE BUEIRO DUPLO TUB.CONCRETO(D=1,00M)</t>
  </si>
  <si>
    <t>04.111.03</t>
  </si>
  <si>
    <t>EXTREMIDADE BUEIRO DUPLO TUB.CONCRETO(D=1,20M)</t>
  </si>
  <si>
    <t>04.111.04</t>
  </si>
  <si>
    <t>EXTREMIDADE BUEIRO QUADRUPLO TUB.CONCRETO(D=1,20M)</t>
  </si>
  <si>
    <t>04.121.01</t>
  </si>
  <si>
    <t>EXTREMIDADE BUEIRO TRIPLO TUB.CONCRETO(D=1,00M)</t>
  </si>
  <si>
    <t>04.121.02</t>
  </si>
  <si>
    <t>EXTREMIDADE BUEIRO TRIPLO TUB.CONCRETO(D=1,20M)</t>
  </si>
  <si>
    <t>04.122.00</t>
  </si>
  <si>
    <t>FORN. E ASSENTAMENTO DE ADUELA 2 x 2 m - PADRÃO DNIT, TIPO I</t>
  </si>
  <si>
    <t>04.122.01</t>
  </si>
  <si>
    <t>FORN. E ASSENTAMENTO DE ADUELA 2 x 2 m - PADRÃO DNIT, TIPO II</t>
  </si>
  <si>
    <t>04.123.00</t>
  </si>
  <si>
    <t>FORN. E ASSENTAMENTO DE ADUELA 3 x 3 m - PADRÃO DNIT, TIPO I</t>
  </si>
  <si>
    <t>04.200.00</t>
  </si>
  <si>
    <t>04.300.01</t>
  </si>
  <si>
    <t>CONCRETO MAGRO 1/4/8, fornecimento e aplicação</t>
  </si>
  <si>
    <t>04.300.02</t>
  </si>
  <si>
    <t>CONCRETO MAGRO 1/4/8 (COMERCIAL), fornecimento e aplicação</t>
  </si>
  <si>
    <t>04.300.03</t>
  </si>
  <si>
    <t>CONCRETO SIMPLES TRACO 1/3/6 , fornecimento e aplicação</t>
  </si>
  <si>
    <t>04.300.04</t>
  </si>
  <si>
    <t>04.300.05</t>
  </si>
  <si>
    <t>CONCRETO MAGRO PARA LASTRO, TRAÇO 1:4,5:4,5 (COMERCIAL), fornecimento e aplicação</t>
  </si>
  <si>
    <t>04.310.01</t>
  </si>
  <si>
    <t>CONCRETO CICLOPICO FCK &gt;=15 MPA C/30%RACHAO, fornecimento e aplicação</t>
  </si>
  <si>
    <t>04.310.02</t>
  </si>
  <si>
    <t>CONCRETO CICLOPICO FCK &gt;=15 MPA C/30%RACHAO (COM), fornecimento e aplicação</t>
  </si>
  <si>
    <t>04.321.00</t>
  </si>
  <si>
    <t>04.321.01</t>
  </si>
  <si>
    <t>04.322.00</t>
  </si>
  <si>
    <t>04.322.01</t>
  </si>
  <si>
    <t>04.323.00</t>
  </si>
  <si>
    <t>PLACA DE CONCRETO FCK &gt;=25 MPA  c=1,20m  l=0,50m  e=0,20m</t>
  </si>
  <si>
    <t>04.340.00</t>
  </si>
  <si>
    <t>ARGAMASSA DE CIMENTO E AREIA TRACO 1/4, fornecimento e aplicação</t>
  </si>
  <si>
    <t>04.340.01</t>
  </si>
  <si>
    <t>ARGAMASSA DE CIMENTO E AREIA TRACO 1/4 (COMERCIAL), fornecimento e aplicação</t>
  </si>
  <si>
    <t>04.349.01</t>
  </si>
  <si>
    <t>ALVENARIA DE PEDRA ARGAMASSADA, fornecimento e aplicação</t>
  </si>
  <si>
    <t>04.349.02</t>
  </si>
  <si>
    <t>ALVENARIA DE PEDRA ARGAMASSADA (COMERCIAL), fornecimento e aplicação</t>
  </si>
  <si>
    <t>04.350.00</t>
  </si>
  <si>
    <t>04.370.00</t>
  </si>
  <si>
    <t>04.370.01</t>
  </si>
  <si>
    <t>04.370.03</t>
  </si>
  <si>
    <t>FORMA DE MADEIRA P/REAPROVEITAMENTO (10 VEZES)</t>
  </si>
  <si>
    <t>04.370.04</t>
  </si>
  <si>
    <t>04.370.05</t>
  </si>
  <si>
    <t>FORMA DE MADEIRA P/REAPROVEITAMENTO (5 VEZES)</t>
  </si>
  <si>
    <t>04.370.06</t>
  </si>
  <si>
    <t>04.401.01</t>
  </si>
  <si>
    <t>VALETA DE CONCRETO P/PE DE ATERROS</t>
  </si>
  <si>
    <t>04.401.02</t>
  </si>
  <si>
    <t>CANALETAS EM CONCRETO ( E= 0,10M )</t>
  </si>
  <si>
    <t>04.401.03</t>
  </si>
  <si>
    <t>VALETA DE PROTECAO DE ATERRO TIPO VPA-01</t>
  </si>
  <si>
    <t>04.401.04</t>
  </si>
  <si>
    <t>VALETA REVESTIDA NO CANTEIRO CENTRAL TIPO A</t>
  </si>
  <si>
    <t>04.401.05</t>
  </si>
  <si>
    <t>VALETA REVESTIDA NO CANTEIRO CENTRAL TIPO B</t>
  </si>
  <si>
    <t>04.401.06</t>
  </si>
  <si>
    <t>VALETA DE PROTEÇÃO DE CORTE VPC-02</t>
  </si>
  <si>
    <t>04.500.00</t>
  </si>
  <si>
    <t>DRENO SUBTERRANEO (D=0,20M) EXC.APENAS ESCAVACAO</t>
  </si>
  <si>
    <t>04.501.00</t>
  </si>
  <si>
    <t>RECUP.DRENO PROF.C/APROVEITAMENTO TUBO EXCL. ESCAVACAO</t>
  </si>
  <si>
    <t>04.500.01</t>
  </si>
  <si>
    <t>BOCA SAIDA P/DRENO LONGITUDINAL PROFUNDO BSD 01</t>
  </si>
  <si>
    <t>04.500.02</t>
  </si>
  <si>
    <t>DRENO LONGIT.C/ TUBO PEAD D=150mm ENVOLVIDO EM MANTA GEOTEXTIL, EXCL. ESCAV.</t>
  </si>
  <si>
    <t>04.900.00</t>
  </si>
  <si>
    <t>SARJETA DE CONCRETO MOLDADA IN-LOCO (E=0,08M)</t>
  </si>
  <si>
    <t>04.900.03</t>
  </si>
  <si>
    <t>SARJETA DE CORTE EM CONCRETO (E=0,06M)</t>
  </si>
  <si>
    <t>04.900.04</t>
  </si>
  <si>
    <t>SARJETAO EM PARALELO INCL.COLCHAO AREIA E GUIAS</t>
  </si>
  <si>
    <t>04.900.05</t>
  </si>
  <si>
    <t>SARJETA DE CORTE TIPO STC-02</t>
  </si>
  <si>
    <t>04.900.06</t>
  </si>
  <si>
    <t>04.910.01</t>
  </si>
  <si>
    <t>FORN.E APLICACAO DE BANQUETA E LINHA D'AGUA DE CONCRETO</t>
  </si>
  <si>
    <t>FORN. E APLICACAO DE MEIO FIO EM PEDRA GRANITICA</t>
  </si>
  <si>
    <t>04.910.03</t>
  </si>
  <si>
    <t>MEIO FIO DE CONCRETO TIPO MFC-03</t>
  </si>
  <si>
    <t>04.910.04</t>
  </si>
  <si>
    <t>RECUPERACAO DA BANQUETA DE CONCRETO C/APROV.</t>
  </si>
  <si>
    <t>04.910.05</t>
  </si>
  <si>
    <t>MEIO FIO DE CONCRETO TIPO MFC-05</t>
  </si>
  <si>
    <t>04.930.00</t>
  </si>
  <si>
    <t>TAMPA DE CONCRETO P/CAIXA COLETORA</t>
  </si>
  <si>
    <t>04.930.01</t>
  </si>
  <si>
    <t>CAIXA COLETORA P/BSTC (D=0,60M) TIPO 1</t>
  </si>
  <si>
    <t>04.930.02</t>
  </si>
  <si>
    <t>CAIXA COLETORA P/BSTC (D=0,60M) TIPO 2</t>
  </si>
  <si>
    <t>04.930.03</t>
  </si>
  <si>
    <t>CAIXA COLETORA DE PASSAGEM P/BSTC (D=0,60M)</t>
  </si>
  <si>
    <t>04.930.06</t>
  </si>
  <si>
    <t>CAIXA COLETORA DE CONCRETO P/TUBO D=1,00M CCS-01</t>
  </si>
  <si>
    <t>04.930.11</t>
  </si>
  <si>
    <t>TAMPA PARA CAIXA COLETORA TIPO TCC-01</t>
  </si>
  <si>
    <t>04.930.12</t>
  </si>
  <si>
    <t>CAIXA DE DESAQUE PARA BSTC D=0,60M</t>
  </si>
  <si>
    <t>04.930.13</t>
  </si>
  <si>
    <t>CAIXA DE DESAQUE PARA BSTC D=0,80M</t>
  </si>
  <si>
    <t>04.930.14</t>
  </si>
  <si>
    <t>BOCA DE LOBO C/ENTRADA D'AGUA LATERAL TAMPA DE CONCRETO</t>
  </si>
  <si>
    <t>04.940.00</t>
  </si>
  <si>
    <t>DESCIDA D'AQUA C/CALHA CONC.PREMOLDADA (D=0,30M)</t>
  </si>
  <si>
    <t>04.940.01</t>
  </si>
  <si>
    <t>DESC.D'AQUA C/CALHA CONC.PREMOLDADA (D=0,40M) DAR-01</t>
  </si>
  <si>
    <t>04.940.02</t>
  </si>
  <si>
    <t>RECUPERACAO DE CALHA DE CONCRETO C/APROV.CALHA</t>
  </si>
  <si>
    <t>04.942.00</t>
  </si>
  <si>
    <t>ENTRADA D'AGUA PADRAO D.E.R/PB</t>
  </si>
  <si>
    <t>04.942.01</t>
  </si>
  <si>
    <t>SAIDA D'AGUA PADRAO D.E.R/PB</t>
  </si>
  <si>
    <t>04.942.02</t>
  </si>
  <si>
    <t>ENTRADA D'AGUA TIPO EDA-01</t>
  </si>
  <si>
    <t>04.942.03</t>
  </si>
  <si>
    <t>DISSIPADOR DE ENERGIA TIPO DES-01</t>
  </si>
  <si>
    <t>04.942.04</t>
  </si>
  <si>
    <t>RECUPERACAO DE ENTRADA D'AGUA</t>
  </si>
  <si>
    <t>04.942.05</t>
  </si>
  <si>
    <t>RECUPERACAO DE SAIDA D'AGUA</t>
  </si>
  <si>
    <t>04.942.06</t>
  </si>
  <si>
    <t>BOCA DE SAIDA DE DRENO PROFUNDO</t>
  </si>
  <si>
    <t>04.999.00</t>
  </si>
  <si>
    <t>DEMOLICAO DE CONCRETO E/OU ALVENARIA DE PEDRA</t>
  </si>
  <si>
    <t>04.999.01</t>
  </si>
  <si>
    <t>LIMPEZA DE BUEIROS</t>
  </si>
  <si>
    <t>04.999.02</t>
  </si>
  <si>
    <t>LIMPEZA MANUAL DE VALETAS</t>
  </si>
  <si>
    <t>04.999.03</t>
  </si>
  <si>
    <t>LIMPEZA DE SARJETA E MEIO-FIO</t>
  </si>
  <si>
    <t>04.999.05</t>
  </si>
  <si>
    <t>REMOCAO DE TUBO DE CONCRETO D=0,40M</t>
  </si>
  <si>
    <t>04.999.06</t>
  </si>
  <si>
    <t>REMOCAO DE TUBO DE CONCRETO D=0,60M</t>
  </si>
  <si>
    <t>04.999.07</t>
  </si>
  <si>
    <t>REMOCAO DE TUBO DE CONCRETO D=0,80M</t>
  </si>
  <si>
    <t>04.999.08</t>
  </si>
  <si>
    <t>REMOCAO DE TUBO DE CONCRETO D=1,00M</t>
  </si>
  <si>
    <t>04.999.09</t>
  </si>
  <si>
    <t>REMOCAO DE TUBO DE CONCRETO D=1,20M</t>
  </si>
  <si>
    <t>04.999.10</t>
  </si>
  <si>
    <t>ABERT.NO MEIO FIO DISP.SAIDA D'AGUA P/CANT.CENTRAL</t>
  </si>
  <si>
    <t>04.999.11</t>
  </si>
  <si>
    <t>OBRA DE TRANSPOSICAO NO CANTEIRO CENTRAL TIPO B</t>
  </si>
  <si>
    <t>04.999.12</t>
  </si>
  <si>
    <t>PINTURA DE BANQUETA A CAL ( 2 DEMAOS )</t>
  </si>
  <si>
    <t>04.999.13</t>
  </si>
  <si>
    <t>PINTURA DE SARJETA A CAL ( 2 DEMAOS )</t>
  </si>
  <si>
    <t>04.999.15</t>
  </si>
  <si>
    <t>RECOMPOSICAO DE SARJETA (1.00 X 0.08)M</t>
  </si>
  <si>
    <t>04.999.23</t>
  </si>
  <si>
    <t>REATERRO MANUAL INCLUSIVE COMPACTACAO</t>
  </si>
  <si>
    <t>04.999.24</t>
  </si>
  <si>
    <t>REATERRO COM AREIA GROSSA, EXCLUSIVE TRANSP DA AREIA</t>
  </si>
  <si>
    <t>04.999.25</t>
  </si>
  <si>
    <t>REATERRO C/APROVEITAMENTO DE MATERIAL ESCAVADO</t>
  </si>
  <si>
    <t>04.999.26</t>
  </si>
  <si>
    <t>POCO DE VISITA P/TUBULACAO DE 0,40M E 0,80M</t>
  </si>
  <si>
    <t>04.999.27</t>
  </si>
  <si>
    <t>BOCA DE LOBO P/TUBULACAO DE 0,40M E 0,60M</t>
  </si>
  <si>
    <t>04.999.28</t>
  </si>
  <si>
    <t>LIMPEZA MANUAL DE CALHAS</t>
  </si>
  <si>
    <t>04.999.29</t>
  </si>
  <si>
    <t>LIMPEZA MANUAL DE VALAS (MAT. 3ª CAT.)</t>
  </si>
  <si>
    <t>04.999.30</t>
  </si>
  <si>
    <t>REMOÇÃO DE BANQUETA/MEIO-FIO</t>
  </si>
  <si>
    <t>04.999.31</t>
  </si>
  <si>
    <t>LIMPEZA MANUAL DE ACOSTAMENTO C/ REMOÇÃO DE MATERIAL</t>
  </si>
  <si>
    <t>05.000.00</t>
  </si>
  <si>
    <t>ENROCAMENTO PEDRA DE MÃO ARUMADA</t>
  </si>
  <si>
    <t>05.000.01</t>
  </si>
  <si>
    <t>ENROCAMENTO PEDRA DE MÃO ARRUMADA (COMERCIAL)</t>
  </si>
  <si>
    <t>05.001.00</t>
  </si>
  <si>
    <t>ENROCAMENTO PEDRA DE MAO JOGADA</t>
  </si>
  <si>
    <t>05.001.01</t>
  </si>
  <si>
    <t>ENROCAMENTO PEDRA DE MAO JOGADA (COMERCIAL)</t>
  </si>
  <si>
    <t>05.002.00</t>
  </si>
  <si>
    <t>MURO GABIAO TIPO CAIXA</t>
  </si>
  <si>
    <t>05.100.00</t>
  </si>
  <si>
    <t>OBTENCAO DE GRAMA</t>
  </si>
  <si>
    <t>05.100.01</t>
  </si>
  <si>
    <t>PROTECAO VEGETAL DE TALUDES</t>
  </si>
  <si>
    <t>05.100.02</t>
  </si>
  <si>
    <t>PROTECAO VEGETAL NO CANTEIRO CENTRAL</t>
  </si>
  <si>
    <t>05.200.00</t>
  </si>
  <si>
    <t>ALVENARIA DE TIJOLO MACIÇO E=0.20M</t>
  </si>
  <si>
    <t>05.201.00</t>
  </si>
  <si>
    <t>05.999.00</t>
  </si>
  <si>
    <t>CALCADA DE CONCRETO (E=0,05M)</t>
  </si>
  <si>
    <t>05.999.01</t>
  </si>
  <si>
    <t>CALCADA DE CONCRETO (E=0,08M)</t>
  </si>
  <si>
    <t>06.000.00</t>
  </si>
  <si>
    <t>DEFENSA METALICA REFLETIVA MALEAVEL SIMPLES FORNECIMENTO E APLICACAO</t>
  </si>
  <si>
    <t>06.000.01</t>
  </si>
  <si>
    <t>DEFENSA METALICA REFLETIVA SEMI MALEAVEL SIMPLES FORN. E APLICACAO</t>
  </si>
  <si>
    <t>06.000.02</t>
  </si>
  <si>
    <t>PLACA DE SINALIZACAO (CONFECCAO)</t>
  </si>
  <si>
    <t>06.100.00</t>
  </si>
  <si>
    <t>SINALIZACAO HORIZONTAL COM TINTA 2 ANOS DURACAO</t>
  </si>
  <si>
    <t>06.100.01</t>
  </si>
  <si>
    <t>SINALIZACAO DE SETAS E/OU DIRETRIZES NA PISTA</t>
  </si>
  <si>
    <t>06.101.00</t>
  </si>
  <si>
    <t>SINALIZAÇÃO HORIZONTAL C/TERMOPLÁSTICO 3 ANOS DURAÇÃO</t>
  </si>
  <si>
    <t>06.101.01</t>
  </si>
  <si>
    <t>SINALIZAÇÃO DE SETAS, REDUTORES DE VELOCIDADE E/OU DIRETRIZES NA PISTA
C/TERMOPLÁSTICO 3 ANOS DURAÇÃO</t>
  </si>
  <si>
    <t>06.200.00</t>
  </si>
  <si>
    <t>SINALIZAÇÃO VERTICAL, C CHAPAS PLANAS DE AÇO ZINCADO Nº16 CONFORMIDADE C NORMA ABNT NBR 11904:2015, SUPORTE DE FIXAÇÃO EM SECÇÃO QUADRADA DE 3" MADEIRA DE LEI, PINTADO DUAS DEMÃOS, TINTA A BASE DE BORRACHA CLORADA OU ESMALTE SINTÉTICO BRANCO, COM FIXAÇÃO, PARAFUSOS, ARRUELAS, PORCAS E ELEMENTOS METALICOS GALVANIZADOS, PELICULAS RETO REFLETIVA TIPO III A, EM ACORDO NORMA NBR 14644/2013</t>
  </si>
  <si>
    <t>06.200.01</t>
  </si>
  <si>
    <t>PLACA DE SINAL.TRIANGULAR (L=1,00M) EM CONF.COM ITEM 06.200.00</t>
  </si>
  <si>
    <t>06.200.02</t>
  </si>
  <si>
    <t>PLACA DE SINAL. QUADRADA (L=1,00M), EM CONF COM ITEM 06.200.OO</t>
  </si>
  <si>
    <t>06.200.03</t>
  </si>
  <si>
    <t>PLACA DE SINAL.RETANGULAR (2,00X0,40M) EM CONF.COM ITEM 06.200.00</t>
  </si>
  <si>
    <t>06.200.04</t>
  </si>
  <si>
    <t>PLACA DE SINAL.RETANGULAR (2,00X1,00M) EM CONF.COM ITEM 06.200.00</t>
  </si>
  <si>
    <t>06.200.05</t>
  </si>
  <si>
    <t>PLACA DE SINAL.RETANGULAR (2,00X0,50M) EM CONF.COM ITEM 06.200.00</t>
  </si>
  <si>
    <t>06.200.06</t>
  </si>
  <si>
    <t>PLACA DE SINAL. RETANGULAR (2,00X1,20M) EM CONF.COM ITEM 06.200.00</t>
  </si>
  <si>
    <t>06.200.07</t>
  </si>
  <si>
    <t>PLACA DE SINAL.RETANGULAR (2,50X1,00M) EM CONF.COM ITEM 06.200.00</t>
  </si>
  <si>
    <t>06.200.08</t>
  </si>
  <si>
    <t>PLACA DE SINAL.RETANGULAR (2,50X1,20M), EM CONF.COM ITEM 06.200.00</t>
  </si>
  <si>
    <t>06.200.09</t>
  </si>
  <si>
    <t>PLACA DE SINAL.OCTOGONAL (D=1,00M), EM CONF.COM ITEM 06.200.00</t>
  </si>
  <si>
    <t>06.200.10</t>
  </si>
  <si>
    <t>PLACA DE SINALIZACAO CIRCULAR (D=1,00M), EM CONF.COM ITEM 06.200.00</t>
  </si>
  <si>
    <t>06.200.11</t>
  </si>
  <si>
    <t>FORN. E COLOCAÇÃO DE TACHA REFLET. MONODIRECIONAL</t>
  </si>
  <si>
    <t>06.200.12</t>
  </si>
  <si>
    <t>FORN. E COLOCAÇÃO DE TACHA REFLET. BIDIRECIONAL</t>
  </si>
  <si>
    <t>06.200.13</t>
  </si>
  <si>
    <t>FORN. E COLOCAÇÃO DE TACHÃO REFLET. MONODIRECIONAL</t>
  </si>
  <si>
    <t>06.200.14</t>
  </si>
  <si>
    <t>FORN. E COLOCAÇÃO DE TACHÃO REFLET. BIDIRECIONAL</t>
  </si>
  <si>
    <t>06.201.00</t>
  </si>
  <si>
    <t>PLACA INDICATIVA DE OBRA</t>
  </si>
  <si>
    <t>06.240.00</t>
  </si>
  <si>
    <t>MARCO QUILOMETRICO</t>
  </si>
  <si>
    <t>06.240.01</t>
  </si>
  <si>
    <t>PÓRTICO METALICO (15 à 17 m de vão), CONF. FORN. E INSTALAÇÃO</t>
  </si>
  <si>
    <t>06.240.02</t>
  </si>
  <si>
    <t>SEMI PÓRTICO METALICO (5 à 8 m de vão), CONF. FORN. E INSTALAÇÃO</t>
  </si>
  <si>
    <t>06.410.00</t>
  </si>
  <si>
    <t>CERCA C/6 FIOS ARAME FARPADO C/EST.MADEIRA C.1,5M</t>
  </si>
  <si>
    <t>06.410.01</t>
  </si>
  <si>
    <t>CERCA C/8 FIOS ARAME FARPADO C/EST.MADEIRA C.1,2M</t>
  </si>
  <si>
    <t>06.410.02</t>
  </si>
  <si>
    <t>CERCA C/4 FIOS ARAME FARPADO C/EST.MADEIRA C.2,0M</t>
  </si>
  <si>
    <t>06.410.03</t>
  </si>
  <si>
    <t>CERCA C/6 FIOS ARAME FARP.EST.CONCR.P/VIRAD.C.2,0M</t>
  </si>
  <si>
    <t>06.410.04</t>
  </si>
  <si>
    <t>CERCA C/8 FIOS ARAME FARP.EST.CONCR.P/VIRAD C.2,0M</t>
  </si>
  <si>
    <t>06.410.05</t>
  </si>
  <si>
    <t>CERCA C/6 FIOS ARAME FARPA.EST.CONCR.P/RETA C.2,0M</t>
  </si>
  <si>
    <t>06.410.06</t>
  </si>
  <si>
    <t>CERCA C/8 FIOS ARAME FARPA.EST.CONCR.P/RETA C.2,0M</t>
  </si>
  <si>
    <t>06.410.07</t>
  </si>
  <si>
    <t>CERCA C/6 FIOS ARAME FARP.EST.CONCR.P/RETA C 1,0M</t>
  </si>
  <si>
    <t>06.410.08</t>
  </si>
  <si>
    <t>CERCA C/6 FIOS ARAME FARP.EST.CONCR.P/RETA C. 1,5M</t>
  </si>
  <si>
    <t>06.411.00</t>
  </si>
  <si>
    <t>REMOCAO DE CERCA EXISTENTE S/REAPROVEITAMENTO</t>
  </si>
  <si>
    <t>06.411.01</t>
  </si>
  <si>
    <t>REMOCAO DE CERCA EXISTENTE C/REAPROVEITAMENTO</t>
  </si>
  <si>
    <t>06.411.02</t>
  </si>
  <si>
    <t>BALIZADOR DE TRÁFEGO</t>
  </si>
  <si>
    <t>07.000.00</t>
  </si>
  <si>
    <t>RECOMPOSIÇÃO DE CAMADA VEGETAL</t>
  </si>
  <si>
    <t>07.000.02</t>
  </si>
  <si>
    <t>PLANTIO DE ARVORE/ARBUSTOS NATIVOS</t>
  </si>
  <si>
    <t>07.000.07</t>
  </si>
  <si>
    <t>PLANTIO DE GRAMAS E LEGUMINOSAS A LANÇO MANUAL</t>
  </si>
  <si>
    <t>09.100.00</t>
  </si>
  <si>
    <t>MAO DE OBRA PARA SERVIÇOS GERAIS</t>
  </si>
  <si>
    <t>h/hm</t>
  </si>
  <si>
    <t>11.000.00</t>
  </si>
  <si>
    <t>ASFALTO DILUIDO CM-30 EXCLUSIVE TRANSPORTE</t>
  </si>
  <si>
    <t>11.000.01</t>
  </si>
  <si>
    <t>CIMENTO ASFALTICO CAP 50/70 EXCLUSIVE TRANSPORTE</t>
  </si>
  <si>
    <t>11.000.02</t>
  </si>
  <si>
    <t>EMULSAO ASFALTICA RR-1C EXCLUSIVE TRANSPORTE</t>
  </si>
  <si>
    <t>11.000.03</t>
  </si>
  <si>
    <t>EMULSAO ASFALTICA RR-2C EXCLUSIVE TRANSPORTE</t>
  </si>
  <si>
    <t>11.000.04</t>
  </si>
  <si>
    <t>EMULSAO ASFALTICA RM-1C EXCLUSIVE TRANSPORTE</t>
  </si>
  <si>
    <t>11.000.05</t>
  </si>
  <si>
    <t>EMULSAO ASFALTICA RL-1C EXCLUSIVE TRANSPORTE</t>
  </si>
  <si>
    <t>11.000.06</t>
  </si>
  <si>
    <t>EMULSÃO COM POLIMERO PARA MICRO REVESTIMENTO A FRIO (RC-1C-E)</t>
  </si>
  <si>
    <t>11.000.07</t>
  </si>
  <si>
    <t>EMULSÃO COM POLIMERO PARA TRATAMENTO SUPERFICIAL (RR-2C-E)</t>
  </si>
  <si>
    <r>
      <rPr>
        <b/>
        <sz val="11"/>
        <rFont val="Arial"/>
        <family val="2"/>
      </rPr>
      <t>DEPARTAMENTO DE ESTRADAS DE RODAGEM DA PARAÍBA - DER/PB</t>
    </r>
  </si>
  <si>
    <r>
      <rPr>
        <b/>
        <sz val="9"/>
        <rFont val="Arial"/>
        <family val="2"/>
      </rPr>
      <t>DIVISÃO DE PLANOS E PROGRAMAS - DPP</t>
    </r>
  </si>
  <si>
    <r>
      <rPr>
        <sz val="8.5"/>
        <rFont val="Arial"/>
        <family val="2"/>
      </rPr>
      <t>BDI =</t>
    </r>
  </si>
  <si>
    <r>
      <rPr>
        <sz val="8.5"/>
        <rFont val="Arial"/>
        <family val="2"/>
      </rPr>
      <t>(incluído no preço unitário)</t>
    </r>
  </si>
  <si>
    <r>
      <rPr>
        <b/>
        <sz val="8.5"/>
        <rFont val="Arial"/>
        <family val="2"/>
      </rPr>
      <t>Unid</t>
    </r>
  </si>
  <si>
    <r>
      <rPr>
        <sz val="8.5"/>
        <rFont val="Arial"/>
        <family val="2"/>
      </rPr>
      <t>Preço Unitário (R$)</t>
    </r>
  </si>
  <si>
    <r>
      <rPr>
        <b/>
        <sz val="8.5"/>
        <rFont val="Arial"/>
        <family val="2"/>
      </rPr>
      <t>S/BDI</t>
    </r>
  </si>
  <si>
    <r>
      <rPr>
        <b/>
        <sz val="8.5"/>
        <rFont val="Arial"/>
        <family val="2"/>
      </rPr>
      <t>C/BDI</t>
    </r>
  </si>
  <si>
    <t>Código</t>
  </si>
  <si>
    <t>Descrição</t>
  </si>
  <si>
    <t>DIRETORIA DE PLANEJAMENTO - DRP</t>
  </si>
  <si>
    <t>COTAÇÃO DE INSUMOS</t>
  </si>
  <si>
    <t>DESCRIÇÃO/FONTE</t>
  </si>
  <si>
    <t>UND</t>
  </si>
  <si>
    <t>CUSTO</t>
  </si>
  <si>
    <t>1.1</t>
  </si>
  <si>
    <t>INSUMO</t>
  </si>
  <si>
    <t>1.3</t>
  </si>
  <si>
    <t>UM</t>
  </si>
  <si>
    <t>Encargos:</t>
  </si>
  <si>
    <t>B.D.I. Serviços:</t>
  </si>
  <si>
    <t>DESCRIÇÃO DOS SERVIÇOS</t>
  </si>
  <si>
    <t>UNID.</t>
  </si>
  <si>
    <t>QUANT.</t>
  </si>
  <si>
    <t>VALORES (R$) - TOTAL</t>
  </si>
  <si>
    <t>VALORES (R$) - UNIT COM BDI</t>
  </si>
  <si>
    <t>VALORES (R$) - UNIT SEM BDI</t>
  </si>
  <si>
    <t>PLANILHA GLOBAL</t>
  </si>
  <si>
    <t>VALORES (R$) - UNIT</t>
  </si>
  <si>
    <t>1.0</t>
  </si>
  <si>
    <t>2.0</t>
  </si>
  <si>
    <t>2.1</t>
  </si>
  <si>
    <t>3.1</t>
  </si>
  <si>
    <t>3.2</t>
  </si>
  <si>
    <t>1.1.1</t>
  </si>
  <si>
    <t>1.1.2</t>
  </si>
  <si>
    <t>2.1.1</t>
  </si>
  <si>
    <t>1.2.1</t>
  </si>
  <si>
    <t>2.2.1</t>
  </si>
  <si>
    <t>1.3.1</t>
  </si>
  <si>
    <t>2.3.1</t>
  </si>
  <si>
    <t>1.3.2</t>
  </si>
  <si>
    <t>2.3.2</t>
  </si>
  <si>
    <t>PLANILHA ORÇAMENTÁRIA RESUMO</t>
  </si>
  <si>
    <t>VALORES (R$)</t>
  </si>
  <si>
    <t>Investimento total (R$)</t>
  </si>
  <si>
    <t>Recursos União</t>
  </si>
  <si>
    <t>Contrapartida</t>
  </si>
  <si>
    <t>Outras fontes</t>
  </si>
  <si>
    <t>Total</t>
  </si>
  <si>
    <t>Local/Data</t>
  </si>
  <si>
    <t>Assinatura do representante da equipe técnica</t>
  </si>
  <si>
    <t>Assinatura do agente executor</t>
  </si>
  <si>
    <t>Nome</t>
  </si>
  <si>
    <t>Cargo</t>
  </si>
  <si>
    <t>CREA</t>
  </si>
  <si>
    <t>Valor do Repasse</t>
  </si>
  <si>
    <t>Valor da Contrapartida</t>
  </si>
  <si>
    <t>Valor do Investimento</t>
  </si>
  <si>
    <t>Percentual de contrapartida:</t>
  </si>
  <si>
    <t>Percentual União</t>
  </si>
  <si>
    <t>Diversas</t>
  </si>
  <si>
    <t>Responsável Técnico</t>
  </si>
  <si>
    <t>Os valores % informados se enquadram nos limites do Acordão 2622/2013-TCU-Plenário (CPRB desconsiderado)</t>
  </si>
  <si>
    <t xml:space="preserve">Quadro de Composição do Investimento - QCI - OGU - </t>
  </si>
  <si>
    <t>Setor Público</t>
  </si>
  <si>
    <t>Empreendimento</t>
  </si>
  <si>
    <t>Agente executor</t>
  </si>
  <si>
    <t>Modalidade</t>
  </si>
  <si>
    <t>1.4</t>
  </si>
  <si>
    <t>1.4.1</t>
  </si>
  <si>
    <t>2.4.1</t>
  </si>
  <si>
    <t>4.1</t>
  </si>
  <si>
    <t>4.2</t>
  </si>
  <si>
    <t>4.3</t>
  </si>
  <si>
    <t>4.4</t>
  </si>
  <si>
    <t>4.5</t>
  </si>
  <si>
    <t>4.6</t>
  </si>
  <si>
    <t>1.4.2</t>
  </si>
  <si>
    <t>1.4.3</t>
  </si>
  <si>
    <t>1.4.4</t>
  </si>
  <si>
    <t>1.4.5</t>
  </si>
  <si>
    <t>1.4.6</t>
  </si>
  <si>
    <t>INTERBLOCOS INDUSTRIA E COMERCIO DE ARTEFATOS DE CIMENTO
EIRELI (CNPJ: 14.465.161/0001-65)</t>
  </si>
  <si>
    <t>Precon Artefatos de Concreto LTDA (CNPJ 13.617.541/0001-05)</t>
  </si>
  <si>
    <t>BR CONSTRUÇÃO (CNPJ 43.453.062.0001/61)</t>
  </si>
  <si>
    <t>Latitude</t>
  </si>
  <si>
    <t>Longitude</t>
  </si>
  <si>
    <t>N*</t>
  </si>
  <si>
    <t>Período</t>
  </si>
  <si>
    <t>n</t>
  </si>
  <si>
    <t>K</t>
  </si>
  <si>
    <t>Antenor Navarro</t>
  </si>
  <si>
    <t>6°44’</t>
  </si>
  <si>
    <t>38°27’</t>
  </si>
  <si>
    <t>(65-94)</t>
  </si>
  <si>
    <t>Barra de Santa Rosa</t>
  </si>
  <si>
    <t>6°43’</t>
  </si>
  <si>
    <t>36°04’</t>
  </si>
  <si>
    <t>(65-89)</t>
  </si>
  <si>
    <t>Bonito de Santa Fé</t>
  </si>
  <si>
    <t>7°19’</t>
  </si>
  <si>
    <t>38°31’</t>
  </si>
  <si>
    <t>(67-94)</t>
  </si>
  <si>
    <t>Campina Grande</t>
  </si>
  <si>
    <t>7°14’</t>
  </si>
  <si>
    <t>35°52’</t>
  </si>
  <si>
    <t>(66-89)</t>
  </si>
  <si>
    <t>Catolé do Rocha</t>
  </si>
  <si>
    <t>6°21’</t>
  </si>
  <si>
    <t>37°45’</t>
  </si>
  <si>
    <t>(63-92)</t>
  </si>
  <si>
    <t>Guarabira</t>
  </si>
  <si>
    <t>6°50’</t>
  </si>
  <si>
    <t>35°29’</t>
  </si>
  <si>
    <t>(65-81)</t>
  </si>
  <si>
    <t>Taperoá</t>
  </si>
  <si>
    <t>7°12’</t>
  </si>
  <si>
    <t>36°50’</t>
  </si>
  <si>
    <t>(63-93)</t>
  </si>
  <si>
    <t>Teixeira</t>
  </si>
  <si>
    <t>7°13’</t>
  </si>
  <si>
    <t>37°15’</t>
  </si>
  <si>
    <t>(63-85)</t>
  </si>
  <si>
    <t>Seridó</t>
  </si>
  <si>
    <t>6°51’</t>
  </si>
  <si>
    <t>36°25’</t>
  </si>
  <si>
    <t>(79-94)</t>
  </si>
  <si>
    <t>Itaporanga</t>
  </si>
  <si>
    <t>38°09’</t>
  </si>
  <si>
    <t>(65-83)</t>
  </si>
  <si>
    <t>7°08’</t>
  </si>
  <si>
    <t>34°53’</t>
  </si>
  <si>
    <t>(81-86)</t>
  </si>
  <si>
    <t>Monteiro</t>
  </si>
  <si>
    <t>7°52’</t>
  </si>
  <si>
    <t>37°07’</t>
  </si>
  <si>
    <t>(67-86)</t>
  </si>
  <si>
    <t>Patos</t>
  </si>
  <si>
    <t>7°01’</t>
  </si>
  <si>
    <t>37°17’</t>
  </si>
  <si>
    <t>(65-87)</t>
  </si>
  <si>
    <t>Bacia Experimental de Sumé</t>
  </si>
  <si>
    <t>7°43’</t>
  </si>
  <si>
    <t>36°57’</t>
  </si>
  <si>
    <t>(84-92)</t>
  </si>
  <si>
    <t>São Gonçalo</t>
  </si>
  <si>
    <t>38°19’</t>
  </si>
  <si>
    <t>(81-87)</t>
  </si>
  <si>
    <t>Curva IDF (Intensidade, Duração e Frequência)</t>
  </si>
  <si>
    <t>Localidade</t>
  </si>
  <si>
    <t>N</t>
  </si>
  <si>
    <t>i</t>
  </si>
  <si>
    <t>Anos de observação</t>
  </si>
  <si>
    <t>Período de observação</t>
  </si>
  <si>
    <t>Período de retorno</t>
  </si>
  <si>
    <t>Duração da Chuva</t>
  </si>
  <si>
    <t>Constantes locais</t>
  </si>
  <si>
    <t>Intensidade</t>
  </si>
  <si>
    <t>-</t>
  </si>
  <si>
    <t>ano</t>
  </si>
  <si>
    <t>anos</t>
  </si>
  <si>
    <t>min</t>
  </si>
  <si>
    <t>mm/h</t>
  </si>
  <si>
    <t>1. SARJETA DE ATERRO</t>
  </si>
  <si>
    <t>DADOS GERAIS</t>
  </si>
  <si>
    <t>DEMANDA DO PROJETO</t>
  </si>
  <si>
    <t>CAPACIDADE DA SARJETA</t>
  </si>
  <si>
    <r>
      <t>E</t>
    </r>
    <r>
      <rPr>
        <vertAlign val="subscript"/>
        <sz val="11"/>
        <color theme="0"/>
        <rFont val="Calibri"/>
        <family val="2"/>
        <scheme val="minor"/>
      </rPr>
      <t>0</t>
    </r>
  </si>
  <si>
    <r>
      <t>E</t>
    </r>
    <r>
      <rPr>
        <vertAlign val="subscript"/>
        <sz val="11"/>
        <color theme="0"/>
        <rFont val="Calibri"/>
        <family val="2"/>
        <scheme val="minor"/>
      </rPr>
      <t>F</t>
    </r>
  </si>
  <si>
    <t>Hmt</t>
  </si>
  <si>
    <t>Hjt</t>
  </si>
  <si>
    <t>z</t>
  </si>
  <si>
    <t>Lf</t>
  </si>
  <si>
    <t>Hm</t>
  </si>
  <si>
    <t>Hg</t>
  </si>
  <si>
    <t>Pveg</t>
  </si>
  <si>
    <t>La</t>
  </si>
  <si>
    <t>α</t>
  </si>
  <si>
    <t>β</t>
  </si>
  <si>
    <t>Tc</t>
  </si>
  <si>
    <t>Qp</t>
  </si>
  <si>
    <t>Hp</t>
  </si>
  <si>
    <t>Vp</t>
  </si>
  <si>
    <t>Am</t>
  </si>
  <si>
    <t>Pm</t>
  </si>
  <si>
    <t>Rh</t>
  </si>
  <si>
    <t>Vs</t>
  </si>
  <si>
    <t>Qs</t>
  </si>
  <si>
    <t>Teste
Capacidade da Sarjeta</t>
  </si>
  <si>
    <t>Teste
Drenagem Superficial</t>
  </si>
  <si>
    <t>d</t>
  </si>
  <si>
    <t>Estaca Inicial</t>
  </si>
  <si>
    <t>Estaca Final</t>
  </si>
  <si>
    <t>Extensão do trecho da pista</t>
  </si>
  <si>
    <t>Cota de Montante</t>
  </si>
  <si>
    <t>Cota de Jusante</t>
  </si>
  <si>
    <t>Taxa horizontal de inclinação</t>
  </si>
  <si>
    <t>Largura da faixa de rolamento</t>
  </si>
  <si>
    <t>Coeficiente de escoamento superficial</t>
  </si>
  <si>
    <t>Altura do meio-fio</t>
  </si>
  <si>
    <t>Altura da água na guia</t>
  </si>
  <si>
    <t>Coeficiente de rugosiadade de Manning</t>
  </si>
  <si>
    <t>Percentual de vegetação</t>
  </si>
  <si>
    <t>Área de contribuição</t>
  </si>
  <si>
    <t>Largura da sarjeta</t>
  </si>
  <si>
    <t>Declividade Longitudinal Média</t>
  </si>
  <si>
    <t>Declividade Transversal</t>
  </si>
  <si>
    <t>Tempo de concentração</t>
  </si>
  <si>
    <t xml:space="preserve"> Descarga de Projeto</t>
  </si>
  <si>
    <t>Altura de Projeto</t>
  </si>
  <si>
    <t>Velocidade de Projeto</t>
  </si>
  <si>
    <t>Área molhada</t>
  </si>
  <si>
    <t>Perímetro molhado</t>
  </si>
  <si>
    <t>Raio Hidráulico</t>
  </si>
  <si>
    <t>Velocidade na sarjeta</t>
  </si>
  <si>
    <t>Vazão da sarjeta</t>
  </si>
  <si>
    <t xml:space="preserve">Velocidade do escoamento </t>
  </si>
  <si>
    <t>Comprimento Crítico</t>
  </si>
  <si>
    <t>Saídas d'água</t>
  </si>
  <si>
    <t>m3/s</t>
  </si>
  <si>
    <t>m/s</t>
  </si>
  <si>
    <t>qtd</t>
  </si>
  <si>
    <t>E0</t>
  </si>
  <si>
    <t>Providências:</t>
  </si>
  <si>
    <t>Rua com 4 saídas d´água</t>
  </si>
  <si>
    <t>Rua com 2 saídas d´água</t>
  </si>
  <si>
    <t>E9+3,21</t>
  </si>
  <si>
    <t>E13+10,369</t>
  </si>
  <si>
    <t>DIMENSIONAMENTO DE DRENAGEM PLUVIAL</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</si>
  <si>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</si>
  <si>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</si>
  <si>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</si>
  <si>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</si>
  <si>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</si>
  <si>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</si>
  <si>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</si>
  <si>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</si>
  <si>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</si>
  <si>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</si>
  <si>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</si>
  <si>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</si>
  <si>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</si>
  <si>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</si>
  <si>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</si>
  <si>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</si>
  <si>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</si>
  <si>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</si>
  <si>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</si>
  <si>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</si>
  <si>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</si>
  <si>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</si>
  <si>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</si>
  <si>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</si>
  <si>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</si>
  <si>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</si>
  <si>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</si>
  <si>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</si>
  <si>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</si>
  <si>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</si>
  <si>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</si>
  <si>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</si>
  <si>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</si>
  <si>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</si>
  <si>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</si>
  <si>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</si>
  <si>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</si>
  <si>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</si>
  <si>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</si>
  <si>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</si>
  <si>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</si>
  <si>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</si>
  <si>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</si>
  <si>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</si>
  <si>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</si>
  <si>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</si>
  <si>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</si>
  <si>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</si>
  <si>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</si>
  <si>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</si>
  <si>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</si>
  <si>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</si>
  <si>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</si>
  <si>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</si>
  <si>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</si>
  <si>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</si>
  <si>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</si>
  <si>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</si>
  <si>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</si>
  <si>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</si>
  <si>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</si>
  <si>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</si>
  <si>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</si>
  <si>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</si>
  <si>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</si>
  <si>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</si>
  <si>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</si>
  <si>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</si>
  <si>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</si>
  <si>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</si>
  <si>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</si>
  <si>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</si>
  <si>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</si>
  <si>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</si>
  <si>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</si>
  <si>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</si>
  <si>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</si>
  <si>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</si>
  <si>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</si>
  <si>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</si>
  <si>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</si>
  <si>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</si>
  <si>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</si>
  <si>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</si>
  <si>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</si>
  <si>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</si>
  <si>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</si>
  <si>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</si>
  <si>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</si>
  <si>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</si>
  <si>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</si>
  <si>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</si>
  <si>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</si>
  <si>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</si>
  <si>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</si>
  <si>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</si>
  <si>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</si>
  <si>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</si>
  <si>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</si>
  <si>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</si>
  <si>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</si>
  <si>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</si>
  <si>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</si>
  <si>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</si>
  <si>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</si>
  <si>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</si>
  <si>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</si>
  <si>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</si>
  <si>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</si>
  <si>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</si>
  <si>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</si>
  <si>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</si>
  <si>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</si>
  <si>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</si>
  <si>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</si>
  <si>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</si>
  <si>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</si>
  <si>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</si>
  <si>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</si>
  <si>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</si>
  <si>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</si>
  <si>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</si>
  <si>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</si>
  <si>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</si>
  <si>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</si>
  <si>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</si>
  <si>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</si>
  <si>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</si>
  <si>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</si>
  <si>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</si>
  <si>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</si>
  <si>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</si>
  <si>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</si>
  <si>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</si>
  <si>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</si>
  <si>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</si>
  <si>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</si>
  <si>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</si>
  <si>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</si>
  <si>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</si>
  <si>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</si>
  <si>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</si>
  <si>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</si>
  <si>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</si>
  <si>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</si>
  <si>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</si>
  <si>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</si>
  <si>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</si>
  <si>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</si>
  <si>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</si>
  <si>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</si>
  <si>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</si>
  <si>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</si>
  <si>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</si>
  <si>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</si>
  <si>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</si>
  <si>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</si>
  <si>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</si>
  <si>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</si>
  <si>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</si>
  <si>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</si>
  <si>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</si>
  <si>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</si>
  <si>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</si>
  <si>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</si>
  <si>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</si>
  <si>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</si>
  <si>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</si>
  <si>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</si>
  <si>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</si>
  <si>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</si>
  <si>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</si>
  <si>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</si>
  <si>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</si>
  <si>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</si>
  <si>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</si>
  <si>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</si>
  <si>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</si>
  <si>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</si>
  <si>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</si>
  <si>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</si>
  <si>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</si>
  <si>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</si>
  <si>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</si>
  <si>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</si>
  <si>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</si>
  <si>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</si>
  <si>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</si>
  <si>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</si>
  <si>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</si>
  <si>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</si>
  <si>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</si>
  <si>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</si>
  <si>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</si>
  <si>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</si>
  <si>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</si>
  <si>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</si>
  <si>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</si>
  <si>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</si>
  <si>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</si>
  <si>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</si>
  <si>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</si>
  <si>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</si>
  <si>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</si>
  <si>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</si>
  <si>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</si>
  <si>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</si>
  <si>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</si>
  <si>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</si>
  <si>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</si>
  <si>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</si>
  <si>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</si>
  <si>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</si>
  <si>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</si>
  <si>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</si>
  <si>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</si>
  <si>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</si>
  <si>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</si>
  <si>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</si>
  <si>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</si>
  <si>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</si>
  <si>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</si>
  <si>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</si>
  <si>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</si>
  <si>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</si>
  <si>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</si>
  <si>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</si>
  <si>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</si>
  <si>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</si>
  <si>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</si>
  <si>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</si>
  <si>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</si>
  <si>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</si>
  <si>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</si>
  <si>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</si>
  <si>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</si>
  <si>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</si>
  <si>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</si>
  <si>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</si>
  <si>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</si>
  <si>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</si>
  <si>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</si>
  <si>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</si>
  <si>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</si>
  <si>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</si>
  <si>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</si>
  <si>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</si>
  <si>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</si>
  <si>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</si>
  <si>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</si>
  <si>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</si>
  <si>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</si>
  <si>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</si>
  <si>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</si>
  <si>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</si>
  <si>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</si>
  <si>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</si>
  <si>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</si>
  <si>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</si>
  <si>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</si>
  <si>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</si>
  <si>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</si>
  <si>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</si>
  <si>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</si>
  <si>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</si>
  <si>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</si>
  <si>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</si>
  <si>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</si>
  <si>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</si>
  <si>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</si>
  <si>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</si>
  <si>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</si>
  <si>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</si>
  <si>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</si>
  <si>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</si>
  <si>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</si>
  <si>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</si>
  <si>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</si>
  <si>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</si>
  <si>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</si>
  <si>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</si>
  <si>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</si>
  <si>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</si>
  <si>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</si>
  <si>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</si>
  <si>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</si>
  <si>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</si>
  <si>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</si>
  <si>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</si>
  <si>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</si>
  <si>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</si>
  <si>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</si>
  <si>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</si>
  <si>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</si>
  <si>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</si>
  <si>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</si>
  <si>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</si>
  <si>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</si>
  <si>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</si>
  <si>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</si>
  <si>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</si>
  <si>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</si>
  <si>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</si>
  <si>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</si>
  <si>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</si>
  <si>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</si>
  <si>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</si>
  <si>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</si>
  <si>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</si>
  <si>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</si>
  <si>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</si>
  <si>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</si>
  <si>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</si>
  <si>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</si>
  <si>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</si>
  <si>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</si>
  <si>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</si>
  <si>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</si>
  <si>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</si>
  <si>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ESTRUTURA DE MADEIRA PROVISÓRIA PARA SUPORTE DE CAIXA DÁGUA ELEVADA DE 1000 LITROS. AF_03/2024</t>
  </si>
  <si>
    <t>ESTRUTURA DE MADEIRA PROVISÓRIA PARA SUPORTE DE CAIXA DÁGUA ELEVADA DE 3000 LITROS. AF_03/2024</t>
  </si>
  <si>
    <t>ESTRUTURA DE MADEIRA PROVISÓRIA PARA SUPORTE DE CAIXA D'ÁGUA ELEVADA DE 2000 LITROS.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</si>
  <si>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</si>
  <si>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</si>
  <si>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</si>
  <si>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</si>
  <si>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</si>
  <si>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</si>
  <si>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</si>
  <si>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BOMBA SUBMERSÍVEL ELÉTRICA TRIFÁSICA, POTÊNCIA 2,96 HP, Ø ROTOR 144 MM SEMI-ABERTO, BOCAL DE SAÍDA Ø 2", HM/Q = 2 MCA / 38,8 M3/H A 28 MCA / 5 M3/H - CHP DIURNO. AF_06/2014</t>
  </si>
  <si>
    <t>PERFURATRIZ SOBRE ESTEIRA, TORQUE MÁXIMO 600 KGF, POTÊNCIA ENTRE 50 E 60 HP, DIÂMETRO MÁXIMO 10" - CHP DIURNO. AF_11/2016</t>
  </si>
  <si>
    <t>MINIESCAVADEIRA SOBRE ESTEIRAS, POTÊNCIA LÍQUIDA DE *30* HP, PESO OPERACIONAL DE *3.500* KG - CHP DIURNO. AF_04/2017</t>
  </si>
  <si>
    <t>ROLO COMPACTADOR DE PNEUS, ESTÁTICO, PRESSÃO VARIÁVEL, POTÊNCIA 110 HP, PESO SEM/COM LASTRO 10,8/27 T, LARGURA DE ROLAGEM 2,30 M - CHP DIURNO. AF_06/2017</t>
  </si>
  <si>
    <t>GRADE DE DISCO CONTROLE REMOTO REBOCÁVEL, COM 24 DISCOS 24" X 6 MM COM PNEUS PARA TRANSPORTE - CHI DIURNO. AF_06/2014</t>
  </si>
  <si>
    <t>BOMBA SUBMERSÍVEL ELÉTRICA TRIFÁSICA, POTÊNCIA 2,96 HP, Ø ROTOR 144 MM SEMI-ABERTO, BOCAL DE SAÍDA Ø 2", HM/Q = 2 MCA / 38,8 M3/H A 28 MCA / 5 M3/H - CHI DIURNO. AF_06/2014</t>
  </si>
  <si>
    <t>PERFURATRIZ SOBRE ESTEIRA, TORQUE MÁXIMO 600 KGF, POTÊNCIA ENTRE 50 E 60 HP, DIÂMETRO MÁXIMO 10" - CHI DIURNO. AF_11/2016</t>
  </si>
  <si>
    <t>MINIESCAVADEIRA SOBRE ESTEIRAS, POTÊNCIA LÍQUIDA DE *30* HP, PESO OPERACIONAL DE *3.500* KG - CHI DIURNO. AF_04/2017</t>
  </si>
  <si>
    <t>ROLO COMPACTADOR DE PNEUS, ESTÁTICO, PRESSÃO VARIÁVEL, POTÊNCIA 110 HP, PESO SEM/COM LASTRO 10,8/27 T, LARGURA DE ROLAGEM 2,30 M - CHI DIURNO. AF_06/2017</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</si>
  <si>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</si>
  <si>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</si>
  <si>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</si>
  <si>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</si>
  <si>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</si>
  <si>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</si>
  <si>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</si>
  <si>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PERFURATRIZ COM TORRE METÁLICA PARA EXECUÇÃO DE ESTACA HÉLICE CONTÍNUA, PROFUNDIDADE MÁXIMA DE 32 M, DIÂMETRO MÁXIMO DE 1000 MM, POTÊNCIA INSTALADA DE 350 HP, MESA ROTATIVA COM TORQUE MÁXIMO DE 263 KNM - MATERIAIS NA OPERAÇÃO. AF_01/2016</t>
  </si>
  <si>
    <t>GUINDAUTO HIDRÁULICO, CAPACIDADE MÁXIMA DE CARGA 3300 KG, MOMENTO MÁXIMO DE CARGA 5,8 TM, ALCANCE MÁXIMO HORIZONTAL 7,60 M, INCLUSIVE CAMINHÃO TOCO PBT 16.000 KG, POTÊNCIA DE 189 CV - IMPOSTOS E SEGUROS. AF_03/2016</t>
  </si>
  <si>
    <t>DISTRIBUIDOR DE AGREGADOS AUTOPROPELIDO, CAP 3 M3, A DIESEL, POTÊNCIA 176CV - MATERIAIS NA OPERAÇÃO. AF_07/2016</t>
  </si>
  <si>
    <t>RÉGUA VIBRATÓRIA DUPLA PARA CONCRETO, PESO DE 60KG, COMPRIMENTO 4 M, COM MOTOR A GASOLINA, POTÊNCIA 5,5 HP - MATERIAIS NA OPERAÇÃO. AF_09/2016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</si>
  <si>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</si>
  <si>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</si>
  <si>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</si>
  <si>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</si>
  <si>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</si>
  <si>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</si>
  <si>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</si>
  <si>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</si>
  <si>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ROLO COMPACTADOR DE PNEUS, ESTÁTICO, PRESSÃO VARIÁVEL, POTÊNCIA 110 HP, PESO SEM/COM LASTRO 10,8/27 T, LARGURA DE ROLAGEM 2,30 M - MATERIAIS NA OPERAÇÃO.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</si>
  <si>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</si>
  <si>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</si>
  <si>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DEPRECIAÇÃO. AF_06/2017</t>
  </si>
  <si>
    <t>MINI GUINDASTE ARANHA SOBRE ESTEIRAS E LANCA TELESCÓPICA, CAPACIDADE MÁXIMA DE CARGA 3,0 TON, RAIO MÁXIMO DE TRABALHO 8,25 M, ALTURA DE LANÇA DO SOLO 9,2 M, 55 M DE CABO DE AÇO 8 MM, MOTOR ELÉTRICO 220/380 VOLTS - MATERIAIS NA OPERAÇÃO. AF_03/2022</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</si>
  <si>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</si>
  <si>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</si>
  <si>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</si>
  <si>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</si>
  <si>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</si>
  <si>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</si>
  <si>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</si>
  <si>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</si>
  <si>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</si>
  <si>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DRENO EM MURO DE CONTENÇÃO, EXECUTADO NO PÉ DO MURO, COM TUBO DE PVC CORRUGADO RÍGIDO PERFURADO, ENCHIMENTO COM BRITA, ENVOLVIDO COM MANTA GEOTÊXTIL. AF_07/2021</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</si>
  <si>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</si>
  <si>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</si>
  <si>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</si>
  <si>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</si>
  <si>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</si>
  <si>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</si>
  <si>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</si>
  <si>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</si>
  <si>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</si>
  <si>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</si>
  <si>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</si>
  <si>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</si>
  <si>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</si>
  <si>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</si>
  <si>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</si>
  <si>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</si>
  <si>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</si>
  <si>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</si>
  <si>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</si>
  <si>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</si>
  <si>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</si>
  <si>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</si>
  <si>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</si>
  <si>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</si>
  <si>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</si>
  <si>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</si>
  <si>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</si>
  <si>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</si>
  <si>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</si>
  <si>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</si>
  <si>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</si>
  <si>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</si>
  <si>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</si>
  <si>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</si>
  <si>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</si>
  <si>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</si>
  <si>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</si>
  <si>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</si>
  <si>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</si>
  <si>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</si>
  <si>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</si>
  <si>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</si>
  <si>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</si>
  <si>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</si>
  <si>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</si>
  <si>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</si>
  <si>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</si>
  <si>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</si>
  <si>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</si>
  <si>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</si>
  <si>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</si>
  <si>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</si>
  <si>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</si>
  <si>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</si>
  <si>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</si>
  <si>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</si>
  <si>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</si>
  <si>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</si>
  <si>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ESCORAS DE CONCRETO PARA CONTENÇÃO DE GUIAS PRÉ-FABRICADAS. AF_01/2024</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</si>
  <si>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</si>
  <si>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</si>
  <si>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</si>
  <si>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</si>
  <si>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</si>
  <si>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</si>
  <si>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</si>
  <si>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</si>
  <si>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</si>
  <si>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</si>
  <si>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</si>
  <si>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</si>
  <si>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</si>
  <si>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MONTAGEM E DESMONTAGEM DE FÔRMA DE VIGA, ESCORAMENTO METÁLICO, PÉ-DIREITO DUPLO, EM CHAPA DE MADEIRA RESINADA, 6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</si>
  <si>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</si>
  <si>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</si>
  <si>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</si>
  <si>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</si>
  <si>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</si>
  <si>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</si>
  <si>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</si>
  <si>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</si>
  <si>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</si>
  <si>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</si>
  <si>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</si>
  <si>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</si>
  <si>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</si>
  <si>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</si>
  <si>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</si>
  <si>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</si>
  <si>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</si>
  <si>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DE FÔRMA PARA ESCADA DUPLA COM 2 LANCES EM X E LAJE PLANA, EM MADEIRA SERRADA, E=25 MM. AF_11/2020</t>
  </si>
  <si>
    <t>FABRICAÇÃO DE FÔRMA PARA ESCADA DUPLA COM 2 LANCES EM X E LAJE CASCATA, EM MADEIRA SERRADA, E=25 MM. AF_11/2020</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</si>
  <si>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</si>
  <si>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</si>
  <si>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</si>
  <si>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</si>
  <si>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</si>
  <si>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DE FÔRMA PARA PILARES CIRCULARES, EM CHAPA DE MADEIRA COMPENSADA RESINADA, PÉ-DIREITO DUPLO. AF_05/2024</t>
  </si>
  <si>
    <t>MONTAGEM E DESMONTAGEM DE FÔRMA DE PILARES CIRCULARES, PÉ-DIREITO DUPLO, EM MADEIRA, 2 UTILIZAÇÕES. AF_05/2024</t>
  </si>
  <si>
    <t>CORTE E DOBRA DE AÇO CA-50, DIÂMETRO DE 32 MM. AF_06/2022</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</si>
  <si>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</si>
  <si>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</si>
  <si>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</si>
  <si>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</si>
  <si>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</si>
  <si>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</si>
  <si>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</si>
  <si>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</si>
  <si>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</si>
  <si>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</si>
  <si>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</si>
  <si>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</si>
  <si>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</si>
  <si>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</si>
  <si>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</si>
  <si>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</si>
  <si>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</si>
  <si>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</si>
  <si>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</si>
  <si>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</si>
  <si>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</si>
  <si>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</si>
  <si>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</si>
  <si>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</si>
  <si>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</si>
  <si>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</si>
  <si>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</si>
  <si>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</si>
  <si>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</si>
  <si>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</si>
  <si>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</si>
  <si>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</si>
  <si>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</si>
  <si>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</si>
  <si>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</si>
  <si>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</si>
  <si>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</si>
  <si>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</si>
  <si>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</si>
  <si>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</si>
  <si>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</si>
  <si>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</si>
  <si>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</si>
  <si>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</si>
  <si>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</si>
  <si>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</si>
  <si>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</si>
  <si>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</si>
  <si>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</si>
  <si>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</si>
  <si>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</si>
  <si>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</si>
  <si>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</si>
  <si>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</si>
  <si>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</si>
  <si>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</si>
  <si>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</si>
  <si>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</si>
  <si>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</si>
  <si>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</si>
  <si>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</si>
  <si>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</si>
  <si>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</si>
  <si>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</si>
  <si>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</si>
  <si>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</si>
  <si>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30 A 70 LITROS, TAXA DE AÇO APROXIMADA DE 70KG/M³.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</si>
  <si>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</si>
  <si>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</si>
  <si>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CIRCULAR PRÉ-MOLDADA, VOLUME DE CONCRETO ACIMA DE 100 LITROS, TAXA DE AÇO APROXIMADA DE 30KG/M³. AF_03/2024</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</si>
  <si>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</si>
  <si>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</si>
  <si>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</si>
  <si>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</si>
  <si>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</si>
  <si>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</si>
  <si>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</si>
  <si>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</si>
  <si>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</si>
  <si>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</si>
  <si>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</si>
  <si>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</si>
  <si>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</si>
  <si>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</si>
  <si>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</si>
  <si>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</si>
  <si>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</si>
  <si>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</si>
  <si>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</si>
  <si>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</si>
  <si>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</si>
  <si>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</si>
  <si>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</si>
  <si>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</si>
  <si>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</si>
  <si>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</si>
  <si>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</si>
  <si>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</si>
  <si>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</si>
  <si>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</si>
  <si>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</si>
  <si>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</si>
  <si>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</si>
  <si>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</si>
  <si>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</si>
  <si>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</si>
  <si>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</si>
  <si>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</si>
  <si>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</si>
  <si>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</si>
  <si>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</si>
  <si>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</si>
  <si>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</si>
  <si>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</si>
  <si>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</si>
  <si>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</si>
  <si>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</si>
  <si>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</si>
  <si>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</si>
  <si>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</si>
  <si>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</si>
  <si>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</si>
  <si>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</si>
  <si>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</si>
  <si>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</si>
  <si>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</si>
  <si>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</si>
  <si>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</si>
  <si>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CONDULETE DE PVC, TIPO X, PARA ELETRODUTO DE PVC SOLDÁVEL DN 25 MM (3/4"), APARENTE - FORNECIMENTO E INSTALAÇÃO. AF_10/2022</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</si>
  <si>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</si>
  <si>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</si>
  <si>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</si>
  <si>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</si>
  <si>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</si>
  <si>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</si>
  <si>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</si>
  <si>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</si>
  <si>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</si>
  <si>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</si>
  <si>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</si>
  <si>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</si>
  <si>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</si>
  <si>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</si>
  <si>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</si>
  <si>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</si>
  <si>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</si>
  <si>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</si>
  <si>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</si>
  <si>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</si>
  <si>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</si>
  <si>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</si>
  <si>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</si>
  <si>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</si>
  <si>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</si>
  <si>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</si>
  <si>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</si>
  <si>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</si>
  <si>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</si>
  <si>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</si>
  <si>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PINTURA ANTICORROSIVA DE DUTO METÁLICO. AF_03/2024</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</si>
  <si>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</si>
  <si>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</si>
  <si>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</si>
  <si>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</si>
  <si>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</si>
  <si>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</si>
  <si>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</si>
  <si>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</si>
  <si>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</si>
  <si>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</si>
  <si>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</si>
  <si>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</si>
  <si>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</si>
  <si>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</si>
  <si>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</si>
  <si>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</si>
  <si>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</si>
  <si>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</si>
  <si>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</si>
  <si>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</si>
  <si>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</si>
  <si>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</si>
  <si>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SOLDÁVEL, DE 25MM, INSTALADO EM DRENO DE AR-CONDICIONADO - FORNECIMENTO E INSTALAÇÃO. AF_08/2022</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</si>
  <si>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</si>
  <si>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</si>
  <si>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</si>
  <si>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</si>
  <si>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</si>
  <si>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</si>
  <si>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</si>
  <si>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</si>
  <si>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</si>
  <si>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</si>
  <si>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</si>
  <si>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</si>
  <si>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</si>
  <si>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</si>
  <si>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</si>
  <si>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</si>
  <si>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</si>
  <si>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</si>
  <si>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</si>
  <si>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</si>
  <si>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</si>
  <si>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</si>
  <si>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TUBO, PVC, SOLDÁVEL, DE 40MM, INSTALADO EM RAMAL DE DISTRIBUIÇÃO DE ÁGUA - FORNECIMENTO E INSTALAÇÃO. AF_06/2022</t>
  </si>
  <si>
    <t>TUBO, PVC, SOLDÁVEL, DE 50MM, INSTALADO EM RAMAL DE DISTRIBUIÇÃO DE ÁGUA - FORNECIMENTO E INSTALAÇÃO. AF_06/2022</t>
  </si>
  <si>
    <t>TUBO, PVC, SOLDÁVEL, DE 20MM, INSTALADO EM DRENO DE AR CONDICIONADO - FORNECIMENTO E INSTALAÇÃO. AF_08/2022</t>
  </si>
  <si>
    <t>TUBO, PVC, SOLDÁVEL, DE 32MM, INSTALADO EM DRENO DE AR CONDICIONADO - FORNECIMENTO E INSTALAÇÃO. AF_08/2022</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</si>
  <si>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</si>
  <si>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</si>
  <si>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</si>
  <si>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</si>
  <si>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</si>
  <si>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</si>
  <si>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</si>
  <si>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</si>
  <si>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</si>
  <si>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ADAPTADOR CURTO COM BOLSA E ROSCA PARA REGISTRO, PVC, SOLDÁVEL, DN 75MM X 2.1/2", INSTALADO EM PRUMADA DE ÁGUA - FORNECIMENTO E INSTALAÇÃO. AF_12/2014</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</si>
  <si>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</si>
  <si>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</si>
  <si>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</si>
  <si>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</si>
  <si>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CONECTOR, CPVC, SOLDÁVEL, DN22MM X 3/4", INSTALADO EM RAMAL OU SUB-RAMAL DE ÁGUA - FORNECIMENTO E INSTALAÇÃO. AF_06/2022</t>
  </si>
  <si>
    <t>TE MISTURADOR DE TRANSIÇÃO, CPVC, SOLDÁVEL, DN 22MM X 3/4", INSTALADO EM RAMAL OU SUB-RAMAL DE ÁGUA - FORNECIMENTO E INSTALAÇÃO. AF_06/2022</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</si>
  <si>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</si>
  <si>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</si>
  <si>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</si>
  <si>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</si>
  <si>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</si>
  <si>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</si>
  <si>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</si>
  <si>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</si>
  <si>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</si>
  <si>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</si>
  <si>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</si>
  <si>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</si>
  <si>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</si>
  <si>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</si>
  <si>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</si>
  <si>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</si>
  <si>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</si>
  <si>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</si>
  <si>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</si>
  <si>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</si>
  <si>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</si>
  <si>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</si>
  <si>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</si>
  <si>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</si>
  <si>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</si>
  <si>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</si>
  <si>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</si>
  <si>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</si>
  <si>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</si>
  <si>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</si>
  <si>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</si>
  <si>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</si>
  <si>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</si>
  <si>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</si>
  <si>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</si>
  <si>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</si>
  <si>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</si>
  <si>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</si>
  <si>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</si>
  <si>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</si>
  <si>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</si>
  <si>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</si>
  <si>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</si>
  <si>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</si>
  <si>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</si>
  <si>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</si>
  <si>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</si>
  <si>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</si>
  <si>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</si>
  <si>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</si>
  <si>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</si>
  <si>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</si>
  <si>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</si>
  <si>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</si>
  <si>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</si>
  <si>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</si>
  <si>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</si>
  <si>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</si>
  <si>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</si>
  <si>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</si>
  <si>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</si>
  <si>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</si>
  <si>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</si>
  <si>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</si>
  <si>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</si>
  <si>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</si>
  <si>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</si>
  <si>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</si>
  <si>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</si>
  <si>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</si>
  <si>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</si>
  <si>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</si>
  <si>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</si>
  <si>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</si>
  <si>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</si>
  <si>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</si>
  <si>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</si>
  <si>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</si>
  <si>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</si>
  <si>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</si>
  <si>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</si>
  <si>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</si>
  <si>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</si>
  <si>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</si>
  <si>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</si>
  <si>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</si>
  <si>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</si>
  <si>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</si>
  <si>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</si>
  <si>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</si>
  <si>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</si>
  <si>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</si>
  <si>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</si>
  <si>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</si>
  <si>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</si>
  <si>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</si>
  <si>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</si>
  <si>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</si>
  <si>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</si>
  <si>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</si>
  <si>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</si>
  <si>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</si>
  <si>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</si>
  <si>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</si>
  <si>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</si>
  <si>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</si>
  <si>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</si>
  <si>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</si>
  <si>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</si>
  <si>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</si>
  <si>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</si>
  <si>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</si>
  <si>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</si>
  <si>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</si>
  <si>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</si>
  <si>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LUVA, CPVC, SOLDÁVEL, DN 73 MM,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</si>
  <si>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</si>
  <si>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</si>
  <si>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</si>
  <si>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</si>
  <si>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</si>
  <si>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</si>
  <si>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</si>
  <si>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</si>
  <si>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</si>
  <si>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</si>
  <si>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</si>
  <si>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</si>
  <si>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</si>
  <si>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</si>
  <si>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</si>
  <si>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</si>
  <si>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</si>
  <si>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</si>
  <si>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</si>
  <si>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</si>
  <si>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</si>
  <si>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</si>
  <si>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</si>
  <si>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</si>
  <si>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</si>
  <si>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</si>
  <si>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</si>
  <si>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TÊ, ROSCA FÊMEA, METÁLICO, PARA INSTALAÇÕES EM PEX ÁGUA, DN 16 MM X ½", CONEXÃO POR ANEL DESLIZANTE - FORNECIMENTO E INSTALAÇÃO. AF_02/2023</t>
  </si>
  <si>
    <t>CURVA 45 GRAUS, EM AÇO, CONEXÃO RANHURADA, DN 80 (3"), INSTALADO EM PRUMADAS - FORNECIMENTO E INSTALAÇÃO. AF_10/2020</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</si>
  <si>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</si>
  <si>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</si>
  <si>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</si>
  <si>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</si>
  <si>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</si>
  <si>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</si>
  <si>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</si>
  <si>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</si>
  <si>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</si>
  <si>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</si>
  <si>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CONECTOR EM BRONZE/LATÃO, DN 15 MM X 1/2", SEM ANEL DE SOLDA, BOLSA X ROSCA F, INSTALADO EM RAMAL E SUB-RAMAL DE GÁS MEDICINAL - FORNECIMENTO E INSTALAÇÃO. AF_04/2022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</si>
  <si>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</si>
  <si>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</si>
  <si>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</si>
  <si>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</si>
  <si>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</si>
  <si>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</si>
  <si>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TE DE REDUÇÃO, CPVC, SOLDÁVEL, DN 28 X 22 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</si>
  <si>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</si>
  <si>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</si>
  <si>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</si>
  <si>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</si>
  <si>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</si>
  <si>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</si>
  <si>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</si>
  <si>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</si>
  <si>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</si>
  <si>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</si>
  <si>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</si>
  <si>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</si>
  <si>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</si>
  <si>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</si>
  <si>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</si>
  <si>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</si>
  <si>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</si>
  <si>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</si>
  <si>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</si>
  <si>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</si>
  <si>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</si>
  <si>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</si>
  <si>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</si>
  <si>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</si>
  <si>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</si>
  <si>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</si>
  <si>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</si>
  <si>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</si>
  <si>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</si>
  <si>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</si>
  <si>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</si>
  <si>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</si>
  <si>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</si>
  <si>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</si>
  <si>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</si>
  <si>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</si>
  <si>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</si>
  <si>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</si>
  <si>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</si>
  <si>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</si>
  <si>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</si>
  <si>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</si>
  <si>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</si>
  <si>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</si>
  <si>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</si>
  <si>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</si>
  <si>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</si>
  <si>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</si>
  <si>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</si>
  <si>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</si>
  <si>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</si>
  <si>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</si>
  <si>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</si>
  <si>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</si>
  <si>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</si>
  <si>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</si>
  <si>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</si>
  <si>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</si>
  <si>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</si>
  <si>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</si>
  <si>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</si>
  <si>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</si>
  <si>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</si>
  <si>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</si>
  <si>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</si>
  <si>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</si>
  <si>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</si>
  <si>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</si>
  <si>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</si>
  <si>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</si>
  <si>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</si>
  <si>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</si>
  <si>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</si>
  <si>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</si>
  <si>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</si>
  <si>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</si>
  <si>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</si>
  <si>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</si>
  <si>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</si>
  <si>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</si>
  <si>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</si>
  <si>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</si>
  <si>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</si>
  <si>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</si>
  <si>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</si>
  <si>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</si>
  <si>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</si>
  <si>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</si>
  <si>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</si>
  <si>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</si>
  <si>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</si>
  <si>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</si>
  <si>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ENGATE FLEXÍVEL EM PLÁSTICO BRANCO, 1/2" X 30CM - FORNECIMENTO E INSTALAÇÃO. AF_01/2020</t>
  </si>
  <si>
    <t>ENGATE FLEXÍVEL EM PLÁSTICO BRANCO, 1/2" X 40CM - FORNECIMENTO E INSTALAÇÃO. AF_01/2020</t>
  </si>
  <si>
    <t>TORNEIRA CROMADA DE MESA, 1/2" OU 3/4", PARA LAVATÓRIO,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</si>
  <si>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</si>
  <si>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</si>
  <si>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</si>
  <si>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</si>
  <si>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</si>
  <si>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</si>
  <si>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</si>
  <si>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VASO SANITARIO SIFONADO CONVENCIONAL COM LOUÇA BRANCA, INCLUSO CONJUNTO DE LIGAÇÃO PARA BACIA SANITÁRIA AJUSTÁVEL - FORNECIMENTO E INSTALAÇÃO.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</si>
  <si>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</si>
  <si>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</si>
  <si>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</si>
  <si>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</si>
  <si>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</si>
  <si>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</si>
  <si>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</si>
  <si>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</si>
  <si>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</si>
  <si>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</si>
  <si>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</si>
  <si>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</si>
  <si>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</si>
  <si>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</si>
  <si>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</si>
  <si>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</si>
  <si>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</si>
  <si>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</si>
  <si>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</si>
  <si>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</si>
  <si>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</si>
  <si>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</si>
  <si>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</si>
  <si>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</si>
  <si>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</si>
  <si>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</si>
  <si>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</si>
  <si>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</si>
  <si>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</si>
  <si>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</si>
  <si>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</si>
  <si>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</si>
  <si>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</si>
  <si>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</si>
  <si>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</si>
  <si>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</si>
  <si>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</si>
  <si>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</si>
  <si>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</si>
  <si>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</si>
  <si>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</si>
  <si>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</si>
  <si>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</si>
  <si>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</si>
  <si>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</si>
  <si>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</si>
  <si>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KIT CAVALETE PARA MEDIÇÃO DE ÁGUA - ENTRADA INDIVIDUALIZADA, EM PVC 25 MM (3/4"), PARA 1 MEDIDOR - FORNECIMENTO E INSTALAÇÃO (EXCLUSIVE HIDRÔMETRO). AF_03/2024</t>
  </si>
  <si>
    <t>HIDRÔMETRO DN 1", 7 M³/H - FORNECIMENTO E INSTALAÇÃO. AF_03/2024</t>
  </si>
  <si>
    <t>HIDRÔMETRO DN 1", 10 M³/H - FORNECIMENTO E INSTALAÇÃO. AF_03/2024</t>
  </si>
  <si>
    <t>HIDRÔMETRO DN 1 1/2", 20 M³/H - FORNECIMENTO E INSTALAÇÃO. AF_03/2024</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</si>
  <si>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</si>
  <si>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</si>
  <si>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</si>
  <si>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</si>
  <si>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</si>
  <si>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</si>
  <si>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</si>
  <si>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</si>
  <si>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</si>
  <si>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</si>
  <si>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</si>
  <si>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</si>
  <si>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</si>
  <si>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</si>
  <si>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</si>
  <si>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</si>
  <si>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</si>
  <si>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</si>
  <si>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</si>
  <si>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</si>
  <si>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</si>
  <si>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</si>
  <si>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</si>
  <si>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</si>
  <si>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</si>
  <si>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</si>
  <si>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</si>
  <si>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</si>
  <si>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</si>
  <si>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</si>
  <si>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</si>
  <si>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</si>
  <si>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</si>
  <si>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</si>
  <si>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</si>
  <si>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</si>
  <si>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</si>
  <si>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</si>
  <si>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</si>
  <si>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</si>
  <si>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</si>
  <si>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</si>
  <si>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</si>
  <si>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</si>
  <si>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</si>
  <si>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</si>
  <si>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</si>
  <si>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</si>
  <si>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</si>
  <si>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</si>
  <si>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</si>
  <si>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</si>
  <si>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</si>
  <si>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</si>
  <si>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</si>
  <si>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</si>
  <si>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</si>
  <si>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</si>
  <si>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</si>
  <si>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</si>
  <si>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</si>
  <si>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</si>
  <si>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</si>
  <si>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</si>
  <si>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</si>
  <si>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</si>
  <si>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</si>
  <si>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0017</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</si>
  <si>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</si>
  <si>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</si>
  <si>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</si>
  <si>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</si>
  <si>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</si>
  <si>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</si>
  <si>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</si>
  <si>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</si>
  <si>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</si>
  <si>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</si>
  <si>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</si>
  <si>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DESMONTE DE MATERIAL DE 3ª CATEGORIA (BLOCOS DE ROCHAS OU MATACOS), COM MARTELETE PNEUMÁTICO MANUAL - EXCLUSIVE CARGA E TRANSPORTE. AF_03/2021</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</si>
  <si>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</si>
  <si>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</si>
  <si>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</si>
  <si>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</si>
  <si>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</si>
  <si>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</si>
  <si>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</si>
  <si>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</si>
  <si>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</si>
  <si>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</si>
  <si>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</si>
  <si>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</si>
  <si>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</si>
  <si>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</si>
  <si>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</si>
  <si>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</si>
  <si>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</si>
  <si>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</si>
  <si>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MANUAL DE VALA.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</si>
  <si>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</si>
  <si>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</si>
  <si>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</si>
  <si>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</si>
  <si>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</si>
  <si>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</si>
  <si>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</si>
  <si>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</si>
  <si>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</si>
  <si>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</si>
  <si>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</si>
  <si>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</si>
  <si>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</si>
  <si>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</si>
  <si>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</si>
  <si>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</si>
  <si>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</si>
  <si>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</si>
  <si>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</si>
  <si>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</si>
  <si>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</si>
  <si>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</si>
  <si>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</si>
  <si>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</si>
  <si>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</si>
  <si>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</si>
  <si>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</si>
  <si>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</si>
  <si>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</si>
  <si>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</si>
  <si>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</si>
  <si>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</si>
  <si>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</si>
  <si>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</si>
  <si>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</si>
  <si>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</si>
  <si>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</si>
  <si>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</si>
  <si>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</si>
  <si>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</si>
  <si>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</si>
  <si>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</si>
  <si>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</si>
  <si>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</si>
  <si>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</si>
  <si>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</si>
  <si>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</si>
  <si>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</si>
  <si>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</si>
  <si>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</si>
  <si>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</si>
  <si>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</si>
  <si>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</si>
  <si>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</si>
  <si>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</si>
  <si>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</si>
  <si>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</si>
  <si>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</si>
  <si>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</si>
  <si>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</si>
  <si>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</si>
  <si>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</si>
  <si>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</si>
  <si>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</si>
  <si>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</si>
  <si>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</si>
  <si>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</si>
  <si>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</si>
  <si>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</si>
  <si>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</si>
  <si>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</si>
  <si>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</si>
  <si>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</si>
  <si>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</si>
  <si>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</si>
  <si>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</si>
  <si>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</si>
  <si>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</si>
  <si>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</si>
  <si>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</si>
  <si>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</si>
  <si>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</si>
  <si>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</si>
  <si>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</si>
  <si>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</si>
  <si>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</si>
  <si>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</si>
  <si>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</si>
  <si>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</si>
  <si>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</si>
  <si>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</si>
  <si>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</si>
  <si>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</si>
  <si>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</si>
  <si>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</si>
  <si>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</si>
  <si>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</si>
  <si>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</si>
  <si>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</si>
  <si>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</si>
  <si>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</si>
  <si>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</si>
  <si>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</si>
  <si>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</si>
  <si>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</si>
  <si>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</si>
  <si>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</si>
  <si>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</si>
  <si>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</si>
  <si>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</si>
  <si>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</si>
  <si>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</si>
  <si>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</si>
  <si>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</si>
  <si>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</si>
  <si>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</si>
  <si>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</si>
  <si>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</si>
  <si>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</si>
  <si>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</si>
  <si>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</si>
  <si>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</si>
  <si>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</si>
  <si>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</si>
  <si>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</si>
  <si>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</si>
  <si>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</si>
  <si>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</si>
  <si>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</si>
  <si>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</si>
  <si>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</si>
  <si>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</si>
  <si>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</si>
  <si>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</si>
  <si>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</si>
  <si>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</si>
  <si>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</si>
  <si>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</si>
  <si>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</si>
  <si>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</si>
  <si>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</si>
  <si>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</si>
  <si>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</si>
  <si>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</si>
  <si>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</si>
  <si>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</si>
  <si>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</si>
  <si>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</si>
  <si>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</si>
  <si>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</si>
  <si>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</si>
  <si>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</si>
  <si>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</si>
  <si>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</si>
  <si>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</si>
  <si>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</si>
  <si>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</si>
  <si>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</si>
  <si>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</si>
  <si>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</si>
  <si>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</si>
  <si>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</si>
  <si>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</si>
  <si>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</si>
  <si>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</si>
  <si>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</si>
  <si>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</si>
  <si>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</si>
  <si>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</si>
  <si>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</si>
  <si>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</si>
  <si>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</si>
  <si>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</si>
  <si>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</si>
  <si>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</si>
  <si>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</si>
  <si>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</si>
  <si>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</si>
  <si>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</si>
  <si>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</si>
  <si>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</si>
  <si>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</si>
  <si>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</si>
  <si>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</si>
  <si>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</si>
  <si>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</si>
  <si>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</si>
  <si>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</si>
  <si>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</si>
  <si>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</si>
  <si>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</si>
  <si>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</si>
  <si>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</si>
  <si>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</si>
  <si>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</si>
  <si>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</si>
  <si>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</si>
  <si>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</si>
  <si>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</si>
  <si>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</si>
  <si>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</si>
  <si>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</si>
  <si>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</si>
  <si>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</si>
  <si>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</si>
  <si>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</si>
  <si>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</si>
  <si>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</si>
  <si>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</si>
  <si>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</si>
  <si>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</si>
  <si>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</si>
  <si>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</si>
  <si>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</si>
  <si>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</si>
  <si>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</si>
  <si>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</si>
  <si>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</si>
  <si>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</si>
  <si>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</si>
  <si>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</si>
  <si>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</si>
  <si>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</si>
  <si>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</si>
  <si>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</si>
  <si>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</si>
  <si>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</si>
  <si>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</si>
  <si>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</si>
  <si>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</si>
  <si>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</si>
  <si>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</si>
  <si>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</si>
  <si>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</si>
  <si>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</si>
  <si>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</si>
  <si>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</si>
  <si>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</si>
  <si>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</si>
  <si>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</si>
  <si>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</si>
  <si>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</si>
  <si>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</si>
  <si>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</si>
  <si>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</si>
  <si>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</si>
  <si>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</si>
  <si>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</si>
  <si>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</si>
  <si>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</si>
  <si>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</si>
  <si>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</si>
  <si>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</si>
  <si>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</si>
  <si>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</si>
  <si>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</si>
  <si>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</si>
  <si>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PISO PODOTÁTIL DE ALERTA OU DIRECIONAL, DE CONCRETO, ASSENTADO SOBRE ARGAMASSA. AF_03/2024</t>
  </si>
  <si>
    <t>CONTRAPISO EM ARGAMASSA PRONTA, PREPARO MANUAL, APLICADO EM ÁREAS SECAS SOBRE LAJE, ADERIDO, ACABAMENTO NÃO REFORÇADO, ESPESSURA 2CM. AF_07/2021</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</si>
  <si>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</si>
  <si>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</si>
  <si>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</si>
  <si>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</si>
  <si>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</si>
  <si>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</si>
  <si>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</si>
  <si>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</si>
  <si>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</si>
  <si>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</si>
  <si>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</si>
  <si>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</si>
  <si>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</si>
  <si>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</si>
  <si>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</si>
  <si>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</si>
  <si>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</si>
  <si>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</si>
  <si>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</si>
  <si>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</si>
  <si>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</si>
  <si>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</si>
  <si>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</si>
  <si>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</si>
  <si>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</si>
  <si>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</si>
  <si>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</si>
  <si>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</si>
  <si>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</si>
  <si>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</si>
  <si>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</si>
  <si>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</si>
  <si>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</si>
  <si>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</si>
  <si>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</si>
  <si>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</si>
  <si>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</si>
  <si>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</si>
  <si>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</si>
  <si>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</si>
  <si>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</si>
  <si>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</si>
  <si>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</si>
  <si>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</si>
  <si>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</si>
  <si>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</si>
  <si>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</si>
  <si>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</si>
  <si>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</si>
  <si>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</si>
  <si>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</si>
  <si>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</si>
  <si>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</si>
  <si>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</si>
  <si>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</si>
  <si>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</si>
  <si>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</si>
  <si>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</si>
  <si>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</si>
  <si>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</si>
  <si>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</si>
  <si>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</si>
  <si>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</si>
  <si>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</si>
  <si>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</si>
  <si>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</si>
  <si>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</si>
  <si>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</si>
  <si>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</si>
  <si>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</si>
  <si>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</si>
  <si>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</si>
  <si>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</si>
  <si>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</si>
  <si>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</si>
  <si>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RODAPÉ CERÂMICO DE 7CM DE ALTURA COM PLACAS TIPO ESMALTADA DE DIMENSÕES 80X80CM. AF_02/2023</t>
  </si>
  <si>
    <t>FORRO EM MADEIRA PINUS, PARA AMBIENTES RESIDENCIAIS, INCLUSIVE ESTRUTURA UNIDIRECIONAL DE FIXAÇÃO. AF_08/2023</t>
  </si>
  <si>
    <t>FORRO EM RÉGUAS DE PVC, FRISADO, PARA AMBIENTES COMERCIAIS, INCLUSIVE ESTRUTURA BIDIRECIONAL DE FIXAÇÃO. AF_08/2023_PS</t>
  </si>
  <si>
    <t>ARGAMASSA PARA REVESTIMENTO DECORATIVO MONOCAMADA (MONOCAPA), MISTURA E PROJEÇÃO DE 2 M3/H DE ARGAMASSA. AF_08/2019</t>
  </si>
  <si>
    <t>ARGAMASSA INDUSTRIALIZADA PARA REVESTIMENTOS, MISTURA E PROJEÇÃO DE 2 M³/H DE ARGAMASSA. AF_08/2019</t>
  </si>
  <si>
    <t>ARGAMASSA TRAÇO 1:4 (CIMENTO E AREIA MÉDIA), PREPARO MECÂNICO COM BETONEIRA 400 L. AF_08/2019</t>
  </si>
  <si>
    <t>ARGAMASSA TRAÇO 1:1,93 (EM VOLUME DE CIMENTO E AREIA MÉDIA ÚMIDA), FCK 20MPA, PREPARO MECÂNICO COM MISTURADOR DUPLO HORIZONTAL DE ALTA TURBULÊNCIA. AF_03/2020</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</si>
  <si>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</si>
  <si>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</si>
  <si>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</si>
  <si>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</si>
  <si>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</si>
  <si>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</si>
  <si>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</si>
  <si>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</si>
  <si>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</si>
  <si>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</si>
  <si>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</si>
  <si>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</si>
  <si>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</si>
  <si>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</si>
  <si>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FUNDAÇÕES.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</si>
  <si>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</si>
  <si>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</si>
  <si>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</si>
  <si>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</si>
  <si>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</si>
  <si>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</si>
  <si>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</si>
  <si>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</si>
  <si>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</si>
  <si>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</si>
  <si>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</si>
  <si>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</si>
  <si>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</si>
  <si>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</si>
  <si>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</si>
  <si>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</si>
  <si>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</si>
  <si>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</si>
  <si>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</si>
  <si>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</si>
  <si>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</si>
  <si>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</si>
  <si>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</si>
  <si>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</si>
  <si>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</si>
  <si>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</si>
  <si>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</si>
  <si>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</si>
  <si>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</si>
  <si>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</si>
  <si>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</si>
  <si>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</si>
  <si>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</si>
  <si>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</si>
  <si>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</si>
  <si>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</si>
  <si>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</si>
  <si>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</si>
  <si>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</si>
  <si>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</si>
  <si>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</si>
  <si>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</si>
  <si>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</si>
  <si>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</si>
  <si>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</si>
  <si>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</si>
  <si>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</si>
  <si>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</si>
  <si>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</si>
  <si>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</si>
  <si>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</si>
  <si>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</si>
  <si>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</si>
  <si>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</si>
  <si>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</si>
  <si>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</si>
  <si>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</si>
  <si>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</si>
  <si>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</si>
  <si>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</si>
  <si>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</si>
  <si>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</si>
  <si>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</si>
  <si>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</si>
  <si>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</si>
  <si>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</si>
  <si>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</si>
  <si>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</si>
  <si>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</si>
  <si>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</si>
  <si>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</si>
  <si>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</si>
  <si>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</si>
  <si>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</si>
  <si>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</si>
  <si>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</si>
  <si>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</si>
  <si>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</si>
  <si>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</si>
  <si>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</si>
  <si>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</si>
  <si>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</si>
  <si>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</si>
  <si>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EXECUÇÃO DE LINHAS DE REFERÊNCIA EM GABARITO OU CAVALETE. AF_03/2024</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</si>
  <si>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</si>
  <si>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</si>
  <si>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</si>
  <si>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</si>
  <si>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</si>
  <si>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</si>
  <si>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LIMPEZA MANUAL DE VEGETAÇÃO EM TERRENO COM ENXADA. AF_03/2024</t>
  </si>
  <si>
    <t>ESPALHAMENTO DE TERRA VEGETAL PARA O PLANTIO. AF_07/2024</t>
  </si>
  <si>
    <t>PLANTIO DE GRAMA EM PAVIMENTO CONCREGRAMA. AF_07/2024</t>
  </si>
  <si>
    <t>PLANTIO DE GRAMA BATATAIS EM PLACAS. AF_07/2024</t>
  </si>
  <si>
    <t>PLANTIO DE FORRAÇÃO. AF_07/2024</t>
  </si>
  <si>
    <t>PLANTIO DE GRAMA ESMERALDA OU SÃO CARLOS OU CURITIBANA, EM PLACAS. AF_07/2024</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</si>
  <si>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</si>
  <si>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</si>
  <si>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</si>
  <si>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</si>
  <si>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</si>
  <si>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</si>
  <si>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</si>
  <si>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</si>
  <si>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</si>
  <si>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</si>
  <si>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</si>
  <si>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</si>
  <si>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</si>
  <si>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</si>
  <si>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</si>
  <si>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 xml:space="preserve">        PRECOS DE INSUMOS - BANCO NACIONAL</t>
  </si>
  <si>
    <t>UNIDADE DE MEDIDA</t>
  </si>
  <si>
    <t>PRECO MEDIANO R$</t>
  </si>
  <si>
    <t>ESCAV.CARGA E TRANSP. MAT. 1A. CAT.ATE 50M C/TRATOR (MS)</t>
  </si>
  <si>
    <t>ESCAV.CARGA E TRANSP. MAT. 1A. CAT. C/TRANSP. DE 0-200m (MS)</t>
  </si>
  <si>
    <t>ESCAV.CARGA E TRANSP. MAT. 1A. CAT. C/TRANSP. DE 201-400m (MS)</t>
  </si>
  <si>
    <t>ESCAV.CARGA E TRANSP. MAT. 1A. CAT. C/TRANSP. DE 401-600m (MS)</t>
  </si>
  <si>
    <t>ESCAV.CARGA E TRANSP. MAT. 1A. CAT. C/TRANSP. DE 601-800m (MS)</t>
  </si>
  <si>
    <t>ESCAV.CARGA E TRANSP. MAT. 1A. CAT. C/TRANSP. DE 801-1000m (MS)</t>
  </si>
  <si>
    <t>ESCAV.CARGA E TRANSP. MAT. 1A. CAT. C/TRANSP. DE 1001-1200m (MS)</t>
  </si>
  <si>
    <t>ESCAV.CARGA E TRANSP. MAT. 1A. CAT. C/TRANSP. DE 1201-1400m (MS)</t>
  </si>
  <si>
    <t>01.101.08</t>
  </si>
  <si>
    <t>ESCAV. E CARGA MAT.2A.CAT.C/TRANSP.DE 801-1000M (CB)</t>
  </si>
  <si>
    <t>01.101.09</t>
  </si>
  <si>
    <t>ESCAV. E CARGA MAT.2A.CAT.C/TRANSP.DE 1001-1200M (CB)</t>
  </si>
  <si>
    <t>01.101.10</t>
  </si>
  <si>
    <t>ESCAVACAO CARGA E DESCARGA DE MATERIAL DE 2A.CAT</t>
  </si>
  <si>
    <t xml:space="preserve">01.401.00 </t>
  </si>
  <si>
    <t xml:space="preserve">01.401.01 </t>
  </si>
  <si>
    <t xml:space="preserve">01.510.00 </t>
  </si>
  <si>
    <t>COMPACTACAO DE ATERRO 100% DO PROCTOR NORMAL</t>
  </si>
  <si>
    <t>01.511.01</t>
  </si>
  <si>
    <t>COMPACTAÇÃO DE ATERROS A 100% DO PROCTOR INTERMEDIÁRIO</t>
  </si>
  <si>
    <t>01.999.09</t>
  </si>
  <si>
    <t>TRANSPORTE COM CAMINHÃO CARROCERIA DE 10 T ROD NPAV</t>
  </si>
  <si>
    <t>01.999.10</t>
  </si>
  <si>
    <t>TRANSPORTE COM CAMINHÃO CARROCERIA DE 10 T ROD PAV</t>
  </si>
  <si>
    <t>2 - PAVIMEN</t>
  </si>
  <si>
    <t>TAÇÃO</t>
  </si>
  <si>
    <t>REEST.DE BASE EXIST.C/INCl.REV.ASF.C/ AD.20% BRITA COMERCIAL, RECICLADORA</t>
  </si>
  <si>
    <t>REEST.DE BASE EXIST.C/INCl.REV.ASF.C/ AD.30% BRITA COMERCIAL, RECICLADORA</t>
  </si>
  <si>
    <t>BASE ESTAB.GRANUL.SOLO / AREIA / BRITA COMERCIAL (60%-20%-20%) EXC.TRANSP.(c/usina)</t>
  </si>
  <si>
    <t>02.210.14</t>
  </si>
  <si>
    <t>BASE ESTAB.GRANUL.SOLO / AREIA / BRITA COMERCIAL (50%-20%-30%) EXC.TRANSP.(c/usina)</t>
  </si>
  <si>
    <t>BASE DE SOLO BRITA COMERCIAL (30% EM PESO) EXC.TRANSP. SOLO (c/usina)</t>
  </si>
  <si>
    <t>BASE DE SOLO BRITA COMERCIAL (40% EM PESO) EXC.TRANSP. SOLO (c/usina)</t>
  </si>
  <si>
    <t>REST.DE BASE EXIST.C/ADICAO BRITA COMERCIAL (25% EM PESO)</t>
  </si>
  <si>
    <t>REST.DE BASE EXIST.C/ADICAO BRITA COMERCIAL (30% EM PESO)</t>
  </si>
  <si>
    <t>RESTAB.DA BASE EXIST.C/ADICAO BRITA COMERCIAL (20% EM PESO)</t>
  </si>
  <si>
    <t>RESTAB.DA BASE EXIST.C/ADICAO BRITA COMERCIAL (25% EM PESO)</t>
  </si>
  <si>
    <t>TSS (C/BRITA COMERCIAL) EXCL. LIGANTE</t>
  </si>
  <si>
    <t>TSD C/3 BANHO (C/BRITA COMERCIAL) EXCL. LIGANTE</t>
  </si>
  <si>
    <t>CONCRETO BETUMINOSO USINADO A QUENTE EXC.LIGANTE C/ AREIA E BRITA COMERCIAIS</t>
  </si>
  <si>
    <t>MICROREVESTIMENTO A FRIO, C/TAXA DE APLICAÇÃO 12,00 kg/m² - FAIXA II (DNIT) EXC. LIGANTE -
BRITA COMERCIAL</t>
  </si>
  <si>
    <t>MICROREVESTIMENTO A FRIO, C/TAXA DE APLICAÇÃO 22,50 kg/m² - FAIXA III (DNIT) EXC. LIGANTE -
BRITA COMERCIAL</t>
  </si>
  <si>
    <t>MICROREVESTIMENTO A FRIO, C/TAXA DE APLICAÇÃO 30,00 kg/m² - FAIXA III (DNIT) EXC. LIGANTE -
BRITA COMERCIAL</t>
  </si>
  <si>
    <t>REVESTIMENTO EM PARALELEPIPEDO INC.COLCHAO AREIA COMERCIAL</t>
  </si>
  <si>
    <t>02.999.06(A</t>
  </si>
  <si>
    <t>)  TRANSPORTE DE AGUA COM CAMINHÃO TANQUE, ROD N/PAV</t>
  </si>
  <si>
    <t>02.999.07(A</t>
  </si>
  <si>
    <t>)  TRANSPORTE DE AGUA EM CAMINHÃO BASCULANTE, ROD PAV</t>
  </si>
  <si>
    <t>PAV.PARALELO REJUN.C/ASFALTO, BRITA COMERCIAL E COLCHAO AREIA COMERCIAL</t>
  </si>
  <si>
    <t>REC. DA PAV. EM PARALELO C/APROV D/PEDRA REJUN.C/ASFALTO, BRITA COMERCIAL E
COLCHAO AREIA COMERCIAL EXC. LIGANTE</t>
  </si>
  <si>
    <t>FORN.E ASSENT.DE BLOCOS INTERTRAVADOS INC/COLCHAO AREIA COMERCIAL</t>
  </si>
  <si>
    <t>ASSENTAMENTO DE BLOCOS INTERTRAVADOS INC/COLCHAO AREIA COMERCIAL</t>
  </si>
  <si>
    <t>REJUNTE DE CALCADAS COM BRITA COMERCIAL</t>
  </si>
  <si>
    <t>3 - OBRAS D</t>
  </si>
  <si>
    <t>E ARTE ESPECIAIS</t>
  </si>
  <si>
    <t>03.324.02</t>
  </si>
  <si>
    <t>CONCRETO PARA BOMBEAMENTO FCK = 25 MPA - CONFECÇÃO EM CENTRAL DOSADORA DE 30
M³/H - AREIA E BRITA COMERCIAIS - INCLUSO LANÇAMENTO DE CONCRETO</t>
  </si>
  <si>
    <t>03.325.02</t>
  </si>
  <si>
    <t>CONCRETO PARA BOMBEAMENTO FCK = 30 MPA - CONFECÇÃO EM CENTRAL DOSADORA DE 30
M³/H - AREIA E BRITA COMERCIAIS - INCLUSO LANÇAMENTO DE CONCRETO</t>
  </si>
  <si>
    <t>03.326.02</t>
  </si>
  <si>
    <t>CONCRETO PARA BOMBEAMENTO FCK = 35 MPA - CONFECÇÃO EM CENTRAL DOSADORA DE 30
M³/H - AREIA E BRITA COMERCIAIS - INCLUSO LANÇAMENTO DE CONCRETO</t>
  </si>
  <si>
    <t>03.327.02</t>
  </si>
  <si>
    <t>CONCRETO PARA BOMBEAMENTO FCK = 40 MPA - CONFECÇÃO EM CENTRAL DOSADORA DE 30
M³/H - AREIA E BRITA COMERCIAIS - INCLUSO LANÇAMENTO DE CONCRETO</t>
  </si>
  <si>
    <t>03.328.00</t>
  </si>
  <si>
    <t>LANÇAMENTO MECÂNICO DE CONCRETO COM BOMBA REBOCÁVEL COM CAPACIDADE DE 30
M³/H - CONFECÇÃO EM CENTRAL DOSADORA DE 30 M³/H</t>
  </si>
  <si>
    <t>ARGAMASSA DE CIMENTO E AREIA COMERCIAL TRACO 1:4, fornecimento e aplicação</t>
  </si>
  <si>
    <t>FORNECIMENTO, DOBRAGEM  E APLICAÇÃO DE AÇO</t>
  </si>
  <si>
    <t>FORNECIMENTO, DOBRAGEM E APLICAÇÃO DE AÇO CP-190 RB D=12,7</t>
  </si>
  <si>
    <t>FORNECIMENTO, DOBRAGEM E APLICAÇÃO DE AÇO PARA TUBULÃO</t>
  </si>
  <si>
    <t>03.911.02</t>
  </si>
  <si>
    <t>BAINHA GALVANIZADA D=(EXT) 6,5CM</t>
  </si>
  <si>
    <t>03.999.01 C</t>
  </si>
  <si>
    <t>ANTONEIRA DE PROTECAO - (4" X 4" X 3/8")</t>
  </si>
  <si>
    <t>LIMPEZA DE FERRAGEM COM JATEAMENTO DE AREIA COMERCIAL</t>
  </si>
  <si>
    <t>PAVIMENTACAO EM CBUQ EXCLUSIVE LIGANTE (E=0,08M)</t>
  </si>
  <si>
    <t>4 - DRENAGE</t>
  </si>
  <si>
    <t>04.100.05</t>
  </si>
  <si>
    <t>BUEIRO SIMPLES CELULAR DE CONCRETO (BSCC) - SECAO FECHADA DE 2,0 X 3,0 M - ALTURA DO
ATERRO DE 0,0 A 5,00 M - AREIA E BRITA COMERCIAIS</t>
  </si>
  <si>
    <t>04.100.06</t>
  </si>
  <si>
    <t>BUEIRO SIMPLES CELULAR DE CONCRETO (BSCC) - SECAO FECHADA DE 2,5 X 2,5 M - ALTURA DO
ATERRO DE 0,0 A 5,00 M - AREIA E BRITA COMERCIAIS</t>
  </si>
  <si>
    <t>04.100.07</t>
  </si>
  <si>
    <t>BUEIRO SIMPLES CELULAR DE CONCRETO (BSCC) - SECAO FECHADA DE 3,0 X 2,5 M - ALTURA DO
ATERRO DE 0,0 A 5,00 M - AREIA E BRITA COMERCIAIS</t>
  </si>
  <si>
    <t>04.131.01</t>
  </si>
  <si>
    <t>EXTREMIDADE BUEIRO SIMPLES CELULAR DE CONCRETO (BSCC) - SECAO FECHADA DE 2,0 X 3,0
M - ALTURA DO ATERRO DE 0,0 A 5,00 M - AREIA E BRITA COMERCIAIS</t>
  </si>
  <si>
    <t>04.131.02</t>
  </si>
  <si>
    <t>EXTREMIDADE BUEIRO SIMPLES CELULAR DE CONCRETO (BSCC) - SECAO FECHADA DE 2,5 X 2,5
M - ALTURA DO ATERRO DE 0,0 A 5,00 M - AREIA E BRITA COMERCIAIS</t>
  </si>
  <si>
    <t>04.131.03</t>
  </si>
  <si>
    <t>EXTREMIDADE BUEIRO SIMPLES CELULAR DE CONCRETO (BSCC) - SECAO FECHADA DE 3,0 X 2,5
M - ALTURA DO ATERRO DE 0,0 A 5,00 M - AREIA E BRITA COMERCIAIS</t>
  </si>
  <si>
    <t>04.323.01</t>
  </si>
  <si>
    <t>04.324.00</t>
  </si>
  <si>
    <t>04.324.01</t>
  </si>
  <si>
    <t>04.325.00</t>
  </si>
  <si>
    <t>04.325.01</t>
  </si>
  <si>
    <t>04.326.00</t>
  </si>
  <si>
    <t>04.326.01</t>
  </si>
  <si>
    <t>04.327.00</t>
  </si>
  <si>
    <t>04.327.01</t>
  </si>
  <si>
    <t>04.329.00</t>
  </si>
  <si>
    <t>04.330.00</t>
  </si>
  <si>
    <t>LANÇAMENTO VERTICAL DE CONCRETO PARA SERVIÇOS DE DRENAGEM</t>
  </si>
  <si>
    <t>FORNECIMENTO, DOBRAGEM E APLICAÇÃO DE AÇO</t>
  </si>
  <si>
    <t>SARJETA TRAPEZOIDAL DE CONCRETO TIPO SZC-02</t>
  </si>
  <si>
    <t>5 - OBRAS D</t>
  </si>
  <si>
    <t>E CONTENÇÃO</t>
  </si>
  <si>
    <t>6 - SINALIZ</t>
  </si>
  <si>
    <t>AÇÃO E SEGURANÇA</t>
  </si>
  <si>
    <t>06.000.02(A</t>
  </si>
  <si>
    <t>)  PLACA DE SINALIZACAO COM CHAPA DE ALUMINIO COMPOSTO (ACM) 3mm (CONFECÇÃO)</t>
  </si>
  <si>
    <t>06.000.03 R</t>
  </si>
  <si>
    <t>EMOÇÃO DE DEFENSA METÁLICA, SEM APROVEITAMENTO</t>
  </si>
  <si>
    <t>06.100.02</t>
  </si>
  <si>
    <t>SINALIZAÇÃO HORIZONTAL COM TINTA ACRÍLICA EMULSIONADA EM ÁGUA - ESPESSURA DE 0,5 MM</t>
  </si>
  <si>
    <t>06.200.00(B</t>
  </si>
  <si>
    <t>06.200.00(C</t>
  </si>
  <si>
    <t>06.200.00(D</t>
  </si>
  <si>
    <t>7 - RECUPER</t>
  </si>
  <si>
    <t>AÇÃO DE ÁREAS DEGRADADAS</t>
  </si>
  <si>
    <t>9 - OBRAS E</t>
  </si>
  <si>
    <t>SERVIÇOS DIVERSOS</t>
  </si>
  <si>
    <t>11 - LIGANT</t>
  </si>
  <si>
    <t>ES BETUMINOSOS</t>
  </si>
  <si>
    <t>)  SINALIZAÇÃO VERTICAL, C CHAPAS PLANAS DE AÇO ZINCADO Nº16 CONFORMIDADE C NORMA ABNT NBR 11904:2015, SUPORTE DE FIXAÇÃO EM CANO DE AÇO GALVANIZADO COM D=2x1/2"  COM FIXAÇÃO, PARAFUSOS, ARRUELAS, PORCAS E ELEMENTOS METALICOS GALVANIZADOS, PELICULAS RETO REFLETIVA TIPO III A, EM ACORDO NORMA NBR 14644/2013</t>
  </si>
  <si>
    <t>)  SINALIZAÇÃO VERTICAL, C CHAPAS PLANAS DE AÇO ZINCADO Nº16 CONFORMIDADE C NORMA ABNT NBR 11904:2015, SUPORTE DE FIXAÇÃO POLIMÉRICO ECOLÓGICO MACIÇO COLAPSÍVEL DIAMETRO 6,4cm  COM FIXAÇÃO, PARAFUSOS, ARRUELAS, PORCAS E ELEMENTOS METALICOS GALVANIZADOS, PELICULAS RETO REFLETIVA TIPO III A, EM ACORDO NORMA NBR 14644/2013</t>
  </si>
  <si>
    <t>)  SINALIZAÇÃO VERTICAL, C CHAPAS PLANAS DE ALUMINIO COMPOSTO(ACM)3mm CONFORMIDADE C NORMA ABNT NBR 16179:2021, SUPORTE DE FIXAÇÃO POLIMÉRICO ECOLÓGICO MACIÇO COLAPSÍVEL DIAMETRO 6,4cm  COM FIXAÇÃO, PARAFUSOS, ARRUELAS, PORCAS E ELEMENTOS METALICOS GALVANIZADOS, PELICULAS RETO REFLETIVA TIPO III A, EM ACORDO NORMA NBR 14644/2013</t>
  </si>
  <si>
    <r>
      <t xml:space="preserve">TABELA DE PREÇOS  </t>
    </r>
    <r>
      <rPr>
        <b/>
        <sz val="10"/>
        <color rgb="FFFF0000"/>
        <rFont val="Arial"/>
        <family val="2"/>
      </rPr>
      <t>atualizado 11/12/2024 com desoneração</t>
    </r>
  </si>
  <si>
    <t>(Vigência: OUTUBRO - DEZEMBRO 2024) Encargos Sociais: 100,13%</t>
  </si>
  <si>
    <t>Prefeito Constitucional</t>
  </si>
  <si>
    <t>LUMINÁRIA LED 15W DE SOBREPOR</t>
  </si>
  <si>
    <t>LUMINÁRIA LED 10W DE EMBUTIR</t>
  </si>
  <si>
    <t xml:space="preserve">LUMINÁRIA LED 15W DE EMBUTIR </t>
  </si>
  <si>
    <t>Ferreira Costa &amp; Cia Ltda CNPJ: 10.230.480/0022-65</t>
  </si>
  <si>
    <t>Carajás Material de Construção Ltda CNPJ: 03.656.804/0024-28</t>
  </si>
  <si>
    <t>ALED COMERCIO DE PRODUTOS DE ILUMINACAO LTDA CNPJ: 50.820.558/0001-91</t>
  </si>
  <si>
    <t>Starlumen do Brasil Ltda CNPJ: 47.628.241/0001-43</t>
  </si>
  <si>
    <t>Leroy Merlin Companhia Brasileira de Bricolagem CNPJ: 01.438.784/0001-05</t>
  </si>
  <si>
    <t>LUMINÁRIA LED 20W DE EMBUTIR</t>
  </si>
  <si>
    <t>Madeiramadeira Comércio Eletrônico S/A CNPJ:10.490.181/0002-16</t>
  </si>
  <si>
    <t>Luminária de embutir aletada 2x32W LED - T8 120cm</t>
  </si>
  <si>
    <t>MM ILUMINACOES LTDA CNPJ: 86.896.651/0001-27</t>
  </si>
  <si>
    <t>ILUMINA INSTALAÇÃO LTDA CNPJ: 21.238.576/0001-61</t>
  </si>
  <si>
    <t>SANTIL COMERCIAL ELETRICA LTDA CNPJ: 49.474.398/0013-20</t>
  </si>
  <si>
    <t>Luminária de sobrepor aletada 2x32W LED - T8 120cm</t>
  </si>
  <si>
    <t>CARVALHO COMERCIO DE MATERIAL ELETRICO CNPJ: 22.425.609/0001-45</t>
  </si>
  <si>
    <t xml:space="preserve">Lâmpada Led 32W </t>
  </si>
  <si>
    <t xml:space="preserve">Philips do Brasil Ltda CNPJ: 61.086.336/0001-03 </t>
  </si>
  <si>
    <t>Dimensional Brasil Soluções Ltda CNPJ: 06.913.480/0017-25</t>
  </si>
  <si>
    <t>ELETROCALHA PERFURADA 100x75x3000mm, GALVANIZADA A FOGO, CHAPA #18</t>
  </si>
  <si>
    <t>Eletro FM - Comércio de Materiais Elétricos Ltda CNPJ: 00.617.983/0001-00.</t>
  </si>
  <si>
    <t>Obs.: Adotado como referência a MEDIA dos valores cotados</t>
  </si>
  <si>
    <t>PERFURATRIZ HIDRÁULICA SOBRE ESTEIRA, TORQUE MÁXIMO 161 KNM, PROFUNDIDADE MÁXIMA 54 M, DIÂMETRO MÁXIMO 1500 MM, POTÊNCIA MOTOR 268 HP - CHP DIURNO. AF_04/2019</t>
  </si>
  <si>
    <t>PERFURATRIZ PARA EXECUÇÃO DE ESTACAS SECANTES, TIPO HÉLICE CONTÍNUA COM CABEÇOTE DUPLO E TUBO METÁLICO - CHP DIURNO. AF_04/2019</t>
  </si>
  <si>
    <t>PERFURATRIZ HIDRÁULICA SOBRE ESTEIRA, TORQUE MÁXIMO 98 KNM, PROFUNDIDADE MÁXIMA 25 M, DIÂMETRO MÁXIMO 115 MM, POTÊNCIA MOTOR 190 HP - CHP DIURNO. AF_02/2021</t>
  </si>
  <si>
    <t>PERFURATRIZ ROTATIVA SOBRE ESTEIRA, TORQUE MAXIMO 2500 KGM, POTENCIA 110 HP, MOTOR DIESEL- CHP DIURNO. AF_05/2017</t>
  </si>
  <si>
    <t>PERFURATRIZ PARA FURO DIRECIONAL HORIZONTAL (HDD) COM CAPACIDADE ATÉ 89 KN, POTÊNCIA 24,8 HP A 80 HP (INCLUSO FERRAMENTAS E LOCALIZADOR) - CHP DIURNO. AF_05/2023</t>
  </si>
  <si>
    <t>PERFURATRIZ PARA FURO DIRECIONAL HORIZONTAL (HDD) COM CAPACIDADE DE 90 KN A 200 KN, POTÊNCIA 100 HP A 160 HP (INCLUSO FERRAMENTAS E LOCALIZADOR) - CHP DIURNO. AF_05/2023</t>
  </si>
  <si>
    <t>PERFURATRIZ PARA FURO DIRECIONAL HORIZONTAL (HDD) COM CAPACIDADE DE 201 KN A 560 KN, POTÊNCIA 200 HP A 260 HP (INCLUSO FERRAMENTAS E LOCALIZADOR) - CHP DIURNO. AF_05/2023</t>
  </si>
  <si>
    <t>PERFURATRIZ DE COROA DIAMANTADA PARA CONCRETO, DIÂMETRO ATÉ 250 MM, MOTOR ELÉTRICO 220 V, POTÊNCIA 2.500 W - CHP DIURNO. AF_05/2023</t>
  </si>
  <si>
    <t>PERFURATRIZ HIDRÁULICA SOBRE ESTEIRA, TORQUE MÁXIMO 161 KNM, PROFUNDIDADE MÁXIMA 54 M, DIÂMETRO MÁXIMO 1500 MM, POTÊNCIA MOTOR 268 HP - CHI DIURNO. AF_04/2019</t>
  </si>
  <si>
    <t>PERFURATRIZ PARA EXECUÇÃO DE ESTACAS SECANTES, TIPO HÉLICE CONTÍNUA COM CABEÇOTE DUPLO E TUBO METÁLICO - CHI DIURNO. AF_04/2019</t>
  </si>
  <si>
    <t>PERFURATRIZ HIDRÁULICA SOBRE ESTEIRA, TORQUE MÁXIMO 98 KNM, PROFUNDIDADE MÁXIMA 25 M, DIÂMETRO MÁXIMO 115 MM, POTÊNCIA MOTOR 190 HP - CHI DIURNO. AF_02/2021</t>
  </si>
  <si>
    <t>PERFURATRIZ ROTATIVA SOBRE ESTEIRA, TORQUE MAXIMO 2500 KGM, POTENCIA 110 HP, MOTOR DIESEL - CHI DIURNO. AF_05/2017</t>
  </si>
  <si>
    <t>PERFURATRIZ PARA FURO DIRECIONAL HORIZONTAL (HDD) COM CAPACIDADE ATÉ 89 KN, POTÊNCIA 24,8 HP A 80 HP (INCLUSO FERRAMENTAS E LOCALIZADOR) - CHI DIURNO. AF_05/2023</t>
  </si>
  <si>
    <t>PERFURATRIZ PARA FURO DIRECIONAL HORIZONTAL (HDD) COM CAPACIDADE DE 90 KN A 200 KN, POTÊNCIA 100 HP A 160 HP (INCLUSO FERRAMENTAS E LOCALIZADOR) - CHI DIURNO. AF_05/2023</t>
  </si>
  <si>
    <t>PERFURATRIZ PARA FURO DIRECIONAL HORIZONTAL (HDD) COM CAPACIDADE DE 201 KN A 560 KN, POTÊNCIA 200 HP A 260 HP (INCLUSO FERRAMENTAS E LOCALIZADOR) - CHI DIURNO. AF_05/2023</t>
  </si>
  <si>
    <t>PERFURATRIZ DE COROA DIAMANTADA PARA CONCRETO, DIÂMETRO ATÉ 250 MM, MOTOR ELÉTRICO 220 V, POTÊNCIA 2.500 W - CHI DIURNO. AF_05/2023</t>
  </si>
  <si>
    <t>ESCAVADEIRA HIDRÁULICA DE BRAÇO LONGO (LONGO ALCANCE) SOBRE ESTEIRAS, CAÇAMBA 0,52 M3, PESO OPERACIONAL 24 T, POTÊNCIA LÍQUIDA 155 HP - CHI DIURNO. AF_06/2023</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</si>
  <si>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</si>
  <si>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</si>
  <si>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</si>
  <si>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</si>
  <si>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</si>
  <si>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</si>
  <si>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</si>
  <si>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</si>
  <si>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</si>
  <si>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</si>
  <si>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</si>
  <si>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</si>
  <si>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</si>
  <si>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</si>
  <si>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</si>
  <si>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</si>
  <si>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</si>
  <si>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</si>
  <si>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</si>
  <si>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</si>
  <si>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</si>
  <si>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</si>
  <si>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</si>
  <si>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</si>
  <si>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</si>
  <si>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</si>
  <si>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</si>
  <si>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PERFURAÇÃO DE SOLO PARA SISTEMA DE REBAIXAMENTO DE LENÇOL FREÁTICO POR POÇOS PROFUNDOS, DIÂMETRO DO POÇO DE 400 MM. AF_12/2022</t>
  </si>
  <si>
    <t>INSTALAÇÃO E RETIRADA DE REVESTIMENTO METÁLICO PARA PERFURAÇÃO DE SOLO PARA SISTEMA DE REBAIXAMENTO DE LENÇOL FREÁTICO POR PORÇOS PROFUNDOS, DIÂMETRO DO POÇO DE 400 MM. AF_12/2022</t>
  </si>
  <si>
    <t>FABRICAÇÃO, MONTAGEM E DESMONTAGEM DE FÔRMA PARA CORTINA DE CONTENÇÃO, EM CHAPA DE MADEIRA COMPENSADA PLASTIFICADA, E = 18 MM, 10 UTILIZAÇÕES. AF_11/2024</t>
  </si>
  <si>
    <t>ARMAÇÃO DE CORTINA DE CONTENÇÃO EM CONCRETO ARMADO, COM AÇO CA-50 DE 6,3 MM - MONTAGEM. AF_11/2024</t>
  </si>
  <si>
    <t>ARMAÇÃO DE CORTINA DE CONTENÇÃO EM CONCRETO ARMADO, COM AÇO CA-50 DE 8 MM - MONTAGEM. AF_11/2024</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</si>
  <si>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</si>
  <si>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</si>
  <si>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</si>
  <si>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</si>
  <si>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</si>
  <si>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CONCRETAGEM DE CORTINA DE CONTENÇÃO, ATRAVÉS DE BOMBA - LANÇAMENTO, ADENSAMENTO E ACABAMENTO. AF_11/2024</t>
  </si>
  <si>
    <t>PERFURAÇÃO DE PAREDE DIAFRAGMA COM COROA DIAMANTADA DE DIÂMETRO DE 102 MM. AF_11/2023</t>
  </si>
  <si>
    <t>CONTRAMARCO DE AÇO, FIXAÇÃO COM ARGAMASSA - FORNECIMENTO E INSTALAÇÃO. AF_11/2024</t>
  </si>
  <si>
    <t>CONTRAMARCO DE AÇO, FIXAÇÃO COM PARAFUSO - FORNECIMENTO E INSTALAÇÃO. AF_11/2024</t>
  </si>
  <si>
    <t>CONTRAMARCO DE ALUMÍNIO, FIXAÇÃO COM ARGAMASSA - FORNECIMENTO E INSTALAÇÃO. AF_11/2024</t>
  </si>
  <si>
    <t>CONTRAMARCO DE ALUMÍNIO, FIXAÇÃO COM PARAFUSO - FORNECIMENTO E INSTALAÇÃO. AF_11/2024</t>
  </si>
  <si>
    <t>DRAGAGEM DE MATERIAIS DE 1A CATEGORIA E COMPOSTOS ORGÂNICOS E INORGÂNICOS COM ESCAVADEIRA HIDRÁULICA DE LONGO ALCANCE (CAÇAMBA: 0,52 M3/155 HP). AF_03/2024</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</si>
  <si>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</si>
  <si>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</si>
  <si>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</si>
  <si>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</si>
  <si>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</si>
  <si>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</si>
  <si>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</si>
  <si>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</si>
  <si>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</si>
  <si>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</si>
  <si>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</si>
  <si>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</si>
  <si>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</si>
  <si>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</si>
  <si>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</si>
  <si>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</si>
  <si>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</si>
  <si>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</si>
  <si>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</si>
  <si>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</si>
  <si>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</si>
  <si>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</si>
  <si>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</si>
  <si>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</si>
  <si>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</si>
  <si>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AF_02/2023</t>
  </si>
  <si>
    <t>CRONOGRAMA FÍSICO-FINANCEIRO</t>
  </si>
  <si>
    <t>SERVIÇOS</t>
  </si>
  <si>
    <t>VALORES</t>
  </si>
  <si>
    <t>%</t>
  </si>
  <si>
    <t>MÊS 01</t>
  </si>
  <si>
    <t>MÊS 02</t>
  </si>
  <si>
    <t>MÊS 03</t>
  </si>
  <si>
    <t>R$</t>
  </si>
  <si>
    <t xml:space="preserve">Responsável Técnico </t>
  </si>
  <si>
    <t>Proponente</t>
  </si>
  <si>
    <t>MÊS 04</t>
  </si>
  <si>
    <t>MÊS 05</t>
  </si>
  <si>
    <t>MÊS 07</t>
  </si>
  <si>
    <t>MÊS 08</t>
  </si>
  <si>
    <t>MÊS 09</t>
  </si>
  <si>
    <t>REVESTIMENTO EM PASTILHA CERÂMICA 15X15 INTERNO</t>
  </si>
  <si>
    <t>M²</t>
  </si>
  <si>
    <t>Ferreira Costa e Cia Ltda CNPJ:  10.230.480/0008-07</t>
  </si>
  <si>
    <t>TelhaNorte CNPJ: 03.840.986/0020-69</t>
  </si>
  <si>
    <t>FORNECEDORA CHATUBA DE NILOPOLIS S.A CNPJ: 29.911.559/0010-46</t>
  </si>
  <si>
    <t>EXTINTOR CLASSE K PORTÁTIL 6 LITROS</t>
  </si>
  <si>
    <t>PROTEÇÃO EXTINTORES LTDA - CNPJ: 50.549.045/0001-98</t>
  </si>
  <si>
    <t>R&amp;A Extintores LTDA - CNPJ: 14.314.086/0001-31</t>
  </si>
  <si>
    <t xml:space="preserve">Contra Incêndio - Sistemas de Proteção e Combate a Incêndio em Sorocaba - CNPJ: 15579136/0001-75 </t>
  </si>
  <si>
    <t>CENTRAL DE ALARME CONVENCIONAL 12 SETORES 12V + BATERIA</t>
  </si>
  <si>
    <t>Quality Tubos Comércio de Ferro e Aço Ltda - CNPJ: 11.818.296/0001-79</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</si>
  <si>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</si>
  <si>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</si>
  <si>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</si>
  <si>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</si>
  <si>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</si>
  <si>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</si>
  <si>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</si>
  <si>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</si>
  <si>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</si>
  <si>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</si>
  <si>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</si>
  <si>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</si>
  <si>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</si>
  <si>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</si>
  <si>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</si>
  <si>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</si>
  <si>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</si>
  <si>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</si>
  <si>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</si>
  <si>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</si>
  <si>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</si>
  <si>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</si>
  <si>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</si>
  <si>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</si>
  <si>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</si>
  <si>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</si>
  <si>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</si>
  <si>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</si>
  <si>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</si>
  <si>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</si>
  <si>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</si>
  <si>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</si>
  <si>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</si>
  <si>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</si>
  <si>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</si>
  <si>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</si>
  <si>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</si>
  <si>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</si>
  <si>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</si>
  <si>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</si>
  <si>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</si>
  <si>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</si>
  <si>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</si>
  <si>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</si>
  <si>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</si>
  <si>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</si>
  <si>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</si>
  <si>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</si>
  <si>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</si>
  <si>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</si>
  <si>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</si>
  <si>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</si>
  <si>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</si>
  <si>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</si>
  <si>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</si>
  <si>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</si>
  <si>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</si>
  <si>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</si>
  <si>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</si>
  <si>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</si>
  <si>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</si>
  <si>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</si>
  <si>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</si>
  <si>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</si>
  <si>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</si>
  <si>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</si>
  <si>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</si>
  <si>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</si>
  <si>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</si>
  <si>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</si>
  <si>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</si>
  <si>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</si>
  <si>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</si>
  <si>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</si>
  <si>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</si>
  <si>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</si>
  <si>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</si>
  <si>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</si>
  <si>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</si>
  <si>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</si>
  <si>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</si>
  <si>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</si>
  <si>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</si>
  <si>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</si>
  <si>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</si>
  <si>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</si>
  <si>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</si>
  <si>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</si>
  <si>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</si>
  <si>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</si>
  <si>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</si>
  <si>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</si>
  <si>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</si>
  <si>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</si>
  <si>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</si>
  <si>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</si>
  <si>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</si>
  <si>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</si>
  <si>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</si>
  <si>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</si>
  <si>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</si>
  <si>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</si>
  <si>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</si>
  <si>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</si>
  <si>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</si>
  <si>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</si>
  <si>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</si>
  <si>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</si>
  <si>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</si>
  <si>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</si>
  <si>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</si>
  <si>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</si>
  <si>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</si>
  <si>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</si>
  <si>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</si>
  <si>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</si>
  <si>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</si>
  <si>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</si>
  <si>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</si>
  <si>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</si>
  <si>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</si>
  <si>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</si>
  <si>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</si>
  <si>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</si>
  <si>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</si>
  <si>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</si>
  <si>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</si>
  <si>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</si>
  <si>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</si>
  <si>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</si>
  <si>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</si>
  <si>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</si>
  <si>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</si>
  <si>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</si>
  <si>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</si>
  <si>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</si>
  <si>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</si>
  <si>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</si>
  <si>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</si>
  <si>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</si>
  <si>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</si>
  <si>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</si>
  <si>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</si>
  <si>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</si>
  <si>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</si>
  <si>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</si>
  <si>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</si>
  <si>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</si>
  <si>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</si>
  <si>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</si>
  <si>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</si>
  <si>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</si>
  <si>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</si>
  <si>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</si>
  <si>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</si>
  <si>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</si>
  <si>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</si>
  <si>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</si>
  <si>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</si>
  <si>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</si>
  <si>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</si>
  <si>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</si>
  <si>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</si>
  <si>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AMPERIMETRO, TENSAO AC/DC, CAPACIDADE MAXIMA 1000 A</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</si>
  <si>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</si>
  <si>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</si>
  <si>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</si>
  <si>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</si>
  <si>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</si>
  <si>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</si>
  <si>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</si>
  <si>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</si>
  <si>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</si>
  <si>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</si>
  <si>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</si>
  <si>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</si>
  <si>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</si>
  <si>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</si>
  <si>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</si>
  <si>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</si>
  <si>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</si>
  <si>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</si>
  <si>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</si>
  <si>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</si>
  <si>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</si>
  <si>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</si>
  <si>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</si>
  <si>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</si>
  <si>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</si>
  <si>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</si>
  <si>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</si>
  <si>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</si>
  <si>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</si>
  <si>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</si>
  <si>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</si>
  <si>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</si>
  <si>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</si>
  <si>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</si>
  <si>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</si>
  <si>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</si>
  <si>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</si>
  <si>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</si>
  <si>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</si>
  <si>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</si>
  <si>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</si>
  <si>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</si>
  <si>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</si>
  <si>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</si>
  <si>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</si>
  <si>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</si>
  <si>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</si>
  <si>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</si>
  <si>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</si>
  <si>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</si>
  <si>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</si>
  <si>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</si>
  <si>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</si>
  <si>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</si>
  <si>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</si>
  <si>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</si>
  <si>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</si>
  <si>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</si>
  <si>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</si>
  <si>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</si>
  <si>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</si>
  <si>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</si>
  <si>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</si>
  <si>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</si>
  <si>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</si>
  <si>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</si>
  <si>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</si>
  <si>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</si>
  <si>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</si>
  <si>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</si>
  <si>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</si>
  <si>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</si>
  <si>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</si>
  <si>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</si>
  <si>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</si>
  <si>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</si>
  <si>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</si>
  <si>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</si>
  <si>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</si>
  <si>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</si>
  <si>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</si>
  <si>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</si>
  <si>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</si>
  <si>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</si>
  <si>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</si>
  <si>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</si>
  <si>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</si>
  <si>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</si>
  <si>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</si>
  <si>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</si>
  <si>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</si>
  <si>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</si>
  <si>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</si>
  <si>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</si>
  <si>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</si>
  <si>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</si>
  <si>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</si>
  <si>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</si>
  <si>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</si>
  <si>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</si>
  <si>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</si>
  <si>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</si>
  <si>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</si>
  <si>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</si>
  <si>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</si>
  <si>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</si>
  <si>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</si>
  <si>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</si>
  <si>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</si>
  <si>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</si>
  <si>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</si>
  <si>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</si>
  <si>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</si>
  <si>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</si>
  <si>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</si>
  <si>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</si>
  <si>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</si>
  <si>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</si>
  <si>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</si>
  <si>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</si>
  <si>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</si>
  <si>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</si>
  <si>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</si>
  <si>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</si>
  <si>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</si>
  <si>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</si>
  <si>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</si>
  <si>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</si>
  <si>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</si>
  <si>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</si>
  <si>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</si>
  <si>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</si>
  <si>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</si>
  <si>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</si>
  <si>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</si>
  <si>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ARCO DE SERRA REGULAVEL PARA LAMINAS DE 8" A 12"</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</si>
  <si>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</si>
  <si>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</si>
  <si>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</si>
  <si>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</si>
  <si>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</si>
  <si>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</si>
  <si>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</si>
  <si>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</si>
  <si>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</si>
  <si>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</si>
  <si>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</si>
  <si>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</si>
  <si>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</si>
  <si>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</si>
  <si>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</si>
  <si>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</si>
  <si>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</si>
  <si>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</si>
  <si>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</si>
  <si>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</si>
  <si>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</si>
  <si>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</si>
  <si>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</si>
  <si>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</si>
  <si>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</si>
  <si>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</si>
  <si>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</si>
  <si>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</si>
  <si>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</si>
  <si>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</si>
  <si>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</si>
  <si>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</si>
  <si>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</si>
  <si>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</si>
  <si>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</si>
  <si>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</si>
  <si>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</si>
  <si>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</si>
  <si>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</si>
  <si>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</si>
  <si>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</si>
  <si>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</si>
  <si>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</si>
  <si>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</si>
  <si>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</si>
  <si>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</si>
  <si>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</si>
  <si>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</si>
  <si>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</si>
  <si>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</si>
  <si>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</si>
  <si>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</si>
  <si>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</si>
  <si>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</si>
  <si>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</si>
  <si>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</si>
  <si>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</si>
  <si>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</si>
  <si>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</si>
  <si>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</si>
  <si>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</si>
  <si>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</si>
  <si>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</si>
  <si>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</si>
  <si>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</si>
  <si>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</si>
  <si>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</si>
  <si>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</si>
  <si>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</si>
  <si>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</si>
  <si>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</si>
  <si>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</si>
  <si>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</si>
  <si>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</si>
  <si>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</si>
  <si>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</si>
  <si>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</si>
  <si>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</si>
  <si>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AVENTAL EM PVC, FORRADO, *0,3* MM DE ESPESSURA, *1,15 X 0,70* M (COMPRIMENTO X LARGURA), 100% IMPERMEAVEL</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</si>
  <si>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</si>
  <si>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</si>
  <si>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</si>
  <si>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</si>
  <si>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</si>
  <si>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</si>
  <si>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</si>
  <si>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</si>
  <si>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</si>
  <si>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</si>
  <si>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</si>
  <si>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</si>
  <si>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</si>
  <si>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</si>
  <si>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</si>
  <si>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</si>
  <si>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</si>
  <si>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</si>
  <si>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</si>
  <si>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</si>
  <si>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</si>
  <si>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</si>
  <si>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</si>
  <si>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</si>
  <si>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</si>
  <si>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</si>
  <si>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</si>
  <si>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</si>
  <si>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</si>
  <si>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</si>
  <si>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</si>
  <si>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</si>
  <si>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</si>
  <si>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</si>
  <si>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</si>
  <si>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</si>
  <si>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</si>
  <si>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</si>
  <si>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</si>
  <si>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</si>
  <si>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</si>
  <si>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</si>
  <si>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</si>
  <si>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</si>
  <si>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</si>
  <si>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</si>
  <si>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</si>
  <si>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</si>
  <si>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</si>
  <si>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</si>
  <si>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</si>
  <si>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</si>
  <si>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</si>
  <si>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</si>
  <si>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</si>
  <si>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</si>
  <si>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</si>
  <si>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</si>
  <si>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</si>
  <si>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</si>
  <si>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</si>
  <si>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</si>
  <si>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</si>
  <si>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</si>
  <si>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</si>
  <si>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</si>
  <si>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</si>
  <si>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</si>
  <si>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</si>
  <si>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</si>
  <si>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</si>
  <si>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</si>
  <si>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</si>
  <si>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</si>
  <si>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</si>
  <si>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</si>
  <si>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</si>
  <si>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</si>
  <si>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</si>
  <si>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</si>
  <si>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</si>
  <si>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</si>
  <si>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</si>
  <si>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</si>
  <si>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</si>
  <si>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</si>
  <si>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</si>
  <si>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</si>
  <si>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</si>
  <si>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</si>
  <si>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</si>
  <si>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</si>
  <si>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</si>
  <si>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</si>
  <si>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</si>
  <si>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</si>
  <si>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</si>
  <si>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</si>
  <si>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</si>
  <si>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</si>
  <si>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</si>
  <si>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</si>
  <si>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</si>
  <si>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</si>
  <si>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</si>
  <si>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</si>
  <si>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</si>
  <si>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</si>
  <si>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</si>
  <si>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</si>
  <si>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</si>
  <si>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</si>
  <si>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</si>
  <si>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</si>
  <si>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</si>
  <si>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</si>
  <si>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</si>
  <si>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</si>
  <si>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</si>
  <si>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</si>
  <si>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</si>
  <si>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</si>
  <si>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</si>
  <si>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</si>
  <si>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</si>
  <si>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</si>
  <si>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</si>
  <si>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</si>
  <si>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</si>
  <si>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</si>
  <si>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</si>
  <si>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</si>
  <si>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</si>
  <si>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</si>
  <si>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</si>
  <si>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</si>
  <si>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</si>
  <si>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</si>
  <si>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</si>
  <si>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</si>
  <si>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</si>
  <si>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</si>
  <si>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</si>
  <si>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</si>
  <si>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</si>
  <si>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</si>
  <si>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</si>
  <si>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</si>
  <si>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</si>
  <si>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</si>
  <si>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</si>
  <si>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</si>
  <si>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</si>
  <si>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</si>
  <si>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</si>
  <si>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</si>
  <si>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</si>
  <si>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</si>
  <si>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</si>
  <si>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</si>
  <si>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</si>
  <si>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</si>
  <si>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</si>
  <si>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</si>
  <si>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</si>
  <si>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</si>
  <si>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</si>
  <si>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</si>
  <si>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</si>
  <si>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</si>
  <si>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</si>
  <si>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</si>
  <si>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</si>
  <si>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</si>
  <si>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</si>
  <si>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</si>
  <si>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</si>
  <si>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</si>
  <si>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</si>
  <si>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PARA CHUVEIRO SIMPLES</t>
  </si>
  <si>
    <t>BRACO OU HASTE RETA COM CANOPLA PLASTICA, 1/2", PARA CHUVEIRO ELETRICO</t>
  </si>
  <si>
    <t>BRACO P/ LUMINARIA PUBLICA 1 X 1,50M ROMAGNOLE OU EQUIV</t>
  </si>
  <si>
    <t>BROCHA RETANGULAR, *15 X 5* CM</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</si>
  <si>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</si>
  <si>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</si>
  <si>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</si>
  <si>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</si>
  <si>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</si>
  <si>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</si>
  <si>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</si>
  <si>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</si>
  <si>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</si>
  <si>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</si>
  <si>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</si>
  <si>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</si>
  <si>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</si>
  <si>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</si>
  <si>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</si>
  <si>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</si>
  <si>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</si>
  <si>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</si>
  <si>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</si>
  <si>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</si>
  <si>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</si>
  <si>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</si>
  <si>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</si>
  <si>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</si>
  <si>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</si>
  <si>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</si>
  <si>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</si>
  <si>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</si>
  <si>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</si>
  <si>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</si>
  <si>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</si>
  <si>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</si>
  <si>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</si>
  <si>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</si>
  <si>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</si>
  <si>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</si>
  <si>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</si>
  <si>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</si>
  <si>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</si>
  <si>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</si>
  <si>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</si>
  <si>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</si>
  <si>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</si>
  <si>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</si>
  <si>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</si>
  <si>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</si>
  <si>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</si>
  <si>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</si>
  <si>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</si>
  <si>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</si>
  <si>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</si>
  <si>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</si>
  <si>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</si>
  <si>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</si>
  <si>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</si>
  <si>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</si>
  <si>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</si>
  <si>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</si>
  <si>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</si>
  <si>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</si>
  <si>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</si>
  <si>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</si>
  <si>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</si>
  <si>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</si>
  <si>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</si>
  <si>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</si>
  <si>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</si>
  <si>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</si>
  <si>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</si>
  <si>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</si>
  <si>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</si>
  <si>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</si>
  <si>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</si>
  <si>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</si>
  <si>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</si>
  <si>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</si>
  <si>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</si>
  <si>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</si>
  <si>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</si>
  <si>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</si>
  <si>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</si>
  <si>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</si>
  <si>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</si>
  <si>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</si>
  <si>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</si>
  <si>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</si>
  <si>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</si>
  <si>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</si>
  <si>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</si>
  <si>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</si>
  <si>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</si>
  <si>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</si>
  <si>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</si>
  <si>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</si>
  <si>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</si>
  <si>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</si>
  <si>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</si>
  <si>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</si>
  <si>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</si>
  <si>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</si>
  <si>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</si>
  <si>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</si>
  <si>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</si>
  <si>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</si>
  <si>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</si>
  <si>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</si>
  <si>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</si>
  <si>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</si>
  <si>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</si>
  <si>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</si>
  <si>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</si>
  <si>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</si>
  <si>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</si>
  <si>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</si>
  <si>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</si>
  <si>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</si>
  <si>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</si>
  <si>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</si>
  <si>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</si>
  <si>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</si>
  <si>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</si>
  <si>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</si>
  <si>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</si>
  <si>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</si>
  <si>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</si>
  <si>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</si>
  <si>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</si>
  <si>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</si>
  <si>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</si>
  <si>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</si>
  <si>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</si>
  <si>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</si>
  <si>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</si>
  <si>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</si>
  <si>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</si>
  <si>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</si>
  <si>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</si>
  <si>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</si>
  <si>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</si>
  <si>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</si>
  <si>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</si>
  <si>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</si>
  <si>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</si>
  <si>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</si>
  <si>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</si>
  <si>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</si>
  <si>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</si>
  <si>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</si>
  <si>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</si>
  <si>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</si>
  <si>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</si>
  <si>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</si>
  <si>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</si>
  <si>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</si>
  <si>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</si>
  <si>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</si>
  <si>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</si>
  <si>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</si>
  <si>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</si>
  <si>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</si>
  <si>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</si>
  <si>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</si>
  <si>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</si>
  <si>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</si>
  <si>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</si>
  <si>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</si>
  <si>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</si>
  <si>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</si>
  <si>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</si>
  <si>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</si>
  <si>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</si>
  <si>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</si>
  <si>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</si>
  <si>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</si>
  <si>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</si>
  <si>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</si>
  <si>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</si>
  <si>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</si>
  <si>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</si>
  <si>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</si>
  <si>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</si>
  <si>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</si>
  <si>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</si>
  <si>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</si>
  <si>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</si>
  <si>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</si>
  <si>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</si>
  <si>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</si>
  <si>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</si>
  <si>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</si>
  <si>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</si>
  <si>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</si>
  <si>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</si>
  <si>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</si>
  <si>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</si>
  <si>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</si>
  <si>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</si>
  <si>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</si>
  <si>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</si>
  <si>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</si>
  <si>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</si>
  <si>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</si>
  <si>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</si>
  <si>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</si>
  <si>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</si>
  <si>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</si>
  <si>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</si>
  <si>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</si>
  <si>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</si>
  <si>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</si>
  <si>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</si>
  <si>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</si>
  <si>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</si>
  <si>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</si>
  <si>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</si>
  <si>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</si>
  <si>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</si>
  <si>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</si>
  <si>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</si>
  <si>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</si>
  <si>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</si>
  <si>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</si>
  <si>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</si>
  <si>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</si>
  <si>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</si>
  <si>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</si>
  <si>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</si>
  <si>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</si>
  <si>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</si>
  <si>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</si>
  <si>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</si>
  <si>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</si>
  <si>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</si>
  <si>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</si>
  <si>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</si>
  <si>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</si>
  <si>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</si>
  <si>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</si>
  <si>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</si>
  <si>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</si>
  <si>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</si>
  <si>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</si>
  <si>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</si>
  <si>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</si>
  <si>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</si>
  <si>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</si>
  <si>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</si>
  <si>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</si>
  <si>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</si>
  <si>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</si>
  <si>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</si>
  <si>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</si>
  <si>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</si>
  <si>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</si>
  <si>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</si>
  <si>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</si>
  <si>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</si>
  <si>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</si>
  <si>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</si>
  <si>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</si>
  <si>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</si>
  <si>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</si>
  <si>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</si>
  <si>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</si>
  <si>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</si>
  <si>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</si>
  <si>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</si>
  <si>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</si>
  <si>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</si>
  <si>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</si>
  <si>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</si>
  <si>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</si>
  <si>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</si>
  <si>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</si>
  <si>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</si>
  <si>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</si>
  <si>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</si>
  <si>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</si>
  <si>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</si>
  <si>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</si>
  <si>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</si>
  <si>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</si>
  <si>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</si>
  <si>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</si>
  <si>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</si>
  <si>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</si>
  <si>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</si>
  <si>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</si>
  <si>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</si>
  <si>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</si>
  <si>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</si>
  <si>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</si>
  <si>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</si>
  <si>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</si>
  <si>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</si>
  <si>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</si>
  <si>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</si>
  <si>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</si>
  <si>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</si>
  <si>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</si>
  <si>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</si>
  <si>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</si>
  <si>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</si>
  <si>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</si>
  <si>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</si>
  <si>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</si>
  <si>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</si>
  <si>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</si>
  <si>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</si>
  <si>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</si>
  <si>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</si>
  <si>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</si>
  <si>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</si>
  <si>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</si>
  <si>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</si>
  <si>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</si>
  <si>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</si>
  <si>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</si>
  <si>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</si>
  <si>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</si>
  <si>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</si>
  <si>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</si>
  <si>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</si>
  <si>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</si>
  <si>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</si>
  <si>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</si>
  <si>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</si>
  <si>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</si>
  <si>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</si>
  <si>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</si>
  <si>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</si>
  <si>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</si>
  <si>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</si>
  <si>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</si>
  <si>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</si>
  <si>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</si>
  <si>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</si>
  <si>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</si>
  <si>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</si>
  <si>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</si>
  <si>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</si>
  <si>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</si>
  <si>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</si>
  <si>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</si>
  <si>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</si>
  <si>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</si>
  <si>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</si>
  <si>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</si>
  <si>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</si>
  <si>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</si>
  <si>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</si>
  <si>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</si>
  <si>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</si>
  <si>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</si>
  <si>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</si>
  <si>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</si>
  <si>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</si>
  <si>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</si>
  <si>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</si>
  <si>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</si>
  <si>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</si>
  <si>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</si>
  <si>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</si>
  <si>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</si>
  <si>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</si>
  <si>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</si>
  <si>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</si>
  <si>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</si>
  <si>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</si>
  <si>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</si>
  <si>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</si>
  <si>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</si>
  <si>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</si>
  <si>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</si>
  <si>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</si>
  <si>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</si>
  <si>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</si>
  <si>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</si>
  <si>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</si>
  <si>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</si>
  <si>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</si>
  <si>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</si>
  <si>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</si>
  <si>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</si>
  <si>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</si>
  <si>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</si>
  <si>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</si>
  <si>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</si>
  <si>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</si>
  <si>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</si>
  <si>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</si>
  <si>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</si>
  <si>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</si>
  <si>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</si>
  <si>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</si>
  <si>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</si>
  <si>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</si>
  <si>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</si>
  <si>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</si>
  <si>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</si>
  <si>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</si>
  <si>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</si>
  <si>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</si>
  <si>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</si>
  <si>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</si>
  <si>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</si>
  <si>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</si>
  <si>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</si>
  <si>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</si>
  <si>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</si>
  <si>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</si>
  <si>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</si>
  <si>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</si>
  <si>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</si>
  <si>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</si>
  <si>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</si>
  <si>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</si>
  <si>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</si>
  <si>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</si>
  <si>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</si>
  <si>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</si>
  <si>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</si>
  <si>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</si>
  <si>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</si>
  <si>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</si>
  <si>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</si>
  <si>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</si>
  <si>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</si>
  <si>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</si>
  <si>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</si>
  <si>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</si>
  <si>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</si>
  <si>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</si>
  <si>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</si>
  <si>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</si>
  <si>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</si>
  <si>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</si>
  <si>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</si>
  <si>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</si>
  <si>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</si>
  <si>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</si>
  <si>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</si>
  <si>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</si>
  <si>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</si>
  <si>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</si>
  <si>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</si>
  <si>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</si>
  <si>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</si>
  <si>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</si>
  <si>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</si>
  <si>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</si>
  <si>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</si>
  <si>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</si>
  <si>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</si>
  <si>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</si>
  <si>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</si>
  <si>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</si>
  <si>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</si>
  <si>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</si>
  <si>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</si>
  <si>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</si>
  <si>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</si>
  <si>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</si>
  <si>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</si>
  <si>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</si>
  <si>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CARRINHO PLATAFORMA EM MADEIRA COM ESTRUTURA EM ACO, 1500 X 800 MM, COM CAPACIDADE DE 600 KG, 4 RODAS/PNEUS/CAMARAS</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</si>
  <si>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</si>
  <si>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</si>
  <si>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</si>
  <si>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</si>
  <si>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DE FERRO DOBRAVEL, ALTURA 80 CM</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</si>
  <si>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</si>
  <si>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</si>
  <si>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</si>
  <si>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</si>
  <si>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</si>
  <si>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</si>
  <si>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</si>
  <si>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</si>
  <si>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</si>
  <si>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</si>
  <si>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</si>
  <si>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</si>
  <si>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</si>
  <si>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</si>
  <si>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</si>
  <si>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</si>
  <si>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</si>
  <si>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</si>
  <si>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</si>
  <si>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</si>
  <si>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</si>
  <si>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</si>
  <si>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</si>
  <si>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</si>
  <si>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</si>
  <si>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</si>
  <si>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</si>
  <si>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</si>
  <si>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</si>
  <si>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</si>
  <si>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</si>
  <si>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</si>
  <si>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</si>
  <si>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</si>
  <si>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</si>
  <si>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</si>
  <si>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</si>
  <si>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</si>
  <si>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</si>
  <si>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</si>
  <si>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</si>
  <si>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</si>
  <si>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</si>
  <si>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</si>
  <si>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</si>
  <si>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</si>
  <si>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</si>
  <si>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</si>
  <si>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</si>
  <si>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</si>
  <si>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</si>
  <si>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</si>
  <si>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</si>
  <si>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</si>
  <si>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</si>
  <si>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</si>
  <si>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</si>
  <si>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</si>
  <si>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</si>
  <si>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</si>
  <si>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</si>
  <si>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</si>
  <si>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</si>
  <si>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E= 4,75 MM, 4 FUROS, LARGURA 45 MM, COMPRIMENTO 500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</si>
  <si>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</si>
  <si>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</si>
  <si>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</si>
  <si>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</si>
  <si>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</si>
  <si>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</si>
  <si>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</si>
  <si>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</si>
  <si>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</si>
  <si>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</si>
  <si>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</si>
  <si>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</si>
  <si>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</si>
  <si>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</si>
  <si>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</si>
  <si>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DUPLA PARA CONEXOES TIPO STORZ, ENGATE RAPIDO 1 1/2" X 2 1/2", EM LATAO, PARA INSTALACAO PREDIAL COMBATE A INCENDIO</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</si>
  <si>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</si>
  <si>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</si>
  <si>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</si>
  <si>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</si>
  <si>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</si>
  <si>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</si>
  <si>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</si>
  <si>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</si>
  <si>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</si>
  <si>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</si>
  <si>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</si>
  <si>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</si>
  <si>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</si>
  <si>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</si>
  <si>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</si>
  <si>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</si>
  <si>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</si>
  <si>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</si>
  <si>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</si>
  <si>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</si>
  <si>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</si>
  <si>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</si>
  <si>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</si>
  <si>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</si>
  <si>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</si>
  <si>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</si>
  <si>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</si>
  <si>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</si>
  <si>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</si>
  <si>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</si>
  <si>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COLHER DE PEDREIRO 9", EM ACO, COM CANTOS REDONDOS E CABO DE MADEIRA OU PLASTICO</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</si>
  <si>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</si>
  <si>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</si>
  <si>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</si>
  <si>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</si>
  <si>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</si>
  <si>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</si>
  <si>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</si>
  <si>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</si>
  <si>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</si>
  <si>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</si>
  <si>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</si>
  <si>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PROFISSIONAL 10 PCM, *110* L, 140 PSI, 110/220 VOLTS, MONOFASICO</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</si>
  <si>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</si>
  <si>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</si>
  <si>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</si>
  <si>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</si>
  <si>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</si>
  <si>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</si>
  <si>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</si>
  <si>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</si>
  <si>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</si>
  <si>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</si>
  <si>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</si>
  <si>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</si>
  <si>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</si>
  <si>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</si>
  <si>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</si>
  <si>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</si>
  <si>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</si>
  <si>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</si>
  <si>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</si>
  <si>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</si>
  <si>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</si>
  <si>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</si>
  <si>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</si>
  <si>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</si>
  <si>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</si>
  <si>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</si>
  <si>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</si>
  <si>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</si>
  <si>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</si>
  <si>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</si>
  <si>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</si>
  <si>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</si>
  <si>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</si>
  <si>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</si>
  <si>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</si>
  <si>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</si>
  <si>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</si>
  <si>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</si>
  <si>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</si>
  <si>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</si>
  <si>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</si>
  <si>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</si>
  <si>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</si>
  <si>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</si>
  <si>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</si>
  <si>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</si>
  <si>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</si>
  <si>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</si>
  <si>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</si>
  <si>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</si>
  <si>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</si>
  <si>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</si>
  <si>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</si>
  <si>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</si>
  <si>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</si>
  <si>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</si>
  <si>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</si>
  <si>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</si>
  <si>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</si>
  <si>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</si>
  <si>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</si>
  <si>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</si>
  <si>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</si>
  <si>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</si>
  <si>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</si>
  <si>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</si>
  <si>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</si>
  <si>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</si>
  <si>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</si>
  <si>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</si>
  <si>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</si>
  <si>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</si>
  <si>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</si>
  <si>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</si>
  <si>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</si>
  <si>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</si>
  <si>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</si>
  <si>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</si>
  <si>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</si>
  <si>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</si>
  <si>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</si>
  <si>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</si>
  <si>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</si>
  <si>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</si>
  <si>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</si>
  <si>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</si>
  <si>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</si>
  <si>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</si>
  <si>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</si>
  <si>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</si>
  <si>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</si>
  <si>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</si>
  <si>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</si>
  <si>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</si>
  <si>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</si>
  <si>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</si>
  <si>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</si>
  <si>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</si>
  <si>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</si>
  <si>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</si>
  <si>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</si>
  <si>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</si>
  <si>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</si>
  <si>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</si>
  <si>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</si>
  <si>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</si>
  <si>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</si>
  <si>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</si>
  <si>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</si>
  <si>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</si>
  <si>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</si>
  <si>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</si>
  <si>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</si>
  <si>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</si>
  <si>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</si>
  <si>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</si>
  <si>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</si>
  <si>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</si>
  <si>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</si>
  <si>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</si>
  <si>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</si>
  <si>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</si>
  <si>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</si>
  <si>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</si>
  <si>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</si>
  <si>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</si>
  <si>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</si>
  <si>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</si>
  <si>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</si>
  <si>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</si>
  <si>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</si>
  <si>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</si>
  <si>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</si>
  <si>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</si>
  <si>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</si>
  <si>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</si>
  <si>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</si>
  <si>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</si>
  <si>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</si>
  <si>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</si>
  <si>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</si>
  <si>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</si>
  <si>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</si>
  <si>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</si>
  <si>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</si>
  <si>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</si>
  <si>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</si>
  <si>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</si>
  <si>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</si>
  <si>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</si>
  <si>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</si>
  <si>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</si>
  <si>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</si>
  <si>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</si>
  <si>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</si>
  <si>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</si>
  <si>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</si>
  <si>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</si>
  <si>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</si>
  <si>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</si>
  <si>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</si>
  <si>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</si>
  <si>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</si>
  <si>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</si>
  <si>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</si>
  <si>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</si>
  <si>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</si>
  <si>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</si>
  <si>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</si>
  <si>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</si>
  <si>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</si>
  <si>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</si>
  <si>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</si>
  <si>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</si>
  <si>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</si>
  <si>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</si>
  <si>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</si>
  <si>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</si>
  <si>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</si>
  <si>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</si>
  <si>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</si>
  <si>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</si>
  <si>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</si>
  <si>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</si>
  <si>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</si>
  <si>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</si>
  <si>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</si>
  <si>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</si>
  <si>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</si>
  <si>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</si>
  <si>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</si>
  <si>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</si>
  <si>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</si>
  <si>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</si>
  <si>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</si>
  <si>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</si>
  <si>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</si>
  <si>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</si>
  <si>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</si>
  <si>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</si>
  <si>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</si>
  <si>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</si>
  <si>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</si>
  <si>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</si>
  <si>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</si>
  <si>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</si>
  <si>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</si>
  <si>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</si>
  <si>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</si>
  <si>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</si>
  <si>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</si>
  <si>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</si>
  <si>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</si>
  <si>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</si>
  <si>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</si>
  <si>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</si>
  <si>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</si>
  <si>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</si>
  <si>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CORTA-TUBOS COM CAPACIDADE DE 6 A 42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</si>
  <si>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</si>
  <si>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</si>
  <si>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</si>
  <si>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</si>
  <si>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</si>
  <si>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</si>
  <si>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</si>
  <si>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</si>
  <si>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</si>
  <si>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</si>
  <si>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</si>
  <si>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</si>
  <si>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</si>
  <si>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</si>
  <si>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</si>
  <si>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</si>
  <si>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</si>
  <si>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</si>
  <si>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</si>
  <si>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</si>
  <si>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</si>
  <si>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</si>
  <si>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</si>
  <si>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</si>
  <si>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</si>
  <si>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</si>
  <si>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</si>
  <si>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</si>
  <si>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</si>
  <si>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</si>
  <si>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</si>
  <si>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</si>
  <si>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</si>
  <si>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</si>
  <si>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</si>
  <si>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</si>
  <si>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</si>
  <si>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</si>
  <si>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</si>
  <si>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</si>
  <si>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</si>
  <si>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</si>
  <si>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</si>
  <si>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</si>
  <si>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</si>
  <si>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</si>
  <si>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</si>
  <si>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</si>
  <si>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</si>
  <si>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</si>
  <si>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</si>
  <si>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</si>
  <si>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</si>
  <si>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</si>
  <si>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</si>
  <si>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</si>
  <si>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</si>
  <si>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</si>
  <si>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</si>
  <si>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</si>
  <si>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</si>
  <si>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</si>
  <si>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</si>
  <si>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</si>
  <si>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</si>
  <si>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</si>
  <si>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</si>
  <si>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</si>
  <si>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</si>
  <si>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</si>
  <si>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</si>
  <si>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</si>
  <si>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</si>
  <si>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</si>
  <si>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</si>
  <si>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</si>
  <si>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</si>
  <si>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</si>
  <si>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</si>
  <si>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</si>
  <si>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</si>
  <si>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</si>
  <si>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</si>
  <si>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</si>
  <si>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</si>
  <si>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</si>
  <si>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</si>
  <si>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</si>
  <si>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</si>
  <si>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</si>
  <si>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</si>
  <si>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</si>
  <si>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</si>
  <si>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</si>
  <si>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</si>
  <si>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</si>
  <si>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</si>
  <si>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</si>
  <si>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</si>
  <si>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</si>
  <si>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</si>
  <si>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</si>
  <si>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</si>
  <si>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DE *40 X 34 X 12* CM</t>
  </si>
  <si>
    <t>CUBA ACO INOX (AISI 304) DE EMBUTIR COM VALVULA 3 1/2", DE *46 X 30 X 12* CM</t>
  </si>
  <si>
    <t>CUBA ACO INOX (AISI 304) DE EMBUTIR COM VALVULA DE 3 1/2",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</si>
  <si>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</si>
  <si>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</si>
  <si>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</si>
  <si>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</si>
  <si>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</si>
  <si>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</si>
  <si>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</si>
  <si>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</si>
  <si>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</si>
  <si>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</si>
  <si>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</si>
  <si>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</si>
  <si>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</si>
  <si>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</si>
  <si>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</si>
  <si>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</si>
  <si>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</si>
  <si>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</si>
  <si>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</si>
  <si>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</si>
  <si>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</si>
  <si>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</si>
  <si>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</si>
  <si>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</si>
  <si>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</si>
  <si>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</si>
  <si>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</si>
  <si>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</si>
  <si>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</si>
  <si>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</si>
  <si>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</si>
  <si>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</si>
  <si>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</si>
  <si>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</si>
  <si>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</si>
  <si>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</si>
  <si>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</si>
  <si>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</si>
  <si>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</si>
  <si>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</si>
  <si>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</si>
  <si>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</si>
  <si>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</si>
  <si>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</si>
  <si>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</si>
  <si>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</si>
  <si>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</si>
  <si>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</si>
  <si>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</si>
  <si>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</si>
  <si>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</si>
  <si>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</si>
  <si>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</si>
  <si>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</si>
  <si>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</si>
  <si>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</si>
  <si>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</si>
  <si>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</si>
  <si>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</si>
  <si>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</si>
  <si>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</si>
  <si>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</si>
  <si>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</si>
  <si>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</si>
  <si>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</si>
  <si>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</si>
  <si>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</si>
  <si>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</si>
  <si>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</si>
  <si>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</si>
  <si>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</si>
  <si>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</si>
  <si>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</si>
  <si>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</si>
  <si>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</si>
  <si>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</si>
  <si>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</si>
  <si>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</si>
  <si>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</si>
  <si>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</si>
  <si>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</si>
  <si>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</si>
  <si>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</si>
  <si>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</si>
  <si>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</si>
  <si>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</si>
  <si>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</si>
  <si>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</si>
  <si>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</si>
  <si>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</si>
  <si>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</si>
  <si>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</si>
  <si>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</si>
  <si>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</si>
  <si>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</si>
  <si>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</si>
  <si>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</si>
  <si>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</si>
  <si>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</si>
  <si>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</si>
  <si>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</si>
  <si>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</si>
  <si>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</si>
  <si>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</si>
  <si>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</si>
  <si>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</si>
  <si>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</si>
  <si>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</si>
  <si>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</si>
  <si>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</si>
  <si>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</si>
  <si>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</si>
  <si>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</si>
  <si>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</si>
  <si>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</si>
  <si>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</si>
  <si>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</si>
  <si>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</si>
  <si>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</si>
  <si>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</si>
  <si>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</si>
  <si>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</si>
  <si>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</si>
  <si>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</si>
  <si>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</si>
  <si>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</si>
  <si>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</si>
  <si>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</si>
  <si>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</si>
  <si>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</si>
  <si>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</si>
  <si>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</si>
  <si>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</si>
  <si>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</si>
  <si>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</si>
  <si>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</si>
  <si>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</si>
  <si>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</si>
  <si>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</si>
  <si>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</si>
  <si>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</si>
  <si>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</si>
  <si>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</si>
  <si>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</si>
  <si>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</si>
  <si>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</si>
  <si>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</si>
  <si>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</si>
  <si>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</si>
  <si>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</si>
  <si>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</si>
  <si>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</si>
  <si>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</si>
  <si>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</si>
  <si>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</si>
  <si>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</si>
  <si>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</si>
  <si>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</si>
  <si>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</si>
  <si>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</si>
  <si>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</si>
  <si>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</si>
  <si>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</si>
  <si>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</si>
  <si>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</si>
  <si>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</si>
  <si>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</si>
  <si>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</si>
  <si>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</si>
  <si>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</si>
  <si>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</si>
  <si>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</si>
  <si>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</si>
  <si>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</si>
  <si>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</si>
  <si>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</si>
  <si>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</si>
  <si>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</si>
  <si>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</si>
  <si>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</si>
  <si>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</si>
  <si>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</si>
  <si>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</si>
  <si>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</si>
  <si>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</si>
  <si>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</si>
  <si>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</si>
  <si>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</si>
  <si>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</si>
  <si>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</si>
  <si>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</si>
  <si>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</si>
  <si>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</si>
  <si>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</si>
  <si>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</si>
  <si>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</si>
  <si>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</si>
  <si>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</si>
  <si>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DE MADEIRA *16 X 27* CM</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</si>
  <si>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</si>
  <si>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</si>
  <si>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</si>
  <si>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</si>
  <si>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</si>
  <si>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</si>
  <si>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</si>
  <si>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DETECTOR DE TENSAO 90 V A 1000 V (CAT IV)</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</si>
  <si>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</si>
  <si>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</si>
  <si>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</si>
  <si>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</si>
  <si>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</si>
  <si>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</si>
  <si>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</si>
  <si>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</si>
  <si>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</si>
  <si>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</si>
  <si>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</si>
  <si>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</si>
  <si>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</si>
  <si>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</si>
  <si>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</si>
  <si>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</si>
  <si>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</si>
  <si>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</si>
  <si>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</si>
  <si>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</si>
  <si>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</si>
  <si>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</si>
  <si>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</si>
  <si>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</si>
  <si>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</si>
  <si>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</si>
  <si>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</si>
  <si>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</si>
  <si>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</si>
  <si>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</si>
  <si>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</si>
  <si>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</si>
  <si>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</si>
  <si>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</si>
  <si>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</si>
  <si>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</si>
  <si>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</si>
  <si>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</si>
  <si>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</si>
  <si>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</si>
  <si>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</si>
  <si>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</si>
  <si>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</si>
  <si>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</si>
  <si>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</si>
  <si>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</si>
  <si>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</si>
  <si>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</si>
  <si>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</si>
  <si>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</si>
  <si>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</si>
  <si>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</si>
  <si>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</si>
  <si>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</si>
  <si>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</si>
  <si>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</si>
  <si>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</si>
  <si>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</si>
  <si>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</si>
  <si>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</si>
  <si>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</si>
  <si>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</si>
  <si>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</si>
  <si>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</si>
  <si>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</si>
  <si>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</si>
  <si>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</si>
  <si>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</si>
  <si>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</si>
  <si>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</si>
  <si>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</si>
  <si>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</si>
  <si>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</si>
  <si>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</si>
  <si>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</si>
  <si>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</si>
  <si>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</si>
  <si>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</si>
  <si>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</si>
  <si>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</si>
  <si>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</si>
  <si>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</si>
  <si>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</si>
  <si>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</si>
  <si>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</si>
  <si>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</si>
  <si>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</si>
  <si>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</si>
  <si>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</si>
  <si>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</si>
  <si>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</si>
  <si>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</si>
  <si>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</si>
  <si>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</si>
  <si>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</si>
  <si>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</si>
  <si>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</si>
  <si>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</si>
  <si>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</si>
  <si>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</si>
  <si>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PRE-MOLDADO PARA TRANSICAO EXCENTRICA EM CONCRETO ARMADO, DN *1200* MM, FURO CIRCULAR DN 600 MM, ESPESSURA *12* CM</t>
  </si>
  <si>
    <t>ELEMENTO PRE-MOLDADO PARA TRANSICAO EXCENTRICA EM CONCRETO ARMADO, DN *1500* MM, FURO CIRCULAR DN 600 MM, ESPESSURA 15 CM</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</si>
  <si>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</si>
  <si>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</si>
  <si>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</si>
  <si>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</si>
  <si>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</si>
  <si>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</si>
  <si>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</si>
  <si>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</si>
  <si>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</si>
  <si>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</si>
  <si>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</si>
  <si>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</si>
  <si>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</si>
  <si>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</si>
  <si>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</si>
  <si>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</si>
  <si>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</si>
  <si>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</si>
  <si>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</si>
  <si>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</si>
  <si>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</si>
  <si>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</si>
  <si>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</si>
  <si>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</si>
  <si>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</si>
  <si>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</si>
  <si>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</si>
  <si>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</si>
  <si>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</si>
  <si>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</si>
  <si>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</si>
  <si>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</si>
  <si>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</si>
  <si>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</si>
  <si>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</si>
  <si>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</si>
  <si>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</si>
  <si>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</si>
  <si>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</si>
  <si>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</si>
  <si>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</si>
  <si>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</si>
  <si>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</si>
  <si>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</si>
  <si>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</si>
  <si>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</si>
  <si>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</si>
  <si>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</si>
  <si>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</si>
  <si>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</si>
  <si>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</si>
  <si>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</si>
  <si>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</si>
  <si>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</si>
  <si>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</si>
  <si>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</si>
  <si>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</si>
  <si>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</si>
  <si>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</si>
  <si>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</si>
  <si>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</si>
  <si>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</si>
  <si>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</si>
  <si>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</si>
  <si>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</si>
  <si>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</si>
  <si>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</si>
  <si>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</si>
  <si>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</si>
  <si>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</si>
  <si>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</si>
  <si>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</si>
  <si>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</si>
  <si>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</si>
  <si>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</si>
  <si>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</si>
  <si>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</si>
  <si>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</si>
  <si>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</si>
  <si>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</si>
  <si>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</si>
  <si>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</si>
  <si>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</si>
  <si>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</si>
  <si>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</si>
  <si>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</si>
  <si>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</si>
  <si>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</si>
  <si>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</si>
  <si>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</si>
  <si>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</si>
  <si>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</si>
  <si>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</si>
  <si>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</si>
  <si>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</si>
  <si>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</si>
  <si>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</si>
  <si>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</si>
  <si>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</si>
  <si>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</si>
  <si>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</si>
  <si>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</si>
  <si>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</si>
  <si>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</si>
  <si>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</si>
  <si>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</si>
  <si>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</si>
  <si>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</si>
  <si>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</si>
  <si>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</si>
  <si>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</si>
  <si>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</si>
  <si>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</si>
  <si>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</si>
  <si>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</si>
  <si>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</si>
  <si>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</si>
  <si>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</si>
  <si>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</si>
  <si>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</si>
  <si>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</si>
  <si>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</si>
  <si>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</si>
  <si>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</si>
  <si>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</si>
  <si>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</si>
  <si>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</si>
  <si>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</si>
  <si>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</si>
  <si>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</si>
  <si>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</si>
  <si>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</si>
  <si>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</si>
  <si>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</si>
  <si>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</si>
  <si>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</si>
  <si>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</si>
  <si>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</si>
  <si>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</si>
  <si>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</si>
  <si>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</si>
  <si>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</si>
  <si>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</si>
  <si>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</si>
  <si>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</si>
  <si>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</si>
  <si>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</si>
  <si>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</si>
  <si>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</si>
  <si>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</si>
  <si>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</si>
  <si>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</si>
  <si>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</si>
  <si>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</si>
  <si>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</si>
  <si>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</si>
  <si>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</si>
  <si>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</si>
  <si>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</si>
  <si>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</si>
  <si>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</si>
  <si>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</si>
  <si>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</si>
  <si>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</si>
  <si>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</si>
  <si>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</si>
  <si>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</si>
  <si>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</si>
  <si>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</si>
  <si>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</si>
  <si>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</si>
  <si>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</si>
  <si>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</si>
  <si>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</si>
  <si>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</si>
  <si>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</si>
  <si>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</si>
  <si>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</si>
  <si>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</si>
  <si>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</si>
  <si>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</si>
  <si>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</si>
  <si>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</si>
  <si>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</si>
  <si>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</si>
  <si>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</si>
  <si>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</si>
  <si>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</si>
  <si>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ESQUADRO PARA SOLDA, EM ALUMINIO, 65 MM, COM DUAS MORSAS (GRAMPO SARGENTO)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</si>
  <si>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</si>
  <si>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</si>
  <si>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</si>
  <si>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</si>
  <si>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</si>
  <si>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</si>
  <si>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</si>
  <si>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</si>
  <si>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</si>
  <si>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</si>
  <si>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EXTENSAO DE SOLDA 201 ACETILENO, E = *1,5 A 2,5* MM (N2)</t>
  </si>
  <si>
    <t>EXTENSAO DE SOLDA 201 GLP, E = *2,5 A 4,0* MM (N4)</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</si>
  <si>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</si>
  <si>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</si>
  <si>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</si>
  <si>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</si>
  <si>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</si>
  <si>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</si>
  <si>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</si>
  <si>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</si>
  <si>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</si>
  <si>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</si>
  <si>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</si>
  <si>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</si>
  <si>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</si>
  <si>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</si>
  <si>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</si>
  <si>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</si>
  <si>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</si>
  <si>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</si>
  <si>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</si>
  <si>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</si>
  <si>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</si>
  <si>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</si>
  <si>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</si>
  <si>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</si>
  <si>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</si>
  <si>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</si>
  <si>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</si>
  <si>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</si>
  <si>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</si>
  <si>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</si>
  <si>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</si>
  <si>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</si>
  <si>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</si>
  <si>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</si>
  <si>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</si>
  <si>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</si>
  <si>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</si>
  <si>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</si>
  <si>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</si>
  <si>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</si>
  <si>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</si>
  <si>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</si>
  <si>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</si>
  <si>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</si>
  <si>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</si>
  <si>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</si>
  <si>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</si>
  <si>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</si>
  <si>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</si>
  <si>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</si>
  <si>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</si>
  <si>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</si>
  <si>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</si>
  <si>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</si>
  <si>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</si>
  <si>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</si>
  <si>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</si>
  <si>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</si>
  <si>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</si>
  <si>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</si>
  <si>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</si>
  <si>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</si>
  <si>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</si>
  <si>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</si>
  <si>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</si>
  <si>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</si>
  <si>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</si>
  <si>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</si>
  <si>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</si>
  <si>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</si>
  <si>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</si>
  <si>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</si>
  <si>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</si>
  <si>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</si>
  <si>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</si>
  <si>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</si>
  <si>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</si>
  <si>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</si>
  <si>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</si>
  <si>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</si>
  <si>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</si>
  <si>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</si>
  <si>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</si>
  <si>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</si>
  <si>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</si>
  <si>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FILTRO QUIMICO PARA RESPIRADOR SEMI FACIAL, PROTECAO CONTRA VAPORES ORGANICOS E GASES ACIDOS</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</si>
  <si>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</si>
  <si>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</si>
  <si>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</si>
  <si>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</si>
  <si>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</si>
  <si>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</si>
  <si>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</si>
  <si>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</si>
  <si>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</si>
  <si>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</si>
  <si>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</si>
  <si>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</si>
  <si>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</si>
  <si>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</si>
  <si>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</si>
  <si>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</si>
  <si>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</si>
  <si>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</si>
  <si>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</si>
  <si>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</si>
  <si>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</si>
  <si>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</si>
  <si>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</si>
  <si>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</si>
  <si>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25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</si>
  <si>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</si>
  <si>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</si>
  <si>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</si>
  <si>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</si>
  <si>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</si>
  <si>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</si>
  <si>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</si>
  <si>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</si>
  <si>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</si>
  <si>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</si>
  <si>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</si>
  <si>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</si>
  <si>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</si>
  <si>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</si>
  <si>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</si>
  <si>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FORMAO CHANFRADO 1", CABO DE MADEIRA</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</si>
  <si>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</si>
  <si>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</si>
  <si>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</si>
  <si>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</si>
  <si>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</si>
  <si>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</si>
  <si>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</si>
  <si>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</si>
  <si>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</si>
  <si>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</si>
  <si>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</si>
  <si>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</si>
  <si>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</si>
  <si>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</si>
  <si>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</si>
  <si>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</si>
  <si>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</si>
  <si>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</si>
  <si>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</si>
  <si>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</si>
  <si>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FURADEIRA ELETRICA DE IMPACTO 1/2", 600 W</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</si>
  <si>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</si>
  <si>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</si>
  <si>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</si>
  <si>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</si>
  <si>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</si>
  <si>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</si>
  <si>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</si>
  <si>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</si>
  <si>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</si>
  <si>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</si>
  <si>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</si>
  <si>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</si>
  <si>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</si>
  <si>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</si>
  <si>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</si>
  <si>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</si>
  <si>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</si>
  <si>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</si>
  <si>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</si>
  <si>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</si>
  <si>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</si>
  <si>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</si>
  <si>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</si>
  <si>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</si>
  <si>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</si>
  <si>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</si>
  <si>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</si>
  <si>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</si>
  <si>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</si>
  <si>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</si>
  <si>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</si>
  <si>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</si>
  <si>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</si>
  <si>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</si>
  <si>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</si>
  <si>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</si>
  <si>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</si>
  <si>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</si>
  <si>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</si>
  <si>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</si>
  <si>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</si>
  <si>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</si>
  <si>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</si>
  <si>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</si>
  <si>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</si>
  <si>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</si>
  <si>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</si>
  <si>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</si>
  <si>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</si>
  <si>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</si>
  <si>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</si>
  <si>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DE APERTO RAPIDO 18"</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</si>
  <si>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</si>
  <si>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</si>
  <si>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</si>
  <si>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</si>
  <si>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</si>
  <si>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</si>
  <si>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</si>
  <si>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</si>
  <si>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</si>
  <si>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</si>
  <si>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</si>
  <si>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</si>
  <si>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</si>
  <si>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</si>
  <si>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</si>
  <si>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</si>
  <si>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</si>
  <si>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</si>
  <si>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</si>
  <si>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</si>
  <si>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</si>
  <si>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</si>
  <si>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</si>
  <si>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</si>
  <si>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</si>
  <si>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</si>
  <si>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</si>
  <si>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</si>
  <si>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</si>
  <si>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</si>
  <si>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</si>
  <si>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</si>
  <si>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</si>
  <si>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</si>
  <si>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</si>
  <si>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</si>
  <si>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</si>
  <si>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</si>
  <si>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</si>
  <si>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</si>
  <si>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</si>
  <si>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</si>
  <si>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</si>
  <si>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</si>
  <si>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</si>
  <si>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</si>
  <si>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</si>
  <si>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</si>
  <si>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</si>
  <si>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</si>
  <si>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</si>
  <si>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</si>
  <si>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</si>
  <si>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</si>
  <si>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</si>
  <si>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</si>
  <si>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</si>
  <si>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</si>
  <si>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</si>
  <si>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</si>
  <si>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</si>
  <si>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</si>
  <si>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</si>
  <si>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</si>
  <si>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</si>
  <si>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</si>
  <si>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</si>
  <si>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</si>
  <si>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</si>
  <si>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</si>
  <si>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</si>
  <si>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</si>
  <si>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</si>
  <si>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</si>
  <si>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</si>
  <si>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</si>
  <si>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</si>
  <si>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</si>
  <si>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</si>
  <si>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</si>
  <si>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</si>
  <si>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</si>
  <si>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</si>
  <si>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</si>
  <si>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</si>
  <si>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</si>
  <si>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</si>
  <si>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</si>
  <si>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</si>
  <si>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</si>
  <si>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</si>
  <si>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</si>
  <si>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</si>
  <si>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</si>
  <si>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</si>
  <si>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</si>
  <si>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</si>
  <si>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</si>
  <si>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*7000* W, TENSAO DE 220 V, TURBO VENTILADO, PROTECAO POR TERMOSTATO,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</si>
  <si>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</si>
  <si>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</si>
  <si>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</si>
  <si>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</si>
  <si>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</si>
  <si>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</si>
  <si>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</si>
  <si>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</si>
  <si>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</si>
  <si>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</si>
  <si>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</si>
  <si>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</si>
  <si>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</si>
  <si>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</si>
  <si>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</si>
  <si>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</si>
  <si>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</si>
  <si>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</si>
  <si>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</si>
  <si>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</si>
  <si>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</si>
  <si>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</si>
  <si>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</si>
  <si>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</si>
  <si>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</si>
  <si>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</si>
  <si>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</si>
  <si>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</si>
  <si>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</si>
  <si>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</si>
  <si>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</si>
  <si>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</si>
  <si>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</si>
  <si>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</si>
  <si>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</si>
  <si>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</si>
  <si>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</si>
  <si>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</si>
  <si>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</si>
  <si>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</si>
  <si>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</si>
  <si>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</si>
  <si>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</si>
  <si>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</si>
  <si>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</si>
  <si>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</si>
  <si>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</si>
  <si>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</si>
  <si>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</si>
  <si>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</si>
  <si>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</si>
  <si>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</si>
  <si>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</si>
  <si>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</si>
  <si>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</si>
  <si>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</si>
  <si>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</si>
  <si>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</si>
  <si>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</si>
  <si>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</si>
  <si>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</si>
  <si>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</si>
  <si>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</si>
  <si>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</si>
  <si>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</si>
  <si>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</si>
  <si>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</si>
  <si>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</si>
  <si>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</si>
  <si>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</si>
  <si>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</si>
  <si>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</si>
  <si>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</si>
  <si>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</si>
  <si>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</si>
  <si>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</si>
  <si>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</si>
  <si>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</si>
  <si>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</si>
  <si>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</si>
  <si>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</si>
  <si>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</si>
  <si>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</si>
  <si>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</si>
  <si>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</si>
  <si>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</si>
  <si>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</si>
  <si>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</si>
  <si>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</si>
  <si>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</si>
  <si>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</si>
  <si>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</si>
  <si>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</si>
  <si>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</si>
  <si>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</si>
  <si>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</si>
  <si>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</si>
  <si>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</si>
  <si>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</si>
  <si>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</si>
  <si>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</si>
  <si>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</si>
  <si>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</si>
  <si>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</si>
  <si>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</si>
  <si>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</si>
  <si>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</si>
  <si>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</si>
  <si>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</si>
  <si>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</si>
  <si>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</si>
  <si>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</si>
  <si>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</si>
  <si>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</si>
  <si>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</si>
  <si>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</si>
  <si>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</si>
  <si>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</si>
  <si>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</si>
  <si>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</si>
  <si>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</si>
  <si>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</si>
  <si>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</si>
  <si>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</si>
  <si>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</si>
  <si>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</si>
  <si>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</si>
  <si>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</si>
  <si>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</si>
  <si>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</si>
  <si>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</si>
  <si>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</si>
  <si>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</si>
  <si>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</si>
  <si>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</si>
  <si>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</si>
  <si>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</si>
  <si>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</si>
  <si>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</si>
  <si>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</si>
  <si>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</si>
  <si>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</si>
  <si>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</si>
  <si>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</si>
  <si>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</si>
  <si>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</si>
  <si>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</si>
  <si>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</si>
  <si>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</si>
  <si>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DE TRANQUETA E ROSETA QUADRADA DE SOBREPOR SEM FUROS, EM LATAO CROMADO, *50 X 50* MM, PARA FECHADURA DE PORTA DE BANHEIRO</t>
  </si>
  <si>
    <t>JOGO DE TRANQUETA E ROSETA REDONDA DE SOBREPOR SEM FUROS, EM LATAO CROMADO, DIAMETRO *50* MM, PARA FECHADURA DE PORTA DE BANHEIRO</t>
  </si>
  <si>
    <t>JOGO SERRA COPO COM 6 SERRAS, DIAMETRO VARIANDO DE 15 MM A 60 MM</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</si>
  <si>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</si>
  <si>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</si>
  <si>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</si>
  <si>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</si>
  <si>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</si>
  <si>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</si>
  <si>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</si>
  <si>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</si>
  <si>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</si>
  <si>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</si>
  <si>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</si>
  <si>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</si>
  <si>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</si>
  <si>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</si>
  <si>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</si>
  <si>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</si>
  <si>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</si>
  <si>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</si>
  <si>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</si>
  <si>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</si>
  <si>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</si>
  <si>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</si>
  <si>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</si>
  <si>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</si>
  <si>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</si>
  <si>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</si>
  <si>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</si>
  <si>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</si>
  <si>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</si>
  <si>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</si>
  <si>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</si>
  <si>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</si>
  <si>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</si>
  <si>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</si>
  <si>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</si>
  <si>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</si>
  <si>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</si>
  <si>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</si>
  <si>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</si>
  <si>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</si>
  <si>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</si>
  <si>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</si>
  <si>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</si>
  <si>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</si>
  <si>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</si>
  <si>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</si>
  <si>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</si>
  <si>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</si>
  <si>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</si>
  <si>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</si>
  <si>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</si>
  <si>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</si>
  <si>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</si>
  <si>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</si>
  <si>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</si>
  <si>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</si>
  <si>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</si>
  <si>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</si>
  <si>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</si>
  <si>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</si>
  <si>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</si>
  <si>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</si>
  <si>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</si>
  <si>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</si>
  <si>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</si>
  <si>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</si>
  <si>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</si>
  <si>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</si>
  <si>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</si>
  <si>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</si>
  <si>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</si>
  <si>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</si>
  <si>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LAJE PRE-MOLDADA TRELICADA (LAJOTAS + VIGOTAS) PARA FORRO, UNIDIRECIONAL, SOBRECARGA DE 100 KG/M2, VAO ATE 6,00 M (SEM COLOCACAO)</t>
  </si>
  <si>
    <t>LAJE PRE-MOLDADA TRELICADA (LAJOTAS + VIGOTAS) PARA PISO, UNIDIRECIONAL, SOBRECARGA DE 200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</si>
  <si>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</si>
  <si>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</si>
  <si>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</si>
  <si>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</si>
  <si>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</si>
  <si>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</si>
  <si>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</si>
  <si>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</si>
  <si>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</si>
  <si>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</si>
  <si>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</si>
  <si>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</si>
  <si>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</si>
  <si>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</si>
  <si>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</si>
  <si>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</si>
  <si>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</si>
  <si>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</si>
  <si>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</si>
  <si>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</si>
  <si>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LIMA QUADRADA BASTARDA 8", COM CABO</t>
  </si>
  <si>
    <t>LIMA REDONDA BASTARDA 8", COM CABO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</si>
  <si>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</si>
  <si>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</si>
  <si>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</si>
  <si>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</si>
  <si>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</si>
  <si>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</si>
  <si>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</si>
  <si>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</si>
  <si>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</si>
  <si>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</si>
  <si>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</si>
  <si>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</si>
  <si>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</si>
  <si>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</si>
  <si>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</si>
  <si>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</si>
  <si>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</si>
  <si>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</si>
  <si>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</si>
  <si>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</si>
  <si>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</si>
  <si>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</si>
  <si>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</si>
  <si>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</si>
  <si>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</si>
  <si>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</si>
  <si>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</si>
  <si>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</si>
  <si>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</si>
  <si>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</si>
  <si>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</si>
  <si>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</si>
  <si>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</si>
  <si>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</si>
  <si>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</si>
  <si>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</si>
  <si>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</si>
  <si>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</si>
  <si>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</si>
  <si>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</si>
  <si>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</si>
  <si>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</si>
  <si>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</si>
  <si>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</si>
  <si>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</si>
  <si>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</si>
  <si>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</si>
  <si>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</si>
  <si>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</si>
  <si>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</si>
  <si>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</si>
  <si>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</si>
  <si>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</si>
  <si>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</si>
  <si>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</si>
  <si>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</si>
  <si>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</si>
  <si>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</si>
  <si>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</si>
  <si>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</si>
  <si>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</si>
  <si>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</si>
  <si>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</si>
  <si>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</si>
  <si>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</si>
  <si>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</si>
  <si>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</si>
  <si>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</si>
  <si>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</si>
  <si>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</si>
  <si>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</si>
  <si>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</si>
  <si>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</si>
  <si>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</si>
  <si>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</si>
  <si>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</si>
  <si>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</si>
  <si>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</si>
  <si>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</si>
  <si>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</si>
  <si>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</si>
  <si>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</si>
  <si>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</si>
  <si>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</si>
  <si>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</si>
  <si>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</si>
  <si>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</si>
  <si>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</si>
  <si>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</si>
  <si>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</si>
  <si>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</si>
  <si>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</si>
  <si>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</si>
  <si>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</si>
  <si>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</si>
  <si>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</si>
  <si>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</si>
  <si>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</si>
  <si>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</si>
  <si>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</si>
  <si>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</si>
  <si>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</si>
  <si>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</si>
  <si>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</si>
  <si>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</si>
  <si>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</si>
  <si>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</si>
  <si>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</si>
  <si>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</si>
  <si>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</si>
  <si>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</si>
  <si>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</si>
  <si>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</si>
  <si>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</si>
  <si>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</si>
  <si>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</si>
  <si>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</si>
  <si>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</si>
  <si>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LATEX MULTIUSO AMARELA FORRADA</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</si>
  <si>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</si>
  <si>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</si>
  <si>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</si>
  <si>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</si>
  <si>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</si>
  <si>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</si>
  <si>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</si>
  <si>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</si>
  <si>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</si>
  <si>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</si>
  <si>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</si>
  <si>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</si>
  <si>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</si>
  <si>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</si>
  <si>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</si>
  <si>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</si>
  <si>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</si>
  <si>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</si>
  <si>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</si>
  <si>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</si>
  <si>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</si>
  <si>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</si>
  <si>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</si>
  <si>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</si>
  <si>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</si>
  <si>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</si>
  <si>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</si>
  <si>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</si>
  <si>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</si>
  <si>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</si>
  <si>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</si>
  <si>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</si>
  <si>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</si>
  <si>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</si>
  <si>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</si>
  <si>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</si>
  <si>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</si>
  <si>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</si>
  <si>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</si>
  <si>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</si>
  <si>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</si>
  <si>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</si>
  <si>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</si>
  <si>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</si>
  <si>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</si>
  <si>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</si>
  <si>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</si>
  <si>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</si>
  <si>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</si>
  <si>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</si>
  <si>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</si>
  <si>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</si>
  <si>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</si>
  <si>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</si>
  <si>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</si>
  <si>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</si>
  <si>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</si>
  <si>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</si>
  <si>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</si>
  <si>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</si>
  <si>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</si>
  <si>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</si>
  <si>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</si>
  <si>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</si>
  <si>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</si>
  <si>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</si>
  <si>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</si>
  <si>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</si>
  <si>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</si>
  <si>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</si>
  <si>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</si>
  <si>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</si>
  <si>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</si>
  <si>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</si>
  <si>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</si>
  <si>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</si>
  <si>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</si>
  <si>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</si>
  <si>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</si>
  <si>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</si>
  <si>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</si>
  <si>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</si>
  <si>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</si>
  <si>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</si>
  <si>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</si>
  <si>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</si>
  <si>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</si>
  <si>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</si>
  <si>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</si>
  <si>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</si>
  <si>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</si>
  <si>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</si>
  <si>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</si>
  <si>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</si>
  <si>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</si>
  <si>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</si>
  <si>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</si>
  <si>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</si>
  <si>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</si>
  <si>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</si>
  <si>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</si>
  <si>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</si>
  <si>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</si>
  <si>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</si>
  <si>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</si>
  <si>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</si>
  <si>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</si>
  <si>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</si>
  <si>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</si>
  <si>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</si>
  <si>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</si>
  <si>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</si>
  <si>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</si>
  <si>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</si>
  <si>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</si>
  <si>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</si>
  <si>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</si>
  <si>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</si>
  <si>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</si>
  <si>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</si>
  <si>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</si>
  <si>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</si>
  <si>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</si>
  <si>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</si>
  <si>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</si>
  <si>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</si>
  <si>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</si>
  <si>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</si>
  <si>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</si>
  <si>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</si>
  <si>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</si>
  <si>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</si>
  <si>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</si>
  <si>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</si>
  <si>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</si>
  <si>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</si>
  <si>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</si>
  <si>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</si>
  <si>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</si>
  <si>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</si>
  <si>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</si>
  <si>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</si>
  <si>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</si>
  <si>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</si>
  <si>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</si>
  <si>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</si>
  <si>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</si>
  <si>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</si>
  <si>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</si>
  <si>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</si>
  <si>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</si>
  <si>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</si>
  <si>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</si>
  <si>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</si>
  <si>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</si>
  <si>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</si>
  <si>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</si>
  <si>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</si>
  <si>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</si>
  <si>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</si>
  <si>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</si>
  <si>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</si>
  <si>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</si>
  <si>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</si>
  <si>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</si>
  <si>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</si>
  <si>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</si>
  <si>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</si>
  <si>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</si>
  <si>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</si>
  <si>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</si>
  <si>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</si>
  <si>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</si>
  <si>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</si>
  <si>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</si>
  <si>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</si>
  <si>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</si>
  <si>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</si>
  <si>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</si>
  <si>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</si>
  <si>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</si>
  <si>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</si>
  <si>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</si>
  <si>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</si>
  <si>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</si>
  <si>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</si>
  <si>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</si>
  <si>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</si>
  <si>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</si>
  <si>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</si>
  <si>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</si>
  <si>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</si>
  <si>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</si>
  <si>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</si>
  <si>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</si>
  <si>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</si>
  <si>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</si>
  <si>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</si>
  <si>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</si>
  <si>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</si>
  <si>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</si>
  <si>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</si>
  <si>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</si>
  <si>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</si>
  <si>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</si>
  <si>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</si>
  <si>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</si>
  <si>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</si>
  <si>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</si>
  <si>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</si>
  <si>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</si>
  <si>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</si>
  <si>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</si>
  <si>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</si>
  <si>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</si>
  <si>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</si>
  <si>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</si>
  <si>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</si>
  <si>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</si>
  <si>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</si>
  <si>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</si>
  <si>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</si>
  <si>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</si>
  <si>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</si>
  <si>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</si>
  <si>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</si>
  <si>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</si>
  <si>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</si>
  <si>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</si>
  <si>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</si>
  <si>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</si>
  <si>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MARRETA DE ACO, OITAVADA, 500 G, COM CABO DE MADEIRA</t>
  </si>
  <si>
    <t>MARTELO DE BORRACHA PRETO 450 G, CABO DE MADEIRA *60* MM DE DIAMETRO</t>
  </si>
  <si>
    <t>MARTELO DE PEDREIRO, 1 CORTE, EM ACO, *500* G, COMPRIMENTO TOTAL DE *28* CM, COM CABO DE MADEIRA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</si>
  <si>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</si>
  <si>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</si>
  <si>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</si>
  <si>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</si>
  <si>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MARTELO PERFURADOR PNEUMATICO MANUAL, HASTE 19 X 108 MM, *11* KG</t>
  </si>
  <si>
    <t>MASCARA DE SEGURANCA PARA SOLDA COM ESCUDO DE CELERON E CARNEIRA DE PLASTICO COM REGULAGEM</t>
  </si>
  <si>
    <t>MASCARA DE SOLDA AUTOMATICA, COM GRAU DE ESCURECIMENTO DIN 9 A 13</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</si>
  <si>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</si>
  <si>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</si>
  <si>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</si>
  <si>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</si>
  <si>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</si>
  <si>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</si>
  <si>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</si>
  <si>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</si>
  <si>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</si>
  <si>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</si>
  <si>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</si>
  <si>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</si>
  <si>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</si>
  <si>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</si>
  <si>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</si>
  <si>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</si>
  <si>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</si>
  <si>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</si>
  <si>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</si>
  <si>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</si>
  <si>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</si>
  <si>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</si>
  <si>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</si>
  <si>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</si>
  <si>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</si>
  <si>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</si>
  <si>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</si>
  <si>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</si>
  <si>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</si>
  <si>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</si>
  <si>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</si>
  <si>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</si>
  <si>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</si>
  <si>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</si>
  <si>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</si>
  <si>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</si>
  <si>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</si>
  <si>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</si>
  <si>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</si>
  <si>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</si>
  <si>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</si>
  <si>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</si>
  <si>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</si>
  <si>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</si>
  <si>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</si>
  <si>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</si>
  <si>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</si>
  <si>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</si>
  <si>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</si>
  <si>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</si>
  <si>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</si>
  <si>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</si>
  <si>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</si>
  <si>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</si>
  <si>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</si>
  <si>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</si>
  <si>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</si>
  <si>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</si>
  <si>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</si>
  <si>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</si>
  <si>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</si>
  <si>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</si>
  <si>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</si>
  <si>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</si>
  <si>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</si>
  <si>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</si>
  <si>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</si>
  <si>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</si>
  <si>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</si>
  <si>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</si>
  <si>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</si>
  <si>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</si>
  <si>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</si>
  <si>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</si>
  <si>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</si>
  <si>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</si>
  <si>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</si>
  <si>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</si>
  <si>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</si>
  <si>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</si>
  <si>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</si>
  <si>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</si>
  <si>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</si>
  <si>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</si>
  <si>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</si>
  <si>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</si>
  <si>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</si>
  <si>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</si>
  <si>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</si>
  <si>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</si>
  <si>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</si>
  <si>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</si>
  <si>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</si>
  <si>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</si>
  <si>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</si>
  <si>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</si>
  <si>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</si>
  <si>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</si>
  <si>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</si>
  <si>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</si>
  <si>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</si>
  <si>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</si>
  <si>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</si>
  <si>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</si>
  <si>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</si>
  <si>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</si>
  <si>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</si>
  <si>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</si>
  <si>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</si>
  <si>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</si>
  <si>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</si>
  <si>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</si>
  <si>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</si>
  <si>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</si>
  <si>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</si>
  <si>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</si>
  <si>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</si>
  <si>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</si>
  <si>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</si>
  <si>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</si>
  <si>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</si>
  <si>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</si>
  <si>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</si>
  <si>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</si>
  <si>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</si>
  <si>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</si>
  <si>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</si>
  <si>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</si>
  <si>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</si>
  <si>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</si>
  <si>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</si>
  <si>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</si>
  <si>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</si>
  <si>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</si>
  <si>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</si>
  <si>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</si>
  <si>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</si>
  <si>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</si>
  <si>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</si>
  <si>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</si>
  <si>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</si>
  <si>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</si>
  <si>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</si>
  <si>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</si>
  <si>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</si>
  <si>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</si>
  <si>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</si>
  <si>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</si>
  <si>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</si>
  <si>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</si>
  <si>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</si>
  <si>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</si>
  <si>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</si>
  <si>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</si>
  <si>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</si>
  <si>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</si>
  <si>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</si>
  <si>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 DE ALUMINIO 350 MM (14"), COM 3 BOLHAS</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</si>
  <si>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</si>
  <si>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</si>
  <si>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</si>
  <si>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</si>
  <si>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</si>
  <si>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OCULOS DE SOLDA COM ESCURECIMENTO AUTOMATICO</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</si>
  <si>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</si>
  <si>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</si>
  <si>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</si>
  <si>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</si>
  <si>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</si>
  <si>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</si>
  <si>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</si>
  <si>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</si>
  <si>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</si>
  <si>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</si>
  <si>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</si>
  <si>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</si>
  <si>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</si>
  <si>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</si>
  <si>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</si>
  <si>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</si>
  <si>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</si>
  <si>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</si>
  <si>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</si>
  <si>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</si>
  <si>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</si>
  <si>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</si>
  <si>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</si>
  <si>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</si>
  <si>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</si>
  <si>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</si>
  <si>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</si>
  <si>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</si>
  <si>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</si>
  <si>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</si>
  <si>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</si>
  <si>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</si>
  <si>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</si>
  <si>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</si>
  <si>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</si>
  <si>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</si>
  <si>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</si>
  <si>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</si>
  <si>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</si>
  <si>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</si>
  <si>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 QUADRADA COM CABO DE MADEIRA EM Y DE 71 CM</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</si>
  <si>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</si>
  <si>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</si>
  <si>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</si>
  <si>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</si>
  <si>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55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</si>
  <si>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</si>
  <si>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</si>
  <si>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</si>
  <si>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</si>
  <si>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</si>
  <si>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</si>
  <si>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</si>
  <si>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</si>
  <si>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</si>
  <si>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</si>
  <si>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</si>
  <si>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</si>
  <si>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</si>
  <si>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</si>
  <si>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</si>
  <si>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</si>
  <si>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</si>
  <si>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</si>
  <si>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</si>
  <si>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</si>
  <si>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</si>
  <si>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</si>
  <si>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</si>
  <si>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</si>
  <si>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</si>
  <si>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</si>
  <si>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</si>
  <si>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</si>
  <si>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</si>
  <si>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</si>
  <si>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</si>
  <si>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</si>
  <si>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</si>
  <si>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</si>
  <si>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</si>
  <si>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</si>
  <si>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</si>
  <si>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</si>
  <si>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</si>
  <si>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</si>
  <si>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</si>
  <si>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</si>
  <si>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</si>
  <si>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</si>
  <si>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</si>
  <si>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</si>
  <si>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</si>
  <si>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</si>
  <si>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</si>
  <si>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</si>
  <si>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</si>
  <si>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</si>
  <si>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</si>
  <si>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</si>
  <si>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</si>
  <si>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</si>
  <si>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</si>
  <si>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</si>
  <si>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</si>
  <si>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</si>
  <si>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</si>
  <si>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</si>
  <si>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</si>
  <si>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</si>
  <si>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</si>
  <si>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</si>
  <si>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</si>
  <si>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</si>
  <si>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</si>
  <si>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</si>
  <si>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</si>
  <si>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</si>
  <si>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</si>
  <si>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</si>
  <si>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</si>
  <si>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</si>
  <si>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</si>
  <si>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</si>
  <si>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</si>
  <si>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</si>
  <si>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</si>
  <si>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</si>
  <si>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</si>
  <si>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ABRASIVA PARA LIMPEZA DE MAOS</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</si>
  <si>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</si>
  <si>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</si>
  <si>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</si>
  <si>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</si>
  <si>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</si>
  <si>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</si>
  <si>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</si>
  <si>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</si>
  <si>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</si>
  <si>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</si>
  <si>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</si>
  <si>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</si>
  <si>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</si>
  <si>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</si>
  <si>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</si>
  <si>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</si>
  <si>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</si>
  <si>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</si>
  <si>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</si>
  <si>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</si>
  <si>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</si>
  <si>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</si>
  <si>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</si>
  <si>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</si>
  <si>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</si>
  <si>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</si>
  <si>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</si>
  <si>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</si>
  <si>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</si>
  <si>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</si>
  <si>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</si>
  <si>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</si>
  <si>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</si>
  <si>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</si>
  <si>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</si>
  <si>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</si>
  <si>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</si>
  <si>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</si>
  <si>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</si>
  <si>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</si>
  <si>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</si>
  <si>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</si>
  <si>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</si>
  <si>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</si>
  <si>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</si>
  <si>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</si>
  <si>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</si>
  <si>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</si>
  <si>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</si>
  <si>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</si>
  <si>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</si>
  <si>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</si>
  <si>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</si>
  <si>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</si>
  <si>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</si>
  <si>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</si>
  <si>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</si>
  <si>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</si>
  <si>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</si>
  <si>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</si>
  <si>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</si>
  <si>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</si>
  <si>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</si>
  <si>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</si>
  <si>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</si>
  <si>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</si>
  <si>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</si>
  <si>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</si>
  <si>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</si>
  <si>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</si>
  <si>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</si>
  <si>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</si>
  <si>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</si>
  <si>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</si>
  <si>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</si>
  <si>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</si>
  <si>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</si>
  <si>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</si>
  <si>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</si>
  <si>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</si>
  <si>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</si>
  <si>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</si>
  <si>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</si>
  <si>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</si>
  <si>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</si>
  <si>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</si>
  <si>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</si>
  <si>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</si>
  <si>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</si>
  <si>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</si>
  <si>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</si>
  <si>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</si>
  <si>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</si>
  <si>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</si>
  <si>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</si>
  <si>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</si>
  <si>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</si>
  <si>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</si>
  <si>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</si>
  <si>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</si>
  <si>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</si>
  <si>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</si>
  <si>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</si>
  <si>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</si>
  <si>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</si>
  <si>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</si>
  <si>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</si>
  <si>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</si>
  <si>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</si>
  <si>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</si>
  <si>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</si>
  <si>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</si>
  <si>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</si>
  <si>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</si>
  <si>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</si>
  <si>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</si>
  <si>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</si>
  <si>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</si>
  <si>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</si>
  <si>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</si>
  <si>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</si>
  <si>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</si>
  <si>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</si>
  <si>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</si>
  <si>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</si>
  <si>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</si>
  <si>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</si>
  <si>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</si>
  <si>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</si>
  <si>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</si>
  <si>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</si>
  <si>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</si>
  <si>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</si>
  <si>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</si>
  <si>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</si>
  <si>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</si>
  <si>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</si>
  <si>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</si>
  <si>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</si>
  <si>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</si>
  <si>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</si>
  <si>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</si>
  <si>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</si>
  <si>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</si>
  <si>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</si>
  <si>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</si>
  <si>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</si>
  <si>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</si>
  <si>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</si>
  <si>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</si>
  <si>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</si>
  <si>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</si>
  <si>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</si>
  <si>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</si>
  <si>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</si>
  <si>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</si>
  <si>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</si>
  <si>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</si>
  <si>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</si>
  <si>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</si>
  <si>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</si>
  <si>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</si>
  <si>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</si>
  <si>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</si>
  <si>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</si>
  <si>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</si>
  <si>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</si>
  <si>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</si>
  <si>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</si>
  <si>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</si>
  <si>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</si>
  <si>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</si>
  <si>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</si>
  <si>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</si>
  <si>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</si>
  <si>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</si>
  <si>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</si>
  <si>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</si>
  <si>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</si>
  <si>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</si>
  <si>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</si>
  <si>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</si>
  <si>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</si>
  <si>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</si>
  <si>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</si>
  <si>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</si>
  <si>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</si>
  <si>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</si>
  <si>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</si>
  <si>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</si>
  <si>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</si>
  <si>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</si>
  <si>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</si>
  <si>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</si>
  <si>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</si>
  <si>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</si>
  <si>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</si>
  <si>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</si>
  <si>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</si>
  <si>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</si>
  <si>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</si>
  <si>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</si>
  <si>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</si>
  <si>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</si>
  <si>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PONTEIRO PARA MARTELO ROMPEDOR, DIAMETRO = *28* MM, COMPRIMENTO = *520* MM, ENCAIXE SEXTAVADO</t>
  </si>
  <si>
    <t>PORCA OLHAL EM ACO GALVANIZADO, ESPESSURA 16MM, ABERTURA 21MM</t>
  </si>
  <si>
    <t>PORCA OLHAL M 16, EM ACO GALVANIZADO, DIAMETRO = 16 MM</t>
  </si>
  <si>
    <t>PORCA UNIAO/JUNCAO ZINCADA SEXTAVADA 1/4", CHAVE 7/16",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</si>
  <si>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</si>
  <si>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</si>
  <si>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</si>
  <si>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</si>
  <si>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</si>
  <si>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</si>
  <si>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</si>
  <si>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</si>
  <si>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</si>
  <si>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</si>
  <si>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</si>
  <si>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</si>
  <si>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</si>
  <si>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</si>
  <si>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</si>
  <si>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</si>
  <si>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</si>
  <si>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</si>
  <si>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</si>
  <si>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</si>
  <si>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</si>
  <si>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</si>
  <si>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</si>
  <si>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</si>
  <si>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</si>
  <si>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</si>
  <si>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</si>
  <si>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</si>
  <si>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</si>
  <si>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</si>
  <si>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</si>
  <si>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</si>
  <si>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</si>
  <si>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</si>
  <si>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</si>
  <si>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</si>
  <si>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</si>
  <si>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</si>
  <si>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</si>
  <si>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</si>
  <si>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</si>
  <si>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</si>
  <si>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</si>
  <si>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</si>
  <si>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</si>
  <si>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</si>
  <si>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</si>
  <si>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</si>
  <si>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</si>
  <si>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</si>
  <si>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</si>
  <si>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</si>
  <si>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</si>
  <si>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</si>
  <si>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</si>
  <si>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</si>
  <si>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</si>
  <si>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</si>
  <si>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</si>
  <si>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</si>
  <si>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</si>
  <si>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</si>
  <si>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</si>
  <si>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</si>
  <si>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</si>
  <si>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</si>
  <si>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</si>
  <si>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</si>
  <si>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</si>
  <si>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</si>
  <si>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</si>
  <si>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</si>
  <si>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</si>
  <si>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</si>
  <si>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</si>
  <si>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</si>
  <si>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</si>
  <si>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</si>
  <si>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</si>
  <si>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</si>
  <si>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</si>
  <si>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</si>
  <si>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</si>
  <si>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</si>
  <si>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</si>
  <si>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</si>
  <si>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</si>
  <si>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</si>
  <si>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</si>
  <si>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</si>
  <si>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</si>
  <si>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</si>
  <si>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</si>
  <si>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</si>
  <si>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</si>
  <si>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</si>
  <si>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</si>
  <si>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</si>
  <si>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</si>
  <si>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</si>
  <si>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</si>
  <si>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</si>
  <si>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</si>
  <si>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</si>
  <si>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</si>
  <si>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</si>
  <si>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</si>
  <si>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</si>
  <si>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</si>
  <si>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</si>
  <si>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</si>
  <si>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</si>
  <si>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</si>
  <si>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</si>
  <si>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</si>
  <si>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</si>
  <si>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</si>
  <si>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</si>
  <si>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</si>
  <si>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</si>
  <si>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</si>
  <si>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</si>
  <si>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</si>
  <si>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</si>
  <si>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</si>
  <si>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</si>
  <si>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</si>
  <si>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</si>
  <si>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</si>
  <si>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</si>
  <si>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</si>
  <si>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</si>
  <si>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</si>
  <si>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</si>
  <si>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</si>
  <si>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</si>
  <si>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</si>
  <si>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</si>
  <si>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</si>
  <si>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</si>
  <si>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</si>
  <si>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</si>
  <si>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</si>
  <si>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</si>
  <si>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</si>
  <si>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</si>
  <si>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19 X 36 (3 1/4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</si>
  <si>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</si>
  <si>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</si>
  <si>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</si>
  <si>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</si>
  <si>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</si>
  <si>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</si>
  <si>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</si>
  <si>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</si>
  <si>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</si>
  <si>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</si>
  <si>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</si>
  <si>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</si>
  <si>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</si>
  <si>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</si>
  <si>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</si>
  <si>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</si>
  <si>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FACIAL ARCO ELETRICO, COM QUEIXEIRA E LENTE EM POLICARBONATO, CAPACETE INCLUIDO</t>
  </si>
  <si>
    <t>PROTETOR FACIAL DE POLICARBONATO, 200 MM X *390* MM, COM COROA E CARNEIRA</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</si>
  <si>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</si>
  <si>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</si>
  <si>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</si>
  <si>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</si>
  <si>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</si>
  <si>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</si>
  <si>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</si>
  <si>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</si>
  <si>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</si>
  <si>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</si>
  <si>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</si>
  <si>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</si>
  <si>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</si>
  <si>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</si>
  <si>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</si>
  <si>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</si>
  <si>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</si>
  <si>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</si>
  <si>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</si>
  <si>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</si>
  <si>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</si>
  <si>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</si>
  <si>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</si>
  <si>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</si>
  <si>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</si>
  <si>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</si>
  <si>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</si>
  <si>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</si>
  <si>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</si>
  <si>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</si>
  <si>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</si>
  <si>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</si>
  <si>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</si>
  <si>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</si>
  <si>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</si>
  <si>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</si>
  <si>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</si>
  <si>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</si>
  <si>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</si>
  <si>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</si>
  <si>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</si>
  <si>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</si>
  <si>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</si>
  <si>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</si>
  <si>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</si>
  <si>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</si>
  <si>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</si>
  <si>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</si>
  <si>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</si>
  <si>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</si>
  <si>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</si>
  <si>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</si>
  <si>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</si>
  <si>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</si>
  <si>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</si>
  <si>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</si>
  <si>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</si>
  <si>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</si>
  <si>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</si>
  <si>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</si>
  <si>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</si>
  <si>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</si>
  <si>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</si>
  <si>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</si>
  <si>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</si>
  <si>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</si>
  <si>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</si>
  <si>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</si>
  <si>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</si>
  <si>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</si>
  <si>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</si>
  <si>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</si>
  <si>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</si>
  <si>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</si>
  <si>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</si>
  <si>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</si>
  <si>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</si>
  <si>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</si>
  <si>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</si>
  <si>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</si>
  <si>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</si>
  <si>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</si>
  <si>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</si>
  <si>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</si>
  <si>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</si>
  <si>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</si>
  <si>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</si>
  <si>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</si>
  <si>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</si>
  <si>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</si>
  <si>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</si>
  <si>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</si>
  <si>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</si>
  <si>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</si>
  <si>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</si>
  <si>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</si>
  <si>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</si>
  <si>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</si>
  <si>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</si>
  <si>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</si>
  <si>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</si>
  <si>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</si>
  <si>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</si>
  <si>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</si>
  <si>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</si>
  <si>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</si>
  <si>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</si>
  <si>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</si>
  <si>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</si>
  <si>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</si>
  <si>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</si>
  <si>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</si>
  <si>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</si>
  <si>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</si>
  <si>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</si>
  <si>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</si>
  <si>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</si>
  <si>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</si>
  <si>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</si>
  <si>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</si>
  <si>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</si>
  <si>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</si>
  <si>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</si>
  <si>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</si>
  <si>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</si>
  <si>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</si>
  <si>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</si>
  <si>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</si>
  <si>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</si>
  <si>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</si>
  <si>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</si>
  <si>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</si>
  <si>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</si>
  <si>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</si>
  <si>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</si>
  <si>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</si>
  <si>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 MASCARA SEMI FACIAL COM UMA VALVULA DE INALACAO E DUAS DE EXALACAO, PROTECAO CONTRA VAPORES ORGANICOS E GASES ACIDOS (1 FILTRO INCLUIDO)</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</si>
  <si>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</si>
  <si>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</si>
  <si>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</si>
  <si>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</si>
  <si>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</si>
  <si>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</si>
  <si>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</si>
  <si>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</si>
  <si>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</si>
  <si>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</si>
  <si>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</si>
  <si>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</si>
  <si>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</si>
  <si>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</si>
  <si>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</si>
  <si>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</si>
  <si>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</si>
  <si>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RODAFORRO EM PVC, PARA FORRO DE PVC, COMPRIMENTO 6 M</t>
  </si>
  <si>
    <t>RODAPE ARDOSIA, CINZA, 10 CM, E= *1CM</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</si>
  <si>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</si>
  <si>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</si>
  <si>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</si>
  <si>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</si>
  <si>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</si>
  <si>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</si>
  <si>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</si>
  <si>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</si>
  <si>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</si>
  <si>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</si>
  <si>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</si>
  <si>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</si>
  <si>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</si>
  <si>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</si>
  <si>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</si>
  <si>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</si>
  <si>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</si>
  <si>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</si>
  <si>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</si>
  <si>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</si>
  <si>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</si>
  <si>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ESPUMA POLIESTER, 9 CM X 10 MM, COM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</si>
  <si>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</si>
  <si>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</si>
  <si>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</si>
  <si>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</si>
  <si>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</si>
  <si>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</si>
  <si>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</si>
  <si>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</si>
  <si>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</si>
  <si>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</si>
  <si>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</si>
  <si>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</si>
  <si>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</si>
  <si>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</si>
  <si>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</si>
  <si>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</si>
  <si>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</si>
  <si>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</si>
  <si>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</si>
  <si>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</si>
  <si>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</si>
  <si>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</si>
  <si>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</si>
  <si>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</si>
  <si>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</si>
  <si>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</si>
  <si>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</si>
  <si>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</si>
  <si>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</si>
  <si>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</si>
  <si>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</si>
  <si>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</si>
  <si>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</si>
  <si>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</si>
  <si>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</si>
  <si>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</si>
  <si>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</si>
  <si>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</si>
  <si>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</si>
  <si>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</si>
  <si>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</si>
  <si>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</si>
  <si>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</si>
  <si>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</si>
  <si>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</si>
  <si>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</si>
  <si>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</si>
  <si>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</si>
  <si>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</si>
  <si>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</si>
  <si>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SERROTE PROFISSIONAL EM ACO TEMPERADO 20", CABO DE MADEIRA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</si>
  <si>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</si>
  <si>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</si>
  <si>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</si>
  <si>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</si>
  <si>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</si>
  <si>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</si>
  <si>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</si>
  <si>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</si>
  <si>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</si>
  <si>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</si>
  <si>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</si>
  <si>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</si>
  <si>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</si>
  <si>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</si>
  <si>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</si>
  <si>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</si>
  <si>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</si>
  <si>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</si>
  <si>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</si>
  <si>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</si>
  <si>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</si>
  <si>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</si>
  <si>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</si>
  <si>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</si>
  <si>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</si>
  <si>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</si>
  <si>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</si>
  <si>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</si>
  <si>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</si>
  <si>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</si>
  <si>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</si>
  <si>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</si>
  <si>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</si>
  <si>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</si>
  <si>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</si>
  <si>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</si>
  <si>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</si>
  <si>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</si>
  <si>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</si>
  <si>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</si>
  <si>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</si>
  <si>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</si>
  <si>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</si>
  <si>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</si>
  <si>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</si>
  <si>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</si>
  <si>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</si>
  <si>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</si>
  <si>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</si>
  <si>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</si>
  <si>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</si>
  <si>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MANUAL PARA LIXA, PLASTICO, COM 230 X 80 MM (COMPRIMENTO X LARGURA)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</si>
  <si>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</si>
  <si>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</si>
  <si>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</si>
  <si>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</si>
  <si>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</si>
  <si>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</si>
  <si>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</si>
  <si>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</si>
  <si>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</si>
  <si>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</si>
  <si>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</si>
  <si>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</si>
  <si>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</si>
  <si>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</si>
  <si>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</si>
  <si>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</si>
  <si>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</si>
  <si>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</si>
  <si>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</si>
  <si>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 PARA EMENDA DE ELETROCALHA, SIMPLES / RETA, LISA OU PERFURADA, EM CHAPA DE ACO GALVANIZADO #22, ALTURA 50 MM</t>
  </si>
  <si>
    <t>TALABARTE DE SEGURANCA, 2 MOSQUETOES TRAVA DUPLA *53* MM DE ABERTURA, COM ABSORVEDOR DE ENERGIA</t>
  </si>
  <si>
    <t>TALHA MANUAL DE CORRENTE, CAPACIDADE DE 2 T COM ELEVACAO DE 3 M</t>
  </si>
  <si>
    <t>TALHADEIRA CHATA, DE ACO, 10"</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</si>
  <si>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</si>
  <si>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</si>
  <si>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</si>
  <si>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</si>
  <si>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</si>
  <si>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</si>
  <si>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</si>
  <si>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</si>
  <si>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</si>
  <si>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</si>
  <si>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</si>
  <si>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</si>
  <si>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</si>
  <si>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</si>
  <si>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</si>
  <si>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</si>
  <si>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</si>
  <si>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</si>
  <si>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</si>
  <si>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</si>
  <si>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</si>
  <si>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</si>
  <si>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</si>
  <si>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</si>
  <si>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</si>
  <si>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</si>
  <si>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</si>
  <si>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</si>
  <si>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</si>
  <si>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</si>
  <si>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</si>
  <si>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</si>
  <si>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</si>
  <si>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</si>
  <si>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</si>
  <si>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</si>
  <si>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</si>
  <si>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</si>
  <si>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</si>
  <si>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</si>
  <si>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</si>
  <si>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</si>
  <si>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</si>
  <si>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</si>
  <si>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</si>
  <si>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</si>
  <si>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</si>
  <si>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</si>
  <si>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</si>
  <si>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</si>
  <si>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</si>
  <si>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</si>
  <si>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</si>
  <si>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</si>
  <si>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</si>
  <si>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</si>
  <si>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</si>
  <si>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</si>
  <si>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</si>
  <si>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</si>
  <si>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</si>
  <si>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</si>
  <si>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</si>
  <si>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</si>
  <si>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</si>
  <si>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</si>
  <si>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</si>
  <si>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</si>
  <si>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</si>
  <si>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</si>
  <si>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</si>
  <si>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</si>
  <si>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</si>
  <si>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</si>
  <si>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</si>
  <si>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</si>
  <si>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</si>
  <si>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</si>
  <si>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</si>
  <si>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</si>
  <si>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</si>
  <si>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</si>
  <si>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</si>
  <si>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</si>
  <si>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</si>
  <si>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</si>
  <si>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</si>
  <si>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</si>
  <si>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</si>
  <si>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</si>
  <si>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</si>
  <si>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</si>
  <si>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</si>
  <si>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</si>
  <si>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</si>
  <si>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</si>
  <si>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</si>
  <si>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</si>
  <si>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</si>
  <si>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</si>
  <si>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</si>
  <si>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</si>
  <si>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</si>
  <si>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</si>
  <si>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</si>
  <si>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</si>
  <si>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</si>
  <si>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</si>
  <si>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</si>
  <si>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</si>
  <si>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</si>
  <si>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</si>
  <si>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</si>
  <si>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</si>
  <si>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</si>
  <si>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</si>
  <si>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</si>
  <si>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</si>
  <si>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</si>
  <si>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</si>
  <si>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</si>
  <si>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</si>
  <si>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</si>
  <si>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</si>
  <si>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</si>
  <si>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</si>
  <si>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</si>
  <si>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</si>
  <si>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</si>
  <si>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</si>
  <si>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</si>
  <si>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</si>
  <si>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</si>
  <si>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</si>
  <si>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</si>
  <si>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</si>
  <si>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</si>
  <si>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</si>
  <si>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</si>
  <si>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</si>
  <si>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</si>
  <si>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</si>
  <si>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</si>
  <si>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</si>
  <si>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</si>
  <si>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</si>
  <si>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</si>
  <si>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</si>
  <si>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</si>
  <si>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</si>
  <si>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</si>
  <si>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</si>
  <si>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</si>
  <si>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</si>
  <si>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</si>
  <si>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</si>
  <si>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</si>
  <si>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</si>
  <si>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</si>
  <si>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</si>
  <si>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</si>
  <si>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</si>
  <si>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</si>
  <si>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</si>
  <si>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</si>
  <si>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</si>
  <si>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</si>
  <si>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</si>
  <si>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</si>
  <si>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</si>
  <si>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</si>
  <si>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</si>
  <si>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</si>
  <si>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</si>
  <si>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</si>
  <si>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</si>
  <si>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</si>
  <si>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</si>
  <si>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</si>
  <si>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</si>
  <si>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</si>
  <si>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</si>
  <si>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</si>
  <si>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</si>
  <si>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</si>
  <si>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</si>
  <si>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</si>
  <si>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</si>
  <si>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</si>
  <si>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</si>
  <si>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</si>
  <si>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</si>
  <si>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</si>
  <si>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</si>
  <si>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</si>
  <si>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</si>
  <si>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</si>
  <si>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</si>
  <si>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</si>
  <si>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</si>
  <si>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</si>
  <si>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</si>
  <si>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</si>
  <si>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</si>
  <si>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</si>
  <si>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</si>
  <si>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</si>
  <si>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</si>
  <si>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</si>
  <si>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</si>
  <si>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</si>
  <si>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</si>
  <si>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</si>
  <si>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</si>
  <si>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</si>
  <si>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</si>
  <si>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</si>
  <si>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</si>
  <si>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</si>
  <si>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</si>
  <si>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</si>
  <si>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</si>
  <si>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</si>
  <si>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</si>
  <si>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</si>
  <si>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</si>
  <si>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</si>
  <si>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</si>
  <si>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</si>
  <si>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</si>
  <si>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</si>
  <si>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</si>
  <si>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</si>
  <si>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</si>
  <si>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</si>
  <si>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</si>
  <si>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</si>
  <si>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</si>
  <si>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</si>
  <si>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</si>
  <si>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</si>
  <si>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</si>
  <si>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</si>
  <si>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</si>
  <si>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</si>
  <si>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</si>
  <si>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</si>
  <si>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</si>
  <si>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</si>
  <si>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</si>
  <si>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</si>
  <si>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</si>
  <si>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</si>
  <si>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</si>
  <si>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</si>
  <si>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</si>
  <si>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</si>
  <si>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</si>
  <si>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</si>
  <si>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</si>
  <si>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</si>
  <si>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</si>
  <si>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</si>
  <si>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</si>
  <si>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</si>
  <si>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</si>
  <si>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</si>
  <si>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</si>
  <si>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</si>
  <si>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</si>
  <si>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</si>
  <si>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</si>
  <si>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</si>
  <si>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</si>
  <si>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</si>
  <si>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</si>
  <si>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</si>
  <si>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</si>
  <si>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</si>
  <si>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</si>
  <si>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</si>
  <si>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</si>
  <si>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</si>
  <si>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</si>
  <si>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</si>
  <si>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</si>
  <si>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</si>
  <si>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</si>
  <si>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</si>
  <si>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</si>
  <si>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</si>
  <si>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</si>
  <si>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</si>
  <si>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</si>
  <si>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</si>
  <si>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</si>
  <si>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</si>
  <si>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</si>
  <si>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</si>
  <si>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</si>
  <si>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</si>
  <si>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</si>
  <si>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</si>
  <si>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</si>
  <si>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</si>
  <si>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</si>
  <si>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</si>
  <si>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</si>
  <si>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</si>
  <si>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</si>
  <si>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</si>
  <si>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</si>
  <si>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</si>
  <si>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</si>
  <si>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</si>
  <si>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</si>
  <si>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</si>
  <si>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</si>
  <si>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</si>
  <si>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</si>
  <si>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</si>
  <si>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</si>
  <si>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</si>
  <si>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</si>
  <si>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</si>
  <si>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</si>
  <si>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</si>
  <si>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</si>
  <si>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</si>
  <si>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</si>
  <si>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</si>
  <si>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</si>
  <si>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</si>
  <si>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</si>
  <si>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</si>
  <si>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</si>
  <si>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</si>
  <si>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</si>
  <si>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</si>
  <si>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</si>
  <si>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</si>
  <si>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</si>
  <si>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</si>
  <si>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</si>
  <si>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</si>
  <si>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</si>
  <si>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</si>
  <si>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</si>
  <si>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</si>
  <si>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</si>
  <si>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</si>
  <si>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</si>
  <si>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</si>
  <si>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</si>
  <si>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</si>
  <si>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</si>
  <si>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</si>
  <si>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</si>
  <si>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</si>
  <si>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</si>
  <si>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</si>
  <si>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</si>
  <si>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</si>
  <si>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</si>
  <si>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</si>
  <si>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</si>
  <si>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</si>
  <si>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</si>
  <si>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</si>
  <si>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</si>
  <si>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</si>
  <si>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</si>
  <si>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</si>
  <si>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</si>
  <si>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</si>
  <si>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</si>
  <si>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</si>
  <si>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</si>
  <si>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</si>
  <si>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</si>
  <si>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</si>
  <si>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</si>
  <si>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</si>
  <si>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</si>
  <si>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</si>
  <si>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</si>
  <si>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</si>
  <si>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</si>
  <si>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</si>
  <si>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</si>
  <si>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</si>
  <si>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</si>
  <si>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</si>
  <si>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</si>
  <si>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</si>
  <si>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</si>
  <si>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</si>
  <si>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</si>
  <si>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</si>
  <si>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</si>
  <si>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</si>
  <si>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</si>
  <si>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</si>
  <si>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</si>
  <si>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</si>
  <si>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</si>
  <si>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</si>
  <si>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</si>
  <si>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</si>
  <si>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</si>
  <si>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</si>
  <si>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</si>
  <si>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</si>
  <si>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</si>
  <si>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</si>
  <si>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</si>
  <si>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</si>
  <si>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</si>
  <si>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</si>
  <si>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</si>
  <si>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</si>
  <si>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</si>
  <si>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</si>
  <si>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</si>
  <si>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</si>
  <si>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</si>
  <si>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</si>
  <si>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</si>
  <si>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</si>
  <si>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</si>
  <si>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</si>
  <si>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</si>
  <si>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</si>
  <si>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</si>
  <si>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</si>
  <si>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</si>
  <si>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</si>
  <si>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</si>
  <si>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</si>
  <si>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</si>
  <si>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</si>
  <si>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</si>
  <si>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</si>
  <si>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</si>
  <si>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</si>
  <si>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</si>
  <si>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</si>
  <si>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</si>
  <si>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</si>
  <si>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</si>
  <si>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</si>
  <si>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</si>
  <si>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</si>
  <si>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</si>
  <si>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</si>
  <si>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</si>
  <si>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</si>
  <si>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</si>
  <si>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</si>
  <si>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</si>
  <si>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</si>
  <si>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</si>
  <si>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</si>
  <si>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</si>
  <si>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</si>
  <si>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</si>
  <si>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</si>
  <si>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</si>
  <si>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</si>
  <si>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</si>
  <si>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</si>
  <si>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</si>
  <si>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</si>
  <si>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</si>
  <si>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</si>
  <si>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</si>
  <si>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</si>
  <si>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</si>
  <si>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TRENA COM FITA DE ACO DE 10 M X 25 MM (COMPRIMENTO X LARGURA)</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</si>
  <si>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</si>
  <si>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</si>
  <si>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</si>
  <si>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</si>
  <si>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</si>
  <si>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</si>
  <si>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</si>
  <si>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</si>
  <si>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</si>
  <si>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</si>
  <si>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</si>
  <si>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</si>
  <si>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</si>
  <si>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</si>
  <si>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</si>
  <si>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</si>
  <si>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</si>
  <si>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</si>
  <si>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</si>
  <si>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</si>
  <si>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</si>
  <si>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</si>
  <si>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</si>
  <si>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</si>
  <si>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</si>
  <si>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</si>
  <si>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</si>
  <si>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</si>
  <si>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</si>
  <si>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</si>
  <si>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</si>
  <si>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</si>
  <si>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</si>
  <si>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</si>
  <si>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</si>
  <si>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</si>
  <si>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</si>
  <si>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</si>
  <si>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</si>
  <si>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</si>
  <si>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</si>
  <si>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</si>
  <si>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</si>
  <si>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</si>
  <si>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</si>
  <si>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</si>
  <si>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</si>
  <si>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</si>
  <si>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</si>
  <si>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</si>
  <si>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</si>
  <si>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</si>
  <si>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</si>
  <si>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</si>
  <si>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</si>
  <si>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</si>
  <si>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</si>
  <si>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</si>
  <si>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</si>
  <si>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</si>
  <si>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</si>
  <si>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</si>
  <si>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</si>
  <si>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</si>
  <si>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</si>
  <si>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</si>
  <si>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</si>
  <si>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</si>
  <si>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</si>
  <si>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</si>
  <si>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</si>
  <si>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</si>
  <si>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</si>
  <si>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</si>
  <si>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</si>
  <si>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</si>
  <si>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</si>
  <si>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</si>
  <si>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</si>
  <si>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</si>
  <si>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</si>
  <si>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</si>
  <si>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</si>
  <si>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</si>
  <si>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</si>
  <si>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</si>
  <si>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</si>
  <si>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</si>
  <si>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</si>
  <si>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</si>
  <si>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</si>
  <si>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</si>
  <si>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</si>
  <si>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</si>
  <si>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</si>
  <si>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</si>
  <si>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</si>
  <si>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</si>
  <si>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</si>
  <si>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</si>
  <si>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</si>
  <si>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</si>
  <si>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</si>
  <si>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</si>
  <si>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</si>
  <si>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</si>
  <si>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</si>
  <si>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</si>
  <si>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</si>
  <si>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</si>
  <si>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</si>
  <si>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</si>
  <si>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</si>
  <si>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</si>
  <si>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</si>
  <si>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</si>
  <si>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</si>
  <si>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</si>
  <si>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</si>
  <si>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</si>
  <si>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</si>
  <si>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</si>
  <si>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</si>
  <si>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</si>
  <si>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</si>
  <si>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</si>
  <si>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</si>
  <si>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</si>
  <si>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</si>
  <si>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</si>
  <si>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</si>
  <si>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</si>
  <si>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</si>
  <si>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</si>
  <si>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</si>
  <si>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</si>
  <si>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</si>
  <si>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</si>
  <si>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</si>
  <si>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</si>
  <si>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</si>
  <si>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</si>
  <si>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</si>
  <si>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</si>
  <si>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</si>
  <si>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</si>
  <si>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</si>
  <si>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</si>
  <si>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</si>
  <si>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</si>
  <si>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</si>
  <si>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</si>
  <si>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</si>
  <si>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</si>
  <si>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</si>
  <si>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</si>
  <si>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</si>
  <si>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</si>
  <si>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</si>
  <si>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</si>
  <si>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</si>
  <si>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</si>
  <si>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</si>
  <si>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</si>
  <si>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</si>
  <si>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</si>
  <si>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</si>
  <si>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</si>
  <si>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</si>
  <si>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</si>
  <si>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</si>
  <si>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</si>
  <si>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</si>
  <si>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</si>
  <si>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</si>
  <si>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</si>
  <si>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</si>
  <si>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</si>
  <si>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</si>
  <si>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</si>
  <si>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</si>
  <si>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</si>
  <si>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</si>
  <si>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</si>
  <si>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</si>
  <si>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</si>
  <si>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</si>
  <si>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</si>
  <si>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</si>
  <si>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</si>
  <si>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</si>
  <si>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</si>
  <si>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</si>
  <si>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</si>
  <si>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</si>
  <si>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</si>
  <si>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</si>
  <si>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</si>
  <si>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</si>
  <si>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</si>
  <si>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</si>
  <si>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</si>
  <si>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</si>
  <si>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</si>
  <si>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</si>
  <si>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</si>
  <si>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</si>
  <si>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</si>
  <si>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</si>
  <si>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</si>
  <si>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</si>
  <si>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</si>
  <si>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</si>
  <si>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</si>
  <si>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</si>
  <si>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</si>
  <si>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</si>
  <si>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</si>
  <si>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</si>
  <si>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</si>
  <si>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</si>
  <si>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</si>
  <si>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</si>
  <si>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</si>
  <si>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</si>
  <si>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</si>
  <si>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</si>
  <si>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</si>
  <si>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</si>
  <si>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</si>
  <si>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</si>
  <si>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</si>
  <si>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</si>
  <si>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</si>
  <si>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</si>
  <si>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</si>
  <si>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</si>
  <si>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</si>
  <si>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</si>
  <si>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</si>
  <si>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</si>
  <si>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</si>
  <si>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</si>
  <si>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</si>
  <si>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</si>
  <si>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</si>
  <si>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</si>
  <si>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</si>
  <si>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</si>
  <si>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</si>
  <si>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</si>
  <si>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</si>
  <si>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</si>
  <si>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</si>
  <si>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</si>
  <si>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</si>
  <si>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</si>
  <si>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</si>
  <si>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</si>
  <si>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</si>
  <si>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</si>
  <si>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</si>
  <si>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</si>
  <si>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</si>
  <si>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</si>
  <si>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</si>
  <si>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</si>
  <si>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</si>
  <si>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</si>
  <si>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</si>
  <si>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</si>
  <si>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</si>
  <si>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</si>
  <si>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</si>
  <si>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</si>
  <si>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</si>
  <si>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</si>
  <si>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</si>
  <si>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</si>
  <si>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</si>
  <si>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</si>
  <si>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</si>
  <si>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</si>
  <si>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</si>
  <si>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</si>
  <si>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</si>
  <si>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</si>
  <si>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</si>
  <si>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</si>
  <si>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</si>
  <si>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</si>
  <si>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</si>
  <si>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</si>
  <si>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</si>
  <si>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</si>
  <si>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</si>
  <si>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</si>
  <si>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</si>
  <si>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</si>
  <si>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</si>
  <si>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</si>
  <si>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</si>
  <si>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</si>
  <si>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</si>
  <si>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</si>
  <si>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</si>
  <si>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</si>
  <si>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</si>
  <si>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</si>
  <si>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</si>
  <si>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</si>
  <si>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</si>
  <si>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</si>
  <si>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</si>
  <si>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</si>
  <si>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</si>
  <si>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</si>
  <si>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</si>
  <si>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</si>
  <si>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</si>
  <si>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</si>
  <si>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</si>
  <si>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</si>
  <si>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</si>
  <si>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</si>
  <si>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</si>
  <si>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</si>
  <si>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</si>
  <si>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</si>
  <si>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</si>
  <si>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</si>
  <si>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</si>
  <si>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</si>
  <si>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</si>
  <si>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</si>
  <si>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</si>
  <si>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</si>
  <si>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</si>
  <si>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</si>
  <si>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</si>
  <si>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</si>
  <si>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</si>
  <si>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</si>
  <si>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</si>
  <si>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</si>
  <si>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</si>
  <si>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</si>
  <si>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</si>
  <si>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</si>
  <si>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</si>
  <si>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</si>
  <si>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</si>
  <si>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</si>
  <si>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</si>
  <si>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</si>
  <si>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</si>
  <si>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</si>
  <si>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</si>
  <si>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</si>
  <si>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</si>
  <si>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</si>
  <si>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</si>
  <si>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</si>
  <si>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UNIFORME PROFISSIONAL DE BRIM, CALCA E CAMISA MANGA LONGA COM FAIXA REFLETIVA</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</si>
  <si>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</si>
  <si>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</si>
  <si>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</si>
  <si>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</si>
  <si>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</si>
  <si>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</si>
  <si>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</si>
  <si>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</si>
  <si>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</si>
  <si>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</si>
  <si>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</si>
  <si>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</si>
  <si>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</si>
  <si>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</si>
  <si>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</si>
  <si>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</si>
  <si>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</si>
  <si>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</si>
  <si>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</si>
  <si>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</si>
  <si>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</si>
  <si>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</si>
  <si>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</si>
  <si>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</si>
  <si>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</si>
  <si>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</si>
  <si>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</si>
  <si>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</si>
  <si>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</si>
  <si>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</si>
  <si>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</si>
  <si>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</si>
  <si>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</si>
  <si>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</si>
  <si>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</si>
  <si>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</si>
  <si>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</si>
  <si>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</si>
  <si>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</si>
  <si>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</si>
  <si>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</si>
  <si>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</si>
  <si>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</si>
  <si>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</si>
  <si>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</si>
  <si>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</si>
  <si>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</si>
  <si>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</si>
  <si>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</si>
  <si>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</si>
  <si>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</si>
  <si>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</si>
  <si>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</si>
  <si>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</si>
  <si>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</si>
  <si>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</si>
  <si>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</si>
  <si>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</si>
  <si>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</si>
  <si>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</si>
  <si>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</si>
  <si>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</si>
  <si>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</si>
  <si>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</si>
  <si>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</si>
  <si>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</si>
  <si>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</si>
  <si>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</si>
  <si>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</si>
  <si>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</si>
  <si>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</si>
  <si>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</si>
  <si>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</si>
  <si>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</si>
  <si>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</si>
  <si>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</si>
  <si>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</si>
  <si>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</si>
  <si>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</si>
  <si>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</si>
  <si>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</si>
  <si>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</si>
  <si>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</si>
  <si>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</si>
  <si>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</si>
  <si>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</si>
  <si>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</si>
  <si>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</si>
  <si>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</si>
  <si>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</si>
  <si>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</si>
  <si>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</si>
  <si>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</si>
  <si>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</si>
  <si>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</si>
  <si>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</si>
  <si>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</si>
  <si>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</si>
  <si>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</si>
  <si>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</si>
  <si>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</si>
  <si>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</si>
  <si>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</si>
  <si>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</si>
  <si>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</si>
  <si>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</si>
  <si>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</si>
  <si>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</si>
  <si>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</si>
  <si>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</si>
  <si>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</si>
  <si>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</si>
  <si>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</si>
  <si>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</si>
  <si>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</si>
  <si>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</si>
  <si>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</si>
  <si>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</si>
  <si>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</si>
  <si>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</si>
  <si>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</si>
  <si>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</si>
  <si>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</si>
  <si>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</si>
  <si>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Acessibilidade</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</si>
  <si>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</si>
  <si>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</si>
  <si>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</si>
  <si>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</si>
  <si>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 Blocos Cerâmicos</t>
  </si>
  <si>
    <t>Alvenaria Estrutural - Blocos de Concreto</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</si>
  <si>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</si>
  <si>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</si>
  <si>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</si>
  <si>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</si>
  <si>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</si>
  <si>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</si>
  <si>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</si>
  <si>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</si>
  <si>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</si>
  <si>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</si>
  <si>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</si>
  <si>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</si>
  <si>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</si>
  <si>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</si>
  <si>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Alvenarias Diversas</t>
  </si>
  <si>
    <t>ALVENARIA DE VEDAÇÃO DE BLOCO DE SOLO-CIMENTO (TIJOLO ECOLÓGICO) DE 7X15X30CM (ESPESSURA 15CM). AF_05/2020</t>
  </si>
  <si>
    <t>Argamassas</t>
  </si>
  <si>
    <t>ARGAMASSA TRAÇO 1:0,5:4,5 (EM VOLUME DE CIMENTO, CAL E AREIA MÉDIA ÚMIDA), PREPARO MECÂNICO COM BETONEIRA 250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</si>
  <si>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</si>
  <si>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</si>
  <si>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</si>
  <si>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</si>
  <si>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</si>
  <si>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</si>
  <si>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250 L. AF_08/2019</t>
  </si>
  <si>
    <t>ARGAMASSA TRAÇO 1:3 (EM VOLUME DE CIMENTO E AREIA GROSSA ÚMIDA) COM ADIÇÃO DE EMULSÃO POLIMÉRICA PARA CHAPISCO ROLADO, PREPARO MECÂNICO COM BETONEIRA 250 L. AF_08/2019</t>
  </si>
  <si>
    <t>ARGAMASSA TRAÇO 1:3 (EM VOLUME DE CIMENTO E AREIA GROSSA ÚMIDA) PARA CHAPISCO CONVENCIONAL, PREPARO MECÂNICO COM BETONEIRA 250 L. AF_08/2019</t>
  </si>
  <si>
    <t>ARGAMASSA TRAÇO 1:3 (EM VOLUME DE CIMENTO E AREIA MÉDIA ÚMIDA) COM ADIÇÃO DE IMPERMEABILIZANTE, PREPARO MECÂNICO COM BETONEIRA 250 L. AF_08/2019</t>
  </si>
  <si>
    <t>ARGAMASSA TRAÇO 1:3 (EM VOLUME DE CIMENTO E AREIA MÉDIA ÚMIDA) PARA CONTRAPISO, PREPARO MECÂNICO COM BETONEIRA 250 L. AF_08/2019</t>
  </si>
  <si>
    <t>ARGAMASSA TRAÇO 1:3 (EM VOLUME DE CIMENTO E AREIA MÉDIA ÚMIDA), PREPARO MECÂNICO COM BETONEIRA 250 L. AF_08/2019</t>
  </si>
  <si>
    <t>ARGAMASSA TRAÇO 1:4 (EM VOLUME DE CIMENTO E AREIA GROSSA ÚMIDA) COM ADIÇÃO DE EMULSÃO POLIMÉRICA PARA CHAPISCO ROLADO, PREPARO MECÂNICO COM BETONEIRA 250 L. AF_08/2019</t>
  </si>
  <si>
    <t>ARGAMASSA TRAÇO 1:4 (EM VOLUME DE CIMENTO E AREIA GROSSA ÚMIDA) PARA CHAPISCO CONVENCIONAL, PREPARO MECÂNICO COM BETONEIRA 250 L. AF_08/2019</t>
  </si>
  <si>
    <t>ARGAMASSA TRAÇO 1:4 (EM VOLUME DE CIMENTO E AREIA MÉDIA ÚMIDA) COM ADIÇÃO DE IMPERMEABILIZANTE, PREPARO MECÂNICO COM BETONEIRA 250 L. AF_08/2019</t>
  </si>
  <si>
    <t>ARGAMASSA TRAÇO 1:4 (EM VOLUME DE CIMENTO E AREIA MÉDIA ÚMIDA) PARA CONTRAPISO, PREPARO MECÂNICO COM BETONEIRA 250 L. AF_08/2019</t>
  </si>
  <si>
    <t>ARGAMASSA TRAÇO 1:4 (EM VOLUME DE CIMENTO E AREIA MÉDIA ÚMIDA), PREPARO MECÂNICO COM BETONEIRA 250 L. AF_08/2019</t>
  </si>
  <si>
    <t>ARGAMASSA TRAÇO 1:5 (EM VOLUME DE CIMENTO E AREIA GROSSA ÚMIDA) COM ADIÇÃO DE EMULSÃO POLIMÉRICA PARA CHAPISCO ROLADO, PREPARO MECÂNICO COM BETONEIRA 250 L. AF_08/2019</t>
  </si>
  <si>
    <t>ARGAMASSA TRAÇO 1:5 (EM VOLUME DE CIMENTO E AREIA GROSSA ÚMIDA) PARA CHAPISCO CONVENCIONAL, PREPARO MECÂNICO COM BETONEIRA 250 L. AF_08/2019</t>
  </si>
  <si>
    <t>ARGAMASSA TRAÇO 1:5 (EM VOLUME DE CIMENTO E AREIA MÉDIA ÚMIDA) PARA CONTRAPISO, PREPARO MECÂNICO COM BETONEIRA 250 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</si>
  <si>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</si>
  <si>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PARA CONTRAPISO, PREPARO MECÂNICO COM BETONEIRA 250 L. AF_08/2019</t>
  </si>
  <si>
    <t>ARGAMASSA TRAÇO 1:7 (EM VOLUME DE CIMENTO E AREIA MÉDIA ÚMIDA) COM ADIÇÃO DE PLASTIFICANTE PARA EMBOÇO/MASSA ÚNICA/ASSENTAMENTO DE ALVENARIA DE VEDAÇÃO, PREPARO MECÂNICO COM BETONEIRA 250 L. AF_08/2019</t>
  </si>
  <si>
    <t>Armação de Estacas</t>
  </si>
  <si>
    <t>Armação para Estruturas de Concreto Armado</t>
  </si>
  <si>
    <t>Arrasamento de Estacas</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</si>
  <si>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</si>
  <si>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</si>
  <si>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</si>
  <si>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Asfalto</t>
  </si>
  <si>
    <t>Assentamento de Tubos de Esgoto em PVC e PEAD</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</si>
  <si>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</si>
  <si>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</si>
  <si>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ASSENTAMENTO DE TUBO DE PVC CORRUGADO DE DUPLA PAREDE PARA REDE COLETORA DE ESGOTO, DN 400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</si>
  <si>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</si>
  <si>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300 MM, JUNTA ELÁSTICA (NÃO INCLUI FORNECIMENTO). AF_01/2021</t>
  </si>
  <si>
    <t>TUBO DE PVC PARA REDE COLETORA DE ESGOTO DE PAREDE MACIÇA, DN 150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</si>
  <si>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</si>
  <si>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</si>
  <si>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</si>
  <si>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</si>
  <si>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Tubos de PVC e Metálicos em Redes de Água</t>
  </si>
  <si>
    <t>Assentamento de tubos de esgoto ou drenagem pluvial em concreto</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</si>
  <si>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</si>
  <si>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</si>
  <si>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</si>
  <si>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</si>
  <si>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</si>
  <si>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</si>
  <si>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</si>
  <si>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</si>
  <si>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Aterro e Reaterro de Valas</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</si>
  <si>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</si>
  <si>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</si>
  <si>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</si>
  <si>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</si>
  <si>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</si>
  <si>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</si>
  <si>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</si>
  <si>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</si>
  <si>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Aterros, Bases, Sub bases e Imprimações</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</si>
  <si>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</si>
  <si>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</si>
  <si>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</si>
  <si>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</si>
  <si>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</si>
  <si>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</si>
  <si>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</si>
  <si>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</si>
  <si>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</si>
  <si>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</si>
  <si>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</si>
  <si>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</si>
  <si>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</si>
  <si>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</si>
  <si>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</si>
  <si>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</si>
  <si>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</si>
  <si>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</si>
  <si>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</si>
  <si>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</si>
  <si>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</si>
  <si>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</si>
  <si>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</si>
  <si>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</si>
  <si>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</si>
  <si>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</si>
  <si>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</si>
  <si>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</si>
  <si>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</si>
  <si>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</si>
  <si>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</si>
  <si>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</si>
  <si>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</si>
  <si>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</si>
  <si>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</si>
  <si>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</si>
  <si>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</si>
  <si>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</si>
  <si>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</si>
  <si>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</si>
  <si>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</si>
  <si>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</si>
  <si>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</si>
  <si>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</si>
  <si>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</si>
  <si>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</si>
  <si>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</si>
  <si>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</si>
  <si>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</si>
  <si>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</si>
  <si>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</si>
  <si>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</si>
  <si>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</si>
  <si>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</si>
  <si>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</si>
  <si>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</si>
  <si>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</si>
  <si>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</si>
  <si>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</si>
  <si>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</si>
  <si>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</si>
  <si>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</si>
  <si>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</si>
  <si>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</si>
  <si>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</si>
  <si>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</si>
  <si>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</si>
  <si>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</si>
  <si>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</si>
  <si>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</si>
  <si>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</si>
  <si>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</si>
  <si>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</si>
  <si>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</si>
  <si>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</si>
  <si>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</si>
  <si>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</si>
  <si>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</si>
  <si>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</si>
  <si>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</si>
  <si>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</si>
  <si>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</si>
  <si>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</si>
  <si>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</si>
  <si>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</si>
  <si>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</si>
  <si>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</si>
  <si>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</si>
  <si>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Bocas para Bueiros</t>
  </si>
  <si>
    <t>Bombas Hidráulicas - Centrífugas, Horizontais e Submersíveis</t>
  </si>
  <si>
    <t>Brises</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</si>
  <si>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</si>
  <si>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</si>
  <si>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</si>
  <si>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</si>
  <si>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Caixas Enterradas</t>
  </si>
  <si>
    <t>CAIXA ENTERRADA HIDRÁULICA RETANGULAR, EM CONCRETO PRÉ-MOLDADO, DIMENSÕES INTERNAS: 1X1X0,5 M.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</si>
  <si>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</si>
  <si>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</si>
  <si>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Caixas de Água para Edificações</t>
  </si>
  <si>
    <t>Canaletas, Grelhas e Caixas com Grelha para Drenagem</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</si>
  <si>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</si>
  <si>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</si>
  <si>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</si>
  <si>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</si>
  <si>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</si>
  <si>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</si>
  <si>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</si>
  <si>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</si>
  <si>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</si>
  <si>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</si>
  <si>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</si>
  <si>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</si>
  <si>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</si>
  <si>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</si>
  <si>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</si>
  <si>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</si>
  <si>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</si>
  <si>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</si>
  <si>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</si>
  <si>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</si>
  <si>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</si>
  <si>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</si>
  <si>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</si>
  <si>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</si>
  <si>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</si>
  <si>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</si>
  <si>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</si>
  <si>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</si>
  <si>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</si>
  <si>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</si>
  <si>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</si>
  <si>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</si>
  <si>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</si>
  <si>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</si>
  <si>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</si>
  <si>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</si>
  <si>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</si>
  <si>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</si>
  <si>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</si>
  <si>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</si>
  <si>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</si>
  <si>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</si>
  <si>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</si>
  <si>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</si>
  <si>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</si>
  <si>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</si>
  <si>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</si>
  <si>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</si>
  <si>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</si>
  <si>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Cercas, Protetores e Alambrados</t>
  </si>
  <si>
    <t>Chapisco</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</si>
  <si>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</si>
  <si>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</si>
  <si>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</si>
  <si>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</si>
  <si>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</si>
  <si>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</si>
  <si>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</si>
  <si>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</si>
  <si>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</si>
  <si>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</si>
  <si>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</si>
  <si>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</si>
  <si>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</si>
  <si>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</si>
  <si>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</si>
  <si>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</si>
  <si>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</si>
  <si>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</si>
  <si>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Concretagem para Estruturas de Concreto Armado</t>
  </si>
  <si>
    <t>CONCRETAGEM DE PILARES, FCK = 25 MPA, COM USO DE BALDES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</si>
  <si>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</si>
  <si>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</si>
  <si>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Concreto Projetado</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</si>
  <si>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</si>
  <si>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</si>
  <si>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</si>
  <si>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</si>
  <si>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</si>
  <si>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</si>
  <si>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</si>
  <si>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</si>
  <si>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</si>
  <si>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</si>
  <si>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</si>
  <si>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</si>
  <si>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</si>
  <si>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</si>
  <si>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</si>
  <si>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</si>
  <si>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</si>
  <si>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</si>
  <si>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</si>
  <si>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</si>
  <si>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</si>
  <si>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</si>
  <si>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</si>
  <si>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</si>
  <si>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</si>
  <si>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</si>
  <si>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</si>
  <si>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</si>
  <si>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</si>
  <si>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</si>
  <si>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</si>
  <si>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</si>
  <si>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REVESTIMENTO VEGETAL PARA SOLO GRAMPEADO VERDE, ATRAVÉS DE HIDROSSEMEADURA. AF_07/2024</t>
  </si>
  <si>
    <t>Concreto Protendido</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</si>
  <si>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</si>
  <si>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</si>
  <si>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</si>
  <si>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</si>
  <si>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</si>
  <si>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</si>
  <si>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</si>
  <si>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</si>
  <si>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</si>
  <si>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</si>
  <si>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</si>
  <si>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</si>
  <si>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</si>
  <si>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</si>
  <si>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</si>
  <si>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</si>
  <si>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</si>
  <si>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</si>
  <si>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</si>
  <si>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</si>
  <si>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</si>
  <si>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</si>
  <si>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</si>
  <si>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</si>
  <si>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</si>
  <si>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</si>
  <si>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</si>
  <si>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</si>
  <si>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</si>
  <si>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</si>
  <si>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</si>
  <si>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</si>
  <si>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</si>
  <si>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</si>
  <si>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</si>
  <si>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</si>
  <si>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</si>
  <si>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</si>
  <si>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</si>
  <si>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</si>
  <si>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</si>
  <si>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</si>
  <si>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</si>
  <si>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</si>
  <si>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</si>
  <si>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</si>
  <si>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</si>
  <si>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t>
  </si>
  <si>
    <t>Custos Horários Produtivo e Improdutivo dos Equipamentos</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</si>
  <si>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</si>
  <si>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</si>
  <si>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</si>
  <si>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</si>
  <si>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BOMBA DE INJEÇÃO, ELÉTRICA, TRIFÁSICA, POTÊNCIA 7,5 CV - CHI DIURNO. AF_08/2025</t>
  </si>
  <si>
    <t>BOMBA DE INJEÇÃO, ELÉTRICA, TRIFÁSICA, POTÊNCIA 7,5 CV- CHP DIURNO. AF_08/2025</t>
  </si>
  <si>
    <t>CALDEIRA A GÁS COM TERMOSTATO, CAPACIDADE 100 LITROS - CHI DIURNO. AF_05/2023</t>
  </si>
  <si>
    <t>CALDEIRA A GÁS COM TERMOSTATO, CAPACIDADE 100 LITROS - CHP DIURNO. AF_05/2023</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</si>
  <si>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</si>
  <si>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</si>
  <si>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</si>
  <si>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</si>
  <si>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</si>
  <si>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</si>
  <si>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</si>
  <si>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</si>
  <si>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</si>
  <si>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</si>
  <si>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</si>
  <si>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</si>
  <si>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</si>
  <si>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</si>
  <si>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DOBRADEIRA TDC, ESPESSURA 1,5MM - CHI DIURNO. AF_05/2023</t>
  </si>
  <si>
    <t>DOBRADEIRA TDC, ESPESSURA 1,5MM - CHP DIURNO. AF_05/2023</t>
  </si>
  <si>
    <t>ENCERADEIRA INDUSTRIAL, 400 MM, 220V, 1 HP - CHI DIURNO. AF_05/2023</t>
  </si>
  <si>
    <t>ENCERADEIRA INDUSTRIAL, 400 MM, 220V, 1 HP - CHP DIURNO. AF_05/2023</t>
  </si>
  <si>
    <t>ESCAVADEIRA HIDRÁULICA DE BRAÇO LONGO (LONGO ALCANCE) SOBRE ESTEIRAS, CAÇAMBA 0,52 M3, PESO OPERACIONAL 24 T, POTÊNCIA LÍQUIDA 155 HP - CHP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</si>
  <si>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</si>
  <si>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</si>
  <si>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</si>
  <si>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</si>
  <si>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</si>
  <si>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</si>
  <si>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</si>
  <si>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</si>
  <si>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</si>
  <si>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</si>
  <si>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</si>
  <si>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</si>
  <si>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</si>
  <si>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</si>
  <si>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</si>
  <si>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</si>
  <si>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</si>
  <si>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</si>
  <si>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</si>
  <si>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</si>
  <si>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</si>
  <si>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</si>
  <si>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</si>
  <si>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</si>
  <si>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</si>
  <si>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</si>
  <si>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</si>
  <si>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</si>
  <si>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</si>
  <si>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</si>
  <si>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</si>
  <si>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</si>
  <si>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</si>
  <si>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</si>
  <si>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</si>
  <si>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</si>
  <si>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</si>
  <si>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</si>
  <si>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</si>
  <si>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</si>
  <si>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</si>
  <si>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</si>
  <si>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</si>
  <si>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</si>
  <si>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</si>
  <si>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</si>
  <si>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</si>
  <si>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</si>
  <si>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</si>
  <si>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</si>
  <si>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</si>
  <si>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</si>
  <si>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</si>
  <si>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</si>
  <si>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</si>
  <si>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</si>
  <si>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</si>
  <si>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</si>
  <si>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</si>
  <si>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PLATAFORMA ELEVATÓRIA - CHI DIURNO. AF_04/2019</t>
  </si>
  <si>
    <t>PLATAFORMA ELEVATÓRIA - CHP DIURNO. AF_04/2019</t>
  </si>
  <si>
    <t>PULVERIZADOR DE TINTA ELÉTRICO/MÁQUINA DE PINTURA AIRLESS, VAZÃO 2 L/MIN - CHI DIURNO. AF_05/2023</t>
  </si>
  <si>
    <t>PULVERIZADOR DE TINTA ELÉTRICO/MÁQUINA DE PINTURA AIRLESS, VAZÃO 2 L/MIN - CHP DIURNO. AF_05/2023</t>
  </si>
  <si>
    <t>PÓRTICO ROLANTE MONOVIGA, PERFIL I, 4 PERNAS, CAPACIDADE 5 T - CHI DIURNO. AF_04/2019</t>
  </si>
  <si>
    <t>PÓRTICO ROLANTE MONOVIGA, PERFIL I, 4 PERNAS, CAPACIDADE 5 T - CHP DIURNO. AF_04/2019</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</si>
  <si>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</si>
  <si>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</si>
  <si>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</si>
  <si>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</si>
  <si>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</si>
  <si>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</si>
  <si>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TORRE, COMPOSTA POR GUINCHO MECÂNICO, GUINCHO MANUAL, CABOS DE AÇO, PITEIRA E SOQUETE - CHI DIURNO. AF_05/2023</t>
  </si>
  <si>
    <t>TORRE, COMPOSTA POR GUINCHO MECÂNICO, GUINCHO MANUAL, CABOS DE AÇO, PITEIRA E SOQUETE - CHP DIURNO. AF_05/2023</t>
  </si>
  <si>
    <t>UNIDADE DOSADORA AIRLESS TIPO HOT SPRAY - CHI DIURNO. AF_05/2023</t>
  </si>
  <si>
    <t>UNIDADE DOSADORA AIRLESS TIPO HOT SPRAY - CHP DIURNO. AF_05/2023</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</si>
  <si>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</si>
  <si>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</si>
  <si>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VARREDEIRA DE GRAMA SINTÉTICA A GASOLINA, 2,4 CV, 4 TEMPOS - CHI DIURNO. AF_05/2023</t>
  </si>
  <si>
    <t>VARREDEIRA DE GRAMA SINTÉTICA A GASOLINA, 2,4 CV, 4 TEMPOS - CHP DIURNO. AF_05/2023</t>
  </si>
  <si>
    <t>Demolições e Remoções</t>
  </si>
  <si>
    <t>DEMOLIÇÃO DE ESTRUTURAS DE CONCRETO ARMADO EM GERAL, DE FORMA MECANIZADA COM ROMPEDOR ACOPLADO EM ESCAVADEIRA HIDRÁULICA, SEM REAPROVEITAMENTO. AF_09/2023</t>
  </si>
  <si>
    <t>REMOÇÃO DE VIDRO, EM FACHADAS DE VIDRO, DE FORMA MECANIZADA, COM USO DE PLATAFORMA ELEVATÓRIA, SEM REAPROVEITAMENTO. AF_09/2023</t>
  </si>
  <si>
    <t>Depreciação, Juros, Impostos e Seguros, Manutenção e Materiais na Operação dos Equipamentos</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</si>
  <si>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</si>
  <si>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</si>
  <si>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</si>
  <si>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</si>
  <si>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</si>
  <si>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</si>
  <si>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</si>
  <si>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</si>
  <si>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</si>
  <si>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</si>
  <si>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</si>
  <si>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CALDEIRA A GÁS COM TERMOSTATO, CAPACIDADE 100 LITROS - DEPRECIAÇÃO. AF_05/2023</t>
  </si>
  <si>
    <t>CALDEIRA A GÁS COM TERMOSTATO, CAPACIDADE 100 LITROS - JUROS. AF_05/2023</t>
  </si>
  <si>
    <t>CALDEIRA A GÁS COM TERMOSTATO, CAPACIDADE 100 LITROS - MANUTENÇÃO. AF_05/2023</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</si>
  <si>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</si>
  <si>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</si>
  <si>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</si>
  <si>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</si>
  <si>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</si>
  <si>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</si>
  <si>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</si>
  <si>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</si>
  <si>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</si>
  <si>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</si>
  <si>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</si>
  <si>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</si>
  <si>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</si>
  <si>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</si>
  <si>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</si>
  <si>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</si>
  <si>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</si>
  <si>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</si>
  <si>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</si>
  <si>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</si>
  <si>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</si>
  <si>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</si>
  <si>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</si>
  <si>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</si>
  <si>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</si>
  <si>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DESEMPENADEIRA DE CONCRETO, PESO DE 78 KG, 4 PÁS, MOTOR A GASOLINA, POTÊNCIA 5,5 HP MATERIAIS NA OPERAÇÃO. AF_05/2023</t>
  </si>
  <si>
    <t>DOBRADEIRA TDC, ESPESSURA 1,5MM - DEPRECIAÇÃO. AF_05/2023</t>
  </si>
  <si>
    <t>DOBRADEIRA TDC, ESPESSURA 1,5MM - JUROS. AF_05/2023</t>
  </si>
  <si>
    <t>DOBRADEIRA TDC, ESPESSURA 1,5MM - MANUTENÇÃO. AF_05/2023</t>
  </si>
  <si>
    <t>ENCERADEIRA INDUSTRIAL, 400 MM, 220V, 1 HP - DEPRECIAÇÃO. AF_05/2023</t>
  </si>
  <si>
    <t>ENCERADEIRA INDUSTRIAL, 400 MM, 220V, 1 HP - JUROS. AF_05/2023</t>
  </si>
  <si>
    <t>ENCERADEIRA INDUSTRIAL, 400 MM, 220V, 1 HP - MANUTENÇÃO. AF_05/2023</t>
  </si>
  <si>
    <t>ESCAVADEIRA HIDRÁULICA DE BRAÇO LONGO (LONGO ALCANCE) SOBRE ESTEIRAS, CAÇAMBA 0,52 M3, PESO OPERACIONAL 24 T, POTÊNCIA LÍQUIDA 155 HP - MATERIAIS NA OPERAÇÃO.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</si>
  <si>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</si>
  <si>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</si>
  <si>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</si>
  <si>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</si>
  <si>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</si>
  <si>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</si>
  <si>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</si>
  <si>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</si>
  <si>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</si>
  <si>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</si>
  <si>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</si>
  <si>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</si>
  <si>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</si>
  <si>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</si>
  <si>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</si>
  <si>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</si>
  <si>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</si>
  <si>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</si>
  <si>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</si>
  <si>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</si>
  <si>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</si>
  <si>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</si>
  <si>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</si>
  <si>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</si>
  <si>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</si>
  <si>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</si>
  <si>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</si>
  <si>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</si>
  <si>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</si>
  <si>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</si>
  <si>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</si>
  <si>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</si>
  <si>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</si>
  <si>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</si>
  <si>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</si>
  <si>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</si>
  <si>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</si>
  <si>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</si>
  <si>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</si>
  <si>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</si>
  <si>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</si>
  <si>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</si>
  <si>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</si>
  <si>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</si>
  <si>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</si>
  <si>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</si>
  <si>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</si>
  <si>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</si>
  <si>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</si>
  <si>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</si>
  <si>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</si>
  <si>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</si>
  <si>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</si>
  <si>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</si>
  <si>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</si>
  <si>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</si>
  <si>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</si>
  <si>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</si>
  <si>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</si>
  <si>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</si>
  <si>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</si>
  <si>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</si>
  <si>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</si>
  <si>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</si>
  <si>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</si>
  <si>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</si>
  <si>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</si>
  <si>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</si>
  <si>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</si>
  <si>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</si>
  <si>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</si>
  <si>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</si>
  <si>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</si>
  <si>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</si>
  <si>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</si>
  <si>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</si>
  <si>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</si>
  <si>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</si>
  <si>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</si>
  <si>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</si>
  <si>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</si>
  <si>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</si>
  <si>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</si>
  <si>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</si>
  <si>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</si>
  <si>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</si>
  <si>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</si>
  <si>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</si>
  <si>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</si>
  <si>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</si>
  <si>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</si>
  <si>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</si>
  <si>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</si>
  <si>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</si>
  <si>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</si>
  <si>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</si>
  <si>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</si>
  <si>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</si>
  <si>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</si>
  <si>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</si>
  <si>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</si>
  <si>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</si>
  <si>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</si>
  <si>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PLATAFORMA ELEVATÓRIA - DEPRECIAÇÃO. AF_04/2019</t>
  </si>
  <si>
    <t>PLATAFORMA ELEVATÓRIA - JUROS. AF_04/2019</t>
  </si>
  <si>
    <t>PLATAFORMA ELEVATÓRIA - MANUTENÇÃO. AF_04/2019</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</si>
  <si>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</si>
  <si>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</si>
  <si>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</si>
  <si>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</si>
  <si>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</si>
  <si>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</si>
  <si>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</si>
  <si>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</si>
  <si>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</si>
  <si>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</si>
  <si>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</si>
  <si>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</si>
  <si>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</si>
  <si>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</si>
  <si>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</si>
  <si>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</si>
  <si>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</si>
  <si>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</si>
  <si>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</si>
  <si>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</si>
  <si>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</si>
  <si>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UNIDADE DOSADORA AIRLESS TIPO HOT SPRAY - DEPRECIAÇÃO. AF_05/2023</t>
  </si>
  <si>
    <t>UNIDADE DOSADORA AIRLESS TIPO HOT SPRAY - JUROS. AF_05/2023</t>
  </si>
  <si>
    <t>UNIDADE DOSADORA AIRLESS TIPO HOT SPRAY - MANUTENÇÃO. AF_05/2023</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</si>
  <si>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</si>
  <si>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</si>
  <si>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</si>
  <si>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</si>
  <si>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</si>
  <si>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VARREDEIRA DE GRAMA SINTÉTICA A GASOLINA, 2,4 CV, 4 TEMPOS - DEPRECIAÇÃO. AF_05/2023</t>
  </si>
  <si>
    <t>VARREDEIRA DE GRAMA SINTÉTICA A GASOLINA, 2,4 CV, 4 TEMPOS - JUROS. AF_05/2023</t>
  </si>
  <si>
    <t>VARREDEIRA DE GRAMA SINTÉTICA A GASOLINA, 2,4 CV, 4 TEMPOS - MANUTENÇÃO. AF_05/2023</t>
  </si>
  <si>
    <t>Dissipadores de Energia</t>
  </si>
  <si>
    <t>Dragagem</t>
  </si>
  <si>
    <t>DRAGAGEM DE MATERIAIS DE 1A CATEGORIA E COMPOSTOS ORGÂNICOS E INORGÂNICOS COM DRAGLINE (CAÇAMBA: 0,76 M3/ 43 T). AF_03/2024</t>
  </si>
  <si>
    <t>Drenagem de ar condicionado</t>
  </si>
  <si>
    <t>CAIXA DE PASSAGEM PARA AR CONDICIONADO - FORNECIMENTO E INSTALAÇÃO. AF_08/2022</t>
  </si>
  <si>
    <t>Drenos</t>
  </si>
  <si>
    <t>DRENO EM MURO DE CONTENÇÃO, EXECUTADO NO PÉ DO MURO, COM TUBO DE PEAD CORRUGADO FLEXÍVEL PERFURADO, ENVOLVIDO COM GEOCOMPOSTO DRENANTE. AF_07/2021</t>
  </si>
  <si>
    <t>GEOCOMPOSTO DRENANTE, INSTALADO EM MURO DE CONTENÇÃO - EXCLUSIVE DRENO NO PÉ DO MURO. AF_07/2021</t>
  </si>
  <si>
    <t>JUNÇÃO DUPLA DE PVC, SÉRIE NORMAL, PARA ESGOTO PREDIAL, DN 100 X 100 X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</si>
  <si>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</si>
  <si>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</si>
  <si>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Dutos para ar condicionado</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</si>
  <si>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</si>
  <si>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</si>
  <si>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</si>
  <si>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</si>
  <si>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</si>
  <si>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</si>
  <si>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</si>
  <si>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</si>
  <si>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</si>
  <si>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</si>
  <si>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</si>
  <si>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</si>
  <si>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</si>
  <si>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</si>
  <si>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</si>
  <si>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</si>
  <si>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</si>
  <si>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</si>
  <si>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</si>
  <si>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</si>
  <si>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</si>
  <si>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</si>
  <si>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</si>
  <si>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</si>
  <si>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</si>
  <si>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</si>
  <si>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</si>
  <si>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</si>
  <si>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</si>
  <si>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</si>
  <si>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</si>
  <si>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</si>
  <si>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</si>
  <si>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</si>
  <si>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</si>
  <si>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</si>
  <si>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</si>
  <si>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</si>
  <si>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</si>
  <si>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</si>
  <si>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</si>
  <si>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</si>
  <si>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</si>
  <si>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</si>
  <si>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</si>
  <si>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</si>
  <si>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</si>
  <si>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</si>
  <si>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Eletrocalhas</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</si>
  <si>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</si>
  <si>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</si>
  <si>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</si>
  <si>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</si>
  <si>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</si>
  <si>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</si>
  <si>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</si>
  <si>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</si>
  <si>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</si>
  <si>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</si>
  <si>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</si>
  <si>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</si>
  <si>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</si>
  <si>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</si>
  <si>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</si>
  <si>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</si>
  <si>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</si>
  <si>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</si>
  <si>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</si>
  <si>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</si>
  <si>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</si>
  <si>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</si>
  <si>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</si>
  <si>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</si>
  <si>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</si>
  <si>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</si>
  <si>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</si>
  <si>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</si>
  <si>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</si>
  <si>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</si>
  <si>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</si>
  <si>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</si>
  <si>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</si>
  <si>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</si>
  <si>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</si>
  <si>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</si>
  <si>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</si>
  <si>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</si>
  <si>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</si>
  <si>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</si>
  <si>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</si>
  <si>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</si>
  <si>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</si>
  <si>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</si>
  <si>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</si>
  <si>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</si>
  <si>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</si>
  <si>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</si>
  <si>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</si>
  <si>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</si>
  <si>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</si>
  <si>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</si>
  <si>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</si>
  <si>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</si>
  <si>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</si>
  <si>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</si>
  <si>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</si>
  <si>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</si>
  <si>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</si>
  <si>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</si>
  <si>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</si>
  <si>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</si>
  <si>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</si>
  <si>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</si>
  <si>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</si>
  <si>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</si>
  <si>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</si>
  <si>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</si>
  <si>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</si>
  <si>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</si>
  <si>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</si>
  <si>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</si>
  <si>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</si>
  <si>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</si>
  <si>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</si>
  <si>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</si>
  <si>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</si>
  <si>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</si>
  <si>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</si>
  <si>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</si>
  <si>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</si>
  <si>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</si>
  <si>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</si>
  <si>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</si>
  <si>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</si>
  <si>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</si>
  <si>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</si>
  <si>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</si>
  <si>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</si>
  <si>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</si>
  <si>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Energia Solar para Edificações</t>
  </si>
  <si>
    <t>AQUECEDOR SOLAR COMPACTO, KIT PARA 1 COLETOR SOLAR À VÁCUO COM SUPORTE, RESERVATÓRIO, FIXAÇÕES E TUBOS - FORNECIMENTO E INSTALAÇÃO. AF_12/2021</t>
  </si>
  <si>
    <t>BOMBA DE CIRCULACAO DE ÁGUA QUENTE, 93 ATÉ 150 W - FORNECIMENTO E INSTALAÇÃO. AF_12/2021</t>
  </si>
  <si>
    <t>CABO FOTOVOLTAICO 4 MM² INSTALADO EM ELETRODUTO - FORNECIMENTO E INSTALAÇÃO. AF_12/2021</t>
  </si>
  <si>
    <t>CABO FOTOVOLTAICO 4 MM² INSTALADO SOLTO NO TELHADO - FORNECIMENTO E INSTALAÇÃO. AF_12/2021</t>
  </si>
  <si>
    <t>CABO FOTOVOLTAICO 6 MM² INSTALADO EM ELETRODUTO - FORNECIMENTO E INSTALAÇÃO. AF_12/2021</t>
  </si>
  <si>
    <t>CABO FOTOVOLTAICO 6 MM² INSTALADO SOLTO NO TELHADO - FORNECIMENTO E INSTALAÇÃO. AF_12/2021</t>
  </si>
  <si>
    <t>COLETOR PARA AQUECIMENTO SOLAR A VÁCUO, COM SUPORTE PARA LAJE DE CONCRETO - FORNECIMENTO E INSTALAÇÃO. AF_12/2021</t>
  </si>
  <si>
    <t>COLETOR PARA AQUECIMENTO SOLAR A VÁCUO, COM SUPORTE PARA TELHA CERÂMICA - FORNECIMENTO E INSTALAÇÃO. AF_12/2021</t>
  </si>
  <si>
    <t>COLETOR PARA AQUECIMENTO SOLAR A VÁCUO, COM SUPORTE PARA TELHA METÁLICA - FORNECIMENTO E INSTALAÇÃO. AF_12/2021</t>
  </si>
  <si>
    <t>COLETOR PARA AQUECIMENTO SOLAR, EM VIDRO TEMPERADO E SERPENTINA EM TUBO DE COBRE, COM SUPORTE PARA LAJE DE CONCRETO - FORNECIMENTO E INSTALAÇÃO. AF_12/2021</t>
  </si>
  <si>
    <t>COLETOR PARA AQUECIMENTO SOLAR, EM VIDRO TEMPERADO E SERPENTINA EM TUBO DE COBRE, COM SUPORTE PARA TELHA CERÂMICA - FORNECIMENTO E INSTALAÇÃO. AF_12/2021</t>
  </si>
  <si>
    <t>COLETOR PARA AQUECIMENTO SOLAR, EM VIDRO TEMPERADO E SERPENTINA EM TUBO DE COBRE, COM SUPORTE PARA TELHA METÁLICA - FORNECIMENTO E INSTALAÇÃO. AF_12/2021</t>
  </si>
  <si>
    <t>CONTROLADOR POR DIFERENCIAL DE TEMPERATURA COM 2 SENSORES - FORNECIMENTO E INSTALAÇÃO. AF_12/2021</t>
  </si>
  <si>
    <t>INVERSOR SOLAR FOTOVOLTAICO - FORNECIMENTO E INSTALAÇÃO. AF_12/2021</t>
  </si>
  <si>
    <t>MICRO INVERSOR SOLAR FOTOVOLTAICO - FORNECIMENTO E INSTALAÇÃO. AF_12/2021</t>
  </si>
  <si>
    <t>PAINEL SOLAR FOTOVOLTAICO, 2 X 1 M, COM SUPORTE PARA LAJE DE CONCRETO - FORNECIMENTO E INSTALAÇÃO. AF_12/2021</t>
  </si>
  <si>
    <t>PAINEL SOLAR FOTOVOLTAICO, 2 X 1 M, COM SUPORTE PARA TELHA CERÂMICA - FORNECIMENTO E INSTALAÇÃO. AF_12/2021</t>
  </si>
  <si>
    <t>PAINEL SOLAR FOTOVOLTAICO, 2 X 1 M, COM SUPORTE PARA TELHA METÁLICA - FORNECIMENTO E INSTALAÇÃO. AF_12/2021</t>
  </si>
  <si>
    <t>RESERVATÓRIO TÉRMICO/BOILER SOLAR EM AÇO INOX 1000 L - FORNECIMENTO E INSTALAÇÃO. AF_12/2021</t>
  </si>
  <si>
    <t>RESERVATÓRIO TÉRMICO/BOILER SOLAR EM AÇO INOX 200 L - FORNECIMENTO E INSTALAÇÃO. AF_12/2021</t>
  </si>
  <si>
    <t>RESERVATÓRIO TÉRMICO/BOILER SOLAR EM AÇO INOX 3000 L - FORNECIMENTO E INSTALAÇÃO. AF_12/2021</t>
  </si>
  <si>
    <t>RESERVATÓRIO TÉRMICO/BOILER SOLAR EM AÇO INOX 400 L - FORNECIMENTO E INSTALAÇÃO. AF_12/2021</t>
  </si>
  <si>
    <t>RESERVATÓRIO TÉRMICO/BOILER SOLAR EM AÇO INOX 600 L - FORNECIMENTO E INSTALAÇÃO. AF_12/2021</t>
  </si>
  <si>
    <t>RESERVATÓRIO TÉRMICO/BOILER SOLAR EM AÇO INOX 800 L - FORNECIMENTO E INSTALAÇÃO. AF_12/2021</t>
  </si>
  <si>
    <t>STRING BOX PARA SISTEMA FOTOVOLTAICO - FORNECIMENTO E INSTALAÇÃO. AF_12/2021</t>
  </si>
  <si>
    <t>SUPORTE DE 1 COLETOR SOLAR PARA LAJE DE CONCRETO - FORNECIMENTO E INSTALAÇÃO. AF_12/2021</t>
  </si>
  <si>
    <t>SUPORTE DE 1 COLETOR SOLAR PARA TELHA CERÂMICA - FORNECIMENTO E INSTALAÇÃO. AF_12/2021</t>
  </si>
  <si>
    <t>SUPORTE DE 1 COLETOR SOLAR PARA TELHA METÁLICA - FORNECIMENTO E INSTALAÇÃO. AF_12/2021</t>
  </si>
  <si>
    <t>Equipamentos de Proteção Coletiva</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</si>
  <si>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</si>
  <si>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</si>
  <si>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</si>
  <si>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</si>
  <si>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</si>
  <si>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</si>
  <si>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</si>
  <si>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</si>
  <si>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</si>
  <si>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</si>
  <si>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</si>
  <si>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</si>
  <si>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</si>
  <si>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</si>
  <si>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</si>
  <si>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</si>
  <si>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</si>
  <si>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</si>
  <si>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</si>
  <si>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</si>
  <si>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</si>
  <si>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INSTALAÇÃO DE GAMBIARRA PARA SINALIZAÇÃO, INCLUINDO LÂMPADA, E SINALIZADOR.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</si>
  <si>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</si>
  <si>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</si>
  <si>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</si>
  <si>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</si>
  <si>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</si>
  <si>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</si>
  <si>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</si>
  <si>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</si>
  <si>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</si>
  <si>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</si>
  <si>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</si>
  <si>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</si>
  <si>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</si>
  <si>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</si>
  <si>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</si>
  <si>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</si>
  <si>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</si>
  <si>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</si>
  <si>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</si>
  <si>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</si>
  <si>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</si>
  <si>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</si>
  <si>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</si>
  <si>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</si>
  <si>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</si>
  <si>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</si>
  <si>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</si>
  <si>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</si>
  <si>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</si>
  <si>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</si>
  <si>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</si>
  <si>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Escadas</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</si>
  <si>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</si>
  <si>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</si>
  <si>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</si>
  <si>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</si>
  <si>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</si>
  <si>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</si>
  <si>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</si>
  <si>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</si>
  <si>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</si>
  <si>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</si>
  <si>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</si>
  <si>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</si>
  <si>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MONTAGEM E DESMONTAGEM DE FÔRMA PARA ESCADAS, COM 2 LANCES EM "U" E LAJE PLANA, EM MADEIRA SERRADA, 2 UTILIZAÇÕES. AF_11/2020</t>
  </si>
  <si>
    <t>Escavação Horizontal</t>
  </si>
  <si>
    <t>ESCAVAÇÃO HORIZONTAL, INCLUINDO ESCARIFICAÇÃO, CARGA, DESCARGA E TRANSPORTE EM SOLO DE 2A CATEGORIA COM TRATOR DE ESTEIRAS (100HP/LÂMINA: 2,19M3) E CAMINHÃO BASCULANTE DE 10M3, DMT ATÉ 200M. AF_07/2020</t>
  </si>
  <si>
    <t>Escavação Vertical a Céu Aberto</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</si>
  <si>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</si>
  <si>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</si>
  <si>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</si>
  <si>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</si>
  <si>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</si>
  <si>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</si>
  <si>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</si>
  <si>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</si>
  <si>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</si>
  <si>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</si>
  <si>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</si>
  <si>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</si>
  <si>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</si>
  <si>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</si>
  <si>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</si>
  <si>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</si>
  <si>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</si>
  <si>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</si>
  <si>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</si>
  <si>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</si>
  <si>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</si>
  <si>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</si>
  <si>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</si>
  <si>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</si>
  <si>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</si>
  <si>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</si>
  <si>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</si>
  <si>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</si>
  <si>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</si>
  <si>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</si>
  <si>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</si>
  <si>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</si>
  <si>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</si>
  <si>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</si>
  <si>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</si>
  <si>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de Valas</t>
  </si>
  <si>
    <t>Escavação em Material de 3ª Categoria</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</si>
  <si>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</si>
  <si>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</si>
  <si>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</si>
  <si>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</si>
  <si>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</si>
  <si>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</si>
  <si>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</si>
  <si>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</si>
  <si>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</si>
  <si>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</si>
  <si>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</si>
  <si>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</si>
  <si>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</si>
  <si>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Escoramento e Preparo de Fundo de Valas</t>
  </si>
  <si>
    <t>ESCORAMENTO DE VALA, TIPO BLINDADEM, COM PROFUNDIDADE DE 0 A 1,5 M, LARGURA MAIOR OU IGUAL A 1,5 M E MENOR QUE 2,5 M - EXECUÇÃO E FORNECIMENTO, INCLUI MATERIAL. AF_08/2020</t>
  </si>
  <si>
    <t>ESCORAMENTO DE VALA, TIPO BLINDAGEM, COM PROFUNDIDADE DE 0 A 1,5 M, LARGURA MENOR QUE 1,5 M - EXECUÇÃO E FORNECIMENTO, INCLUI MATERIAL. AF_08/2020</t>
  </si>
  <si>
    <t>ESCORAMENTO DE VALA, TIPO BLINDAGEM, COM PROFUNDIDADE DE 1,5 A 3,0 M, LARGURA MAIOR OU IGUAL A 1,5 M E MENOR QUE 2,5 M - EXECUÇÃO E FORNECIMENTO, INCLUI MATERIAL. AF_08/2020</t>
  </si>
  <si>
    <t>ESCORAMENTO DE VALA, TIPO BLINDAGEM, COM PROFUNDIDADE DE 1,5 A 3,0 M, LARGURA MENOR QUE 1,5 M - EXECUÇÃO E FORNECIMENTO, INCLUI MATERIAL. AF_08/2020</t>
  </si>
  <si>
    <t>ESCORAMENTO DE VALA, TIPO BLINDAGEM, COM PROFUNDIDADE DE 3,0 A 4,5 M, LARGURA MAIOR OU IGUAL A 1,5 M E MENOR QUE 2,5 M - EXECUÇÃO E FORNECIMENTO, INCLUI MATERIAL. AF_08/2020</t>
  </si>
  <si>
    <t>ESCORAMENTO DE VALA, TIPO BLINDAGEM, COM PROFUNDIDADE DE 3,0 A 4,5 M, LARGURA MENOR QUE 1,5 M - EXECUÇÃO E FORNECIMENTO, INCLUI MATERIAL. AF_08/2020</t>
  </si>
  <si>
    <t>ESCORAMENTO DE VALA, TIPO ESTACA PRANCHA METÁLICA CRAVADA, COM PROFUNDIDADE DE 0 A 1,5 M. AF_08/2020</t>
  </si>
  <si>
    <t>ESCORAMENTO DE VALA, TIPO ESTACA PRANCHA METÁLICA CRAVADA, COM PROFUNDIDADE DE 1,5 A 3 M. AF_08/2020</t>
  </si>
  <si>
    <t>ESCORAMENTO DE VALA, TIPO ESTACA PRANCHA METÁLICA CRAVADA, COM PROFUNDIDADE DE 3 A 4,5 M. AF_08/2020</t>
  </si>
  <si>
    <t>FABRICAÇÃO DE CONJUNTO DE MÓDULO METÁLICO, COMPRIMENTO DE 3,0 M E ALTURA DE 1,8 M (ESTRONCAS DE 1,00 M). AF_08/2020</t>
  </si>
  <si>
    <t>FABRICAÇÃO DE CONJUNTO DE MÓDULO METÁLICO, COMPRIMENTO DE 3,0 M E ALTURA DE 1,8 M (ESTRONCAS DE 2,00 M). AF_08/2020</t>
  </si>
  <si>
    <t>FABRICAÇÃO DE CONJUNTO DE MÓDULO METÁLICO, COMPRIMENTO DE 3,0 M E ALTURA DE 2,4 M (ESTRONCAS DE 1,00 M). AF_08/2020</t>
  </si>
  <si>
    <t>FABRICAÇÃO DE CONJUNTO DE MÓDULO METÁLICO, COMPRIMENTO DE 3,0 M E ALTURA DE 2,4 M (ESTRONCAS DE 2,00 M). AF_08/2020</t>
  </si>
  <si>
    <t>FABRICAÇÃO DE CONJUNTO DE MÓDULO METÁLICO, COMPRIMENTO DE 3,6 M E ALTURA DE 3,0 M (ESTRONCAS DE 1,00 M). AF_08/2020</t>
  </si>
  <si>
    <t>FABRICAÇÃO DE CONJUNTO DE MÓDULO METÁLICO, COMPRIMENTO DE 3,6 M E ALTURA DE 3,0 M (ESTRONCAS DE 2,00 M). AF_08/2020</t>
  </si>
  <si>
    <t>Esgotamento de Vala e Rebaixamento do Lençol Freático</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</si>
  <si>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</si>
  <si>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</si>
  <si>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MANGOTES PARA SISTEMA DE REBAIXAMENTO DE LENÇOL FREÁTICO POR PONTEIRAS FILTRANTES.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</si>
  <si>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</si>
  <si>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</si>
  <si>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</si>
  <si>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</si>
  <si>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</si>
  <si>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Esquadrias - Janelas</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</si>
  <si>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</si>
  <si>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</si>
  <si>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</si>
  <si>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</si>
  <si>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</si>
  <si>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</si>
  <si>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</si>
  <si>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</si>
  <si>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</si>
  <si>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</si>
  <si>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</si>
  <si>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</si>
  <si>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</si>
  <si>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</si>
  <si>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</si>
  <si>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</si>
  <si>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</si>
  <si>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</si>
  <si>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</si>
  <si>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</si>
  <si>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</si>
  <si>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</si>
  <si>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</si>
  <si>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</si>
  <si>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</si>
  <si>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</si>
  <si>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</si>
  <si>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Esquadrias - Portas</t>
  </si>
  <si>
    <t>Estacas Broca, Strauss e Escavada com Fluido Estabilizante</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</si>
  <si>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</si>
  <si>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</si>
  <si>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</si>
  <si>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</si>
  <si>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</si>
  <si>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</si>
  <si>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</si>
  <si>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</si>
  <si>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</si>
  <si>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</si>
  <si>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</si>
  <si>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</si>
  <si>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Estacas Escavadas Sem Fluido Estabilizante</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</si>
  <si>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</si>
  <si>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</si>
  <si>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</si>
  <si>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</si>
  <si>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</si>
  <si>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Estacas Metálicas</t>
  </si>
  <si>
    <t>ESTACA METÁLICA PARA FUNDAÇÃO, UTILIZANDO PERFIL LAMINADO HP310X125 (EXCLUSIVE MOBILIZAÇÃO E DESMOBILIZAÇÃO). AF_01/2020</t>
  </si>
  <si>
    <t>Estacas Pré-Moldadas</t>
  </si>
  <si>
    <t>Estacas Raiz</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</si>
  <si>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</si>
  <si>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</si>
  <si>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</si>
  <si>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</si>
  <si>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</si>
  <si>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</si>
  <si>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</si>
  <si>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</si>
  <si>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Estacas em Hélice Contínua</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</si>
  <si>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</si>
  <si>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</si>
  <si>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</si>
  <si>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</si>
  <si>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</si>
  <si>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Estrutura e Trama para Cobertura</t>
  </si>
  <si>
    <t>Estruturas Pré-Fabricadas e Pré-Moldadas</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</si>
  <si>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</si>
  <si>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</si>
  <si>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</si>
  <si>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</si>
  <si>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</si>
  <si>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</si>
  <si>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</si>
  <si>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</si>
  <si>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</si>
  <si>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</si>
  <si>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Estruturas de Contenção - Estacas, Paredes Diafragma e Mureta Guia</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</si>
  <si>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</si>
  <si>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</si>
  <si>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</si>
  <si>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</si>
  <si>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</si>
  <si>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</si>
  <si>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</si>
  <si>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</si>
  <si>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</si>
  <si>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</si>
  <si>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</si>
  <si>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</si>
  <si>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Estruturas de Contenção - Perfis Pranchados, Cortinas e Muros de Arrimo</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</si>
  <si>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</si>
  <si>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</si>
  <si>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</si>
  <si>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</si>
  <si>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</si>
  <si>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</si>
  <si>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</si>
  <si>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</si>
  <si>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</si>
  <si>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</si>
  <si>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</si>
  <si>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Estruturas de Madeira</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</si>
  <si>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</si>
  <si>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</si>
  <si>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</si>
  <si>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</si>
  <si>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</si>
  <si>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</si>
  <si>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</si>
  <si>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</si>
  <si>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</si>
  <si>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</si>
  <si>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</si>
  <si>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</si>
  <si>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</si>
  <si>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</si>
  <si>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</si>
  <si>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</si>
  <si>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</si>
  <si>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</si>
  <si>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</si>
  <si>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</si>
  <si>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</si>
  <si>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</si>
  <si>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</si>
  <si>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</si>
  <si>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</si>
  <si>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</si>
  <si>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</si>
  <si>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</si>
  <si>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Execução de Grampo para Solo Grampeado</t>
  </si>
  <si>
    <t>Execução de Tirantes</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</si>
  <si>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</si>
  <si>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</si>
  <si>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</si>
  <si>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</si>
  <si>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</si>
  <si>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</si>
  <si>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</si>
  <si>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</si>
  <si>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</si>
  <si>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</si>
  <si>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</si>
  <si>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</si>
  <si>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</si>
  <si>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</si>
  <si>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</si>
  <si>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</si>
  <si>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</si>
  <si>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</si>
  <si>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</si>
  <si>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</si>
  <si>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</si>
  <si>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</si>
  <si>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</si>
  <si>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</si>
  <si>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Fachadas com Placas Cerâmicas e Granito - Insertadas</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</si>
  <si>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</si>
  <si>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</si>
  <si>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</si>
  <si>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</si>
  <si>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</si>
  <si>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</si>
  <si>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Forros</t>
  </si>
  <si>
    <t>FORRO METÁLICO, PARA AMBIENTES COMERCIAIS, INCLUSIVE ESTRUTURA DE FIXAÇÃO. AF_08/2023</t>
  </si>
  <si>
    <t>Fossas e Sumidouros</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</si>
  <si>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</si>
  <si>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</si>
  <si>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</si>
  <si>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</si>
  <si>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</si>
  <si>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</si>
  <si>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</si>
  <si>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</si>
  <si>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</si>
  <si>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</si>
  <si>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</si>
  <si>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</si>
  <si>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</si>
  <si>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</si>
  <si>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Fundações Rasas (Blocos, Sapatas, Vigas Baldrame)</t>
  </si>
  <si>
    <t>Fôrmas Curvas para Paredes de Reservatórios de Concreto</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</si>
  <si>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</si>
  <si>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</si>
  <si>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</si>
  <si>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</si>
  <si>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Fôrmas para Estruturas de Concreto Armado</t>
  </si>
  <si>
    <t>Fôrmas para Pilares Circulares</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</si>
  <si>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</si>
  <si>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</si>
  <si>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</si>
  <si>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</si>
  <si>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METÁLICA. AF_05/2024</t>
  </si>
  <si>
    <t>MONTAGEM E DESMONTAGEM DE FÔRMA DE PILARES CIRCULARES, PÉ-DIREITO SIMPLES, PLÁSTICA. AF_05/2024</t>
  </si>
  <si>
    <t>Gabiões - Execução de Muro e Proteção Superficial</t>
  </si>
  <si>
    <t>Galerias com Aduelas de Concreto</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</si>
  <si>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</si>
  <si>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</si>
  <si>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</si>
  <si>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</si>
  <si>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</si>
  <si>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</si>
  <si>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</si>
  <si>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</si>
  <si>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</si>
  <si>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</si>
  <si>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</si>
  <si>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</si>
  <si>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</si>
  <si>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</si>
  <si>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</si>
  <si>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</si>
  <si>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</si>
  <si>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</si>
  <si>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</si>
  <si>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</si>
  <si>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</si>
  <si>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</si>
  <si>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</si>
  <si>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</si>
  <si>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Gesso</t>
  </si>
  <si>
    <t>Graute e Armação</t>
  </si>
  <si>
    <t>Guarda-Corpo, Corrimão e Grade para Esquadrias</t>
  </si>
  <si>
    <t>Guias e sarjetas</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</si>
  <si>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</si>
  <si>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</si>
  <si>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</si>
  <si>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</si>
  <si>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</si>
  <si>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</si>
  <si>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</si>
  <si>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</si>
  <si>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</si>
  <si>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</si>
  <si>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</si>
  <si>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</si>
  <si>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</si>
  <si>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</si>
  <si>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</si>
  <si>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</si>
  <si>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</si>
  <si>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</si>
  <si>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</si>
  <si>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</si>
  <si>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</si>
  <si>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</si>
  <si>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</si>
  <si>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</si>
  <si>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</si>
  <si>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Iluminação Predial e Monitoramento</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</si>
  <si>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</si>
  <si>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</si>
  <si>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</si>
  <si>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</si>
  <si>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</si>
  <si>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</si>
  <si>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</si>
  <si>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</si>
  <si>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</si>
  <si>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</si>
  <si>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</si>
  <si>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</si>
  <si>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</si>
  <si>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</si>
  <si>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</si>
  <si>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</si>
  <si>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</si>
  <si>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</si>
  <si>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</si>
  <si>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</si>
  <si>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</si>
  <si>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</si>
  <si>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</si>
  <si>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</si>
  <si>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</si>
  <si>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</si>
  <si>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</si>
  <si>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</si>
  <si>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</si>
  <si>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</si>
  <si>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</si>
  <si>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</si>
  <si>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PERFIL COM FITA LED - FORNECIMENTO E INSTALAÇÃO. AF_09/2024</t>
  </si>
  <si>
    <t>Impermeabilização, Proteção Mecânica e Tratamento de Junta</t>
  </si>
  <si>
    <t>IMPERMEABILIZAÇÃO COM MANTA ASFÁLTICA COLADA COM ASFALTO DERRETIDO, DUAS CAMADAS, E = 3MM E E=4MM. AF_09/2023</t>
  </si>
  <si>
    <t>IMPERMEABILIZAÇÃO DE SUPERFÍCIE COM MANTA ASFÁLTICA COLADA COM ASFALTO DERRETIDO, UMA CAMADA, E=4MM. AF_09/2023</t>
  </si>
  <si>
    <t>IMPERMEABILIZAÇÃO DE SUPERFÍCIE COM MEMBRANA A BASE DE POLIURÉIA, 2 DEMÃOS. AF_09/2023</t>
  </si>
  <si>
    <t>TRATAMENTO DE RALO OU PONTO EMERGENTE COM MANTA ASFÁLTICA COLADA COM ASFÁLTO DERRETIDO, E=4MM. AF_09/2023</t>
  </si>
  <si>
    <t>TRATAMENTO DE RODAPÉ COM MANTA ASFÁLTICA COLADA COM ASFALTO DERRETIDO, E=4MM. AF_09/2023</t>
  </si>
  <si>
    <t>Instalações Elétricas - Eletrodutos Embutidos, Cabos, Caixas, Tomadas e Interruptores</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</si>
  <si>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</si>
  <si>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</si>
  <si>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</si>
  <si>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</si>
  <si>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</si>
  <si>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</si>
  <si>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ELETRODUTO FLEXÍVEL CORRUGADO REFORÇADO, PVC, DN 20 MM (1/2"), PARA CIRCUITOS TERMINAIS, INSTALADO EM FORRO - FORNECIMENTO E INSTALAÇÃO. AF_03/2023</t>
  </si>
  <si>
    <t>ELETRODUTO FLEXÍVEL CORRUGADO REFORÇADO, PVC, DN 25 MM (3/4"), PARA CIRCUITOS TERMINAIS, INSTALADO EM FORRO - FORNECIMENTO E INSTALAÇÃO. AF_03/2023</t>
  </si>
  <si>
    <t>ELETRODUTO FLEXÍVEL CORRUGADO REFORÇADO, PVC, DN 32 MM (1"), PARA CIRCUITOS TERMINAIS, INSTALADO EM FORRO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</si>
  <si>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</si>
  <si>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</si>
  <si>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</si>
  <si>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</si>
  <si>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</si>
  <si>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</si>
  <si>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PVC, DN 32 MM (1"), PARA CIRCUITOS TERMINAIS, INSTALADO EM FORRO - FORNECIMENTO E INSTALAÇÃO. AF_03/2023</t>
  </si>
  <si>
    <t>ELETRODUTO FLEXÍVEL LISO, PEAD, DN 32 MM (1"), PARA CIRCUITOS TERMINAIS, INSTALADO EM FORRO - FORNECIMENTO E INSTALAÇÃO. AF_03/2023</t>
  </si>
  <si>
    <t>ELETRODUTO FLEXÍVEL LISO, PEAD, DN 40 MM (1 1/4"), PARA CIRCUITOS TERMINAIS, INSTALADO EM FORRO - FORNECIMENTO E INSTALAÇÃO. AF_03/2023</t>
  </si>
  <si>
    <t>Instalações Elétricas - Eletrodutos, Conexões e Conduletes Aparentes</t>
  </si>
  <si>
    <t>CONDULETE DE ALUMÍNIO, TIPO B, PARA ELETRODUTO DE AÇO GALVANIZADO DN 32 MM (1 1/4''), APARENTE - FORNECIMENTO E INSTALAÇÃO. AF_10/2022</t>
  </si>
  <si>
    <t>CONDULETE DE ALUMÍNIO, TIPO C, PARA ELETRODUTO DE AÇO GALVANIZADO DN 32 MM (1 1/4''), APARENTE - FORNECIMENTO E INSTALAÇÃO. AF_10/2022</t>
  </si>
  <si>
    <t>CONDULETE DE ALUMÍNIO, TIPO LB, PARA ELETRODUTO DE AÇO GALVANIZADO DN 20 MM (3/4''), APARENTE - FORNECIMENTO E INSTALAÇÃO. AF_10/2022</t>
  </si>
  <si>
    <t>CONDULETE DE ALUMÍNIO, TIPO LB, PARA ELETRODUTO DE AÇO GALVANIZADO DN 25 MM (1''), APARENTE - FORNECIMENTO E INSTALAÇÃO. AF_10/2022</t>
  </si>
  <si>
    <t>CONDULETE DE ALUMÍNIO, TIPO LB, PARA ELETRODUTO DE AÇO GALVANIZADO DN 32 MM (1 1/4''), APARENTE - FORNECIMENTO E INSTALAÇÃO. AF_10/2022</t>
  </si>
  <si>
    <t>CONDULETE DE ALUMÍNIO, TIPO LL, PARA ELETRODUTO DE AÇO GALVANIZADO DN 20 MM (3/4''), APARENTE - FORNECIMENTO E INSTALAÇÃO. AF_10/2022</t>
  </si>
  <si>
    <t>CONDULETE DE ALUMÍNIO, TIPO LL, PARA ELETRODUTO DE AÇO GALVANIZADO DN 25 MM (1''), APARENTE - FORNECIMENTO E INSTALAÇÃO. AF_10/2022</t>
  </si>
  <si>
    <t>CONDULETE DE ALUMÍNIO, TIPO LL, PARA ELETRODUTO DE AÇO GALVANIZADO DN 32 MM (1 1/4''), APARENTE - FORNECIMENTO E INSTALAÇÃO. AF_10/2022</t>
  </si>
  <si>
    <t>CONDULETE DE ALUMÍNIO, TIPO TB, PARA ELETRODUTO DE AÇO GALVANIZADO DN 20 MM (3/4''), APARENTE - FORNECIMENTO E INSTALAÇÃO. AF_10/2022</t>
  </si>
  <si>
    <t>CONDULETE DE ALUMÍNIO, TIPO TB, PARA ELETRODUTO DE AÇO GALVANIZADO DN 25 MM (1''), APARENTE - FORNECIMENTO E INSTALAÇÃO. AF_10/2022</t>
  </si>
  <si>
    <t>CONDULETE DE ALUMÍNIO, TIPO TB, PARA ELETRODUTO DE AÇO GALVANIZADO DN 32 MM (1 1/4''), APARENTE - FORNECIMENTO E INSTALAÇÃO. AF_10/2022</t>
  </si>
  <si>
    <t>CURVA 135 GRAUS PARA ELETRODUTO, AÇO GALVANIZADO, DN 20 MM (3/4''), APARENTE - FORNECIMENTO E INSTALAÇÃO. AF_10/2022</t>
  </si>
  <si>
    <t>CURVA 135 GRAUS PARA ELETRODUTO, AÇO GALVANIZADO, DN 25 MM (1''), APARENTE - FORNECIMENTO E INSTALAÇÃO. AF_10/2022</t>
  </si>
  <si>
    <t>CURVA 135 GRAUS PARA ELETRODUTO, AÇO GALVANIZADO, DN 32 MM (1 1/4''), APARENTE - FORNECIMENTO E INSTALAÇÃO. AF_10/2022</t>
  </si>
  <si>
    <t>CURVA 135 GRAUS PARA ELETRODUTO, AÇO GALVANIZADO, DN 40 MM (1 1/2''), APARENTE - FORNECIMENTO E INSTALAÇÃO. AF_10/2022</t>
  </si>
  <si>
    <t>CURVA 45 GRAUS PARA ELETRODUTO, AÇO GALVANIZADO, DN 20 MM (3/4''), APARENTE - FORNECIMENTO E INSTALAÇÃO. AF_10/2022</t>
  </si>
  <si>
    <t>CURVA 45 GRAUS PARA ELETRODUTO, AÇO GALVANIZADO, DN 25 MM (1''), APARENTE - FORNECIMENTO E INSTALAÇÃO. AF_10/2022</t>
  </si>
  <si>
    <t>CURVA 45 GRAUS PARA ELETRODUTO, AÇO GALVANIZADO, DN 32 MM (1 1/4''), APARENTE - FORNECIMENTO E INSTALAÇÃO. AF_10/2022</t>
  </si>
  <si>
    <t>CURVA 45 GRAUS PARA ELETRODUTO, AÇO GALVANIZADO, DN 40 MM (1 1/2''), APARENTE - FORNECIMENTO E INSTALAÇÃO. AF_10/2022</t>
  </si>
  <si>
    <t>CURVA 90 GRAUS PARA ELETRODUTO, AÇO GALVANIZADO, DN 20 MM (3/4''), APARENTE - FORNECIMENTO E INSTALAÇÃO. AF_10/2022</t>
  </si>
  <si>
    <t>CURVA 90 GRAUS PARA ELETRODUTO, AÇO GALVANIZADO, DN 25 MM (1"), APARENTE - FORNECIMENTO E INSTALAÇÃO. AF_10/2022</t>
  </si>
  <si>
    <t>CURVA 90 GRAUS PARA ELETRODUTO, AÇO GALVANIZADO, DN 32 MM (1 1/4''), APARENTE - FORNECIMENTO E INSTALAÇÃO. AF_10/2022</t>
  </si>
  <si>
    <t>CURVA 90 GRAUS PARA ELETRODUTO, AÇO GALVANIZADO, DN 40 MM (1 1/2''), APARENTE - FORNECIMENTO E INSTALAÇÃO. AF_10/2022</t>
  </si>
  <si>
    <t>CURVA 90 GRAUS PARA ELETRODUTO, PVC, SOLDÁVEL, DN 20 MM (1/2''), APARENTE - FORNECIMENTO E INSTALAÇÃO. AF_10/2022</t>
  </si>
  <si>
    <t>CURVA 90 GRAUS PARA ELETRODUTO, PVC, SOLDÁVEL, DN 25 MM (3/4''), APARENTE - FORNECIMENTO E INSTALAÇÃO. AF_10/2022</t>
  </si>
  <si>
    <t>CURVA 90 GRAUS PARA ELETRODUTO, PVC, SOLDÁVEL, DN 32 MM (1''), APARENTE - FORNECIMENTO E INSTALAÇÃO. AF_10/2022</t>
  </si>
  <si>
    <t>ELETRODUTO RIGIDO, EM ACO ZINCADO OU GALVANIZADO, TIPO PESADO, DN=1 1/2", APARENTE - FORNECIMENTO E INSTALAÇÃO. AF_10/2022</t>
  </si>
  <si>
    <t>ELETRODUTO RIGIDO, EM ACO ZINCADO OU GALVANIZADO, TIPO PESADO, DN=1 1/4", APARENTE- FORNECIMENTO E INSTALAÇÃO. AF_10/2022</t>
  </si>
  <si>
    <t>ELETRODUTO RIGIDO, EM ACO ZINCADO OU GALVANIZADO, TIPO PESADO, DN=1", APARENTE - FORNECIMENTO E INSTALAÇÃO. AF_10/2022</t>
  </si>
  <si>
    <t>ELETRODUTO RIGIDO, EM ACO ZINCADO OU GALVANIZADO, TIPO PESADO, DN=3/4", APARENTE - FORNECIMENTO E INSTALAÇÃO. AF_10/2022</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</si>
  <si>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</si>
  <si>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</si>
  <si>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</si>
  <si>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LUVA DE EMENDA PARA ELETRODUTO, AÇO GALVANIZADO, DN 20 MM (3/4''), APARENTE - FORNECIMENTO E INSTALAÇÃO. AF_10/2022</t>
  </si>
  <si>
    <t>LUVA DE EMENDA PARA ELETRODUTO, AÇO GALVANIZADO, DN 25 MM (1''), APARENTE - FORNECIMENTO E INSTALAÇÃO. AF_10/2022</t>
  </si>
  <si>
    <t>LUVA DE EMENDA PARA ELETRODUTO, AÇO GALVANIZADO, DN 32 MM (1 1/4''), APARENTE - FORNECIMENTO E INSTALAÇÃO. AF_10/2022</t>
  </si>
  <si>
    <t>LUVA DE EMENDA PARA ELETRODUTO, AÇO GALVANIZADO, DN 40 MM (1 1/2''), APARENTE - FORNECIMENTO E INSTALAÇÃO. AF_10/2022</t>
  </si>
  <si>
    <t>LUVA PARA ELETRODUTO, PVC, SOLDÁVEL, DN 20 MM (1/2''), APARENTE - FORNECIMENTO E INSTALAÇÃO. AF_10/2022</t>
  </si>
  <si>
    <t>LUVA PARA ELETRODUTO, PVC, SOLDÁVEL, DN 25 MM (3/4''), APARENTE - FORNECIMENTO E INSTALAÇÃO. AF_10/2022</t>
  </si>
  <si>
    <t>LUVA PARA ELETRODUTO, PVC, SOLDÁVEL, DN 32 MM (1''), APARENTE - FORNECIMENTO E INSTALAÇÃO. AF_10/2022</t>
  </si>
  <si>
    <t>Instalações Elétricas - Quadros, Cabos, Disjuntores, Contatores e Barramentos Blindados</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</si>
  <si>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</si>
  <si>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</si>
  <si>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</si>
  <si>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</si>
  <si>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</si>
  <si>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</si>
  <si>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</si>
  <si>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</si>
  <si>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</si>
  <si>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</si>
  <si>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</si>
  <si>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</si>
  <si>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</si>
  <si>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</si>
  <si>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</si>
  <si>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</si>
  <si>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</si>
  <si>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</si>
  <si>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</si>
  <si>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</si>
  <si>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</si>
  <si>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</si>
  <si>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</si>
  <si>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</si>
  <si>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</si>
  <si>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</si>
  <si>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</si>
  <si>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</si>
  <si>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</si>
  <si>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</si>
  <si>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</si>
  <si>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</si>
  <si>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</si>
  <si>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</si>
  <si>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</si>
  <si>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</si>
  <si>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</si>
  <si>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</si>
  <si>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</si>
  <si>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</si>
  <si>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</si>
  <si>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</si>
  <si>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</si>
  <si>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</si>
  <si>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</si>
  <si>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</si>
  <si>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</si>
  <si>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</si>
  <si>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</si>
  <si>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</si>
  <si>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</si>
  <si>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</si>
  <si>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</si>
  <si>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</si>
  <si>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</si>
  <si>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</si>
  <si>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</si>
  <si>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</si>
  <si>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</si>
  <si>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</si>
  <si>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</si>
  <si>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</si>
  <si>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</si>
  <si>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</si>
  <si>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</si>
  <si>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</si>
  <si>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</si>
  <si>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</si>
  <si>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</si>
  <si>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</si>
  <si>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</si>
  <si>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</si>
  <si>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</si>
  <si>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</si>
  <si>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</si>
  <si>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</si>
  <si>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</si>
  <si>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</si>
  <si>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</si>
  <si>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</si>
  <si>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</si>
  <si>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</si>
  <si>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</si>
  <si>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</si>
  <si>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</si>
  <si>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</si>
  <si>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</si>
  <si>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</si>
  <si>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</si>
  <si>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</si>
  <si>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</si>
  <si>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</si>
  <si>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</si>
  <si>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</si>
  <si>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</si>
  <si>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Instalações Elétricas - Rede de Distribuição</t>
  </si>
  <si>
    <t>Instalações Hidráulicas - Reservação e Bombas de Recalque</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</si>
  <si>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</si>
  <si>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</si>
  <si>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CURTO COM BOLSA E ROSCA PARA REGISTRO, PVC, SOLDÁVEL, DN 25 MM X 3/4",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</si>
  <si>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</si>
  <si>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</si>
  <si>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</si>
  <si>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</si>
  <si>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CURVA 90 GRAUS, CPVC, SOLDÁVEL, DN 114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</si>
  <si>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</si>
  <si>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</si>
  <si>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</si>
  <si>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</si>
  <si>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</si>
  <si>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PVC, SOLDÁVEL, DN 25 MM, INSTALADO EM RESERVAÇÃO PREDIAL DE ÁGUA - FORNECIMENTO E INSTALAÇÃO. AF_04/2024</t>
  </si>
  <si>
    <t>CURVA EM COBRE, DN 104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</si>
  <si>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</si>
  <si>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</si>
  <si>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</si>
  <si>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</si>
  <si>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</si>
  <si>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</si>
  <si>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LUVA PVC, SOLDÁVEL, DN 25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</si>
  <si>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</si>
  <si>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</si>
  <si>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</si>
  <si>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</si>
  <si>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</si>
  <si>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</si>
  <si>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</si>
  <si>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</si>
  <si>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</si>
  <si>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</si>
  <si>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</si>
  <si>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</si>
  <si>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</si>
  <si>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</si>
  <si>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</si>
  <si>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</si>
  <si>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</si>
  <si>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</si>
  <si>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25MM,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</si>
  <si>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</si>
  <si>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32 MM X 25 MM, INSTALADO EM RESERVAÇÃO PREDIAL DE ÁGUA - FORNECIMENTO E INSTALAÇÃO. AF_04/2024</t>
  </si>
  <si>
    <t>TÊ, PVC, SOLDÁVEL, DN 25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</si>
  <si>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</si>
  <si>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</si>
  <si>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</si>
  <si>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</si>
  <si>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Instalações Hidráulicas em PEX</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</si>
  <si>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</si>
  <si>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</si>
  <si>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</si>
  <si>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</si>
  <si>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</si>
  <si>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</si>
  <si>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</si>
  <si>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</si>
  <si>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</si>
  <si>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</si>
  <si>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</si>
  <si>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</si>
  <si>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</si>
  <si>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</si>
  <si>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JOELHO 90 GRAUS, ROSCA FÊMEA TERMINAL, PARA INSTALAÇÕES EM PEX ÁGUA, DN 25 MM X 3/4", FIXAÇÃO DAS CONEXÕES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</si>
  <si>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</si>
  <si>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</si>
  <si>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</si>
  <si>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</si>
  <si>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</si>
  <si>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</si>
  <si>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</si>
  <si>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</si>
  <si>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</si>
  <si>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</si>
  <si>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</si>
  <si>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</si>
  <si>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</si>
  <si>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LUVA DE REDUÇÃO, PARA INSTALAÇÕES EM PEX ÁGUA, DN 32 X 20 MM, FIXAÇÃO DAS CONEXÕES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</si>
  <si>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</si>
  <si>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</si>
  <si>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</si>
  <si>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</si>
  <si>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</si>
  <si>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</si>
  <si>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</si>
  <si>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</si>
  <si>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</si>
  <si>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</si>
  <si>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</si>
  <si>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</si>
  <si>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</si>
  <si>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</si>
  <si>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</si>
  <si>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</si>
  <si>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</si>
  <si>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</si>
  <si>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</si>
  <si>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</si>
  <si>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</si>
  <si>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</si>
  <si>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</si>
  <si>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</si>
  <si>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</si>
  <si>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</si>
  <si>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</si>
  <si>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</si>
  <si>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</si>
  <si>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</si>
  <si>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</si>
  <si>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Instalações Hidráulicas em PPR</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</si>
  <si>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</si>
  <si>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</si>
  <si>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</si>
  <si>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</si>
  <si>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</si>
  <si>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</si>
  <si>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</si>
  <si>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</si>
  <si>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</si>
  <si>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</si>
  <si>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</si>
  <si>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</si>
  <si>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</si>
  <si>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</si>
  <si>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</si>
  <si>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</si>
  <si>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40 MM, CLASSE PN 25, INSTALADO EM PRUMADA DE ÁGUA FORNECIMENTO E INSTALAÇÃO .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</si>
  <si>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</si>
  <si>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</si>
  <si>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</si>
  <si>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90 GRAUS, PPR, DN 110 MM, CLASSE PN 25, INSTALADO EM PRUMADA DE ÁGUA FORNECIMENTO E INSTALAÇÃO .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</si>
  <si>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</si>
  <si>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</si>
  <si>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</si>
  <si>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</si>
  <si>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40 MM, CLASSE PN 25, INSTALADO EM PRUMADA DE ÁGUA FORNECIMENTO E INSTALAÇÃO .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</si>
  <si>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</si>
  <si>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</si>
  <si>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</si>
  <si>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</si>
  <si>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</si>
  <si>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</si>
  <si>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</si>
  <si>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</si>
  <si>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</si>
  <si>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</si>
  <si>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</si>
  <si>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</si>
  <si>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</si>
  <si>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</si>
  <si>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</si>
  <si>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</si>
  <si>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</si>
  <si>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</si>
  <si>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</si>
  <si>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</si>
  <si>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</si>
  <si>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</si>
  <si>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</si>
  <si>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</si>
  <si>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</si>
  <si>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</si>
  <si>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</si>
  <si>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</si>
  <si>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</si>
  <si>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</si>
  <si>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</si>
  <si>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</si>
  <si>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</si>
  <si>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</si>
  <si>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</si>
  <si>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</si>
  <si>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</si>
  <si>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</si>
  <si>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</si>
  <si>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</si>
  <si>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</si>
  <si>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</si>
  <si>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</si>
  <si>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</si>
  <si>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</si>
  <si>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</si>
  <si>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</si>
  <si>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</si>
  <si>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</si>
  <si>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</si>
  <si>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</si>
  <si>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</si>
  <si>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</si>
  <si>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Instalações Prediais de Esgoto - Caixas e Ralos</t>
  </si>
  <si>
    <t>RALO LINEAR, EM PVC COM GRELHA INOX, JUNTA SOLDÁVEL, FORNECIDO E INSTALADO EM RAMAL DE DESCARGA OU EM RAMAL DE ESGOTO SANITÁRIO. AF_08/2022</t>
  </si>
  <si>
    <t>Instalações Prediais de Esgoto - Tubos e Conexões</t>
  </si>
  <si>
    <t>Instalações Prediais de Água Fria em PVC</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</si>
  <si>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</si>
  <si>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</si>
  <si>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</si>
  <si>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</si>
  <si>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</si>
  <si>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</si>
  <si>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</si>
  <si>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</si>
  <si>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</si>
  <si>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</si>
  <si>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</si>
  <si>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85MM X 3, INSTALADO EM PRUMADA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</si>
  <si>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</si>
  <si>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</si>
  <si>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CURVA DE TRANSPOSIÇÃO, PVC, SOLDÁVEL, DN 20MM, INSTALADO EM RAMAL DE DISTRIBUIÇÃO DE ÁGUA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</si>
  <si>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</si>
  <si>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</si>
  <si>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</si>
  <si>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</si>
  <si>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</si>
  <si>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</si>
  <si>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</si>
  <si>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</si>
  <si>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25MM, X 3/4 INSTALADO EM RAMAL DE DISTRIBUIÇÃO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</si>
  <si>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</si>
  <si>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</si>
  <si>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</si>
  <si>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</si>
  <si>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PRUMADA DE ÁGUA - FORNECIMENTO E INSTALAÇÃO. AF_06/2022</t>
  </si>
  <si>
    <t>LUVA COM ROSCA, PVC, SOLDÁVEL, DN 50MM X 1.1/2,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</si>
  <si>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</si>
  <si>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</si>
  <si>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</si>
  <si>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60MM, INSTALADO EM PRUMADA DE ÁGUA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</si>
  <si>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</si>
  <si>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</si>
  <si>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</si>
  <si>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</si>
  <si>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</si>
  <si>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</si>
  <si>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</si>
  <si>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</si>
  <si>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</si>
  <si>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</si>
  <si>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</si>
  <si>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</si>
  <si>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SOLDÁVEL E COM ROSCA NA BOLSA CENTRAL, PVC, SOLDÁVEL, DN 20MM X 1/2, INSTALADO EM RAMAL DE DISTRIBUIÇÃO DE ÁGUA - FORNECIMENTO E INSTALAÇÃO. AF_06/2022</t>
  </si>
  <si>
    <t>Instalações Prediais de Água Quente em CPVC</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</si>
  <si>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</si>
  <si>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</si>
  <si>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</si>
  <si>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</si>
  <si>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</si>
  <si>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</si>
  <si>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</si>
  <si>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</si>
  <si>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</si>
  <si>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</si>
  <si>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</si>
  <si>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</si>
  <si>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</si>
  <si>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PRUMADA DE ÁGUA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</si>
  <si>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</si>
  <si>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</si>
  <si>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</si>
  <si>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</si>
  <si>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</si>
  <si>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22MM, INSTALADO EM RAMAL DE DISTRIBUIÇÃO DE ÁGUA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</si>
  <si>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</si>
  <si>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</si>
  <si>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</si>
  <si>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</si>
  <si>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</si>
  <si>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</si>
  <si>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</si>
  <si>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</si>
  <si>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22MM, INSTALADO EM RAMAL DE DISTRIBUIÇÃO DE ÁGUA FORNECIMENTO E INSTALAÇÃO. AF_06/2022</t>
  </si>
  <si>
    <t>JOELHO 90 GRAUS, CPVC, SOLDÁVEL, DN 28MM, INSTALADO EM RAMAL DE DISTRIBUIÇÃO DE ÁGUA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</si>
  <si>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</si>
  <si>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</si>
  <si>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</si>
  <si>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</si>
  <si>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</si>
  <si>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</si>
  <si>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</si>
  <si>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</si>
  <si>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</si>
  <si>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</si>
  <si>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</si>
  <si>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</si>
  <si>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</si>
  <si>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</si>
  <si>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</si>
  <si>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</si>
  <si>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</si>
  <si>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DN42MM X 1.1/2, INSTALADO EM PRUMADA DE ÁGUA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</si>
  <si>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</si>
  <si>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</si>
  <si>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</si>
  <si>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</si>
  <si>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</si>
  <si>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</si>
  <si>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</si>
  <si>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</si>
  <si>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</si>
  <si>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</si>
  <si>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</si>
  <si>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</si>
  <si>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</si>
  <si>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</si>
  <si>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</si>
  <si>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</si>
  <si>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</si>
  <si>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</si>
  <si>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</si>
  <si>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</si>
  <si>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</si>
  <si>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</si>
  <si>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</si>
  <si>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</si>
  <si>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</si>
  <si>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</si>
  <si>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</si>
  <si>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</si>
  <si>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</si>
  <si>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</si>
  <si>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</si>
  <si>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</si>
  <si>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</si>
  <si>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</si>
  <si>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</si>
  <si>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</si>
  <si>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</si>
  <si>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</si>
  <si>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</si>
  <si>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OU SUB-RAMAL DE ÁGUA FORNECIMENTO E INSTALAÇÃO. AF_06/2022</t>
  </si>
  <si>
    <t>UNIÃO, CPVC, SOLDÁVEL, DN42MM, INSTALADO EM PRUMADA DE ÁGUA FORNECIMENTO E INSTALAÇÃO. AF_06/2022</t>
  </si>
  <si>
    <t>Instalações Prediais de Águas Pluviais - Tubos, Conexões, Caixas e Ralos</t>
  </si>
  <si>
    <t>Instalações de Divisórias Diversas</t>
  </si>
  <si>
    <t>Instalações de Gás e Incêndio em Aço e Ferro Galvanizado</t>
  </si>
  <si>
    <t>LUVA COM REDUÇÃO, EM AÇO, CONEXÃO SOLDADA, DN 25 X 20 MM (1 X 3/4"), INSTALADO EM REDE DE ALIMENTAÇÃO PARA HIDRANTE - FORNECIMENTO E INSTALAÇÃO. AF_10/2020</t>
  </si>
  <si>
    <t>LUVA COM REDUÇÃO, EM AÇO, CONEXÃO SOLDADA, DN 32 X 25 MM (1 1/4" X 1"), INSTALADO EM REDE DE ALIMENTAÇÃO PARA HIDRANTE - FORNECIMENTO E INSTALAÇÃO. AF_10/2020</t>
  </si>
  <si>
    <t>LUVA COM REDUÇÃO, EM AÇO, CONEXÃO SOLDADA, DN 32 X 25 MM (1 1/4" X 1"), INSTALADO EM REDE DE ALIMENTAÇÃO PARA SPRINKLER - FORNECIMENTO E INSTALAÇÃO. AF_10/2020</t>
  </si>
  <si>
    <t>LUVA COM REDUÇÃO, EM AÇO, CONEXÃO SOLDADA, DN 40 X 32 MM (1 1/2" X 1 1/4"), INSTALADO EM REDE DE ALIMENTAÇÃO PARA HIDRANTE - FORNECIMENTO E INSTALAÇÃO. AF_10/2020</t>
  </si>
  <si>
    <t>LUVA COM REDUÇÃO, EM AÇO, CONEXÃO SOLDADA, DN 40 X 32 MM (1 1/2" X 1 1/4"), INSTALADO EM REDE DE ALIMENTAÇÃO PARA SPRINKLER - FORNECIMENTO E INSTALAÇÃO. AF_10/2020</t>
  </si>
  <si>
    <t>LUVA COM REDUÇÃO, EM AÇO, CONEXÃO SOLDADA, DN 50 X 40 MM (2 X 1 1/2"), INSTALADO EM PRUMADAS - FORNECIMENTO E INSTALAÇÃO. AF_10/2020</t>
  </si>
  <si>
    <t>TUBO DE AÇO GALVANIZADO COM COSTURA, CLASSE MÉDIA, CONEXÃO ROSQUEADA, DN 25 (1"), INSTALADO EM RAMAIS E SUB-RAMAIS DE GÁS - FORNECIMENTO E INSTALAÇÃO. AF_10/2020</t>
  </si>
  <si>
    <t>TUBO DE AÇO PRETO SEM COSTURA, CLASSE MÉDIA, CONEXÃO SOLDADA, DN 25 (1"), INSTALADO EM RAMAIS E SUB-RAMAIS DE GÁS - FORNECIMENTO E INSTALAÇÃO. AF_10/2020</t>
  </si>
  <si>
    <t>Instalações de Gás em PEX Multicamadas</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</si>
  <si>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</si>
  <si>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</si>
  <si>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</si>
  <si>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</si>
  <si>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</si>
  <si>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</si>
  <si>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</si>
  <si>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</si>
  <si>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</si>
  <si>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</si>
  <si>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</si>
  <si>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</si>
  <si>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</si>
  <si>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</si>
  <si>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</si>
  <si>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</si>
  <si>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</si>
  <si>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</si>
  <si>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</si>
  <si>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</si>
  <si>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</si>
  <si>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</si>
  <si>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</si>
  <si>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</si>
  <si>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</si>
  <si>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</si>
  <si>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</si>
  <si>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</si>
  <si>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</si>
  <si>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</si>
  <si>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</si>
  <si>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</si>
  <si>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</si>
  <si>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</si>
  <si>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</si>
  <si>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</si>
  <si>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</si>
  <si>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</si>
  <si>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</si>
  <si>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</si>
  <si>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</si>
  <si>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</si>
  <si>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Instalações de ar condicionado</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</si>
  <si>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</si>
  <si>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</si>
  <si>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</si>
  <si>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</si>
  <si>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</si>
  <si>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</si>
  <si>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</si>
  <si>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</si>
  <si>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</si>
  <si>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</si>
  <si>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</si>
  <si>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</si>
  <si>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</si>
  <si>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Instalações de ar condicionado em cobre</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</si>
  <si>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</si>
  <si>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</si>
  <si>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</si>
  <si>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</si>
  <si>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</si>
  <si>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</si>
  <si>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</si>
  <si>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</si>
  <si>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</si>
  <si>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</si>
  <si>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</si>
  <si>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</si>
  <si>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</si>
  <si>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</si>
  <si>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</si>
  <si>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</si>
  <si>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</si>
  <si>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</si>
  <si>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Instalações em Cobre</t>
  </si>
  <si>
    <t>COTOVELO EM COBRE, DN 15 MM, 90 GRAUS, SEM ANEL DE SOLDA, INSTALADO EM RAMAL DE DISTRIBUIÇÃO FORNECIMENTO E INSTALAÇÃO. AF_04/2022</t>
  </si>
  <si>
    <t>CURVA EM COBRE, DN 35 MM, 45 GRAUS, SEM ANEL DE SOLDA, BOLSA X BOLSA, INSTALADO EM PRUMADA DE HIDRÁULICA PREDIAL - FORNECIMENTO E INSTALAÇÃO. AF_04/2022</t>
  </si>
  <si>
    <t>LUVA PASSANTE EM COBRE, DN 28 MM, SEM ANEL DE SOLDA, INSTALADO EM RAMAL E SUB-RAMAL DE HIDRÁULICA PREDIAL - FORNECIMENTO E INSTALAÇÃO. AF_04/2022</t>
  </si>
  <si>
    <t>Instalações para Canteiros de Obras</t>
  </si>
  <si>
    <t>INSTALAÇÃO DE CATRACA ELETRÔNICA.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</si>
  <si>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</si>
  <si>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</si>
  <si>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</si>
  <si>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</si>
  <si>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</si>
  <si>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</si>
  <si>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</si>
  <si>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</si>
  <si>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</si>
  <si>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</si>
  <si>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</si>
  <si>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</si>
  <si>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TAPUME COM CHAPA METÁLICA. AF_03/2024</t>
  </si>
  <si>
    <t>TAPUME EM CHAPA DE MADEIRA OSB. AF_03/2024</t>
  </si>
  <si>
    <t>Lajes Pré-Moldadas</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</si>
  <si>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</si>
  <si>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</si>
  <si>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</si>
  <si>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</si>
  <si>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</si>
  <si>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</si>
  <si>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</si>
  <si>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</si>
  <si>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</si>
  <si>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</si>
  <si>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</si>
  <si>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</si>
  <si>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</si>
  <si>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</si>
  <si>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</si>
  <si>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</si>
  <si>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</si>
  <si>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</si>
  <si>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</si>
  <si>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</si>
  <si>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</si>
  <si>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</si>
  <si>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</si>
  <si>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</si>
  <si>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</si>
  <si>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</si>
  <si>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</si>
  <si>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</si>
  <si>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</si>
  <si>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</si>
  <si>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</si>
  <si>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</si>
  <si>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</si>
  <si>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</si>
  <si>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</si>
  <si>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</si>
  <si>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</si>
  <si>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</si>
  <si>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</si>
  <si>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</si>
  <si>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</si>
  <si>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</si>
  <si>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</si>
  <si>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</si>
  <si>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t>
  </si>
  <si>
    <t>Ligações Prediais de Água e Esgoto</t>
  </si>
  <si>
    <t>COLAR DE TOMADA, FERRO FUNDIDO, COM PARAFUSOS, DN 50 MM X 3/4", PARA LIGAÇÃO PREDIAL DE ÁGUA. AF_06/2022</t>
  </si>
  <si>
    <t>COLAR TOMADA EM FERRO FUNDIDO, COM PARAFUSOS, SAIDA COM ROSCA, DN 75 MM X 3/4", PARA LIGACAO PREDIAL DE AGUA. AF_06/2022</t>
  </si>
  <si>
    <t>REGISTRO ESFERA, LATÃO NIQUELADO, COM ROSCA, 3/4", PARA LIGAÇÃO PREDIAL DE ÁGUA.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</si>
  <si>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</si>
  <si>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</si>
  <si>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</si>
  <si>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</si>
  <si>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</si>
  <si>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</si>
  <si>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Limpeza de Obra</t>
  </si>
  <si>
    <t>Livro SINAPI: Cálculos e Parâmetros</t>
  </si>
  <si>
    <t>CURSO DE CAPACITAÇÃO PARA AUXILIAR DE LABORATORIO (ENCARGOS COMPLEMENTARES) - MENSALISTA</t>
  </si>
  <si>
    <t>CURSO DE CAPACITAÇÃO PARA AZULEJISTA OU LADRILHEIRO (ENCARGOS COMPLEMENTARES) - HORISTA</t>
  </si>
  <si>
    <t>CURSO DE CAPACITAÇÃO PARA AZULEJISTA OU LADRILHEIRO (ENCARGOS COMPLEMENTARES) - MENSALISTA</t>
  </si>
  <si>
    <t>CURSO DE CAPACITAÇÃO PARA INSTALADOR DE PISO ELEVADO (ENCARGOS COMPLEMENTARES) - HORISTA</t>
  </si>
  <si>
    <t>CURSO DE CAPACITAÇÃO PARA MONTADOR DE FÔRMAS DO SISTEMA DE PAREDES DE CONCRETO (ENCARGOS COMPLEMENTARES) - HORISTA</t>
  </si>
  <si>
    <t>CURSO DE CAPACITAÇÃO PARA MONTADOR DE TUBO AÇO/EQUIPAMENTOS (ENCARGOS COMPLEMENTARES) - HORISTA</t>
  </si>
  <si>
    <t>CURSO DE CAPACITAÇÃO PARA MOTORISTA DE CAMINHÃO (ENCARGOS COMPLEMENTARES) - MENSALISTA</t>
  </si>
  <si>
    <t>CURSO DE CAPACITAÇÃO PARA SOLDADOR A (PARA SOLDA A SER TESTADA COM RAIOS X) (ENCARGOS COMPLEMENTARES) - HORISTA</t>
  </si>
  <si>
    <t>INSTALADOR DE PISO ELEVADO COM ENCARGOS COMPLEMENTARES</t>
  </si>
  <si>
    <t>MONTADOR DE FÔRMAS DO SISTEMA DE PAREDES DE CONCRETO COM ENCARGOS COMPLEMENTARES</t>
  </si>
  <si>
    <t>MONTADOR ELETROMECÂNICO COM ENCARGOS COMPLEMENTARES</t>
  </si>
  <si>
    <t>Locação de Obras</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</si>
  <si>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</si>
  <si>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</si>
  <si>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</si>
  <si>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</si>
  <si>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</si>
  <si>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MARCAÇÃO DE PONTOS EM GABARITO OU CAVALETE, COM USO DE ESTAÇÃO TOTAL. AF_03/2024</t>
  </si>
  <si>
    <t>Louças e Metais</t>
  </si>
  <si>
    <t>ASSENTO SANITÁRIO PARA PCD - FORNECIMENTO E INSTALACAO. AF_01/2020</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</si>
  <si>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</si>
  <si>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</si>
  <si>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</si>
  <si>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</si>
  <si>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</si>
  <si>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</si>
  <si>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</si>
  <si>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</si>
  <si>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</si>
  <si>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</si>
  <si>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ENGATE FLEXÍVEL EM INOX, 1/2 X 30CM - FORNECIMENTO E INSTALAÇÃO. AF_01/2020</t>
  </si>
  <si>
    <t>ENGATE FLEXÍVEL EM INOX, 1/2 X 40CM - FORNECIMENTO E INSTALAÇÃO. AF_01/2020</t>
  </si>
  <si>
    <t>SIFÃO DO TIPO FLEXÍVEL EM PVC 1 X 1.1/2 - FORNECIMENTO E INSTALAÇÃO. AF_01/2020</t>
  </si>
  <si>
    <t>SIFÃO DO TIPO GARRAFA/COPO EM PVC 1.1/4 X 1.1/2" - FORNECIMENTO E INSTALAÇÃO. AF_01/2020</t>
  </si>
  <si>
    <t>TANQUE DE MÁRMORE SINTÉTICO COM COLUNA, 22L OU EQUIVALENTE FORNECIMENTO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</si>
  <si>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</si>
  <si>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</si>
  <si>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</si>
  <si>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</si>
  <si>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Luminárias Externas</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</si>
  <si>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</si>
  <si>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</si>
  <si>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</si>
  <si>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</si>
  <si>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</si>
  <si>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</si>
  <si>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</si>
  <si>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</si>
  <si>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</si>
  <si>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</si>
  <si>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</si>
  <si>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</si>
  <si>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</si>
  <si>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</si>
  <si>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</si>
  <si>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</si>
  <si>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</si>
  <si>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</si>
  <si>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</si>
  <si>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</si>
  <si>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</si>
  <si>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</si>
  <si>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</si>
  <si>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</si>
  <si>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</si>
  <si>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</si>
  <si>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</si>
  <si>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Massa Única Externa</t>
  </si>
  <si>
    <t>EMBOÇO OU MASSA ÚNICA EM ARGAMASSA TRAÇO 1:2:8, PREPARO MECÂNICA COM BETONEIRA 400 L, APLICADA COM PROJETOR TIPO CANEQUINHA EM SUPERFÍCIES INTERNAS DA SACADA, ESPESSURA DE 25 MM, SEM USO DE TELA METÁLICA. AF_08/2022</t>
  </si>
  <si>
    <t>Massa Única Interna</t>
  </si>
  <si>
    <t>Mobiliário Urbano</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</si>
  <si>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</si>
  <si>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</si>
  <si>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</si>
  <si>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</si>
  <si>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</si>
  <si>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</si>
  <si>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</si>
  <si>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</si>
  <si>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</si>
  <si>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</si>
  <si>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</si>
  <si>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</si>
  <si>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</si>
  <si>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</si>
  <si>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</si>
  <si>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</si>
  <si>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</si>
  <si>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PRÉ-FABRICADA DE CONCRETO, VOLUME MÍNIMO DE 120 L. AF_11/2021</t>
  </si>
  <si>
    <t>Monocapa</t>
  </si>
  <si>
    <t>Montagem de gruas e cremalheiras</t>
  </si>
  <si>
    <t>MONTAGEM E DESMONTAGEM DE GRUA ASCENSIONAL, UTILIZAÇÃO DE GUINDASTE AUTOPROPELIDO 90T. AF_03/2024</t>
  </si>
  <si>
    <t>MONTAGEM E DESMONTAGEM DE GRUA ASCENSIONAL, UTILIZAÇÃO DE GUINDASTE DERRICK. AF_03/2024</t>
  </si>
  <si>
    <t>Paisagismo - Plantio</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</si>
  <si>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</si>
  <si>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</si>
  <si>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</si>
  <si>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</si>
  <si>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PALMEIRA COM ALTURA DE MUDA MAIOR QUE 2,00 M E MENOR OU IGUAL A 4,00 M. AF_07/2024</t>
  </si>
  <si>
    <t>PLANTIO DE PALMEIRA COM ALTURA DE MUDA MAIOR QUE 4,00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</si>
  <si>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</si>
  <si>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</si>
  <si>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</si>
  <si>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4,00 M. AF_07/2024</t>
  </si>
  <si>
    <t>Paredes de Concreto - Armação</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</si>
  <si>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</si>
  <si>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</si>
  <si>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</si>
  <si>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</si>
  <si>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</si>
  <si>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</si>
  <si>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</si>
  <si>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</si>
  <si>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</si>
  <si>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</si>
  <si>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</si>
  <si>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</si>
  <si>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</si>
  <si>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</si>
  <si>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</si>
  <si>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</si>
  <si>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</si>
  <si>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</si>
  <si>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</si>
  <si>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</si>
  <si>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Paredes de Concreto - Concretagem</t>
  </si>
  <si>
    <t>CONCRETAGEM DE EDIFICAÇÕES (PAREDES E LAJES)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</si>
  <si>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</si>
  <si>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</si>
  <si>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</si>
  <si>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Paredes de Concreto - Estucamento</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</si>
  <si>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</si>
  <si>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</si>
  <si>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</si>
  <si>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</si>
  <si>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</si>
  <si>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</si>
  <si>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</si>
  <si>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</si>
  <si>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</si>
  <si>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</si>
  <si>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</si>
  <si>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</si>
  <si>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</si>
  <si>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</si>
  <si>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</si>
  <si>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</si>
  <si>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</si>
  <si>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</si>
  <si>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</si>
  <si>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</si>
  <si>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</si>
  <si>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</si>
  <si>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</si>
  <si>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</si>
  <si>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</si>
  <si>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</si>
  <si>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</si>
  <si>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</si>
  <si>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</si>
  <si>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</si>
  <si>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</si>
  <si>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Paredes de Concreto - Fôrmas</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</si>
  <si>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</si>
  <si>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</si>
  <si>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</si>
  <si>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</si>
  <si>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</si>
  <si>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</si>
  <si>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</si>
  <si>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</si>
  <si>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</si>
  <si>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</si>
  <si>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Paredes em Drywall</t>
  </si>
  <si>
    <t>INSTALAÇÃO DE ISOLAMENTO COM LÃ DE PET EM PAREDE DRYWALL. AF_07/2023</t>
  </si>
  <si>
    <t>INSTALAÇÃO DE ISOLAMENTO COM LÃ DE VIDRO EM PAREDE DRYWALL. AF_07/2023</t>
  </si>
  <si>
    <t>PAREDE COM SISTEMA EM CHAPAS DE GESSO PARA DRYWALL, USO INTERNO, COM UMA FACE SIMPLES E OUTRA FACE DUPLA E ESTRUTURA METÁLICA COM GUIAS DUPLAS PARA PAREDES COM ÁREA LÍQUIDA MAIOR OU IGUAL A 6 M2, COM VÃOS. AF_07/2023_PS</t>
  </si>
  <si>
    <t>Parquinhos e Equipamentos de Ginástica ao Ar Livre</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</si>
  <si>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</si>
  <si>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</si>
  <si>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</si>
  <si>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</si>
  <si>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</si>
  <si>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</si>
  <si>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</si>
  <si>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</si>
  <si>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</si>
  <si>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</si>
  <si>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</si>
  <si>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</si>
  <si>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</si>
  <si>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</si>
  <si>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</si>
  <si>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</si>
  <si>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</si>
  <si>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</si>
  <si>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Passeios de Concreto</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</si>
  <si>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</si>
  <si>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</si>
  <si>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</si>
  <si>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</si>
  <si>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</si>
  <si>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</si>
  <si>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</si>
  <si>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</si>
  <si>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</si>
  <si>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</si>
  <si>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Pavimentações Diversas - Paralelepípedos e Pedras Poliédricas</t>
  </si>
  <si>
    <t>EXECUÇÃO DE PAVIMENTO EM PARALELEPÍPEDOS, REJUNTAMENTO COM PEDRISCO E EMULSÃO ASFÁLTICA. AF_05/2020</t>
  </si>
  <si>
    <t>EXECUÇÃO DE PAVIMENTO EM PEDRAS POLIÉDRICAS, REJUNTAMENTO COM PEDRISCO E EMULSÃO ASFÁLTICA. AF_05/2020</t>
  </si>
  <si>
    <t>Pavimento Intertravado</t>
  </si>
  <si>
    <t>EXECUÇÃO DE PASSEIO COM PLACAS DE CONCRETO PERMEÁVEL (DRENANTE), PRÉ-FABRICADAS, DE 40 X 40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</si>
  <si>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</si>
  <si>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</si>
  <si>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</si>
  <si>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</si>
  <si>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</si>
  <si>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</si>
  <si>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</si>
  <si>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</si>
  <si>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</si>
  <si>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</si>
  <si>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</si>
  <si>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</si>
  <si>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</si>
  <si>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</si>
  <si>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Pavimento Rígido de Concreto</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</si>
  <si>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</si>
  <si>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</si>
  <si>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</si>
  <si>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</si>
  <si>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</si>
  <si>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Peitoris e Chapins</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</si>
  <si>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</si>
  <si>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</si>
  <si>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</si>
  <si>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</si>
  <si>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</si>
  <si>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</si>
  <si>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</si>
  <si>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Pele de Vidro em Fachadas</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</si>
  <si>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</si>
  <si>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</si>
  <si>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</si>
  <si>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</si>
  <si>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</si>
  <si>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Peneiramento e Ensacamento de Areia em Obra</t>
  </si>
  <si>
    <t>Perfuração Horizontal Direcional - HDD</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</si>
  <si>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</si>
  <si>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</si>
  <si>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</si>
  <si>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</si>
  <si>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</si>
  <si>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</si>
  <si>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</si>
  <si>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</si>
  <si>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</si>
  <si>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</si>
  <si>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</si>
  <si>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</si>
  <si>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</si>
  <si>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</si>
  <si>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</si>
  <si>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</si>
  <si>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</si>
  <si>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</si>
  <si>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</si>
  <si>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</si>
  <si>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</si>
  <si>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</si>
  <si>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</si>
  <si>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</si>
  <si>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</si>
  <si>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</si>
  <si>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</si>
  <si>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</si>
  <si>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</si>
  <si>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</si>
  <si>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</si>
  <si>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</si>
  <si>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</si>
  <si>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</si>
  <si>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</si>
  <si>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</si>
  <si>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</si>
  <si>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</si>
  <si>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</si>
  <si>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</si>
  <si>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</si>
  <si>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</si>
  <si>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</si>
  <si>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</si>
  <si>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</si>
  <si>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</si>
  <si>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</si>
  <si>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</si>
  <si>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</si>
  <si>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</si>
  <si>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</si>
  <si>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</si>
  <si>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</si>
  <si>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</si>
  <si>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</si>
  <si>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</si>
  <si>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</si>
  <si>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</si>
  <si>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</si>
  <si>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</si>
  <si>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</si>
  <si>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</si>
  <si>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</si>
  <si>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</si>
  <si>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</si>
  <si>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</si>
  <si>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Pintura Externa</t>
  </si>
  <si>
    <t>Pintura Interna</t>
  </si>
  <si>
    <t>EMASSAMENTO COM MASSA LÁTEX, APLICAÇÃO EM PAREDE, DUAS DEMÃOS, LIXAMENTO MECANIZADO. AF_04/2023</t>
  </si>
  <si>
    <t>EMASSAMENTO COM MASSA LÁTEX, APLICAÇÃO EM PAREDE, UMA DEMÃO, LIXAMENTO MECANIZADO. AF_04/2023</t>
  </si>
  <si>
    <t>EMASSAMENTO COM MASSA LÁTEX, APLICAÇÃO EM TETO, DUAS DEMÃOS, LIXAMENTO MECANIZADO. AF_04/2023</t>
  </si>
  <si>
    <t>EMASSAMENTO COM MASSA LÁTEX, APLICAÇÃO EM TETO, UMA DEMÃO, LIXAMENTO MECANIZADO. AF_04/2023</t>
  </si>
  <si>
    <t>FUNDO SELADOR ACRÍLICO, APLICAÇÃO MECÂNICA EM PAREDE, UMA DEMÃO. AF_04/2023</t>
  </si>
  <si>
    <t>FUNDO SELADOR ACRÍLICO, APLICAÇÃO MECÂNICA EM TETO, UMA DEMÃO. AF_04/2023</t>
  </si>
  <si>
    <t>PINTURA LÁTEX ACRÍLICA ECONÔMICA, APLICAÇÃO MECÂNICA EM PAREDES, DUAS DEMÃOS. AF_04/2023</t>
  </si>
  <si>
    <t>PINTURA LÁTEX ACRÍLICA ECONÔMICA, APLICAÇÃO MECÂNICA EM TETO, DUAS DEMÃOS. AF_04/2023</t>
  </si>
  <si>
    <t>Pintura em Madeira</t>
  </si>
  <si>
    <t>PINTURA FUNDO NIVELADOR ACRÍLICO BRANCO EM MADEIRA. AF_01/2021</t>
  </si>
  <si>
    <t>PINTURA FUNDO NIVELADOR ALQUÍDICO INCOLOR EM MADEIRA. AF_01/2021</t>
  </si>
  <si>
    <t>PINTURA FUNDO NIVELADOR POLIURETÂNICO BRANCO EM MADEIRA. AF_01/2021</t>
  </si>
  <si>
    <t>PINTURA FUNDO NIVELADOR POLIURETÂNICO INCOLOR EM MADEIRA.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</si>
  <si>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</si>
  <si>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</si>
  <si>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</si>
  <si>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</si>
  <si>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</si>
  <si>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</si>
  <si>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</si>
  <si>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</si>
  <si>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</si>
  <si>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Pintura em Superfícies Metálicas</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</si>
  <si>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</si>
  <si>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</si>
  <si>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</si>
  <si>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</si>
  <si>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</si>
  <si>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</si>
  <si>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</si>
  <si>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</si>
  <si>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Pintura para Pisos e para Sinalização Horizontal e Vertical</t>
  </si>
  <si>
    <t>PINTURA DE DEMARCAÇÃO DE VAGA COM TINTA ACRÍLICA, E = 10 CM, APLICAÇÃO MECÂNICA COM DEMARCADORA A TRAÇÃO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</si>
  <si>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</si>
  <si>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</si>
  <si>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</si>
  <si>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</si>
  <si>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</si>
  <si>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</si>
  <si>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NÚMEROS E LETRAS PARA SINALIZAÇÃO HORIZONTAL, ALTURA 100 MM, APLICADOR SPRAY E MOLDE PLÁSTICO. AF_05/2021</t>
  </si>
  <si>
    <t>PINTURA DE PISO COM TINTA ACRÍLICA, APLICAÇÃO MECÂNICA, 2 DEMÃOS, INCLUSO FUNDO PREPARADOR. AF_05/2021</t>
  </si>
  <si>
    <t>PINTURA DE PISO COM TINTA EPÓXI, APLICAÇÃO MECÂNICA, 2 DEMÃOS. AF_05/2021</t>
  </si>
  <si>
    <t>PINTURA DE PISO DE PEDRAS DECORATIVAS COM VERNIZ DE POLIURETANO FOSCO, APLICAÇÃO MANUAL, 3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</si>
  <si>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</si>
  <si>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</si>
  <si>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</si>
  <si>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</si>
  <si>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</si>
  <si>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Pisos</t>
  </si>
  <si>
    <t>ACABAMENTO PARA PISO EM TACO DE MADEIRA.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</si>
  <si>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</si>
  <si>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</si>
  <si>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</si>
  <si>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EM PEDRA ASSENTADO SOBRE ARGAMASSA 1:3 (CIMENTO E AREIA). AF_09/2020</t>
  </si>
  <si>
    <t>PISO LAMINADO EM AMBIENTES INTERNOS. AF_09/2020</t>
  </si>
  <si>
    <t>PISO PODOTÁTIL, DIRECIONAL OU ALERTA, SOLIDARIZADO AO PISO EXISTENTE (ELEMENTOS DISCRETOS). AF_05/2020</t>
  </si>
  <si>
    <t>PISO VINÍLICO FLEXÍVEL EM MANTA, PADRÃO LISO, ESPESSURA 2 MM, FIXADO COM COLA. AF_09/2020</t>
  </si>
  <si>
    <t>RODAPÉ VINÍLICO FLEXÍVEL EM MANTA, ALTURA 10 CM. AF_09/2020</t>
  </si>
  <si>
    <t>Postes de Concreto e Metálicos</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</si>
  <si>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</si>
  <si>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</si>
  <si>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</si>
  <si>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</si>
  <si>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</si>
  <si>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</si>
  <si>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</si>
  <si>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</si>
  <si>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</si>
  <si>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</si>
  <si>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</si>
  <si>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</si>
  <si>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</si>
  <si>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</si>
  <si>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</si>
  <si>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</si>
  <si>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</si>
  <si>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</si>
  <si>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</si>
  <si>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</si>
  <si>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</si>
  <si>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</si>
  <si>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</si>
  <si>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</si>
  <si>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</si>
  <si>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</si>
  <si>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</si>
  <si>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</si>
  <si>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</si>
  <si>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</si>
  <si>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</si>
  <si>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</si>
  <si>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</si>
  <si>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</si>
  <si>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</si>
  <si>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</si>
  <si>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</si>
  <si>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</si>
  <si>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</si>
  <si>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</si>
  <si>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</si>
  <si>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</si>
  <si>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</si>
  <si>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</si>
  <si>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</si>
  <si>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</si>
  <si>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</si>
  <si>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</si>
  <si>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</si>
  <si>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</si>
  <si>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</si>
  <si>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</si>
  <si>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</si>
  <si>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</si>
  <si>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</si>
  <si>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</si>
  <si>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</si>
  <si>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</si>
  <si>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</si>
  <si>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</si>
  <si>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</si>
  <si>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</si>
  <si>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</si>
  <si>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</si>
  <si>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</si>
  <si>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</si>
  <si>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</si>
  <si>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</si>
  <si>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</si>
  <si>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</si>
  <si>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</si>
  <si>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</si>
  <si>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</si>
  <si>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</si>
  <si>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</si>
  <si>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</si>
  <si>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</si>
  <si>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</si>
  <si>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</si>
  <si>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Poços de Visita e Caixas para Bocas de Lobo</t>
  </si>
  <si>
    <t>ACRÉSCIMO PARA POÇO DE VISITA CIRCULAR PARA ESGOTO, EM ALVENARIA COM TIJOLOS CERÂMICOS MACIÇOS, DIÂMETRO INTERNO = 1 M. AF_12/2020</t>
  </si>
  <si>
    <t>ACRÉSCIMO PARA POÇO DE VISITA CIRCULAR PARA ESGOTO, EM ALVENARIA COM TIJOLOS CERÂMICOS MACIÇOS, DIÂMETRO INTERNO = 1,5 M. AF_12/2020</t>
  </si>
  <si>
    <t>ACRÉSCIMO PARA POÇO DE VISITA CIRCULAR PARA ESGOTO, EM CONCRETO PRÉ-MOLDADO, DIÂMETRO INTERNO = 1,5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</si>
  <si>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</si>
  <si>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</si>
  <si>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</si>
  <si>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</si>
  <si>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</si>
  <si>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</si>
  <si>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</si>
  <si>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</si>
  <si>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</si>
  <si>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</si>
  <si>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</si>
  <si>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</si>
  <si>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</si>
  <si>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</si>
  <si>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</si>
  <si>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</si>
  <si>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</si>
  <si>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</si>
  <si>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</si>
  <si>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</si>
  <si>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</si>
  <si>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</si>
  <si>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</si>
  <si>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</si>
  <si>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</si>
  <si>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</si>
  <si>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</si>
  <si>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</si>
  <si>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</si>
  <si>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</si>
  <si>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</si>
  <si>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</si>
  <si>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</si>
  <si>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</si>
  <si>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</si>
  <si>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</si>
  <si>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</si>
  <si>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</si>
  <si>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</si>
  <si>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</si>
  <si>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</si>
  <si>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</si>
  <si>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</si>
  <si>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</si>
  <si>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</si>
  <si>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</si>
  <si>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</si>
  <si>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</si>
  <si>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</si>
  <si>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</si>
  <si>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</si>
  <si>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</si>
  <si>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</si>
  <si>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</si>
  <si>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</si>
  <si>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</si>
  <si>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</si>
  <si>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</si>
  <si>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</si>
  <si>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</si>
  <si>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</si>
  <si>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</si>
  <si>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</si>
  <si>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</si>
  <si>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</si>
  <si>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</si>
  <si>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</si>
  <si>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</si>
  <si>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</si>
  <si>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</si>
  <si>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</si>
  <si>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</si>
  <si>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</si>
  <si>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</si>
  <si>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</si>
  <si>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</si>
  <si>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</si>
  <si>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</si>
  <si>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</si>
  <si>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</si>
  <si>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</si>
  <si>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Produção de Concreto</t>
  </si>
  <si>
    <t>Produção de Concretos e Argamassas Utilizando Agregado Reciclado</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</si>
  <si>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</si>
  <si>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</si>
  <si>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</si>
  <si>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</si>
  <si>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</si>
  <si>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</si>
  <si>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</si>
  <si>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</si>
  <si>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</si>
  <si>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</si>
  <si>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</si>
  <si>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</si>
  <si>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Quadras e seus Equipamentos</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</si>
  <si>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</si>
  <si>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</si>
  <si>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</si>
  <si>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</si>
  <si>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</si>
  <si>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</si>
  <si>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</si>
  <si>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</si>
  <si>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</si>
  <si>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</si>
  <si>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</si>
  <si>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</si>
  <si>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</si>
  <si>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</si>
  <si>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</si>
  <si>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</si>
  <si>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</si>
  <si>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Radier, Piso de Concreto e Laje sobre Solo</t>
  </si>
  <si>
    <t>ARMAÇÃO PARA EXECUÇÃO DE RADIER, PISO DE CONCRETO OU LAJE SOBRE SOLO, COM USO DE TELA Q-246. AF_09/2021</t>
  </si>
  <si>
    <t>ARMAÇÃO PARA EXECUÇÃO DE RADIER, PISO DE CONCRETO OU LAJE SOBRE SOLO, COM USO DE TELA Q-396. AF_09/2021</t>
  </si>
  <si>
    <t>EXECUÇÃO DE LAJE SOBRE SOLO, ESPESSURA DE 10 CM, FCK = 30 MPA, COM USO DE FORMAS METÁLICAS. AF_09/2021</t>
  </si>
  <si>
    <t>EXECUÇÃO DE LAJE SOBRE SOLO, ESPESSURA DE 15 CM, FCK = 30 MPA, COM USO DE FORMAS METÁLICAS. AF_09/2021</t>
  </si>
  <si>
    <t>EXECUÇÃO DE LAJE SOBRE SOLO, ESPESSURA DE 20 CM, FCK = 30 MPA, COM USO DE FORMAS METÁLICAS. AF_09/2021</t>
  </si>
  <si>
    <t>EXECUÇÃO DE LAJE SOBRE SOLO, ESPESSURA DE 25 CM, FCK = 30 MPA, COM USO DE FORMAS METÁLICAS. AF_09/2021</t>
  </si>
  <si>
    <t>EXECUÇÃO DE LAJE SOBRE SOLO, ESPESSURA DE 30 CM, FCK = 30 MPA, COM USO DE FORMAS METÁLICAS.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</si>
  <si>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</si>
  <si>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</si>
  <si>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</si>
  <si>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</si>
  <si>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</si>
  <si>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</si>
  <si>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</si>
  <si>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</si>
  <si>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</si>
  <si>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</si>
  <si>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METÁLICAS. AF_09/2021</t>
  </si>
  <si>
    <t>EXECUÇÃO DE RADIER, ESPESSURA DE 15 CM, FCK = 30 MPA, COM USO DE FORMAS METÁLICAS. AF_09/2021</t>
  </si>
  <si>
    <t>EXECUÇÃO DE RADIER, ESPESSURA DE 20 CM, FCK = 30 MPA, COM USO DE FORMAS METÁLICAS. AF_09/2021</t>
  </si>
  <si>
    <t>EXECUÇÃO DE RADIER, ESPESSURA DE 25 CM, FCK = 30 MPA, COM USO DE FORMAS METÁLICAS. AF_09/2021</t>
  </si>
  <si>
    <t>EXECUÇÃO DE RADIER, ESPESSURA DE 30 CM, FCK = 30 MPA, COM USO DE FORMAS METÁLICAS. AF_09/2021</t>
  </si>
  <si>
    <t>MONTAGEM E DESMONTAGEM DE FORMA PARA RADIER, PISO DE CONCRETO OU LAJE SOBRE SOLO, COM SISTEMA DE FORMAS MANUSEÁVEIS METÁLICAS. AF_09/2021</t>
  </si>
  <si>
    <t>Rasgos e Fixações</t>
  </si>
  <si>
    <t>CHUMBAMENTO PONTUAL DE ABERTURA EM LAJE COM PASSAGEM DE 1 TUBO COM DIÂMETRO DE 50 MM. AF_09/2023</t>
  </si>
  <si>
    <t>CHUMBAMENTO PONTUAL DE ABERTURA EM LAJE COM PASSAGEM DE 5 TUBOS COM DIÂMETROS DE 50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</si>
  <si>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</si>
  <si>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</si>
  <si>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</si>
  <si>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</si>
  <si>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</si>
  <si>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</si>
  <si>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Recomposição de Pavimentos</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</si>
  <si>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</si>
  <si>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</si>
  <si>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</si>
  <si>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</si>
  <si>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</si>
  <si>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</si>
  <si>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4 CM, EM CALÇADA, COM REAPROVEITAMENTO DOS BLOCOS 16 FACES - INCLUSO RETIRADA E COLOCAÇÃO DO MATERIAL. AF_12/2020</t>
  </si>
  <si>
    <t>REASSENTAMENTO DE BLOCOS RETANGULAR PARA PISO INTERTRAVADO, ESPESSURA DE 4 CM, EM CALÇADA, COM REAPROVEITAMENTO DOS BLOCOS RETANGULAR - INCLUSO RETIRADA E COLOCAÇÃO DO MATERIAL. AF_12/2020</t>
  </si>
  <si>
    <t>REASSENTAMENTO DE PARALELEPÍPEDOS, REJUNTAMENTO COM PEDRISCO E EMULSÃO ASFÁLTICA, COM REAPROVEITAMENTO DOS PARALELEPÍPEDOS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</si>
  <si>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</si>
  <si>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</si>
  <si>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</si>
  <si>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</si>
  <si>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</si>
  <si>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</si>
  <si>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</si>
  <si>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Redes Enterradas de Distribuição Elétrica</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</si>
  <si>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</si>
  <si>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</si>
  <si>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</si>
  <si>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</si>
  <si>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FITA DE SINALIZAÇÃO SUBTERRÂNEA PARA REDE ENTERRADA DE DISTRIBUIÇÃO DE ENERGIA ELÉTRICA - FORNECIMENTO E INSTALAÇÃO. AF_12/2021</t>
  </si>
  <si>
    <t>Redes de Lógica, Telefonia e Imagem</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</si>
  <si>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</si>
  <si>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</si>
  <si>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</si>
  <si>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</si>
  <si>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</si>
  <si>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</si>
  <si>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</si>
  <si>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</si>
  <si>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</si>
  <si>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</si>
  <si>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</si>
  <si>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</si>
  <si>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</si>
  <si>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</si>
  <si>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</si>
  <si>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</si>
  <si>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</si>
  <si>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</si>
  <si>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</si>
  <si>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</si>
  <si>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</si>
  <si>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</si>
  <si>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</si>
  <si>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</si>
  <si>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</si>
  <si>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</si>
  <si>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</si>
  <si>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</si>
  <si>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</si>
  <si>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</si>
  <si>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</si>
  <si>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</si>
  <si>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</si>
  <si>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</si>
  <si>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</si>
  <si>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</si>
  <si>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</si>
  <si>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</si>
  <si>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</si>
  <si>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</si>
  <si>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</si>
  <si>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</si>
  <si>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</si>
  <si>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</si>
  <si>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</si>
  <si>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</si>
  <si>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</si>
  <si>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</si>
  <si>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</si>
  <si>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</si>
  <si>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</si>
  <si>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</si>
  <si>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</si>
  <si>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</si>
  <si>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</si>
  <si>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</si>
  <si>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</si>
  <si>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</si>
  <si>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</si>
  <si>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</si>
  <si>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</si>
  <si>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</si>
  <si>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</si>
  <si>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</si>
  <si>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</si>
  <si>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</si>
  <si>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</si>
  <si>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</si>
  <si>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</si>
  <si>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</si>
  <si>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</si>
  <si>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</si>
  <si>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Redes de Água e Esgoto em PEAD Liso (Tubos e Conexões)</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</si>
  <si>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</si>
  <si>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</si>
  <si>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</si>
  <si>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</si>
  <si>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</si>
  <si>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</si>
  <si>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</si>
  <si>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</si>
  <si>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</si>
  <si>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</si>
  <si>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</si>
  <si>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</si>
  <si>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</si>
  <si>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</si>
  <si>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</si>
  <si>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</si>
  <si>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</si>
  <si>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</si>
  <si>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</si>
  <si>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</si>
  <si>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</si>
  <si>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</si>
  <si>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</si>
  <si>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</si>
  <si>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</si>
  <si>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</si>
  <si>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</si>
  <si>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</si>
  <si>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</si>
  <si>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</si>
  <si>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</si>
  <si>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</si>
  <si>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</si>
  <si>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</si>
  <si>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</si>
  <si>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</si>
  <si>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</si>
  <si>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</si>
  <si>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</si>
  <si>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</si>
  <si>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</si>
  <si>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</si>
  <si>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</si>
  <si>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</si>
  <si>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</si>
  <si>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</si>
  <si>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</si>
  <si>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</si>
  <si>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</si>
  <si>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</si>
  <si>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</si>
  <si>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</si>
  <si>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</si>
  <si>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</si>
  <si>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</si>
  <si>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90 MM, JUNTA SOLDADA (NÃO INCLUI A EXECUÇÃO DE SOLDA) - FORNECIMENTO E ASSENTAMENTO. AF_12/2021</t>
  </si>
  <si>
    <t>Remoção de Entulho e Descarte</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</si>
  <si>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</si>
  <si>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</si>
  <si>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</si>
  <si>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</si>
  <si>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</si>
  <si>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</si>
  <si>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</si>
  <si>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</si>
  <si>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</si>
  <si>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</si>
  <si>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Revestimentos Cerâmicos Externos</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</si>
  <si>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</si>
  <si>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DISPOSTAS EM AMARRAÇÃO, APLICADO EM SUPERFÍCIES INTERNAS DE SACADA. AF_02/2023</t>
  </si>
  <si>
    <t>Revestimentos Cerâmicos Internos</t>
  </si>
  <si>
    <t>REVESTIMENTO CERÂMICO PARA PAREDES INTERNAS COM PLACAS TIPO ESMALTADA DE DIMENSÕES 20X20 CM APLICADAS NA ALTURA INTEIRA DAS PAREDES. AF_02/2023_PE</t>
  </si>
  <si>
    <t>Sinalização Horizontal Viária</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</si>
  <si>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</si>
  <si>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</si>
  <si>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</si>
  <si>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</si>
  <si>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</si>
  <si>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</si>
  <si>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</si>
  <si>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</si>
  <si>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</si>
  <si>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</si>
  <si>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</si>
  <si>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</si>
  <si>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</si>
  <si>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</si>
  <si>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</si>
  <si>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</si>
  <si>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</si>
  <si>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</si>
  <si>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</si>
  <si>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</si>
  <si>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</si>
  <si>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</si>
  <si>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</si>
  <si>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</si>
  <si>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</si>
  <si>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Sinalização Vertical Viária</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</si>
  <si>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</si>
  <si>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</si>
  <si>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</si>
  <si>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</si>
  <si>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</si>
  <si>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</si>
  <si>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</si>
  <si>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</si>
  <si>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</si>
  <si>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</si>
  <si>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</si>
  <si>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</si>
  <si>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</si>
  <si>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</si>
  <si>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</si>
  <si>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</si>
  <si>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</si>
  <si>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</si>
  <si>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</si>
  <si>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</si>
  <si>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</si>
  <si>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</si>
  <si>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</si>
  <si>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</si>
  <si>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</si>
  <si>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</si>
  <si>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</si>
  <si>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</si>
  <si>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</si>
  <si>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</si>
  <si>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</si>
  <si>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</si>
  <si>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</si>
  <si>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</si>
  <si>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</si>
  <si>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</si>
  <si>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</si>
  <si>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</si>
  <si>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</si>
  <si>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</si>
  <si>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</si>
  <si>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Sistema de Proteção contra Descargas Atmosféricas - SPDA</t>
  </si>
  <si>
    <t>BASE METÁLICA PARA MASTRO 1 ½" PARA SPDA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</si>
  <si>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</si>
  <si>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</si>
  <si>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</si>
  <si>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</si>
  <si>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</si>
  <si>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</si>
  <si>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PRESILHA - FORNECIMENTO E INSTALAÇÃO. AF_08/2023</t>
  </si>
  <si>
    <t>CORDOALHA DE COBRE NU 50 MM², NÃO ENTERRADA, COM PRESILHA - FORNECIMENTO E INSTALAÇÃO. AF_08/2023</t>
  </si>
  <si>
    <t>CORDOALHA DE COBRE NU 70 MM², NÃO ENTERRADA, COM PRESILHA - FORNECIMENTO E INSTALAÇÃO. AF_08/2023</t>
  </si>
  <si>
    <t>FITA DE ALUMÍNIO 70 MM²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</si>
  <si>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</si>
  <si>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</si>
  <si>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</si>
  <si>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Sistemas Hospitalares - Pontos de Consumo</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</si>
  <si>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</si>
  <si>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</si>
  <si>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</si>
  <si>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</si>
  <si>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</si>
  <si>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Sistemas de Medição</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</si>
  <si>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</si>
  <si>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</si>
  <si>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</si>
  <si>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</si>
  <si>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25 MM - FORNECIMENTO E INSTALAÇÃO (EXCLUSIVE HIDRÔMETRO). AF_03/2024</t>
  </si>
  <si>
    <t>HIDRÔMETRO DN 2", 30 M³/H - FORNECIMENTO E INSTALAÇÃO. AF_03/2024</t>
  </si>
  <si>
    <t>Solda de Topo em Elementos de Aço</t>
  </si>
  <si>
    <t>Supressão Vegetal</t>
  </si>
  <si>
    <t>Telhamento para Cobertura</t>
  </si>
  <si>
    <t>CUMEEIRA NORMAL PARA TELHA TRAPEZOIDAL DE AÇO, E = 0,5 MM, INCLUSO ACESSÓRIOS DE FIXAÇÃO E IÇAMENTO.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</si>
  <si>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</si>
  <si>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</si>
  <si>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</si>
  <si>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</si>
  <si>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</si>
  <si>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Transformadores</t>
  </si>
  <si>
    <t>Transporte Fluvial - Carga e Descarga</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</si>
  <si>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</si>
  <si>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</si>
  <si>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</si>
  <si>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</si>
  <si>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</si>
  <si>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</si>
  <si>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</si>
  <si>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</si>
  <si>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</si>
  <si>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</si>
  <si>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</si>
  <si>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</si>
  <si>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</si>
  <si>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</si>
  <si>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</si>
  <si>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</si>
  <si>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</si>
  <si>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</si>
  <si>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</si>
  <si>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</si>
  <si>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</si>
  <si>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</si>
  <si>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</si>
  <si>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</si>
  <si>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</si>
  <si>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</si>
  <si>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</si>
  <si>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</si>
  <si>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</si>
  <si>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</si>
  <si>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</si>
  <si>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</si>
  <si>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</si>
  <si>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</si>
  <si>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</si>
  <si>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</si>
  <si>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</si>
  <si>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</si>
  <si>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</si>
  <si>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</si>
  <si>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</si>
  <si>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</si>
  <si>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</si>
  <si>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</si>
  <si>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</si>
  <si>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</si>
  <si>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</si>
  <si>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</si>
  <si>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</si>
  <si>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</si>
  <si>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</si>
  <si>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</si>
  <si>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</si>
  <si>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</si>
  <si>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</si>
  <si>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</si>
  <si>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</si>
  <si>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</si>
  <si>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</si>
  <si>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</si>
  <si>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</si>
  <si>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</si>
  <si>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</si>
  <si>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</si>
  <si>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</si>
  <si>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</si>
  <si>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</si>
  <si>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</si>
  <si>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</si>
  <si>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</si>
  <si>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</si>
  <si>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</si>
  <si>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</si>
  <si>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</si>
  <si>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</si>
  <si>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</si>
  <si>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</si>
  <si>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</si>
  <si>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</si>
  <si>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</si>
  <si>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</si>
  <si>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</si>
  <si>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</si>
  <si>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</si>
  <si>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</si>
  <si>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</si>
  <si>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</si>
  <si>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</si>
  <si>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</si>
  <si>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</si>
  <si>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</si>
  <si>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</si>
  <si>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</si>
  <si>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</si>
  <si>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</si>
  <si>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</si>
  <si>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</si>
  <si>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</si>
  <si>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</si>
  <si>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</si>
  <si>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 Momento de Transporte</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</si>
  <si>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</si>
  <si>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</si>
  <si>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</si>
  <si>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</si>
  <si>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</si>
  <si>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</si>
  <si>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</si>
  <si>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</si>
  <si>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de Materiais dentro do Canteiro de Obras</t>
  </si>
  <si>
    <t>Transporte, Carga e Descarga de Materiais</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</si>
  <si>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</si>
  <si>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</si>
  <si>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</si>
  <si>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</si>
  <si>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</si>
  <si>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</si>
  <si>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</si>
  <si>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</si>
  <si>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</si>
  <si>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</si>
  <si>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</si>
  <si>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</si>
  <si>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</si>
  <si>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TANQUE DE TRANSPORTE DE MATERIAL ASFÁLTICO DE 20000 L, EM VIA URBANA EM REVESTIMENTO PRIMÁRIO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</si>
  <si>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</si>
  <si>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</si>
  <si>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Tratamentos Superficiais</t>
  </si>
  <si>
    <t>Tubulação Flangeada para Redes de Água</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</si>
  <si>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</si>
  <si>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</si>
  <si>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</si>
  <si>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</si>
  <si>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</si>
  <si>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</si>
  <si>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</si>
  <si>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</si>
  <si>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</si>
  <si>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</si>
  <si>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</si>
  <si>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</si>
  <si>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</si>
  <si>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</si>
  <si>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</si>
  <si>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</si>
  <si>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</si>
  <si>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</si>
  <si>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</si>
  <si>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</si>
  <si>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</si>
  <si>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</si>
  <si>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</si>
  <si>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</si>
  <si>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</si>
  <si>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</si>
  <si>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</si>
  <si>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</si>
  <si>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</si>
  <si>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</si>
  <si>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</si>
  <si>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</si>
  <si>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</si>
  <si>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</si>
  <si>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</si>
  <si>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</si>
  <si>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</si>
  <si>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</si>
  <si>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</si>
  <si>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</si>
  <si>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</si>
  <si>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</si>
  <si>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</si>
  <si>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</si>
  <si>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</si>
  <si>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</si>
  <si>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</si>
  <si>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</si>
  <si>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Tubulões</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</si>
  <si>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</si>
  <si>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</si>
  <si>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</si>
  <si>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</si>
  <si>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</si>
  <si>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</si>
  <si>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</si>
  <si>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</si>
  <si>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</si>
  <si>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</si>
  <si>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</si>
  <si>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</si>
  <si>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</si>
  <si>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</si>
  <si>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</si>
  <si>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</si>
  <si>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Usinagens</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</si>
  <si>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</si>
  <si>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</si>
  <si>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</si>
  <si>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</si>
  <si>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</si>
  <si>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</si>
  <si>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</si>
  <si>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</si>
  <si>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</si>
  <si>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</si>
  <si>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</si>
  <si>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</si>
  <si>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</si>
  <si>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</si>
  <si>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</si>
  <si>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</si>
  <si>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</si>
  <si>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</si>
  <si>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</si>
  <si>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</si>
  <si>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</si>
  <si>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</si>
  <si>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</si>
  <si>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</si>
  <si>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</si>
  <si>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</si>
  <si>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Vergas, contravergas e fixação de alvenaria</t>
  </si>
  <si>
    <t>Vidros e Espelhos</t>
  </si>
  <si>
    <t>Válvulas e Registros para Sistemas Prediais</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</si>
  <si>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</si>
  <si>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</si>
  <si>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</si>
  <si>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</si>
  <si>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</si>
  <si>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</si>
  <si>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PRESSÃO BRUTO, LATÃO, ROSCÁVEL, 3/4''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</si>
  <si>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</si>
  <si>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</si>
  <si>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</si>
  <si>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</si>
  <si>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</si>
  <si>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VÁLVULA DE RETENÇÃO HORIZONTAL, DE BRONZE, ROSCÁVEL, 1 1/2" - FORNECIMENTO E INSTALAÇÃO. AF_08/2021</t>
  </si>
  <si>
    <t>VÁLVULA DE RETENÇÃO HORIZONTAL, DE BRONZE, ROSCÁVEL, 2"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</si>
  <si>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</si>
  <si>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</si>
  <si>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</si>
  <si>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</si>
  <si>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</si>
  <si>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</si>
  <si>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</si>
  <si>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</si>
  <si>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</si>
  <si>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</si>
  <si>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</si>
  <si>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</si>
  <si>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</si>
  <si>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</si>
  <si>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</si>
  <si>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Válvulas para Redes de Saneamento</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</si>
  <si>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</si>
  <si>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</si>
  <si>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</si>
  <si>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</si>
  <si>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</si>
  <si>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</si>
  <si>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</si>
  <si>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</si>
  <si>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</si>
  <si>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</si>
  <si>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</si>
  <si>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</si>
  <si>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</si>
  <si>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</si>
  <si>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</si>
  <si>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</si>
  <si>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</si>
  <si>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</si>
  <si>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</si>
  <si>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</si>
  <si>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</si>
  <si>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</si>
  <si>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</si>
  <si>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</si>
  <si>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</si>
  <si>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</si>
  <si>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</si>
  <si>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</si>
  <si>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</si>
  <si>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</si>
  <si>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</si>
  <si>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</si>
  <si>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</si>
  <si>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</si>
  <si>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</si>
  <si>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</si>
  <si>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</si>
  <si>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</si>
  <si>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</si>
  <si>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</si>
  <si>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</si>
  <si>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</si>
  <si>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</si>
  <si>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</si>
  <si>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</si>
  <si>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</si>
  <si>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</si>
  <si>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</si>
  <si>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</si>
  <si>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</si>
  <si>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</si>
  <si>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</si>
  <si>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</si>
  <si>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</si>
  <si>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</si>
  <si>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</si>
  <si>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</si>
  <si>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</si>
  <si>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</si>
  <si>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</si>
  <si>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</si>
  <si>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</si>
  <si>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</si>
  <si>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</si>
  <si>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</si>
  <si>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</si>
  <si>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</si>
  <si>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</si>
  <si>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</si>
  <si>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</si>
  <si>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</si>
  <si>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</si>
  <si>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</si>
  <si>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</si>
  <si>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</si>
  <si>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</si>
  <si>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</si>
  <si>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</si>
  <si>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</si>
  <si>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</si>
  <si>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</si>
  <si>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</si>
  <si>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</si>
  <si>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</si>
  <si>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</si>
  <si>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</si>
  <si>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</si>
  <si>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</si>
  <si>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</si>
  <si>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</si>
  <si>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</si>
  <si>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</si>
  <si>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</si>
  <si>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</si>
  <si>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</si>
  <si>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</si>
  <si>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</si>
  <si>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</si>
  <si>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</si>
  <si>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</si>
  <si>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</si>
  <si>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</si>
  <si>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</si>
  <si>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</si>
  <si>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</si>
  <si>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</si>
  <si>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</si>
  <si>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</si>
  <si>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</si>
  <si>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</si>
  <si>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</si>
  <si>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</si>
  <si>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</si>
  <si>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</si>
  <si>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</si>
  <si>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</si>
  <si>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</si>
  <si>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</si>
  <si>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</si>
  <si>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</si>
  <si>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</si>
  <si>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</si>
  <si>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</si>
  <si>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</si>
  <si>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</si>
  <si>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</si>
  <si>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</si>
  <si>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</si>
  <si>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</si>
  <si>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</si>
  <si>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</si>
  <si>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</si>
  <si>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</si>
  <si>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</si>
  <si>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</si>
  <si>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</si>
  <si>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</si>
  <si>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</si>
  <si>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</si>
  <si>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</si>
  <si>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</si>
  <si>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</si>
  <si>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</si>
  <si>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</si>
  <si>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</si>
  <si>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</si>
  <si>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</si>
  <si>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</si>
  <si>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</si>
  <si>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</si>
  <si>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</si>
  <si>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</si>
  <si>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</si>
  <si>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</si>
  <si>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</si>
  <si>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</si>
  <si>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</si>
  <si>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</si>
  <si>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</si>
  <si>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</si>
  <si>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</si>
  <si>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</si>
  <si>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</si>
  <si>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</si>
  <si>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</si>
  <si>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</si>
  <si>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</si>
  <si>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</si>
  <si>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</si>
  <si>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</si>
  <si>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</si>
  <si>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</si>
  <si>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</si>
  <si>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</si>
  <si>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</si>
  <si>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</si>
  <si>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</si>
  <si>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</si>
  <si>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</si>
  <si>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</si>
  <si>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</si>
  <si>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</si>
  <si>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</si>
  <si>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</si>
  <si>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</si>
  <si>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</si>
  <si>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</si>
  <si>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</si>
  <si>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</si>
  <si>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</si>
  <si>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</si>
  <si>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</si>
  <si>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</si>
  <si>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</si>
  <si>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</si>
  <si>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</si>
  <si>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</si>
  <si>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</si>
  <si>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</si>
  <si>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</si>
  <si>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</si>
  <si>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</si>
  <si>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</si>
  <si>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</si>
  <si>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</si>
  <si>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</si>
  <si>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</si>
  <si>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</si>
  <si>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</si>
  <si>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</si>
  <si>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</si>
  <si>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</si>
  <si>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</si>
  <si>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</si>
  <si>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</si>
  <si>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</si>
  <si>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</si>
  <si>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</si>
  <si>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</si>
  <si>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</si>
  <si>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</si>
  <si>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</si>
  <si>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</si>
  <si>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</si>
  <si>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</si>
  <si>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</si>
  <si>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</si>
  <si>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</si>
  <si>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</si>
  <si>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</si>
  <si>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</si>
  <si>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</si>
  <si>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</si>
  <si>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</si>
  <si>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</si>
  <si>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</si>
  <si>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</si>
  <si>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</si>
  <si>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</si>
  <si>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</si>
  <si>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</si>
  <si>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</si>
  <si>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</si>
  <si>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</si>
  <si>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</si>
  <si>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</si>
  <si>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</si>
  <si>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</si>
  <si>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</si>
  <si>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</si>
  <si>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</si>
  <si>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</si>
  <si>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</si>
  <si>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</si>
  <si>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</si>
  <si>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</si>
  <si>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</si>
  <si>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</si>
  <si>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</si>
  <si>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</si>
  <si>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</si>
  <si>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</si>
  <si>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</si>
  <si>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</si>
  <si>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</si>
  <si>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</si>
  <si>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</si>
  <si>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</si>
  <si>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</si>
  <si>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</si>
  <si>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</si>
  <si>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</si>
  <si>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</si>
  <si>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</si>
  <si>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</si>
  <si>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</si>
  <si>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</si>
  <si>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</si>
  <si>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</si>
  <si>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</si>
  <si>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</si>
  <si>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</si>
  <si>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</si>
  <si>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</si>
  <si>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</si>
  <si>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</si>
  <si>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</si>
  <si>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</si>
  <si>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</si>
  <si>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</si>
  <si>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</si>
  <si>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</si>
  <si>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</si>
  <si>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</si>
  <si>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</si>
  <si>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</si>
  <si>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</si>
  <si>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</si>
  <si>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</si>
  <si>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</si>
  <si>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</si>
  <si>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</si>
  <si>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SEM CILINDRO, PARA PORTA DE BANHEIRO, COMPLETA, ACABAMENTO PADRÃO MÉDIO, INCLUSO EXECUÇÃO DE FURO - FORNECIMENTO E INSTALAÇÃO. AF_10/2025</t>
  </si>
  <si>
    <t>FECHADURA DE EMBUTIR SEM CILINDRO, PARA PORTA DE BANHEIRO, COMPLETA, ACABAMENTO PADRÃO POPULAR, INCLUSO EXECUÇÃO DE FURO - FORNECIMENTO E INSTALAÇÃO. AF_10/2025</t>
  </si>
  <si>
    <t>FECHADURA DE EMBUTIR SEM CILINDRO, PARA PORTAS INTERNAS, COMPLETA, ACABAMENTO PADRÃO MÉDIO, COM EXECUÇÃO DE FURO - FORNECIMENTO E INSTALAÇÃO. AF_10/2025</t>
  </si>
  <si>
    <t>FECHADURA DE EMBUTIR SEM CILINDRO,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</si>
  <si>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</si>
  <si>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</si>
  <si>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</si>
  <si>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3,5CM,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</si>
  <si>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</si>
  <si>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</si>
  <si>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</si>
  <si>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</si>
  <si>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</si>
  <si>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</si>
  <si>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</si>
  <si>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</si>
  <si>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</si>
  <si>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</si>
  <si>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</si>
  <si>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</si>
  <si>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</si>
  <si>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</si>
  <si>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</si>
  <si>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</si>
  <si>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</si>
  <si>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</si>
  <si>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</si>
  <si>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</si>
  <si>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</si>
  <si>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</si>
  <si>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</si>
  <si>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</si>
  <si>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</si>
  <si>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</si>
  <si>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FECHADURA COM EXECUÇÃO DO FURO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</si>
  <si>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</si>
  <si>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FECHADURA COM EXECUÇÃO DO FURO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</si>
  <si>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</si>
  <si>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FECHADURA COM EXECUÇÃO DO FURO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</si>
  <si>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</si>
  <si>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FECHADURA COM EXECUÇÃO DO FURO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</si>
  <si>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</si>
  <si>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</si>
  <si>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</si>
  <si>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</si>
  <si>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</si>
  <si>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</si>
  <si>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</si>
  <si>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</si>
  <si>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</si>
  <si>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</si>
  <si>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</si>
  <si>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</si>
  <si>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</si>
  <si>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</si>
  <si>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</si>
  <si>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</si>
  <si>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PARA VERNIZ, SEMI-OCA (LEVE OU MÉDIA), PADRÃO POPULAR, 90X210CM, ESPESSURA DE 3CM,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</si>
  <si>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</si>
  <si>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</si>
  <si>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</si>
  <si>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</si>
  <si>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</si>
  <si>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</si>
  <si>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</si>
  <si>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</si>
  <si>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</si>
  <si>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</si>
  <si>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</si>
  <si>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</si>
  <si>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</si>
  <si>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</si>
  <si>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</si>
  <si>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</si>
  <si>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</si>
  <si>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</si>
  <si>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</si>
  <si>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</si>
  <si>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160X210X4CM COM BARRA ANTI PÂNICO - FORNECIMENTO E INSTALAÇÃO. AF_10/2025</t>
  </si>
  <si>
    <t>PORTA CORTA-FOGO 80X210X4CM - FORNECIMENTO E INSTALAÇÃO. AF_10/2025</t>
  </si>
  <si>
    <t>PORTA CORTA-FOGO 80X210X4CM COM BARRA ANTI PÂNICO - FORNECIMENTO E INSTALAÇÃO. AF_10/2025</t>
  </si>
  <si>
    <t>PORTA CORTA-FOGO 90X210X4CM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</si>
  <si>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</si>
  <si>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</si>
  <si>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87X210CM, FIXAÇÃO COM ARGAMASSA. AF_10/2025</t>
  </si>
  <si>
    <t>PORTA DE CORRER BRANCA PRIME 80 X 210 CM, COM KIT COMPLETA BRANCO PRIME, FORNECIMENTO E INSTALAÇÃO. AF_10/2025</t>
  </si>
  <si>
    <t>PORTA DE CORRER DE ALUMÍNIO, COM DUAS FOLHAS PARA VIDRO, INCLUSO VIDRO LISO INCOLOR, FECHADURA E PUXADOR, SEM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</si>
  <si>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</si>
  <si>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</si>
  <si>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3CM, INCLUSO DOBRADIÇAS - FORNECIMENTO E INSTALAÇÃO. AF_10/2025</t>
  </si>
  <si>
    <t>PORTA DE MADEIRA FRISADA, SEMI-OCA (LEVE OU MÉDIA), 70X210CM, ESPESSURA DE 3CM,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</si>
  <si>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</si>
  <si>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</si>
  <si>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</si>
  <si>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</si>
  <si>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</si>
  <si>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3,5CM,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</si>
  <si>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</si>
  <si>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</si>
  <si>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</si>
  <si>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</si>
  <si>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</si>
  <si>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3,5CM, INCLUSO DOBRADIÇAS - FORNECIMENTO E INSTALAÇÃO. AF_10/2025</t>
  </si>
  <si>
    <t>PORTA DE MADEIRA, TIPO MEXICANA, MACIÇA (PESADA OU SUPERPESADA), 80X210CM, ESPESSURA DE 3,5CM, INCLUSO DOBRADIÇAS - FORNECIMENTO E INSTALAÇÃO. AF_10/2025</t>
  </si>
  <si>
    <t>PORTA EM ALUMÍNIO DE ABRIR TIPO VENEZIANA COM GUARNIÇÃO, FIXAÇÃO COM PARAFUSOS - FORNECIMENTO E INSTALAÇÃO. AF_10/2025</t>
  </si>
  <si>
    <t>PORTA EM AÇO DE ABRIR PARA VIDRO SEM GUARNIÇÃO, 87X210CM, FIXAÇÃO COM PARAFUSOS, EXCLUSIVE VIDROS - FORNECIMENTO E INSTALAÇÃO. AF_10/2025</t>
  </si>
  <si>
    <t>PORTA EM AÇO DE ABRIR TIPO VENEZIANA SEM GUARNIÇÃO, 87X210CM,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</si>
  <si>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</si>
  <si>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</si>
  <si>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</si>
  <si>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</si>
  <si>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</si>
  <si>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</si>
  <si>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</si>
  <si>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</si>
  <si>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</si>
  <si>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</si>
  <si>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</si>
  <si>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</si>
  <si>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</si>
  <si>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</si>
  <si>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</si>
  <si>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</si>
  <si>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</si>
  <si>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</si>
  <si>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</si>
  <si>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</si>
  <si>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</si>
  <si>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</si>
  <si>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</si>
  <si>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</si>
  <si>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</si>
  <si>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</si>
  <si>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</si>
  <si>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</si>
  <si>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</si>
  <si>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</si>
  <si>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</si>
  <si>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</si>
  <si>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</si>
  <si>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</si>
  <si>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</si>
  <si>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</si>
  <si>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</si>
  <si>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</si>
  <si>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</si>
  <si>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</si>
  <si>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</si>
  <si>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</si>
  <si>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</si>
  <si>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</si>
  <si>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</si>
  <si>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</si>
  <si>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</si>
  <si>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</si>
  <si>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</si>
  <si>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</si>
  <si>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</si>
  <si>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</si>
  <si>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</si>
  <si>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</si>
  <si>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</si>
  <si>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</si>
  <si>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</si>
  <si>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</si>
  <si>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</si>
  <si>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</si>
  <si>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</si>
  <si>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</si>
  <si>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</si>
  <si>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</si>
  <si>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</si>
  <si>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</si>
  <si>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</si>
  <si>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</si>
  <si>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</si>
  <si>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</si>
  <si>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</si>
  <si>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</si>
  <si>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</si>
  <si>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</si>
  <si>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</si>
  <si>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</si>
  <si>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</si>
  <si>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</si>
  <si>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</si>
  <si>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</si>
  <si>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</si>
  <si>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</si>
  <si>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</si>
  <si>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</si>
  <si>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</si>
  <si>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</si>
  <si>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</si>
  <si>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</si>
  <si>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</si>
  <si>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</si>
  <si>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</si>
  <si>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</si>
  <si>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</si>
  <si>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</si>
  <si>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</si>
  <si>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</si>
  <si>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</si>
  <si>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</si>
  <si>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</si>
  <si>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</si>
  <si>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</si>
  <si>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</si>
  <si>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</si>
  <si>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</si>
  <si>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</si>
  <si>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</si>
  <si>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</si>
  <si>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</si>
  <si>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</si>
  <si>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</si>
  <si>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</si>
  <si>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</si>
  <si>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</si>
  <si>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</si>
  <si>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</si>
  <si>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</si>
  <si>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</si>
  <si>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</si>
  <si>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</si>
  <si>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</si>
  <si>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</si>
  <si>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</si>
  <si>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</si>
  <si>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</si>
  <si>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</si>
  <si>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</si>
  <si>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</si>
  <si>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</si>
  <si>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</si>
  <si>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</si>
  <si>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</si>
  <si>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</si>
  <si>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FORRO EM FIBRA MINERAL, PARA AMBIENTES COMERCIAIS, INCLUSIVE ESTRUTURA DE FIXAÇÃO. AF_08/2023_PS</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</si>
  <si>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</si>
  <si>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</si>
  <si>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</si>
  <si>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</si>
  <si>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</si>
  <si>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</si>
  <si>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</si>
  <si>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</si>
  <si>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</si>
  <si>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</si>
  <si>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</si>
  <si>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</si>
  <si>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</si>
  <si>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</si>
  <si>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</si>
  <si>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</si>
  <si>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</si>
  <si>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</si>
  <si>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</si>
  <si>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</si>
  <si>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</si>
  <si>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</si>
  <si>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</si>
  <si>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</si>
  <si>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</si>
  <si>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</si>
  <si>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</si>
  <si>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</si>
  <si>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</si>
  <si>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</si>
  <si>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</si>
  <si>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</si>
  <si>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</si>
  <si>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</si>
  <si>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</si>
  <si>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</si>
  <si>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</si>
  <si>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</si>
  <si>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</si>
  <si>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</si>
  <si>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</si>
  <si>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</si>
  <si>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</si>
  <si>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</si>
  <si>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</si>
  <si>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</si>
  <si>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</si>
  <si>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</si>
  <si>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</si>
  <si>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</si>
  <si>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</si>
  <si>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</si>
  <si>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</si>
  <si>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</si>
  <si>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</si>
  <si>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</si>
  <si>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</si>
  <si>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</si>
  <si>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</si>
  <si>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</si>
  <si>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</si>
  <si>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</si>
  <si>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</si>
  <si>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</si>
  <si>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</si>
  <si>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</si>
  <si>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</si>
  <si>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</si>
  <si>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</si>
  <si>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</si>
  <si>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</si>
  <si>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</si>
  <si>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</si>
  <si>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</si>
  <si>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</si>
  <si>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</si>
  <si>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</si>
  <si>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</si>
  <si>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</si>
  <si>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</si>
  <si>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</si>
  <si>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</si>
  <si>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</si>
  <si>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</si>
  <si>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</si>
  <si>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</si>
  <si>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</si>
  <si>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</si>
  <si>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</si>
  <si>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</si>
  <si>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</si>
  <si>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</si>
  <si>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</si>
  <si>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</si>
  <si>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</si>
  <si>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</si>
  <si>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</si>
  <si>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</si>
  <si>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</si>
  <si>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</si>
  <si>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</si>
  <si>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</si>
  <si>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</si>
  <si>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</si>
  <si>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</si>
  <si>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</si>
  <si>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</si>
  <si>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</si>
  <si>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</si>
  <si>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</si>
  <si>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</si>
  <si>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</si>
  <si>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</si>
  <si>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</si>
  <si>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</si>
  <si>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</si>
  <si>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</si>
  <si>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</si>
  <si>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</si>
  <si>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</si>
  <si>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</si>
  <si>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</si>
  <si>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</si>
  <si>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</si>
  <si>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</si>
  <si>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</si>
  <si>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</si>
  <si>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</si>
  <si>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</si>
  <si>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</si>
  <si>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</si>
  <si>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</si>
  <si>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</si>
  <si>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</si>
  <si>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</si>
  <si>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</si>
  <si>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</si>
  <si>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</si>
  <si>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</si>
  <si>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</si>
  <si>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</si>
  <si>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</si>
  <si>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</si>
  <si>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</si>
  <si>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</si>
  <si>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</si>
  <si>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</si>
  <si>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</si>
  <si>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</si>
  <si>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</si>
  <si>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</si>
  <si>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</si>
  <si>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</si>
  <si>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</si>
  <si>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</si>
  <si>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</si>
  <si>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</si>
  <si>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</si>
  <si>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</si>
  <si>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</si>
  <si>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</si>
  <si>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</si>
  <si>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</si>
  <si>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</si>
  <si>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</si>
  <si>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</si>
  <si>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</si>
  <si>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</si>
  <si>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</si>
  <si>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</si>
  <si>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</si>
  <si>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</si>
  <si>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</si>
  <si>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</si>
  <si>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</si>
  <si>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</si>
  <si>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</si>
  <si>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</si>
  <si>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</si>
  <si>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</si>
  <si>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</si>
  <si>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</si>
  <si>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</si>
  <si>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</si>
  <si>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</si>
  <si>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</si>
  <si>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</si>
  <si>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</si>
  <si>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</si>
  <si>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</si>
  <si>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</si>
  <si>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</si>
  <si>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</si>
  <si>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</si>
  <si>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</si>
  <si>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</si>
  <si>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</si>
  <si>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</si>
  <si>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</si>
  <si>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</si>
  <si>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</si>
  <si>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</si>
  <si>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</si>
  <si>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</si>
  <si>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</si>
  <si>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</si>
  <si>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</si>
  <si>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</si>
  <si>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</si>
  <si>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</si>
  <si>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</si>
  <si>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</si>
  <si>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</si>
  <si>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</si>
  <si>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</si>
  <si>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</si>
  <si>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</si>
  <si>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</si>
  <si>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</si>
  <si>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</si>
  <si>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</si>
  <si>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</si>
  <si>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</si>
  <si>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</si>
  <si>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</si>
  <si>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</si>
  <si>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</si>
  <si>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</si>
  <si>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</si>
  <si>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</si>
  <si>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</si>
  <si>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</si>
  <si>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</si>
  <si>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</si>
  <si>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</si>
  <si>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</si>
  <si>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</si>
  <si>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</si>
  <si>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</si>
  <si>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</si>
  <si>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</si>
  <si>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</si>
  <si>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</si>
  <si>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</si>
  <si>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</si>
  <si>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</si>
  <si>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</si>
  <si>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</si>
  <si>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</si>
  <si>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</si>
  <si>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</si>
  <si>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</si>
  <si>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</si>
  <si>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</si>
  <si>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</si>
  <si>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</si>
  <si>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</si>
  <si>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</si>
  <si>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</si>
  <si>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</si>
  <si>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</si>
  <si>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</si>
  <si>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</si>
  <si>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</si>
  <si>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</si>
  <si>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</si>
  <si>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</si>
  <si>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</si>
  <si>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</si>
  <si>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</si>
  <si>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</si>
  <si>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</si>
  <si>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</si>
  <si>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</si>
  <si>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</si>
  <si>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</si>
  <si>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</si>
  <si>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</si>
  <si>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</si>
  <si>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</si>
  <si>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</si>
  <si>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</si>
  <si>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</si>
  <si>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</si>
  <si>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</si>
  <si>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</si>
  <si>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</si>
  <si>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</si>
  <si>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</si>
  <si>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</si>
  <si>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</si>
  <si>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</si>
  <si>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</si>
  <si>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</si>
  <si>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</si>
  <si>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</si>
  <si>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</si>
  <si>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</si>
  <si>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</si>
  <si>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</si>
  <si>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</si>
  <si>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</si>
  <si>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</si>
  <si>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</si>
  <si>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</si>
  <si>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</si>
  <si>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</si>
  <si>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</si>
  <si>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</si>
  <si>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</si>
  <si>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</si>
  <si>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</si>
  <si>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</si>
  <si>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</si>
  <si>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</si>
  <si>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</si>
  <si>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</si>
  <si>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</si>
  <si>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</si>
  <si>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</si>
  <si>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</si>
  <si>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</si>
  <si>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</si>
  <si>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</si>
  <si>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</si>
  <si>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</si>
  <si>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</si>
  <si>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</si>
  <si>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</si>
  <si>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</si>
  <si>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</si>
  <si>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</si>
  <si>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</si>
  <si>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</si>
  <si>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</si>
  <si>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</si>
  <si>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</si>
  <si>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</si>
  <si>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</si>
  <si>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</si>
  <si>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</si>
  <si>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</si>
  <si>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</si>
  <si>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</si>
  <si>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</si>
  <si>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</si>
  <si>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</si>
  <si>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</si>
  <si>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</si>
  <si>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</si>
  <si>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</si>
  <si>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</si>
  <si>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</si>
  <si>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</si>
  <si>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</si>
  <si>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</si>
  <si>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</si>
  <si>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</si>
  <si>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</si>
  <si>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</si>
  <si>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</si>
  <si>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</si>
  <si>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</si>
  <si>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</si>
  <si>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</si>
  <si>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</si>
  <si>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</si>
  <si>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</si>
  <si>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</si>
  <si>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</si>
  <si>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</si>
  <si>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</si>
  <si>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</si>
  <si>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</si>
  <si>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</si>
  <si>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</si>
  <si>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</si>
  <si>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</si>
  <si>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</si>
  <si>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</si>
  <si>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</si>
  <si>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</si>
  <si>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</si>
  <si>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</si>
  <si>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</si>
  <si>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ENCARGOS SOCIAIS SOBRE PREÇOS DA MÃO-DE-OBRA: 91,01%(HORA)   51,84%(MÊS)</t>
  </si>
  <si>
    <t xml:space="preserve">PCI.817.01 - CUSTO DE COMPOSIÇÕES - SINTÉTICO                                               DATA DE EMISSÃO: 09/01/2026          </t>
  </si>
  <si>
    <t>ENCARGOS SOCIAIS (%) HORISTA 91,01  MENSALISTA  51,84%</t>
  </si>
  <si>
    <t>RODAPE DE BORRACHA LISO, H = *70* MM, E = *2* MM, PARA ARGAMASSA, PRETO</t>
  </si>
  <si>
    <t>ABRANGÊNCIA : NACIONAL                                              LOCALIDADE  : JOAO PESSOA                                                                                                         DATA DE PREÇO   : 12/2025 REFERÊNCIA COLETA : MEDIANO</t>
  </si>
  <si>
    <t>PREFEITURA MUNICIPAL DE POMBAL - PB</t>
  </si>
  <si>
    <t>POMBAL -PB</t>
  </si>
  <si>
    <t>Ana Clara Ferreira Siqueira</t>
  </si>
  <si>
    <t>12.0</t>
  </si>
  <si>
    <t>13.0</t>
  </si>
  <si>
    <t>MÊS 06</t>
  </si>
  <si>
    <t>MÊS 10</t>
  </si>
  <si>
    <t>MÊS 11</t>
  </si>
  <si>
    <t>MÊS 12</t>
  </si>
  <si>
    <t>PROGRAMA:</t>
  </si>
  <si>
    <t>CONVENENTE:</t>
  </si>
  <si>
    <t>Prefeitura Municipal de Pombal</t>
  </si>
  <si>
    <t>B.D.I.:</t>
  </si>
  <si>
    <t xml:space="preserve">CURVA ABC </t>
  </si>
  <si>
    <t xml:space="preserve">ITEM </t>
  </si>
  <si>
    <t>VALOR(R$) -UNIT.</t>
  </si>
  <si>
    <t>VALORES(R$) - TOTAL</t>
  </si>
  <si>
    <t xml:space="preserve">PESO </t>
  </si>
  <si>
    <t>PESO ACUM</t>
  </si>
  <si>
    <t>MES DE COLETA: 12/2025</t>
  </si>
  <si>
    <t>SINAPI</t>
  </si>
  <si>
    <t>Próprio</t>
  </si>
  <si>
    <t>ORSE</t>
  </si>
  <si>
    <t xml:space="preserve"> 105973 </t>
  </si>
  <si>
    <t xml:space="preserve"> 102110 </t>
  </si>
  <si>
    <t xml:space="preserve"> 0377 </t>
  </si>
  <si>
    <t xml:space="preserve"> 101546 </t>
  </si>
  <si>
    <t xml:space="preserve"> 101540 </t>
  </si>
  <si>
    <t xml:space="preserve"> 2884 </t>
  </si>
  <si>
    <t xml:space="preserve"> 4136 </t>
  </si>
  <si>
    <t xml:space="preserve"> 2923 </t>
  </si>
  <si>
    <t xml:space="preserve"> 2925 </t>
  </si>
  <si>
    <t xml:space="preserve"> 12876 </t>
  </si>
  <si>
    <t xml:space="preserve"> 3335 </t>
  </si>
  <si>
    <t xml:space="preserve"> 13173 </t>
  </si>
  <si>
    <t xml:space="preserve"> 2945 </t>
  </si>
  <si>
    <t>1.1.3</t>
  </si>
  <si>
    <t>1.1.4</t>
  </si>
  <si>
    <t>1.1.5</t>
  </si>
  <si>
    <t>1.1.6</t>
  </si>
  <si>
    <t>1.1.7</t>
  </si>
  <si>
    <t>1.1.8</t>
  </si>
  <si>
    <t>1.1.9</t>
  </si>
  <si>
    <t>1.1.10</t>
  </si>
  <si>
    <t>1.1.11</t>
  </si>
  <si>
    <t>1.1.12</t>
  </si>
  <si>
    <t>1.1.13</t>
  </si>
  <si>
    <t>(102105) - TRANSFORMADOR DE DISTRIBUIÇÃO, 112,5 KVA, TRIFÁSICO, 60 HZ, CLASSE 15 KV, IMERSO EM ÓLEO MINERAL, INSTALAÇÃO EM POSTE (NÃO INCLUSO SUPORTE) - INSTALAÇÃO. AF_12/2020</t>
  </si>
  <si>
    <t>Fornecimento de gancho de olhal c/ furo 18 mm</t>
  </si>
  <si>
    <t>Manilha sapatilha preformada, fornecimento</t>
  </si>
  <si>
    <t>Fornecimento de parafuso rosca dupla 16 x 300mm</t>
  </si>
  <si>
    <t>Fornecimento de parafuso rosca dupla 16 x 400mm</t>
  </si>
  <si>
    <t>Fornecimento e instalação de Para raios tipo polimérico 15kv - 12ka</t>
  </si>
  <si>
    <t>Fornecimento de alça preformada para cabo multiplex 35 mm2</t>
  </si>
  <si>
    <t>Fornecimento de arruela quadrada 38 mm c/ furo 18 mm</t>
  </si>
  <si>
    <t>Poste de concreto duplo T (DT) 12/600 - fornecimento</t>
  </si>
  <si>
    <t>ATERRAMENTO</t>
  </si>
  <si>
    <t>Haste cobreada copperweld p/aterramento d=  5/8" x 2,40m</t>
  </si>
  <si>
    <t>Caixa de concreto pre moldado para aterramento, com tampa, 40 x 40 x 40, e = 5cm</t>
  </si>
  <si>
    <t>RAMAL DE ENTRADA</t>
  </si>
  <si>
    <t xml:space="preserve"> 7929 </t>
  </si>
  <si>
    <t xml:space="preserve"> 8021 </t>
  </si>
  <si>
    <t xml:space="preserve"> 8022 </t>
  </si>
  <si>
    <t xml:space="preserve"> 10805 </t>
  </si>
  <si>
    <t xml:space="preserve"> 10806 </t>
  </si>
  <si>
    <t xml:space="preserve"> 3999 </t>
  </si>
  <si>
    <t xml:space="preserve"> 11381 </t>
  </si>
  <si>
    <t xml:space="preserve"> 101563 </t>
  </si>
  <si>
    <t xml:space="preserve"> 101565 </t>
  </si>
  <si>
    <t xml:space="preserve"> 93011 </t>
  </si>
  <si>
    <t xml:space="preserve"> 93024 </t>
  </si>
  <si>
    <t xml:space="preserve"> 93016 </t>
  </si>
  <si>
    <t xml:space="preserve"> 1.3.2 </t>
  </si>
  <si>
    <t xml:space="preserve"> 1.3.3 </t>
  </si>
  <si>
    <t xml:space="preserve"> 1.3.4 </t>
  </si>
  <si>
    <t xml:space="preserve"> 1.3.5 </t>
  </si>
  <si>
    <t xml:space="preserve"> 1.3.6 </t>
  </si>
  <si>
    <t xml:space="preserve"> 1.3.7 </t>
  </si>
  <si>
    <t xml:space="preserve"> 1.3.8 </t>
  </si>
  <si>
    <t xml:space="preserve"> 1.3.9 </t>
  </si>
  <si>
    <t xml:space="preserve"> 1.3.10 </t>
  </si>
  <si>
    <t xml:space="preserve"> 1.3.11 </t>
  </si>
  <si>
    <t xml:space="preserve"> 1.3.12 </t>
  </si>
  <si>
    <t>Terminal de compressão para cabo de  70 mm2 - fornecimento e instalação</t>
  </si>
  <si>
    <t>Cabeçote de alumínio de 3"</t>
  </si>
  <si>
    <t>Eletroduto em ferro galvanizado pesado sem costura 3" x 3m</t>
  </si>
  <si>
    <t>Curva para eletroduto galvanizado, diâm = 3" - Rev.01</t>
  </si>
  <si>
    <t>Luva para eletroduto galvanizado, diâm = 3"</t>
  </si>
  <si>
    <t>Fita em aço inox, fusimec ou similar - Fornecimento</t>
  </si>
  <si>
    <t>Quadro de medição indireta para transformadores de até 225 kva</t>
  </si>
  <si>
    <t>RAMAL DE SAÍDA</t>
  </si>
  <si>
    <t xml:space="preserve"> 96977 </t>
  </si>
  <si>
    <t xml:space="preserve"> 104749 </t>
  </si>
  <si>
    <t xml:space="preserve"> 9379 </t>
  </si>
  <si>
    <t xml:space="preserve"> 12915 </t>
  </si>
  <si>
    <t>1.2.2</t>
  </si>
  <si>
    <t>1.2.3</t>
  </si>
  <si>
    <t>1.2.4</t>
  </si>
  <si>
    <t xml:space="preserve"> 92986 </t>
  </si>
  <si>
    <t xml:space="preserve"> 92990 </t>
  </si>
  <si>
    <t xml:space="preserve"> 2.1.1 </t>
  </si>
  <si>
    <t xml:space="preserve"> 2.1.2 </t>
  </si>
  <si>
    <t xml:space="preserve"> 10423 </t>
  </si>
  <si>
    <t>Caixa de equipotencialização 40x40x15, com barramento para neutro - Fornecimento</t>
  </si>
  <si>
    <t xml:space="preserve"> 101568 </t>
  </si>
  <si>
    <t xml:space="preserve"> 7930 </t>
  </si>
  <si>
    <t xml:space="preserve"> 360 </t>
  </si>
  <si>
    <t xml:space="preserve"> 369 </t>
  </si>
  <si>
    <t xml:space="preserve"> 378 </t>
  </si>
  <si>
    <t xml:space="preserve"> 2.3.1 </t>
  </si>
  <si>
    <t xml:space="preserve"> 2.3.2 </t>
  </si>
  <si>
    <t xml:space="preserve"> 2.3.3 </t>
  </si>
  <si>
    <t xml:space="preserve"> 2.3.4 </t>
  </si>
  <si>
    <t xml:space="preserve"> 2.3.5 </t>
  </si>
  <si>
    <t xml:space="preserve"> 2.3.6 </t>
  </si>
  <si>
    <t xml:space="preserve"> 2.3.7 </t>
  </si>
  <si>
    <t>Terminal de compressão para cabo de 120 mm2 - fornecimento e instalação</t>
  </si>
  <si>
    <t>Eletroduto de pvc rígido roscável, diâm = 110mm (4")</t>
  </si>
  <si>
    <t>Curva para eletroduto de pvc rígido roscável, diâm = 110mm (4")</t>
  </si>
  <si>
    <t>Luva para eletroduto de pvc rígido roscável, diâm = 110mm (4")</t>
  </si>
  <si>
    <t>2.2</t>
  </si>
  <si>
    <t xml:space="preserve"> 3998 </t>
  </si>
  <si>
    <t xml:space="preserve"> 9510 </t>
  </si>
  <si>
    <t xml:space="preserve"> 12459 </t>
  </si>
  <si>
    <t xml:space="preserve"> 12461 </t>
  </si>
  <si>
    <t xml:space="preserve"> 91872 </t>
  </si>
  <si>
    <t xml:space="preserve"> 91917 </t>
  </si>
  <si>
    <t xml:space="preserve"> 91885 </t>
  </si>
  <si>
    <t xml:space="preserve"> 8902 </t>
  </si>
  <si>
    <t xml:space="preserve"> 2.2.1 </t>
  </si>
  <si>
    <t xml:space="preserve"> 2.2.2 </t>
  </si>
  <si>
    <t xml:space="preserve"> 2.2.3 </t>
  </si>
  <si>
    <t xml:space="preserve"> 2.2.4 </t>
  </si>
  <si>
    <t xml:space="preserve"> 2.2.5 </t>
  </si>
  <si>
    <t xml:space="preserve"> 2.2.6 </t>
  </si>
  <si>
    <t xml:space="preserve"> 2.2.7 </t>
  </si>
  <si>
    <t xml:space="preserve"> 2.2.8 </t>
  </si>
  <si>
    <t xml:space="preserve"> 2.2.9 </t>
  </si>
  <si>
    <t xml:space="preserve"> 2.2.10 </t>
  </si>
  <si>
    <t xml:space="preserve"> 2.2.11 </t>
  </si>
  <si>
    <t xml:space="preserve"> 2.2.12 </t>
  </si>
  <si>
    <t xml:space="preserve"> 2.2.13 </t>
  </si>
  <si>
    <t xml:space="preserve"> 2.2.14 </t>
  </si>
  <si>
    <t>Cabeçote de alumínio de 4" - Fornecimento</t>
  </si>
  <si>
    <t>Eletroduto em ferro galvanizado  pesado sem costura 4" x 3m</t>
  </si>
  <si>
    <t>Curva para eletroduto galvanizado, diâm = 4" - Rev.01</t>
  </si>
  <si>
    <t>Luva para eletroduto galvanizado, diâm = 4"</t>
  </si>
  <si>
    <t>Disjuntor termomagnético tripolar 300 A com caixa moldada 10 kA</t>
  </si>
  <si>
    <t>2.3</t>
  </si>
  <si>
    <t>3.0</t>
  </si>
  <si>
    <t xml:space="preserve"> 8490 </t>
  </si>
  <si>
    <t xml:space="preserve"> 9477 </t>
  </si>
  <si>
    <t xml:space="preserve"> 3.1.1 </t>
  </si>
  <si>
    <t xml:space="preserve"> 3.1.2 </t>
  </si>
  <si>
    <t xml:space="preserve"> 3.1.3 </t>
  </si>
  <si>
    <t xml:space="preserve"> 3.1.4 </t>
  </si>
  <si>
    <t xml:space="preserve"> 3.1.5 </t>
  </si>
  <si>
    <t xml:space="preserve"> 3.1.6 </t>
  </si>
  <si>
    <t xml:space="preserve"> 3.1.7 </t>
  </si>
  <si>
    <t xml:space="preserve"> 3.1.8 </t>
  </si>
  <si>
    <t xml:space="preserve"> 3.1.9 </t>
  </si>
  <si>
    <t xml:space="preserve"> 3.1.10 </t>
  </si>
  <si>
    <t xml:space="preserve"> 3.1.11 </t>
  </si>
  <si>
    <t>Disjuntor termomagnetico tripolar 100 A, padrão DIN (Europeu - linha branca),10KA</t>
  </si>
  <si>
    <t>Barramento trifásico</t>
  </si>
  <si>
    <t>Impostos (I) - PIS, COFINS, ISSQN</t>
  </si>
  <si>
    <t>Não</t>
  </si>
  <si>
    <t>SINAPI-PB / 12-2025</t>
  </si>
  <si>
    <t>FORNECIMENTO E INSTALAÇÃO DE SUBESTAÇÕES AÉREAS EM DIVERSAS ESCOLAS DO MUNICIPIO DE POMBAL-PB</t>
  </si>
  <si>
    <t>Estações e Redes de Distribuição de Energia (obra tipo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</si>
</sst>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1" formatCode="_-* #,##0_-;\-* #,##0_-;_-* &quot;-&quot;_-;_-@_-"/>
    <numFmt numFmtId="44" formatCode="_-&quot;R$&quot;\ * #,##0.00_-;\-&quot;R$&quot;\ * #,##0.00_-;_-&quot;R$&quot;\ * &quot;-&quot;??_-;_-@_-"/>
    <numFmt numFmtId="43" formatCode="_-* #,##0.00_-;\-* #,##0.00_-;_-* &quot;-&quot;??_-;_-@_-"/>
    <numFmt numFmtId="164" formatCode="&quot;R$ &quot;#,##0_);[Red]\(&quot;R$ &quot;#,##0\)"/>
    <numFmt numFmtId="165" formatCode="_-&quot;R$&quot;* #,##0.00_-;\-&quot;R$&quot;* #,##0.00_-;_-&quot;R$&quot;* &quot;-&quot;??_-;_-@_-"/>
    <numFmt numFmtId="166" formatCode="0.00000000000%"/>
    <numFmt numFmtId="167" formatCode="0.00000000%"/>
    <numFmt numFmtId="168" formatCode="#,##0.000"/>
    <numFmt numFmtId="169" formatCode="_-* #,##0.000_-;\-* #,##0.000_-;_-* &quot;-&quot;??_-;_-@_-"/>
    <numFmt numFmtId="170" formatCode="_(* #,##0.000_);_(* \(#,##0.000\);_(* &quot;-&quot;??_);_(@_)"/>
    <numFmt numFmtId="171" formatCode="_(&quot;R$ &quot;* #,##0.00_);_(&quot;R$ &quot;* \(#,##0.00\);_(&quot;R$ &quot;* &quot;-&quot;??_);_(@_)"/>
    <numFmt numFmtId="172" formatCode="_(&quot;R$&quot;* #,##0.00_);_(&quot;R$&quot;* \(#,##0.00\);_(&quot;R$&quot;* &quot;-&quot;??_);_(@_)"/>
    <numFmt numFmtId="173" formatCode="_-* #,##0.00\ _€_-;\-* #,##0.00\ _€_-;_-* &quot;-&quot;??\ _€_-;_-@_-"/>
    <numFmt numFmtId="174" formatCode="#,##0.00&quot; &quot;;&quot; (&quot;#,##0.00&quot;)&quot;;&quot; -&quot;#&quot; &quot;;@&quot; &quot;"/>
    <numFmt numFmtId="175" formatCode="#,##0.00&quot; &quot;;&quot;-&quot;#,##0.00&quot; &quot;;&quot; -&quot;#&quot; &quot;;@&quot; &quot;"/>
    <numFmt numFmtId="176" formatCode="[$R$-416]&quot; &quot;#,##0.00;[Red]&quot;-&quot;[$R$-416]&quot; &quot;#,##0.00"/>
    <numFmt numFmtId="177" formatCode="#\,##0."/>
    <numFmt numFmtId="178" formatCode="_(&quot;$&quot;* #,##0_);_(&quot;$&quot;* \(#,##0\);_(&quot;$&quot;* &quot;-&quot;_);_(@_)"/>
    <numFmt numFmtId="179" formatCode="_(&quot;$&quot;* #,##0.00_);_(&quot;$&quot;* \(#,##0.00\);_(&quot;$&quot;* &quot;-&quot;??_);_(@_)"/>
    <numFmt numFmtId="180" formatCode="\$#."/>
    <numFmt numFmtId="181" formatCode="#.00"/>
    <numFmt numFmtId="182" formatCode="0.00_)"/>
    <numFmt numFmtId="183" formatCode="%#.00"/>
    <numFmt numFmtId="184" formatCode="#\,##0.00"/>
    <numFmt numFmtId="185" formatCode="#,"/>
    <numFmt numFmtId="186" formatCode="#,##0.00;\-\ #,##0.00;\-"/>
    <numFmt numFmtId="187" formatCode="&quot;R$&quot;#,##0.00"/>
    <numFmt numFmtId="188" formatCode="0.000%"/>
  </numFmts>
  <fonts count="84">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b/>
      <sz val="14"/>
      <color theme="1"/>
      <name val="Calibri"/>
      <family val="2"/>
      <scheme val="minor"/>
    </font>
    <font>
      <i/>
      <sz val="11"/>
      <color theme="1"/>
      <name val="Calibri"/>
      <family val="2"/>
      <scheme val="minor"/>
    </font>
    <font>
      <b/>
      <sz val="28"/>
      <color theme="1"/>
      <name val="Arial"/>
      <family val="2"/>
    </font>
    <font>
      <b/>
      <i/>
      <sz val="18"/>
      <color theme="1"/>
      <name val="Calibri"/>
      <family val="2"/>
      <scheme val="minor"/>
    </font>
    <font>
      <b/>
      <sz val="16"/>
      <color theme="1"/>
      <name val="Calibri"/>
      <family val="2"/>
      <scheme val="minor"/>
    </font>
    <font>
      <b/>
      <u/>
      <sz val="8"/>
      <name val="Arial"/>
      <family val="2"/>
    </font>
    <font>
      <b/>
      <sz val="8"/>
      <name val="Arial"/>
      <family val="2"/>
    </font>
    <font>
      <sz val="10"/>
      <name val="Times New Roman"/>
      <family val="1"/>
    </font>
    <font>
      <b/>
      <sz val="10"/>
      <name val="Arial"/>
      <family val="2"/>
    </font>
    <font>
      <sz val="10"/>
      <name val="Arial"/>
      <family val="2"/>
    </font>
    <font>
      <sz val="11"/>
      <name val="Calibri"/>
      <family val="2"/>
      <scheme val="minor"/>
    </font>
    <font>
      <sz val="10"/>
      <name val="Arial Narrow"/>
      <family val="2"/>
    </font>
    <font>
      <b/>
      <sz val="14"/>
      <name val="Calibri"/>
      <family val="2"/>
      <scheme val="minor"/>
    </font>
    <font>
      <b/>
      <sz val="12"/>
      <color theme="0"/>
      <name val="Calibri"/>
      <family val="2"/>
      <scheme val="minor"/>
    </font>
    <font>
      <b/>
      <sz val="11"/>
      <name val="Calibri"/>
      <family val="2"/>
      <scheme val="minor"/>
    </font>
    <font>
      <sz val="10"/>
      <name val="Calibri"/>
      <family val="2"/>
      <scheme val="minor"/>
    </font>
    <font>
      <sz val="11"/>
      <color theme="1"/>
      <name val="Arial"/>
      <family val="2"/>
    </font>
    <font>
      <b/>
      <sz val="10"/>
      <color theme="1"/>
      <name val="Arial"/>
      <family val="2"/>
    </font>
    <font>
      <b/>
      <sz val="11"/>
      <color theme="0"/>
      <name val="Arial"/>
      <family val="2"/>
    </font>
    <font>
      <b/>
      <sz val="11"/>
      <name val="Arial"/>
      <family val="2"/>
    </font>
    <font>
      <sz val="9"/>
      <color theme="1"/>
      <name val="Arial"/>
      <family val="2"/>
    </font>
    <font>
      <b/>
      <sz val="14"/>
      <color rgb="FFFF0000"/>
      <name val="Calibri"/>
      <family val="2"/>
      <scheme val="minor"/>
    </font>
    <font>
      <sz val="10"/>
      <name val="Courier New"/>
      <family val="3"/>
    </font>
    <font>
      <sz val="8"/>
      <color rgb="FF000000"/>
      <name val="Arial"/>
      <family val="2"/>
    </font>
    <font>
      <sz val="8"/>
      <name val="Arial"/>
      <family val="2"/>
    </font>
    <font>
      <b/>
      <sz val="9"/>
      <name val="Arial"/>
      <family val="2"/>
    </font>
    <font>
      <b/>
      <sz val="10"/>
      <color rgb="FFFF0000"/>
      <name val="Arial"/>
      <family val="2"/>
    </font>
    <font>
      <sz val="8.5"/>
      <name val="Arial"/>
      <family val="2"/>
    </font>
    <font>
      <sz val="8.5"/>
      <color rgb="FF000000"/>
      <name val="Arial"/>
      <family val="2"/>
    </font>
    <font>
      <b/>
      <sz val="8.5"/>
      <name val="Arial"/>
      <family val="2"/>
    </font>
    <font>
      <sz val="12"/>
      <color theme="1"/>
      <name val="Arial"/>
      <family val="2"/>
    </font>
    <font>
      <b/>
      <sz val="12"/>
      <color theme="0"/>
      <name val="Arial"/>
      <family val="2"/>
    </font>
    <font>
      <b/>
      <sz val="11"/>
      <color theme="1"/>
      <name val="Arial"/>
      <family val="2"/>
    </font>
    <font>
      <sz val="9"/>
      <name val="Arial"/>
      <family val="2"/>
    </font>
    <font>
      <b/>
      <sz val="10"/>
      <color theme="0"/>
      <name val="Arial"/>
      <family val="2"/>
    </font>
    <font>
      <sz val="11"/>
      <name val="Arial"/>
      <family val="2"/>
    </font>
    <font>
      <b/>
      <sz val="18"/>
      <color theme="1"/>
      <name val="Arial"/>
      <family val="2"/>
    </font>
    <font>
      <sz val="10"/>
      <color theme="1"/>
      <name val="Arial"/>
      <family val="2"/>
    </font>
    <font>
      <b/>
      <sz val="22"/>
      <name val="Calibri"/>
      <family val="2"/>
      <scheme val="minor"/>
    </font>
    <font>
      <b/>
      <sz val="12"/>
      <color theme="1"/>
      <name val="Arial"/>
      <family val="2"/>
    </font>
    <font>
      <sz val="12"/>
      <color theme="0"/>
      <name val="Arial"/>
      <family val="2"/>
    </font>
    <font>
      <sz val="12"/>
      <name val="Arial"/>
      <family val="2"/>
    </font>
    <font>
      <b/>
      <sz val="12"/>
      <name val="Arial"/>
      <family val="2"/>
    </font>
    <font>
      <sz val="12"/>
      <color rgb="FFC00000"/>
      <name val="Arial"/>
      <family val="2"/>
    </font>
    <font>
      <sz val="11"/>
      <color rgb="FFFF0000"/>
      <name val="Calibri"/>
      <family val="2"/>
      <scheme val="minor"/>
    </font>
    <font>
      <b/>
      <i/>
      <sz val="16"/>
      <color theme="1"/>
      <name val="Calibri"/>
      <family val="2"/>
      <scheme val="minor"/>
    </font>
    <font>
      <b/>
      <u/>
      <sz val="18"/>
      <color theme="1"/>
      <name val="Calibri"/>
      <family val="2"/>
      <scheme val="minor"/>
    </font>
    <font>
      <b/>
      <u/>
      <sz val="11"/>
      <color theme="1"/>
      <name val="Calibri"/>
      <family val="2"/>
      <scheme val="minor"/>
    </font>
    <font>
      <sz val="11"/>
      <color theme="1"/>
      <name val="Calibri"/>
      <family val="2"/>
    </font>
    <font>
      <vertAlign val="subscript"/>
      <sz val="11"/>
      <color theme="0"/>
      <name val="Calibri"/>
      <family val="2"/>
      <scheme val="minor"/>
    </font>
    <font>
      <b/>
      <u/>
      <sz val="14"/>
      <color theme="1"/>
      <name val="Calibri"/>
      <family val="2"/>
      <scheme val="minor"/>
    </font>
    <font>
      <sz val="14"/>
      <name val="Calibri"/>
      <family val="2"/>
      <scheme val="minor"/>
    </font>
    <font>
      <b/>
      <sz val="9"/>
      <color indexed="81"/>
      <name val="Segoe UI"/>
      <family val="2"/>
    </font>
    <font>
      <sz val="9"/>
      <color indexed="81"/>
      <name val="Segoe UI"/>
      <family val="2"/>
    </font>
    <font>
      <b/>
      <sz val="26"/>
      <name val="Calibri"/>
      <family val="2"/>
      <scheme val="minor"/>
    </font>
    <font>
      <sz val="11"/>
      <color indexed="8"/>
      <name val="Calibri"/>
      <family val="2"/>
    </font>
    <font>
      <b/>
      <sz val="15"/>
      <color indexed="56"/>
      <name val="Calibri"/>
      <family val="2"/>
    </font>
    <font>
      <sz val="12"/>
      <name val="Times New Roman"/>
      <family val="1"/>
    </font>
    <font>
      <b/>
      <sz val="14"/>
      <name val="Arial"/>
      <family val="2"/>
    </font>
    <font>
      <sz val="11"/>
      <color indexed="8"/>
      <name val="Arial"/>
      <family val="2"/>
    </font>
    <font>
      <sz val="10"/>
      <color rgb="FF000000"/>
      <name val="Arial1"/>
    </font>
    <font>
      <sz val="11"/>
      <color rgb="FF000000"/>
      <name val="Calibri"/>
      <family val="2"/>
    </font>
    <font>
      <b/>
      <i/>
      <sz val="16"/>
      <color rgb="FF000000"/>
      <name val="Arial"/>
      <family val="2"/>
    </font>
    <font>
      <sz val="11"/>
      <color rgb="FF000000"/>
      <name val="Arial"/>
      <family val="2"/>
    </font>
    <font>
      <b/>
      <i/>
      <u/>
      <sz val="11"/>
      <color rgb="FF000000"/>
      <name val="Arial"/>
      <family val="2"/>
    </font>
    <font>
      <sz val="10"/>
      <color indexed="8"/>
      <name val="MS Sans Serif"/>
      <family val="2"/>
    </font>
    <font>
      <sz val="1"/>
      <color indexed="8"/>
      <name val="Courier"/>
      <family val="3"/>
    </font>
    <font>
      <u/>
      <sz val="6"/>
      <color indexed="36"/>
      <name val="MS Sans Serif"/>
      <family val="2"/>
    </font>
    <font>
      <u/>
      <sz val="11"/>
      <color indexed="12"/>
      <name val="Arial"/>
      <family val="2"/>
    </font>
    <font>
      <sz val="10"/>
      <name val="Courier"/>
      <family val="3"/>
    </font>
    <font>
      <b/>
      <i/>
      <sz val="16"/>
      <name val="Helv"/>
    </font>
    <font>
      <sz val="10"/>
      <name val="MS Sans Serif"/>
      <family val="2"/>
    </font>
    <font>
      <sz val="1"/>
      <color indexed="18"/>
      <name val="Courier"/>
      <family val="3"/>
    </font>
    <font>
      <b/>
      <sz val="1"/>
      <color indexed="8"/>
      <name val="Courier"/>
      <family val="3"/>
    </font>
    <font>
      <sz val="10"/>
      <color indexed="8"/>
      <name val="Arial"/>
      <family val="2"/>
    </font>
    <font>
      <sz val="10"/>
      <name val="Arial"/>
    </font>
    <font>
      <sz val="10"/>
      <color rgb="FF000000"/>
      <name val="Times New Roman"/>
      <charset val="204"/>
    </font>
    <font>
      <sz val="10"/>
      <color rgb="FF000000"/>
      <name val="Times New Roman"/>
      <family val="1"/>
    </font>
    <font>
      <u/>
      <sz val="11"/>
      <color theme="10"/>
      <name val="Calibri"/>
      <family val="2"/>
      <scheme val="minor"/>
    </font>
    <font>
      <sz val="8"/>
      <name val="Calibri"/>
      <family val="2"/>
      <scheme val="minor"/>
    </font>
  </fonts>
  <fills count="26">
    <fill>
      <patternFill patternType="none"/>
    </fill>
    <fill>
      <patternFill patternType="gray125"/>
    </fill>
    <fill>
      <patternFill patternType="solid">
        <fgColor rgb="FFFFFF00"/>
        <bgColor indexed="64"/>
      </patternFill>
    </fill>
    <fill>
      <patternFill patternType="solid">
        <fgColor theme="0" tint="-0.249977111117893"/>
        <bgColor indexed="64"/>
      </patternFill>
    </fill>
    <fill>
      <patternFill patternType="solid">
        <fgColor theme="0"/>
        <bgColor indexed="64"/>
      </patternFill>
    </fill>
    <fill>
      <patternFill patternType="solid">
        <fgColor theme="0" tint="-4.9989318521683403E-2"/>
        <bgColor indexed="64"/>
      </patternFill>
    </fill>
    <fill>
      <patternFill patternType="solid">
        <fgColor theme="1"/>
        <bgColor indexed="64"/>
      </patternFill>
    </fill>
    <fill>
      <patternFill patternType="solid">
        <fgColor theme="1" tint="0.249977111117893"/>
        <bgColor indexed="64"/>
      </patternFill>
    </fill>
    <fill>
      <patternFill patternType="solid">
        <fgColor rgb="FF948A54"/>
        <bgColor indexed="64"/>
      </patternFill>
    </fill>
    <fill>
      <patternFill patternType="solid">
        <fgColor theme="0" tint="-0.14999847407452621"/>
        <bgColor indexed="64"/>
      </patternFill>
    </fill>
    <fill>
      <patternFill patternType="solid">
        <fgColor theme="1" tint="0.14999847407452621"/>
        <bgColor indexed="64"/>
      </patternFill>
    </fill>
    <fill>
      <patternFill patternType="solid">
        <fgColor theme="1" tint="0.34998626667073579"/>
        <bgColor indexed="64"/>
      </patternFill>
    </fill>
    <fill>
      <patternFill patternType="solid">
        <fgColor rgb="FFC1B991"/>
        <bgColor indexed="64"/>
      </patternFill>
    </fill>
    <fill>
      <patternFill patternType="solid">
        <fgColor theme="6" tint="-0.249977111117893"/>
        <bgColor indexed="64"/>
      </patternFill>
    </fill>
    <fill>
      <patternFill patternType="solid">
        <fgColor rgb="FFDCD8C2"/>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4"/>
        <bgColor indexed="64"/>
      </patternFill>
    </fill>
    <fill>
      <patternFill patternType="solid">
        <fgColor rgb="FFE9E6D7"/>
        <bgColor indexed="64"/>
      </patternFill>
    </fill>
    <fill>
      <patternFill patternType="solid">
        <fgColor indexed="22"/>
        <bgColor indexed="64"/>
      </patternFill>
    </fill>
    <fill>
      <patternFill patternType="solid">
        <fgColor indexed="52"/>
        <bgColor indexed="64"/>
      </patternFill>
    </fill>
    <fill>
      <patternFill patternType="solid">
        <fgColor indexed="26"/>
        <bgColor indexed="64"/>
      </patternFill>
    </fill>
    <fill>
      <patternFill patternType="solid">
        <fgColor rgb="FFFF0000"/>
        <bgColor indexed="64"/>
      </patternFill>
    </fill>
    <fill>
      <patternFill patternType="solid">
        <fgColor theme="4" tint="-0.249977111117893"/>
        <bgColor indexed="64"/>
      </patternFill>
    </fill>
    <fill>
      <patternFill patternType="solid">
        <fgColor theme="3"/>
        <bgColor indexed="64"/>
      </patternFill>
    </fill>
  </fills>
  <borders count="115">
    <border>
      <left/>
      <right/>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diagonal/>
    </border>
    <border>
      <left/>
      <right style="medium">
        <color indexed="64"/>
      </right>
      <top style="thin">
        <color indexed="64"/>
      </top>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bottom style="hair">
        <color indexed="64"/>
      </bottom>
      <diagonal/>
    </border>
    <border>
      <left/>
      <right/>
      <top/>
      <bottom style="hair">
        <color indexed="64"/>
      </bottom>
      <diagonal/>
    </border>
    <border>
      <left style="medium">
        <color indexed="64"/>
      </left>
      <right/>
      <top style="hair">
        <color indexed="64"/>
      </top>
      <bottom/>
      <diagonal/>
    </border>
    <border>
      <left/>
      <right/>
      <top style="hair">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theme="0"/>
      </right>
      <top style="thin">
        <color theme="0"/>
      </top>
      <bottom style="thin">
        <color indexed="64"/>
      </bottom>
      <diagonal/>
    </border>
    <border>
      <left style="thin">
        <color theme="0"/>
      </left>
      <right style="thin">
        <color theme="0"/>
      </right>
      <top style="thin">
        <color theme="0"/>
      </top>
      <bottom style="thin">
        <color indexed="64"/>
      </bottom>
      <diagonal/>
    </border>
    <border>
      <left style="thin">
        <color theme="0"/>
      </left>
      <right style="medium">
        <color indexed="64"/>
      </right>
      <top style="thin">
        <color theme="0"/>
      </top>
      <bottom style="thin">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hair">
        <color indexed="64"/>
      </left>
      <right style="medium">
        <color indexed="64"/>
      </right>
      <top style="hair">
        <color indexed="64"/>
      </top>
      <bottom style="medium">
        <color indexed="64"/>
      </bottom>
      <diagonal/>
    </border>
    <border>
      <left/>
      <right style="medium">
        <color indexed="64"/>
      </right>
      <top/>
      <bottom style="hair">
        <color indexed="64"/>
      </bottom>
      <diagonal/>
    </border>
    <border>
      <left/>
      <right style="medium">
        <color indexed="64"/>
      </right>
      <top/>
      <bottom style="thin">
        <color indexed="64"/>
      </bottom>
      <diagonal/>
    </border>
    <border>
      <left/>
      <right style="hair">
        <color indexed="64"/>
      </right>
      <top/>
      <bottom style="hair">
        <color indexed="64"/>
      </bottom>
      <diagonal/>
    </border>
    <border>
      <left style="medium">
        <color indexed="64"/>
      </left>
      <right style="thin">
        <color indexed="64"/>
      </right>
      <top style="thin">
        <color indexed="64"/>
      </top>
      <bottom style="thin">
        <color indexed="64"/>
      </bottom>
      <diagonal/>
    </border>
    <border>
      <left/>
      <right/>
      <top style="thin">
        <color indexed="64"/>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medium">
        <color indexed="64"/>
      </right>
      <top style="hair">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style="thin">
        <color theme="0"/>
      </left>
      <right style="medium">
        <color indexed="64"/>
      </right>
      <top style="medium">
        <color indexed="64"/>
      </top>
      <bottom style="thin">
        <color theme="0"/>
      </bottom>
      <diagonal/>
    </border>
    <border>
      <left style="medium">
        <color indexed="64"/>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style="medium">
        <color indexed="64"/>
      </right>
      <top style="thin">
        <color theme="0"/>
      </top>
      <bottom style="thin">
        <color theme="0"/>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double">
        <color auto="1"/>
      </left>
      <right style="thin">
        <color auto="1"/>
      </right>
      <top style="medium">
        <color indexed="64"/>
      </top>
      <bottom/>
      <diagonal/>
    </border>
    <border>
      <left style="thin">
        <color indexed="64"/>
      </left>
      <right style="thin">
        <color indexed="64"/>
      </right>
      <top style="medium">
        <color indexed="64"/>
      </top>
      <bottom/>
      <diagonal/>
    </border>
    <border>
      <left style="thin">
        <color auto="1"/>
      </left>
      <right style="double">
        <color auto="1"/>
      </right>
      <top style="medium">
        <color indexed="64"/>
      </top>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style="thin">
        <color theme="0"/>
      </right>
      <top/>
      <bottom style="thin">
        <color theme="0"/>
      </bottom>
      <diagonal/>
    </border>
    <border>
      <left style="thin">
        <color theme="0"/>
      </left>
      <right style="thin">
        <color theme="0"/>
      </right>
      <top/>
      <bottom style="thin">
        <color theme="0"/>
      </bottom>
      <diagonal/>
    </border>
    <border>
      <left style="thin">
        <color theme="0"/>
      </left>
      <right style="thin">
        <color theme="0"/>
      </right>
      <top style="hair">
        <color indexed="64"/>
      </top>
      <bottom style="thin">
        <color theme="0"/>
      </bottom>
      <diagonal/>
    </border>
    <border>
      <left style="thin">
        <color theme="0"/>
      </left>
      <right/>
      <top style="hair">
        <color indexed="64"/>
      </top>
      <bottom style="thin">
        <color theme="0"/>
      </bottom>
      <diagonal/>
    </border>
    <border>
      <left style="double">
        <color indexed="64"/>
      </left>
      <right style="thin">
        <color theme="0"/>
      </right>
      <top style="hair">
        <color indexed="64"/>
      </top>
      <bottom style="thin">
        <color theme="0"/>
      </bottom>
      <diagonal/>
    </border>
    <border>
      <left style="thin">
        <color theme="0"/>
      </left>
      <right style="double">
        <color auto="1"/>
      </right>
      <top style="hair">
        <color indexed="64"/>
      </top>
      <bottom style="thin">
        <color theme="0"/>
      </bottom>
      <diagonal/>
    </border>
    <border>
      <left/>
      <right style="thin">
        <color theme="0"/>
      </right>
      <top style="hair">
        <color indexed="64"/>
      </top>
      <bottom style="thin">
        <color theme="0"/>
      </bottom>
      <diagonal/>
    </border>
    <border>
      <left style="thin">
        <color theme="0"/>
      </left>
      <right style="thin">
        <color theme="0"/>
      </right>
      <top style="hair">
        <color indexed="64"/>
      </top>
      <bottom/>
      <diagonal/>
    </border>
    <border>
      <left style="thin">
        <color theme="0"/>
      </left>
      <right style="medium">
        <color indexed="64"/>
      </right>
      <top style="hair">
        <color indexed="64"/>
      </top>
      <bottom style="thin">
        <color theme="0"/>
      </bottom>
      <diagonal/>
    </border>
    <border>
      <left style="thin">
        <color theme="0"/>
      </left>
      <right style="thin">
        <color theme="0"/>
      </right>
      <top style="thin">
        <color theme="0"/>
      </top>
      <bottom/>
      <diagonal/>
    </border>
    <border>
      <left style="double">
        <color indexed="64"/>
      </left>
      <right style="thin">
        <color theme="0"/>
      </right>
      <top style="thin">
        <color theme="0"/>
      </top>
      <bottom style="thin">
        <color theme="0"/>
      </bottom>
      <diagonal/>
    </border>
    <border>
      <left style="thin">
        <color theme="0"/>
      </left>
      <right style="double">
        <color auto="1"/>
      </right>
      <top style="thin">
        <color theme="0"/>
      </top>
      <bottom style="thin">
        <color theme="0"/>
      </bottom>
      <diagonal/>
    </border>
    <border>
      <left style="thin">
        <color theme="0"/>
      </left>
      <right style="thin">
        <color theme="0"/>
      </right>
      <top/>
      <bottom/>
      <diagonal/>
    </border>
    <border>
      <left style="medium">
        <color indexed="64"/>
      </left>
      <right style="thin">
        <color theme="0"/>
      </right>
      <top style="thin">
        <color theme="0"/>
      </top>
      <bottom/>
      <diagonal/>
    </border>
    <border>
      <left style="thin">
        <color theme="0"/>
      </left>
      <right style="thin">
        <color theme="0"/>
      </right>
      <top style="thin">
        <color theme="0"/>
      </top>
      <bottom style="hair">
        <color indexed="64"/>
      </bottom>
      <diagonal/>
    </border>
    <border>
      <left style="thin">
        <color theme="0"/>
      </left>
      <right/>
      <top style="thin">
        <color theme="0"/>
      </top>
      <bottom style="hair">
        <color indexed="64"/>
      </bottom>
      <diagonal/>
    </border>
    <border>
      <left style="double">
        <color indexed="64"/>
      </left>
      <right style="thin">
        <color theme="0"/>
      </right>
      <top style="thin">
        <color theme="0"/>
      </top>
      <bottom style="hair">
        <color indexed="64"/>
      </bottom>
      <diagonal/>
    </border>
    <border>
      <left style="thin">
        <color theme="0"/>
      </left>
      <right style="double">
        <color auto="1"/>
      </right>
      <top style="thin">
        <color theme="0"/>
      </top>
      <bottom style="hair">
        <color indexed="64"/>
      </bottom>
      <diagonal/>
    </border>
    <border>
      <left/>
      <right style="thin">
        <color theme="0"/>
      </right>
      <top style="thin">
        <color theme="0"/>
      </top>
      <bottom style="hair">
        <color indexed="64"/>
      </bottom>
      <diagonal/>
    </border>
    <border>
      <left style="thin">
        <color theme="0"/>
      </left>
      <right style="medium">
        <color indexed="64"/>
      </right>
      <top style="thin">
        <color theme="0"/>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hair">
        <color indexed="64"/>
      </right>
      <top/>
      <bottom style="hair">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hair">
        <color indexed="64"/>
      </left>
      <right/>
      <top style="hair">
        <color indexed="64"/>
      </top>
      <bottom/>
      <diagonal/>
    </border>
    <border>
      <left/>
      <right style="hair">
        <color indexed="64"/>
      </right>
      <top style="hair">
        <color indexed="64"/>
      </top>
      <bottom/>
      <diagonal/>
    </border>
    <border>
      <left/>
      <right/>
      <top/>
      <bottom style="thick">
        <color indexed="62"/>
      </bottom>
      <diagonal/>
    </border>
    <border>
      <left style="thin">
        <color indexed="64"/>
      </left>
      <right/>
      <top/>
      <bottom style="thin">
        <color indexed="64"/>
      </bottom>
      <diagonal/>
    </border>
    <border>
      <left/>
      <right style="thin">
        <color auto="1"/>
      </right>
      <top style="hair">
        <color indexed="64"/>
      </top>
      <bottom style="thin">
        <color auto="1"/>
      </bottom>
      <diagonal/>
    </border>
    <border>
      <left style="medium">
        <color indexed="64"/>
      </left>
      <right style="medium">
        <color indexed="64"/>
      </right>
      <top style="thin">
        <color indexed="64"/>
      </top>
      <bottom style="thin">
        <color indexed="64"/>
      </bottom>
      <diagonal/>
    </border>
  </borders>
  <cellStyleXfs count="614">
    <xf numFmtId="0" fontId="0" fillId="0" borderId="0"/>
    <xf numFmtId="0" fontId="11" fillId="0" borderId="0"/>
    <xf numFmtId="43" fontId="13" fillId="0" borderId="0" applyFont="0" applyFill="0" applyBorder="0" applyAlignment="0" applyProtection="0"/>
    <xf numFmtId="0" fontId="13" fillId="0" borderId="0"/>
    <xf numFmtId="164" fontId="13" fillId="0" borderId="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37" fillId="0" borderId="0"/>
    <xf numFmtId="44" fontId="1" fillId="0" borderId="0" applyFont="0" applyFill="0" applyBorder="0" applyAlignment="0" applyProtection="0"/>
    <xf numFmtId="43" fontId="1" fillId="0" borderId="0" applyFont="0" applyFill="0" applyBorder="0" applyAlignment="0" applyProtection="0"/>
    <xf numFmtId="0" fontId="13" fillId="0" borderId="0"/>
    <xf numFmtId="43" fontId="13" fillId="0" borderId="0" applyFont="0" applyFill="0" applyBorder="0" applyAlignment="0" applyProtection="0"/>
    <xf numFmtId="171" fontId="13" fillId="0" borderId="0" applyFont="0" applyFill="0" applyBorder="0" applyAlignment="0" applyProtection="0"/>
    <xf numFmtId="0" fontId="59" fillId="0" borderId="0"/>
    <xf numFmtId="0" fontId="59" fillId="0" borderId="0"/>
    <xf numFmtId="0" fontId="59" fillId="0" borderId="0"/>
    <xf numFmtId="172" fontId="13" fillId="0" borderId="0" applyFont="0" applyFill="0" applyBorder="0" applyAlignment="0" applyProtection="0"/>
    <xf numFmtId="171" fontId="13" fillId="0" borderId="0" applyFont="0" applyFill="0" applyBorder="0" applyAlignment="0" applyProtection="0"/>
    <xf numFmtId="0" fontId="11" fillId="0" borderId="0"/>
    <xf numFmtId="0" fontId="11" fillId="0" borderId="0"/>
    <xf numFmtId="0" fontId="1" fillId="0" borderId="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1" fillId="0" borderId="0" applyFont="0" applyFill="0" applyBorder="0" applyAlignment="0" applyProtection="0"/>
    <xf numFmtId="9" fontId="13" fillId="0" borderId="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0" fontId="60" fillId="0" borderId="111" applyNumberFormat="0" applyFill="0" applyAlignment="0" applyProtection="0"/>
    <xf numFmtId="0" fontId="60" fillId="0" borderId="111" applyNumberFormat="0" applyFill="0" applyAlignment="0" applyProtection="0"/>
    <xf numFmtId="43" fontId="13" fillId="0" borderId="0" applyFont="0" applyFill="0" applyBorder="0" applyAlignment="0" applyProtection="0"/>
    <xf numFmtId="43" fontId="59"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59" fillId="0" borderId="0" applyFont="0" applyFill="0" applyBorder="0" applyAlignment="0" applyProtection="0"/>
    <xf numFmtId="165" fontId="1"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0" fontId="13" fillId="0" borderId="0"/>
    <xf numFmtId="43" fontId="1" fillId="0" borderId="0" applyFont="0" applyFill="0" applyBorder="0" applyAlignment="0" applyProtection="0"/>
    <xf numFmtId="0" fontId="64" fillId="0" borderId="0" applyNumberFormat="0" applyBorder="0" applyProtection="0"/>
    <xf numFmtId="0" fontId="64" fillId="0" borderId="0" applyNumberFormat="0" applyBorder="0" applyProtection="0"/>
    <xf numFmtId="174" fontId="64" fillId="0" borderId="0" applyBorder="0" applyProtection="0"/>
    <xf numFmtId="174" fontId="64" fillId="0" borderId="0" applyBorder="0" applyProtection="0"/>
    <xf numFmtId="0" fontId="64" fillId="0" borderId="0" applyNumberFormat="0" applyBorder="0" applyProtection="0"/>
    <xf numFmtId="0" fontId="65" fillId="0" borderId="0" applyNumberFormat="0" applyBorder="0" applyProtection="0"/>
    <xf numFmtId="175" fontId="65" fillId="0" borderId="0" applyBorder="0" applyProtection="0"/>
    <xf numFmtId="0" fontId="66" fillId="0" borderId="0" applyNumberFormat="0" applyBorder="0" applyProtection="0">
      <alignment horizontal="center"/>
    </xf>
    <xf numFmtId="0" fontId="66" fillId="0" borderId="0" applyNumberFormat="0" applyBorder="0" applyProtection="0">
      <alignment horizontal="center" textRotation="90"/>
    </xf>
    <xf numFmtId="0" fontId="67" fillId="0" borderId="0"/>
    <xf numFmtId="0" fontId="13" fillId="0" borderId="0"/>
    <xf numFmtId="0" fontId="1" fillId="0" borderId="0"/>
    <xf numFmtId="0" fontId="13" fillId="0" borderId="0"/>
    <xf numFmtId="0" fontId="13" fillId="0" borderId="0"/>
    <xf numFmtId="9" fontId="67"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68" fillId="0" borderId="0" applyNumberFormat="0" applyBorder="0" applyProtection="0"/>
    <xf numFmtId="176" fontId="68" fillId="0" borderId="0" applyBorder="0" applyProtection="0"/>
    <xf numFmtId="174" fontId="64" fillId="0" borderId="0" applyBorder="0" applyProtection="0"/>
    <xf numFmtId="43" fontId="6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9" fillId="0" borderId="0"/>
    <xf numFmtId="173" fontId="13" fillId="0" borderId="0" applyFont="0" applyFill="0" applyBorder="0" applyAlignment="0" applyProtection="0"/>
    <xf numFmtId="177" fontId="70" fillId="0" borderId="0">
      <protection locked="0"/>
    </xf>
    <xf numFmtId="0" fontId="12" fillId="21" borderId="47" applyFill="0" applyBorder="0" applyAlignment="0" applyProtection="0">
      <alignment vertical="center"/>
      <protection locked="0"/>
    </xf>
    <xf numFmtId="178" fontId="13" fillId="0" borderId="0" applyFont="0" applyFill="0" applyBorder="0" applyAlignment="0" applyProtection="0"/>
    <xf numFmtId="179" fontId="13" fillId="0" borderId="0" applyFont="0" applyFill="0" applyBorder="0" applyAlignment="0" applyProtection="0"/>
    <xf numFmtId="180" fontId="70" fillId="0" borderId="0">
      <protection locked="0"/>
    </xf>
    <xf numFmtId="0" fontId="70" fillId="0" borderId="0">
      <protection locked="0"/>
    </xf>
    <xf numFmtId="0" fontId="70" fillId="0" borderId="0">
      <protection locked="0"/>
    </xf>
    <xf numFmtId="0" fontId="59" fillId="0" borderId="0"/>
    <xf numFmtId="181" fontId="70" fillId="0" borderId="0">
      <protection locked="0"/>
    </xf>
    <xf numFmtId="181" fontId="70" fillId="0" borderId="0">
      <protection locked="0"/>
    </xf>
    <xf numFmtId="0" fontId="71" fillId="0" borderId="0" applyNumberFormat="0" applyFill="0" applyBorder="0" applyAlignment="0" applyProtection="0">
      <alignment vertical="top"/>
      <protection locked="0"/>
    </xf>
    <xf numFmtId="38" fontId="28" fillId="20" borderId="0" applyNumberFormat="0" applyBorder="0" applyAlignment="0" applyProtection="0"/>
    <xf numFmtId="0" fontId="70" fillId="0" borderId="0">
      <protection locked="0"/>
    </xf>
    <xf numFmtId="0" fontId="70" fillId="0" borderId="0">
      <protection locked="0"/>
    </xf>
    <xf numFmtId="0" fontId="72" fillId="0" borderId="0" applyNumberFormat="0" applyFill="0" applyBorder="0" applyAlignment="0" applyProtection="0">
      <alignment vertical="top"/>
      <protection locked="0"/>
    </xf>
    <xf numFmtId="0" fontId="73" fillId="0" borderId="0"/>
    <xf numFmtId="10" fontId="28" fillId="22" borderId="46" applyNumberFormat="0" applyBorder="0" applyAlignment="0" applyProtection="0"/>
    <xf numFmtId="0" fontId="13" fillId="0" borderId="0">
      <alignment horizontal="centerContinuous" vertical="justify"/>
    </xf>
    <xf numFmtId="0" fontId="61" fillId="0" borderId="0" applyAlignment="0">
      <alignment horizontal="center"/>
    </xf>
    <xf numFmtId="44" fontId="63" fillId="0" borderId="0" applyFont="0" applyFill="0" applyBorder="0" applyAlignment="0" applyProtection="0"/>
    <xf numFmtId="182" fontId="74" fillId="0" borderId="0"/>
    <xf numFmtId="0" fontId="13" fillId="0" borderId="0"/>
    <xf numFmtId="0" fontId="13"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1" fillId="0" borderId="0"/>
    <xf numFmtId="0" fontId="1" fillId="0" borderId="0"/>
    <xf numFmtId="0" fontId="1" fillId="0" borderId="0"/>
    <xf numFmtId="0" fontId="1" fillId="0" borderId="0"/>
    <xf numFmtId="0" fontId="13" fillId="0" borderId="0"/>
    <xf numFmtId="0" fontId="6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3" fillId="0" borderId="0"/>
    <xf numFmtId="0" fontId="13" fillId="0" borderId="0"/>
    <xf numFmtId="0" fontId="62" fillId="0" borderId="0">
      <alignment horizontal="left" vertical="center" indent="12"/>
    </xf>
    <xf numFmtId="0" fontId="28" fillId="0" borderId="47" applyBorder="0">
      <alignment horizontal="left" vertical="center" wrapText="1" indent="2"/>
      <protection locked="0"/>
    </xf>
    <xf numFmtId="0" fontId="28" fillId="0" borderId="47" applyBorder="0">
      <alignment horizontal="left" vertical="center" wrapText="1" indent="3"/>
      <protection locked="0"/>
    </xf>
    <xf numFmtId="10" fontId="13" fillId="0" borderId="0" applyFont="0" applyFill="0" applyBorder="0" applyAlignment="0" applyProtection="0"/>
    <xf numFmtId="183" fontId="70" fillId="0" borderId="0">
      <protection locked="0"/>
    </xf>
    <xf numFmtId="183" fontId="70" fillId="0" borderId="0">
      <protection locked="0"/>
    </xf>
    <xf numFmtId="184" fontId="70" fillId="0" borderId="0">
      <protection locked="0"/>
    </xf>
    <xf numFmtId="9" fontId="67"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38" fontId="75" fillId="0" borderId="0" applyFont="0" applyFill="0" applyBorder="0" applyAlignment="0" applyProtection="0"/>
    <xf numFmtId="185" fontId="76" fillId="0" borderId="0">
      <protection locked="0"/>
    </xf>
    <xf numFmtId="43" fontId="63" fillId="0" borderId="0" applyFont="0" applyFill="0" applyBorder="0" applyAlignment="0" applyProtection="0"/>
    <xf numFmtId="41" fontId="11" fillId="0" borderId="0" applyFont="0" applyFill="0" applyBorder="0" applyAlignment="0" applyProtection="0"/>
    <xf numFmtId="0" fontId="75" fillId="0" borderId="0"/>
    <xf numFmtId="0" fontId="77" fillId="0" borderId="0">
      <protection locked="0"/>
    </xf>
    <xf numFmtId="0" fontId="77" fillId="0" borderId="0">
      <protection locked="0"/>
    </xf>
    <xf numFmtId="43" fontId="1" fillId="0" borderId="0" applyFont="0" applyFill="0" applyBorder="0" applyAlignment="0" applyProtection="0"/>
    <xf numFmtId="43" fontId="1" fillId="0" borderId="0" applyFont="0" applyFill="0" applyBorder="0" applyAlignment="0" applyProtection="0"/>
    <xf numFmtId="179" fontId="13"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0" fontId="13" fillId="0" borderId="0"/>
    <xf numFmtId="43" fontId="13" fillId="0" borderId="0" applyFont="0" applyFill="0" applyBorder="0" applyAlignment="0" applyProtection="0"/>
    <xf numFmtId="0" fontId="1" fillId="0" borderId="0"/>
    <xf numFmtId="0" fontId="13" fillId="0" borderId="0"/>
    <xf numFmtId="0" fontId="78" fillId="0" borderId="0"/>
    <xf numFmtId="9" fontId="13" fillId="0" borderId="0" applyFont="0" applyFill="0" applyBorder="0" applyAlignment="0" applyProtection="0"/>
    <xf numFmtId="43" fontId="13" fillId="0" borderId="0" applyFont="0" applyFill="0" applyBorder="0" applyAlignment="0" applyProtection="0"/>
    <xf numFmtId="0" fontId="1" fillId="0" borderId="0"/>
    <xf numFmtId="43" fontId="1" fillId="0" borderId="0" applyFont="0" applyFill="0" applyBorder="0" applyAlignment="0" applyProtection="0"/>
    <xf numFmtId="0" fontId="13" fillId="0" borderId="0"/>
    <xf numFmtId="0" fontId="13" fillId="0" borderId="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alignment horizontal="centerContinuous" vertical="justify"/>
    </xf>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 fillId="0" borderId="0"/>
    <xf numFmtId="0" fontId="1" fillId="0" borderId="0"/>
    <xf numFmtId="0" fontId="1" fillId="0" borderId="0"/>
    <xf numFmtId="0" fontId="13" fillId="0" borderId="0"/>
    <xf numFmtId="0" fontId="67"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3" fillId="0" borderId="0"/>
    <xf numFmtId="0" fontId="13" fillId="0" borderId="0"/>
    <xf numFmtId="0" fontId="13" fillId="0" borderId="0"/>
    <xf numFmtId="0" fontId="1" fillId="0" borderId="0"/>
    <xf numFmtId="0" fontId="1" fillId="0" borderId="0"/>
    <xf numFmtId="0" fontId="13" fillId="0" borderId="0"/>
    <xf numFmtId="0" fontId="13" fillId="0" borderId="0"/>
    <xf numFmtId="0" fontId="13" fillId="0" borderId="0"/>
    <xf numFmtId="0" fontId="13" fillId="0" borderId="0"/>
    <xf numFmtId="0" fontId="13" fillId="0" borderId="0"/>
    <xf numFmtId="10" fontId="13" fillId="0" borderId="0" applyFont="0" applyFill="0" applyBorder="0" applyAlignment="0" applyProtection="0"/>
    <xf numFmtId="9" fontId="63"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9" fontId="13" fillId="0" borderId="0" applyFont="0" applyFill="0" applyBorder="0" applyAlignment="0" applyProtection="0"/>
    <xf numFmtId="43" fontId="1" fillId="0" borderId="0" applyFont="0" applyFill="0" applyBorder="0" applyAlignment="0" applyProtection="0"/>
    <xf numFmtId="43" fontId="6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59" fillId="0" borderId="0" applyFont="0" applyFill="0" applyBorder="0" applyAlignment="0" applyProtection="0"/>
    <xf numFmtId="165" fontId="1"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0" fontId="13" fillId="0" borderId="0"/>
    <xf numFmtId="43" fontId="1"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59" fillId="0" borderId="0" applyFont="0" applyFill="0" applyBorder="0" applyAlignment="0" applyProtection="0"/>
    <xf numFmtId="165" fontId="1"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59" fillId="0" borderId="0" applyFont="0" applyFill="0" applyBorder="0" applyAlignment="0" applyProtection="0"/>
    <xf numFmtId="165" fontId="1"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43" fontId="6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59" fillId="0" borderId="0" applyFont="0" applyFill="0" applyBorder="0" applyAlignment="0" applyProtection="0"/>
    <xf numFmtId="165" fontId="1"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59" fillId="0" borderId="0" applyFont="0" applyFill="0" applyBorder="0" applyAlignment="0" applyProtection="0"/>
    <xf numFmtId="165" fontId="1"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0" fontId="13" fillId="0" borderId="0"/>
    <xf numFmtId="0" fontId="13" fillId="0" borderId="0"/>
    <xf numFmtId="0" fontId="13" fillId="0" borderId="0"/>
    <xf numFmtId="0" fontId="13" fillId="0" borderId="0"/>
    <xf numFmtId="0" fontId="79" fillId="0" borderId="0"/>
    <xf numFmtId="0" fontId="79" fillId="0" borderId="0"/>
    <xf numFmtId="0" fontId="13" fillId="0" borderId="0"/>
    <xf numFmtId="0" fontId="13" fillId="0" borderId="0"/>
    <xf numFmtId="0" fontId="80" fillId="0" borderId="0"/>
    <xf numFmtId="44" fontId="80" fillId="0" borderId="0" applyFont="0" applyFill="0" applyBorder="0" applyAlignment="0" applyProtection="0"/>
    <xf numFmtId="9" fontId="80" fillId="0" borderId="0" applyFont="0" applyFill="0" applyBorder="0" applyAlignment="0" applyProtection="0"/>
    <xf numFmtId="0" fontId="13" fillId="0" borderId="0"/>
    <xf numFmtId="0" fontId="13" fillId="0" borderId="0"/>
    <xf numFmtId="0" fontId="81" fillId="0" borderId="0"/>
    <xf numFmtId="44" fontId="81" fillId="0" borderId="0" applyFont="0" applyFill="0" applyBorder="0" applyAlignment="0" applyProtection="0"/>
    <xf numFmtId="9" fontId="81" fillId="0" borderId="0" applyFont="0" applyFill="0" applyBorder="0" applyAlignment="0" applyProtection="0"/>
    <xf numFmtId="0" fontId="82" fillId="0" borderId="0" applyNumberFormat="0" applyFill="0" applyBorder="0" applyAlignment="0" applyProtection="0"/>
  </cellStyleXfs>
  <cellXfs count="644">
    <xf numFmtId="0" fontId="0" fillId="0" borderId="0" xfId="0"/>
    <xf numFmtId="0" fontId="3" fillId="0" borderId="1" xfId="0" applyFont="1" applyBorder="1" applyAlignment="1">
      <alignment horizontal="center" vertical="center"/>
    </xf>
    <xf numFmtId="0" fontId="3" fillId="0" borderId="2" xfId="0" applyFont="1" applyBorder="1"/>
    <xf numFmtId="0" fontId="0" fillId="0" borderId="3" xfId="0" applyBorder="1" applyAlignment="1">
      <alignment horizontal="left"/>
    </xf>
    <xf numFmtId="0" fontId="0" fillId="0" borderId="3" xfId="0" applyBorder="1"/>
    <xf numFmtId="0" fontId="3" fillId="0" borderId="2" xfId="0" applyFont="1" applyBorder="1" applyAlignment="1">
      <alignment vertical="center" wrapText="1" shrinkToFit="1"/>
    </xf>
    <xf numFmtId="14" fontId="0" fillId="0" borderId="3" xfId="0" applyNumberFormat="1" applyBorder="1" applyAlignment="1">
      <alignment horizontal="left"/>
    </xf>
    <xf numFmtId="0" fontId="0" fillId="4" borderId="4" xfId="0" applyFill="1" applyBorder="1"/>
    <xf numFmtId="0" fontId="0" fillId="4" borderId="10" xfId="0" applyFill="1" applyBorder="1"/>
    <xf numFmtId="0" fontId="0" fillId="4" borderId="5" xfId="0" applyFill="1" applyBorder="1"/>
    <xf numFmtId="0" fontId="0" fillId="4" borderId="6" xfId="0" applyFill="1" applyBorder="1"/>
    <xf numFmtId="0" fontId="0" fillId="4" borderId="0" xfId="0" applyFill="1"/>
    <xf numFmtId="0" fontId="0" fillId="4" borderId="7" xfId="0" applyFill="1" applyBorder="1"/>
    <xf numFmtId="0" fontId="0" fillId="4" borderId="8" xfId="0" applyFill="1" applyBorder="1"/>
    <xf numFmtId="0" fontId="0" fillId="4" borderId="11" xfId="0" applyFill="1" applyBorder="1"/>
    <xf numFmtId="0" fontId="0" fillId="4" borderId="9" xfId="0" applyFill="1" applyBorder="1"/>
    <xf numFmtId="0" fontId="14" fillId="0" borderId="11" xfId="3" applyFont="1" applyBorder="1" applyAlignment="1">
      <alignment vertical="center"/>
    </xf>
    <xf numFmtId="0" fontId="20" fillId="0" borderId="0" xfId="0" applyFont="1"/>
    <xf numFmtId="0" fontId="20" fillId="0" borderId="0" xfId="0" applyFont="1" applyAlignment="1">
      <alignment horizontal="center" vertical="center"/>
    </xf>
    <xf numFmtId="0" fontId="20" fillId="0" borderId="0" xfId="0" applyFont="1" applyAlignment="1">
      <alignment horizontal="left" vertical="center" wrapText="1"/>
    </xf>
    <xf numFmtId="0" fontId="20" fillId="4" borderId="0" xfId="0" applyFont="1" applyFill="1"/>
    <xf numFmtId="0" fontId="20" fillId="4" borderId="7" xfId="0" applyFont="1" applyFill="1" applyBorder="1"/>
    <xf numFmtId="0" fontId="20" fillId="4" borderId="6" xfId="0" applyFont="1" applyFill="1" applyBorder="1"/>
    <xf numFmtId="0" fontId="1" fillId="0" borderId="15" xfId="0" applyFont="1" applyBorder="1" applyAlignment="1">
      <alignment horizontal="center" vertical="center"/>
    </xf>
    <xf numFmtId="0" fontId="1" fillId="0" borderId="36" xfId="0" applyFont="1" applyBorder="1" applyAlignment="1">
      <alignment horizontal="center" vertical="center"/>
    </xf>
    <xf numFmtId="0" fontId="0" fillId="0" borderId="0" xfId="0" applyAlignment="1">
      <alignment horizontal="right"/>
    </xf>
    <xf numFmtId="0" fontId="27" fillId="0" borderId="40" xfId="0" applyFont="1" applyBorder="1" applyAlignment="1">
      <alignment horizontal="left" vertical="center" wrapText="1"/>
    </xf>
    <xf numFmtId="0" fontId="28" fillId="0" borderId="40" xfId="0" applyFont="1" applyBorder="1" applyAlignment="1">
      <alignment horizontal="left" vertical="center"/>
    </xf>
    <xf numFmtId="0" fontId="28" fillId="0" borderId="40" xfId="0" applyFont="1" applyBorder="1" applyAlignment="1">
      <alignment horizontal="left" vertical="center" wrapText="1"/>
    </xf>
    <xf numFmtId="0" fontId="28" fillId="0" borderId="40" xfId="0" applyFont="1" applyBorder="1" applyAlignment="1">
      <alignment horizontal="center" vertical="center" wrapText="1"/>
    </xf>
    <xf numFmtId="0" fontId="10" fillId="0" borderId="40" xfId="0" applyFont="1" applyBorder="1" applyAlignment="1">
      <alignment horizontal="left" vertical="center"/>
    </xf>
    <xf numFmtId="0" fontId="10" fillId="0" borderId="40" xfId="0" applyFont="1" applyBorder="1" applyAlignment="1">
      <alignment horizontal="left" vertical="center" wrapText="1"/>
    </xf>
    <xf numFmtId="0" fontId="28" fillId="0" borderId="40" xfId="0" applyFont="1" applyBorder="1" applyAlignment="1">
      <alignment horizontal="right" vertical="center" wrapText="1"/>
    </xf>
    <xf numFmtId="0" fontId="0" fillId="0" borderId="0" xfId="0" applyAlignment="1">
      <alignment horizontal="left" vertical="center" wrapText="1"/>
    </xf>
    <xf numFmtId="0" fontId="31" fillId="0" borderId="0" xfId="0" applyFont="1" applyAlignment="1">
      <alignment horizontal="left" vertical="top" wrapText="1" indent="2"/>
    </xf>
    <xf numFmtId="10" fontId="32" fillId="0" borderId="0" xfId="0" applyNumberFormat="1" applyFont="1" applyAlignment="1">
      <alignment horizontal="right" vertical="top" shrinkToFit="1"/>
    </xf>
    <xf numFmtId="0" fontId="33" fillId="0" borderId="40" xfId="0" applyFont="1" applyBorder="1" applyAlignment="1">
      <alignment horizontal="center" vertical="center" wrapText="1"/>
    </xf>
    <xf numFmtId="0" fontId="29" fillId="0" borderId="0" xfId="0" applyFont="1" applyAlignment="1">
      <alignment horizontal="center" vertical="top" wrapText="1"/>
    </xf>
    <xf numFmtId="0" fontId="31" fillId="0" borderId="41" xfId="0" applyFont="1" applyBorder="1" applyAlignment="1">
      <alignment horizontal="center" vertical="center" wrapText="1"/>
    </xf>
    <xf numFmtId="0" fontId="34" fillId="0" borderId="0" xfId="0" applyFont="1"/>
    <xf numFmtId="0" fontId="29" fillId="0" borderId="4" xfId="3" applyFont="1" applyBorder="1" applyAlignment="1">
      <alignment vertical="top"/>
    </xf>
    <xf numFmtId="165" fontId="37" fillId="0" borderId="5" xfId="7" applyFont="1" applyBorder="1" applyAlignment="1">
      <alignment vertical="top"/>
    </xf>
    <xf numFmtId="0" fontId="29" fillId="0" borderId="6" xfId="3" applyFont="1" applyBorder="1" applyAlignment="1">
      <alignment vertical="top"/>
    </xf>
    <xf numFmtId="165" fontId="37" fillId="0" borderId="7" xfId="7" applyFont="1" applyBorder="1" applyAlignment="1">
      <alignment vertical="top"/>
    </xf>
    <xf numFmtId="0" fontId="29" fillId="0" borderId="8" xfId="3" applyFont="1" applyBorder="1" applyAlignment="1">
      <alignment vertical="top"/>
    </xf>
    <xf numFmtId="166" fontId="38" fillId="11" borderId="7" xfId="8" applyNumberFormat="1" applyFont="1" applyFill="1" applyBorder="1" applyAlignment="1">
      <alignment vertical="top"/>
    </xf>
    <xf numFmtId="10" fontId="38" fillId="11" borderId="9" xfId="8" applyNumberFormat="1" applyFont="1" applyFill="1" applyBorder="1" applyAlignment="1">
      <alignment vertical="top"/>
    </xf>
    <xf numFmtId="0" fontId="20" fillId="0" borderId="16" xfId="0" applyFont="1" applyBorder="1" applyAlignment="1">
      <alignment horizontal="center" vertical="center"/>
    </xf>
    <xf numFmtId="0" fontId="36" fillId="0" borderId="16" xfId="0" applyFont="1" applyBorder="1" applyAlignment="1">
      <alignment horizontal="center" vertical="center"/>
    </xf>
    <xf numFmtId="0" fontId="1" fillId="0" borderId="0" xfId="0" applyFont="1" applyAlignment="1">
      <alignment horizontal="center" vertical="center" wrapText="1"/>
    </xf>
    <xf numFmtId="0" fontId="1" fillId="0" borderId="0" xfId="0" applyFont="1" applyAlignment="1">
      <alignment vertical="center" wrapText="1"/>
    </xf>
    <xf numFmtId="0" fontId="1" fillId="0" borderId="0" xfId="0" applyFont="1"/>
    <xf numFmtId="44" fontId="20" fillId="0" borderId="0" xfId="10" applyFont="1"/>
    <xf numFmtId="0" fontId="20" fillId="0" borderId="46" xfId="0" applyFont="1" applyBorder="1" applyAlignment="1">
      <alignment horizontal="center" vertical="center"/>
    </xf>
    <xf numFmtId="10" fontId="20" fillId="0" borderId="46" xfId="5" applyNumberFormat="1" applyFont="1" applyBorder="1" applyAlignment="1">
      <alignment horizontal="center" vertical="center"/>
    </xf>
    <xf numFmtId="0" fontId="20" fillId="0" borderId="16" xfId="0" applyFont="1" applyBorder="1"/>
    <xf numFmtId="0" fontId="20" fillId="8" borderId="16" xfId="0" applyFont="1" applyFill="1" applyBorder="1"/>
    <xf numFmtId="0" fontId="36" fillId="8" borderId="16" xfId="0" applyFont="1" applyFill="1" applyBorder="1" applyAlignment="1">
      <alignment horizontal="center" vertical="center"/>
    </xf>
    <xf numFmtId="0" fontId="20" fillId="12" borderId="16" xfId="0" applyFont="1" applyFill="1" applyBorder="1"/>
    <xf numFmtId="0" fontId="36" fillId="12" borderId="16" xfId="0" applyFont="1" applyFill="1" applyBorder="1" applyAlignment="1">
      <alignment horizontal="center" vertical="center"/>
    </xf>
    <xf numFmtId="0" fontId="36" fillId="12" borderId="16" xfId="0" applyFont="1" applyFill="1" applyBorder="1" applyAlignment="1">
      <alignment horizontal="left" vertical="center" wrapText="1"/>
    </xf>
    <xf numFmtId="0" fontId="20" fillId="0" borderId="16" xfId="0" applyFont="1" applyBorder="1" applyAlignment="1">
      <alignment horizontal="left" vertical="center" wrapText="1"/>
    </xf>
    <xf numFmtId="0" fontId="20" fillId="0" borderId="48" xfId="0" applyFont="1" applyBorder="1"/>
    <xf numFmtId="0" fontId="20" fillId="4" borderId="0" xfId="0" applyFont="1" applyFill="1" applyAlignment="1">
      <alignment horizontal="center" vertical="center"/>
    </xf>
    <xf numFmtId="0" fontId="20" fillId="0" borderId="48" xfId="0" applyFont="1" applyBorder="1" applyAlignment="1">
      <alignment horizontal="center" vertical="center"/>
    </xf>
    <xf numFmtId="0" fontId="20" fillId="0" borderId="48" xfId="0" applyFont="1" applyBorder="1" applyAlignment="1">
      <alignment horizontal="center" vertical="center" wrapText="1"/>
    </xf>
    <xf numFmtId="0" fontId="0" fillId="4" borderId="13" xfId="0" applyFill="1" applyBorder="1"/>
    <xf numFmtId="0" fontId="20" fillId="4" borderId="49" xfId="0" applyFont="1" applyFill="1" applyBorder="1" applyAlignment="1">
      <alignment horizontal="center" vertical="center"/>
    </xf>
    <xf numFmtId="0" fontId="0" fillId="4" borderId="45" xfId="0" applyFill="1" applyBorder="1"/>
    <xf numFmtId="0" fontId="20" fillId="4" borderId="45" xfId="0" applyFont="1" applyFill="1" applyBorder="1" applyAlignment="1">
      <alignment horizontal="center" vertical="center"/>
    </xf>
    <xf numFmtId="0" fontId="20" fillId="4" borderId="50" xfId="0" applyFont="1" applyFill="1" applyBorder="1" applyAlignment="1">
      <alignment horizontal="center" vertical="center"/>
    </xf>
    <xf numFmtId="0" fontId="20" fillId="4" borderId="28" xfId="0" applyFont="1" applyFill="1" applyBorder="1"/>
    <xf numFmtId="0" fontId="20" fillId="4" borderId="45" xfId="0" applyFont="1" applyFill="1" applyBorder="1"/>
    <xf numFmtId="0" fontId="15" fillId="0" borderId="11" xfId="3" applyFont="1" applyBorder="1" applyAlignment="1">
      <alignment horizontal="right" vertical="center"/>
    </xf>
    <xf numFmtId="0" fontId="16" fillId="4" borderId="7" xfId="0" applyFont="1" applyFill="1" applyBorder="1" applyAlignment="1">
      <alignment horizontal="center" vertical="center"/>
    </xf>
    <xf numFmtId="0" fontId="16" fillId="4" borderId="6" xfId="0" applyFont="1" applyFill="1" applyBorder="1" applyAlignment="1">
      <alignment horizontal="center" vertical="center"/>
    </xf>
    <xf numFmtId="0" fontId="25" fillId="4" borderId="6" xfId="0" applyFont="1" applyFill="1" applyBorder="1" applyAlignment="1">
      <alignment horizontal="left" vertical="center"/>
    </xf>
    <xf numFmtId="0" fontId="16" fillId="4" borderId="6" xfId="0" applyFont="1" applyFill="1" applyBorder="1" applyAlignment="1">
      <alignment horizontal="left" vertical="center"/>
    </xf>
    <xf numFmtId="0" fontId="18" fillId="4" borderId="15" xfId="3" applyFont="1" applyFill="1" applyBorder="1" applyAlignment="1">
      <alignment horizontal="center" vertical="center"/>
    </xf>
    <xf numFmtId="0" fontId="18" fillId="4" borderId="16" xfId="3" applyFont="1" applyFill="1" applyBorder="1" applyAlignment="1">
      <alignment horizontal="center" vertical="center"/>
    </xf>
    <xf numFmtId="0" fontId="18" fillId="4" borderId="16" xfId="3" applyFont="1" applyFill="1" applyBorder="1" applyAlignment="1">
      <alignment horizontal="center" vertical="center" wrapText="1"/>
    </xf>
    <xf numFmtId="0" fontId="18" fillId="4" borderId="19" xfId="3" applyFont="1" applyFill="1" applyBorder="1" applyAlignment="1">
      <alignment horizontal="center" vertical="center"/>
    </xf>
    <xf numFmtId="0" fontId="18" fillId="4" borderId="17" xfId="3" applyFont="1" applyFill="1" applyBorder="1" applyAlignment="1">
      <alignment horizontal="center" vertical="center"/>
    </xf>
    <xf numFmtId="0" fontId="18" fillId="4" borderId="18" xfId="3" applyFont="1" applyFill="1" applyBorder="1" applyAlignment="1">
      <alignment horizontal="center" vertical="center"/>
    </xf>
    <xf numFmtId="0" fontId="14" fillId="4" borderId="15" xfId="3" applyFont="1" applyFill="1" applyBorder="1" applyAlignment="1">
      <alignment vertical="center"/>
    </xf>
    <xf numFmtId="2" fontId="14" fillId="4" borderId="16" xfId="3" applyNumberFormat="1" applyFont="1" applyFill="1" applyBorder="1" applyAlignment="1">
      <alignment horizontal="center" vertical="center"/>
    </xf>
    <xf numFmtId="2" fontId="14" fillId="4" borderId="19" xfId="3" applyNumberFormat="1" applyFont="1" applyFill="1" applyBorder="1" applyAlignment="1">
      <alignment horizontal="center" vertical="center"/>
    </xf>
    <xf numFmtId="2" fontId="14" fillId="4" borderId="17" xfId="3" applyNumberFormat="1" applyFont="1" applyFill="1" applyBorder="1" applyAlignment="1">
      <alignment horizontal="center" vertical="center"/>
    </xf>
    <xf numFmtId="2" fontId="14" fillId="4" borderId="18" xfId="3" applyNumberFormat="1" applyFont="1" applyFill="1" applyBorder="1" applyAlignment="1">
      <alignment horizontal="center" vertical="center"/>
    </xf>
    <xf numFmtId="0" fontId="14" fillId="4" borderId="20" xfId="3" applyFont="1" applyFill="1" applyBorder="1" applyAlignment="1">
      <alignment vertical="center" shrinkToFit="1"/>
    </xf>
    <xf numFmtId="39" fontId="14" fillId="4" borderId="16" xfId="4" applyNumberFormat="1" applyFont="1" applyFill="1" applyBorder="1" applyAlignment="1" applyProtection="1">
      <alignment horizontal="center" vertical="center"/>
    </xf>
    <xf numFmtId="0" fontId="14" fillId="4" borderId="7" xfId="3" applyFont="1" applyFill="1" applyBorder="1" applyAlignment="1">
      <alignment vertical="center"/>
    </xf>
    <xf numFmtId="0" fontId="14" fillId="4" borderId="6" xfId="3" applyFont="1" applyFill="1" applyBorder="1" applyAlignment="1">
      <alignment vertical="center"/>
    </xf>
    <xf numFmtId="0" fontId="18" fillId="4" borderId="21" xfId="3" applyFont="1" applyFill="1" applyBorder="1" applyAlignment="1">
      <alignment horizontal="center" vertical="center"/>
    </xf>
    <xf numFmtId="0" fontId="14" fillId="4" borderId="21" xfId="3" applyFont="1" applyFill="1" applyBorder="1" applyAlignment="1">
      <alignment horizontal="left" vertical="center"/>
    </xf>
    <xf numFmtId="4" fontId="14" fillId="4" borderId="21" xfId="4" applyNumberFormat="1" applyFont="1" applyFill="1" applyBorder="1" applyAlignment="1">
      <alignment horizontal="center" vertical="center"/>
    </xf>
    <xf numFmtId="0" fontId="15" fillId="4" borderId="6" xfId="3" applyFont="1" applyFill="1" applyBorder="1"/>
    <xf numFmtId="0" fontId="18" fillId="4" borderId="20" xfId="3" applyFont="1" applyFill="1" applyBorder="1" applyAlignment="1">
      <alignment horizontal="right" vertical="center"/>
    </xf>
    <xf numFmtId="10" fontId="18" fillId="4" borderId="21" xfId="4" applyNumberFormat="1" applyFont="1" applyFill="1" applyBorder="1" applyAlignment="1" applyProtection="1">
      <alignment horizontal="center" vertical="center"/>
    </xf>
    <xf numFmtId="0" fontId="14" fillId="4" borderId="24" xfId="3" applyFont="1" applyFill="1" applyBorder="1" applyAlignment="1">
      <alignment vertical="center"/>
    </xf>
    <xf numFmtId="0" fontId="34" fillId="0" borderId="16" xfId="0" applyFont="1" applyBorder="1"/>
    <xf numFmtId="0" fontId="35" fillId="8" borderId="15" xfId="0" applyFont="1" applyFill="1" applyBorder="1" applyAlignment="1">
      <alignment horizontal="center" vertical="center"/>
    </xf>
    <xf numFmtId="0" fontId="35" fillId="8" borderId="16" xfId="0" applyFont="1" applyFill="1" applyBorder="1" applyAlignment="1">
      <alignment horizontal="center" vertical="center"/>
    </xf>
    <xf numFmtId="0" fontId="35" fillId="8" borderId="18" xfId="0" applyFont="1" applyFill="1" applyBorder="1" applyAlignment="1">
      <alignment horizontal="center" vertical="center"/>
    </xf>
    <xf numFmtId="0" fontId="43" fillId="9" borderId="15" xfId="0" applyFont="1" applyFill="1" applyBorder="1" applyAlignment="1">
      <alignment horizontal="center" vertical="center"/>
    </xf>
    <xf numFmtId="0" fontId="43" fillId="9" borderId="16" xfId="0" applyFont="1" applyFill="1" applyBorder="1"/>
    <xf numFmtId="0" fontId="43" fillId="9" borderId="16" xfId="0" applyFont="1" applyFill="1" applyBorder="1" applyAlignment="1">
      <alignment horizontal="center" vertical="center"/>
    </xf>
    <xf numFmtId="0" fontId="34" fillId="0" borderId="15" xfId="0" applyFont="1" applyBorder="1" applyAlignment="1">
      <alignment horizontal="center" vertical="center"/>
    </xf>
    <xf numFmtId="0" fontId="34" fillId="0" borderId="16" xfId="0" applyFont="1" applyBorder="1" applyAlignment="1">
      <alignment horizontal="center" vertical="center"/>
    </xf>
    <xf numFmtId="0" fontId="34" fillId="0" borderId="18" xfId="0" applyFont="1" applyBorder="1" applyAlignment="1">
      <alignment horizontal="center" vertical="center"/>
    </xf>
    <xf numFmtId="0" fontId="34" fillId="0" borderId="16" xfId="0" applyFont="1" applyBorder="1" applyAlignment="1">
      <alignment wrapText="1"/>
    </xf>
    <xf numFmtId="0" fontId="34" fillId="0" borderId="36" xfId="0" applyFont="1" applyBorder="1"/>
    <xf numFmtId="0" fontId="34" fillId="0" borderId="37" xfId="0" applyFont="1" applyBorder="1"/>
    <xf numFmtId="0" fontId="34" fillId="0" borderId="52" xfId="0" applyFont="1" applyBorder="1"/>
    <xf numFmtId="0" fontId="20" fillId="4" borderId="23" xfId="0" applyFont="1" applyFill="1" applyBorder="1"/>
    <xf numFmtId="0" fontId="20" fillId="4" borderId="24" xfId="0" applyFont="1" applyFill="1" applyBorder="1"/>
    <xf numFmtId="0" fontId="34" fillId="0" borderId="11" xfId="0" applyFont="1" applyBorder="1"/>
    <xf numFmtId="0" fontId="20" fillId="4" borderId="4" xfId="0" applyFont="1" applyFill="1" applyBorder="1" applyAlignment="1">
      <alignment vertical="center"/>
    </xf>
    <xf numFmtId="0" fontId="20" fillId="4" borderId="5" xfId="0" applyFont="1" applyFill="1" applyBorder="1" applyAlignment="1">
      <alignment horizontal="center" vertical="center"/>
    </xf>
    <xf numFmtId="0" fontId="34" fillId="4" borderId="24" xfId="0" applyFont="1" applyFill="1" applyBorder="1"/>
    <xf numFmtId="0" fontId="34" fillId="4" borderId="53" xfId="0" applyFont="1" applyFill="1" applyBorder="1"/>
    <xf numFmtId="0" fontId="36" fillId="4" borderId="10" xfId="0" applyFont="1" applyFill="1" applyBorder="1" applyAlignment="1">
      <alignment vertical="center"/>
    </xf>
    <xf numFmtId="0" fontId="34" fillId="0" borderId="0" xfId="0" applyFont="1" applyAlignment="1">
      <alignment horizontal="center" vertical="center" wrapText="1"/>
    </xf>
    <xf numFmtId="0" fontId="35" fillId="9" borderId="0" xfId="0" applyFont="1" applyFill="1" applyAlignment="1">
      <alignment horizontal="center" vertical="center"/>
    </xf>
    <xf numFmtId="0" fontId="34" fillId="0" borderId="0" xfId="0" applyFont="1" applyAlignment="1">
      <alignment horizontal="center" vertical="center"/>
    </xf>
    <xf numFmtId="0" fontId="44" fillId="0" borderId="0" xfId="0" applyFont="1"/>
    <xf numFmtId="0" fontId="34" fillId="0" borderId="0" xfId="0" applyFont="1" applyAlignment="1">
      <alignment vertical="center"/>
    </xf>
    <xf numFmtId="0" fontId="44" fillId="10" borderId="15" xfId="0" applyFont="1" applyFill="1" applyBorder="1" applyAlignment="1">
      <alignment horizontal="center" vertical="center" wrapText="1"/>
    </xf>
    <xf numFmtId="0" fontId="44" fillId="10" borderId="16" xfId="0" applyFont="1" applyFill="1" applyBorder="1" applyAlignment="1">
      <alignment horizontal="center" vertical="center" wrapText="1"/>
    </xf>
    <xf numFmtId="0" fontId="44" fillId="10" borderId="18" xfId="0" applyFont="1" applyFill="1" applyBorder="1" applyAlignment="1">
      <alignment horizontal="center" vertical="center" wrapText="1"/>
    </xf>
    <xf numFmtId="0" fontId="34" fillId="8" borderId="15" xfId="0" applyFont="1" applyFill="1" applyBorder="1" applyAlignment="1">
      <alignment horizontal="center" vertical="center"/>
    </xf>
    <xf numFmtId="0" fontId="34" fillId="8" borderId="16" xfId="0" applyFont="1" applyFill="1" applyBorder="1" applyAlignment="1">
      <alignment vertical="center"/>
    </xf>
    <xf numFmtId="44" fontId="34" fillId="8" borderId="18" xfId="10" applyFont="1" applyFill="1" applyBorder="1" applyAlignment="1">
      <alignment horizontal="center" vertical="center"/>
    </xf>
    <xf numFmtId="0" fontId="34" fillId="12" borderId="15" xfId="0" applyFont="1" applyFill="1" applyBorder="1" applyAlignment="1">
      <alignment horizontal="center" vertical="center"/>
    </xf>
    <xf numFmtId="0" fontId="34" fillId="12" borderId="16" xfId="0" applyFont="1" applyFill="1" applyBorder="1" applyAlignment="1">
      <alignment vertical="center"/>
    </xf>
    <xf numFmtId="44" fontId="34" fillId="12" borderId="18" xfId="10" applyFont="1" applyFill="1" applyBorder="1" applyAlignment="1">
      <alignment horizontal="center" vertical="center"/>
    </xf>
    <xf numFmtId="0" fontId="34" fillId="9" borderId="15" xfId="0" applyFont="1" applyFill="1" applyBorder="1" applyAlignment="1">
      <alignment horizontal="center" vertical="center"/>
    </xf>
    <xf numFmtId="0" fontId="34" fillId="9" borderId="16" xfId="0" applyFont="1" applyFill="1" applyBorder="1" applyAlignment="1">
      <alignment horizontal="center" vertical="center"/>
    </xf>
    <xf numFmtId="44" fontId="34" fillId="9" borderId="18" xfId="10" applyFont="1" applyFill="1" applyBorder="1" applyAlignment="1">
      <alignment horizontal="center" vertical="center"/>
    </xf>
    <xf numFmtId="44" fontId="34" fillId="0" borderId="18" xfId="10" applyFont="1" applyBorder="1" applyAlignment="1">
      <alignment horizontal="center" vertical="center"/>
    </xf>
    <xf numFmtId="0" fontId="34" fillId="12" borderId="16" xfId="0" applyFont="1" applyFill="1" applyBorder="1" applyAlignment="1">
      <alignment horizontal="center" vertical="center"/>
    </xf>
    <xf numFmtId="0" fontId="34" fillId="4" borderId="23" xfId="0" applyFont="1" applyFill="1" applyBorder="1" applyAlignment="1">
      <alignment vertical="center"/>
    </xf>
    <xf numFmtId="0" fontId="34" fillId="4" borderId="24" xfId="0" applyFont="1" applyFill="1" applyBorder="1" applyAlignment="1">
      <alignment vertical="center"/>
    </xf>
    <xf numFmtId="0" fontId="34" fillId="4" borderId="6" xfId="0" applyFont="1" applyFill="1" applyBorder="1" applyAlignment="1">
      <alignment vertical="center"/>
    </xf>
    <xf numFmtId="0" fontId="34" fillId="4" borderId="0" xfId="0" applyFont="1" applyFill="1" applyAlignment="1">
      <alignment vertical="center"/>
    </xf>
    <xf numFmtId="0" fontId="41" fillId="4" borderId="0" xfId="0" applyFont="1" applyFill="1" applyAlignment="1">
      <alignment vertical="center"/>
    </xf>
    <xf numFmtId="10" fontId="41" fillId="4" borderId="0" xfId="5" applyNumberFormat="1" applyFont="1" applyFill="1" applyBorder="1" applyAlignment="1">
      <alignment horizontal="center" vertical="center"/>
    </xf>
    <xf numFmtId="10" fontId="41" fillId="4" borderId="7" xfId="5" applyNumberFormat="1" applyFont="1" applyFill="1" applyBorder="1" applyAlignment="1">
      <alignment horizontal="center" vertical="center"/>
    </xf>
    <xf numFmtId="0" fontId="34" fillId="4" borderId="4" xfId="0" applyFont="1" applyFill="1" applyBorder="1" applyAlignment="1">
      <alignment vertical="center"/>
    </xf>
    <xf numFmtId="0" fontId="34" fillId="4" borderId="10" xfId="0" applyFont="1" applyFill="1" applyBorder="1" applyAlignment="1">
      <alignment vertical="center"/>
    </xf>
    <xf numFmtId="0" fontId="34" fillId="4" borderId="5" xfId="0" applyFont="1" applyFill="1" applyBorder="1" applyAlignment="1">
      <alignment vertical="center"/>
    </xf>
    <xf numFmtId="0" fontId="34" fillId="4" borderId="23" xfId="0" applyFont="1" applyFill="1" applyBorder="1" applyAlignment="1">
      <alignment horizontal="center" vertical="center"/>
    </xf>
    <xf numFmtId="0" fontId="34" fillId="4" borderId="24" xfId="0" applyFont="1" applyFill="1" applyBorder="1" applyAlignment="1">
      <alignment horizontal="center" vertical="center"/>
    </xf>
    <xf numFmtId="0" fontId="34" fillId="4" borderId="53" xfId="0" applyFont="1" applyFill="1" applyBorder="1" applyAlignment="1">
      <alignment horizontal="center" vertical="center"/>
    </xf>
    <xf numFmtId="0" fontId="41" fillId="4" borderId="46" xfId="0" applyFont="1" applyFill="1" applyBorder="1" applyAlignment="1">
      <alignment vertical="center"/>
    </xf>
    <xf numFmtId="0" fontId="24" fillId="4" borderId="46" xfId="0" applyFont="1" applyFill="1" applyBorder="1" applyAlignment="1">
      <alignment horizontal="center" vertical="center"/>
    </xf>
    <xf numFmtId="0" fontId="24" fillId="4" borderId="46" xfId="0" applyFont="1" applyFill="1" applyBorder="1" applyAlignment="1">
      <alignment horizontal="center" vertical="center" wrapText="1"/>
    </xf>
    <xf numFmtId="10" fontId="24" fillId="4" borderId="46" xfId="5" applyNumberFormat="1" applyFont="1" applyFill="1" applyBorder="1" applyAlignment="1">
      <alignment horizontal="center" vertical="center"/>
    </xf>
    <xf numFmtId="0" fontId="41" fillId="4" borderId="29" xfId="0" applyFont="1" applyFill="1" applyBorder="1" applyAlignment="1">
      <alignment vertical="center"/>
    </xf>
    <xf numFmtId="0" fontId="24" fillId="4" borderId="51" xfId="0" applyFont="1" applyFill="1" applyBorder="1" applyAlignment="1">
      <alignment horizontal="center" vertical="center"/>
    </xf>
    <xf numFmtId="10" fontId="24" fillId="4" borderId="51" xfId="5" applyNumberFormat="1" applyFont="1" applyFill="1" applyBorder="1" applyAlignment="1">
      <alignment horizontal="center" vertical="center"/>
    </xf>
    <xf numFmtId="0" fontId="45" fillId="0" borderId="0" xfId="0" applyFont="1" applyAlignment="1">
      <alignment vertical="center"/>
    </xf>
    <xf numFmtId="0" fontId="41" fillId="4" borderId="56" xfId="0" applyFont="1" applyFill="1" applyBorder="1" applyAlignment="1">
      <alignment vertical="center"/>
    </xf>
    <xf numFmtId="0" fontId="24" fillId="4" borderId="51" xfId="0" applyFont="1" applyFill="1" applyBorder="1" applyAlignment="1">
      <alignment horizontal="center" vertical="center" wrapText="1"/>
    </xf>
    <xf numFmtId="0" fontId="41" fillId="4" borderId="6" xfId="0" applyFont="1" applyFill="1" applyBorder="1" applyAlignment="1">
      <alignment vertical="center"/>
    </xf>
    <xf numFmtId="0" fontId="34" fillId="4" borderId="53" xfId="0" applyFont="1" applyFill="1" applyBorder="1" applyAlignment="1">
      <alignment vertical="center"/>
    </xf>
    <xf numFmtId="0" fontId="35" fillId="8" borderId="17" xfId="0" applyFont="1" applyFill="1" applyBorder="1" applyAlignment="1">
      <alignment horizontal="center" vertical="center"/>
    </xf>
    <xf numFmtId="0" fontId="35" fillId="8" borderId="55" xfId="0" applyFont="1" applyFill="1" applyBorder="1" applyAlignment="1">
      <alignment horizontal="center" vertical="center"/>
    </xf>
    <xf numFmtId="0" fontId="34" fillId="0" borderId="57" xfId="0" applyFont="1" applyBorder="1" applyAlignment="1">
      <alignment vertical="center"/>
    </xf>
    <xf numFmtId="0" fontId="14" fillId="4" borderId="8" xfId="3" applyFont="1" applyFill="1" applyBorder="1" applyAlignment="1">
      <alignment vertical="center"/>
    </xf>
    <xf numFmtId="0" fontId="14" fillId="4" borderId="11" xfId="3" applyFont="1" applyFill="1" applyBorder="1" applyAlignment="1">
      <alignment vertical="center"/>
    </xf>
    <xf numFmtId="0" fontId="14" fillId="4" borderId="11" xfId="3" applyFont="1" applyFill="1" applyBorder="1" applyAlignment="1">
      <alignment vertical="center" wrapText="1"/>
    </xf>
    <xf numFmtId="0" fontId="14" fillId="4" borderId="9" xfId="3" applyFont="1" applyFill="1" applyBorder="1" applyAlignment="1">
      <alignment vertical="center" wrapText="1"/>
    </xf>
    <xf numFmtId="0" fontId="14" fillId="4" borderId="7" xfId="3" applyFont="1" applyFill="1" applyBorder="1" applyAlignment="1">
      <alignment vertical="center" wrapText="1"/>
    </xf>
    <xf numFmtId="0" fontId="46" fillId="12" borderId="15" xfId="0" applyFont="1" applyFill="1" applyBorder="1" applyAlignment="1">
      <alignment horizontal="center" vertical="center"/>
    </xf>
    <xf numFmtId="0" fontId="29" fillId="0" borderId="0" xfId="3" applyFont="1" applyAlignment="1">
      <alignment vertical="top"/>
    </xf>
    <xf numFmtId="10" fontId="38" fillId="11" borderId="0" xfId="8" applyNumberFormat="1" applyFont="1" applyFill="1" applyBorder="1" applyAlignment="1">
      <alignment vertical="top"/>
    </xf>
    <xf numFmtId="0" fontId="39" fillId="0" borderId="6" xfId="3" applyFont="1" applyBorder="1" applyAlignment="1">
      <alignment vertical="top"/>
    </xf>
    <xf numFmtId="0" fontId="39" fillId="4" borderId="45" xfId="3" applyFont="1" applyFill="1" applyBorder="1" applyAlignment="1">
      <alignment vertical="top"/>
    </xf>
    <xf numFmtId="0" fontId="20" fillId="0" borderId="58" xfId="0" applyFont="1" applyBorder="1" applyAlignment="1">
      <alignment horizontal="center" vertical="center"/>
    </xf>
    <xf numFmtId="0" fontId="20" fillId="0" borderId="59" xfId="0" applyFont="1" applyBorder="1" applyAlignment="1">
      <alignment horizontal="center" vertical="center"/>
    </xf>
    <xf numFmtId="0" fontId="43" fillId="0" borderId="59" xfId="0" applyFont="1" applyBorder="1" applyAlignment="1">
      <alignment horizontal="left" vertical="center"/>
    </xf>
    <xf numFmtId="0" fontId="20" fillId="0" borderId="60" xfId="0" applyFont="1" applyBorder="1" applyAlignment="1">
      <alignment horizontal="center" vertical="center"/>
    </xf>
    <xf numFmtId="0" fontId="20" fillId="0" borderId="15" xfId="0" applyFont="1" applyBorder="1" applyAlignment="1">
      <alignment horizontal="center" vertical="center"/>
    </xf>
    <xf numFmtId="0" fontId="43" fillId="0" borderId="16" xfId="0" applyFont="1" applyBorder="1" applyAlignment="1">
      <alignment horizontal="left" vertical="center"/>
    </xf>
    <xf numFmtId="0" fontId="20" fillId="0" borderId="18" xfId="0" applyFont="1" applyBorder="1" applyAlignment="1">
      <alignment horizontal="center" vertical="center"/>
    </xf>
    <xf numFmtId="167" fontId="20" fillId="0" borderId="0" xfId="5" applyNumberFormat="1" applyFont="1" applyAlignment="1">
      <alignment horizontal="center" vertical="center"/>
    </xf>
    <xf numFmtId="0" fontId="36" fillId="0" borderId="15" xfId="0" applyFont="1" applyBorder="1" applyAlignment="1">
      <alignment horizontal="center" vertical="center"/>
    </xf>
    <xf numFmtId="167" fontId="20" fillId="0" borderId="0" xfId="0" applyNumberFormat="1" applyFont="1"/>
    <xf numFmtId="0" fontId="36" fillId="0" borderId="15" xfId="0" applyFont="1" applyBorder="1" applyAlignment="1">
      <alignment horizontal="left" vertical="center"/>
    </xf>
    <xf numFmtId="0" fontId="20" fillId="0" borderId="15" xfId="0" applyFont="1" applyBorder="1" applyAlignment="1">
      <alignment horizontal="left" vertical="center"/>
    </xf>
    <xf numFmtId="0" fontId="36" fillId="0" borderId="16" xfId="0" applyFont="1" applyBorder="1" applyAlignment="1">
      <alignment horizontal="left" vertical="center"/>
    </xf>
    <xf numFmtId="0" fontId="20" fillId="0" borderId="16" xfId="0" applyFont="1" applyBorder="1" applyAlignment="1">
      <alignment horizontal="left" vertical="center"/>
    </xf>
    <xf numFmtId="0" fontId="20"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63" xfId="0" applyFont="1" applyBorder="1" applyAlignment="1">
      <alignment horizontal="center" vertical="center"/>
    </xf>
    <xf numFmtId="44" fontId="20" fillId="0" borderId="46" xfId="10" applyFont="1" applyBorder="1" applyAlignment="1">
      <alignment horizontal="center" vertical="center"/>
    </xf>
    <xf numFmtId="44" fontId="20" fillId="0" borderId="0" xfId="0" applyNumberFormat="1" applyFont="1"/>
    <xf numFmtId="0" fontId="36" fillId="0" borderId="64" xfId="0" applyFont="1" applyBorder="1" applyAlignment="1">
      <alignment horizontal="center" vertical="center"/>
    </xf>
    <xf numFmtId="0" fontId="36" fillId="9" borderId="46" xfId="0" applyFont="1" applyFill="1" applyBorder="1" applyAlignment="1">
      <alignment horizontal="center" vertical="center"/>
    </xf>
    <xf numFmtId="44" fontId="36" fillId="9" borderId="46" xfId="10" applyFont="1" applyFill="1" applyBorder="1" applyAlignment="1">
      <alignment horizontal="center" vertical="center"/>
    </xf>
    <xf numFmtId="0" fontId="34" fillId="4" borderId="45" xfId="0" applyFont="1" applyFill="1" applyBorder="1" applyAlignment="1">
      <alignment horizontal="center" vertical="center"/>
    </xf>
    <xf numFmtId="14" fontId="20" fillId="4" borderId="0" xfId="0" applyNumberFormat="1" applyFont="1" applyFill="1"/>
    <xf numFmtId="0" fontId="20" fillId="4" borderId="46" xfId="0" applyFont="1" applyFill="1" applyBorder="1" applyAlignment="1">
      <alignment horizontal="left" vertical="center"/>
    </xf>
    <xf numFmtId="0" fontId="20" fillId="4" borderId="28" xfId="0" applyFont="1" applyFill="1" applyBorder="1" applyAlignment="1">
      <alignment vertical="center"/>
    </xf>
    <xf numFmtId="0" fontId="0" fillId="4" borderId="14" xfId="0" applyFill="1" applyBorder="1"/>
    <xf numFmtId="0" fontId="20" fillId="4" borderId="51" xfId="0" applyFont="1" applyFill="1" applyBorder="1" applyAlignment="1">
      <alignment horizontal="center" vertical="center"/>
    </xf>
    <xf numFmtId="0" fontId="34" fillId="0" borderId="0" xfId="0" applyFont="1" applyAlignment="1">
      <alignment horizontal="left" vertical="center"/>
    </xf>
    <xf numFmtId="44" fontId="34" fillId="0" borderId="0" xfId="10" applyFont="1" applyBorder="1" applyAlignment="1">
      <alignment horizontal="center" vertical="center"/>
    </xf>
    <xf numFmtId="0" fontId="46" fillId="9" borderId="0" xfId="0" applyFont="1" applyFill="1" applyAlignment="1">
      <alignment horizontal="center" vertical="center"/>
    </xf>
    <xf numFmtId="0" fontId="47" fillId="0" borderId="0" xfId="0" applyFont="1" applyAlignment="1">
      <alignment horizontal="center" vertical="center"/>
    </xf>
    <xf numFmtId="44" fontId="38" fillId="11" borderId="0" xfId="10" applyFont="1" applyFill="1" applyBorder="1" applyAlignment="1">
      <alignment vertical="top"/>
    </xf>
    <xf numFmtId="4" fontId="29" fillId="0" borderId="0" xfId="3" applyNumberFormat="1" applyFont="1" applyAlignment="1">
      <alignment vertical="top"/>
    </xf>
    <xf numFmtId="44" fontId="38" fillId="11" borderId="0" xfId="8" applyNumberFormat="1" applyFont="1" applyFill="1" applyBorder="1" applyAlignment="1">
      <alignment vertical="top"/>
    </xf>
    <xf numFmtId="0" fontId="20" fillId="0" borderId="46" xfId="0" applyFont="1" applyBorder="1" applyAlignment="1">
      <alignment horizontal="left" vertical="center"/>
    </xf>
    <xf numFmtId="0" fontId="43" fillId="4" borderId="0" xfId="0" applyFont="1" applyFill="1" applyAlignment="1">
      <alignment horizontal="center" vertical="center"/>
    </xf>
    <xf numFmtId="10" fontId="20" fillId="0" borderId="0" xfId="5" applyNumberFormat="1" applyFont="1"/>
    <xf numFmtId="0" fontId="43" fillId="4" borderId="0" xfId="0" applyFont="1" applyFill="1" applyAlignment="1">
      <alignment vertical="center"/>
    </xf>
    <xf numFmtId="0" fontId="41" fillId="4" borderId="0" xfId="0" applyFont="1" applyFill="1" applyAlignment="1">
      <alignment horizontal="center" vertical="center" wrapText="1"/>
    </xf>
    <xf numFmtId="0" fontId="41" fillId="4" borderId="0" xfId="0" applyFont="1" applyFill="1" applyAlignment="1">
      <alignment horizontal="center" vertical="center"/>
    </xf>
    <xf numFmtId="0" fontId="36" fillId="0" borderId="64" xfId="0" applyFont="1" applyBorder="1" applyAlignment="1">
      <alignment horizontal="left" vertical="center"/>
    </xf>
    <xf numFmtId="0" fontId="6" fillId="4" borderId="6" xfId="0" applyFont="1" applyFill="1" applyBorder="1" applyAlignment="1">
      <alignment horizontal="center"/>
    </xf>
    <xf numFmtId="0" fontId="6" fillId="4" borderId="7" xfId="0" applyFont="1" applyFill="1" applyBorder="1" applyAlignment="1">
      <alignment horizontal="center"/>
    </xf>
    <xf numFmtId="0" fontId="9" fillId="4" borderId="6" xfId="0" applyFont="1" applyFill="1" applyBorder="1" applyAlignment="1">
      <alignment horizontal="left"/>
    </xf>
    <xf numFmtId="0" fontId="10" fillId="4" borderId="6" xfId="0" applyFont="1" applyFill="1" applyBorder="1" applyAlignment="1">
      <alignment horizontal="left"/>
    </xf>
    <xf numFmtId="0" fontId="10" fillId="4" borderId="6" xfId="0" applyFont="1" applyFill="1" applyBorder="1"/>
    <xf numFmtId="0" fontId="24" fillId="4" borderId="47" xfId="0" applyFont="1" applyFill="1" applyBorder="1" applyAlignment="1">
      <alignment horizontal="center" vertical="center"/>
    </xf>
    <xf numFmtId="44" fontId="46" fillId="12" borderId="18" xfId="10" applyFont="1" applyFill="1" applyBorder="1" applyAlignment="1">
      <alignment horizontal="center" vertical="center"/>
    </xf>
    <xf numFmtId="0" fontId="20" fillId="0" borderId="28" xfId="0" applyFont="1" applyBorder="1" applyAlignment="1">
      <alignment horizontal="left" vertical="center"/>
    </xf>
    <xf numFmtId="0" fontId="20" fillId="0" borderId="48" xfId="0" applyFont="1" applyBorder="1" applyAlignment="1">
      <alignment horizontal="left" vertical="center"/>
    </xf>
    <xf numFmtId="0" fontId="2" fillId="8" borderId="31" xfId="0" applyFont="1" applyFill="1" applyBorder="1" applyAlignment="1">
      <alignment horizontal="center" vertical="center" wrapText="1"/>
    </xf>
    <xf numFmtId="0" fontId="20" fillId="4" borderId="47" xfId="0" applyFont="1" applyFill="1" applyBorder="1" applyAlignment="1">
      <alignment vertical="center"/>
    </xf>
    <xf numFmtId="0" fontId="36" fillId="4" borderId="46" xfId="0" applyFont="1" applyFill="1" applyBorder="1" applyAlignment="1">
      <alignment vertical="center"/>
    </xf>
    <xf numFmtId="0" fontId="36" fillId="4" borderId="46" xfId="0" applyFont="1" applyFill="1" applyBorder="1" applyAlignment="1">
      <alignment vertical="center" wrapText="1"/>
    </xf>
    <xf numFmtId="0" fontId="20" fillId="0" borderId="47" xfId="0" applyFont="1" applyBorder="1" applyAlignment="1">
      <alignment vertical="center"/>
    </xf>
    <xf numFmtId="0" fontId="0" fillId="0" borderId="6" xfId="0" applyBorder="1" applyAlignment="1">
      <alignment horizontal="left"/>
    </xf>
    <xf numFmtId="0" fontId="0" fillId="0" borderId="0" xfId="0" applyAlignment="1">
      <alignment horizontal="center"/>
    </xf>
    <xf numFmtId="0" fontId="0" fillId="0" borderId="7" xfId="0" applyBorder="1" applyAlignment="1">
      <alignment horizontal="center"/>
    </xf>
    <xf numFmtId="0" fontId="0" fillId="9" borderId="6" xfId="0" applyFill="1" applyBorder="1" applyAlignment="1">
      <alignment horizontal="left"/>
    </xf>
    <xf numFmtId="0" fontId="0" fillId="9" borderId="0" xfId="0" applyFill="1" applyAlignment="1">
      <alignment horizontal="center"/>
    </xf>
    <xf numFmtId="0" fontId="0" fillId="9" borderId="7" xfId="0" applyFill="1" applyBorder="1" applyAlignment="1">
      <alignment horizontal="center"/>
    </xf>
    <xf numFmtId="0" fontId="0" fillId="0" borderId="8" xfId="0" applyBorder="1" applyAlignment="1">
      <alignment horizontal="left"/>
    </xf>
    <xf numFmtId="0" fontId="0" fillId="0" borderId="11" xfId="0" applyBorder="1" applyAlignment="1">
      <alignment horizontal="center"/>
    </xf>
    <xf numFmtId="0" fontId="0" fillId="0" borderId="9" xfId="0" applyBorder="1" applyAlignment="1">
      <alignment horizontal="center"/>
    </xf>
    <xf numFmtId="0" fontId="2" fillId="8" borderId="4" xfId="0" applyFont="1" applyFill="1" applyBorder="1" applyAlignment="1">
      <alignment horizontal="center"/>
    </xf>
    <xf numFmtId="0" fontId="2" fillId="8" borderId="10" xfId="0" applyFont="1" applyFill="1" applyBorder="1" applyAlignment="1">
      <alignment horizontal="center"/>
    </xf>
    <xf numFmtId="0" fontId="2" fillId="8" borderId="5" xfId="0" applyFont="1" applyFill="1" applyBorder="1" applyAlignment="1">
      <alignment horizontal="center"/>
    </xf>
    <xf numFmtId="0" fontId="1" fillId="0" borderId="0" xfId="0" applyFont="1" applyAlignment="1">
      <alignment vertical="center"/>
    </xf>
    <xf numFmtId="0" fontId="50" fillId="0" borderId="0" xfId="0" applyFont="1" applyAlignment="1">
      <alignment vertical="center"/>
    </xf>
    <xf numFmtId="0" fontId="51" fillId="0" borderId="6" xfId="0" applyFont="1" applyBorder="1" applyAlignment="1">
      <alignment horizontal="center" vertical="center"/>
    </xf>
    <xf numFmtId="0" fontId="51" fillId="0" borderId="0" xfId="0" applyFont="1" applyAlignment="1">
      <alignment horizontal="center" vertical="center" wrapText="1"/>
    </xf>
    <xf numFmtId="0" fontId="51" fillId="0" borderId="0" xfId="0" applyFont="1" applyAlignment="1">
      <alignment horizontal="center" vertical="center"/>
    </xf>
    <xf numFmtId="0" fontId="1" fillId="0" borderId="0" xfId="0" applyFont="1" applyAlignment="1">
      <alignment horizontal="right" vertical="center"/>
    </xf>
    <xf numFmtId="0" fontId="1" fillId="0" borderId="0" xfId="0" applyFont="1" applyAlignment="1">
      <alignment horizontal="left" vertical="center"/>
    </xf>
    <xf numFmtId="0" fontId="1" fillId="0" borderId="7" xfId="0" applyFont="1" applyBorder="1" applyAlignment="1">
      <alignment vertical="center"/>
    </xf>
    <xf numFmtId="0" fontId="2" fillId="8" borderId="69" xfId="0" applyFont="1" applyFill="1" applyBorder="1" applyAlignment="1">
      <alignment horizontal="center" vertical="center" wrapText="1"/>
    </xf>
    <xf numFmtId="0" fontId="2" fillId="8" borderId="69" xfId="0" applyFont="1" applyFill="1" applyBorder="1" applyAlignment="1">
      <alignment horizontal="center" vertical="center"/>
    </xf>
    <xf numFmtId="0" fontId="2" fillId="8" borderId="70" xfId="0" applyFont="1" applyFill="1" applyBorder="1" applyAlignment="1">
      <alignment horizontal="center" vertical="center"/>
    </xf>
    <xf numFmtId="0" fontId="2" fillId="8" borderId="72" xfId="0" applyFont="1" applyFill="1" applyBorder="1" applyAlignment="1">
      <alignment horizontal="center" vertical="center" textRotation="90" wrapText="1"/>
    </xf>
    <xf numFmtId="0" fontId="2" fillId="8" borderId="76" xfId="0" applyFont="1" applyFill="1" applyBorder="1" applyAlignment="1">
      <alignment horizontal="center" vertical="center" textRotation="90" wrapText="1"/>
    </xf>
    <xf numFmtId="0" fontId="1" fillId="0" borderId="0" xfId="0" applyFont="1" applyAlignment="1">
      <alignment horizontal="left" vertical="center" wrapText="1"/>
    </xf>
    <xf numFmtId="0" fontId="1" fillId="0" borderId="7" xfId="0" applyFont="1" applyBorder="1" applyAlignment="1">
      <alignment vertical="center" wrapText="1"/>
    </xf>
    <xf numFmtId="0" fontId="2" fillId="8" borderId="31" xfId="0" applyFont="1" applyFill="1" applyBorder="1" applyAlignment="1">
      <alignment horizontal="center" vertical="center"/>
    </xf>
    <xf numFmtId="0" fontId="2" fillId="8" borderId="32" xfId="0" applyFont="1" applyFill="1" applyBorder="1" applyAlignment="1">
      <alignment horizontal="center" vertical="center"/>
    </xf>
    <xf numFmtId="0" fontId="14" fillId="0" borderId="0" xfId="0" applyFont="1" applyAlignment="1">
      <alignment vertical="center" wrapText="1"/>
    </xf>
    <xf numFmtId="0" fontId="14" fillId="14" borderId="77" xfId="0" applyFont="1" applyFill="1" applyBorder="1" applyAlignment="1">
      <alignment horizontal="center" vertical="center" wrapText="1"/>
    </xf>
    <xf numFmtId="0" fontId="14" fillId="0" borderId="78" xfId="0" applyFont="1" applyBorder="1" applyAlignment="1">
      <alignment horizontal="center" vertical="center" wrapText="1"/>
    </xf>
    <xf numFmtId="0" fontId="14" fillId="14" borderId="78" xfId="0" applyFont="1" applyFill="1" applyBorder="1" applyAlignment="1">
      <alignment horizontal="center" vertical="center" wrapText="1"/>
    </xf>
    <xf numFmtId="0" fontId="14" fillId="0" borderId="9" xfId="0" applyFont="1" applyBorder="1" applyAlignment="1">
      <alignment vertical="center" wrapText="1"/>
    </xf>
    <xf numFmtId="0" fontId="14" fillId="0" borderId="7" xfId="0" applyFont="1" applyBorder="1" applyAlignment="1">
      <alignment vertical="center" wrapText="1"/>
    </xf>
    <xf numFmtId="0" fontId="51" fillId="0" borderId="4" xfId="0" applyFont="1" applyBorder="1" applyAlignment="1">
      <alignment horizontal="center" vertical="center"/>
    </xf>
    <xf numFmtId="0" fontId="52" fillId="0" borderId="0" xfId="0" applyFont="1" applyAlignment="1">
      <alignment horizontal="center" vertical="center"/>
    </xf>
    <xf numFmtId="0" fontId="51" fillId="0" borderId="6" xfId="0" applyFont="1" applyBorder="1" applyAlignment="1">
      <alignment horizontal="left" vertical="center"/>
    </xf>
    <xf numFmtId="0" fontId="2" fillId="8" borderId="85" xfId="0" applyFont="1" applyFill="1" applyBorder="1" applyAlignment="1">
      <alignment horizontal="center" vertical="center" wrapText="1"/>
    </xf>
    <xf numFmtId="0" fontId="2" fillId="8" borderId="85" xfId="0" applyFont="1" applyFill="1" applyBorder="1" applyAlignment="1">
      <alignment horizontal="center" vertical="center"/>
    </xf>
    <xf numFmtId="0" fontId="2" fillId="8" borderId="86" xfId="0" applyFont="1" applyFill="1" applyBorder="1" applyAlignment="1">
      <alignment horizontal="center" vertical="center"/>
    </xf>
    <xf numFmtId="0" fontId="2" fillId="8" borderId="87" xfId="0" applyFont="1" applyFill="1" applyBorder="1" applyAlignment="1">
      <alignment horizontal="center" vertical="center"/>
    </xf>
    <xf numFmtId="0" fontId="2" fillId="8" borderId="88" xfId="0" applyFont="1" applyFill="1" applyBorder="1" applyAlignment="1">
      <alignment horizontal="center" vertical="center"/>
    </xf>
    <xf numFmtId="0" fontId="2" fillId="8" borderId="89" xfId="0" applyFont="1" applyFill="1" applyBorder="1" applyAlignment="1">
      <alignment horizontal="center" vertical="center"/>
    </xf>
    <xf numFmtId="0" fontId="2" fillId="8" borderId="90" xfId="0" applyFont="1" applyFill="1" applyBorder="1" applyAlignment="1">
      <alignment horizontal="center" vertical="center"/>
    </xf>
    <xf numFmtId="0" fontId="2" fillId="8" borderId="92" xfId="0" applyFont="1" applyFill="1" applyBorder="1" applyAlignment="1">
      <alignment horizontal="center" vertical="center"/>
    </xf>
    <xf numFmtId="0" fontId="2" fillId="8" borderId="73" xfId="0" applyFont="1" applyFill="1" applyBorder="1" applyAlignment="1">
      <alignment horizontal="center" vertical="center" textRotation="90" wrapText="1"/>
    </xf>
    <xf numFmtId="0" fontId="2" fillId="8" borderId="94" xfId="0" applyFont="1" applyFill="1" applyBorder="1" applyAlignment="1">
      <alignment horizontal="center" vertical="center" textRotation="90" wrapText="1"/>
    </xf>
    <xf numFmtId="0" fontId="2" fillId="8" borderId="95" xfId="0" applyFont="1" applyFill="1" applyBorder="1" applyAlignment="1">
      <alignment horizontal="center" vertical="center" textRotation="90" wrapText="1"/>
    </xf>
    <xf numFmtId="0" fontId="2" fillId="8" borderId="75" xfId="0" applyFont="1" applyFill="1" applyBorder="1" applyAlignment="1">
      <alignment horizontal="center" vertical="center" textRotation="90" wrapText="1"/>
    </xf>
    <xf numFmtId="0" fontId="2" fillId="8" borderId="98" xfId="0" applyFont="1" applyFill="1" applyBorder="1" applyAlignment="1">
      <alignment horizontal="center" vertical="center"/>
    </xf>
    <xf numFmtId="0" fontId="2" fillId="8" borderId="99" xfId="0" applyFont="1" applyFill="1" applyBorder="1" applyAlignment="1">
      <alignment horizontal="center" vertical="center"/>
    </xf>
    <xf numFmtId="0" fontId="2" fillId="8" borderId="100" xfId="0" applyFont="1" applyFill="1" applyBorder="1" applyAlignment="1">
      <alignment horizontal="center" vertical="center"/>
    </xf>
    <xf numFmtId="0" fontId="2" fillId="8" borderId="101" xfId="0" applyFont="1" applyFill="1" applyBorder="1" applyAlignment="1">
      <alignment horizontal="center" vertical="center"/>
    </xf>
    <xf numFmtId="0" fontId="2" fillId="8" borderId="102" xfId="0" applyFont="1" applyFill="1" applyBorder="1" applyAlignment="1">
      <alignment horizontal="center" vertical="center"/>
    </xf>
    <xf numFmtId="0" fontId="2" fillId="8" borderId="93" xfId="0" applyFont="1" applyFill="1" applyBorder="1" applyAlignment="1">
      <alignment horizontal="center" vertical="center"/>
    </xf>
    <xf numFmtId="0" fontId="2" fillId="8" borderId="103" xfId="0" applyFont="1" applyFill="1" applyBorder="1" applyAlignment="1">
      <alignment horizontal="center" vertical="center"/>
    </xf>
    <xf numFmtId="0" fontId="1" fillId="0" borderId="0" xfId="0" applyFont="1" applyAlignment="1">
      <alignment horizontal="center" vertical="center"/>
    </xf>
    <xf numFmtId="0" fontId="1" fillId="0" borderId="16" xfId="0" applyFont="1" applyBorder="1" applyAlignment="1">
      <alignment horizontal="left" vertical="center" wrapText="1"/>
    </xf>
    <xf numFmtId="0" fontId="0" fillId="0" borderId="16" xfId="0" applyBorder="1" applyAlignment="1">
      <alignment horizontal="center" vertical="center" wrapText="1"/>
    </xf>
    <xf numFmtId="2" fontId="1" fillId="0" borderId="16" xfId="0" applyNumberFormat="1" applyFont="1" applyBorder="1" applyAlignment="1">
      <alignment horizontal="center" vertical="center"/>
    </xf>
    <xf numFmtId="0" fontId="1" fillId="14" borderId="16" xfId="0" applyFont="1" applyFill="1" applyBorder="1" applyAlignment="1">
      <alignment horizontal="center" vertical="center"/>
    </xf>
    <xf numFmtId="0" fontId="1" fillId="0" borderId="16" xfId="0" applyFont="1" applyBorder="1" applyAlignment="1">
      <alignment horizontal="center" vertical="center"/>
    </xf>
    <xf numFmtId="9" fontId="1" fillId="14" borderId="16" xfId="8" applyFont="1" applyFill="1" applyBorder="1" applyAlignment="1">
      <alignment horizontal="center" vertical="center"/>
    </xf>
    <xf numFmtId="3" fontId="1" fillId="14" borderId="16" xfId="0" applyNumberFormat="1" applyFont="1" applyFill="1" applyBorder="1" applyAlignment="1">
      <alignment horizontal="center" vertical="center"/>
    </xf>
    <xf numFmtId="43" fontId="1" fillId="0" borderId="16" xfId="11" applyFont="1" applyBorder="1" applyAlignment="1">
      <alignment horizontal="center" vertical="center"/>
    </xf>
    <xf numFmtId="10" fontId="1" fillId="0" borderId="16" xfId="8" applyNumberFormat="1" applyFont="1" applyBorder="1" applyAlignment="1">
      <alignment horizontal="center" vertical="center"/>
    </xf>
    <xf numFmtId="0" fontId="1" fillId="2" borderId="16" xfId="0" applyFont="1" applyFill="1" applyBorder="1" applyAlignment="1">
      <alignment horizontal="center" vertical="center"/>
    </xf>
    <xf numFmtId="169" fontId="1" fillId="0" borderId="16" xfId="0" applyNumberFormat="1" applyFont="1" applyBorder="1" applyAlignment="1">
      <alignment horizontal="center" vertical="center"/>
    </xf>
    <xf numFmtId="43" fontId="1" fillId="0" borderId="16" xfId="0" applyNumberFormat="1" applyFont="1" applyBorder="1" applyAlignment="1">
      <alignment horizontal="center" vertical="center"/>
    </xf>
    <xf numFmtId="43" fontId="1" fillId="0" borderId="16" xfId="0" applyNumberFormat="1" applyFont="1" applyBorder="1" applyAlignment="1">
      <alignment horizontal="center" vertical="center" wrapText="1"/>
    </xf>
    <xf numFmtId="170" fontId="1" fillId="0" borderId="16" xfId="0" applyNumberFormat="1" applyFont="1" applyBorder="1" applyAlignment="1">
      <alignment horizontal="center" vertical="center"/>
    </xf>
    <xf numFmtId="0" fontId="1" fillId="0" borderId="22" xfId="0" applyFont="1" applyBorder="1" applyAlignment="1">
      <alignment horizontal="center" vertical="center"/>
    </xf>
    <xf numFmtId="0" fontId="0" fillId="0" borderId="37" xfId="0" applyBorder="1" applyAlignment="1">
      <alignment horizontal="center" vertical="center" wrapText="1"/>
    </xf>
    <xf numFmtId="2" fontId="1" fillId="0" borderId="37" xfId="0" applyNumberFormat="1" applyFont="1" applyBorder="1" applyAlignment="1">
      <alignment horizontal="center" vertical="center"/>
    </xf>
    <xf numFmtId="0" fontId="1" fillId="14" borderId="37" xfId="0" applyFont="1" applyFill="1" applyBorder="1" applyAlignment="1">
      <alignment horizontal="center" vertical="center"/>
    </xf>
    <xf numFmtId="9" fontId="1" fillId="14" borderId="37" xfId="8" applyFont="1" applyFill="1" applyBorder="1" applyAlignment="1">
      <alignment horizontal="center" vertical="center"/>
    </xf>
    <xf numFmtId="3" fontId="1" fillId="14" borderId="37" xfId="0" applyNumberFormat="1" applyFont="1" applyFill="1" applyBorder="1" applyAlignment="1">
      <alignment horizontal="center" vertical="center"/>
    </xf>
    <xf numFmtId="0" fontId="1" fillId="15" borderId="12" xfId="0" applyFont="1" applyFill="1" applyBorder="1" applyAlignment="1">
      <alignment horizontal="center" vertical="center"/>
    </xf>
    <xf numFmtId="0" fontId="1" fillId="16" borderId="12" xfId="0" applyFont="1" applyFill="1" applyBorder="1" applyAlignment="1">
      <alignment horizontal="center" vertical="center"/>
    </xf>
    <xf numFmtId="0" fontId="1" fillId="17" borderId="12" xfId="0" applyFont="1" applyFill="1" applyBorder="1" applyAlignment="1">
      <alignment horizontal="center" vertical="center"/>
    </xf>
    <xf numFmtId="0" fontId="1" fillId="18" borderId="12" xfId="0" applyFont="1" applyFill="1" applyBorder="1" applyAlignment="1">
      <alignment horizontal="center" vertical="center"/>
    </xf>
    <xf numFmtId="0" fontId="25" fillId="4" borderId="4" xfId="0" applyFont="1" applyFill="1" applyBorder="1" applyAlignment="1">
      <alignment horizontal="left" vertical="center"/>
    </xf>
    <xf numFmtId="0" fontId="25" fillId="4" borderId="10" xfId="0" applyFont="1" applyFill="1" applyBorder="1" applyAlignment="1">
      <alignment horizontal="left" vertical="center"/>
    </xf>
    <xf numFmtId="0" fontId="25" fillId="4" borderId="10" xfId="0" applyFont="1" applyFill="1" applyBorder="1" applyAlignment="1">
      <alignment horizontal="center" vertical="center"/>
    </xf>
    <xf numFmtId="0" fontId="0" fillId="0" borderId="0" xfId="0" applyAlignment="1">
      <alignment wrapText="1"/>
    </xf>
    <xf numFmtId="0" fontId="6" fillId="4" borderId="0" xfId="0" applyFont="1" applyFill="1" applyAlignment="1">
      <alignment horizontal="center"/>
    </xf>
    <xf numFmtId="0" fontId="0" fillId="0" borderId="6" xfId="0" applyBorder="1"/>
    <xf numFmtId="0" fontId="7" fillId="4" borderId="0" xfId="0" applyFont="1" applyFill="1" applyAlignment="1">
      <alignment horizontal="center" vertical="center"/>
    </xf>
    <xf numFmtId="0" fontId="9" fillId="4" borderId="0" xfId="0" applyFont="1" applyFill="1" applyAlignment="1">
      <alignment horizontal="left"/>
    </xf>
    <xf numFmtId="0" fontId="10" fillId="4" borderId="0" xfId="0" applyFont="1" applyFill="1" applyAlignment="1">
      <alignment horizontal="left"/>
    </xf>
    <xf numFmtId="0" fontId="10" fillId="4" borderId="0" xfId="0" applyFont="1" applyFill="1"/>
    <xf numFmtId="0" fontId="3" fillId="4" borderId="0" xfId="0" applyFont="1" applyFill="1" applyAlignment="1">
      <alignment horizontal="center" vertical="center"/>
    </xf>
    <xf numFmtId="0" fontId="42" fillId="4" borderId="0" xfId="0" applyFont="1" applyFill="1" applyAlignment="1">
      <alignment vertical="center"/>
    </xf>
    <xf numFmtId="0" fontId="16" fillId="4" borderId="0" xfId="0" applyFont="1" applyFill="1" applyAlignment="1">
      <alignment horizontal="center" vertical="center"/>
    </xf>
    <xf numFmtId="0" fontId="16" fillId="4" borderId="0" xfId="0" applyFont="1" applyFill="1" applyAlignment="1">
      <alignment horizontal="left" vertical="center"/>
    </xf>
    <xf numFmtId="2" fontId="14" fillId="4" borderId="0" xfId="3" applyNumberFormat="1" applyFont="1" applyFill="1" applyAlignment="1">
      <alignment vertical="center"/>
    </xf>
    <xf numFmtId="0" fontId="14" fillId="4" borderId="0" xfId="3" applyFont="1" applyFill="1" applyAlignment="1">
      <alignment vertical="center"/>
    </xf>
    <xf numFmtId="0" fontId="14" fillId="4" borderId="0" xfId="3" applyFont="1" applyFill="1" applyAlignment="1">
      <alignment vertical="center" wrapText="1"/>
    </xf>
    <xf numFmtId="0" fontId="15" fillId="4" borderId="0" xfId="3" applyFont="1" applyFill="1"/>
    <xf numFmtId="0" fontId="15" fillId="4" borderId="0" xfId="3" applyFont="1" applyFill="1" applyAlignment="1">
      <alignment vertical="center"/>
    </xf>
    <xf numFmtId="0" fontId="20" fillId="4" borderId="10" xfId="0" applyFont="1" applyFill="1" applyBorder="1" applyAlignment="1">
      <alignment horizontal="center" vertical="center"/>
    </xf>
    <xf numFmtId="0" fontId="20" fillId="4" borderId="56" xfId="0" applyFont="1" applyFill="1" applyBorder="1" applyAlignment="1">
      <alignment vertical="center"/>
    </xf>
    <xf numFmtId="0" fontId="20" fillId="4" borderId="6" xfId="0" applyFont="1" applyFill="1" applyBorder="1" applyAlignment="1">
      <alignment horizontal="center" vertical="center"/>
    </xf>
    <xf numFmtId="0" fontId="20" fillId="4" borderId="104" xfId="0" applyFont="1" applyFill="1" applyBorder="1"/>
    <xf numFmtId="0" fontId="20" fillId="4" borderId="105" xfId="0" applyFont="1" applyFill="1" applyBorder="1"/>
    <xf numFmtId="0" fontId="20" fillId="0" borderId="29" xfId="0" applyFont="1" applyBorder="1" applyAlignment="1">
      <alignment vertical="center"/>
    </xf>
    <xf numFmtId="0" fontId="20" fillId="4" borderId="29" xfId="0" applyFont="1" applyFill="1" applyBorder="1"/>
    <xf numFmtId="0" fontId="20" fillId="0" borderId="51" xfId="0" applyFont="1" applyBorder="1" applyAlignment="1">
      <alignment horizontal="center" vertical="center"/>
    </xf>
    <xf numFmtId="0" fontId="0" fillId="4" borderId="44" xfId="0" applyFill="1" applyBorder="1"/>
    <xf numFmtId="10" fontId="20" fillId="0" borderId="51" xfId="5" applyNumberFormat="1" applyFont="1" applyBorder="1" applyAlignment="1">
      <alignment horizontal="center" vertical="center"/>
    </xf>
    <xf numFmtId="0" fontId="20" fillId="0" borderId="15" xfId="0" applyFont="1" applyBorder="1"/>
    <xf numFmtId="0" fontId="20" fillId="0" borderId="18" xfId="0" applyFont="1" applyBorder="1"/>
    <xf numFmtId="0" fontId="20" fillId="8" borderId="15" xfId="0" applyFont="1" applyFill="1" applyBorder="1"/>
    <xf numFmtId="44" fontId="36" fillId="8" borderId="18" xfId="10" applyFont="1" applyFill="1" applyBorder="1" applyAlignment="1">
      <alignment horizontal="center" vertical="center"/>
    </xf>
    <xf numFmtId="0" fontId="20" fillId="12" borderId="15" xfId="0" applyFont="1" applyFill="1" applyBorder="1"/>
    <xf numFmtId="44" fontId="36" fillId="12" borderId="18" xfId="10" applyFont="1" applyFill="1" applyBorder="1" applyAlignment="1">
      <alignment horizontal="center" vertical="center"/>
    </xf>
    <xf numFmtId="44" fontId="20" fillId="0" borderId="18" xfId="10" applyFont="1" applyBorder="1" applyAlignment="1">
      <alignment horizontal="center" vertical="center"/>
    </xf>
    <xf numFmtId="49" fontId="20" fillId="0" borderId="15" xfId="0" applyNumberFormat="1" applyFont="1" applyBorder="1" applyAlignment="1">
      <alignment horizontal="center" vertical="center"/>
    </xf>
    <xf numFmtId="0" fontId="20" fillId="0" borderId="56" xfId="0" applyFont="1" applyBorder="1" applyAlignment="1">
      <alignment horizontal="center" vertical="center"/>
    </xf>
    <xf numFmtId="44" fontId="20" fillId="0" borderId="51" xfId="10" applyFont="1" applyBorder="1" applyAlignment="1">
      <alignment horizontal="center" vertical="center"/>
    </xf>
    <xf numFmtId="0" fontId="36" fillId="0" borderId="107" xfId="0" applyFont="1" applyBorder="1" applyAlignment="1">
      <alignment horizontal="center" vertical="center"/>
    </xf>
    <xf numFmtId="0" fontId="36" fillId="0" borderId="108" xfId="0" applyFont="1" applyBorder="1" applyAlignment="1">
      <alignment horizontal="center" vertical="center"/>
    </xf>
    <xf numFmtId="0" fontId="36" fillId="9" borderId="56" xfId="0" applyFont="1" applyFill="1" applyBorder="1" applyAlignment="1">
      <alignment horizontal="center" vertical="center"/>
    </xf>
    <xf numFmtId="44" fontId="36" fillId="9" borderId="51" xfId="10" applyFont="1" applyFill="1" applyBorder="1" applyAlignment="1">
      <alignment horizontal="center" vertical="center"/>
    </xf>
    <xf numFmtId="0" fontId="20" fillId="4" borderId="7" xfId="0" applyFont="1" applyFill="1" applyBorder="1" applyAlignment="1">
      <alignment horizontal="center" vertical="center"/>
    </xf>
    <xf numFmtId="0" fontId="34" fillId="4" borderId="54" xfId="0" applyFont="1" applyFill="1" applyBorder="1" applyAlignment="1">
      <alignment horizontal="center" vertical="center"/>
    </xf>
    <xf numFmtId="0" fontId="39" fillId="4" borderId="44" xfId="3" applyFont="1" applyFill="1" applyBorder="1" applyAlignment="1">
      <alignment vertical="top"/>
    </xf>
    <xf numFmtId="0" fontId="20" fillId="4" borderId="54" xfId="0" applyFont="1" applyFill="1" applyBorder="1"/>
    <xf numFmtId="14" fontId="20" fillId="4" borderId="0" xfId="0" applyNumberFormat="1" applyFont="1" applyFill="1" applyAlignment="1">
      <alignment horizontal="left" vertical="center"/>
    </xf>
    <xf numFmtId="0" fontId="20" fillId="4" borderId="8" xfId="0" applyFont="1" applyFill="1" applyBorder="1"/>
    <xf numFmtId="0" fontId="20" fillId="4" borderId="11" xfId="0" applyFont="1" applyFill="1" applyBorder="1"/>
    <xf numFmtId="0" fontId="20" fillId="4" borderId="9" xfId="0" applyFont="1" applyFill="1" applyBorder="1"/>
    <xf numFmtId="0" fontId="10" fillId="0" borderId="38" xfId="0" applyFont="1" applyBorder="1" applyAlignment="1">
      <alignment horizontal="left" vertical="center" wrapText="1"/>
    </xf>
    <xf numFmtId="0" fontId="10" fillId="0" borderId="39" xfId="0" applyFont="1" applyBorder="1" applyAlignment="1">
      <alignment horizontal="left" vertical="center" wrapText="1"/>
    </xf>
    <xf numFmtId="168" fontId="14" fillId="19" borderId="16" xfId="0" applyNumberFormat="1" applyFont="1" applyFill="1" applyBorder="1" applyAlignment="1">
      <alignment horizontal="center" vertical="center"/>
    </xf>
    <xf numFmtId="0" fontId="1" fillId="19" borderId="16" xfId="0" applyFont="1" applyFill="1" applyBorder="1" applyAlignment="1">
      <alignment horizontal="center" vertical="center"/>
    </xf>
    <xf numFmtId="168" fontId="14" fillId="19" borderId="37" xfId="0" applyNumberFormat="1" applyFont="1" applyFill="1" applyBorder="1" applyAlignment="1">
      <alignment horizontal="center" vertical="center"/>
    </xf>
    <xf numFmtId="0" fontId="1" fillId="19" borderId="37" xfId="0" applyFont="1" applyFill="1" applyBorder="1" applyAlignment="1">
      <alignment horizontal="center" vertical="center"/>
    </xf>
    <xf numFmtId="0" fontId="2" fillId="8" borderId="0" xfId="0" applyFont="1" applyFill="1" applyAlignment="1">
      <alignment horizontal="center"/>
    </xf>
    <xf numFmtId="0" fontId="4" fillId="4" borderId="0" xfId="0" applyFont="1" applyFill="1" applyAlignment="1">
      <alignment vertical="center"/>
    </xf>
    <xf numFmtId="14" fontId="48" fillId="0" borderId="3" xfId="0" applyNumberFormat="1" applyFont="1" applyBorder="1" applyAlignment="1">
      <alignment horizontal="left"/>
    </xf>
    <xf numFmtId="2" fontId="27" fillId="0" borderId="40" xfId="0" applyNumberFormat="1" applyFont="1" applyBorder="1" applyAlignment="1">
      <alignment horizontal="right" vertical="center" shrinkToFit="1"/>
    </xf>
    <xf numFmtId="4" fontId="27" fillId="0" borderId="40" xfId="0" applyNumberFormat="1" applyFont="1" applyBorder="1" applyAlignment="1">
      <alignment horizontal="right" vertical="center" shrinkToFit="1"/>
    </xf>
    <xf numFmtId="0" fontId="27" fillId="0" borderId="40" xfId="0" applyFont="1" applyBorder="1" applyAlignment="1">
      <alignment horizontal="left" vertical="center"/>
    </xf>
    <xf numFmtId="2" fontId="27" fillId="0" borderId="40" xfId="0" applyNumberFormat="1" applyFont="1" applyBorder="1" applyAlignment="1">
      <alignment horizontal="left" vertical="center" shrinkToFit="1"/>
    </xf>
    <xf numFmtId="4" fontId="27" fillId="0" borderId="40" xfId="0" applyNumberFormat="1" applyFont="1" applyBorder="1" applyAlignment="1">
      <alignment horizontal="left" vertical="center" wrapText="1"/>
    </xf>
    <xf numFmtId="0" fontId="22" fillId="7" borderId="15" xfId="0" applyFont="1" applyFill="1" applyBorder="1" applyAlignment="1">
      <alignment horizontal="center" vertical="center" wrapText="1"/>
    </xf>
    <xf numFmtId="0" fontId="22" fillId="7" borderId="16" xfId="0" applyFont="1" applyFill="1" applyBorder="1" applyAlignment="1">
      <alignment horizontal="center" vertical="center" wrapText="1"/>
    </xf>
    <xf numFmtId="0" fontId="22" fillId="7" borderId="18" xfId="0" applyFont="1" applyFill="1" applyBorder="1" applyAlignment="1">
      <alignment horizontal="center" vertical="center" wrapText="1"/>
    </xf>
    <xf numFmtId="0" fontId="20" fillId="4" borderId="28" xfId="0" applyFont="1" applyFill="1" applyBorder="1" applyAlignment="1">
      <alignment horizontal="left" vertical="center"/>
    </xf>
    <xf numFmtId="0" fontId="14" fillId="0" borderId="3" xfId="0" applyFont="1" applyBorder="1"/>
    <xf numFmtId="0" fontId="34" fillId="0" borderId="61" xfId="0" applyFont="1" applyBorder="1" applyAlignment="1">
      <alignment horizontal="center" vertical="center"/>
    </xf>
    <xf numFmtId="0" fontId="34" fillId="0" borderId="62" xfId="0" applyFont="1" applyBorder="1"/>
    <xf numFmtId="0" fontId="34" fillId="0" borderId="62" xfId="0" applyFont="1" applyBorder="1" applyAlignment="1">
      <alignment horizontal="center" vertical="center"/>
    </xf>
    <xf numFmtId="0" fontId="34" fillId="0" borderId="63" xfId="0" applyFont="1" applyBorder="1" applyAlignment="1">
      <alignment horizontal="center" vertical="center"/>
    </xf>
    <xf numFmtId="0" fontId="43" fillId="9" borderId="16" xfId="0" applyFont="1" applyFill="1" applyBorder="1" applyAlignment="1">
      <alignment wrapText="1"/>
    </xf>
    <xf numFmtId="2" fontId="43" fillId="9" borderId="18" xfId="0" applyNumberFormat="1" applyFont="1" applyFill="1" applyBorder="1" applyAlignment="1">
      <alignment horizontal="center" vertical="center"/>
    </xf>
    <xf numFmtId="0" fontId="20" fillId="0" borderId="28" xfId="0" applyFont="1" applyBorder="1" applyAlignment="1">
      <alignment vertical="center"/>
    </xf>
    <xf numFmtId="0" fontId="79" fillId="0" borderId="0" xfId="602"/>
    <xf numFmtId="0" fontId="13" fillId="0" borderId="0" xfId="603"/>
    <xf numFmtId="0" fontId="26" fillId="0" borderId="0" xfId="603" applyFont="1" applyAlignment="1">
      <alignment horizontal="left"/>
    </xf>
    <xf numFmtId="0" fontId="26" fillId="0" borderId="0" xfId="603" applyFont="1" applyAlignment="1">
      <alignment horizontal="right"/>
    </xf>
    <xf numFmtId="0" fontId="13" fillId="0" borderId="0" xfId="604"/>
    <xf numFmtId="0" fontId="13" fillId="0" borderId="0" xfId="604" applyAlignment="1">
      <alignment horizontal="right"/>
    </xf>
    <xf numFmtId="0" fontId="20" fillId="0" borderId="46" xfId="0" applyFont="1" applyBorder="1" applyAlignment="1">
      <alignment horizontal="left" vertical="center" wrapText="1"/>
    </xf>
    <xf numFmtId="9" fontId="20" fillId="0" borderId="46" xfId="5" applyFont="1" applyBorder="1" applyAlignment="1">
      <alignment horizontal="left" vertical="center" wrapText="1"/>
    </xf>
    <xf numFmtId="10" fontId="22" fillId="7" borderId="46" xfId="5" applyNumberFormat="1" applyFont="1" applyFill="1" applyBorder="1" applyAlignment="1">
      <alignment horizontal="center" vertical="center"/>
    </xf>
    <xf numFmtId="0" fontId="20" fillId="0" borderId="46" xfId="0" applyFont="1" applyBorder="1"/>
    <xf numFmtId="44" fontId="22" fillId="7" borderId="46" xfId="0" applyNumberFormat="1" applyFont="1" applyFill="1" applyBorder="1"/>
    <xf numFmtId="44" fontId="36" fillId="0" borderId="46" xfId="0" applyNumberFormat="1" applyFont="1" applyBorder="1" applyAlignment="1">
      <alignment horizontal="center" vertical="center"/>
    </xf>
    <xf numFmtId="0" fontId="20" fillId="0" borderId="46" xfId="0" applyFont="1" applyBorder="1" applyAlignment="1">
      <alignment horizontal="center"/>
    </xf>
    <xf numFmtId="10" fontId="20" fillId="0" borderId="46" xfId="5" applyNumberFormat="1" applyFont="1" applyBorder="1"/>
    <xf numFmtId="9" fontId="20" fillId="0" borderId="46" xfId="5" applyFont="1" applyBorder="1" applyAlignment="1">
      <alignment horizontal="center" vertical="center"/>
    </xf>
    <xf numFmtId="10" fontId="20" fillId="12" borderId="46" xfId="5" applyNumberFormat="1" applyFont="1" applyFill="1" applyBorder="1"/>
    <xf numFmtId="9" fontId="20" fillId="0" borderId="46" xfId="5" applyFont="1" applyBorder="1" applyAlignment="1">
      <alignment vertical="center"/>
    </xf>
    <xf numFmtId="9" fontId="20" fillId="0" borderId="46" xfId="5" applyFont="1" applyBorder="1" applyAlignment="1">
      <alignment horizontal="center" vertical="center" wrapText="1"/>
    </xf>
    <xf numFmtId="44" fontId="20" fillId="0" borderId="46" xfId="10" applyFont="1" applyBorder="1" applyAlignment="1">
      <alignment horizontal="center"/>
    </xf>
    <xf numFmtId="44" fontId="20" fillId="0" borderId="46" xfId="10" applyFont="1" applyBorder="1"/>
    <xf numFmtId="9" fontId="20" fillId="0" borderId="46" xfId="5" applyFont="1" applyBorder="1"/>
    <xf numFmtId="44" fontId="20" fillId="0" borderId="46" xfId="0" applyNumberFormat="1" applyFont="1" applyBorder="1" applyAlignment="1">
      <alignment horizontal="center" vertical="center"/>
    </xf>
    <xf numFmtId="0" fontId="20" fillId="12" borderId="46" xfId="0" applyFont="1" applyFill="1" applyBorder="1"/>
    <xf numFmtId="44" fontId="20" fillId="0" borderId="46" xfId="0" applyNumberFormat="1" applyFont="1" applyBorder="1"/>
    <xf numFmtId="10" fontId="67" fillId="0" borderId="112" xfId="611" applyNumberFormat="1" applyFont="1" applyFill="1" applyBorder="1" applyAlignment="1">
      <alignment horizontal="center" vertical="center"/>
    </xf>
    <xf numFmtId="0" fontId="20" fillId="0" borderId="46" xfId="0" applyFont="1" applyBorder="1" applyAlignment="1">
      <alignment vertical="center"/>
    </xf>
    <xf numFmtId="0" fontId="22" fillId="12" borderId="46" xfId="0" applyFont="1" applyFill="1" applyBorder="1" applyAlignment="1">
      <alignment horizontal="center" vertical="center" wrapText="1"/>
    </xf>
    <xf numFmtId="10" fontId="36" fillId="0" borderId="46" xfId="5" applyNumberFormat="1" applyFont="1" applyBorder="1" applyAlignment="1">
      <alignment horizontal="center" vertical="center"/>
    </xf>
    <xf numFmtId="10" fontId="22" fillId="7" borderId="46" xfId="0" applyNumberFormat="1" applyFont="1" applyFill="1" applyBorder="1" applyAlignment="1">
      <alignment horizontal="center"/>
    </xf>
    <xf numFmtId="44" fontId="67" fillId="0" borderId="113" xfId="611" applyFont="1" applyFill="1" applyBorder="1" applyAlignment="1">
      <alignment vertical="center"/>
    </xf>
    <xf numFmtId="0" fontId="20" fillId="0" borderId="13" xfId="0" applyFont="1" applyBorder="1"/>
    <xf numFmtId="14" fontId="20" fillId="0" borderId="0" xfId="0" applyNumberFormat="1" applyFont="1"/>
    <xf numFmtId="14" fontId="20" fillId="0" borderId="0" xfId="0" applyNumberFormat="1" applyFont="1" applyAlignment="1">
      <alignment horizontal="left" vertical="center"/>
    </xf>
    <xf numFmtId="4" fontId="34" fillId="0" borderId="63" xfId="0" applyNumberFormat="1" applyFont="1" applyBorder="1" applyAlignment="1">
      <alignment horizontal="center" vertical="center"/>
    </xf>
    <xf numFmtId="0" fontId="34" fillId="0" borderId="62" xfId="0" applyFont="1" applyBorder="1" applyAlignment="1">
      <alignment wrapText="1"/>
    </xf>
    <xf numFmtId="0" fontId="82" fillId="0" borderId="0" xfId="613" applyAlignment="1" applyProtection="1"/>
    <xf numFmtId="0" fontId="41" fillId="0" borderId="0" xfId="0" applyFont="1" applyAlignment="1">
      <alignment horizontal="center"/>
    </xf>
    <xf numFmtId="0" fontId="41" fillId="0" borderId="0" xfId="0" applyFont="1"/>
    <xf numFmtId="186" fontId="41" fillId="0" borderId="0" xfId="0" applyNumberFormat="1" applyFont="1"/>
    <xf numFmtId="2" fontId="20" fillId="0" borderId="16" xfId="0" applyNumberFormat="1" applyFont="1" applyBorder="1" applyAlignment="1">
      <alignment horizontal="center" vertical="center"/>
    </xf>
    <xf numFmtId="0" fontId="0" fillId="0" borderId="3" xfId="0" applyBorder="1" applyAlignment="1">
      <alignment horizontal="left" wrapText="1"/>
    </xf>
    <xf numFmtId="44" fontId="34" fillId="0" borderId="0" xfId="0" applyNumberFormat="1" applyFont="1" applyAlignment="1">
      <alignment vertical="center"/>
    </xf>
    <xf numFmtId="0" fontId="13" fillId="23" borderId="0" xfId="604" applyFill="1" applyAlignment="1">
      <alignment horizontal="right"/>
    </xf>
    <xf numFmtId="186" fontId="41" fillId="23" borderId="0" xfId="0" applyNumberFormat="1" applyFont="1" applyFill="1"/>
    <xf numFmtId="186" fontId="41" fillId="24" borderId="0" xfId="0" applyNumberFormat="1" applyFont="1" applyFill="1"/>
    <xf numFmtId="44" fontId="34" fillId="0" borderId="17" xfId="10" applyFont="1" applyBorder="1" applyAlignment="1">
      <alignment horizontal="center" vertical="center"/>
    </xf>
    <xf numFmtId="0" fontId="12" fillId="4" borderId="46" xfId="1" applyFont="1" applyFill="1" applyBorder="1" applyAlignment="1">
      <alignment horizontal="center" vertical="center"/>
    </xf>
    <xf numFmtId="0" fontId="13" fillId="4" borderId="46" xfId="1" applyFont="1" applyFill="1" applyBorder="1" applyAlignment="1">
      <alignment vertical="center"/>
    </xf>
    <xf numFmtId="43" fontId="13" fillId="4" borderId="46" xfId="2" applyFont="1" applyFill="1" applyBorder="1" applyAlignment="1">
      <alignment vertical="center"/>
    </xf>
    <xf numFmtId="4" fontId="12" fillId="3" borderId="46" xfId="1" applyNumberFormat="1" applyFont="1" applyFill="1" applyBorder="1" applyAlignment="1">
      <alignment horizontal="center" vertical="center"/>
    </xf>
    <xf numFmtId="0" fontId="12" fillId="3" borderId="46" xfId="1" applyFont="1" applyFill="1" applyBorder="1" applyAlignment="1">
      <alignment horizontal="center" vertical="center"/>
    </xf>
    <xf numFmtId="43" fontId="12" fillId="3" borderId="46" xfId="2" applyFont="1" applyFill="1" applyBorder="1" applyAlignment="1">
      <alignment horizontal="center"/>
    </xf>
    <xf numFmtId="0" fontId="12" fillId="3" borderId="46" xfId="1" applyFont="1" applyFill="1" applyBorder="1" applyAlignment="1">
      <alignment horizontal="center"/>
    </xf>
    <xf numFmtId="0" fontId="12" fillId="3" borderId="46" xfId="1" applyFont="1" applyFill="1" applyBorder="1" applyAlignment="1">
      <alignment horizontal="left"/>
    </xf>
    <xf numFmtId="0" fontId="13" fillId="4" borderId="46" xfId="1" applyFont="1" applyFill="1" applyBorder="1" applyAlignment="1">
      <alignment horizontal="center"/>
    </xf>
    <xf numFmtId="0" fontId="13" fillId="4" borderId="46" xfId="1" applyFont="1" applyFill="1" applyBorder="1"/>
    <xf numFmtId="43" fontId="13" fillId="4" borderId="46" xfId="2" applyFont="1" applyFill="1" applyBorder="1" applyAlignment="1">
      <alignment horizontal="center"/>
    </xf>
    <xf numFmtId="43" fontId="13" fillId="4" borderId="46" xfId="2" applyFont="1" applyFill="1" applyBorder="1" applyAlignment="1"/>
    <xf numFmtId="43" fontId="20" fillId="0" borderId="46" xfId="5" applyNumberFormat="1" applyFont="1" applyBorder="1" applyAlignment="1">
      <alignment horizontal="center" vertical="center"/>
    </xf>
    <xf numFmtId="0" fontId="3" fillId="0" borderId="4" xfId="0" applyFont="1" applyBorder="1"/>
    <xf numFmtId="0" fontId="3" fillId="0" borderId="10" xfId="0" applyFont="1" applyBorder="1"/>
    <xf numFmtId="0" fontId="3" fillId="0" borderId="5" xfId="0" applyFont="1" applyBorder="1"/>
    <xf numFmtId="0" fontId="3" fillId="0" borderId="6" xfId="0" applyFont="1" applyBorder="1"/>
    <xf numFmtId="0" fontId="3" fillId="0" borderId="0" xfId="0" applyFont="1"/>
    <xf numFmtId="0" fontId="3" fillId="0" borderId="7" xfId="0" applyFont="1" applyBorder="1"/>
    <xf numFmtId="0" fontId="3" fillId="0" borderId="0" xfId="0" applyFont="1" applyAlignment="1">
      <alignment vertical="justify"/>
    </xf>
    <xf numFmtId="43" fontId="3" fillId="0" borderId="0" xfId="5" applyNumberFormat="1" applyFont="1" applyBorder="1"/>
    <xf numFmtId="10" fontId="3" fillId="0" borderId="0" xfId="5" applyNumberFormat="1" applyFont="1" applyBorder="1"/>
    <xf numFmtId="0" fontId="2" fillId="25" borderId="56" xfId="0" applyFont="1" applyFill="1" applyBorder="1" applyAlignment="1">
      <alignment horizontal="center" vertical="center"/>
    </xf>
    <xf numFmtId="0" fontId="2" fillId="25" borderId="46" xfId="0" applyFont="1" applyFill="1" applyBorder="1" applyAlignment="1">
      <alignment horizontal="center" vertical="center"/>
    </xf>
    <xf numFmtId="4" fontId="2" fillId="25" borderId="46" xfId="0" applyNumberFormat="1" applyFont="1" applyFill="1" applyBorder="1" applyAlignment="1">
      <alignment horizontal="center" vertical="center"/>
    </xf>
    <xf numFmtId="4" fontId="2" fillId="25" borderId="46" xfId="0" applyNumberFormat="1" applyFont="1" applyFill="1" applyBorder="1" applyAlignment="1">
      <alignment horizontal="center" vertical="justify"/>
    </xf>
    <xf numFmtId="4" fontId="2" fillId="25" borderId="51" xfId="0" applyNumberFormat="1" applyFont="1" applyFill="1" applyBorder="1" applyAlignment="1">
      <alignment horizontal="center" vertical="justify"/>
    </xf>
    <xf numFmtId="0" fontId="2" fillId="25" borderId="64" xfId="0" applyFont="1" applyFill="1" applyBorder="1" applyAlignment="1">
      <alignment horizontal="center" vertical="center"/>
    </xf>
    <xf numFmtId="4" fontId="2" fillId="25" borderId="64" xfId="0" applyNumberFormat="1" applyFont="1" applyFill="1" applyBorder="1" applyAlignment="1">
      <alignment horizontal="center" vertical="center"/>
    </xf>
    <xf numFmtId="187" fontId="2" fillId="25" borderId="64" xfId="0" applyNumberFormat="1" applyFont="1" applyFill="1" applyBorder="1" applyAlignment="1">
      <alignment horizontal="center" vertical="center"/>
    </xf>
    <xf numFmtId="4" fontId="0" fillId="0" borderId="0" xfId="0" applyNumberFormat="1"/>
    <xf numFmtId="0" fontId="0" fillId="0" borderId="0" xfId="0" applyAlignment="1">
      <alignment horizontal="center" wrapText="1"/>
    </xf>
    <xf numFmtId="188" fontId="0" fillId="0" borderId="0" xfId="5" applyNumberFormat="1" applyFont="1" applyFill="1" applyBorder="1"/>
    <xf numFmtId="188" fontId="0" fillId="0" borderId="0" xfId="0" applyNumberFormat="1"/>
    <xf numFmtId="43" fontId="24" fillId="4" borderId="47" xfId="5" applyNumberFormat="1" applyFont="1" applyFill="1" applyBorder="1" applyAlignment="1">
      <alignment horizontal="center" vertical="center"/>
    </xf>
    <xf numFmtId="0" fontId="36" fillId="8" borderId="16" xfId="0" applyFont="1" applyFill="1" applyBorder="1"/>
    <xf numFmtId="0" fontId="36" fillId="12" borderId="16" xfId="0" applyFont="1" applyFill="1" applyBorder="1"/>
    <xf numFmtId="0" fontId="20" fillId="0" borderId="16" xfId="0" applyFont="1" applyFill="1" applyBorder="1" applyAlignment="1">
      <alignment horizontal="center" vertical="center"/>
    </xf>
    <xf numFmtId="0" fontId="13" fillId="4" borderId="114" xfId="1" applyFont="1" applyFill="1" applyBorder="1" applyAlignment="1">
      <alignment horizontal="center"/>
    </xf>
    <xf numFmtId="0" fontId="13" fillId="4" borderId="114" xfId="1" applyFont="1" applyFill="1" applyBorder="1"/>
    <xf numFmtId="43" fontId="13" fillId="4" borderId="114" xfId="2" applyFont="1" applyFill="1" applyBorder="1" applyAlignment="1">
      <alignment horizontal="center"/>
    </xf>
    <xf numFmtId="43" fontId="13" fillId="4" borderId="114" xfId="2" applyFont="1" applyFill="1" applyBorder="1" applyAlignment="1"/>
    <xf numFmtId="0" fontId="13" fillId="4" borderId="114" xfId="1" applyFont="1" applyFill="1" applyBorder="1" applyAlignment="1">
      <alignment wrapText="1"/>
    </xf>
    <xf numFmtId="0" fontId="4" fillId="0" borderId="0" xfId="0" applyFont="1" applyAlignment="1">
      <alignment horizontal="center" vertical="center" wrapText="1"/>
    </xf>
    <xf numFmtId="0" fontId="4" fillId="4" borderId="0" xfId="0" applyFont="1" applyFill="1" applyAlignment="1">
      <alignment horizontal="center" vertical="center" wrapText="1"/>
    </xf>
    <xf numFmtId="0" fontId="8" fillId="4" borderId="0" xfId="0" applyFont="1" applyFill="1" applyAlignment="1">
      <alignment horizontal="center" vertical="center" wrapText="1"/>
    </xf>
    <xf numFmtId="0" fontId="6" fillId="4" borderId="6" xfId="0" applyFont="1" applyFill="1" applyBorder="1" applyAlignment="1">
      <alignment horizontal="center"/>
    </xf>
    <xf numFmtId="0" fontId="6" fillId="4" borderId="0" xfId="0" applyFont="1" applyFill="1" applyAlignment="1">
      <alignment horizontal="center"/>
    </xf>
    <xf numFmtId="0" fontId="6" fillId="4" borderId="7" xfId="0" applyFont="1" applyFill="1" applyBorder="1" applyAlignment="1">
      <alignment horizontal="center"/>
    </xf>
    <xf numFmtId="0" fontId="49" fillId="12" borderId="109" xfId="0" applyFont="1" applyFill="1" applyBorder="1" applyAlignment="1">
      <alignment horizontal="center" vertical="center" wrapText="1"/>
    </xf>
    <xf numFmtId="0" fontId="49" fillId="12" borderId="26" xfId="0" applyFont="1" applyFill="1" applyBorder="1" applyAlignment="1">
      <alignment horizontal="center" vertical="center" wrapText="1"/>
    </xf>
    <xf numFmtId="0" fontId="49" fillId="12" borderId="110" xfId="0" applyFont="1" applyFill="1" applyBorder="1" applyAlignment="1">
      <alignment horizontal="center" vertical="center" wrapText="1"/>
    </xf>
    <xf numFmtId="0" fontId="49" fillId="12" borderId="34" xfId="0" applyFont="1" applyFill="1" applyBorder="1" applyAlignment="1">
      <alignment horizontal="center" vertical="center" wrapText="1"/>
    </xf>
    <xf numFmtId="0" fontId="49" fillId="12" borderId="24" xfId="0" applyFont="1" applyFill="1" applyBorder="1" applyAlignment="1">
      <alignment horizontal="center" vertical="center" wrapText="1"/>
    </xf>
    <xf numFmtId="0" fontId="49" fillId="12" borderId="55" xfId="0" applyFont="1" applyFill="1" applyBorder="1" applyAlignment="1">
      <alignment horizontal="center" vertical="center" wrapText="1"/>
    </xf>
    <xf numFmtId="0" fontId="4" fillId="4" borderId="0" xfId="0" applyFont="1" applyFill="1" applyAlignment="1">
      <alignment horizontal="left" vertical="center"/>
    </xf>
    <xf numFmtId="0" fontId="4" fillId="4" borderId="0" xfId="0" applyFont="1" applyFill="1" applyAlignment="1">
      <alignment horizontal="center" vertical="center"/>
    </xf>
    <xf numFmtId="0" fontId="12" fillId="4" borderId="46" xfId="1" applyFont="1" applyFill="1" applyBorder="1" applyAlignment="1">
      <alignment horizontal="center" wrapText="1"/>
    </xf>
    <xf numFmtId="0" fontId="41" fillId="0" borderId="47" xfId="0" applyFont="1" applyBorder="1" applyAlignment="1">
      <alignment horizontal="center" vertical="center"/>
    </xf>
    <xf numFmtId="0" fontId="41" fillId="0" borderId="48" xfId="0" applyFont="1" applyBorder="1" applyAlignment="1">
      <alignment horizontal="center" vertical="center"/>
    </xf>
    <xf numFmtId="0" fontId="20" fillId="0" borderId="47" xfId="0" applyFont="1" applyBorder="1" applyAlignment="1">
      <alignment horizontal="center" vertical="center"/>
    </xf>
    <xf numFmtId="0" fontId="20" fillId="0" borderId="29" xfId="0" applyFont="1" applyBorder="1" applyAlignment="1">
      <alignment horizontal="center" vertical="center"/>
    </xf>
    <xf numFmtId="0" fontId="20" fillId="0" borderId="46" xfId="0" applyFont="1" applyBorder="1" applyAlignment="1">
      <alignment horizontal="left" vertical="center"/>
    </xf>
    <xf numFmtId="0" fontId="20" fillId="0" borderId="51" xfId="0" applyFont="1" applyBorder="1" applyAlignment="1">
      <alignment horizontal="left" vertical="center"/>
    </xf>
    <xf numFmtId="0" fontId="20" fillId="0" borderId="48" xfId="0" applyFont="1" applyBorder="1" applyAlignment="1">
      <alignment horizontal="center" vertical="center"/>
    </xf>
    <xf numFmtId="0" fontId="18" fillId="4" borderId="6" xfId="3" applyFont="1" applyFill="1" applyBorder="1" applyAlignment="1">
      <alignment horizontal="center" vertical="center"/>
    </xf>
    <xf numFmtId="0" fontId="18" fillId="4" borderId="0" xfId="3" applyFont="1" applyFill="1" applyAlignment="1">
      <alignment horizontal="center" vertical="center"/>
    </xf>
    <xf numFmtId="0" fontId="14" fillId="4" borderId="6" xfId="3" applyFont="1" applyFill="1" applyBorder="1" applyAlignment="1">
      <alignment vertical="center"/>
    </xf>
    <xf numFmtId="0" fontId="14" fillId="4" borderId="0" xfId="3" applyFont="1" applyFill="1" applyAlignment="1">
      <alignment vertical="center"/>
    </xf>
    <xf numFmtId="0" fontId="18" fillId="4" borderId="21" xfId="3" applyFont="1" applyFill="1" applyBorder="1" applyAlignment="1">
      <alignment horizontal="center" vertical="center"/>
    </xf>
    <xf numFmtId="0" fontId="19" fillId="0" borderId="6" xfId="3" applyFont="1" applyBorder="1" applyAlignment="1">
      <alignment vertical="center" wrapText="1"/>
    </xf>
    <xf numFmtId="0" fontId="19" fillId="0" borderId="0" xfId="3" applyFont="1" applyAlignment="1">
      <alignment vertical="center" wrapText="1"/>
    </xf>
    <xf numFmtId="0" fontId="58" fillId="4" borderId="0" xfId="0" applyFont="1" applyFill="1" applyAlignment="1">
      <alignment horizontal="center" vertical="center" wrapText="1"/>
    </xf>
    <xf numFmtId="0" fontId="20" fillId="4" borderId="46" xfId="0" applyFont="1" applyFill="1" applyBorder="1" applyAlignment="1">
      <alignment horizontal="left" vertical="center"/>
    </xf>
    <xf numFmtId="0" fontId="14" fillId="5" borderId="11" xfId="3" applyFont="1" applyFill="1" applyBorder="1" applyAlignment="1">
      <alignment horizontal="left" vertical="center" wrapText="1"/>
    </xf>
    <xf numFmtId="0" fontId="14" fillId="4" borderId="0" xfId="3" applyFont="1" applyFill="1" applyAlignment="1">
      <alignment horizontal="left" vertical="center" wrapText="1"/>
    </xf>
    <xf numFmtId="0" fontId="18" fillId="4" borderId="16" xfId="3" applyFont="1" applyFill="1" applyBorder="1" applyAlignment="1">
      <alignment horizontal="center" vertical="center" wrapText="1"/>
    </xf>
    <xf numFmtId="0" fontId="17" fillId="8" borderId="27" xfId="0" applyFont="1" applyFill="1" applyBorder="1" applyAlignment="1">
      <alignment horizontal="center" vertical="center" wrapText="1"/>
    </xf>
    <xf numFmtId="0" fontId="17" fillId="8" borderId="28" xfId="0" applyFont="1" applyFill="1" applyBorder="1" applyAlignment="1">
      <alignment horizontal="center" vertical="center" wrapText="1"/>
    </xf>
    <xf numFmtId="0" fontId="17" fillId="8" borderId="29" xfId="0" applyFont="1" applyFill="1" applyBorder="1" applyAlignment="1">
      <alignment horizontal="center" vertical="center" wrapText="1"/>
    </xf>
    <xf numFmtId="0" fontId="18" fillId="4" borderId="17" xfId="3" applyFont="1" applyFill="1" applyBorder="1" applyAlignment="1">
      <alignment horizontal="center" vertical="center" wrapText="1"/>
    </xf>
    <xf numFmtId="0" fontId="18" fillId="4" borderId="18" xfId="3" applyFont="1" applyFill="1" applyBorder="1" applyAlignment="1">
      <alignment horizontal="center" vertical="center" wrapText="1"/>
    </xf>
    <xf numFmtId="0" fontId="18" fillId="4" borderId="15" xfId="3" applyFont="1" applyFill="1" applyBorder="1" applyAlignment="1">
      <alignment horizontal="center" vertical="center" wrapText="1"/>
    </xf>
    <xf numFmtId="0" fontId="14" fillId="4" borderId="6" xfId="3" applyFont="1" applyFill="1" applyBorder="1" applyAlignment="1">
      <alignment vertical="center" wrapText="1"/>
    </xf>
    <xf numFmtId="0" fontId="14" fillId="4" borderId="0" xfId="3" applyFont="1" applyFill="1" applyAlignment="1">
      <alignment vertical="center" wrapText="1"/>
    </xf>
    <xf numFmtId="0" fontId="14" fillId="4" borderId="23" xfId="3" applyFont="1" applyFill="1" applyBorder="1" applyAlignment="1">
      <alignment vertical="center" wrapText="1"/>
    </xf>
    <xf numFmtId="0" fontId="14" fillId="4" borderId="24" xfId="3" applyFont="1" applyFill="1" applyBorder="1" applyAlignment="1">
      <alignment vertical="center" wrapText="1"/>
    </xf>
    <xf numFmtId="0" fontId="14" fillId="4" borderId="25" xfId="3" applyFont="1" applyFill="1" applyBorder="1" applyAlignment="1">
      <alignment horizontal="center" vertical="center"/>
    </xf>
    <xf numFmtId="0" fontId="14" fillId="4" borderId="26" xfId="3" applyFont="1" applyFill="1" applyBorder="1" applyAlignment="1">
      <alignment horizontal="center" vertical="center"/>
    </xf>
    <xf numFmtId="2" fontId="14" fillId="4" borderId="21" xfId="3" applyNumberFormat="1" applyFont="1" applyFill="1" applyBorder="1" applyAlignment="1">
      <alignment horizontal="center" vertical="center"/>
    </xf>
    <xf numFmtId="2" fontId="14" fillId="4" borderId="22" xfId="3" applyNumberFormat="1" applyFont="1" applyFill="1" applyBorder="1" applyAlignment="1">
      <alignment horizontal="center" vertical="center"/>
    </xf>
    <xf numFmtId="0" fontId="20" fillId="4" borderId="10" xfId="0" applyFont="1" applyFill="1" applyBorder="1" applyAlignment="1">
      <alignment horizontal="center" vertical="center"/>
    </xf>
    <xf numFmtId="0" fontId="35" fillId="6" borderId="15" xfId="0" applyFont="1" applyFill="1" applyBorder="1" applyAlignment="1">
      <alignment horizontal="center" vertical="center"/>
    </xf>
    <xf numFmtId="0" fontId="35" fillId="6" borderId="16" xfId="0" applyFont="1" applyFill="1" applyBorder="1" applyAlignment="1">
      <alignment horizontal="center" vertical="center"/>
    </xf>
    <xf numFmtId="0" fontId="35" fillId="6" borderId="18" xfId="0" applyFont="1" applyFill="1" applyBorder="1" applyAlignment="1">
      <alignment horizontal="center" vertical="center"/>
    </xf>
    <xf numFmtId="0" fontId="20" fillId="4" borderId="46" xfId="0" applyFont="1" applyFill="1" applyBorder="1" applyAlignment="1">
      <alignment horizontal="center" vertical="center"/>
    </xf>
    <xf numFmtId="0" fontId="20" fillId="4" borderId="46" xfId="0" applyFont="1" applyFill="1" applyBorder="1" applyAlignment="1">
      <alignment horizontal="center" vertical="center" wrapText="1"/>
    </xf>
    <xf numFmtId="0" fontId="40" fillId="4" borderId="44" xfId="0" applyFont="1" applyFill="1" applyBorder="1" applyAlignment="1">
      <alignment horizontal="center" vertical="center"/>
    </xf>
    <xf numFmtId="0" fontId="40" fillId="4" borderId="45" xfId="0" applyFont="1" applyFill="1" applyBorder="1" applyAlignment="1">
      <alignment horizontal="center" vertical="center"/>
    </xf>
    <xf numFmtId="0" fontId="40" fillId="4" borderId="54" xfId="0" applyFont="1" applyFill="1" applyBorder="1" applyAlignment="1">
      <alignment horizontal="center" vertical="center"/>
    </xf>
    <xf numFmtId="0" fontId="22" fillId="6" borderId="106" xfId="0" applyFont="1" applyFill="1" applyBorder="1" applyAlignment="1">
      <alignment horizontal="center" vertical="center"/>
    </xf>
    <xf numFmtId="0" fontId="22" fillId="6" borderId="33" xfId="0" applyFont="1" applyFill="1" applyBorder="1" applyAlignment="1">
      <alignment horizontal="center" vertical="center"/>
    </xf>
    <xf numFmtId="0" fontId="22" fillId="6" borderId="35" xfId="0" applyFont="1" applyFill="1" applyBorder="1" applyAlignment="1">
      <alignment horizontal="center" vertical="center"/>
    </xf>
    <xf numFmtId="0" fontId="20" fillId="0" borderId="47" xfId="0" applyFont="1" applyBorder="1" applyAlignment="1">
      <alignment horizontal="left" vertical="center"/>
    </xf>
    <xf numFmtId="0" fontId="20" fillId="0" borderId="28" xfId="0" applyFont="1" applyBorder="1" applyAlignment="1">
      <alignment horizontal="left" vertical="center"/>
    </xf>
    <xf numFmtId="0" fontId="20" fillId="0" borderId="29" xfId="0" applyFont="1" applyBorder="1" applyAlignment="1">
      <alignment horizontal="left" vertical="center"/>
    </xf>
    <xf numFmtId="0" fontId="20" fillId="0" borderId="47" xfId="0" applyFont="1" applyBorder="1" applyAlignment="1">
      <alignment horizontal="left" vertical="center" wrapText="1"/>
    </xf>
    <xf numFmtId="0" fontId="20" fillId="0" borderId="28" xfId="0" applyFont="1" applyBorder="1" applyAlignment="1">
      <alignment horizontal="left" vertical="center" wrapText="1"/>
    </xf>
    <xf numFmtId="0" fontId="20" fillId="0" borderId="29" xfId="0" applyFont="1" applyBorder="1" applyAlignment="1">
      <alignment horizontal="left" vertical="center" wrapText="1"/>
    </xf>
    <xf numFmtId="0" fontId="40" fillId="4" borderId="0" xfId="0" applyFont="1" applyFill="1" applyAlignment="1">
      <alignment horizontal="center" vertical="center"/>
    </xf>
    <xf numFmtId="0" fontId="34" fillId="0" borderId="16" xfId="0" applyFont="1" applyBorder="1" applyAlignment="1">
      <alignment horizontal="left" vertical="center"/>
    </xf>
    <xf numFmtId="0" fontId="34" fillId="9" borderId="16" xfId="0" applyFont="1" applyFill="1" applyBorder="1" applyAlignment="1">
      <alignment horizontal="left" vertical="center" wrapText="1"/>
    </xf>
    <xf numFmtId="0" fontId="34" fillId="12" borderId="17" xfId="0" applyFont="1" applyFill="1" applyBorder="1" applyAlignment="1">
      <alignment horizontal="left" vertical="center"/>
    </xf>
    <xf numFmtId="0" fontId="34" fillId="12" borderId="19" xfId="0" applyFont="1" applyFill="1" applyBorder="1" applyAlignment="1">
      <alignment horizontal="left" vertical="center"/>
    </xf>
    <xf numFmtId="0" fontId="21" fillId="4" borderId="46" xfId="0" applyFont="1" applyFill="1" applyBorder="1" applyAlignment="1">
      <alignment horizontal="left" vertical="center"/>
    </xf>
    <xf numFmtId="0" fontId="21" fillId="4" borderId="51" xfId="0" applyFont="1" applyFill="1" applyBorder="1" applyAlignment="1">
      <alignment horizontal="left" vertical="center"/>
    </xf>
    <xf numFmtId="0" fontId="35" fillId="6" borderId="6" xfId="0" applyFont="1" applyFill="1" applyBorder="1" applyAlignment="1">
      <alignment horizontal="center" vertical="center"/>
    </xf>
    <xf numFmtId="0" fontId="35" fillId="6" borderId="0" xfId="0" applyFont="1" applyFill="1" applyAlignment="1">
      <alignment horizontal="center" vertical="center"/>
    </xf>
    <xf numFmtId="0" fontId="35" fillId="6" borderId="7" xfId="0" applyFont="1" applyFill="1" applyBorder="1" applyAlignment="1">
      <alignment horizontal="center" vertical="center"/>
    </xf>
    <xf numFmtId="0" fontId="44" fillId="10" borderId="17" xfId="0" applyFont="1" applyFill="1" applyBorder="1" applyAlignment="1">
      <alignment horizontal="center" vertical="center" wrapText="1"/>
    </xf>
    <xf numFmtId="0" fontId="44" fillId="10" borderId="19" xfId="0" applyFont="1" applyFill="1" applyBorder="1" applyAlignment="1">
      <alignment horizontal="center" vertical="center" wrapText="1"/>
    </xf>
    <xf numFmtId="0" fontId="34" fillId="8" borderId="17" xfId="0" applyFont="1" applyFill="1" applyBorder="1" applyAlignment="1">
      <alignment horizontal="left" vertical="center"/>
    </xf>
    <xf numFmtId="0" fontId="34" fillId="8" borderId="19" xfId="0" applyFont="1" applyFill="1" applyBorder="1" applyAlignment="1">
      <alignment horizontal="left" vertical="center"/>
    </xf>
    <xf numFmtId="0" fontId="43" fillId="4" borderId="4" xfId="0" applyFont="1" applyFill="1" applyBorder="1" applyAlignment="1">
      <alignment horizontal="center" vertical="center"/>
    </xf>
    <xf numFmtId="0" fontId="43" fillId="4" borderId="10" xfId="0" applyFont="1" applyFill="1" applyBorder="1" applyAlignment="1">
      <alignment horizontal="center" vertical="center"/>
    </xf>
    <xf numFmtId="0" fontId="43" fillId="4" borderId="5" xfId="0" applyFont="1" applyFill="1" applyBorder="1" applyAlignment="1">
      <alignment horizontal="center" vertical="center"/>
    </xf>
    <xf numFmtId="0" fontId="43" fillId="4" borderId="6" xfId="0" applyFont="1" applyFill="1" applyBorder="1" applyAlignment="1">
      <alignment horizontal="center" vertical="center"/>
    </xf>
    <xf numFmtId="0" fontId="43" fillId="4" borderId="0" xfId="0" applyFont="1" applyFill="1" applyAlignment="1">
      <alignment horizontal="center" vertical="center"/>
    </xf>
    <xf numFmtId="0" fontId="43" fillId="4" borderId="7" xfId="0" applyFont="1" applyFill="1" applyBorder="1" applyAlignment="1">
      <alignment horizontal="center" vertical="center"/>
    </xf>
    <xf numFmtId="0" fontId="43" fillId="4" borderId="44" xfId="0" applyFont="1" applyFill="1" applyBorder="1" applyAlignment="1">
      <alignment horizontal="center" vertical="center"/>
    </xf>
    <xf numFmtId="0" fontId="43" fillId="4" borderId="45" xfId="0" applyFont="1" applyFill="1" applyBorder="1" applyAlignment="1">
      <alignment horizontal="center" vertical="center"/>
    </xf>
    <xf numFmtId="0" fontId="43" fillId="4" borderId="54" xfId="0" applyFont="1" applyFill="1" applyBorder="1" applyAlignment="1">
      <alignment horizontal="center" vertical="center"/>
    </xf>
    <xf numFmtId="0" fontId="34" fillId="4" borderId="17" xfId="0" applyFont="1" applyFill="1" applyBorder="1" applyAlignment="1">
      <alignment horizontal="left" vertical="center"/>
    </xf>
    <xf numFmtId="0" fontId="34" fillId="4" borderId="19" xfId="0" applyFont="1" applyFill="1" applyBorder="1" applyAlignment="1">
      <alignment horizontal="left" vertical="center"/>
    </xf>
    <xf numFmtId="0" fontId="41" fillId="4" borderId="46" xfId="0" applyFont="1" applyFill="1" applyBorder="1" applyAlignment="1">
      <alignment horizontal="left" vertical="center"/>
    </xf>
    <xf numFmtId="0" fontId="41" fillId="4" borderId="47" xfId="0" applyFont="1" applyFill="1" applyBorder="1" applyAlignment="1">
      <alignment horizontal="left" vertical="center"/>
    </xf>
    <xf numFmtId="0" fontId="35" fillId="6" borderId="20" xfId="0" applyFont="1" applyFill="1" applyBorder="1" applyAlignment="1">
      <alignment horizontal="center" vertical="center"/>
    </xf>
    <xf numFmtId="0" fontId="35" fillId="6" borderId="21" xfId="0" applyFont="1" applyFill="1" applyBorder="1" applyAlignment="1">
      <alignment horizontal="center" vertical="center"/>
    </xf>
    <xf numFmtId="0" fontId="35" fillId="6" borderId="22" xfId="0" applyFont="1" applyFill="1" applyBorder="1" applyAlignment="1">
      <alignment horizontal="center" vertical="center"/>
    </xf>
    <xf numFmtId="0" fontId="46" fillId="12" borderId="17" xfId="0" applyFont="1" applyFill="1" applyBorder="1" applyAlignment="1">
      <alignment horizontal="left" vertical="center" wrapText="1"/>
    </xf>
    <xf numFmtId="0" fontId="46" fillId="12" borderId="19" xfId="0" applyFont="1" applyFill="1" applyBorder="1" applyAlignment="1">
      <alignment horizontal="left" vertical="center" wrapText="1"/>
    </xf>
    <xf numFmtId="0" fontId="20" fillId="0" borderId="46" xfId="0" applyFont="1" applyBorder="1" applyAlignment="1">
      <alignment horizontal="center" vertical="center"/>
    </xf>
    <xf numFmtId="0" fontId="20" fillId="0" borderId="51" xfId="0" applyFont="1" applyBorder="1" applyAlignment="1">
      <alignment horizontal="center" vertical="center"/>
    </xf>
    <xf numFmtId="0" fontId="45" fillId="4" borderId="44" xfId="9" applyFont="1" applyFill="1" applyBorder="1" applyAlignment="1" applyProtection="1">
      <alignment horizontal="left" vertical="top" wrapText="1"/>
      <protection locked="0"/>
    </xf>
    <xf numFmtId="0" fontId="45" fillId="4" borderId="45" xfId="9" applyFont="1" applyFill="1" applyBorder="1" applyAlignment="1" applyProtection="1">
      <alignment horizontal="left" vertical="top" wrapText="1"/>
      <protection locked="0"/>
    </xf>
    <xf numFmtId="0" fontId="45" fillId="4" borderId="0" xfId="9" applyFont="1" applyFill="1" applyAlignment="1" applyProtection="1">
      <alignment horizontal="left" vertical="top" wrapText="1"/>
      <protection locked="0"/>
    </xf>
    <xf numFmtId="0" fontId="55"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horizontal="left" vertical="center" wrapText="1"/>
    </xf>
    <xf numFmtId="0" fontId="3" fillId="13" borderId="4" xfId="0" applyFont="1" applyFill="1" applyBorder="1" applyAlignment="1">
      <alignment horizontal="center" vertical="center"/>
    </xf>
    <xf numFmtId="0" fontId="3" fillId="13" borderId="10" xfId="0" applyFont="1" applyFill="1" applyBorder="1" applyAlignment="1">
      <alignment horizontal="center" vertical="center"/>
    </xf>
    <xf numFmtId="0" fontId="3" fillId="13" borderId="79" xfId="0" applyFont="1" applyFill="1" applyBorder="1" applyAlignment="1">
      <alignment horizontal="center" vertical="center"/>
    </xf>
    <xf numFmtId="0" fontId="3" fillId="13" borderId="80" xfId="0" applyFont="1" applyFill="1" applyBorder="1" applyAlignment="1">
      <alignment horizontal="center" vertical="center"/>
    </xf>
    <xf numFmtId="0" fontId="3" fillId="13" borderId="81" xfId="0" applyFont="1" applyFill="1" applyBorder="1" applyAlignment="1">
      <alignment horizontal="center" vertical="center"/>
    </xf>
    <xf numFmtId="0" fontId="3" fillId="13" borderId="82" xfId="0" applyFont="1" applyFill="1" applyBorder="1" applyAlignment="1">
      <alignment horizontal="center" vertical="center"/>
    </xf>
    <xf numFmtId="0" fontId="3" fillId="13" borderId="83" xfId="0" applyFont="1" applyFill="1" applyBorder="1" applyAlignment="1">
      <alignment horizontal="center" vertical="center"/>
    </xf>
    <xf numFmtId="0" fontId="2" fillId="8" borderId="84" xfId="0" applyFont="1" applyFill="1" applyBorder="1" applyAlignment="1">
      <alignment horizontal="center" vertical="center"/>
    </xf>
    <xf numFmtId="0" fontId="2" fillId="8" borderId="71" xfId="0" applyFont="1" applyFill="1" applyBorder="1" applyAlignment="1">
      <alignment horizontal="center" vertical="center"/>
    </xf>
    <xf numFmtId="0" fontId="2" fillId="8" borderId="97" xfId="0" applyFont="1" applyFill="1" applyBorder="1" applyAlignment="1">
      <alignment horizontal="center" vertical="center"/>
    </xf>
    <xf numFmtId="0" fontId="2" fillId="8" borderId="85" xfId="0" applyFont="1" applyFill="1" applyBorder="1" applyAlignment="1">
      <alignment horizontal="center" vertical="center" wrapText="1"/>
    </xf>
    <xf numFmtId="0" fontId="2" fillId="8" borderId="72" xfId="0" applyFont="1" applyFill="1" applyBorder="1" applyAlignment="1">
      <alignment horizontal="center" vertical="center" wrapText="1"/>
    </xf>
    <xf numFmtId="0" fontId="2" fillId="8" borderId="93" xfId="0" applyFont="1" applyFill="1" applyBorder="1" applyAlignment="1">
      <alignment horizontal="center" vertical="center" wrapText="1"/>
    </xf>
    <xf numFmtId="0" fontId="2" fillId="8" borderId="91" xfId="0" applyFont="1" applyFill="1" applyBorder="1" applyAlignment="1">
      <alignment horizontal="center" vertical="center" wrapText="1"/>
    </xf>
    <xf numFmtId="0" fontId="2" fillId="8" borderId="96" xfId="0" applyFont="1" applyFill="1" applyBorder="1" applyAlignment="1">
      <alignment horizontal="center" vertical="center"/>
    </xf>
    <xf numFmtId="0" fontId="2" fillId="8" borderId="91" xfId="0" applyFont="1" applyFill="1" applyBorder="1" applyAlignment="1">
      <alignment horizontal="center" vertical="center" textRotation="90" wrapText="1"/>
    </xf>
    <xf numFmtId="0" fontId="2" fillId="8" borderId="96" xfId="0" applyFont="1" applyFill="1" applyBorder="1" applyAlignment="1">
      <alignment horizontal="center" vertical="center" textRotation="90"/>
    </xf>
    <xf numFmtId="0" fontId="2" fillId="8" borderId="93" xfId="0" applyFont="1" applyFill="1" applyBorder="1" applyAlignment="1">
      <alignment horizontal="center" vertical="center" textRotation="90" wrapText="1"/>
    </xf>
    <xf numFmtId="0" fontId="2" fillId="8" borderId="96" xfId="0" applyFont="1" applyFill="1" applyBorder="1" applyAlignment="1">
      <alignment horizontal="center" vertical="center" textRotation="90" wrapText="1"/>
    </xf>
    <xf numFmtId="0" fontId="54" fillId="0" borderId="0" xfId="0" applyFont="1" applyAlignment="1">
      <alignment horizontal="left" vertical="center"/>
    </xf>
    <xf numFmtId="0" fontId="50" fillId="0" borderId="4" xfId="0" applyFont="1" applyBorder="1" applyAlignment="1">
      <alignment horizontal="center" vertical="center"/>
    </xf>
    <xf numFmtId="0" fontId="50" fillId="0" borderId="10" xfId="0" applyFont="1" applyBorder="1" applyAlignment="1">
      <alignment horizontal="center" vertical="center"/>
    </xf>
    <xf numFmtId="0" fontId="50" fillId="0" borderId="5" xfId="0" applyFont="1" applyBorder="1" applyAlignment="1">
      <alignment horizontal="center" vertical="center"/>
    </xf>
    <xf numFmtId="0" fontId="3" fillId="13" borderId="65" xfId="0" applyFont="1" applyFill="1" applyBorder="1" applyAlignment="1">
      <alignment horizontal="center" vertical="center"/>
    </xf>
    <xf numFmtId="0" fontId="3" fillId="13" borderId="66" xfId="0" applyFont="1" applyFill="1" applyBorder="1" applyAlignment="1">
      <alignment horizontal="center" vertical="center"/>
    </xf>
    <xf numFmtId="0" fontId="3" fillId="13" borderId="67" xfId="0" applyFont="1" applyFill="1" applyBorder="1" applyAlignment="1">
      <alignment horizontal="center" vertical="center"/>
    </xf>
    <xf numFmtId="0" fontId="2" fillId="8" borderId="68" xfId="0" applyFont="1" applyFill="1" applyBorder="1" applyAlignment="1">
      <alignment horizontal="center" vertical="center" textRotation="90"/>
    </xf>
    <xf numFmtId="0" fontId="2" fillId="8" borderId="71" xfId="0" applyFont="1" applyFill="1" applyBorder="1" applyAlignment="1">
      <alignment horizontal="center" vertical="center" textRotation="90"/>
    </xf>
    <xf numFmtId="0" fontId="2" fillId="8" borderId="30" xfId="0" applyFont="1" applyFill="1" applyBorder="1" applyAlignment="1">
      <alignment horizontal="center" vertical="center" textRotation="90"/>
    </xf>
    <xf numFmtId="0" fontId="2" fillId="8" borderId="69" xfId="0" applyFont="1" applyFill="1" applyBorder="1" applyAlignment="1">
      <alignment horizontal="center" vertical="center" textRotation="90" wrapText="1"/>
    </xf>
    <xf numFmtId="0" fontId="2" fillId="8" borderId="72" xfId="0" applyFont="1" applyFill="1" applyBorder="1" applyAlignment="1">
      <alignment horizontal="center" vertical="center" textRotation="90" wrapText="1"/>
    </xf>
    <xf numFmtId="0" fontId="2" fillId="8" borderId="31" xfId="0" applyFont="1" applyFill="1" applyBorder="1" applyAlignment="1">
      <alignment horizontal="center" vertical="center" textRotation="90" wrapText="1"/>
    </xf>
    <xf numFmtId="0" fontId="2" fillId="8" borderId="69" xfId="0" applyFont="1" applyFill="1" applyBorder="1" applyAlignment="1">
      <alignment horizontal="center" vertical="center" textRotation="90"/>
    </xf>
    <xf numFmtId="0" fontId="2" fillId="8" borderId="72" xfId="0" applyFont="1" applyFill="1" applyBorder="1" applyAlignment="1">
      <alignment horizontal="center" vertical="center" textRotation="90"/>
    </xf>
    <xf numFmtId="0" fontId="2" fillId="8" borderId="31" xfId="0" applyFont="1" applyFill="1" applyBorder="1" applyAlignment="1">
      <alignment horizontal="center" vertical="center" textRotation="90"/>
    </xf>
    <xf numFmtId="0" fontId="2" fillId="8" borderId="73" xfId="0" applyFont="1" applyFill="1" applyBorder="1" applyAlignment="1">
      <alignment horizontal="center" vertical="center" wrapText="1"/>
    </xf>
    <xf numFmtId="0" fontId="2" fillId="8" borderId="74" xfId="0" applyFont="1" applyFill="1" applyBorder="1" applyAlignment="1">
      <alignment horizontal="center" vertical="center" wrapText="1"/>
    </xf>
    <xf numFmtId="0" fontId="2" fillId="8" borderId="75" xfId="0" applyFont="1" applyFill="1" applyBorder="1" applyAlignment="1">
      <alignment horizontal="center" vertical="center" wrapText="1"/>
    </xf>
    <xf numFmtId="0" fontId="37" fillId="0" borderId="13" xfId="12" applyFont="1" applyBorder="1" applyAlignment="1">
      <alignment horizontal="left"/>
    </xf>
    <xf numFmtId="0" fontId="22" fillId="12" borderId="46" xfId="0" applyFont="1" applyFill="1" applyBorder="1" applyAlignment="1">
      <alignment horizontal="center" vertical="center" wrapText="1"/>
    </xf>
    <xf numFmtId="0" fontId="20" fillId="0" borderId="28" xfId="0" applyFont="1" applyBorder="1" applyAlignment="1">
      <alignment horizontal="center" vertical="center"/>
    </xf>
    <xf numFmtId="0" fontId="17" fillId="6" borderId="44" xfId="0" applyFont="1" applyFill="1" applyBorder="1" applyAlignment="1">
      <alignment horizontal="center"/>
    </xf>
    <xf numFmtId="0" fontId="17" fillId="6" borderId="45" xfId="0" applyFont="1" applyFill="1" applyBorder="1" applyAlignment="1">
      <alignment horizontal="center"/>
    </xf>
    <xf numFmtId="0" fontId="17" fillId="6" borderId="54" xfId="0" applyFont="1" applyFill="1" applyBorder="1" applyAlignment="1">
      <alignment horizontal="center"/>
    </xf>
    <xf numFmtId="0" fontId="26" fillId="0" borderId="0" xfId="603" applyFont="1" applyAlignment="1">
      <alignment horizontal="left" wrapText="1"/>
    </xf>
    <xf numFmtId="0" fontId="13" fillId="0" borderId="0" xfId="603"/>
    <xf numFmtId="0" fontId="10" fillId="0" borderId="38" xfId="0" applyFont="1" applyBorder="1" applyAlignment="1">
      <alignment horizontal="left" vertical="center" wrapText="1"/>
    </xf>
    <xf numFmtId="0" fontId="10" fillId="0" borderId="39" xfId="0" applyFont="1" applyBorder="1" applyAlignment="1">
      <alignment horizontal="left" vertical="center" wrapText="1"/>
    </xf>
    <xf numFmtId="0" fontId="33" fillId="0" borderId="42" xfId="0" applyFont="1" applyBorder="1" applyAlignment="1">
      <alignment horizontal="center" vertical="center" wrapText="1"/>
    </xf>
    <xf numFmtId="0" fontId="33" fillId="0" borderId="43" xfId="0" applyFont="1" applyBorder="1" applyAlignment="1">
      <alignment horizontal="center" vertical="center" wrapText="1"/>
    </xf>
    <xf numFmtId="0" fontId="23" fillId="0" borderId="0" xfId="0" applyFont="1" applyAlignment="1">
      <alignment horizontal="center" vertical="top" wrapText="1"/>
    </xf>
    <xf numFmtId="0" fontId="12" fillId="0" borderId="0" xfId="0" applyFont="1" applyAlignment="1">
      <alignment horizontal="center" vertical="top" wrapText="1"/>
    </xf>
    <xf numFmtId="0" fontId="31" fillId="0" borderId="41" xfId="0" applyFont="1" applyBorder="1" applyAlignment="1">
      <alignment horizontal="center" vertical="center" wrapText="1"/>
    </xf>
    <xf numFmtId="0" fontId="31" fillId="0" borderId="38" xfId="0" applyFont="1" applyBorder="1" applyAlignment="1">
      <alignment horizontal="center" vertical="center" wrapText="1"/>
    </xf>
    <xf numFmtId="0" fontId="31" fillId="0" borderId="39" xfId="0" applyFont="1" applyBorder="1" applyAlignment="1">
      <alignment horizontal="center" vertical="center" wrapText="1"/>
    </xf>
  </cellXfs>
  <cellStyles count="614">
    <cellStyle name="_x000d__x000a_JournalTemplate=C:\COMFO\CTALK\JOURSTD.TPL_x000d__x000a_LbStateAddress=3 3 0 251 1 89 2 311_x000d__x000a_LbStateJou" xfId="168" xr:uid="{00000000-0005-0000-0000-000000000000}"/>
    <cellStyle name="20% - Ênfase1 100" xfId="100" xr:uid="{00000000-0005-0000-0000-000001000000}"/>
    <cellStyle name="60% - Ênfase6 37" xfId="101" xr:uid="{00000000-0005-0000-0000-000002000000}"/>
    <cellStyle name="Comma_Arauco Piping list" xfId="169" xr:uid="{00000000-0005-0000-0000-000003000000}"/>
    <cellStyle name="Comma0" xfId="170" xr:uid="{00000000-0005-0000-0000-000004000000}"/>
    <cellStyle name="CORES" xfId="171" xr:uid="{00000000-0005-0000-0000-000005000000}"/>
    <cellStyle name="Currency [0]_Arauco Piping list" xfId="172" xr:uid="{00000000-0005-0000-0000-000006000000}"/>
    <cellStyle name="Currency_Arauco Piping list" xfId="173" xr:uid="{00000000-0005-0000-0000-000007000000}"/>
    <cellStyle name="Currency0" xfId="174" xr:uid="{00000000-0005-0000-0000-000008000000}"/>
    <cellStyle name="Data" xfId="175" xr:uid="{00000000-0005-0000-0000-000009000000}"/>
    <cellStyle name="Date" xfId="176" xr:uid="{00000000-0005-0000-0000-00000A000000}"/>
    <cellStyle name="Excel Built-in Excel Built-in Excel Built-in Excel Built-in Excel Built-in Excel Built-in Excel Built-in Excel Built-in Separador de milhares 4" xfId="102" xr:uid="{00000000-0005-0000-0000-00000B000000}"/>
    <cellStyle name="Excel Built-in Excel Built-in Excel Built-in Excel Built-in Excel Built-in Excel Built-in Excel Built-in Separador de milhares 4" xfId="103" xr:uid="{00000000-0005-0000-0000-00000C000000}"/>
    <cellStyle name="Excel Built-in Normal" xfId="15" xr:uid="{00000000-0005-0000-0000-00000D000000}"/>
    <cellStyle name="Excel Built-in Normal 1" xfId="16" xr:uid="{00000000-0005-0000-0000-00000E000000}"/>
    <cellStyle name="Excel Built-in Normal 1 2" xfId="104" xr:uid="{00000000-0005-0000-0000-00000F000000}"/>
    <cellStyle name="Excel Built-in Normal 2" xfId="17" xr:uid="{00000000-0005-0000-0000-000010000000}"/>
    <cellStyle name="Excel Built-in Normal 2 2" xfId="105" xr:uid="{00000000-0005-0000-0000-000011000000}"/>
    <cellStyle name="Excel Built-in Normal 3" xfId="177" xr:uid="{00000000-0005-0000-0000-000012000000}"/>
    <cellStyle name="Excel_BuiltIn_Comma" xfId="106" xr:uid="{00000000-0005-0000-0000-000013000000}"/>
    <cellStyle name="Fixed" xfId="178" xr:uid="{00000000-0005-0000-0000-000014000000}"/>
    <cellStyle name="Fixo" xfId="179" xr:uid="{00000000-0005-0000-0000-000015000000}"/>
    <cellStyle name="Followed Hyperlink" xfId="180" xr:uid="{00000000-0005-0000-0000-000016000000}"/>
    <cellStyle name="Grey" xfId="181" xr:uid="{00000000-0005-0000-0000-000017000000}"/>
    <cellStyle name="Heading" xfId="107" xr:uid="{00000000-0005-0000-0000-000018000000}"/>
    <cellStyle name="Heading 1" xfId="182" xr:uid="{00000000-0005-0000-0000-000019000000}"/>
    <cellStyle name="Heading 2" xfId="183" xr:uid="{00000000-0005-0000-0000-00001A000000}"/>
    <cellStyle name="Heading1" xfId="108" xr:uid="{00000000-0005-0000-0000-00001B000000}"/>
    <cellStyle name="Hiperlink" xfId="613" builtinId="8"/>
    <cellStyle name="Hiperlink 2" xfId="184" xr:uid="{00000000-0005-0000-0000-00001C000000}"/>
    <cellStyle name="Indefinido" xfId="185" xr:uid="{00000000-0005-0000-0000-00001D000000}"/>
    <cellStyle name="Input [yellow]" xfId="186" xr:uid="{00000000-0005-0000-0000-00001E000000}"/>
    <cellStyle name="material" xfId="187" xr:uid="{00000000-0005-0000-0000-00001F000000}"/>
    <cellStyle name="material 2" xfId="276" xr:uid="{00000000-0005-0000-0000-000020000000}"/>
    <cellStyle name="MINIPG" xfId="188" xr:uid="{00000000-0005-0000-0000-000021000000}"/>
    <cellStyle name="Moeda" xfId="10" builtinId="4"/>
    <cellStyle name="Moeda 10" xfId="606" xr:uid="{00000000-0005-0000-0000-000023000000}"/>
    <cellStyle name="Moeda 10 2" xfId="611" xr:uid="{00000000-0005-0000-0000-000024000000}"/>
    <cellStyle name="Moeda 2" xfId="7" xr:uid="{00000000-0005-0000-0000-000025000000}"/>
    <cellStyle name="Moeda 2 2" xfId="44" xr:uid="{00000000-0005-0000-0000-000026000000}"/>
    <cellStyle name="Moeda 2 2 2" xfId="397" xr:uid="{00000000-0005-0000-0000-000027000000}"/>
    <cellStyle name="Moeda 2 2 2 2" xfId="540" xr:uid="{00000000-0005-0000-0000-000028000000}"/>
    <cellStyle name="Moeda 2 2 3" xfId="433" xr:uid="{00000000-0005-0000-0000-000029000000}"/>
    <cellStyle name="Moeda 2 2 3 2" xfId="575" xr:uid="{00000000-0005-0000-0000-00002A000000}"/>
    <cellStyle name="Moeda 2 2 4" xfId="77" xr:uid="{00000000-0005-0000-0000-00002B000000}"/>
    <cellStyle name="Moeda 2 2 5" xfId="468" xr:uid="{00000000-0005-0000-0000-00002C000000}"/>
    <cellStyle name="Moeda 2 3" xfId="189" xr:uid="{00000000-0005-0000-0000-00002D000000}"/>
    <cellStyle name="Moeda 2 4" xfId="18" xr:uid="{00000000-0005-0000-0000-00002E000000}"/>
    <cellStyle name="Moeda 3" xfId="19" xr:uid="{00000000-0005-0000-0000-00002F000000}"/>
    <cellStyle name="Moeda 3 2" xfId="14" xr:uid="{00000000-0005-0000-0000-000030000000}"/>
    <cellStyle name="Moeda 3 2 2" xfId="46" xr:uid="{00000000-0005-0000-0000-000031000000}"/>
    <cellStyle name="Moeda 3 2 2 2" xfId="399" xr:uid="{00000000-0005-0000-0000-000032000000}"/>
    <cellStyle name="Moeda 3 2 2 2 2" xfId="542" xr:uid="{00000000-0005-0000-0000-000033000000}"/>
    <cellStyle name="Moeda 3 2 2 3" xfId="435" xr:uid="{00000000-0005-0000-0000-000034000000}"/>
    <cellStyle name="Moeda 3 2 2 3 2" xfId="577" xr:uid="{00000000-0005-0000-0000-000035000000}"/>
    <cellStyle name="Moeda 3 2 2 4" xfId="79" xr:uid="{00000000-0005-0000-0000-000036000000}"/>
    <cellStyle name="Moeda 3 2 2 5" xfId="470" xr:uid="{00000000-0005-0000-0000-000037000000}"/>
    <cellStyle name="Moeda 3 3" xfId="45" xr:uid="{00000000-0005-0000-0000-000038000000}"/>
    <cellStyle name="Moeda 3 3 2" xfId="398" xr:uid="{00000000-0005-0000-0000-000039000000}"/>
    <cellStyle name="Moeda 3 3 2 2" xfId="541" xr:uid="{00000000-0005-0000-0000-00003A000000}"/>
    <cellStyle name="Moeda 3 3 3" xfId="434" xr:uid="{00000000-0005-0000-0000-00003B000000}"/>
    <cellStyle name="Moeda 3 3 3 2" xfId="576" xr:uid="{00000000-0005-0000-0000-00003C000000}"/>
    <cellStyle name="Moeda 3 3 4" xfId="78" xr:uid="{00000000-0005-0000-0000-00003D000000}"/>
    <cellStyle name="Moeda 3 3 5" xfId="469" xr:uid="{00000000-0005-0000-0000-00003E000000}"/>
    <cellStyle name="Moeda 4" xfId="47" xr:uid="{00000000-0005-0000-0000-00003F000000}"/>
    <cellStyle name="Moeda 4 2" xfId="400" xr:uid="{00000000-0005-0000-0000-000040000000}"/>
    <cellStyle name="Moeda 4 2 2" xfId="543" xr:uid="{00000000-0005-0000-0000-000041000000}"/>
    <cellStyle name="Moeda 4 3" xfId="436" xr:uid="{00000000-0005-0000-0000-000042000000}"/>
    <cellStyle name="Moeda 4 3 2" xfId="578" xr:uid="{00000000-0005-0000-0000-000043000000}"/>
    <cellStyle name="Moeda 4 4" xfId="80" xr:uid="{00000000-0005-0000-0000-000044000000}"/>
    <cellStyle name="Moeda 4 5" xfId="471" xr:uid="{00000000-0005-0000-0000-000045000000}"/>
    <cellStyle name="Moeda 5" xfId="43" xr:uid="{00000000-0005-0000-0000-000046000000}"/>
    <cellStyle name="Moeda 5 2" xfId="396" xr:uid="{00000000-0005-0000-0000-000047000000}"/>
    <cellStyle name="Moeda 5 2 2" xfId="539" xr:uid="{00000000-0005-0000-0000-000048000000}"/>
    <cellStyle name="Moeda 5 3" xfId="432" xr:uid="{00000000-0005-0000-0000-000049000000}"/>
    <cellStyle name="Moeda 5 3 2" xfId="574" xr:uid="{00000000-0005-0000-0000-00004A000000}"/>
    <cellStyle name="Moeda 5 4" xfId="76" xr:uid="{00000000-0005-0000-0000-00004B000000}"/>
    <cellStyle name="Moeda 5 5" xfId="467" xr:uid="{00000000-0005-0000-0000-00004C000000}"/>
    <cellStyle name="Moeda 6" xfId="395" xr:uid="{00000000-0005-0000-0000-00004D000000}"/>
    <cellStyle name="Moeda 6 2" xfId="538" xr:uid="{00000000-0005-0000-0000-00004E000000}"/>
    <cellStyle name="Moeda 7" xfId="431" xr:uid="{00000000-0005-0000-0000-00004F000000}"/>
    <cellStyle name="Moeda 7 2" xfId="573" xr:uid="{00000000-0005-0000-0000-000050000000}"/>
    <cellStyle name="Moeda 8" xfId="75" xr:uid="{00000000-0005-0000-0000-000051000000}"/>
    <cellStyle name="Moeda 9" xfId="466" xr:uid="{00000000-0005-0000-0000-000052000000}"/>
    <cellStyle name="Normal" xfId="0" builtinId="0"/>
    <cellStyle name="Normal - Style1" xfId="190" xr:uid="{00000000-0005-0000-0000-000054000000}"/>
    <cellStyle name="Normal 10" xfId="191" xr:uid="{00000000-0005-0000-0000-000055000000}"/>
    <cellStyle name="Normal 10 2" xfId="269" xr:uid="{00000000-0005-0000-0000-000056000000}"/>
    <cellStyle name="Normal 11" xfId="192" xr:uid="{00000000-0005-0000-0000-000057000000}"/>
    <cellStyle name="Normal 11 2" xfId="274" xr:uid="{00000000-0005-0000-0000-000058000000}"/>
    <cellStyle name="Normal 12" xfId="193" xr:uid="{00000000-0005-0000-0000-000059000000}"/>
    <cellStyle name="Normal 12 2" xfId="277" xr:uid="{00000000-0005-0000-0000-00005A000000}"/>
    <cellStyle name="Normal 13" xfId="194" xr:uid="{00000000-0005-0000-0000-00005B000000}"/>
    <cellStyle name="Normal 13 2" xfId="195" xr:uid="{00000000-0005-0000-0000-00005C000000}"/>
    <cellStyle name="Normal 13 2 2" xfId="278" xr:uid="{00000000-0005-0000-0000-00005D000000}"/>
    <cellStyle name="Normal 13 3" xfId="196" xr:uid="{00000000-0005-0000-0000-00005E000000}"/>
    <cellStyle name="Normal 13 3 2" xfId="279" xr:uid="{00000000-0005-0000-0000-00005F000000}"/>
    <cellStyle name="Normal 13 4" xfId="267" xr:uid="{00000000-0005-0000-0000-000060000000}"/>
    <cellStyle name="Normal 13 5" xfId="280" xr:uid="{00000000-0005-0000-0000-000061000000}"/>
    <cellStyle name="Normal 14" xfId="197" xr:uid="{00000000-0005-0000-0000-000062000000}"/>
    <cellStyle name="Normal 14 2" xfId="198" xr:uid="{00000000-0005-0000-0000-000063000000}"/>
    <cellStyle name="Normal 14 2 2" xfId="281" xr:uid="{00000000-0005-0000-0000-000064000000}"/>
    <cellStyle name="Normal 14 3" xfId="199" xr:uid="{00000000-0005-0000-0000-000065000000}"/>
    <cellStyle name="Normal 14 3 2" xfId="282" xr:uid="{00000000-0005-0000-0000-000066000000}"/>
    <cellStyle name="Normal 14 4" xfId="283" xr:uid="{00000000-0005-0000-0000-000067000000}"/>
    <cellStyle name="Normal 15" xfId="200" xr:uid="{00000000-0005-0000-0000-000068000000}"/>
    <cellStyle name="Normal 15 2" xfId="201" xr:uid="{00000000-0005-0000-0000-000069000000}"/>
    <cellStyle name="Normal 16" xfId="202" xr:uid="{00000000-0005-0000-0000-00006A000000}"/>
    <cellStyle name="Normal 16 2" xfId="203" xr:uid="{00000000-0005-0000-0000-00006B000000}"/>
    <cellStyle name="Normal 16 2 2" xfId="284" xr:uid="{00000000-0005-0000-0000-00006C000000}"/>
    <cellStyle name="Normal 16 3" xfId="204" xr:uid="{00000000-0005-0000-0000-00006D000000}"/>
    <cellStyle name="Normal 16 3 2" xfId="285" xr:uid="{00000000-0005-0000-0000-00006E000000}"/>
    <cellStyle name="Normal 16 4" xfId="286" xr:uid="{00000000-0005-0000-0000-00006F000000}"/>
    <cellStyle name="Normal 17" xfId="142" xr:uid="{00000000-0005-0000-0000-000070000000}"/>
    <cellStyle name="Normal 17 2" xfId="287" xr:uid="{00000000-0005-0000-0000-000071000000}"/>
    <cellStyle name="Normal 18" xfId="152" xr:uid="{00000000-0005-0000-0000-000072000000}"/>
    <cellStyle name="Normal 18 2" xfId="288" xr:uid="{00000000-0005-0000-0000-000073000000}"/>
    <cellStyle name="Normal 19" xfId="133" xr:uid="{00000000-0005-0000-0000-000074000000}"/>
    <cellStyle name="Normal 19 2" xfId="289" xr:uid="{00000000-0005-0000-0000-000075000000}"/>
    <cellStyle name="Normal 2" xfId="12" xr:uid="{00000000-0005-0000-0000-000076000000}"/>
    <cellStyle name="Normal 2 2" xfId="3" xr:uid="{00000000-0005-0000-0000-000077000000}"/>
    <cellStyle name="Normal 2 2 2" xfId="260" xr:uid="{00000000-0005-0000-0000-000078000000}"/>
    <cellStyle name="Normal 2 3" xfId="1" xr:uid="{00000000-0005-0000-0000-000079000000}"/>
    <cellStyle name="Normal 20" xfId="138" xr:uid="{00000000-0005-0000-0000-00007A000000}"/>
    <cellStyle name="Normal 20 2" xfId="290" xr:uid="{00000000-0005-0000-0000-00007B000000}"/>
    <cellStyle name="Normal 21" xfId="147" xr:uid="{00000000-0005-0000-0000-00007C000000}"/>
    <cellStyle name="Normal 21 2" xfId="291" xr:uid="{00000000-0005-0000-0000-00007D000000}"/>
    <cellStyle name="Normal 22" xfId="129" xr:uid="{00000000-0005-0000-0000-00007E000000}"/>
    <cellStyle name="Normal 22 2" xfId="292" xr:uid="{00000000-0005-0000-0000-00007F000000}"/>
    <cellStyle name="Normal 23" xfId="125" xr:uid="{00000000-0005-0000-0000-000080000000}"/>
    <cellStyle name="Normal 23 2" xfId="293" xr:uid="{00000000-0005-0000-0000-000081000000}"/>
    <cellStyle name="Normal 24" xfId="127" xr:uid="{00000000-0005-0000-0000-000082000000}"/>
    <cellStyle name="Normal 24 2" xfId="294" xr:uid="{00000000-0005-0000-0000-000083000000}"/>
    <cellStyle name="Normal 25" xfId="156" xr:uid="{00000000-0005-0000-0000-000084000000}"/>
    <cellStyle name="Normal 25 2" xfId="295" xr:uid="{00000000-0005-0000-0000-000085000000}"/>
    <cellStyle name="Normal 26" xfId="167" xr:uid="{00000000-0005-0000-0000-000086000000}"/>
    <cellStyle name="Normal 26 2" xfId="296" xr:uid="{00000000-0005-0000-0000-000087000000}"/>
    <cellStyle name="Normal 27" xfId="161" xr:uid="{00000000-0005-0000-0000-000088000000}"/>
    <cellStyle name="Normal 27 2" xfId="297" xr:uid="{00000000-0005-0000-0000-000089000000}"/>
    <cellStyle name="Normal 28" xfId="158" xr:uid="{00000000-0005-0000-0000-00008A000000}"/>
    <cellStyle name="Normal 28 2" xfId="298" xr:uid="{00000000-0005-0000-0000-00008B000000}"/>
    <cellStyle name="Normal 29" xfId="149" xr:uid="{00000000-0005-0000-0000-00008C000000}"/>
    <cellStyle name="Normal 29 2" xfId="299" xr:uid="{00000000-0005-0000-0000-00008D000000}"/>
    <cellStyle name="Normal 3" xfId="20" xr:uid="{00000000-0005-0000-0000-00008E000000}"/>
    <cellStyle name="Normal 3 2" xfId="21" xr:uid="{00000000-0005-0000-0000-00008F000000}"/>
    <cellStyle name="Normal 3 2 2" xfId="300" xr:uid="{00000000-0005-0000-0000-000090000000}"/>
    <cellStyle name="Normal 3 2 3" xfId="205" xr:uid="{00000000-0005-0000-0000-000091000000}"/>
    <cellStyle name="Normal 3 3" xfId="206" xr:uid="{00000000-0005-0000-0000-000092000000}"/>
    <cellStyle name="Normal 3 4" xfId="301" xr:uid="{00000000-0005-0000-0000-000093000000}"/>
    <cellStyle name="Normal 3 5" xfId="109" xr:uid="{00000000-0005-0000-0000-000094000000}"/>
    <cellStyle name="Normal 30" xfId="123" xr:uid="{00000000-0005-0000-0000-000095000000}"/>
    <cellStyle name="Normal 30 2" xfId="302" xr:uid="{00000000-0005-0000-0000-000096000000}"/>
    <cellStyle name="Normal 31" xfId="154" xr:uid="{00000000-0005-0000-0000-000097000000}"/>
    <cellStyle name="Normal 31 2" xfId="303" xr:uid="{00000000-0005-0000-0000-000098000000}"/>
    <cellStyle name="Normal 32" xfId="131" xr:uid="{00000000-0005-0000-0000-000099000000}"/>
    <cellStyle name="Normal 32 2" xfId="304" xr:uid="{00000000-0005-0000-0000-00009A000000}"/>
    <cellStyle name="Normal 33" xfId="140" xr:uid="{00000000-0005-0000-0000-00009B000000}"/>
    <cellStyle name="Normal 33 2" xfId="305" xr:uid="{00000000-0005-0000-0000-00009C000000}"/>
    <cellStyle name="Normal 34" xfId="165" xr:uid="{00000000-0005-0000-0000-00009D000000}"/>
    <cellStyle name="Normal 34 2" xfId="306" xr:uid="{00000000-0005-0000-0000-00009E000000}"/>
    <cellStyle name="Normal 35" xfId="150" xr:uid="{00000000-0005-0000-0000-00009F000000}"/>
    <cellStyle name="Normal 35 2" xfId="307" xr:uid="{00000000-0005-0000-0000-0000A0000000}"/>
    <cellStyle name="Normal 36" xfId="136" xr:uid="{00000000-0005-0000-0000-0000A1000000}"/>
    <cellStyle name="Normal 36 2" xfId="308" xr:uid="{00000000-0005-0000-0000-0000A2000000}"/>
    <cellStyle name="Normal 37" xfId="207" xr:uid="{00000000-0005-0000-0000-0000A3000000}"/>
    <cellStyle name="Normal 37 2" xfId="208" xr:uid="{00000000-0005-0000-0000-0000A4000000}"/>
    <cellStyle name="Normal 37 2 2" xfId="309" xr:uid="{00000000-0005-0000-0000-0000A5000000}"/>
    <cellStyle name="Normal 37 3" xfId="310" xr:uid="{00000000-0005-0000-0000-0000A6000000}"/>
    <cellStyle name="Normal 38" xfId="209" xr:uid="{00000000-0005-0000-0000-0000A7000000}"/>
    <cellStyle name="Normal 38 2" xfId="311" xr:uid="{00000000-0005-0000-0000-0000A8000000}"/>
    <cellStyle name="Normal 39" xfId="124" xr:uid="{00000000-0005-0000-0000-0000A9000000}"/>
    <cellStyle name="Normal 39 2" xfId="312" xr:uid="{00000000-0005-0000-0000-0000AA000000}"/>
    <cellStyle name="Normal 4" xfId="22" xr:uid="{00000000-0005-0000-0000-0000AB000000}"/>
    <cellStyle name="Normal 4 2" xfId="270" xr:uid="{00000000-0005-0000-0000-0000AC000000}"/>
    <cellStyle name="Normal 4 3" xfId="313" xr:uid="{00000000-0005-0000-0000-0000AD000000}"/>
    <cellStyle name="Normal 4 4" xfId="110" xr:uid="{00000000-0005-0000-0000-0000AE000000}"/>
    <cellStyle name="Normal 40" xfId="126" xr:uid="{00000000-0005-0000-0000-0000AF000000}"/>
    <cellStyle name="Normal 40 2" xfId="314" xr:uid="{00000000-0005-0000-0000-0000B0000000}"/>
    <cellStyle name="Normal 41" xfId="128" xr:uid="{00000000-0005-0000-0000-0000B1000000}"/>
    <cellStyle name="Normal 41 2" xfId="315" xr:uid="{00000000-0005-0000-0000-0000B2000000}"/>
    <cellStyle name="Normal 42" xfId="130" xr:uid="{00000000-0005-0000-0000-0000B3000000}"/>
    <cellStyle name="Normal 42 2" xfId="316" xr:uid="{00000000-0005-0000-0000-0000B4000000}"/>
    <cellStyle name="Normal 43" xfId="132" xr:uid="{00000000-0005-0000-0000-0000B5000000}"/>
    <cellStyle name="Normal 43 2" xfId="317" xr:uid="{00000000-0005-0000-0000-0000B6000000}"/>
    <cellStyle name="Normal 44" xfId="134" xr:uid="{00000000-0005-0000-0000-0000B7000000}"/>
    <cellStyle name="Normal 44 2" xfId="318" xr:uid="{00000000-0005-0000-0000-0000B8000000}"/>
    <cellStyle name="Normal 45" xfId="135" xr:uid="{00000000-0005-0000-0000-0000B9000000}"/>
    <cellStyle name="Normal 45 2" xfId="319" xr:uid="{00000000-0005-0000-0000-0000BA000000}"/>
    <cellStyle name="Normal 46" xfId="137" xr:uid="{00000000-0005-0000-0000-0000BB000000}"/>
    <cellStyle name="Normal 46 2" xfId="320" xr:uid="{00000000-0005-0000-0000-0000BC000000}"/>
    <cellStyle name="Normal 47" xfId="139" xr:uid="{00000000-0005-0000-0000-0000BD000000}"/>
    <cellStyle name="Normal 47 2" xfId="321" xr:uid="{00000000-0005-0000-0000-0000BE000000}"/>
    <cellStyle name="Normal 48" xfId="141" xr:uid="{00000000-0005-0000-0000-0000BF000000}"/>
    <cellStyle name="Normal 48 2" xfId="322" xr:uid="{00000000-0005-0000-0000-0000C0000000}"/>
    <cellStyle name="Normal 49" xfId="143" xr:uid="{00000000-0005-0000-0000-0000C1000000}"/>
    <cellStyle name="Normal 49 2" xfId="323" xr:uid="{00000000-0005-0000-0000-0000C2000000}"/>
    <cellStyle name="Normal 5" xfId="63" xr:uid="{00000000-0005-0000-0000-0000C3000000}"/>
    <cellStyle name="Normal 5 2" xfId="211" xr:uid="{00000000-0005-0000-0000-0000C4000000}"/>
    <cellStyle name="Normal 5 2 2" xfId="212" xr:uid="{00000000-0005-0000-0000-0000C5000000}"/>
    <cellStyle name="Normal 5 2 2 2" xfId="324" xr:uid="{00000000-0005-0000-0000-0000C6000000}"/>
    <cellStyle name="Normal 5 2 3" xfId="213" xr:uid="{00000000-0005-0000-0000-0000C7000000}"/>
    <cellStyle name="Normal 5 2 3 2" xfId="325" xr:uid="{00000000-0005-0000-0000-0000C8000000}"/>
    <cellStyle name="Normal 5 2 4" xfId="326" xr:uid="{00000000-0005-0000-0000-0000C9000000}"/>
    <cellStyle name="Normal 5 3" xfId="214" xr:uid="{00000000-0005-0000-0000-0000CA000000}"/>
    <cellStyle name="Normal 5 3 2" xfId="327" xr:uid="{00000000-0005-0000-0000-0000CB000000}"/>
    <cellStyle name="Normal 5 4" xfId="215" xr:uid="{00000000-0005-0000-0000-0000CC000000}"/>
    <cellStyle name="Normal 5 4 2" xfId="328" xr:uid="{00000000-0005-0000-0000-0000CD000000}"/>
    <cellStyle name="Normal 5 5" xfId="329" xr:uid="{00000000-0005-0000-0000-0000CE000000}"/>
    <cellStyle name="Normal 5 6" xfId="210" xr:uid="{00000000-0005-0000-0000-0000CF000000}"/>
    <cellStyle name="Normal 5 7" xfId="418" xr:uid="{00000000-0005-0000-0000-0000D0000000}"/>
    <cellStyle name="Normal 5 8" xfId="98" xr:uid="{00000000-0005-0000-0000-0000D1000000}"/>
    <cellStyle name="Normal 50" xfId="144" xr:uid="{00000000-0005-0000-0000-0000D2000000}"/>
    <cellStyle name="Normal 50 2" xfId="330" xr:uid="{00000000-0005-0000-0000-0000D3000000}"/>
    <cellStyle name="Normal 51" xfId="145" xr:uid="{00000000-0005-0000-0000-0000D4000000}"/>
    <cellStyle name="Normal 51 2" xfId="331" xr:uid="{00000000-0005-0000-0000-0000D5000000}"/>
    <cellStyle name="Normal 52" xfId="146" xr:uid="{00000000-0005-0000-0000-0000D6000000}"/>
    <cellStyle name="Normal 52 2" xfId="332" xr:uid="{00000000-0005-0000-0000-0000D7000000}"/>
    <cellStyle name="Normal 53" xfId="148" xr:uid="{00000000-0005-0000-0000-0000D8000000}"/>
    <cellStyle name="Normal 53 2" xfId="333" xr:uid="{00000000-0005-0000-0000-0000D9000000}"/>
    <cellStyle name="Normal 54" xfId="151" xr:uid="{00000000-0005-0000-0000-0000DA000000}"/>
    <cellStyle name="Normal 54 2" xfId="334" xr:uid="{00000000-0005-0000-0000-0000DB000000}"/>
    <cellStyle name="Normal 55" xfId="153" xr:uid="{00000000-0005-0000-0000-0000DC000000}"/>
    <cellStyle name="Normal 55 2" xfId="335" xr:uid="{00000000-0005-0000-0000-0000DD000000}"/>
    <cellStyle name="Normal 56" xfId="155" xr:uid="{00000000-0005-0000-0000-0000DE000000}"/>
    <cellStyle name="Normal 56 2" xfId="336" xr:uid="{00000000-0005-0000-0000-0000DF000000}"/>
    <cellStyle name="Normal 57" xfId="157" xr:uid="{00000000-0005-0000-0000-0000E0000000}"/>
    <cellStyle name="Normal 57 2" xfId="337" xr:uid="{00000000-0005-0000-0000-0000E1000000}"/>
    <cellStyle name="Normal 58" xfId="159" xr:uid="{00000000-0005-0000-0000-0000E2000000}"/>
    <cellStyle name="Normal 58 2" xfId="338" xr:uid="{00000000-0005-0000-0000-0000E3000000}"/>
    <cellStyle name="Normal 59" xfId="160" xr:uid="{00000000-0005-0000-0000-0000E4000000}"/>
    <cellStyle name="Normal 59 2" xfId="339" xr:uid="{00000000-0005-0000-0000-0000E5000000}"/>
    <cellStyle name="Normal 6" xfId="111" xr:uid="{00000000-0005-0000-0000-0000E6000000}"/>
    <cellStyle name="Normal 6 2" xfId="216" xr:uid="{00000000-0005-0000-0000-0000E7000000}"/>
    <cellStyle name="Normal 6 2 2" xfId="217" xr:uid="{00000000-0005-0000-0000-0000E8000000}"/>
    <cellStyle name="Normal 6 2 2 2" xfId="218" xr:uid="{00000000-0005-0000-0000-0000E9000000}"/>
    <cellStyle name="Normal 6 2 2 2 2" xfId="340" xr:uid="{00000000-0005-0000-0000-0000EA000000}"/>
    <cellStyle name="Normal 6 2 2 3" xfId="219" xr:uid="{00000000-0005-0000-0000-0000EB000000}"/>
    <cellStyle name="Normal 6 2 2 3 2" xfId="341" xr:uid="{00000000-0005-0000-0000-0000EC000000}"/>
    <cellStyle name="Normal 6 2 2 4" xfId="342" xr:uid="{00000000-0005-0000-0000-0000ED000000}"/>
    <cellStyle name="Normal 6 2 3" xfId="220" xr:uid="{00000000-0005-0000-0000-0000EE000000}"/>
    <cellStyle name="Normal 6 2 3 2" xfId="343" xr:uid="{00000000-0005-0000-0000-0000EF000000}"/>
    <cellStyle name="Normal 6 2 4" xfId="221" xr:uid="{00000000-0005-0000-0000-0000F0000000}"/>
    <cellStyle name="Normal 6 2 4 2" xfId="344" xr:uid="{00000000-0005-0000-0000-0000F1000000}"/>
    <cellStyle name="Normal 6 2 5" xfId="345" xr:uid="{00000000-0005-0000-0000-0000F2000000}"/>
    <cellStyle name="Normal 6 3" xfId="222" xr:uid="{00000000-0005-0000-0000-0000F3000000}"/>
    <cellStyle name="Normal 6 3 2" xfId="223" xr:uid="{00000000-0005-0000-0000-0000F4000000}"/>
    <cellStyle name="Normal 6 3 2 2" xfId="346" xr:uid="{00000000-0005-0000-0000-0000F5000000}"/>
    <cellStyle name="Normal 6 3 3" xfId="224" xr:uid="{00000000-0005-0000-0000-0000F6000000}"/>
    <cellStyle name="Normal 6 3 3 2" xfId="347" xr:uid="{00000000-0005-0000-0000-0000F7000000}"/>
    <cellStyle name="Normal 6 3 4" xfId="348" xr:uid="{00000000-0005-0000-0000-0000F8000000}"/>
    <cellStyle name="Normal 6 4" xfId="225" xr:uid="{00000000-0005-0000-0000-0000F9000000}"/>
    <cellStyle name="Normal 6 4 2" xfId="349" xr:uid="{00000000-0005-0000-0000-0000FA000000}"/>
    <cellStyle name="Normal 6 5" xfId="226" xr:uid="{00000000-0005-0000-0000-0000FB000000}"/>
    <cellStyle name="Normal 6 5 2" xfId="350" xr:uid="{00000000-0005-0000-0000-0000FC000000}"/>
    <cellStyle name="Normal 6 6" xfId="351" xr:uid="{00000000-0005-0000-0000-0000FD000000}"/>
    <cellStyle name="Normal 60" xfId="162" xr:uid="{00000000-0005-0000-0000-0000FE000000}"/>
    <cellStyle name="Normal 60 2" xfId="352" xr:uid="{00000000-0005-0000-0000-0000FF000000}"/>
    <cellStyle name="Normal 61" xfId="163" xr:uid="{00000000-0005-0000-0000-000000010000}"/>
    <cellStyle name="Normal 61 2" xfId="353" xr:uid="{00000000-0005-0000-0000-000001010000}"/>
    <cellStyle name="Normal 62" xfId="164" xr:uid="{00000000-0005-0000-0000-000002010000}"/>
    <cellStyle name="Normal 62 2" xfId="354" xr:uid="{00000000-0005-0000-0000-000003010000}"/>
    <cellStyle name="Normal 63" xfId="166" xr:uid="{00000000-0005-0000-0000-000004010000}"/>
    <cellStyle name="Normal 63 2" xfId="355" xr:uid="{00000000-0005-0000-0000-000005010000}"/>
    <cellStyle name="Normal 64" xfId="262" xr:uid="{00000000-0005-0000-0000-000006010000}"/>
    <cellStyle name="Normal 64 2" xfId="263" xr:uid="{00000000-0005-0000-0000-000007010000}"/>
    <cellStyle name="Normal 65" xfId="264" xr:uid="{00000000-0005-0000-0000-000008010000}"/>
    <cellStyle name="Normal 66" xfId="356" xr:uid="{00000000-0005-0000-0000-000009010000}"/>
    <cellStyle name="Normal 67" xfId="357" xr:uid="{00000000-0005-0000-0000-00000A010000}"/>
    <cellStyle name="Normal 68" xfId="597" xr:uid="{00000000-0005-0000-0000-00000B010000}"/>
    <cellStyle name="Normal 69" xfId="598" xr:uid="{00000000-0005-0000-0000-00000C010000}"/>
    <cellStyle name="Normal 7" xfId="112" xr:uid="{00000000-0005-0000-0000-00000D010000}"/>
    <cellStyle name="Normal 7 2" xfId="227" xr:uid="{00000000-0005-0000-0000-00000E010000}"/>
    <cellStyle name="Normal 7 2 2" xfId="358" xr:uid="{00000000-0005-0000-0000-00000F010000}"/>
    <cellStyle name="Normal 7 3" xfId="359" xr:uid="{00000000-0005-0000-0000-000010010000}"/>
    <cellStyle name="Normal 70" xfId="601" xr:uid="{00000000-0005-0000-0000-000011010000}"/>
    <cellStyle name="Normal 70 2" xfId="608" xr:uid="{00000000-0005-0000-0000-000012010000}"/>
    <cellStyle name="Normal 71" xfId="599" xr:uid="{00000000-0005-0000-0000-000013010000}"/>
    <cellStyle name="Normal 72" xfId="600" xr:uid="{00000000-0005-0000-0000-000014010000}"/>
    <cellStyle name="Normal 73" xfId="602" xr:uid="{00000000-0005-0000-0000-000015010000}"/>
    <cellStyle name="Normal 73 2" xfId="609" xr:uid="{00000000-0005-0000-0000-000016010000}"/>
    <cellStyle name="Normal 74" xfId="603" xr:uid="{00000000-0005-0000-0000-000017010000}"/>
    <cellStyle name="Normal 74 2" xfId="605" xr:uid="{00000000-0005-0000-0000-000018010000}"/>
    <cellStyle name="Normal 74 3" xfId="610" xr:uid="{00000000-0005-0000-0000-000019010000}"/>
    <cellStyle name="Normal 75" xfId="604" xr:uid="{00000000-0005-0000-0000-00001A010000}"/>
    <cellStyle name="Normal 8" xfId="228" xr:uid="{00000000-0005-0000-0000-00001B010000}"/>
    <cellStyle name="Normal 8 2" xfId="229" xr:uid="{00000000-0005-0000-0000-00001C010000}"/>
    <cellStyle name="Normal 8 2 2" xfId="360" xr:uid="{00000000-0005-0000-0000-00001D010000}"/>
    <cellStyle name="Normal 8 3" xfId="361" xr:uid="{00000000-0005-0000-0000-00001E010000}"/>
    <cellStyle name="Normal 9" xfId="113" xr:uid="{00000000-0005-0000-0000-00001F010000}"/>
    <cellStyle name="Normal 9 2" xfId="362" xr:uid="{00000000-0005-0000-0000-000020010000}"/>
    <cellStyle name="Normal_RVT FL - 01" xfId="9" xr:uid="{00000000-0005-0000-0000-000021010000}"/>
    <cellStyle name="Normal1" xfId="230" xr:uid="{00000000-0005-0000-0000-000022010000}"/>
    <cellStyle name="Normal2" xfId="231" xr:uid="{00000000-0005-0000-0000-000023010000}"/>
    <cellStyle name="Normal3" xfId="232" xr:uid="{00000000-0005-0000-0000-000024010000}"/>
    <cellStyle name="Percent [2]" xfId="233" xr:uid="{00000000-0005-0000-0000-000025010000}"/>
    <cellStyle name="Percent [2] 2" xfId="363" xr:uid="{00000000-0005-0000-0000-000026010000}"/>
    <cellStyle name="Percent_Sheet1" xfId="234" xr:uid="{00000000-0005-0000-0000-000027010000}"/>
    <cellStyle name="Percentual" xfId="235" xr:uid="{00000000-0005-0000-0000-000028010000}"/>
    <cellStyle name="Ponto" xfId="236" xr:uid="{00000000-0005-0000-0000-000029010000}"/>
    <cellStyle name="Porcentagem" xfId="5" builtinId="5"/>
    <cellStyle name="Porcentagem 2" xfId="8" xr:uid="{00000000-0005-0000-0000-00002B010000}"/>
    <cellStyle name="Porcentagem 2 2" xfId="24" xr:uid="{00000000-0005-0000-0000-00002C010000}"/>
    <cellStyle name="Porcentagem 2 2 2" xfId="25" xr:uid="{00000000-0005-0000-0000-00002D010000}"/>
    <cellStyle name="Porcentagem 2 3" xfId="26" xr:uid="{00000000-0005-0000-0000-00002E010000}"/>
    <cellStyle name="Porcentagem 2 4" xfId="23" xr:uid="{00000000-0005-0000-0000-00002F010000}"/>
    <cellStyle name="Porcentagem 2_ORÇAMENTO matureia corrigido (DEZ 2009)" xfId="27" xr:uid="{00000000-0005-0000-0000-000030010000}"/>
    <cellStyle name="Porcentagem 3" xfId="28" xr:uid="{00000000-0005-0000-0000-000031010000}"/>
    <cellStyle name="Porcentagem 3 2" xfId="237" xr:uid="{00000000-0005-0000-0000-000032010000}"/>
    <cellStyle name="Porcentagem 3 3" xfId="364" xr:uid="{00000000-0005-0000-0000-000033010000}"/>
    <cellStyle name="Porcentagem 3 4" xfId="114" xr:uid="{00000000-0005-0000-0000-000034010000}"/>
    <cellStyle name="Porcentagem 4" xfId="115" xr:uid="{00000000-0005-0000-0000-000035010000}"/>
    <cellStyle name="Porcentagem 4 2" xfId="116" xr:uid="{00000000-0005-0000-0000-000036010000}"/>
    <cellStyle name="Porcentagem 4 2 2" xfId="271" xr:uid="{00000000-0005-0000-0000-000037010000}"/>
    <cellStyle name="Porcentagem 5" xfId="238" xr:uid="{00000000-0005-0000-0000-000038010000}"/>
    <cellStyle name="Porcentagem 6" xfId="239" xr:uid="{00000000-0005-0000-0000-000039010000}"/>
    <cellStyle name="Porcentagem 6 2" xfId="240" xr:uid="{00000000-0005-0000-0000-00003A010000}"/>
    <cellStyle name="Porcentagem 6 2 2" xfId="365" xr:uid="{00000000-0005-0000-0000-00003B010000}"/>
    <cellStyle name="Porcentagem 6 3" xfId="366" xr:uid="{00000000-0005-0000-0000-00003C010000}"/>
    <cellStyle name="Porcentagem 7" xfId="265" xr:uid="{00000000-0005-0000-0000-00003D010000}"/>
    <cellStyle name="Porcentagem 8" xfId="607" xr:uid="{00000000-0005-0000-0000-00003E010000}"/>
    <cellStyle name="Porcentagem 8 2" xfId="612" xr:uid="{00000000-0005-0000-0000-00003F010000}"/>
    <cellStyle name="Result" xfId="117" xr:uid="{00000000-0005-0000-0000-000040010000}"/>
    <cellStyle name="Result2" xfId="118" xr:uid="{00000000-0005-0000-0000-000041010000}"/>
    <cellStyle name="Sep. milhar [0]" xfId="241" xr:uid="{00000000-0005-0000-0000-000042010000}"/>
    <cellStyle name="Separador de m" xfId="242" xr:uid="{00000000-0005-0000-0000-000043010000}"/>
    <cellStyle name="Separador de milhares 10" xfId="2" xr:uid="{00000000-0005-0000-0000-000044010000}"/>
    <cellStyle name="Separador de milhares 10 2" xfId="417" xr:uid="{00000000-0005-0000-0000-000045010000}"/>
    <cellStyle name="Separador de milhares 10 2 2" xfId="560" xr:uid="{00000000-0005-0000-0000-000046010000}"/>
    <cellStyle name="Separador de milhares 10 3" xfId="453" xr:uid="{00000000-0005-0000-0000-000047010000}"/>
    <cellStyle name="Separador de milhares 10 3 2" xfId="595" xr:uid="{00000000-0005-0000-0000-000048010000}"/>
    <cellStyle name="Separador de milhares 10 4" xfId="97" xr:uid="{00000000-0005-0000-0000-000049010000}"/>
    <cellStyle name="Separador de milhares 10 5" xfId="488" xr:uid="{00000000-0005-0000-0000-00004A010000}"/>
    <cellStyle name="Separador de milhares 2" xfId="29" xr:uid="{00000000-0005-0000-0000-00004B010000}"/>
    <cellStyle name="Separador de milhares 2 2" xfId="30" xr:uid="{00000000-0005-0000-0000-00004C010000}"/>
    <cellStyle name="Separador de milhares 2 2 2" xfId="31" xr:uid="{00000000-0005-0000-0000-00004D010000}"/>
    <cellStyle name="Separador de milhares 2 2 2 2" xfId="32" xr:uid="{00000000-0005-0000-0000-00004E010000}"/>
    <cellStyle name="Separador de milhares 2 2 2 2 2" xfId="33" xr:uid="{00000000-0005-0000-0000-00004F010000}"/>
    <cellStyle name="Separador de milhares 2 2 2 2 2 2" xfId="52" xr:uid="{00000000-0005-0000-0000-000050010000}"/>
    <cellStyle name="Separador de milhares 2 2 2 2 2 2 2" xfId="405" xr:uid="{00000000-0005-0000-0000-000051010000}"/>
    <cellStyle name="Separador de milhares 2 2 2 2 2 2 2 2" xfId="548" xr:uid="{00000000-0005-0000-0000-000052010000}"/>
    <cellStyle name="Separador de milhares 2 2 2 2 2 2 3" xfId="441" xr:uid="{00000000-0005-0000-0000-000053010000}"/>
    <cellStyle name="Separador de milhares 2 2 2 2 2 2 3 2" xfId="583" xr:uid="{00000000-0005-0000-0000-000054010000}"/>
    <cellStyle name="Separador de milhares 2 2 2 2 2 2 4" xfId="85" xr:uid="{00000000-0005-0000-0000-000055010000}"/>
    <cellStyle name="Separador de milhares 2 2 2 2 2 2 5" xfId="476" xr:uid="{00000000-0005-0000-0000-000056010000}"/>
    <cellStyle name="Separador de milhares 2 2 2 2 2 3" xfId="389" xr:uid="{00000000-0005-0000-0000-000057010000}"/>
    <cellStyle name="Separador de milhares 2 2 2 2 2 3 2" xfId="532" xr:uid="{00000000-0005-0000-0000-000058010000}"/>
    <cellStyle name="Separador de milhares 2 2 2 2 2 4" xfId="425" xr:uid="{00000000-0005-0000-0000-000059010000}"/>
    <cellStyle name="Separador de milhares 2 2 2 2 2 4 2" xfId="567" xr:uid="{00000000-0005-0000-0000-00005A010000}"/>
    <cellStyle name="Separador de milhares 2 2 2 2 2 5" xfId="69" xr:uid="{00000000-0005-0000-0000-00005B010000}"/>
    <cellStyle name="Separador de milhares 2 2 2 2 2 6" xfId="460" xr:uid="{00000000-0005-0000-0000-00005C010000}"/>
    <cellStyle name="Separador de milhares 2 2 2 2 3" xfId="51" xr:uid="{00000000-0005-0000-0000-00005D010000}"/>
    <cellStyle name="Separador de milhares 2 2 2 2 3 2" xfId="404" xr:uid="{00000000-0005-0000-0000-00005E010000}"/>
    <cellStyle name="Separador de milhares 2 2 2 2 3 2 2" xfId="547" xr:uid="{00000000-0005-0000-0000-00005F010000}"/>
    <cellStyle name="Separador de milhares 2 2 2 2 3 3" xfId="440" xr:uid="{00000000-0005-0000-0000-000060010000}"/>
    <cellStyle name="Separador de milhares 2 2 2 2 3 3 2" xfId="582" xr:uid="{00000000-0005-0000-0000-000061010000}"/>
    <cellStyle name="Separador de milhares 2 2 2 2 3 4" xfId="84" xr:uid="{00000000-0005-0000-0000-000062010000}"/>
    <cellStyle name="Separador de milhares 2 2 2 2 3 5" xfId="475" xr:uid="{00000000-0005-0000-0000-000063010000}"/>
    <cellStyle name="Separador de milhares 2 2 2 2 4" xfId="388" xr:uid="{00000000-0005-0000-0000-000064010000}"/>
    <cellStyle name="Separador de milhares 2 2 2 2 4 2" xfId="531" xr:uid="{00000000-0005-0000-0000-000065010000}"/>
    <cellStyle name="Separador de milhares 2 2 2 2 5" xfId="424" xr:uid="{00000000-0005-0000-0000-000066010000}"/>
    <cellStyle name="Separador de milhares 2 2 2 2 5 2" xfId="566" xr:uid="{00000000-0005-0000-0000-000067010000}"/>
    <cellStyle name="Separador de milhares 2 2 2 2 6" xfId="68" xr:uid="{00000000-0005-0000-0000-000068010000}"/>
    <cellStyle name="Separador de milhares 2 2 2 2 7" xfId="459" xr:uid="{00000000-0005-0000-0000-000069010000}"/>
    <cellStyle name="Separador de milhares 2 2 2 3" xfId="50" xr:uid="{00000000-0005-0000-0000-00006A010000}"/>
    <cellStyle name="Separador de milhares 2 2 2 3 2" xfId="403" xr:uid="{00000000-0005-0000-0000-00006B010000}"/>
    <cellStyle name="Separador de milhares 2 2 2 3 2 2" xfId="546" xr:uid="{00000000-0005-0000-0000-00006C010000}"/>
    <cellStyle name="Separador de milhares 2 2 2 3 3" xfId="439" xr:uid="{00000000-0005-0000-0000-00006D010000}"/>
    <cellStyle name="Separador de milhares 2 2 2 3 3 2" xfId="581" xr:uid="{00000000-0005-0000-0000-00006E010000}"/>
    <cellStyle name="Separador de milhares 2 2 2 3 4" xfId="83" xr:uid="{00000000-0005-0000-0000-00006F010000}"/>
    <cellStyle name="Separador de milhares 2 2 2 3 5" xfId="474" xr:uid="{00000000-0005-0000-0000-000070010000}"/>
    <cellStyle name="Separador de milhares 2 2 2 4" xfId="387" xr:uid="{00000000-0005-0000-0000-000071010000}"/>
    <cellStyle name="Separador de milhares 2 2 2 4 2" xfId="530" xr:uid="{00000000-0005-0000-0000-000072010000}"/>
    <cellStyle name="Separador de milhares 2 2 2 5" xfId="423" xr:uid="{00000000-0005-0000-0000-000073010000}"/>
    <cellStyle name="Separador de milhares 2 2 2 5 2" xfId="565" xr:uid="{00000000-0005-0000-0000-000074010000}"/>
    <cellStyle name="Separador de milhares 2 2 2 6" xfId="67" xr:uid="{00000000-0005-0000-0000-000075010000}"/>
    <cellStyle name="Separador de milhares 2 2 2 7" xfId="458" xr:uid="{00000000-0005-0000-0000-000076010000}"/>
    <cellStyle name="Separador de milhares 2 2 3" xfId="49" xr:uid="{00000000-0005-0000-0000-000077010000}"/>
    <cellStyle name="Separador de milhares 2 2 3 2" xfId="402" xr:uid="{00000000-0005-0000-0000-000078010000}"/>
    <cellStyle name="Separador de milhares 2 2 3 2 2" xfId="545" xr:uid="{00000000-0005-0000-0000-000079010000}"/>
    <cellStyle name="Separador de milhares 2 2 3 3" xfId="438" xr:uid="{00000000-0005-0000-0000-00007A010000}"/>
    <cellStyle name="Separador de milhares 2 2 3 3 2" xfId="580" xr:uid="{00000000-0005-0000-0000-00007B010000}"/>
    <cellStyle name="Separador de milhares 2 2 3 4" xfId="82" xr:uid="{00000000-0005-0000-0000-00007C010000}"/>
    <cellStyle name="Separador de milhares 2 2 3 5" xfId="473" xr:uid="{00000000-0005-0000-0000-00007D010000}"/>
    <cellStyle name="Separador de milhares 2 2 4" xfId="386" xr:uid="{00000000-0005-0000-0000-00007E010000}"/>
    <cellStyle name="Separador de milhares 2 2 4 2" xfId="529" xr:uid="{00000000-0005-0000-0000-00007F010000}"/>
    <cellStyle name="Separador de milhares 2 2 5" xfId="422" xr:uid="{00000000-0005-0000-0000-000080010000}"/>
    <cellStyle name="Separador de milhares 2 2 5 2" xfId="564" xr:uid="{00000000-0005-0000-0000-000081010000}"/>
    <cellStyle name="Separador de milhares 2 2 6" xfId="66" xr:uid="{00000000-0005-0000-0000-000082010000}"/>
    <cellStyle name="Separador de milhares 2 2 7" xfId="457" xr:uid="{00000000-0005-0000-0000-000083010000}"/>
    <cellStyle name="Separador de milhares 2 3" xfId="48" xr:uid="{00000000-0005-0000-0000-000084010000}"/>
    <cellStyle name="Separador de milhares 2 3 2" xfId="401" xr:uid="{00000000-0005-0000-0000-000085010000}"/>
    <cellStyle name="Separador de milhares 2 3 2 2" xfId="544" xr:uid="{00000000-0005-0000-0000-000086010000}"/>
    <cellStyle name="Separador de milhares 2 3 3" xfId="437" xr:uid="{00000000-0005-0000-0000-000087010000}"/>
    <cellStyle name="Separador de milhares 2 3 3 2" xfId="579" xr:uid="{00000000-0005-0000-0000-000088010000}"/>
    <cellStyle name="Separador de milhares 2 3 4" xfId="81" xr:uid="{00000000-0005-0000-0000-000089010000}"/>
    <cellStyle name="Separador de milhares 2 3 5" xfId="472" xr:uid="{00000000-0005-0000-0000-00008A010000}"/>
    <cellStyle name="Separador de milhares 2 4" xfId="385" xr:uid="{00000000-0005-0000-0000-00008B010000}"/>
    <cellStyle name="Separador de milhares 2 4 2" xfId="528" xr:uid="{00000000-0005-0000-0000-00008C010000}"/>
    <cellStyle name="Separador de milhares 2 5" xfId="421" xr:uid="{00000000-0005-0000-0000-00008D010000}"/>
    <cellStyle name="Separador de milhares 2 5 2" xfId="563" xr:uid="{00000000-0005-0000-0000-00008E010000}"/>
    <cellStyle name="Separador de milhares 2 6" xfId="65" xr:uid="{00000000-0005-0000-0000-00008F010000}"/>
    <cellStyle name="Separador de milhares 2 7" xfId="456" xr:uid="{00000000-0005-0000-0000-000090010000}"/>
    <cellStyle name="Separador de milhares 2_ORÇAMENTO matureia corrigido (DEZ 2009)" xfId="4" xr:uid="{00000000-0005-0000-0000-000091010000}"/>
    <cellStyle name="Separador de milhares 3" xfId="34" xr:uid="{00000000-0005-0000-0000-000092010000}"/>
    <cellStyle name="Separador de milhares 3 2" xfId="53" xr:uid="{00000000-0005-0000-0000-000093010000}"/>
    <cellStyle name="Separador de milhares 3 2 2" xfId="406" xr:uid="{00000000-0005-0000-0000-000094010000}"/>
    <cellStyle name="Separador de milhares 3 2 2 2" xfId="549" xr:uid="{00000000-0005-0000-0000-000095010000}"/>
    <cellStyle name="Separador de milhares 3 2 3" xfId="442" xr:uid="{00000000-0005-0000-0000-000096010000}"/>
    <cellStyle name="Separador de milhares 3 2 3 2" xfId="584" xr:uid="{00000000-0005-0000-0000-000097010000}"/>
    <cellStyle name="Separador de milhares 3 2 4" xfId="86" xr:uid="{00000000-0005-0000-0000-000098010000}"/>
    <cellStyle name="Separador de milhares 3 2 5" xfId="477" xr:uid="{00000000-0005-0000-0000-000099010000}"/>
    <cellStyle name="Separador de milhares 3 3" xfId="243" xr:uid="{00000000-0005-0000-0000-00009A010000}"/>
    <cellStyle name="Separador de milhares 3 3 2" xfId="493" xr:uid="{00000000-0005-0000-0000-00009B010000}"/>
    <cellStyle name="Separador de milhares 3 4" xfId="390" xr:uid="{00000000-0005-0000-0000-00009C010000}"/>
    <cellStyle name="Separador de milhares 3 4 2" xfId="533" xr:uid="{00000000-0005-0000-0000-00009D010000}"/>
    <cellStyle name="Separador de milhares 3 5" xfId="426" xr:uid="{00000000-0005-0000-0000-00009E010000}"/>
    <cellStyle name="Separador de milhares 3 5 2" xfId="568" xr:uid="{00000000-0005-0000-0000-00009F010000}"/>
    <cellStyle name="Separador de milhares 3 6" xfId="70" xr:uid="{00000000-0005-0000-0000-0000A0010000}"/>
    <cellStyle name="Separador de milhares 3 7" xfId="461" xr:uid="{00000000-0005-0000-0000-0000A1010000}"/>
    <cellStyle name="Separador de milhares 4" xfId="13" xr:uid="{00000000-0005-0000-0000-0000A2010000}"/>
    <cellStyle name="Separador de milhares 4 2" xfId="35" xr:uid="{00000000-0005-0000-0000-0000A3010000}"/>
    <cellStyle name="Separador de milhares 4 2 2" xfId="55" xr:uid="{00000000-0005-0000-0000-0000A4010000}"/>
    <cellStyle name="Separador de milhares 4 2 2 2" xfId="408" xr:uid="{00000000-0005-0000-0000-0000A5010000}"/>
    <cellStyle name="Separador de milhares 4 2 2 2 2" xfId="551" xr:uid="{00000000-0005-0000-0000-0000A6010000}"/>
    <cellStyle name="Separador de milhares 4 2 2 3" xfId="444" xr:uid="{00000000-0005-0000-0000-0000A7010000}"/>
    <cellStyle name="Separador de milhares 4 2 2 3 2" xfId="586" xr:uid="{00000000-0005-0000-0000-0000A8010000}"/>
    <cellStyle name="Separador de milhares 4 2 2 4" xfId="88" xr:uid="{00000000-0005-0000-0000-0000A9010000}"/>
    <cellStyle name="Separador de milhares 4 2 2 5" xfId="479" xr:uid="{00000000-0005-0000-0000-0000AA010000}"/>
    <cellStyle name="Separador de milhares 4 2 3" xfId="391" xr:uid="{00000000-0005-0000-0000-0000AB010000}"/>
    <cellStyle name="Separador de milhares 4 2 3 2" xfId="534" xr:uid="{00000000-0005-0000-0000-0000AC010000}"/>
    <cellStyle name="Separador de milhares 4 2 4" xfId="427" xr:uid="{00000000-0005-0000-0000-0000AD010000}"/>
    <cellStyle name="Separador de milhares 4 2 4 2" xfId="569" xr:uid="{00000000-0005-0000-0000-0000AE010000}"/>
    <cellStyle name="Separador de milhares 4 2 5" xfId="71" xr:uid="{00000000-0005-0000-0000-0000AF010000}"/>
    <cellStyle name="Separador de milhares 4 2 6" xfId="462" xr:uid="{00000000-0005-0000-0000-0000B0010000}"/>
    <cellStyle name="Separador de milhares 4 3" xfId="54" xr:uid="{00000000-0005-0000-0000-0000B1010000}"/>
    <cellStyle name="Separador de milhares 4 3 2" xfId="407" xr:uid="{00000000-0005-0000-0000-0000B2010000}"/>
    <cellStyle name="Separador de milhares 4 3 2 2" xfId="550" xr:uid="{00000000-0005-0000-0000-0000B3010000}"/>
    <cellStyle name="Separador de milhares 4 3 3" xfId="443" xr:uid="{00000000-0005-0000-0000-0000B4010000}"/>
    <cellStyle name="Separador de milhares 4 3 3 2" xfId="585" xr:uid="{00000000-0005-0000-0000-0000B5010000}"/>
    <cellStyle name="Separador de milhares 4 3 4" xfId="87" xr:uid="{00000000-0005-0000-0000-0000B6010000}"/>
    <cellStyle name="Separador de milhares 4 3 5" xfId="478" xr:uid="{00000000-0005-0000-0000-0000B7010000}"/>
    <cellStyle name="Separador de milhares 4 4" xfId="119" xr:uid="{00000000-0005-0000-0000-0000B8010000}"/>
    <cellStyle name="Separador de milhares 4 5" xfId="384" xr:uid="{00000000-0005-0000-0000-0000B9010000}"/>
    <cellStyle name="Separador de milhares 4 5 2" xfId="527" xr:uid="{00000000-0005-0000-0000-0000BA010000}"/>
    <cellStyle name="Separador de milhares 4 6" xfId="420" xr:uid="{00000000-0005-0000-0000-0000BB010000}"/>
    <cellStyle name="Separador de milhares 4 6 2" xfId="562" xr:uid="{00000000-0005-0000-0000-0000BC010000}"/>
    <cellStyle name="Separador de milhares 4 7" xfId="64" xr:uid="{00000000-0005-0000-0000-0000BD010000}"/>
    <cellStyle name="Separador de milhares 4 8" xfId="455" xr:uid="{00000000-0005-0000-0000-0000BE010000}"/>
    <cellStyle name="Separador de milhares 5" xfId="36" xr:uid="{00000000-0005-0000-0000-0000BF010000}"/>
    <cellStyle name="Separador de milhares 5 2" xfId="56" xr:uid="{00000000-0005-0000-0000-0000C0010000}"/>
    <cellStyle name="Separador de milhares 5 2 2" xfId="409" xr:uid="{00000000-0005-0000-0000-0000C1010000}"/>
    <cellStyle name="Separador de milhares 5 2 2 2" xfId="552" xr:uid="{00000000-0005-0000-0000-0000C2010000}"/>
    <cellStyle name="Separador de milhares 5 2 3" xfId="445" xr:uid="{00000000-0005-0000-0000-0000C3010000}"/>
    <cellStyle name="Separador de milhares 5 2 3 2" xfId="587" xr:uid="{00000000-0005-0000-0000-0000C4010000}"/>
    <cellStyle name="Separador de milhares 5 2 4" xfId="89" xr:uid="{00000000-0005-0000-0000-0000C5010000}"/>
    <cellStyle name="Separador de milhares 5 2 5" xfId="480" xr:uid="{00000000-0005-0000-0000-0000C6010000}"/>
    <cellStyle name="Separador de milhares 5 3" xfId="392" xr:uid="{00000000-0005-0000-0000-0000C7010000}"/>
    <cellStyle name="Separador de milhares 5 3 2" xfId="535" xr:uid="{00000000-0005-0000-0000-0000C8010000}"/>
    <cellStyle name="Separador de milhares 5 4" xfId="428" xr:uid="{00000000-0005-0000-0000-0000C9010000}"/>
    <cellStyle name="Separador de milhares 5 4 2" xfId="570" xr:uid="{00000000-0005-0000-0000-0000CA010000}"/>
    <cellStyle name="Separador de milhares 5 5" xfId="72" xr:uid="{00000000-0005-0000-0000-0000CB010000}"/>
    <cellStyle name="Separador de milhares 5 6" xfId="463" xr:uid="{00000000-0005-0000-0000-0000CC010000}"/>
    <cellStyle name="Separador de milhares 6" xfId="37" xr:uid="{00000000-0005-0000-0000-0000CD010000}"/>
    <cellStyle name="Separador de milhares 6 2" xfId="38" xr:uid="{00000000-0005-0000-0000-0000CE010000}"/>
    <cellStyle name="Separador de milhares 6 2 2" xfId="58" xr:uid="{00000000-0005-0000-0000-0000CF010000}"/>
    <cellStyle name="Separador de milhares 6 2 2 2" xfId="411" xr:uid="{00000000-0005-0000-0000-0000D0010000}"/>
    <cellStyle name="Separador de milhares 6 2 2 2 2" xfId="554" xr:uid="{00000000-0005-0000-0000-0000D1010000}"/>
    <cellStyle name="Separador de milhares 6 2 2 3" xfId="447" xr:uid="{00000000-0005-0000-0000-0000D2010000}"/>
    <cellStyle name="Separador de milhares 6 2 2 3 2" xfId="589" xr:uid="{00000000-0005-0000-0000-0000D3010000}"/>
    <cellStyle name="Separador de milhares 6 2 2 4" xfId="91" xr:uid="{00000000-0005-0000-0000-0000D4010000}"/>
    <cellStyle name="Separador de milhares 6 2 2 5" xfId="482" xr:uid="{00000000-0005-0000-0000-0000D5010000}"/>
    <cellStyle name="Separador de milhares 6 3" xfId="57" xr:uid="{00000000-0005-0000-0000-0000D6010000}"/>
    <cellStyle name="Separador de milhares 6 3 2" xfId="410" xr:uid="{00000000-0005-0000-0000-0000D7010000}"/>
    <cellStyle name="Separador de milhares 6 3 2 2" xfId="553" xr:uid="{00000000-0005-0000-0000-0000D8010000}"/>
    <cellStyle name="Separador de milhares 6 3 3" xfId="446" xr:uid="{00000000-0005-0000-0000-0000D9010000}"/>
    <cellStyle name="Separador de milhares 6 3 3 2" xfId="588" xr:uid="{00000000-0005-0000-0000-0000DA010000}"/>
    <cellStyle name="Separador de milhares 6 3 4" xfId="90" xr:uid="{00000000-0005-0000-0000-0000DB010000}"/>
    <cellStyle name="Separador de milhares 6 3 5" xfId="481" xr:uid="{00000000-0005-0000-0000-0000DC010000}"/>
    <cellStyle name="Sepavador de milhares [0]_Pasta2" xfId="244" xr:uid="{00000000-0005-0000-0000-0000DD010000}"/>
    <cellStyle name="Standard_RP100_01 (metr.)" xfId="245" xr:uid="{00000000-0005-0000-0000-0000DE010000}"/>
    <cellStyle name="Título 1 1" xfId="39" xr:uid="{00000000-0005-0000-0000-0000DF010000}"/>
    <cellStyle name="Título 1 1 1" xfId="40" xr:uid="{00000000-0005-0000-0000-0000E0010000}"/>
    <cellStyle name="Titulo1" xfId="246" xr:uid="{00000000-0005-0000-0000-0000E1010000}"/>
    <cellStyle name="Titulo2" xfId="247" xr:uid="{00000000-0005-0000-0000-0000E2010000}"/>
    <cellStyle name="Vírgula 10" xfId="248" xr:uid="{00000000-0005-0000-0000-0000E3010000}"/>
    <cellStyle name="Vírgula 10 2" xfId="249" xr:uid="{00000000-0005-0000-0000-0000E4010000}"/>
    <cellStyle name="Vírgula 10 2 2" xfId="367" xr:uid="{00000000-0005-0000-0000-0000E5010000}"/>
    <cellStyle name="Vírgula 10 2 2 2" xfId="511" xr:uid="{00000000-0005-0000-0000-0000E6010000}"/>
    <cellStyle name="Vírgula 10 2 3" xfId="495" xr:uid="{00000000-0005-0000-0000-0000E7010000}"/>
    <cellStyle name="Vírgula 10 3" xfId="368" xr:uid="{00000000-0005-0000-0000-0000E8010000}"/>
    <cellStyle name="Vírgula 10 3 2" xfId="512" xr:uid="{00000000-0005-0000-0000-0000E9010000}"/>
    <cellStyle name="Vírgula 10 4" xfId="494" xr:uid="{00000000-0005-0000-0000-0000EA010000}"/>
    <cellStyle name="Vírgula 11" xfId="250" xr:uid="{00000000-0005-0000-0000-0000EB010000}"/>
    <cellStyle name="Vírgula 11 2" xfId="369" xr:uid="{00000000-0005-0000-0000-0000EC010000}"/>
    <cellStyle name="Vírgula 12" xfId="251" xr:uid="{00000000-0005-0000-0000-0000ED010000}"/>
    <cellStyle name="Vírgula 12 2" xfId="370" xr:uid="{00000000-0005-0000-0000-0000EE010000}"/>
    <cellStyle name="Vírgula 12 2 2" xfId="513" xr:uid="{00000000-0005-0000-0000-0000EF010000}"/>
    <cellStyle name="Vírgula 12 3" xfId="496" xr:uid="{00000000-0005-0000-0000-0000F0010000}"/>
    <cellStyle name="Vírgula 13" xfId="266" xr:uid="{00000000-0005-0000-0000-0000F1010000}"/>
    <cellStyle name="Vírgula 13 2" xfId="506" xr:uid="{00000000-0005-0000-0000-0000F2010000}"/>
    <cellStyle name="Vírgula 14" xfId="419" xr:uid="{00000000-0005-0000-0000-0000F3010000}"/>
    <cellStyle name="Vírgula 14 2" xfId="561" xr:uid="{00000000-0005-0000-0000-0000F4010000}"/>
    <cellStyle name="Vírgula 15" xfId="454" xr:uid="{00000000-0005-0000-0000-0000F5010000}"/>
    <cellStyle name="Vírgula 15 2" xfId="596" xr:uid="{00000000-0005-0000-0000-0000F6010000}"/>
    <cellStyle name="Vírgula 16" xfId="99" xr:uid="{00000000-0005-0000-0000-0000F7010000}"/>
    <cellStyle name="Vírgula 17" xfId="489" xr:uid="{00000000-0005-0000-0000-0000F8010000}"/>
    <cellStyle name="Vírgula 2" xfId="6" xr:uid="{00000000-0005-0000-0000-0000F9010000}"/>
    <cellStyle name="Vírgula 2 2" xfId="60" xr:uid="{00000000-0005-0000-0000-0000FA010000}"/>
    <cellStyle name="Vírgula 2 2 2" xfId="275" xr:uid="{00000000-0005-0000-0000-0000FB010000}"/>
    <cellStyle name="Vírgula 2 2 2 2" xfId="510" xr:uid="{00000000-0005-0000-0000-0000FC010000}"/>
    <cellStyle name="Vírgula 2 2 3" xfId="413" xr:uid="{00000000-0005-0000-0000-0000FD010000}"/>
    <cellStyle name="Vírgula 2 2 3 2" xfId="556" xr:uid="{00000000-0005-0000-0000-0000FE010000}"/>
    <cellStyle name="Vírgula 2 2 4" xfId="449" xr:uid="{00000000-0005-0000-0000-0000FF010000}"/>
    <cellStyle name="Vírgula 2 2 4 2" xfId="591" xr:uid="{00000000-0005-0000-0000-000000020000}"/>
    <cellStyle name="Vírgula 2 2 5" xfId="93" xr:uid="{00000000-0005-0000-0000-000001020000}"/>
    <cellStyle name="Vírgula 2 2 6" xfId="484" xr:uid="{00000000-0005-0000-0000-000002020000}"/>
    <cellStyle name="Vírgula 2 3" xfId="261" xr:uid="{00000000-0005-0000-0000-000003020000}"/>
    <cellStyle name="Vírgula 2 3 2" xfId="505" xr:uid="{00000000-0005-0000-0000-000004020000}"/>
    <cellStyle name="Vírgula 2 4" xfId="371" xr:uid="{00000000-0005-0000-0000-000005020000}"/>
    <cellStyle name="Vírgula 2 4 2" xfId="514" xr:uid="{00000000-0005-0000-0000-000006020000}"/>
    <cellStyle name="Vírgula 2 5" xfId="393" xr:uid="{00000000-0005-0000-0000-000007020000}"/>
    <cellStyle name="Vírgula 2 5 2" xfId="536" xr:uid="{00000000-0005-0000-0000-000008020000}"/>
    <cellStyle name="Vírgula 2 6" xfId="429" xr:uid="{00000000-0005-0000-0000-000009020000}"/>
    <cellStyle name="Vírgula 2 6 2" xfId="571" xr:uid="{00000000-0005-0000-0000-00000A020000}"/>
    <cellStyle name="Vírgula 2 7" xfId="73" xr:uid="{00000000-0005-0000-0000-00000B020000}"/>
    <cellStyle name="Vírgula 2 8" xfId="464" xr:uid="{00000000-0005-0000-0000-00000C020000}"/>
    <cellStyle name="Vírgula 2 9" xfId="41" xr:uid="{00000000-0005-0000-0000-00000D020000}"/>
    <cellStyle name="Vírgula 3" xfId="42" xr:uid="{00000000-0005-0000-0000-00000E020000}"/>
    <cellStyle name="Vírgula 3 2" xfId="61" xr:uid="{00000000-0005-0000-0000-00000F020000}"/>
    <cellStyle name="Vírgula 3 2 2" xfId="372" xr:uid="{00000000-0005-0000-0000-000010020000}"/>
    <cellStyle name="Vírgula 3 2 2 2" xfId="515" xr:uid="{00000000-0005-0000-0000-000011020000}"/>
    <cellStyle name="Vírgula 3 2 3" xfId="414" xr:uid="{00000000-0005-0000-0000-000012020000}"/>
    <cellStyle name="Vírgula 3 2 3 2" xfId="557" xr:uid="{00000000-0005-0000-0000-000013020000}"/>
    <cellStyle name="Vírgula 3 2 4" xfId="450" xr:uid="{00000000-0005-0000-0000-000014020000}"/>
    <cellStyle name="Vírgula 3 2 4 2" xfId="592" xr:uid="{00000000-0005-0000-0000-000015020000}"/>
    <cellStyle name="Vírgula 3 2 5" xfId="94" xr:uid="{00000000-0005-0000-0000-000016020000}"/>
    <cellStyle name="Vírgula 3 2 6" xfId="485" xr:uid="{00000000-0005-0000-0000-000017020000}"/>
    <cellStyle name="Vírgula 3 3" xfId="373" xr:uid="{00000000-0005-0000-0000-000018020000}"/>
    <cellStyle name="Vírgula 3 3 2" xfId="516" xr:uid="{00000000-0005-0000-0000-000019020000}"/>
    <cellStyle name="Vírgula 3 4" xfId="394" xr:uid="{00000000-0005-0000-0000-00001A020000}"/>
    <cellStyle name="Vírgula 3 4 2" xfId="537" xr:uid="{00000000-0005-0000-0000-00001B020000}"/>
    <cellStyle name="Vírgula 3 5" xfId="430" xr:uid="{00000000-0005-0000-0000-00001C020000}"/>
    <cellStyle name="Vírgula 3 5 2" xfId="572" xr:uid="{00000000-0005-0000-0000-00001D020000}"/>
    <cellStyle name="Vírgula 3 6" xfId="74" xr:uid="{00000000-0005-0000-0000-00001E020000}"/>
    <cellStyle name="Vírgula 3 7" xfId="465" xr:uid="{00000000-0005-0000-0000-00001F020000}"/>
    <cellStyle name="Vírgula 4" xfId="62" xr:uid="{00000000-0005-0000-0000-000020020000}"/>
    <cellStyle name="Vírgula 4 2" xfId="120" xr:uid="{00000000-0005-0000-0000-000021020000}"/>
    <cellStyle name="Vírgula 4 2 2" xfId="490" xr:uid="{00000000-0005-0000-0000-000022020000}"/>
    <cellStyle name="Vírgula 4 3" xfId="415" xr:uid="{00000000-0005-0000-0000-000023020000}"/>
    <cellStyle name="Vírgula 4 3 2" xfId="558" xr:uid="{00000000-0005-0000-0000-000024020000}"/>
    <cellStyle name="Vírgula 4 4" xfId="451" xr:uid="{00000000-0005-0000-0000-000025020000}"/>
    <cellStyle name="Vírgula 4 4 2" xfId="593" xr:uid="{00000000-0005-0000-0000-000026020000}"/>
    <cellStyle name="Vírgula 4 5" xfId="95" xr:uid="{00000000-0005-0000-0000-000027020000}"/>
    <cellStyle name="Vírgula 4 6" xfId="486" xr:uid="{00000000-0005-0000-0000-000028020000}"/>
    <cellStyle name="Vírgula 5" xfId="11" xr:uid="{00000000-0005-0000-0000-000029020000}"/>
    <cellStyle name="Vírgula 5 2" xfId="122" xr:uid="{00000000-0005-0000-0000-00002A020000}"/>
    <cellStyle name="Vírgula 5 2 2" xfId="272" xr:uid="{00000000-0005-0000-0000-00002B020000}"/>
    <cellStyle name="Vírgula 5 2 2 2" xfId="508" xr:uid="{00000000-0005-0000-0000-00002C020000}"/>
    <cellStyle name="Vírgula 5 2 3" xfId="492" xr:uid="{00000000-0005-0000-0000-00002D020000}"/>
    <cellStyle name="Vírgula 5 3" xfId="121" xr:uid="{00000000-0005-0000-0000-00002E020000}"/>
    <cellStyle name="Vírgula 5 3 2" xfId="491" xr:uid="{00000000-0005-0000-0000-00002F020000}"/>
    <cellStyle name="Vírgula 5 4" xfId="416" xr:uid="{00000000-0005-0000-0000-000030020000}"/>
    <cellStyle name="Vírgula 5 4 2" xfId="559" xr:uid="{00000000-0005-0000-0000-000031020000}"/>
    <cellStyle name="Vírgula 5 5" xfId="452" xr:uid="{00000000-0005-0000-0000-000032020000}"/>
    <cellStyle name="Vírgula 5 5 2" xfId="594" xr:uid="{00000000-0005-0000-0000-000033020000}"/>
    <cellStyle name="Vírgula 5 6" xfId="96" xr:uid="{00000000-0005-0000-0000-000034020000}"/>
    <cellStyle name="Vírgula 5 7" xfId="487" xr:uid="{00000000-0005-0000-0000-000035020000}"/>
    <cellStyle name="Vírgula 6" xfId="59" xr:uid="{00000000-0005-0000-0000-000036020000}"/>
    <cellStyle name="Vírgula 6 2" xfId="252" xr:uid="{00000000-0005-0000-0000-000037020000}"/>
    <cellStyle name="Vírgula 6 2 2" xfId="374" xr:uid="{00000000-0005-0000-0000-000038020000}"/>
    <cellStyle name="Vírgula 6 2 2 2" xfId="517" xr:uid="{00000000-0005-0000-0000-000039020000}"/>
    <cellStyle name="Vírgula 6 2 3" xfId="497" xr:uid="{00000000-0005-0000-0000-00003A020000}"/>
    <cellStyle name="Vírgula 6 3" xfId="273" xr:uid="{00000000-0005-0000-0000-00003B020000}"/>
    <cellStyle name="Vírgula 6 3 2" xfId="375" xr:uid="{00000000-0005-0000-0000-00003C020000}"/>
    <cellStyle name="Vírgula 6 3 2 2" xfId="518" xr:uid="{00000000-0005-0000-0000-00003D020000}"/>
    <cellStyle name="Vírgula 6 3 3" xfId="509" xr:uid="{00000000-0005-0000-0000-00003E020000}"/>
    <cellStyle name="Vírgula 6 4" xfId="376" xr:uid="{00000000-0005-0000-0000-00003F020000}"/>
    <cellStyle name="Vírgula 6 4 2" xfId="519" xr:uid="{00000000-0005-0000-0000-000040020000}"/>
    <cellStyle name="Vírgula 6 5" xfId="412" xr:uid="{00000000-0005-0000-0000-000041020000}"/>
    <cellStyle name="Vírgula 6 5 2" xfId="555" xr:uid="{00000000-0005-0000-0000-000042020000}"/>
    <cellStyle name="Vírgula 6 6" xfId="448" xr:uid="{00000000-0005-0000-0000-000043020000}"/>
    <cellStyle name="Vírgula 6 6 2" xfId="590" xr:uid="{00000000-0005-0000-0000-000044020000}"/>
    <cellStyle name="Vírgula 6 7" xfId="92" xr:uid="{00000000-0005-0000-0000-000045020000}"/>
    <cellStyle name="Vírgula 6 8" xfId="483" xr:uid="{00000000-0005-0000-0000-000046020000}"/>
    <cellStyle name="Vírgula 7" xfId="253" xr:uid="{00000000-0005-0000-0000-000047020000}"/>
    <cellStyle name="Vírgula 7 2" xfId="254" xr:uid="{00000000-0005-0000-0000-000048020000}"/>
    <cellStyle name="Vírgula 7 2 2" xfId="377" xr:uid="{00000000-0005-0000-0000-000049020000}"/>
    <cellStyle name="Vírgula 7 2 2 2" xfId="520" xr:uid="{00000000-0005-0000-0000-00004A020000}"/>
    <cellStyle name="Vírgula 7 2 3" xfId="499" xr:uid="{00000000-0005-0000-0000-00004B020000}"/>
    <cellStyle name="Vírgula 7 3" xfId="255" xr:uid="{00000000-0005-0000-0000-00004C020000}"/>
    <cellStyle name="Vírgula 7 3 2" xfId="378" xr:uid="{00000000-0005-0000-0000-00004D020000}"/>
    <cellStyle name="Vírgula 7 3 2 2" xfId="521" xr:uid="{00000000-0005-0000-0000-00004E020000}"/>
    <cellStyle name="Vírgula 7 3 3" xfId="500" xr:uid="{00000000-0005-0000-0000-00004F020000}"/>
    <cellStyle name="Vírgula 7 4" xfId="268" xr:uid="{00000000-0005-0000-0000-000050020000}"/>
    <cellStyle name="Vírgula 7 4 2" xfId="379" xr:uid="{00000000-0005-0000-0000-000051020000}"/>
    <cellStyle name="Vírgula 7 4 2 2" xfId="522" xr:uid="{00000000-0005-0000-0000-000052020000}"/>
    <cellStyle name="Vírgula 7 4 3" xfId="507" xr:uid="{00000000-0005-0000-0000-000053020000}"/>
    <cellStyle name="Vírgula 7 5" xfId="380" xr:uid="{00000000-0005-0000-0000-000054020000}"/>
    <cellStyle name="Vírgula 7 5 2" xfId="523" xr:uid="{00000000-0005-0000-0000-000055020000}"/>
    <cellStyle name="Vírgula 7 6" xfId="498" xr:uid="{00000000-0005-0000-0000-000056020000}"/>
    <cellStyle name="Vírgula 8" xfId="256" xr:uid="{00000000-0005-0000-0000-000057020000}"/>
    <cellStyle name="Vírgula 8 2" xfId="257" xr:uid="{00000000-0005-0000-0000-000058020000}"/>
    <cellStyle name="Vírgula 8 2 2" xfId="381" xr:uid="{00000000-0005-0000-0000-000059020000}"/>
    <cellStyle name="Vírgula 8 2 2 2" xfId="524" xr:uid="{00000000-0005-0000-0000-00005A020000}"/>
    <cellStyle name="Vírgula 8 2 3" xfId="502" xr:uid="{00000000-0005-0000-0000-00005B020000}"/>
    <cellStyle name="Vírgula 8 3" xfId="258" xr:uid="{00000000-0005-0000-0000-00005C020000}"/>
    <cellStyle name="Vírgula 8 3 2" xfId="382" xr:uid="{00000000-0005-0000-0000-00005D020000}"/>
    <cellStyle name="Vírgula 8 3 2 2" xfId="525" xr:uid="{00000000-0005-0000-0000-00005E020000}"/>
    <cellStyle name="Vírgula 8 3 3" xfId="503" xr:uid="{00000000-0005-0000-0000-00005F020000}"/>
    <cellStyle name="Vírgula 8 4" xfId="383" xr:uid="{00000000-0005-0000-0000-000060020000}"/>
    <cellStyle name="Vírgula 8 4 2" xfId="526" xr:uid="{00000000-0005-0000-0000-000061020000}"/>
    <cellStyle name="Vírgula 8 5" xfId="501" xr:uid="{00000000-0005-0000-0000-000062020000}"/>
    <cellStyle name="Vírgula 9" xfId="259" xr:uid="{00000000-0005-0000-0000-000063020000}"/>
    <cellStyle name="Vírgula 9 2" xfId="504" xr:uid="{00000000-0005-0000-0000-000064020000}"/>
  </cellStyles>
  <dxfs count="0"/>
  <tableStyles count="0" defaultTableStyle="TableStyleMedium2" defaultPivotStyle="PivotStyleLight16"/>
  <colors>
    <mruColors>
      <color rgb="FFFF0066"/>
      <color rgb="FFC1B991"/>
      <color rgb="FF948A54"/>
      <color rgb="FFCC9900"/>
      <color rgb="FFC9A183"/>
      <color rgb="FFE9E6D7"/>
      <color rgb="FFF8F7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2.emf"/></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image" Target="../media/image2.emf"/></Relationships>
</file>

<file path=xl/drawings/_rels/drawing4.xml.rels><?xml version="1.0" encoding="UTF-8" standalone="yes"?>
<Relationships xmlns="http://schemas.openxmlformats.org/package/2006/relationships"><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1" Type="http://schemas.openxmlformats.org/officeDocument/2006/relationships/image" Target="../media/image2.emf"/></Relationships>
</file>

<file path=xl/drawings/_rels/drawing6.xml.rels><?xml version="1.0" encoding="UTF-8" standalone="yes"?>
<Relationships xmlns="http://schemas.openxmlformats.org/package/2006/relationships"><Relationship Id="rId1" Type="http://schemas.openxmlformats.org/officeDocument/2006/relationships/image" Target="../media/image2.emf"/></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381000</xdr:colOff>
          <xdr:row>28</xdr:row>
          <xdr:rowOff>57150</xdr:rowOff>
        </xdr:from>
        <xdr:to>
          <xdr:col>5</xdr:col>
          <xdr:colOff>0</xdr:colOff>
          <xdr:row>30</xdr:row>
          <xdr:rowOff>133350</xdr:rowOff>
        </xdr:to>
        <xdr:sp macro="" textlink="">
          <xdr:nvSpPr>
            <xdr:cNvPr id="3073" name="Picture 1" hidden="1">
              <a:extLst>
                <a:ext uri="{63B3BB69-23CF-44E3-9099-C40C66FF867C}">
                  <a14:compatExt spid="_x0000_s3073"/>
                </a:ext>
                <a:ext uri="{FF2B5EF4-FFF2-40B4-BE49-F238E27FC236}">
                  <a16:creationId xmlns:a16="http://schemas.microsoft.com/office/drawing/2014/main" id="{00000000-0008-0000-0300-00000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43543</xdr:colOff>
          <xdr:row>2</xdr:row>
          <xdr:rowOff>54430</xdr:rowOff>
        </xdr:from>
        <xdr:to>
          <xdr:col>2</xdr:col>
          <xdr:colOff>108858</xdr:colOff>
          <xdr:row>9</xdr:row>
          <xdr:rowOff>119798</xdr:rowOff>
        </xdr:to>
        <xdr:pic>
          <xdr:nvPicPr>
            <xdr:cNvPr id="4" name="Imagem 3">
              <a:extLst>
                <a:ext uri="{FF2B5EF4-FFF2-40B4-BE49-F238E27FC236}">
                  <a16:creationId xmlns:a16="http://schemas.microsoft.com/office/drawing/2014/main" id="{00000000-0008-0000-0300-000004000000}"/>
                </a:ext>
              </a:extLst>
            </xdr:cNvPr>
            <xdr:cNvPicPr>
              <a:picLocks noChangeAspect="1"/>
              <a:extLst>
                <a:ext uri="{84589F7E-364E-4C9E-8A38-B11213B215E9}">
                  <a14:cameraTool cellRange="'Inf. Prel.'!C11" spid="_x0000_s3491"/>
                </a:ext>
              </a:extLst>
            </xdr:cNvPicPr>
          </xdr:nvPicPr>
          <xdr:blipFill rotWithShape="1">
            <a:blip xmlns:r="http://schemas.openxmlformats.org/officeDocument/2006/relationships" r:embed="rId1"/>
            <a:srcRect l="22449" t="-3410" r="69201" b="864"/>
            <a:stretch>
              <a:fillRect/>
            </a:stretch>
          </xdr:blipFill>
          <xdr:spPr>
            <a:xfrm>
              <a:off x="326572" y="435430"/>
              <a:ext cx="2166257" cy="1665568"/>
            </a:xfrm>
            <a:prstGeom prst="rect">
              <a:avLst/>
            </a:prstGeom>
            <a:ln>
              <a:noFill/>
            </a:ln>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222250</xdr:colOff>
          <xdr:row>1</xdr:row>
          <xdr:rowOff>127000</xdr:rowOff>
        </xdr:from>
        <xdr:to>
          <xdr:col>2</xdr:col>
          <xdr:colOff>873125</xdr:colOff>
          <xdr:row>2</xdr:row>
          <xdr:rowOff>1449667</xdr:rowOff>
        </xdr:to>
        <xdr:pic>
          <xdr:nvPicPr>
            <xdr:cNvPr id="2" name="Imagem 1">
              <a:extLst>
                <a:ext uri="{FF2B5EF4-FFF2-40B4-BE49-F238E27FC236}">
                  <a16:creationId xmlns:a16="http://schemas.microsoft.com/office/drawing/2014/main" id="{00000000-0008-0000-0400-000002000000}"/>
                </a:ext>
              </a:extLst>
            </xdr:cNvPr>
            <xdr:cNvPicPr>
              <a:picLocks noChangeAspect="1"/>
              <a:extLst>
                <a:ext uri="{84589F7E-364E-4C9E-8A38-B11213B215E9}">
                  <a14:cameraTool cellRange="'Inf. Prel.'!C11" spid="_x0000_s37322"/>
                </a:ext>
              </a:extLst>
            </xdr:cNvPicPr>
          </xdr:nvPicPr>
          <xdr:blipFill rotWithShape="1">
            <a:blip xmlns:r="http://schemas.openxmlformats.org/officeDocument/2006/relationships" r:embed="rId1"/>
            <a:srcRect l="27798" t="1283" r="32885" b="5556"/>
            <a:stretch>
              <a:fillRect/>
            </a:stretch>
          </xdr:blipFill>
          <xdr:spPr>
            <a:xfrm>
              <a:off x="809625" y="333375"/>
              <a:ext cx="1873250" cy="1513167"/>
            </a:xfrm>
            <a:prstGeom prst="rect">
              <a:avLst/>
            </a:prstGeom>
            <a:ln>
              <a:noFill/>
            </a:ln>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95647</xdr:colOff>
          <xdr:row>1</xdr:row>
          <xdr:rowOff>63500</xdr:rowOff>
        </xdr:from>
        <xdr:to>
          <xdr:col>7</xdr:col>
          <xdr:colOff>76200</xdr:colOff>
          <xdr:row>7</xdr:row>
          <xdr:rowOff>293298</xdr:rowOff>
        </xdr:to>
        <xdr:pic>
          <xdr:nvPicPr>
            <xdr:cNvPr id="3" name="Imagem 2">
              <a:extLst>
                <a:ext uri="{FF2B5EF4-FFF2-40B4-BE49-F238E27FC236}">
                  <a16:creationId xmlns:a16="http://schemas.microsoft.com/office/drawing/2014/main" id="{00000000-0008-0000-0500-000003000000}"/>
                </a:ext>
              </a:extLst>
            </xdr:cNvPr>
            <xdr:cNvPicPr>
              <a:picLocks noChangeAspect="1"/>
              <a:extLst>
                <a:ext uri="{84589F7E-364E-4C9E-8A38-B11213B215E9}">
                  <a14:cameraTool cellRange="'Inf. Prel.'!C11" spid="_x0000_s22033"/>
                </a:ext>
              </a:extLst>
            </xdr:cNvPicPr>
          </xdr:nvPicPr>
          <xdr:blipFill rotWithShape="1">
            <a:blip xmlns:r="http://schemas.openxmlformats.org/officeDocument/2006/relationships" r:embed="rId1"/>
            <a:srcRect l="27798" t="1283" r="32885" b="5556"/>
            <a:stretch>
              <a:fillRect/>
            </a:stretch>
          </xdr:blipFill>
          <xdr:spPr>
            <a:xfrm>
              <a:off x="3143647" y="254000"/>
              <a:ext cx="1733153" cy="1474398"/>
            </a:xfrm>
            <a:prstGeom prst="rect">
              <a:avLst/>
            </a:prstGeom>
            <a:ln>
              <a:noFill/>
            </a:ln>
          </xdr:spPr>
        </xdr:pic>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187960</xdr:colOff>
          <xdr:row>1</xdr:row>
          <xdr:rowOff>152400</xdr:rowOff>
        </xdr:from>
        <xdr:to>
          <xdr:col>6</xdr:col>
          <xdr:colOff>969818</xdr:colOff>
          <xdr:row>7</xdr:row>
          <xdr:rowOff>152400</xdr:rowOff>
        </xdr:to>
        <xdr:pic>
          <xdr:nvPicPr>
            <xdr:cNvPr id="2" name="Imagem 1">
              <a:extLst>
                <a:ext uri="{FF2B5EF4-FFF2-40B4-BE49-F238E27FC236}">
                  <a16:creationId xmlns:a16="http://schemas.microsoft.com/office/drawing/2014/main" id="{00000000-0008-0000-0600-000002000000}"/>
                </a:ext>
              </a:extLst>
            </xdr:cNvPr>
            <xdr:cNvPicPr>
              <a:picLocks noChangeAspect="1"/>
              <a:extLst>
                <a:ext uri="{84589F7E-364E-4C9E-8A38-B11213B215E9}">
                  <a14:cameraTool cellRange="'Inf. Prel.'!C11" spid="_x0000_s27139"/>
                </a:ext>
              </a:extLst>
            </xdr:cNvPicPr>
          </xdr:nvPicPr>
          <xdr:blipFill rotWithShape="1">
            <a:blip xmlns:r="http://schemas.openxmlformats.org/officeDocument/2006/relationships" r:embed="rId1"/>
            <a:srcRect l="27798" t="1283" r="32885" b="5556"/>
            <a:stretch>
              <a:fillRect/>
            </a:stretch>
          </xdr:blipFill>
          <xdr:spPr>
            <a:xfrm>
              <a:off x="3235960" y="346364"/>
              <a:ext cx="1391458" cy="1163781"/>
            </a:xfrm>
            <a:prstGeom prst="rect">
              <a:avLst/>
            </a:prstGeom>
            <a:ln>
              <a:noFill/>
            </a:ln>
          </xdr:spPr>
        </xdr:pic>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95647</xdr:colOff>
          <xdr:row>1</xdr:row>
          <xdr:rowOff>63500</xdr:rowOff>
        </xdr:from>
        <xdr:to>
          <xdr:col>8</xdr:col>
          <xdr:colOff>1162447</xdr:colOff>
          <xdr:row>7</xdr:row>
          <xdr:rowOff>82550</xdr:rowOff>
        </xdr:to>
        <xdr:pic>
          <xdr:nvPicPr>
            <xdr:cNvPr id="2" name="Imagem 1">
              <a:extLst>
                <a:ext uri="{FF2B5EF4-FFF2-40B4-BE49-F238E27FC236}">
                  <a16:creationId xmlns:a16="http://schemas.microsoft.com/office/drawing/2014/main" id="{00000000-0008-0000-0700-000002000000}"/>
                </a:ext>
              </a:extLst>
            </xdr:cNvPr>
            <xdr:cNvPicPr>
              <a:picLocks noChangeAspect="1"/>
              <a:extLst>
                <a:ext uri="{84589F7E-364E-4C9E-8A38-B11213B215E9}">
                  <a14:cameraTool cellRange="'Inf. Prel.'!C11" spid="_x0000_s55333"/>
                </a:ext>
              </a:extLst>
            </xdr:cNvPicPr>
          </xdr:nvPicPr>
          <xdr:blipFill rotWithShape="1">
            <a:blip xmlns:r="http://schemas.openxmlformats.org/officeDocument/2006/relationships" r:embed="rId1"/>
            <a:srcRect l="27798" t="1283" r="32885" b="5556"/>
            <a:stretch>
              <a:fillRect/>
            </a:stretch>
          </xdr:blipFill>
          <xdr:spPr>
            <a:xfrm>
              <a:off x="3048397" y="254000"/>
              <a:ext cx="3352800" cy="1285875"/>
            </a:xfrm>
            <a:prstGeom prst="rect">
              <a:avLst/>
            </a:prstGeom>
            <a:ln>
              <a:noFill/>
            </a:ln>
          </xdr:spPr>
        </xdr:pic>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239365</xdr:colOff>
          <xdr:row>1</xdr:row>
          <xdr:rowOff>57822</xdr:rowOff>
        </xdr:from>
        <xdr:to>
          <xdr:col>3</xdr:col>
          <xdr:colOff>544165</xdr:colOff>
          <xdr:row>6</xdr:row>
          <xdr:rowOff>163606</xdr:rowOff>
        </xdr:to>
        <xdr:pic>
          <xdr:nvPicPr>
            <xdr:cNvPr id="2" name="Imagem 1">
              <a:extLst>
                <a:ext uri="{FF2B5EF4-FFF2-40B4-BE49-F238E27FC236}">
                  <a16:creationId xmlns:a16="http://schemas.microsoft.com/office/drawing/2014/main" id="{00000000-0008-0000-0800-000002000000}"/>
                </a:ext>
              </a:extLst>
            </xdr:cNvPr>
            <xdr:cNvPicPr>
              <a:picLocks noChangeAspect="1"/>
              <a:extLst>
                <a:ext uri="{84589F7E-364E-4C9E-8A38-B11213B215E9}">
                  <a14:cameraTool cellRange="'Inf. Prel.'!C11" spid="_x0000_s28161"/>
                </a:ext>
              </a:extLst>
            </xdr:cNvPicPr>
          </xdr:nvPicPr>
          <xdr:blipFill rotWithShape="1">
            <a:blip xmlns:r="http://schemas.openxmlformats.org/officeDocument/2006/relationships" r:embed="rId1"/>
            <a:srcRect l="27798" t="1283" r="32885" b="5556"/>
            <a:stretch>
              <a:fillRect/>
            </a:stretch>
          </xdr:blipFill>
          <xdr:spPr>
            <a:xfrm>
              <a:off x="1467530" y="255046"/>
              <a:ext cx="1335741" cy="1100866"/>
            </a:xfrm>
            <a:prstGeom prst="rect">
              <a:avLst/>
            </a:prstGeom>
            <a:ln>
              <a:noFill/>
            </a:ln>
          </xdr:spPr>
        </xdr:pic>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1</xdr:col>
      <xdr:colOff>190500</xdr:colOff>
      <xdr:row>1</xdr:row>
      <xdr:rowOff>71437</xdr:rowOff>
    </xdr:from>
    <xdr:to>
      <xdr:col>2</xdr:col>
      <xdr:colOff>1309687</xdr:colOff>
      <xdr:row>3</xdr:row>
      <xdr:rowOff>131734</xdr:rowOff>
    </xdr:to>
    <xdr:pic>
      <xdr:nvPicPr>
        <xdr:cNvPr id="2" name="Imagem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stretch>
          <a:fillRect/>
        </a:stretch>
      </xdr:blipFill>
      <xdr:spPr>
        <a:xfrm>
          <a:off x="797719" y="261937"/>
          <a:ext cx="1928812" cy="477016"/>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114300</xdr:colOff>
          <xdr:row>1</xdr:row>
          <xdr:rowOff>57150</xdr:rowOff>
        </xdr:from>
        <xdr:to>
          <xdr:col>2</xdr:col>
          <xdr:colOff>933450</xdr:colOff>
          <xdr:row>3</xdr:row>
          <xdr:rowOff>57150</xdr:rowOff>
        </xdr:to>
        <xdr:sp macro="" textlink="">
          <xdr:nvSpPr>
            <xdr:cNvPr id="34817" name="Object 10" hidden="1">
              <a:extLst>
                <a:ext uri="{63B3BB69-23CF-44E3-9099-C40C66FF867C}">
                  <a14:compatExt spid="_x0000_s34817"/>
                </a:ext>
                <a:ext uri="{FF2B5EF4-FFF2-40B4-BE49-F238E27FC236}">
                  <a16:creationId xmlns:a16="http://schemas.microsoft.com/office/drawing/2014/main" id="{00000000-0008-0000-0A00-0000018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editAs="oneCell">
    <xdr:from>
      <xdr:col>15</xdr:col>
      <xdr:colOff>33259</xdr:colOff>
      <xdr:row>2</xdr:row>
      <xdr:rowOff>17197</xdr:rowOff>
    </xdr:from>
    <xdr:to>
      <xdr:col>25</xdr:col>
      <xdr:colOff>133411</xdr:colOff>
      <xdr:row>6</xdr:row>
      <xdr:rowOff>343307</xdr:rowOff>
    </xdr:to>
    <xdr:pic>
      <xdr:nvPicPr>
        <xdr:cNvPr id="2" name="Imagem 1">
          <a:extLst>
            <a:ext uri="{FF2B5EF4-FFF2-40B4-BE49-F238E27FC236}">
              <a16:creationId xmlns:a16="http://schemas.microsoft.com/office/drawing/2014/main" id="{00000000-0008-0000-0B00-000002000000}"/>
            </a:ext>
          </a:extLst>
        </xdr:cNvPr>
        <xdr:cNvPicPr>
          <a:picLocks noChangeAspect="1"/>
        </xdr:cNvPicPr>
      </xdr:nvPicPr>
      <xdr:blipFill rotWithShape="1">
        <a:blip xmlns:r="http://schemas.openxmlformats.org/officeDocument/2006/relationships" r:embed="rId1"/>
        <a:srcRect l="21413" t="38454" r="20047" b="16591"/>
        <a:stretch/>
      </xdr:blipFill>
      <xdr:spPr>
        <a:xfrm>
          <a:off x="8320009" y="512497"/>
          <a:ext cx="4024453" cy="1802485"/>
        </a:xfrm>
        <a:prstGeom prst="rect">
          <a:avLst/>
        </a:prstGeom>
      </xdr:spPr>
    </xdr:pic>
    <xdr:clientData/>
  </xdr:twoCellAnchor>
  <xdr:twoCellAnchor>
    <xdr:from>
      <xdr:col>13</xdr:col>
      <xdr:colOff>105435</xdr:colOff>
      <xdr:row>5</xdr:row>
      <xdr:rowOff>71717</xdr:rowOff>
    </xdr:from>
    <xdr:to>
      <xdr:col>14</xdr:col>
      <xdr:colOff>414301</xdr:colOff>
      <xdr:row>6</xdr:row>
      <xdr:rowOff>337306</xdr:rowOff>
    </xdr:to>
    <xdr:pic>
      <xdr:nvPicPr>
        <xdr:cNvPr id="3" name="Imagem 2">
          <a:extLst>
            <a:ext uri="{FF2B5EF4-FFF2-40B4-BE49-F238E27FC236}">
              <a16:creationId xmlns:a16="http://schemas.microsoft.com/office/drawing/2014/main" id="{00000000-0008-0000-0B00-000003000000}"/>
            </a:ext>
          </a:extLst>
        </xdr:cNvPr>
        <xdr:cNvPicPr>
          <a:picLocks noChangeAspect="1" noChangeArrowheads="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382535" y="1852892"/>
          <a:ext cx="899416" cy="4560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27</xdr:col>
      <xdr:colOff>218996</xdr:colOff>
      <xdr:row>1</xdr:row>
      <xdr:rowOff>37782</xdr:rowOff>
    </xdr:from>
    <xdr:to>
      <xdr:col>30</xdr:col>
      <xdr:colOff>128067</xdr:colOff>
      <xdr:row>7</xdr:row>
      <xdr:rowOff>80682</xdr:rowOff>
    </xdr:to>
    <mc:AlternateContent xmlns:mc="http://schemas.openxmlformats.org/markup-compatibility/2006" xmlns:a14="http://schemas.microsoft.com/office/drawing/2010/main">
      <mc:Choice Requires="a14">
        <xdr:sp macro="" textlink="">
          <xdr:nvSpPr>
            <xdr:cNvPr id="4" name="CaixaDeTexto 3">
              <a:extLst>
                <a:ext uri="{FF2B5EF4-FFF2-40B4-BE49-F238E27FC236}">
                  <a16:creationId xmlns:a16="http://schemas.microsoft.com/office/drawing/2014/main" id="{00000000-0008-0000-0B00-000004000000}"/>
                </a:ext>
              </a:extLst>
            </xdr:cNvPr>
            <xdr:cNvSpPr txBox="1"/>
          </xdr:nvSpPr>
          <xdr:spPr>
            <a:xfrm>
              <a:off x="13172996" y="333057"/>
              <a:ext cx="2671321" cy="20717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14:m>
                <m:oMathPara xmlns:m="http://schemas.openxmlformats.org/officeDocument/2006/math">
                  <m:oMathParaPr>
                    <m:jc m:val="centerGroup"/>
                  </m:oMathParaPr>
                  <m:oMath xmlns:m="http://schemas.openxmlformats.org/officeDocument/2006/math">
                    <m:r>
                      <a:rPr lang="pt-PT" sz="1200" b="0" i="1">
                        <a:latin typeface="Cambria Math" panose="02040503050406030204" pitchFamily="18" charset="0"/>
                      </a:rPr>
                      <m:t>𝑑</m:t>
                    </m:r>
                    <m:r>
                      <a:rPr lang="pt-PT" sz="1200" b="0" i="1">
                        <a:latin typeface="Cambria Math" panose="02040503050406030204" pitchFamily="18" charset="0"/>
                      </a:rPr>
                      <m:t>=36×</m:t>
                    </m:r>
                    <m:sSup>
                      <m:sSupPr>
                        <m:ctrlPr>
                          <a:rPr lang="pt-PT" sz="1200" b="0" i="1">
                            <a:latin typeface="Cambria Math" panose="02040503050406030204" pitchFamily="18" charset="0"/>
                            <a:ea typeface="Cambria Math" panose="02040503050406030204" pitchFamily="18" charset="0"/>
                          </a:rPr>
                        </m:ctrlPr>
                      </m:sSupPr>
                      <m:e>
                        <m:r>
                          <a:rPr lang="pt-PT" sz="1200" b="0" i="1">
                            <a:latin typeface="Cambria Math" panose="02040503050406030204" pitchFamily="18" charset="0"/>
                            <a:ea typeface="Cambria Math" panose="02040503050406030204" pitchFamily="18" charset="0"/>
                          </a:rPr>
                          <m:t>10</m:t>
                        </m:r>
                      </m:e>
                      <m:sup>
                        <m:r>
                          <a:rPr lang="pt-PT" sz="1200" b="0" i="1">
                            <a:latin typeface="Cambria Math" panose="02040503050406030204" pitchFamily="18" charset="0"/>
                            <a:ea typeface="Cambria Math" panose="02040503050406030204" pitchFamily="18" charset="0"/>
                          </a:rPr>
                          <m:t>4</m:t>
                        </m:r>
                      </m:sup>
                    </m:sSup>
                    <m:r>
                      <a:rPr lang="pt-PT" sz="1200" b="0" i="1">
                        <a:latin typeface="Cambria Math" panose="02040503050406030204" pitchFamily="18" charset="0"/>
                        <a:ea typeface="Cambria Math" panose="02040503050406030204" pitchFamily="18" charset="0"/>
                      </a:rPr>
                      <m:t>×</m:t>
                    </m:r>
                    <m:f>
                      <m:fPr>
                        <m:ctrlPr>
                          <a:rPr lang="pt-PT" sz="1200" b="0" i="1">
                            <a:latin typeface="Cambria Math" panose="02040503050406030204" pitchFamily="18" charset="0"/>
                            <a:ea typeface="Cambria Math" panose="02040503050406030204" pitchFamily="18" charset="0"/>
                          </a:rPr>
                        </m:ctrlPr>
                      </m:fPr>
                      <m:num>
                        <m:r>
                          <a:rPr lang="pt-PT" sz="1200" b="0" i="1">
                            <a:latin typeface="Cambria Math" panose="02040503050406030204" pitchFamily="18" charset="0"/>
                            <a:ea typeface="Cambria Math" panose="02040503050406030204" pitchFamily="18" charset="0"/>
                          </a:rPr>
                          <m:t>𝐴</m:t>
                        </m:r>
                        <m:sSup>
                          <m:sSupPr>
                            <m:ctrlPr>
                              <a:rPr lang="pt-PT" sz="1200" b="0" i="1">
                                <a:latin typeface="Cambria Math" panose="02040503050406030204" pitchFamily="18" charset="0"/>
                                <a:ea typeface="Cambria Math" panose="02040503050406030204" pitchFamily="18" charset="0"/>
                              </a:rPr>
                            </m:ctrlPr>
                          </m:sSupPr>
                          <m:e>
                            <m:r>
                              <a:rPr lang="pt-PT" sz="1200" b="0" i="1">
                                <a:latin typeface="Cambria Math" panose="02040503050406030204" pitchFamily="18" charset="0"/>
                                <a:ea typeface="Cambria Math" panose="02040503050406030204" pitchFamily="18" charset="0"/>
                              </a:rPr>
                              <m:t>×</m:t>
                            </m:r>
                            <m:r>
                              <a:rPr lang="pt-PT" sz="1200" b="0" i="1">
                                <a:latin typeface="Cambria Math" panose="02040503050406030204" pitchFamily="18" charset="0"/>
                                <a:ea typeface="Cambria Math" panose="02040503050406030204" pitchFamily="18" charset="0"/>
                              </a:rPr>
                              <m:t>𝑅</m:t>
                            </m:r>
                          </m:e>
                          <m:sup>
                            <m:r>
                              <a:rPr lang="pt-PT" sz="1200" b="0" i="1">
                                <a:latin typeface="Cambria Math" panose="02040503050406030204" pitchFamily="18" charset="0"/>
                                <a:ea typeface="Cambria Math" panose="02040503050406030204" pitchFamily="18" charset="0"/>
                              </a:rPr>
                              <m:t>2/3</m:t>
                            </m:r>
                          </m:sup>
                        </m:sSup>
                        <m:sSup>
                          <m:sSupPr>
                            <m:ctrlPr>
                              <a:rPr lang="pt-PT" sz="1200" b="0" i="1">
                                <a:latin typeface="Cambria Math" panose="02040503050406030204" pitchFamily="18" charset="0"/>
                                <a:ea typeface="Cambria Math" panose="02040503050406030204" pitchFamily="18" charset="0"/>
                              </a:rPr>
                            </m:ctrlPr>
                          </m:sSupPr>
                          <m:e>
                            <m:r>
                              <a:rPr lang="pt-PT" sz="1200" b="0" i="1">
                                <a:latin typeface="Cambria Math" panose="02040503050406030204" pitchFamily="18" charset="0"/>
                                <a:ea typeface="Cambria Math" panose="02040503050406030204" pitchFamily="18" charset="0"/>
                              </a:rPr>
                              <m:t>×</m:t>
                            </m:r>
                            <m:r>
                              <a:rPr lang="pt-PT" sz="1200" b="0" i="1">
                                <a:latin typeface="Cambria Math" panose="02040503050406030204" pitchFamily="18" charset="0"/>
                                <a:ea typeface="Cambria Math" panose="02040503050406030204" pitchFamily="18" charset="0"/>
                              </a:rPr>
                              <m:t>𝐼</m:t>
                            </m:r>
                          </m:e>
                          <m:sup>
                            <m:r>
                              <a:rPr lang="pt-PT" sz="1200" b="0" i="1">
                                <a:latin typeface="Cambria Math" panose="02040503050406030204" pitchFamily="18" charset="0"/>
                                <a:ea typeface="Cambria Math" panose="02040503050406030204" pitchFamily="18" charset="0"/>
                              </a:rPr>
                              <m:t>1/2</m:t>
                            </m:r>
                          </m:sup>
                        </m:sSup>
                      </m:num>
                      <m:den>
                        <m:r>
                          <a:rPr lang="pt-PT" sz="1200" b="0" i="1">
                            <a:latin typeface="Cambria Math" panose="02040503050406030204" pitchFamily="18" charset="0"/>
                            <a:ea typeface="Cambria Math" panose="02040503050406030204" pitchFamily="18" charset="0"/>
                          </a:rPr>
                          <m:t>𝐶</m:t>
                        </m:r>
                        <m:r>
                          <a:rPr lang="pt-PT" sz="1200" b="0" i="1">
                            <a:latin typeface="Cambria Math" panose="02040503050406030204" pitchFamily="18" charset="0"/>
                            <a:ea typeface="Cambria Math" panose="02040503050406030204" pitchFamily="18" charset="0"/>
                          </a:rPr>
                          <m:t>×</m:t>
                        </m:r>
                        <m:r>
                          <a:rPr lang="pt-PT" sz="1200" b="0" i="1">
                            <a:latin typeface="Cambria Math" panose="02040503050406030204" pitchFamily="18" charset="0"/>
                            <a:ea typeface="Cambria Math" panose="02040503050406030204" pitchFamily="18" charset="0"/>
                          </a:rPr>
                          <m:t>𝑖</m:t>
                        </m:r>
                        <m:r>
                          <a:rPr lang="pt-PT" sz="1200" b="0" i="1">
                            <a:latin typeface="Cambria Math" panose="02040503050406030204" pitchFamily="18" charset="0"/>
                            <a:ea typeface="Cambria Math" panose="02040503050406030204" pitchFamily="18" charset="0"/>
                          </a:rPr>
                          <m:t>×</m:t>
                        </m:r>
                        <m:r>
                          <a:rPr lang="pt-PT" sz="1200" b="0" i="1">
                            <a:latin typeface="Cambria Math" panose="02040503050406030204" pitchFamily="18" charset="0"/>
                            <a:ea typeface="Cambria Math" panose="02040503050406030204" pitchFamily="18" charset="0"/>
                          </a:rPr>
                          <m:t>𝐿</m:t>
                        </m:r>
                        <m:r>
                          <a:rPr lang="pt-PT" sz="1200" b="0" i="1">
                            <a:latin typeface="Cambria Math" panose="02040503050406030204" pitchFamily="18" charset="0"/>
                            <a:ea typeface="Cambria Math" panose="02040503050406030204" pitchFamily="18" charset="0"/>
                          </a:rPr>
                          <m:t>×</m:t>
                        </m:r>
                        <m:r>
                          <a:rPr lang="pt-PT" sz="1200" b="0" i="1">
                            <a:latin typeface="Cambria Math" panose="02040503050406030204" pitchFamily="18" charset="0"/>
                            <a:ea typeface="Cambria Math" panose="02040503050406030204" pitchFamily="18" charset="0"/>
                          </a:rPr>
                          <m:t>𝑛</m:t>
                        </m:r>
                      </m:den>
                    </m:f>
                  </m:oMath>
                </m:oMathPara>
              </a14:m>
              <a:endParaRPr lang="pt-BR" sz="1200"/>
            </a:p>
            <a:p>
              <a:r>
                <a:rPr lang="pt-BR" sz="1100"/>
                <a:t>Sendo:</a:t>
              </a:r>
            </a:p>
            <a:p>
              <a:r>
                <a:rPr lang="pt-BR" sz="1100"/>
                <a:t>d = comprimento crítico a determinar (m);</a:t>
              </a:r>
            </a:p>
            <a:p>
              <a:r>
                <a:rPr lang="pt-BR" sz="1100"/>
                <a:t>A = área molhada da sarjeta (m2);</a:t>
              </a:r>
            </a:p>
            <a:p>
              <a:r>
                <a:rPr lang="pt-BR" sz="1100"/>
                <a:t>R = raio hidráulico (m);</a:t>
              </a:r>
            </a:p>
            <a:p>
              <a:r>
                <a:rPr lang="pt-BR" sz="1100"/>
                <a:t>I = declividade longitudinal da sarjeta (m/m);</a:t>
              </a:r>
            </a:p>
            <a:p>
              <a:r>
                <a:rPr lang="pt-BR" sz="1100"/>
                <a:t>C = coeficiente de escoamento superficial;</a:t>
              </a:r>
            </a:p>
            <a:p>
              <a:r>
                <a:rPr lang="pt-BR" sz="1100"/>
                <a:t>i</a:t>
              </a:r>
              <a:r>
                <a:rPr lang="pt-BR" sz="1100" baseline="0"/>
                <a:t> = intensidade (cm/h);</a:t>
              </a:r>
              <a:endParaRPr lang="pt-BR" sz="1100"/>
            </a:p>
            <a:p>
              <a:r>
                <a:rPr lang="pt-BR" sz="1100"/>
                <a:t>L = largura do implúvio (m);</a:t>
              </a:r>
            </a:p>
            <a:p>
              <a:r>
                <a:rPr lang="pt-BR" sz="1100"/>
                <a:t>n</a:t>
              </a:r>
              <a:r>
                <a:rPr lang="pt-BR" sz="1100" baseline="0"/>
                <a:t> = coeficiente de rugosidade de Manning.</a:t>
              </a:r>
              <a:endParaRPr lang="pt-BR" sz="1100"/>
            </a:p>
          </xdr:txBody>
        </xdr:sp>
      </mc:Choice>
      <mc:Fallback xmlns="">
        <xdr:sp macro="" textlink="">
          <xdr:nvSpPr>
            <xdr:cNvPr id="4" name="CaixaDeTexto 3">
              <a:extLst>
                <a:ext uri="{FF2B5EF4-FFF2-40B4-BE49-F238E27FC236}">
                  <a16:creationId xmlns:a16="http://schemas.microsoft.com/office/drawing/2014/main" xmlns:a14="http://schemas.microsoft.com/office/drawing/2010/main" xmlns="" id="{00000000-0008-0000-0D00-000004000000}"/>
                </a:ext>
              </a:extLst>
            </xdr:cNvPr>
            <xdr:cNvSpPr txBox="1"/>
          </xdr:nvSpPr>
          <xdr:spPr>
            <a:xfrm>
              <a:off x="13172996" y="333057"/>
              <a:ext cx="2671321" cy="20717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r>
                <a:rPr lang="pt-PT" sz="1200" b="0" i="0">
                  <a:latin typeface="Cambria Math" panose="02040503050406030204" pitchFamily="18" charset="0"/>
                </a:rPr>
                <a:t>𝑑=36×</a:t>
              </a:r>
              <a:r>
                <a:rPr lang="pt-PT" sz="1200" b="0" i="0">
                  <a:latin typeface="Cambria Math" panose="02040503050406030204" pitchFamily="18" charset="0"/>
                  <a:ea typeface="Cambria Math" panose="02040503050406030204" pitchFamily="18" charset="0"/>
                </a:rPr>
                <a:t>〖10〗^4×(𝐴〖×𝑅〗^(2/3) 〖×𝐼〗^(1/2))/(𝐶×𝑖×𝐿×𝑛)</a:t>
              </a:r>
              <a:endParaRPr lang="pt-BR" sz="1200"/>
            </a:p>
            <a:p>
              <a:r>
                <a:rPr lang="pt-BR" sz="1100"/>
                <a:t>Sendo:</a:t>
              </a:r>
            </a:p>
            <a:p>
              <a:r>
                <a:rPr lang="pt-BR" sz="1100"/>
                <a:t>d = comprimento crítico a determinar (m);</a:t>
              </a:r>
            </a:p>
            <a:p>
              <a:r>
                <a:rPr lang="pt-BR" sz="1100"/>
                <a:t>A = área molhada da sarjeta (m2);</a:t>
              </a:r>
            </a:p>
            <a:p>
              <a:r>
                <a:rPr lang="pt-BR" sz="1100"/>
                <a:t>R = raio hidráulico (m);</a:t>
              </a:r>
            </a:p>
            <a:p>
              <a:r>
                <a:rPr lang="pt-BR" sz="1100"/>
                <a:t>I = declividade longitudinal da sarjeta (m/m);</a:t>
              </a:r>
            </a:p>
            <a:p>
              <a:r>
                <a:rPr lang="pt-BR" sz="1100"/>
                <a:t>C = coeficiente de escoamento superficial;</a:t>
              </a:r>
            </a:p>
            <a:p>
              <a:r>
                <a:rPr lang="pt-BR" sz="1100"/>
                <a:t>i</a:t>
              </a:r>
              <a:r>
                <a:rPr lang="pt-BR" sz="1100" baseline="0"/>
                <a:t> = intensidade (cm/h);</a:t>
              </a:r>
              <a:endParaRPr lang="pt-BR" sz="1100"/>
            </a:p>
            <a:p>
              <a:r>
                <a:rPr lang="pt-BR" sz="1100"/>
                <a:t>L = largura do implúvio (m);</a:t>
              </a:r>
            </a:p>
            <a:p>
              <a:r>
                <a:rPr lang="pt-BR" sz="1100"/>
                <a:t>n</a:t>
              </a:r>
              <a:r>
                <a:rPr lang="pt-BR" sz="1100" baseline="0"/>
                <a:t> = coeficiente de rugosidade de Manning.</a:t>
              </a:r>
              <a:endParaRPr lang="pt-BR" sz="1100"/>
            </a:p>
          </xdr:txBody>
        </xdr:sp>
      </mc:Fallback>
    </mc:AlternateContent>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317322</xdr:colOff>
          <xdr:row>1</xdr:row>
          <xdr:rowOff>145473</xdr:rowOff>
        </xdr:from>
        <xdr:to>
          <xdr:col>2</xdr:col>
          <xdr:colOff>983674</xdr:colOff>
          <xdr:row>7</xdr:row>
          <xdr:rowOff>166256</xdr:rowOff>
        </xdr:to>
        <xdr:pic>
          <xdr:nvPicPr>
            <xdr:cNvPr id="2" name="Imagem 1">
              <a:extLst>
                <a:ext uri="{FF2B5EF4-FFF2-40B4-BE49-F238E27FC236}">
                  <a16:creationId xmlns:a16="http://schemas.microsoft.com/office/drawing/2014/main" id="{00000000-0008-0000-0D00-000002000000}"/>
                </a:ext>
              </a:extLst>
            </xdr:cNvPr>
            <xdr:cNvPicPr>
              <a:picLocks noChangeAspect="1"/>
              <a:extLst>
                <a:ext uri="{84589F7E-364E-4C9E-8A38-B11213B215E9}">
                  <a14:cameraTool cellRange="'Inf. Prel.'!C11" spid="_x0000_s54454"/>
                </a:ext>
              </a:extLst>
            </xdr:cNvPicPr>
          </xdr:nvPicPr>
          <xdr:blipFill rotWithShape="1">
            <a:blip xmlns:r="http://schemas.openxmlformats.org/officeDocument/2006/relationships" r:embed="rId1"/>
            <a:srcRect l="28415" t="1284" r="35964" b="18801"/>
            <a:stretch>
              <a:fillRect/>
            </a:stretch>
          </xdr:blipFill>
          <xdr:spPr>
            <a:xfrm>
              <a:off x="926922" y="325582"/>
              <a:ext cx="1996388" cy="1267692"/>
            </a:xfrm>
            <a:prstGeom prst="rect">
              <a:avLst/>
            </a:prstGeom>
            <a:ln>
              <a:noFill/>
            </a:ln>
          </xdr:spPr>
        </xdr:pic>
        <xdr:clientData/>
      </xdr:twoCellAnchor>
    </mc:Choice>
    <mc:Fallback/>
  </mc:AlternateContent>
  <mc:AlternateContent xmlns:mc="http://schemas.openxmlformats.org/markup-compatibility/2006">
    <mc:Choice xmlns:a14="http://schemas.microsoft.com/office/drawing/2010/main" Requires="a14">
      <xdr:twoCellAnchor>
        <xdr:from>
          <xdr:col>1</xdr:col>
          <xdr:colOff>317322</xdr:colOff>
          <xdr:row>43</xdr:row>
          <xdr:rowOff>145473</xdr:rowOff>
        </xdr:from>
        <xdr:to>
          <xdr:col>2</xdr:col>
          <xdr:colOff>816428</xdr:colOff>
          <xdr:row>49</xdr:row>
          <xdr:rowOff>166256</xdr:rowOff>
        </xdr:to>
        <xdr:pic>
          <xdr:nvPicPr>
            <xdr:cNvPr id="3" name="Imagem 2">
              <a:extLst>
                <a:ext uri="{FF2B5EF4-FFF2-40B4-BE49-F238E27FC236}">
                  <a16:creationId xmlns:a16="http://schemas.microsoft.com/office/drawing/2014/main" id="{00000000-0008-0000-0D00-000003000000}"/>
                </a:ext>
              </a:extLst>
            </xdr:cNvPr>
            <xdr:cNvPicPr>
              <a:picLocks noChangeAspect="1"/>
              <a:extLst>
                <a:ext uri="{84589F7E-364E-4C9E-8A38-B11213B215E9}">
                  <a14:cameraTool cellRange="'Inf. Prel.'!C11" spid="_x0000_s54455"/>
                </a:ext>
              </a:extLst>
            </xdr:cNvPicPr>
          </xdr:nvPicPr>
          <xdr:blipFill rotWithShape="1">
            <a:blip xmlns:r="http://schemas.openxmlformats.org/officeDocument/2006/relationships" r:embed="rId1"/>
            <a:srcRect l="28415" t="1284" r="35964" b="18801"/>
            <a:stretch>
              <a:fillRect/>
            </a:stretch>
          </xdr:blipFill>
          <xdr:spPr>
            <a:xfrm>
              <a:off x="926922" y="8962902"/>
              <a:ext cx="1838049" cy="1294411"/>
            </a:xfrm>
            <a:prstGeom prst="rect">
              <a:avLst/>
            </a:prstGeom>
            <a:ln>
              <a:noFill/>
            </a:ln>
          </xdr:spPr>
        </xdr:pic>
        <xdr:clientData/>
      </xdr:twoCellAnchor>
    </mc:Choice>
    <mc:Fallback/>
  </mc:AlternateContent>
  <mc:AlternateContent xmlns:mc="http://schemas.openxmlformats.org/markup-compatibility/2006">
    <mc:Choice xmlns:a14="http://schemas.microsoft.com/office/drawing/2010/main" Requires="a14">
      <xdr:twoCellAnchor>
        <xdr:from>
          <xdr:col>1</xdr:col>
          <xdr:colOff>317322</xdr:colOff>
          <xdr:row>89</xdr:row>
          <xdr:rowOff>145473</xdr:rowOff>
        </xdr:from>
        <xdr:to>
          <xdr:col>2</xdr:col>
          <xdr:colOff>816428</xdr:colOff>
          <xdr:row>95</xdr:row>
          <xdr:rowOff>166256</xdr:rowOff>
        </xdr:to>
        <xdr:pic>
          <xdr:nvPicPr>
            <xdr:cNvPr id="4" name="Imagem 3">
              <a:extLst>
                <a:ext uri="{FF2B5EF4-FFF2-40B4-BE49-F238E27FC236}">
                  <a16:creationId xmlns:a16="http://schemas.microsoft.com/office/drawing/2014/main" id="{00000000-0008-0000-0D00-000004000000}"/>
                </a:ext>
              </a:extLst>
            </xdr:cNvPr>
            <xdr:cNvPicPr>
              <a:picLocks noChangeAspect="1"/>
              <a:extLst>
                <a:ext uri="{84589F7E-364E-4C9E-8A38-B11213B215E9}">
                  <a14:cameraTool cellRange="'Inf. Prel.'!C11" spid="_x0000_s54456"/>
                </a:ext>
              </a:extLst>
            </xdr:cNvPicPr>
          </xdr:nvPicPr>
          <xdr:blipFill rotWithShape="1">
            <a:blip xmlns:r="http://schemas.openxmlformats.org/officeDocument/2006/relationships" r:embed="rId1"/>
            <a:srcRect l="28415" t="1284" r="35964" b="18801"/>
            <a:stretch>
              <a:fillRect/>
            </a:stretch>
          </xdr:blipFill>
          <xdr:spPr>
            <a:xfrm>
              <a:off x="926922" y="8962902"/>
              <a:ext cx="1838049" cy="1294411"/>
            </a:xfrm>
            <a:prstGeom prst="rect">
              <a:avLst/>
            </a:prstGeom>
            <a:ln>
              <a:noFill/>
            </a:ln>
          </xdr:spPr>
        </xdr:pic>
        <xdr:clientData/>
      </xdr:twoCellAnchor>
    </mc:Choice>
    <mc:Fallback/>
  </mc:AlternateContent>
  <mc:AlternateContent xmlns:mc="http://schemas.openxmlformats.org/markup-compatibility/2006">
    <mc:Choice xmlns:a14="http://schemas.microsoft.com/office/drawing/2010/main" Requires="a14">
      <xdr:twoCellAnchor>
        <xdr:from>
          <xdr:col>1</xdr:col>
          <xdr:colOff>317322</xdr:colOff>
          <xdr:row>131</xdr:row>
          <xdr:rowOff>145473</xdr:rowOff>
        </xdr:from>
        <xdr:to>
          <xdr:col>2</xdr:col>
          <xdr:colOff>2371258</xdr:colOff>
          <xdr:row>138</xdr:row>
          <xdr:rowOff>97848</xdr:rowOff>
        </xdr:to>
        <xdr:pic>
          <xdr:nvPicPr>
            <xdr:cNvPr id="5" name="Imagem 4">
              <a:extLst>
                <a:ext uri="{FF2B5EF4-FFF2-40B4-BE49-F238E27FC236}">
                  <a16:creationId xmlns:a16="http://schemas.microsoft.com/office/drawing/2014/main" id="{00000000-0008-0000-0D00-000005000000}"/>
                </a:ext>
              </a:extLst>
            </xdr:cNvPr>
            <xdr:cNvPicPr>
              <a:picLocks noChangeAspect="1"/>
              <a:extLst>
                <a:ext uri="{84589F7E-364E-4C9E-8A38-B11213B215E9}">
                  <a14:cameraTool cellRange="'Inf. Prel.'!C11" spid="_x0000_s54457"/>
                </a:ext>
              </a:extLst>
            </xdr:cNvPicPr>
          </xdr:nvPicPr>
          <xdr:blipFill rotWithShape="1">
            <a:blip xmlns:r="http://schemas.openxmlformats.org/officeDocument/2006/relationships" r:embed="rId1"/>
            <a:srcRect l="28415" t="1284" r="35964" b="18801"/>
            <a:stretch>
              <a:fillRect/>
            </a:stretch>
          </xdr:blipFill>
          <xdr:spPr>
            <a:xfrm>
              <a:off x="906140" y="24997064"/>
              <a:ext cx="3352800" cy="1285875"/>
            </a:xfrm>
            <a:prstGeom prst="rect">
              <a:avLst/>
            </a:prstGeom>
            <a:ln>
              <a:noFill/>
            </a:ln>
          </xdr:spPr>
        </xdr:pic>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2025\Pombal\10.%20ESCOLA%20NEWTON%20SEIXAS\PO_NOVAS%20SALAS_QUADRA_B.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6"/>
      <sheetName val="Planilha4"/>
      <sheetName val="capa"/>
      <sheetName val="Encargos"/>
      <sheetName val="BDI"/>
      <sheetName val="Dados_Intesidade"/>
      <sheetName val="Cotação"/>
      <sheetName val="Composição"/>
      <sheetName val="M.Cálc.Quant."/>
      <sheetName val="Plan.Orçam."/>
      <sheetName val="Plan. Orçam. Resumo"/>
      <sheetName val="QCI"/>
      <sheetName val="Cronog CP financeira"/>
      <sheetName val="Plan. Global"/>
      <sheetName val="curva ABC"/>
      <sheetName val="ART"/>
      <sheetName val="Sinapi_Comp-09.2025"/>
      <sheetName val="Sinapi_Insum 09.2025"/>
      <sheetName val="DER"/>
      <sheetName val="GIDUR"/>
    </sheetNames>
    <sheetDataSet>
      <sheetData sheetId="0"/>
      <sheetData sheetId="1"/>
      <sheetData sheetId="2"/>
      <sheetData sheetId="3">
        <row r="36">
          <cell r="C36">
            <v>91.01</v>
          </cell>
        </row>
      </sheetData>
      <sheetData sheetId="4">
        <row r="31">
          <cell r="C31">
            <v>0.23280000000000001</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4.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8.xml"/><Relationship Id="rId1" Type="http://schemas.openxmlformats.org/officeDocument/2006/relationships/printerSettings" Target="../printerSettings/printerSettings11.bin"/><Relationship Id="rId5" Type="http://schemas.openxmlformats.org/officeDocument/2006/relationships/image" Target="../media/image5.emf"/><Relationship Id="rId4" Type="http://schemas.openxmlformats.org/officeDocument/2006/relationships/oleObject" Target="../embeddings/oleObject2.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9.xml"/><Relationship Id="rId1" Type="http://schemas.openxmlformats.org/officeDocument/2006/relationships/printerSettings" Target="../printerSettings/printerSettings12.bin"/><Relationship Id="rId4" Type="http://schemas.openxmlformats.org/officeDocument/2006/relationships/comments" Target="../comments1.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3182" Type="http://schemas.openxmlformats.org/officeDocument/2006/relationships/hyperlink" Target="https://www.caixa.gov.br/Downloads/sinapi-cadernos-tecnicos/SINAPI-CT-ESCAVACAO-HORIZONTAL.pdf" TargetMode="External"/><Relationship Id="rId4233" Type="http://schemas.openxmlformats.org/officeDocument/2006/relationships/hyperlink" Target="https://www.caixa.gov.br/Downloads/sinapi-cadernos-tecnicos/SINAPI-CT-GUARDA-CORPO-CORRIMAO-E-GRADE-PARA-ESQUADRIAS.pdf" TargetMode="External"/><Relationship Id="rId8854" Type="http://schemas.openxmlformats.org/officeDocument/2006/relationships/hyperlink" Target="https://www.caixa.gov.br/Downloads/sinapi-cadernos-tecnicos/SINAPI-CT-SINALIZACAO-HORIZONTAL-VIARIA.pdf" TargetMode="External"/><Relationship Id="rId7456" Type="http://schemas.openxmlformats.org/officeDocument/2006/relationships/hyperlink" Target="https://www.caixa.gov.br/Downloads/sinapi-cadernos-tecnicos/SINAPI-CT-MOBILIARIO-URBANO.pdf" TargetMode="External"/><Relationship Id="rId8507" Type="http://schemas.openxmlformats.org/officeDocument/2006/relationships/hyperlink" Target="https://www.caixa.gov.br/Downloads/sinapi-cadernos-tecnicos/SINAPI-CT-RECOMPOSICAO-DE-PAVIMENTOS.pdf" TargetMode="External"/><Relationship Id="rId6058" Type="http://schemas.openxmlformats.org/officeDocument/2006/relationships/hyperlink" Target="https://www.caixa.gov.br/Downloads/sinapi-cadernos-tecnicos/SINAPI-CT-INSTALACOES-DE-GAS-E-INCENDIO-EM-ACO-E-FERRO-GALVANIZADO.pdf" TargetMode="External"/><Relationship Id="rId7109" Type="http://schemas.openxmlformats.org/officeDocument/2006/relationships/hyperlink" Target="https://www.caixa.gov.br/Downloads/sinapi-metodologia/Livro_SINAPI_Calculos_Parametros.pdf" TargetMode="External"/><Relationship Id="rId987" Type="http://schemas.openxmlformats.org/officeDocument/2006/relationships/hyperlink" Target="https://www.caixa.gov.br/Downloads/sinapi-cadernos-tecnicos/SINAPI-CT-BOCAS-PARA-BUEIROS.pdf" TargetMode="External"/><Relationship Id="rId2668" Type="http://schemas.openxmlformats.org/officeDocument/2006/relationships/hyperlink" Target="https://www.caixa.gov.br/Downloads/sinapi-cadernos-tecnicos/SINAPI-CT-DEPRECIACAO-JUROS-IMPOSTOS-E-SEGUROS-MANUTENCAO-E-MATERIAIS-NA-OPERACAO-DOS-EQUIPAMENTOS.pdf" TargetMode="External"/><Relationship Id="rId3719" Type="http://schemas.openxmlformats.org/officeDocument/2006/relationships/hyperlink" Target="https://www.caixa.gov.br/Downloads/sinapi-cadernos-tecnicos/SINAPI-CT-ESTRUTURA-E-TRAMA-PARA-COBERTURA.pdf" TargetMode="External"/><Relationship Id="rId4090" Type="http://schemas.openxmlformats.org/officeDocument/2006/relationships/hyperlink" Target="https://www.caixa.gov.br/Downloads/sinapi-cadernos-tecnicos/SINAPI-CT-FORMAS-PARA-ESTRUTURAS-DE-CONCRETO-ARMADO.pdf" TargetMode="External"/><Relationship Id="rId5141" Type="http://schemas.openxmlformats.org/officeDocument/2006/relationships/hyperlink" Target="https://www.caixa.gov.br/Downloads/sinapi-cadernos-tecnicos/SINAPI-CT-INSTALACOES-HIDRAULICAS-EM-PEX.pdf" TargetMode="External"/><Relationship Id="rId9762" Type="http://schemas.openxmlformats.org/officeDocument/2006/relationships/hyperlink" Target="https://www.caixa.gov.br/Downloads/sinapi-cadernos-tecnicos/SINAPI-CT-VALVULAS-PARA-REDES-DE-SANEAMENTO.pdf" TargetMode="External"/><Relationship Id="rId1751" Type="http://schemas.openxmlformats.org/officeDocument/2006/relationships/hyperlink" Target="https://www.caixa.gov.br/Downloads/sinapi-cadernos-tecnicos/SINAPI-CT-CUSTOS-HORARIOS-PRODUTIVO-E-IMPRODUTIVO-DOS-EQUIPAMENTOS.pdf" TargetMode="External"/><Relationship Id="rId2802" Type="http://schemas.openxmlformats.org/officeDocument/2006/relationships/hyperlink" Target="https://www.caixa.gov.br/Downloads/sinapi-cadernos-tecnicos/SINAPI-CT-DUTOS-PARA-AR-CONDICIONADO.pdf" TargetMode="External"/><Relationship Id="rId8364" Type="http://schemas.openxmlformats.org/officeDocument/2006/relationships/hyperlink" Target="https://www.caixa.gov.br/Downloads/sinapi-cadernos-tecnicos/SINAPI-CT-RADIER-PISO-DE-CONCRETO-E-LAJE-SOBRE-SOLO.pdf" TargetMode="External"/><Relationship Id="rId9415" Type="http://schemas.openxmlformats.org/officeDocument/2006/relationships/hyperlink" Target="https://www.caixa.gov.br/Downloads/sinapi-cadernos-tecnicos/SINAPI-CT-TRANSPORTE-CARGA-E-DESCARGA-DE-MATERIAIS.pdf" TargetMode="External"/><Relationship Id="rId1404" Type="http://schemas.openxmlformats.org/officeDocument/2006/relationships/hyperlink" Target="https://www.caixa.gov.br/Downloads/sinapi-cadernos-tecnicos/SINAPI-CT-CONTRAPISO.pdf" TargetMode="External"/><Relationship Id="rId8017" Type="http://schemas.openxmlformats.org/officeDocument/2006/relationships/hyperlink" Target="https://www.caixa.gov.br/Downloads/sinapi-cadernos-tecnicos/SINAPI-CT-PISOS.pdf" TargetMode="External"/><Relationship Id="rId3576" Type="http://schemas.openxmlformats.org/officeDocument/2006/relationships/hyperlink" Target="https://www.caixa.gov.br/Downloads/sinapi-cadernos-tecnicos/SINAPI-CT-ESTACAS-BROCA-STRAUSS-E-ESCAVADA-COM-FLUIDO-ESTABILIZANTE.pdf" TargetMode="External"/><Relationship Id="rId4627" Type="http://schemas.openxmlformats.org/officeDocument/2006/relationships/hyperlink" Target="https://www.caixa.gov.br/Downloads/sinapi-cadernos-tecnicos/SINAPI-CT-INSTALACOES-ELETRICAS-ELETRODUTOS-CONEXOES-E-CONDULETES-APARENTES.pdf" TargetMode="External"/><Relationship Id="rId4974" Type="http://schemas.openxmlformats.org/officeDocument/2006/relationships/hyperlink" Target="https://www.caixa.gov.br/Downloads/sinapi-cadernos-tecnicos/SINAPI-CT-INSTALACOES-HIDRAULICAS-RESERVACAO-E-BOMBAS-DE-RECALQUE.pdf" TargetMode="External"/><Relationship Id="rId497" Type="http://schemas.openxmlformats.org/officeDocument/2006/relationships/hyperlink" Target="https://www.caixa.gov.br/Downloads/sinapi-cadernos-tecnicos/SINAPI-CT-ASSENTAMENTO-DE-TUBOS-DE-PVC-E-METALICOS-EM-REDES-DE-AGUA.pdf" TargetMode="External"/><Relationship Id="rId2178" Type="http://schemas.openxmlformats.org/officeDocument/2006/relationships/hyperlink" Target="https://www.caixa.gov.br/Downloads/sinapi-cadernos-tecnicos/SINAPI-CT-DEPRECIACAO-JUROS-IMPOSTOS-E-SEGUROS-MANUTENCAO-E-MATERIAIS-NA-OPERACAO-DOS-EQUIPAMENTOS.pdf" TargetMode="External"/><Relationship Id="rId3229" Type="http://schemas.openxmlformats.org/officeDocument/2006/relationships/hyperlink" Target="https://www.caixa.gov.br/Downloads/sinapi-cadernos-tecnicos/SINAPI-CT-ESCAVACAO-VERTICAL-A-CEU-ABERTO.pdf" TargetMode="External"/><Relationship Id="rId7100" Type="http://schemas.openxmlformats.org/officeDocument/2006/relationships/hyperlink" Target="https://www.caixa.gov.br/Downloads/sinapi-metodologia/Livro_SINAPI_Calculos_Parametros.pdf" TargetMode="External"/><Relationship Id="rId6799" Type="http://schemas.openxmlformats.org/officeDocument/2006/relationships/hyperlink" Target="https://www.caixa.gov.br/Downloads/sinapi-metodologia/Livro_SINAPI_Calculos_Parametros.pdf" TargetMode="External"/><Relationship Id="rId3710" Type="http://schemas.openxmlformats.org/officeDocument/2006/relationships/hyperlink" Target="https://www.caixa.gov.br/Downloads/sinapi-cadernos-tecnicos/SINAPI-CT-ESTRUTURA-E-TRAMA-PARA-COBERTURA.pdf" TargetMode="External"/><Relationship Id="rId9272" Type="http://schemas.openxmlformats.org/officeDocument/2006/relationships/hyperlink" Target="https://www.caixa.gov.br/Downloads/sinapi-cadernos-tecnicos/SINAPI-CT-TRANSPORTE-DE-MATERIAIS-DENTRO-DO-CANTEIRO-DE-OBRAS.pdf" TargetMode="External"/><Relationship Id="rId631" Type="http://schemas.openxmlformats.org/officeDocument/2006/relationships/hyperlink" Target="https://www.caixa.gov.br/Downloads/sinapi-cadernos-tecnicos/SINAPI-CT-ASSENTAMENTO-DE-TUBOS-DE-ESGOTO-OU-DRENAGEM-PLUVIAL-EM-CONCRETO.pdf" TargetMode="External"/><Relationship Id="rId1261" Type="http://schemas.openxmlformats.org/officeDocument/2006/relationships/hyperlink" Target="https://www.caixa.gov.br/Downloads/sinapi-cadernos-tecnicos/SINAPI-CT-CHAPISCO.pdf" TargetMode="External"/><Relationship Id="rId2312" Type="http://schemas.openxmlformats.org/officeDocument/2006/relationships/hyperlink" Target="https://www.caixa.gov.br/Downloads/sinapi-cadernos-tecnicos/SINAPI-CT-DEPRECIACAO-JUROS-IMPOSTOS-E-SEGUROS-MANUTENCAO-E-MATERIAIS-NA-OPERACAO-DOS-EQUIPAMENTOS.pdf" TargetMode="External"/><Relationship Id="rId5882" Type="http://schemas.openxmlformats.org/officeDocument/2006/relationships/hyperlink" Target="https://www.caixa.gov.br/Downloads/sinapi-cadernos-tecnicos/SINAPI-CT-INSTALACOES-PREDIAIS-DE-AGUAS-PLUVIAIS-TUBOS-CONEXOES-CAIXAS-E-RALOS.pdf" TargetMode="External"/><Relationship Id="rId6933" Type="http://schemas.openxmlformats.org/officeDocument/2006/relationships/hyperlink" Target="https://www.caixa.gov.br/Downloads/sinapi-metodologia/Livro_SINAPI_Calculos_Parametros.pdf" TargetMode="External"/><Relationship Id="rId4484" Type="http://schemas.openxmlformats.org/officeDocument/2006/relationships/hyperlink" Target="https://www.caixa.gov.br/Downloads/sinapi-cadernos-tecnicos/SINAPI-CT-INSTALACOES-ELETRICAS-ELETRODUTOS-EMBUTIDOS-CABOS-CAIXAS-TOMADAS-E-INTERRUPTORES.pdf" TargetMode="External"/><Relationship Id="rId5535" Type="http://schemas.openxmlformats.org/officeDocument/2006/relationships/hyperlink" Target="https://www.caixa.gov.br/Downloads/sinapi-cadernos-tecnicos/SINAPI-CT-INSTALACOES-PREDIAIS-DE-AGUA-FRIA-EM-PVC.pdf" TargetMode="External"/><Relationship Id="rId3086" Type="http://schemas.openxmlformats.org/officeDocument/2006/relationships/hyperlink" Target="https://www.caixa.gov.br/Downloads/sinapi-cadernos-tecnicos/SINAPI-CT-ESCADAS.pdf" TargetMode="External"/><Relationship Id="rId4137" Type="http://schemas.openxmlformats.org/officeDocument/2006/relationships/hyperlink" Target="https://www.caixa.gov.br/Downloads/sinapi-cadernos-tecnicos/SINAPI-CT-GABIOES-EXECUCAO-DE-MURO-E-PROTECAO-SUPERFICIAL.pdf" TargetMode="External"/><Relationship Id="rId8758" Type="http://schemas.openxmlformats.org/officeDocument/2006/relationships/hyperlink" Target="https://www.caixa.gov.br/Downloads/sinapi-cadernos-tecnicos/SINAPI-CT-REDES-DE-AGUA-E-ESGOTO-EM-PEAD-LISO-(TUBOS-E-CONEXOES).pdf" TargetMode="External"/><Relationship Id="rId141" Type="http://schemas.openxmlformats.org/officeDocument/2006/relationships/hyperlink" Target="https://www.caixa.gov.br/Downloads/sinapi-cadernos-tecnicos/SINAPI-CT-ARGAMASSAS.pdf" TargetMode="External"/><Relationship Id="rId3220" Type="http://schemas.openxmlformats.org/officeDocument/2006/relationships/hyperlink" Target="https://www.caixa.gov.br/Downloads/sinapi-cadernos-tecnicos/SINAPI-CT-ESCAVACAO-VERTICAL-A-CEU-ABERTO.pdf" TargetMode="External"/><Relationship Id="rId6790" Type="http://schemas.openxmlformats.org/officeDocument/2006/relationships/hyperlink" Target="https://www.caixa.gov.br/Downloads/sinapi-metodologia/Livro_SINAPI_Calculos_Parametros.pdf" TargetMode="External"/><Relationship Id="rId7841" Type="http://schemas.openxmlformats.org/officeDocument/2006/relationships/hyperlink" Target="https://www.caixa.gov.br/Downloads/sinapi-cadernos-tecnicos/SINAPI-CT-PINTURA-EXTERNA.pdf" TargetMode="External"/><Relationship Id="rId7" Type="http://schemas.openxmlformats.org/officeDocument/2006/relationships/hyperlink" Target="https://www.caixa.gov.br/Downloads/sinapi-cadernos-tecnicos/SINAPI-CT-ACESSIBILIDADE.pdf" TargetMode="External"/><Relationship Id="rId5392" Type="http://schemas.openxmlformats.org/officeDocument/2006/relationships/hyperlink" Target="https://www.caixa.gov.br/Downloads/sinapi-cadernos-tecnicos/SINAPI-CT-INSTALACOES-PREDIAIS-DE-ESGOTO-TUBOS-E-CONEXOES.pdf" TargetMode="External"/><Relationship Id="rId6443" Type="http://schemas.openxmlformats.org/officeDocument/2006/relationships/hyperlink" Target="https://www.caixa.gov.br/Downloads/sinapi-cadernos-tecnicos/SINAPI-CT-INSTALACOES-EM-COBRE.pdf" TargetMode="External"/><Relationship Id="rId5045" Type="http://schemas.openxmlformats.org/officeDocument/2006/relationships/hyperlink" Target="https://www.caixa.gov.br/Downloads/sinapi-cadernos-tecnicos/SINAPI-CT-INSTALACOES-HIDRAULICAS-RESERVACAO-E-BOMBAS-DE-RECALQUE.pdf" TargetMode="External"/><Relationship Id="rId9666" Type="http://schemas.openxmlformats.org/officeDocument/2006/relationships/hyperlink" Target="https://www.caixa.gov.br/Downloads/sinapi-cadernos-tecnicos/SINAPI-CT-VALVULAS-E-REGISTROS-PARA-SISTEMAS-PREDIAIS.pdf" TargetMode="External"/><Relationship Id="rId1655" Type="http://schemas.openxmlformats.org/officeDocument/2006/relationships/hyperlink" Target="https://www.caixa.gov.br/Downloads/sinapi-cadernos-tecnicos/SINAPI-CT-CUSTOS-HORARIOS-PRODUTIVO-E-IMPRODUTIVO-DOS-EQUIPAMENTOS.pdf" TargetMode="External"/><Relationship Id="rId2706" Type="http://schemas.openxmlformats.org/officeDocument/2006/relationships/hyperlink" Target="https://www.caixa.gov.br/Downloads/sinapi-cadernos-tecnicos/SINAPI-CT-DEPRECIACAO-JUROS-IMPOSTOS-E-SEGUROS-MANUTENCAO-E-MATERIAIS-NA-OPERACAO-DOS-EQUIPAMENTOS.pdf" TargetMode="External"/><Relationship Id="rId8268" Type="http://schemas.openxmlformats.org/officeDocument/2006/relationships/hyperlink" Target="https://www.caixa.gov.br/Downloads/sinapi-cadernos-tecnicos/SINAPI-CT-POCOS-DE-VISITA-E-CAIXAS-PARA-BOCAS-DE-LOBO.pdf" TargetMode="External"/><Relationship Id="rId9319" Type="http://schemas.openxmlformats.org/officeDocument/2006/relationships/hyperlink" Target="https://www.caixa.gov.br/Downloads/sinapi-cadernos-tecnicos/SINAPI-CT-TRANSPORTE-CARGA-E-DESCARGA-DE-MATERIAIS.pdf" TargetMode="External"/><Relationship Id="rId1308" Type="http://schemas.openxmlformats.org/officeDocument/2006/relationships/hyperlink" Target="https://www.caixa.gov.br/Downloads/sinapi-cadernos-tecnicos/SINAPI-CT-CONCRETO-PROJETADO.pdf" TargetMode="External"/><Relationship Id="rId4878" Type="http://schemas.openxmlformats.org/officeDocument/2006/relationships/hyperlink" Target="https://www.caixa.gov.br/Downloads/sinapi-cadernos-tecnicos/SINAPI-CT-INSTALACOES-HIDRAULICAS-RESERVACAO-E-BOMBAS-DE-RECALQUE.pdf" TargetMode="External"/><Relationship Id="rId5929" Type="http://schemas.openxmlformats.org/officeDocument/2006/relationships/hyperlink" Target="https://www.caixa.gov.br/Downloads/sinapi-cadernos-tecnicos/SINAPI-CT-INSTALACOES-DE-GAS-E-INCENDIO-EM-ACO-E-FERRO-GALVANIZADO.pdf" TargetMode="External"/><Relationship Id="rId14" Type="http://schemas.openxmlformats.org/officeDocument/2006/relationships/hyperlink" Target="https://www.caixa.gov.br/Downloads/sinapi-cadernos-tecnicos/SINAPI-CT-ALVENARIA-ESTRUTURAL-BLOCOS-CERAMICOS.pdf" TargetMode="External"/><Relationship Id="rId7004" Type="http://schemas.openxmlformats.org/officeDocument/2006/relationships/hyperlink" Target="https://www.caixa.gov.br/Downloads/sinapi-metodologia/Livro_SINAPI_Calculos_Parametros.pdf" TargetMode="External"/><Relationship Id="rId7351" Type="http://schemas.openxmlformats.org/officeDocument/2006/relationships/hyperlink" Target="https://www.caixa.gov.br/Downloads/sinapi-cadernos-tecnicos/SINAPI-CT-MASSA-UNICA-EXTERNA.pdf" TargetMode="External"/><Relationship Id="rId8402" Type="http://schemas.openxmlformats.org/officeDocument/2006/relationships/hyperlink" Target="https://www.caixa.gov.br/Downloads/sinapi-cadernos-tecnicos/SINAPI-CT-RADIER-PISO-DE-CONCRETO-E-LAJE-SOBRE-SOLO.pdf" TargetMode="External"/><Relationship Id="rId3961" Type="http://schemas.openxmlformats.org/officeDocument/2006/relationships/hyperlink" Target="https://www.caixa.gov.br/Downloads/sinapi-cadernos-tecnicos/SINAPI-CT-FOSSAS-E-SUMIDOUROS.pdf" TargetMode="External"/><Relationship Id="rId882" Type="http://schemas.openxmlformats.org/officeDocument/2006/relationships/hyperlink" Target="https://www.caixa.gov.br/Downloads/sinapi-cadernos-tecnicos/SINAPI-CT-ATERROS-BASES-SUB-BASES-E-IMPRIMACOES.pdf" TargetMode="External"/><Relationship Id="rId2563" Type="http://schemas.openxmlformats.org/officeDocument/2006/relationships/hyperlink" Target="https://www.caixa.gov.br/Downloads/sinapi-cadernos-tecnicos/SINAPI-CT-DEPRECIACAO-JUROS-IMPOSTOS-E-SEGUROS-MANUTENCAO-E-MATERIAIS-NA-OPERACAO-DOS-EQUIPAMENTOS.pdf" TargetMode="External"/><Relationship Id="rId3614" Type="http://schemas.openxmlformats.org/officeDocument/2006/relationships/hyperlink" Target="https://www.caixa.gov.br/Downloads/sinapi-cadernos-tecnicos/SINAPI-CT-ESTACAS-EM-HELICE-CONTINUA.pdf" TargetMode="External"/><Relationship Id="rId9176" Type="http://schemas.openxmlformats.org/officeDocument/2006/relationships/hyperlink" Target="https://www.caixa.gov.br/Downloads/sinapi-cadernos-tecnicos/SINAPI-CT-TRANSPORTE-FLUVIAL-CARGA-E-DESCARGA.pdf" TargetMode="External"/><Relationship Id="rId535" Type="http://schemas.openxmlformats.org/officeDocument/2006/relationships/hyperlink" Target="https://www.caixa.gov.br/Downloads/sinapi-cadernos-tecnicos/SINAPI-CT-ASSENTAMENTO-DE-TUBOS-DE-PVC-E-METALICOS-EM-REDES-DE-AGUA.pdf" TargetMode="External"/><Relationship Id="rId1165" Type="http://schemas.openxmlformats.org/officeDocument/2006/relationships/hyperlink" Target="https://www.caixa.gov.br/Downloads/sinapi-cadernos-tecnicos/SINAPI-CT-CAIXAS-DE-AGUA-PARA-EDIFICACOES.pdf" TargetMode="External"/><Relationship Id="rId2216" Type="http://schemas.openxmlformats.org/officeDocument/2006/relationships/hyperlink" Target="https://www.caixa.gov.br/Downloads/sinapi-cadernos-tecnicos/SINAPI-CT-DEPRECIACAO-JUROS-IMPOSTOS-E-SEGUROS-MANUTENCAO-E-MATERIAIS-NA-OPERACAO-DOS-EQUIPAMENTOS.pdf" TargetMode="External"/><Relationship Id="rId5786" Type="http://schemas.openxmlformats.org/officeDocument/2006/relationships/hyperlink" Target="https://www.caixa.gov.br/Downloads/sinapi-cadernos-tecnicos/SINAPI-CT-INSTALACOES-PREDIAIS-DE-AGUA-QUENTE-EM-CPVC.pdf" TargetMode="External"/><Relationship Id="rId6837" Type="http://schemas.openxmlformats.org/officeDocument/2006/relationships/hyperlink" Target="https://www.caixa.gov.br/Downloads/sinapi-metodologia/Livro_SINAPI_Calculos_Parametros.pdf" TargetMode="External"/><Relationship Id="rId4388" Type="http://schemas.openxmlformats.org/officeDocument/2006/relationships/hyperlink" Target="https://www.caixa.gov.br/Downloads/sinapi-cadernos-tecnicos/SINAPI-CT-INSTALACOES-ELETRICAS-ELETRODUTOS-EMBUTIDOS-CABOS-CAIXAS-TOMADAS-E-INTERRUPTORES.pdf" TargetMode="External"/><Relationship Id="rId5439" Type="http://schemas.openxmlformats.org/officeDocument/2006/relationships/hyperlink" Target="https://www.caixa.gov.br/Downloads/sinapi-cadernos-tecnicos/SINAPI-CT-INSTALACOES-PREDIAIS-DE-ESGOTO-TUBOS-E-CONEXOES.pdf" TargetMode="External"/><Relationship Id="rId9310" Type="http://schemas.openxmlformats.org/officeDocument/2006/relationships/hyperlink" Target="https://www.caixa.gov.br/Downloads/sinapi-cadernos-tecnicos/SINAPI-CT-TRANSPORTE-CARGA-E-DESCARGA-DE-MATERIAIS.pdf" TargetMode="External"/><Relationship Id="rId5920" Type="http://schemas.openxmlformats.org/officeDocument/2006/relationships/hyperlink" Target="https://www.caixa.gov.br/Downloads/sinapi-cadernos-tecnicos/SINAPI-CT-INSTALACOES-DE-DIVISORIAS-DIVERSAS.pdf" TargetMode="External"/><Relationship Id="rId3471" Type="http://schemas.openxmlformats.org/officeDocument/2006/relationships/hyperlink" Target="https://www.caixa.gov.br/Downloads/sinapi-cadernos-tecnicos/SINAPI-CT-ESQUADRIAS-PORTAS.pdf" TargetMode="External"/><Relationship Id="rId4522" Type="http://schemas.openxmlformats.org/officeDocument/2006/relationships/hyperlink" Target="https://www.caixa.gov.br/Downloads/sinapi-cadernos-tecnicos/SINAPI-CT-INSTALACOES-ELETRICAS-ELETRODUTOS-EMBUTIDOS-CABOS-CAIXAS-TOMADAS-E-INTERRUPTORES.pdf" TargetMode="External"/><Relationship Id="rId392" Type="http://schemas.openxmlformats.org/officeDocument/2006/relationships/hyperlink" Target="https://www.caixa.gov.br/Downloads/sinapi-cadernos-tecnicos/SINAPI-CT-ASSENTAMENTO-DE-TUBOS-DE-ESGOTO-EM-PVC-E-PEAD.pdf" TargetMode="External"/><Relationship Id="rId2073" Type="http://schemas.openxmlformats.org/officeDocument/2006/relationships/hyperlink" Target="https://www.caixa.gov.br/Downloads/sinapi-cadernos-tecnicos/SINAPI-CT-DEPRECIACAO-JUROS-IMPOSTOS-E-SEGUROS-MANUTENCAO-E-MATERIAIS-NA-OPERACAO-DOS-EQUIPAMENTOS.pdf" TargetMode="External"/><Relationship Id="rId3124" Type="http://schemas.openxmlformats.org/officeDocument/2006/relationships/hyperlink" Target="https://www.caixa.gov.br/Downloads/sinapi-cadernos-tecnicos/SINAPI-CT-ESCADAS.pdf" TargetMode="External"/><Relationship Id="rId6694" Type="http://schemas.openxmlformats.org/officeDocument/2006/relationships/hyperlink" Target="https://www.caixa.gov.br/Downloads/sinapi-cadernos-tecnicos/SINAPI-CT-LAJES-PRE-MOLDADAS.pdf" TargetMode="External"/><Relationship Id="rId7745" Type="http://schemas.openxmlformats.org/officeDocument/2006/relationships/hyperlink" Target="https://www.caixa.gov.br/Downloads/sinapi-cadernos-tecnicos/SINAPI-CT-PEITORIS-E-CHAPINS.pdf" TargetMode="External"/><Relationship Id="rId5296" Type="http://schemas.openxmlformats.org/officeDocument/2006/relationships/hyperlink" Target="https://www.caixa.gov.br/Downloads/sinapi-cadernos-tecnicos/SINAPI-CT-INSTALACOES-HIDRAULICAS-EM-PPR.pdf" TargetMode="External"/><Relationship Id="rId6347" Type="http://schemas.openxmlformats.org/officeDocument/2006/relationships/hyperlink" Target="https://www.caixa.gov.br/Downloads/sinapi-cadernos-tecnicos/SINAPI-CT-INSTALACOES-DE-AR-CONDICIONADO.pdf" TargetMode="External"/><Relationship Id="rId2957" Type="http://schemas.openxmlformats.org/officeDocument/2006/relationships/hyperlink" Target="https://www.caixa.gov.br/Downloads/sinapi-cadernos-tecnicos/SINAPI-CT-ENERGIA-SOLAR-PARA-EDIFICACOES.pdf" TargetMode="External"/><Relationship Id="rId929" Type="http://schemas.openxmlformats.org/officeDocument/2006/relationships/hyperlink" Target="https://www.caixa.gov.br/Downloads/sinapi-cadernos-tecnicos/SINAPI-CT-ATERROS-BASES-SUB-BASES-E-IMPRIMACOES.pdf" TargetMode="External"/><Relationship Id="rId1559" Type="http://schemas.openxmlformats.org/officeDocument/2006/relationships/hyperlink" Target="https://www.caixa.gov.br/Downloads/sinapi-cadernos-tecnicos/SINAPI-CT-CUSTOS-HORARIOS-PRODUTIVO-E-IMPRODUTIVO-DOS-EQUIPAMENTOS.pdf" TargetMode="External"/><Relationship Id="rId4032" Type="http://schemas.openxmlformats.org/officeDocument/2006/relationships/hyperlink" Target="https://www.caixa.gov.br/Downloads/sinapi-cadernos-tecnicos/SINAPI-CT-FORMAS-PARA-ESTRUTURAS-DE-CONCRETO-ARMADO.pdf" TargetMode="External"/><Relationship Id="rId5430" Type="http://schemas.openxmlformats.org/officeDocument/2006/relationships/hyperlink" Target="https://www.caixa.gov.br/Downloads/sinapi-cadernos-tecnicos/SINAPI-CT-INSTALACOES-PREDIAIS-DE-ESGOTO-TUBOS-E-CONEXOES.pdf" TargetMode="External"/><Relationship Id="rId8653" Type="http://schemas.openxmlformats.org/officeDocument/2006/relationships/hyperlink" Target="https://www.caixa.gov.br/Downloads/sinapi-cadernos-tecnicos/SINAPI-CT-REDES-DE-LOGICA-TELEFONIA-E-IMAGEM.pdf" TargetMode="External"/><Relationship Id="rId9704" Type="http://schemas.openxmlformats.org/officeDocument/2006/relationships/hyperlink" Target="https://www.caixa.gov.br/Downloads/sinapi-cadernos-tecnicos/SINAPI-CT-VALVULAS-E-REGISTROS-PARA-SISTEMAS-PREDIAIS.pdf" TargetMode="External"/><Relationship Id="rId7255" Type="http://schemas.openxmlformats.org/officeDocument/2006/relationships/hyperlink" Target="https://www.caixa.gov.br/Downloads/sinapi-cadernos-tecnicos/SINAPI-CT-LOUCAS-E-METAIS.pdf" TargetMode="External"/><Relationship Id="rId8306" Type="http://schemas.openxmlformats.org/officeDocument/2006/relationships/hyperlink" Target="https://www.caixa.gov.br/Downloads/sinapi-cadernos-tecnicos/SINAPI-CT-PRODUCAO-DE-CONCRETO.pdf" TargetMode="External"/><Relationship Id="rId3865" Type="http://schemas.openxmlformats.org/officeDocument/2006/relationships/hyperlink" Target="https://www.caixa.gov.br/Downloads/sinapi-cadernos-tecnicos/SINAPI-CT-EXECUCAO-DE-TIRANTES.pdf" TargetMode="External"/><Relationship Id="rId4916" Type="http://schemas.openxmlformats.org/officeDocument/2006/relationships/hyperlink" Target="https://www.caixa.gov.br/Downloads/sinapi-cadernos-tecnicos/SINAPI-CT-INSTALACOES-HIDRAULICAS-RESERVACAO-E-BOMBAS-DE-RECALQUE.pdf" TargetMode="External"/><Relationship Id="rId786" Type="http://schemas.openxmlformats.org/officeDocument/2006/relationships/hyperlink" Target="https://www.caixa.gov.br/Downloads/sinapi-cadernos-tecnicos/SINAPI-CT-ATERROS-BASES-SUB-BASES-E-IMPRIMACOES.pdf" TargetMode="External"/><Relationship Id="rId2467" Type="http://schemas.openxmlformats.org/officeDocument/2006/relationships/hyperlink" Target="https://www.caixa.gov.br/Downloads/sinapi-cadernos-tecnicos/SINAPI-CT-DEPRECIACAO-JUROS-IMPOSTOS-E-SEGUROS-MANUTENCAO-E-MATERIAIS-NA-OPERACAO-DOS-EQUIPAMENTOS.pdf" TargetMode="External"/><Relationship Id="rId3518" Type="http://schemas.openxmlformats.org/officeDocument/2006/relationships/hyperlink" Target="https://www.caixa.gov.br/Downloads/sinapi-cadernos-tecnicos/SINAPI-CT-ESQUADRIAS-PORTAS.pdf" TargetMode="External"/><Relationship Id="rId439" Type="http://schemas.openxmlformats.org/officeDocument/2006/relationships/hyperlink" Target="https://www.caixa.gov.br/Downloads/sinapi-cadernos-tecnicos/SINAPI-CT-ASSENTAMENTO-DE-TUBOS-DE-PVC-E-METALICOS-EM-REDES-DE-AGUA.pdf" TargetMode="External"/><Relationship Id="rId1069" Type="http://schemas.openxmlformats.org/officeDocument/2006/relationships/hyperlink" Target="https://www.caixa.gov.br/Downloads/sinapi-cadernos-tecnicos/SINAPI-CT-BOMBAS-HIDRAULICAS-CENTRIFUGAS-HORIZONTAIS-E-SUBMERSIVEIS.pdf" TargetMode="External"/><Relationship Id="rId8163" Type="http://schemas.openxmlformats.org/officeDocument/2006/relationships/hyperlink" Target="https://www.caixa.gov.br/Downloads/sinapi-cadernos-tecnicos/SINAPI-CT-POCOS-DE-VISITA-E-CAIXAS-PARA-BOCAS-DE-LOBO.pdf" TargetMode="External"/><Relationship Id="rId9214" Type="http://schemas.openxmlformats.org/officeDocument/2006/relationships/hyperlink" Target="https://www.caixa.gov.br/Downloads/sinapi-cadernos-tecnicos/SINAPI-CT-TRANSPORTE-DE-MATERIAIS-DENTRO-DO-CANTEIRO-DE-OBRAS.pdf" TargetMode="External"/><Relationship Id="rId9561" Type="http://schemas.openxmlformats.org/officeDocument/2006/relationships/hyperlink" Target="https://www.caixa.gov.br/Downloads/sinapi-cadernos-tecnicos/SINAPI-CT-VERGAS-CONTRAVERGAS-E-FIXACAO-DE-ALVENARIA.pdf" TargetMode="External"/><Relationship Id="rId920" Type="http://schemas.openxmlformats.org/officeDocument/2006/relationships/hyperlink" Target="https://www.caixa.gov.br/Downloads/sinapi-cadernos-tecnicos/SINAPI-CT-ATERROS-BASES-SUB-BASES-E-IMPRIMACOES.pdf" TargetMode="External"/><Relationship Id="rId1550" Type="http://schemas.openxmlformats.org/officeDocument/2006/relationships/hyperlink" Target="https://www.caixa.gov.br/Downloads/sinapi-cadernos-tecnicos/SINAPI-CT-CUSTOS-HORARIOS-PRODUTIVO-E-IMPRODUTIVO-DOS-EQUIPAMENTOS.pdf" TargetMode="External"/><Relationship Id="rId2601" Type="http://schemas.openxmlformats.org/officeDocument/2006/relationships/hyperlink" Target="https://www.caixa.gov.br/Downloads/sinapi-cadernos-tecnicos/SINAPI-CT-DEPRECIACAO-JUROS-IMPOSTOS-E-SEGUROS-MANUTENCAO-E-MATERIAIS-NA-OPERACAO-DOS-EQUIPAMENTOS.pdf" TargetMode="External"/><Relationship Id="rId1203" Type="http://schemas.openxmlformats.org/officeDocument/2006/relationships/hyperlink" Target="https://www.caixa.gov.br/Downloads/sinapi-cadernos-tecnicos/SINAPI-CT-CANALETAS-GRELHAS-E-CAIXAS-COM-GRELHA-PARA-DRENAGEM.pdf" TargetMode="External"/><Relationship Id="rId4773" Type="http://schemas.openxmlformats.org/officeDocument/2006/relationships/hyperlink" Target="https://www.caixa.gov.br/Downloads/sinapi-cadernos-tecnicos/SINAPI-CT-INSTALACOES-ELETRICAS-REDE-DE-DISTRIBUICAO.pdf" TargetMode="External"/><Relationship Id="rId5824" Type="http://schemas.openxmlformats.org/officeDocument/2006/relationships/hyperlink" Target="https://www.caixa.gov.br/Downloads/sinapi-cadernos-tecnicos/SINAPI-CT-INSTALACOES-PREDIAIS-DE-AGUAS-PLUVIAIS-TUBOS-CONEXOES-CAIXAS-E-RALOS.pdf" TargetMode="External"/><Relationship Id="rId3375" Type="http://schemas.openxmlformats.org/officeDocument/2006/relationships/hyperlink" Target="https://www.caixa.gov.br/Downloads/sinapi-cadernos-tecnicos/SINAPI-CT-ESCORAMENTO-E-PREPARO-DE-FUNDO-DE-VALAS.pdf" TargetMode="External"/><Relationship Id="rId4426" Type="http://schemas.openxmlformats.org/officeDocument/2006/relationships/hyperlink" Target="https://www.caixa.gov.br/Downloads/sinapi-cadernos-tecnicos/SINAPI-CT-INSTALACOES-ELETRICAS-ELETRODUTOS-EMBUTIDOS-CABOS-CAIXAS-TOMADAS-E-INTERRUPTORES.pdf" TargetMode="External"/><Relationship Id="rId7996" Type="http://schemas.openxmlformats.org/officeDocument/2006/relationships/hyperlink" Target="https://www.caixa.gov.br/Downloads/sinapi-cadernos-tecnicos/SINAPI-CT-PINTURA-PARA-PISOS-E-PARA-SINALIZACAO-HORIZONTAL-E-VERTICAL.pdf" TargetMode="External"/><Relationship Id="rId296" Type="http://schemas.openxmlformats.org/officeDocument/2006/relationships/hyperlink" Target="https://www.caixa.gov.br/Downloads/sinapi-cadernos-tecnicos/SINAPI-CT-ARMACAO-PARA-ESTRUTURAS-DE-CONCRETO-ARMADO.pdf" TargetMode="External"/><Relationship Id="rId3028" Type="http://schemas.openxmlformats.org/officeDocument/2006/relationships/hyperlink" Target="https://www.caixa.gov.br/Downloads/sinapi-cadernos-tecnicos/SINAPI-CT-EQUIPAMENTOS-DE-PROTECAO-COLETIVA.pdf" TargetMode="External"/><Relationship Id="rId6598" Type="http://schemas.openxmlformats.org/officeDocument/2006/relationships/hyperlink" Target="https://www.caixa.gov.br/Downloads/sinapi-cadernos-tecnicos/SINAPI-CT-INSTALACOES-EM-COBRE.pdf" TargetMode="External"/><Relationship Id="rId7649" Type="http://schemas.openxmlformats.org/officeDocument/2006/relationships/hyperlink" Target="https://www.caixa.gov.br/Downloads/sinapi-cadernos-tecnicos/SINAPI-CT-PARQUINHOS-E-EQUIPAMENTOS-DE-GINASTICA-AO-AR-LIVRE.pdf" TargetMode="External"/><Relationship Id="rId9071" Type="http://schemas.openxmlformats.org/officeDocument/2006/relationships/hyperlink" Target="https://www.caixa.gov.br/Downloads/sinapi-cadernos-tecnicos/SINAPI-CT-TELHAMENTO-PARA-COBERTURA.pdf" TargetMode="External"/><Relationship Id="rId430" Type="http://schemas.openxmlformats.org/officeDocument/2006/relationships/hyperlink" Target="https://www.caixa.gov.br/Downloads/sinapi-cadernos-tecnicos/SINAPI-CT-ASSENTAMENTO-DE-TUBOS-DE-PVC-E-METALICOS-EM-REDES-DE-AGUA.pdf" TargetMode="External"/><Relationship Id="rId1060" Type="http://schemas.openxmlformats.org/officeDocument/2006/relationships/hyperlink" Target="https://www.caixa.gov.br/Downloads/sinapi-cadernos-tecnicos/SINAPI-CT-BOMBAS-HIDRAULICAS-CENTRIFUGAS-HORIZONTAIS-E-SUBMERSIVEIS.pdf" TargetMode="External"/><Relationship Id="rId2111" Type="http://schemas.openxmlformats.org/officeDocument/2006/relationships/hyperlink" Target="https://www.caixa.gov.br/Downloads/sinapi-cadernos-tecnicos/SINAPI-CT-DEPRECIACAO-JUROS-IMPOSTOS-E-SEGUROS-MANUTENCAO-E-MATERIAIS-NA-OPERACAO-DOS-EQUIPAMENTOS.pdf" TargetMode="External"/><Relationship Id="rId5681" Type="http://schemas.openxmlformats.org/officeDocument/2006/relationships/hyperlink" Target="https://www.caixa.gov.br/Downloads/sinapi-cadernos-tecnicos/SINAPI-CT-INSTALACOES-PREDIAIS-DE-AGUA-QUENTE-EM-CPVC.pdf" TargetMode="External"/><Relationship Id="rId6732" Type="http://schemas.openxmlformats.org/officeDocument/2006/relationships/hyperlink" Target="https://www.caixa.gov.br/Downloads/sinapi-cadernos-tecnicos/SINAPI-CT-LIGACOES-PREDIAIS-DE-AGUA-E-ESGOTO.pdf" TargetMode="External"/><Relationship Id="rId4283" Type="http://schemas.openxmlformats.org/officeDocument/2006/relationships/hyperlink" Target="https://www.caixa.gov.br/Downloads/sinapi-cadernos-tecnicos/SINAPI-CT-ILUMINACAO-PREDIAL-E-MONITORAMENTO.pdf" TargetMode="External"/><Relationship Id="rId5334" Type="http://schemas.openxmlformats.org/officeDocument/2006/relationships/hyperlink" Target="https://www.caixa.gov.br/Downloads/sinapi-cadernos-tecnicos/SINAPI-CT-INSTALACOES-HIDRAULICAS-EM-PPR.pdf" TargetMode="External"/><Relationship Id="rId1944" Type="http://schemas.openxmlformats.org/officeDocument/2006/relationships/hyperlink" Target="https://www.caixa.gov.br/Downloads/sinapi-cadernos-tecnicos/SINAPI-CT-DEPRECIACAO-JUROS-IMPOSTOS-E-SEGUROS-MANUTENCAO-E-MATERIAIS-NA-OPERACAO-DOS-EQUIPAMENTOS.pdf" TargetMode="External"/><Relationship Id="rId8557" Type="http://schemas.openxmlformats.org/officeDocument/2006/relationships/hyperlink" Target="https://www.caixa.gov.br/Downloads/sinapi-cadernos-tecnicos/SINAPI-CT-RECOMPOSICAO-DE-PAVIMENTOS.pdf" TargetMode="External"/><Relationship Id="rId9608" Type="http://schemas.openxmlformats.org/officeDocument/2006/relationships/hyperlink" Target="https://www.caixa.gov.br/Downloads/sinapi-cadernos-tecnicos/SINAPI-CT-VIDROS-E-ESPELHOS.pdf" TargetMode="External"/><Relationship Id="rId7159" Type="http://schemas.openxmlformats.org/officeDocument/2006/relationships/hyperlink" Target="https://www.caixa.gov.br/Downloads/sinapi-cadernos-tecnicos/SINAPI-CT-LOCACAO-DE-OBRAS.pdf" TargetMode="External"/><Relationship Id="rId3769" Type="http://schemas.openxmlformats.org/officeDocument/2006/relationships/hyperlink" Target="https://www.caixa.gov.br/Downloads/sinapi-cadernos-tecnicos/SINAPI-CT-ESTRUTURAS-DE-CONTENCAO-PERFIS-PRANCHADOS-CORTINAS-E-MUROS-DE-ARRIMO.pdf" TargetMode="External"/><Relationship Id="rId5191" Type="http://schemas.openxmlformats.org/officeDocument/2006/relationships/hyperlink" Target="https://www.caixa.gov.br/Downloads/sinapi-cadernos-tecnicos/SINAPI-CT-INSTALACOES-HIDRAULICAS-EM-PEX.pdf" TargetMode="External"/><Relationship Id="rId6242" Type="http://schemas.openxmlformats.org/officeDocument/2006/relationships/hyperlink" Target="https://www.caixa.gov.br/Downloads/sinapi-cadernos-tecnicos/SINAPI-CT-INSTALACOES-DE-GAS-E-INCENDIO-EM-ACO-E-FERRO-GALVANIZADO.pdf" TargetMode="External"/><Relationship Id="rId7640" Type="http://schemas.openxmlformats.org/officeDocument/2006/relationships/hyperlink" Target="https://www.caixa.gov.br/Downloads/sinapi-cadernos-tecnicos/SINAPI-CT-PARQUINHOS-E-EQUIPAMENTOS-DE-GINASTICA-AO-AR-LIVRE.pdf" TargetMode="External"/><Relationship Id="rId2852" Type="http://schemas.openxmlformats.org/officeDocument/2006/relationships/hyperlink" Target="https://www.caixa.gov.br/Downloads/sinapi-cadernos-tecnicos/SINAPI-CT-ELETROCALHAS.pdf" TargetMode="External"/><Relationship Id="rId3903" Type="http://schemas.openxmlformats.org/officeDocument/2006/relationships/hyperlink" Target="https://www.caixa.gov.br/Downloads/sinapi-cadernos-tecnicos/SINAPI-CT-FORROS.pdf" TargetMode="External"/><Relationship Id="rId9465" Type="http://schemas.openxmlformats.org/officeDocument/2006/relationships/hyperlink" Target="https://www.caixa.gov.br/Downloads/sinapi-cadernos-tecnicos/SINAPI-CT-TUBULACAO-FLANGEADA-PARA-REDES-DE-AGUA.pdf" TargetMode="External"/><Relationship Id="rId824" Type="http://schemas.openxmlformats.org/officeDocument/2006/relationships/hyperlink" Target="https://www.caixa.gov.br/Downloads/sinapi-cadernos-tecnicos/SINAPI-CT-ATERROS-BASES-SUB-BASES-E-IMPRIMACOES.pdf" TargetMode="External"/><Relationship Id="rId1454" Type="http://schemas.openxmlformats.org/officeDocument/2006/relationships/hyperlink" Target="https://www.caixa.gov.br/Downloads/sinapi-cadernos-tecnicos/SINAPI-CT-CUSTOS-HORARIOS-PRODUTIVO-E-IMPRODUTIVO-DOS-EQUIPAMENTOS.pdf" TargetMode="External"/><Relationship Id="rId2505" Type="http://schemas.openxmlformats.org/officeDocument/2006/relationships/hyperlink" Target="https://www.caixa.gov.br/Downloads/sinapi-cadernos-tecnicos/SINAPI-CT-DEPRECIACAO-JUROS-IMPOSTOS-E-SEGUROS-MANUTENCAO-E-MATERIAIS-NA-OPERACAO-DOS-EQUIPAMENTOS.pdf" TargetMode="External"/><Relationship Id="rId8067" Type="http://schemas.openxmlformats.org/officeDocument/2006/relationships/hyperlink" Target="https://www.caixa.gov.br/Downloads/sinapi-cadernos-tecnicos/SINAPI-CT-POSTES-DE-CONCRETO-E-METALICOS.pdf" TargetMode="External"/><Relationship Id="rId9118" Type="http://schemas.openxmlformats.org/officeDocument/2006/relationships/hyperlink" Target="https://www.caixa.gov.br/Downloads/sinapi-cadernos-tecnicos/SINAPI-CT-TRANSPORTE-FLUVIAL-CARGA-E-DESCARGA.pdf" TargetMode="External"/><Relationship Id="rId1107" Type="http://schemas.openxmlformats.org/officeDocument/2006/relationships/hyperlink" Target="https://www.caixa.gov.br/Downloads/sinapi-cadernos-tecnicos/SINAPI-CT-CAIXAS-ENTERRADAS.pdf" TargetMode="External"/><Relationship Id="rId4677" Type="http://schemas.openxmlformats.org/officeDocument/2006/relationships/hyperlink" Target="https://www.caixa.gov.br/Downloads/sinapi-cadernos-tecnicos/SINAPI-CT-INSTALACOES-ELETRICAS-QUADROS-CABOS-DISJUNTORES-CONTATORES-E-BARRAMENTOS-BLINDADOS.pdf" TargetMode="External"/><Relationship Id="rId5728" Type="http://schemas.openxmlformats.org/officeDocument/2006/relationships/hyperlink" Target="https://www.caixa.gov.br/Downloads/sinapi-cadernos-tecnicos/SINAPI-CT-INSTALACOES-PREDIAIS-DE-AGUA-QUENTE-EM-CPVC.pdf" TargetMode="External"/><Relationship Id="rId3279" Type="http://schemas.openxmlformats.org/officeDocument/2006/relationships/hyperlink" Target="https://www.caixa.gov.br/Downloads/sinapi-cadernos-tecnicos/SINAPI-CT-ESCAVACAO-DE-VALAS.pdf" TargetMode="External"/><Relationship Id="rId7150" Type="http://schemas.openxmlformats.org/officeDocument/2006/relationships/hyperlink" Target="https://www.caixa.gov.br/Downloads/sinapi-metodologia/Livro_SINAPI_Calculos_Parametros.pdf" TargetMode="External"/><Relationship Id="rId8201" Type="http://schemas.openxmlformats.org/officeDocument/2006/relationships/hyperlink" Target="https://www.caixa.gov.br/Downloads/sinapi-cadernos-tecnicos/SINAPI-CT-POCOS-DE-VISITA-E-CAIXAS-PARA-BOCAS-DE-LOBO.pdf" TargetMode="External"/><Relationship Id="rId3760" Type="http://schemas.openxmlformats.org/officeDocument/2006/relationships/hyperlink" Target="https://www.caixa.gov.br/Downloads/sinapi-cadernos-tecnicos/SINAPI-CT-ESTRUTURAS-DE-CONTENCAO-PERFIS-PRANCHADOS-CORTINAS-E-MUROS-DE-ARRIMO.pdf" TargetMode="External"/><Relationship Id="rId4811" Type="http://schemas.openxmlformats.org/officeDocument/2006/relationships/hyperlink" Target="https://www.caixa.gov.br/Downloads/sinapi-cadernos-tecnicos/SINAPI-CT-INSTALACOES-HIDRAULICAS-RESERVACAO-E-BOMBAS-DE-RECALQUE.pdf" TargetMode="External"/><Relationship Id="rId681" Type="http://schemas.openxmlformats.org/officeDocument/2006/relationships/hyperlink" Target="https://www.caixa.gov.br/Downloads/sinapi-cadernos-tecnicos/SINAPI-CT-ASSENTAMENTO-DE-TUBOS-DE-ESGOTO-OU-DRENAGEM-PLUVIAL-EM-CONCRETO.pdf" TargetMode="External"/><Relationship Id="rId2362" Type="http://schemas.openxmlformats.org/officeDocument/2006/relationships/hyperlink" Target="https://www.caixa.gov.br/Downloads/sinapi-cadernos-tecnicos/SINAPI-CT-DEPRECIACAO-JUROS-IMPOSTOS-E-SEGUROS-MANUTENCAO-E-MATERIAIS-NA-OPERACAO-DOS-EQUIPAMENTOS.pdf" TargetMode="External"/><Relationship Id="rId3413" Type="http://schemas.openxmlformats.org/officeDocument/2006/relationships/hyperlink" Target="https://www.caixa.gov.br/Downloads/sinapi-cadernos-tecnicos/SINAPI-CT-ESGOTAMENTO-DE-VALA-E-REBAIXAMENTO-DO-LENCOL-FREATICO.pdf" TargetMode="External"/><Relationship Id="rId6983" Type="http://schemas.openxmlformats.org/officeDocument/2006/relationships/hyperlink" Target="https://www.caixa.gov.br/Downloads/sinapi-metodologia/Livro_SINAPI_Calculos_Parametros.pdf" TargetMode="External"/><Relationship Id="rId334" Type="http://schemas.openxmlformats.org/officeDocument/2006/relationships/hyperlink" Target="https://www.caixa.gov.br/Downloads/sinapi-cadernos-tecnicos/SINAPI-CT-ARRASAMENTO-DE-ESTACAS.pdf" TargetMode="External"/><Relationship Id="rId2015" Type="http://schemas.openxmlformats.org/officeDocument/2006/relationships/hyperlink" Target="https://www.caixa.gov.br/Downloads/sinapi-cadernos-tecnicos/SINAPI-CT-DEPRECIACAO-JUROS-IMPOSTOS-E-SEGUROS-MANUTENCAO-E-MATERIAIS-NA-OPERACAO-DOS-EQUIPAMENTOS.pdf" TargetMode="External"/><Relationship Id="rId5585" Type="http://schemas.openxmlformats.org/officeDocument/2006/relationships/hyperlink" Target="https://www.caixa.gov.br/Downloads/sinapi-cadernos-tecnicos/SINAPI-CT-INSTALACOES-PREDIAIS-DE-AGUA-FRIA-EM-PVC.pdf" TargetMode="External"/><Relationship Id="rId6636" Type="http://schemas.openxmlformats.org/officeDocument/2006/relationships/hyperlink" Target="https://www.caixa.gov.br/Downloads/sinapi-cadernos-tecnicos/SINAPI-CT-INSTALACOES-PARA-CANTEIROS-DE-OBRAS.pdf" TargetMode="External"/><Relationship Id="rId4187" Type="http://schemas.openxmlformats.org/officeDocument/2006/relationships/hyperlink" Target="https://www.caixa.gov.br/Downloads/sinapi-cadernos-tecnicos/SINAPI-CT-GESSO.pdf" TargetMode="External"/><Relationship Id="rId5238" Type="http://schemas.openxmlformats.org/officeDocument/2006/relationships/hyperlink" Target="https://www.caixa.gov.br/Downloads/sinapi-cadernos-tecnicos/SINAPI-CT-INSTALACOES-HIDRAULICAS-EM-PEX.pdf" TargetMode="External"/><Relationship Id="rId1848" Type="http://schemas.openxmlformats.org/officeDocument/2006/relationships/hyperlink" Target="https://www.caixa.gov.br/Downloads/sinapi-cadernos-tecnicos/SINAPI-CT-DEMOLICOES-E-REMOCOES.pdf" TargetMode="External"/><Relationship Id="rId3270" Type="http://schemas.openxmlformats.org/officeDocument/2006/relationships/hyperlink" Target="https://www.caixa.gov.br/Downloads/sinapi-cadernos-tecnicos/SINAPI-CT-ESCAVACAO-DE-VALAS.pdf" TargetMode="External"/><Relationship Id="rId4321" Type="http://schemas.openxmlformats.org/officeDocument/2006/relationships/hyperlink" Target="https://www.caixa.gov.br/Downloads/sinapi-cadernos-tecnicos/SINAPI-CT-IMPERMEABILIZACAO-PROTECAO-MECANICA-E-TRATAMENTO-DE-JUNTA.pdf" TargetMode="External"/><Relationship Id="rId191" Type="http://schemas.openxmlformats.org/officeDocument/2006/relationships/hyperlink" Target="https://www.caixa.gov.br/Downloads/sinapi-cadernos-tecnicos/SINAPI-CT-ARGAMASSAS.pdf" TargetMode="External"/><Relationship Id="rId7891" Type="http://schemas.openxmlformats.org/officeDocument/2006/relationships/hyperlink" Target="https://www.caixa.gov.br/Downloads/sinapi-cadernos-tecnicos/SINAPI-CT-PINTURA-EM-MADEIRA.pdf" TargetMode="External"/><Relationship Id="rId8942" Type="http://schemas.openxmlformats.org/officeDocument/2006/relationships/hyperlink" Target="https://www.caixa.gov.br/Downloads/sinapi-cadernos-tecnicos/SINAPI-CT-SISTEMA-DE-PROTECAO-CONTRA-DESCARGAS-ATMOSFERICAS-SPDA.pdf" TargetMode="External"/><Relationship Id="rId5095" Type="http://schemas.openxmlformats.org/officeDocument/2006/relationships/hyperlink" Target="https://www.caixa.gov.br/Downloads/sinapi-cadernos-tecnicos/SINAPI-CT-INSTALACOES-HIDRAULICAS-RESERVACAO-E-BOMBAS-DE-RECALQUE.pdf" TargetMode="External"/><Relationship Id="rId6493" Type="http://schemas.openxmlformats.org/officeDocument/2006/relationships/hyperlink" Target="https://www.caixa.gov.br/Downloads/sinapi-cadernos-tecnicos/SINAPI-CT-INSTALACOES-EM-COBRE.pdf" TargetMode="External"/><Relationship Id="rId7544" Type="http://schemas.openxmlformats.org/officeDocument/2006/relationships/hyperlink" Target="https://www.caixa.gov.br/Downloads/sinapi-cadernos-tecnicos/SINAPI-CT-PAREDES-DE-CONCRETO-CONCRETAGEM.pdf" TargetMode="External"/><Relationship Id="rId6146" Type="http://schemas.openxmlformats.org/officeDocument/2006/relationships/hyperlink" Target="https://www.caixa.gov.br/Downloads/sinapi-cadernos-tecnicos/SINAPI-CT-INSTALACOES-DE-GAS-E-INCENDIO-EM-ACO-E-FERRO-GALVANIZADO.pdf" TargetMode="External"/><Relationship Id="rId2756" Type="http://schemas.openxmlformats.org/officeDocument/2006/relationships/hyperlink" Target="https://www.caixa.gov.br/Downloads/sinapi-cadernos-tecnicos/SINAPI-CT-DRENOS.pdf" TargetMode="External"/><Relationship Id="rId3807" Type="http://schemas.openxmlformats.org/officeDocument/2006/relationships/hyperlink" Target="https://www.caixa.gov.br/Downloads/sinapi-cadernos-tecnicos/SINAPI-CT-ESTRUTURAS-DE-MADEIRA.pdf" TargetMode="External"/><Relationship Id="rId9369" Type="http://schemas.openxmlformats.org/officeDocument/2006/relationships/hyperlink" Target="https://www.caixa.gov.br/Downloads/sinapi-cadernos-tecnicos/SINAPI-CT-TRANSPORTE-CARGA-E-DESCARGA-DE-MATERIAIS.pdf" TargetMode="External"/><Relationship Id="rId728" Type="http://schemas.openxmlformats.org/officeDocument/2006/relationships/hyperlink" Target="https://www.caixa.gov.br/Downloads/sinapi-cadernos-tecnicos/SINAPI-CT-ATERRO-E-REATERRO-DE-VALAS.pdf" TargetMode="External"/><Relationship Id="rId1358" Type="http://schemas.openxmlformats.org/officeDocument/2006/relationships/hyperlink" Target="https://www.caixa.gov.br/Downloads/sinapi-cadernos-tecnicos/SINAPI-CT-CONCRETO-PROTENDIDO.pdf" TargetMode="External"/><Relationship Id="rId2409" Type="http://schemas.openxmlformats.org/officeDocument/2006/relationships/hyperlink" Target="https://www.caixa.gov.br/Downloads/sinapi-cadernos-tecnicos/SINAPI-CT-DEPRECIACAO-JUROS-IMPOSTOS-E-SEGUROS-MANUTENCAO-E-MATERIAIS-NA-OPERACAO-DOS-EQUIPAMENTOS.pdf" TargetMode="External"/><Relationship Id="rId5979" Type="http://schemas.openxmlformats.org/officeDocument/2006/relationships/hyperlink" Target="https://www.caixa.gov.br/Downloads/sinapi-cadernos-tecnicos/SINAPI-CT-INSTALACOES-DE-GAS-E-INCENDIO-EM-ACO-E-FERRO-GALVANIZADO.pdf" TargetMode="External"/><Relationship Id="rId64" Type="http://schemas.openxmlformats.org/officeDocument/2006/relationships/hyperlink" Target="https://www.caixa.gov.br/Downloads/sinapi-cadernos-tecnicos/SINAPI-CT-ALVENARIA-DE-VEDACAO.pdf" TargetMode="External"/><Relationship Id="rId8452" Type="http://schemas.openxmlformats.org/officeDocument/2006/relationships/hyperlink" Target="https://www.caixa.gov.br/Downloads/sinapi-cadernos-tecnicos/SINAPI-CT-RASGOS-E-FIXACOES.pdf" TargetMode="External"/><Relationship Id="rId9503" Type="http://schemas.openxmlformats.org/officeDocument/2006/relationships/hyperlink" Target="https://www.caixa.gov.br/Downloads/sinapi-cadernos-tecnicos/SINAPI-CT-TUBULOES.pdf" TargetMode="External"/><Relationship Id="rId7054" Type="http://schemas.openxmlformats.org/officeDocument/2006/relationships/hyperlink" Target="https://www.caixa.gov.br/Downloads/sinapi-metodologia/Livro_SINAPI_Calculos_Parametros.pdf" TargetMode="External"/><Relationship Id="rId8105" Type="http://schemas.openxmlformats.org/officeDocument/2006/relationships/hyperlink" Target="https://www.caixa.gov.br/Downloads/sinapi-cadernos-tecnicos/SINAPI-CT-POSTES-DE-CONCRETO-E-METALICOS.pdf" TargetMode="External"/><Relationship Id="rId3664" Type="http://schemas.openxmlformats.org/officeDocument/2006/relationships/hyperlink" Target="https://www.caixa.gov.br/Downloads/sinapi-cadernos-tecnicos/SINAPI-CT-ESTRUTURA-E-TRAMA-PARA-COBERTURA.pdf" TargetMode="External"/><Relationship Id="rId4715" Type="http://schemas.openxmlformats.org/officeDocument/2006/relationships/hyperlink" Target="https://www.caixa.gov.br/Downloads/sinapi-cadernos-tecnicos/SINAPI-CT-INSTALACOES-ELETRICAS-QUADROS-CABOS-DISJUNTORES-CONTATORES-E-BARRAMENTOS-BLINDADOS.pdf" TargetMode="External"/><Relationship Id="rId585" Type="http://schemas.openxmlformats.org/officeDocument/2006/relationships/hyperlink" Target="https://www.caixa.gov.br/Downloads/sinapi-cadernos-tecnicos/SINAPI-CT-ASSENTAMENTO-DE-TUBOS-DE-PVC-E-METALICOS-EM-REDES-DE-AGUA.pdf" TargetMode="External"/><Relationship Id="rId2266" Type="http://schemas.openxmlformats.org/officeDocument/2006/relationships/hyperlink" Target="https://www.caixa.gov.br/Downloads/sinapi-cadernos-tecnicos/SINAPI-CT-DEPRECIACAO-JUROS-IMPOSTOS-E-SEGUROS-MANUTENCAO-E-MATERIAIS-NA-OPERACAO-DOS-EQUIPAMENTOS.pdf" TargetMode="External"/><Relationship Id="rId3317" Type="http://schemas.openxmlformats.org/officeDocument/2006/relationships/hyperlink" Target="https://www.caixa.gov.br/Downloads/sinapi-cadernos-tecnicos/SINAPI-CT-ESCAVACAO-DE-VALAS.pdf" TargetMode="External"/><Relationship Id="rId6887" Type="http://schemas.openxmlformats.org/officeDocument/2006/relationships/hyperlink" Target="https://www.caixa.gov.br/Downloads/sinapi-metodologia/Livro_SINAPI_Calculos_Parametros.pdf" TargetMode="External"/><Relationship Id="rId7938" Type="http://schemas.openxmlformats.org/officeDocument/2006/relationships/hyperlink" Target="https://www.caixa.gov.br/Downloads/sinapi-cadernos-tecnicos/SINAPI-CT-PINTURA-EM-SUPERFICIES-METALICAS.pdf" TargetMode="External"/><Relationship Id="rId238" Type="http://schemas.openxmlformats.org/officeDocument/2006/relationships/hyperlink" Target="https://www.caixa.gov.br/Downloads/sinapi-cadernos-tecnicos/SINAPI-CT-ARGAMASSAS.pdf" TargetMode="External"/><Relationship Id="rId5489" Type="http://schemas.openxmlformats.org/officeDocument/2006/relationships/hyperlink" Target="https://www.caixa.gov.br/Downloads/sinapi-cadernos-tecnicos/SINAPI-CT-INSTALACOES-PREDIAIS-DE-AGUA-FRIA-EM-PVC.pdf" TargetMode="External"/><Relationship Id="rId9360" Type="http://schemas.openxmlformats.org/officeDocument/2006/relationships/hyperlink" Target="https://www.caixa.gov.br/Downloads/sinapi-cadernos-tecnicos/SINAPI-CT-TRANSPORTE-CARGA-E-DESCARGA-DE-MATERIAIS.pdf" TargetMode="External"/><Relationship Id="rId2400" Type="http://schemas.openxmlformats.org/officeDocument/2006/relationships/hyperlink" Target="https://www.caixa.gov.br/Downloads/sinapi-cadernos-tecnicos/SINAPI-CT-DEPRECIACAO-JUROS-IMPOSTOS-E-SEGUROS-MANUTENCAO-E-MATERIAIS-NA-OPERACAO-DOS-EQUIPAMENTOS.pdf" TargetMode="External"/><Relationship Id="rId9013" Type="http://schemas.openxmlformats.org/officeDocument/2006/relationships/hyperlink" Target="https://www.caixa.gov.br/Downloads/sinapi-cadernos-tecnicos/SINAPI-CT-SOLDA-DE-TOPO-EM-ELEMENTOS-DE-ACO.pdf" TargetMode="External"/><Relationship Id="rId1002" Type="http://schemas.openxmlformats.org/officeDocument/2006/relationships/hyperlink" Target="https://www.caixa.gov.br/Downloads/sinapi-cadernos-tecnicos/SINAPI-CT-BOCAS-PARA-BUEIROS.pdf" TargetMode="External"/><Relationship Id="rId5970" Type="http://schemas.openxmlformats.org/officeDocument/2006/relationships/hyperlink" Target="https://www.caixa.gov.br/Downloads/sinapi-cadernos-tecnicos/SINAPI-CT-INSTALACOES-DE-GAS-E-INCENDIO-EM-ACO-E-FERRO-GALVANIZADO.pdf" TargetMode="External"/><Relationship Id="rId3174" Type="http://schemas.openxmlformats.org/officeDocument/2006/relationships/hyperlink" Target="https://www.caixa.gov.br/Downloads/sinapi-cadernos-tecnicos/SINAPI-CT-ESCAVACAO-HORIZONTAL.pdf" TargetMode="External"/><Relationship Id="rId4572" Type="http://schemas.openxmlformats.org/officeDocument/2006/relationships/hyperlink" Target="https://www.caixa.gov.br/Downloads/sinapi-cadernos-tecnicos/SINAPI-CT-INSTALACOES-ELETRICAS-ELETRODUTOS-CONEXOES-E-CONDULETES-APARENTES.pdf" TargetMode="External"/><Relationship Id="rId5623" Type="http://schemas.openxmlformats.org/officeDocument/2006/relationships/hyperlink" Target="https://www.caixa.gov.br/Downloads/sinapi-cadernos-tecnicos/SINAPI-CT-INSTALACOES-PREDIAIS-DE-AGUA-FRIA-EM-PVC.pdf" TargetMode="External"/><Relationship Id="rId4225" Type="http://schemas.openxmlformats.org/officeDocument/2006/relationships/hyperlink" Target="https://www.caixa.gov.br/Downloads/sinapi-cadernos-tecnicos/SINAPI-CT-GUARDA-CORPO-CORRIMAO-E-GRADE-PARA-ESQUADRIAS.pdf" TargetMode="External"/><Relationship Id="rId7795" Type="http://schemas.openxmlformats.org/officeDocument/2006/relationships/hyperlink" Target="https://www.caixa.gov.br/Downloads/sinapi-cadernos-tecnicos/SINAPI-CT-PERFURACAO-HORIZONTAL-DIRECIONAL-HDD.pdf" TargetMode="External"/><Relationship Id="rId8846" Type="http://schemas.openxmlformats.org/officeDocument/2006/relationships/hyperlink" Target="https://www.caixa.gov.br/Downloads/sinapi-cadernos-tecnicos/SINAPI-CT-REVESTIMENTOS-CERAMICOS-INTERNOS.pdf" TargetMode="External"/><Relationship Id="rId6397" Type="http://schemas.openxmlformats.org/officeDocument/2006/relationships/hyperlink" Target="https://www.caixa.gov.br/Downloads/sinapi-cadernos-tecnicos/SINAPI-CT-INSTALACOES-EM-COBRE.pdf" TargetMode="External"/><Relationship Id="rId7448" Type="http://schemas.openxmlformats.org/officeDocument/2006/relationships/hyperlink" Target="https://www.caixa.gov.br/Downloads/sinapi-cadernos-tecnicos/SINAPI-CT-MASSA-UNICA-INTERNA.pdf" TargetMode="External"/><Relationship Id="rId979" Type="http://schemas.openxmlformats.org/officeDocument/2006/relationships/hyperlink" Target="https://www.caixa.gov.br/Downloads/sinapi-cadernos-tecnicos/SINAPI-CT-ATERROS-BASES-SUB-BASES-E-IMPRIMACOES.pdf" TargetMode="External"/><Relationship Id="rId5480" Type="http://schemas.openxmlformats.org/officeDocument/2006/relationships/hyperlink" Target="https://www.caixa.gov.br/Downloads/sinapi-cadernos-tecnicos/SINAPI-CT-INSTALACOES-PREDIAIS-DE-AGUA-FRIA-EM-PVC.pdf" TargetMode="External"/><Relationship Id="rId6531" Type="http://schemas.openxmlformats.org/officeDocument/2006/relationships/hyperlink" Target="https://www.caixa.gov.br/Downloads/sinapi-cadernos-tecnicos/SINAPI-CT-INSTALACOES-EM-COBRE.pdf" TargetMode="External"/><Relationship Id="rId4082" Type="http://schemas.openxmlformats.org/officeDocument/2006/relationships/hyperlink" Target="https://www.caixa.gov.br/Downloads/sinapi-cadernos-tecnicos/SINAPI-CT-FORMAS-PARA-ESTRUTURAS-DE-CONCRETO-ARMADO.pdf" TargetMode="External"/><Relationship Id="rId5133" Type="http://schemas.openxmlformats.org/officeDocument/2006/relationships/hyperlink" Target="https://www.caixa.gov.br/Downloads/sinapi-cadernos-tecnicos/SINAPI-CT-INSTALACOES-HIDRAULICAS-EM-PEX.pdf" TargetMode="External"/><Relationship Id="rId9754" Type="http://schemas.openxmlformats.org/officeDocument/2006/relationships/hyperlink" Target="https://www.caixa.gov.br/Downloads/sinapi-cadernos-tecnicos/SINAPI-CT-VALVULAS-PARA-REDES-DE-SANEAMENTO.pdf" TargetMode="External"/><Relationship Id="rId1743" Type="http://schemas.openxmlformats.org/officeDocument/2006/relationships/hyperlink" Target="https://www.caixa.gov.br/Downloads/sinapi-cadernos-tecnicos/SINAPI-CT-CUSTOS-HORARIOS-PRODUTIVO-E-IMPRODUTIVO-DOS-EQUIPAMENTOS.pdf" TargetMode="External"/><Relationship Id="rId8009" Type="http://schemas.openxmlformats.org/officeDocument/2006/relationships/hyperlink" Target="https://www.caixa.gov.br/Downloads/sinapi-cadernos-tecnicos/SINAPI-CT-PISOS.pdf" TargetMode="External"/><Relationship Id="rId8356" Type="http://schemas.openxmlformats.org/officeDocument/2006/relationships/hyperlink" Target="https://www.caixa.gov.br/Downloads/sinapi-cadernos-tecnicos/SINAPI-CT-QUADRAS-E-SEUS-EQUIPAMENTOS.pdf" TargetMode="External"/><Relationship Id="rId9407" Type="http://schemas.openxmlformats.org/officeDocument/2006/relationships/hyperlink" Target="https://www.caixa.gov.br/Downloads/sinapi-cadernos-tecnicos/SINAPI-CT-TRANSPORTE-CARGA-E-DESCARGA-DE-MATERIAIS.pdf" TargetMode="External"/><Relationship Id="rId4966" Type="http://schemas.openxmlformats.org/officeDocument/2006/relationships/hyperlink" Target="https://www.caixa.gov.br/Downloads/sinapi-cadernos-tecnicos/SINAPI-CT-INSTALACOES-HIDRAULICAS-RESERVACAO-E-BOMBAS-DE-RECALQUE.pdf" TargetMode="External"/><Relationship Id="rId3568" Type="http://schemas.openxmlformats.org/officeDocument/2006/relationships/hyperlink" Target="https://www.caixa.gov.br/Downloads/sinapi-cadernos-tecnicos/SINAPI-CT-ESQUADRIAS-PORTAS.pdf" TargetMode="External"/><Relationship Id="rId4619" Type="http://schemas.openxmlformats.org/officeDocument/2006/relationships/hyperlink" Target="https://www.caixa.gov.br/Downloads/sinapi-cadernos-tecnicos/SINAPI-CT-INSTALACOES-ELETRICAS-ELETRODUTOS-CONEXOES-E-CONDULETES-APARENTES.pdf" TargetMode="External"/><Relationship Id="rId489" Type="http://schemas.openxmlformats.org/officeDocument/2006/relationships/hyperlink" Target="https://www.caixa.gov.br/Downloads/sinapi-cadernos-tecnicos/SINAPI-CT-ASSENTAMENTO-DE-TUBOS-DE-PVC-E-METALICOS-EM-REDES-DE-AGUA.pdf" TargetMode="External"/><Relationship Id="rId6041" Type="http://schemas.openxmlformats.org/officeDocument/2006/relationships/hyperlink" Target="https://www.caixa.gov.br/Downloads/sinapi-cadernos-tecnicos/SINAPI-CT-INSTALACOES-DE-GAS-E-INCENDIO-EM-ACO-E-FERRO-GALVANIZADO.pdf" TargetMode="External"/><Relationship Id="rId9264" Type="http://schemas.openxmlformats.org/officeDocument/2006/relationships/hyperlink" Target="https://www.caixa.gov.br/Downloads/sinapi-cadernos-tecnicos/SINAPI-CT-TRANSPORTE-DE-MATERIAIS-DENTRO-DO-CANTEIRO-DE-OBRAS.pdf" TargetMode="External"/><Relationship Id="rId970" Type="http://schemas.openxmlformats.org/officeDocument/2006/relationships/hyperlink" Target="https://www.caixa.gov.br/Downloads/sinapi-cadernos-tecnicos/SINAPI-CT-ATERROS-BASES-SUB-BASES-E-IMPRIMACOES.pdf" TargetMode="External"/><Relationship Id="rId1253" Type="http://schemas.openxmlformats.org/officeDocument/2006/relationships/hyperlink" Target="https://www.caixa.gov.br/Downloads/sinapi-cadernos-tecnicos/SINAPI-CT-CERCAS-PROTETORES-E-ALAMBRADOS.pdf" TargetMode="External"/><Relationship Id="rId2651" Type="http://schemas.openxmlformats.org/officeDocument/2006/relationships/hyperlink" Target="https://www.caixa.gov.br/Downloads/sinapi-cadernos-tecnicos/SINAPI-CT-DEPRECIACAO-JUROS-IMPOSTOS-E-SEGUROS-MANUTENCAO-E-MATERIAIS-NA-OPERACAO-DOS-EQUIPAMENTOS.pdf" TargetMode="External"/><Relationship Id="rId3702" Type="http://schemas.openxmlformats.org/officeDocument/2006/relationships/hyperlink" Target="https://www.caixa.gov.br/Downloads/sinapi-cadernos-tecnicos/SINAPI-CT-ESTRUTURA-E-TRAMA-PARA-COBERTURA.pdf" TargetMode="External"/><Relationship Id="rId623" Type="http://schemas.openxmlformats.org/officeDocument/2006/relationships/hyperlink" Target="https://www.caixa.gov.br/Downloads/sinapi-cadernos-tecnicos/SINAPI-CT-ASSENTAMENTO-DE-TUBOS-DE-PVC-E-METALICOS-EM-REDES-DE-AGUA.pdf" TargetMode="External"/><Relationship Id="rId2304" Type="http://schemas.openxmlformats.org/officeDocument/2006/relationships/hyperlink" Target="https://www.caixa.gov.br/Downloads/sinapi-cadernos-tecnicos/SINAPI-CT-DEPRECIACAO-JUROS-IMPOSTOS-E-SEGUROS-MANUTENCAO-E-MATERIAIS-NA-OPERACAO-DOS-EQUIPAMENTOS.pdf" TargetMode="External"/><Relationship Id="rId5874" Type="http://schemas.openxmlformats.org/officeDocument/2006/relationships/hyperlink" Target="https://www.caixa.gov.br/Downloads/sinapi-cadernos-tecnicos/SINAPI-CT-INSTALACOES-PREDIAIS-DE-AGUAS-PLUVIAIS-TUBOS-CONEXOES-CAIXAS-E-RALOS.pdf" TargetMode="External"/><Relationship Id="rId6925" Type="http://schemas.openxmlformats.org/officeDocument/2006/relationships/hyperlink" Target="https://www.caixa.gov.br/Downloads/sinapi-metodologia/Livro_SINAPI_Calculos_Parametros.pdf" TargetMode="External"/><Relationship Id="rId4476" Type="http://schemas.openxmlformats.org/officeDocument/2006/relationships/hyperlink" Target="https://www.caixa.gov.br/Downloads/sinapi-cadernos-tecnicos/SINAPI-CT-INSTALACOES-ELETRICAS-ELETRODUTOS-EMBUTIDOS-CABOS-CAIXAS-TOMADAS-E-INTERRUPTORES.pdf" TargetMode="External"/><Relationship Id="rId5527" Type="http://schemas.openxmlformats.org/officeDocument/2006/relationships/hyperlink" Target="https://www.caixa.gov.br/Downloads/sinapi-cadernos-tecnicos/SINAPI-CT-INSTALACOES-PREDIAIS-DE-AGUA-FRIA-EM-PVC.pdf" TargetMode="External"/><Relationship Id="rId3078" Type="http://schemas.openxmlformats.org/officeDocument/2006/relationships/hyperlink" Target="https://www.caixa.gov.br/Downloads/sinapi-cadernos-tecnicos/SINAPI-CT-ESCADAS.pdf" TargetMode="External"/><Relationship Id="rId4129" Type="http://schemas.openxmlformats.org/officeDocument/2006/relationships/hyperlink" Target="https://www.caixa.gov.br/Downloads/sinapi-cadernos-tecnicos/SINAPI-CT-GABIOES-EXECUCAO-DE-MURO-E-PROTECAO-SUPERFICIAL.pdf" TargetMode="External"/><Relationship Id="rId7699" Type="http://schemas.openxmlformats.org/officeDocument/2006/relationships/hyperlink" Target="https://www.caixa.gov.br/Downloads/sinapi-cadernos-tecnicos/SINAPI-CT-PAVIMENTO-INTERTRAVADO.pdf" TargetMode="External"/><Relationship Id="rId8000" Type="http://schemas.openxmlformats.org/officeDocument/2006/relationships/hyperlink" Target="https://www.caixa.gov.br/Downloads/sinapi-cadernos-tecnicos/SINAPI-CT-PINTURA-PARA-PISOS-E-PARA-SINALIZACAO-HORIZONTAL-E-VERTICAL.pdf" TargetMode="External"/><Relationship Id="rId4610" Type="http://schemas.openxmlformats.org/officeDocument/2006/relationships/hyperlink" Target="https://www.caixa.gov.br/Downloads/sinapi-cadernos-tecnicos/SINAPI-CT-INSTALACOES-ELETRICAS-ELETRODUTOS-CONEXOES-E-CONDULETES-APARENTES.pdf" TargetMode="External"/><Relationship Id="rId480" Type="http://schemas.openxmlformats.org/officeDocument/2006/relationships/hyperlink" Target="https://www.caixa.gov.br/Downloads/sinapi-cadernos-tecnicos/SINAPI-CT-ASSENTAMENTO-DE-TUBOS-DE-PVC-E-METALICOS-EM-REDES-DE-AGUA.pdf" TargetMode="External"/><Relationship Id="rId2161" Type="http://schemas.openxmlformats.org/officeDocument/2006/relationships/hyperlink" Target="https://www.caixa.gov.br/Downloads/sinapi-cadernos-tecnicos/SINAPI-CT-DEPRECIACAO-JUROS-IMPOSTOS-E-SEGUROS-MANUTENCAO-E-MATERIAIS-NA-OPERACAO-DOS-EQUIPAMENTOS.pdf" TargetMode="External"/><Relationship Id="rId3212" Type="http://schemas.openxmlformats.org/officeDocument/2006/relationships/hyperlink" Target="https://www.caixa.gov.br/Downloads/sinapi-cadernos-tecnicos/SINAPI-CT-ESCAVACAO-VERTICAL-A-CEU-ABERTO.pdf" TargetMode="External"/><Relationship Id="rId133" Type="http://schemas.openxmlformats.org/officeDocument/2006/relationships/hyperlink" Target="https://www.caixa.gov.br/Downloads/sinapi-cadernos-tecnicos/SINAPI-CT-ARGAMASSAS.pdf" TargetMode="External"/><Relationship Id="rId5384" Type="http://schemas.openxmlformats.org/officeDocument/2006/relationships/hyperlink" Target="https://www.caixa.gov.br/Downloads/sinapi-cadernos-tecnicos/SINAPI-CT-INSTALACOES-PREDIAIS-DE-ESGOTO-TUBOS-E-CONEXOES.pdf" TargetMode="External"/><Relationship Id="rId6782" Type="http://schemas.openxmlformats.org/officeDocument/2006/relationships/hyperlink" Target="https://www.caixa.gov.br/Downloads/sinapi-metodologia/Livro_SINAPI_Calculos_Parametros.pdf" TargetMode="External"/><Relationship Id="rId7833" Type="http://schemas.openxmlformats.org/officeDocument/2006/relationships/hyperlink" Target="https://www.caixa.gov.br/Downloads/sinapi-cadernos-tecnicos/SINAPI-CT-PINTURA-EXTERNA.pdf" TargetMode="External"/><Relationship Id="rId5037" Type="http://schemas.openxmlformats.org/officeDocument/2006/relationships/hyperlink" Target="https://www.caixa.gov.br/Downloads/sinapi-cadernos-tecnicos/SINAPI-CT-INSTALACOES-HIDRAULICAS-RESERVACAO-E-BOMBAS-DE-RECALQUE.pdf" TargetMode="External"/><Relationship Id="rId6435" Type="http://schemas.openxmlformats.org/officeDocument/2006/relationships/hyperlink" Target="https://www.caixa.gov.br/Downloads/sinapi-cadernos-tecnicos/SINAPI-CT-INSTALACOES-EM-COBRE.pdf" TargetMode="External"/><Relationship Id="rId1994" Type="http://schemas.openxmlformats.org/officeDocument/2006/relationships/hyperlink" Target="https://www.caixa.gov.br/Downloads/sinapi-cadernos-tecnicos/SINAPI-CT-DEPRECIACAO-JUROS-IMPOSTOS-E-SEGUROS-MANUTENCAO-E-MATERIAIS-NA-OPERACAO-DOS-EQUIPAMENTOS.pdf" TargetMode="External"/><Relationship Id="rId9658" Type="http://schemas.openxmlformats.org/officeDocument/2006/relationships/hyperlink" Target="https://www.caixa.gov.br/Downloads/sinapi-cadernos-tecnicos/SINAPI-CT-VALVULAS-E-REGISTROS-PARA-SISTEMAS-PREDIAIS.pdf" TargetMode="External"/><Relationship Id="rId1647" Type="http://schemas.openxmlformats.org/officeDocument/2006/relationships/hyperlink" Target="https://www.caixa.gov.br/Downloads/sinapi-cadernos-tecnicos/SINAPI-CT-CUSTOS-HORARIOS-PRODUTIVO-E-IMPRODUTIVO-DOS-EQUIPAMENTOS.pdf" TargetMode="External"/><Relationship Id="rId4120" Type="http://schemas.openxmlformats.org/officeDocument/2006/relationships/hyperlink" Target="https://www.caixa.gov.br/Downloads/sinapi-cadernos-tecnicos/SINAPI-CT-FORMAS-PARA-PILARES-CIRCULARES.pdf" TargetMode="External"/><Relationship Id="rId7690" Type="http://schemas.openxmlformats.org/officeDocument/2006/relationships/hyperlink" Target="https://www.caixa.gov.br/Downloads/sinapi-cadernos-tecnicos/SINAPI-CT-PAVIMENTO-INTERTRAVADO.pdf" TargetMode="External"/><Relationship Id="rId8741" Type="http://schemas.openxmlformats.org/officeDocument/2006/relationships/hyperlink" Target="https://www.caixa.gov.br/Downloads/sinapi-cadernos-tecnicos/SINAPI-CT-REDES-DE-AGUA-E-ESGOTO-EM-PEAD-LISO-(TUBOS-E-CONEXOES).pdf" TargetMode="External"/><Relationship Id="rId6292" Type="http://schemas.openxmlformats.org/officeDocument/2006/relationships/hyperlink" Target="https://www.caixa.gov.br/Downloads/sinapi-cadernos-tecnicos/SINAPI-CT-INSTALACOES-DE-GAS-EM-PEX-MULTICAMADAS.pdf" TargetMode="External"/><Relationship Id="rId7343" Type="http://schemas.openxmlformats.org/officeDocument/2006/relationships/hyperlink" Target="https://www.caixa.gov.br/Downloads/sinapi-cadernos-tecnicos/SINAPI-CT-MASSA-UNICA-EXTERNA.pdf" TargetMode="External"/><Relationship Id="rId3953" Type="http://schemas.openxmlformats.org/officeDocument/2006/relationships/hyperlink" Target="https://www.caixa.gov.br/Downloads/sinapi-cadernos-tecnicos/SINAPI-CT-FOSSAS-E-SUMIDOUROS.pdf" TargetMode="External"/><Relationship Id="rId9168" Type="http://schemas.openxmlformats.org/officeDocument/2006/relationships/hyperlink" Target="https://www.caixa.gov.br/Downloads/sinapi-cadernos-tecnicos/SINAPI-CT-TRANSPORTE-FLUVIAL-CARGA-E-DESCARGA.pdf" TargetMode="External"/><Relationship Id="rId874" Type="http://schemas.openxmlformats.org/officeDocument/2006/relationships/hyperlink" Target="https://www.caixa.gov.br/Downloads/sinapi-cadernos-tecnicos/SINAPI-CT-ATERROS-BASES-SUB-BASES-E-IMPRIMACOES.pdf" TargetMode="External"/><Relationship Id="rId2555" Type="http://schemas.openxmlformats.org/officeDocument/2006/relationships/hyperlink" Target="https://www.caixa.gov.br/Downloads/sinapi-cadernos-tecnicos/SINAPI-CT-DEPRECIACAO-JUROS-IMPOSTOS-E-SEGUROS-MANUTENCAO-E-MATERIAIS-NA-OPERACAO-DOS-EQUIPAMENTOS.pdf" TargetMode="External"/><Relationship Id="rId3606" Type="http://schemas.openxmlformats.org/officeDocument/2006/relationships/hyperlink" Target="https://www.caixa.gov.br/Downloads/sinapi-cadernos-tecnicos/SINAPI-CT-ESTACAS-RAIZ.pdf" TargetMode="External"/><Relationship Id="rId527" Type="http://schemas.openxmlformats.org/officeDocument/2006/relationships/hyperlink" Target="https://www.caixa.gov.br/Downloads/sinapi-cadernos-tecnicos/SINAPI-CT-ASSENTAMENTO-DE-TUBOS-DE-PVC-E-METALICOS-EM-REDES-DE-AGUA.pdf" TargetMode="External"/><Relationship Id="rId1157" Type="http://schemas.openxmlformats.org/officeDocument/2006/relationships/hyperlink" Target="https://www.caixa.gov.br/Downloads/sinapi-cadernos-tecnicos/SINAPI-CT-CAIXAS-DE-AGUA-PARA-EDIFICACOES.pdf" TargetMode="External"/><Relationship Id="rId2208" Type="http://schemas.openxmlformats.org/officeDocument/2006/relationships/hyperlink" Target="https://www.caixa.gov.br/Downloads/sinapi-cadernos-tecnicos/SINAPI-CT-DEPRECIACAO-JUROS-IMPOSTOS-E-SEGUROS-MANUTENCAO-E-MATERIAIS-NA-OPERACAO-DOS-EQUIPAMENTOS.pdf" TargetMode="External"/><Relationship Id="rId5778" Type="http://schemas.openxmlformats.org/officeDocument/2006/relationships/hyperlink" Target="https://www.caixa.gov.br/Downloads/sinapi-cadernos-tecnicos/SINAPI-CT-INSTALACOES-PREDIAIS-DE-AGUA-QUENTE-EM-CPVC.pdf" TargetMode="External"/><Relationship Id="rId6829" Type="http://schemas.openxmlformats.org/officeDocument/2006/relationships/hyperlink" Target="https://www.caixa.gov.br/Downloads/sinapi-metodologia/Livro_SINAPI_Calculos_Parametros.pdf" TargetMode="External"/><Relationship Id="rId8251" Type="http://schemas.openxmlformats.org/officeDocument/2006/relationships/hyperlink" Target="https://www.caixa.gov.br/Downloads/sinapi-cadernos-tecnicos/SINAPI-CT-POCOS-DE-VISITA-E-CAIXAS-PARA-BOCAS-DE-LOBO.pdf" TargetMode="External"/><Relationship Id="rId9302" Type="http://schemas.openxmlformats.org/officeDocument/2006/relationships/hyperlink" Target="https://www.caixa.gov.br/Downloads/sinapi-cadernos-tecnicos/SINAPI-CT-TRANSPORTE-CARGA-E-DESCARGA-DE-MATERIAIS.pdf" TargetMode="External"/><Relationship Id="rId3463" Type="http://schemas.openxmlformats.org/officeDocument/2006/relationships/hyperlink" Target="https://www.caixa.gov.br/Downloads/sinapi-cadernos-tecnicos/SINAPI-CT-ESQUADRIAS-PORTAS.pdf" TargetMode="External"/><Relationship Id="rId4861" Type="http://schemas.openxmlformats.org/officeDocument/2006/relationships/hyperlink" Target="https://www.caixa.gov.br/Downloads/sinapi-cadernos-tecnicos/SINAPI-CT-INSTALACOES-HIDRAULICAS-RESERVACAO-E-BOMBAS-DE-RECALQUE.pdf" TargetMode="External"/><Relationship Id="rId5912" Type="http://schemas.openxmlformats.org/officeDocument/2006/relationships/hyperlink" Target="https://www.caixa.gov.br/Downloads/sinapi-cadernos-tecnicos/SINAPI-CT-INSTALACOES-DE-DIVISORIAS-DIVERSAS.pdf" TargetMode="External"/><Relationship Id="rId384" Type="http://schemas.openxmlformats.org/officeDocument/2006/relationships/hyperlink" Target="https://www.caixa.gov.br/Downloads/sinapi-cadernos-tecnicos/SINAPI-CT-ASSENTAMENTO-DE-TUBOS-DE-ESGOTO-EM-PVC-E-PEAD.pdf" TargetMode="External"/><Relationship Id="rId2065" Type="http://schemas.openxmlformats.org/officeDocument/2006/relationships/hyperlink" Target="https://www.caixa.gov.br/Downloads/sinapi-cadernos-tecnicos/SINAPI-CT-DEPRECIACAO-JUROS-IMPOSTOS-E-SEGUROS-MANUTENCAO-E-MATERIAIS-NA-OPERACAO-DOS-EQUIPAMENTOS.pdf" TargetMode="External"/><Relationship Id="rId3116" Type="http://schemas.openxmlformats.org/officeDocument/2006/relationships/hyperlink" Target="https://www.caixa.gov.br/Downloads/sinapi-cadernos-tecnicos/SINAPI-CT-ESCADAS.pdf" TargetMode="External"/><Relationship Id="rId4514" Type="http://schemas.openxmlformats.org/officeDocument/2006/relationships/hyperlink" Target="https://www.caixa.gov.br/Downloads/sinapi-cadernos-tecnicos/SINAPI-CT-INSTALACOES-ELETRICAS-ELETRODUTOS-EMBUTIDOS-CABOS-CAIXAS-TOMADAS-E-INTERRUPTORES.pdf" TargetMode="External"/><Relationship Id="rId6686" Type="http://schemas.openxmlformats.org/officeDocument/2006/relationships/hyperlink" Target="https://www.caixa.gov.br/Downloads/sinapi-cadernos-tecnicos/SINAPI-CT-LAJES-PRE-MOLDADAS.pdf" TargetMode="External"/><Relationship Id="rId7737" Type="http://schemas.openxmlformats.org/officeDocument/2006/relationships/hyperlink" Target="https://www.caixa.gov.br/Downloads/sinapi-cadernos-tecnicos/SINAPI-CT-PAVIMENTO-RIGIDO-DE-CONCRETO.pdf" TargetMode="External"/><Relationship Id="rId5288" Type="http://schemas.openxmlformats.org/officeDocument/2006/relationships/hyperlink" Target="https://www.caixa.gov.br/Downloads/sinapi-cadernos-tecnicos/SINAPI-CT-INSTALACOES-HIDRAULICAS-EM-PPR.pdf" TargetMode="External"/><Relationship Id="rId6339" Type="http://schemas.openxmlformats.org/officeDocument/2006/relationships/hyperlink" Target="https://www.caixa.gov.br/Downloads/sinapi-cadernos-tecnicos/SINAPI-CT-INSTALACOES-DE-AR-CONDICIONADO.pdf" TargetMode="External"/><Relationship Id="rId1898" Type="http://schemas.openxmlformats.org/officeDocument/2006/relationships/hyperlink" Target="https://www.caixa.gov.br/Downloads/sinapi-cadernos-tecnicos/SINAPI-CT-DEMOLICOES-E-REMOCOES.pdf" TargetMode="External"/><Relationship Id="rId2949" Type="http://schemas.openxmlformats.org/officeDocument/2006/relationships/hyperlink" Target="https://www.caixa.gov.br/Downloads/sinapi-cadernos-tecnicos/SINAPI-CT-ENERGIA-SOLAR-PARA-EDIFICACOES.pdf" TargetMode="External"/><Relationship Id="rId6820" Type="http://schemas.openxmlformats.org/officeDocument/2006/relationships/hyperlink" Target="https://www.caixa.gov.br/Downloads/sinapi-metodologia/Livro_SINAPI_Calculos_Parametros.pdf" TargetMode="External"/><Relationship Id="rId4371" Type="http://schemas.openxmlformats.org/officeDocument/2006/relationships/hyperlink" Target="https://www.caixa.gov.br/Downloads/sinapi-cadernos-tecnicos/SINAPI-CT-INSTALACOES-ELETRICAS-ELETRODUTOS-EMBUTIDOS-CABOS-CAIXAS-TOMADAS-E-INTERRUPTORES.pdf" TargetMode="External"/><Relationship Id="rId5422" Type="http://schemas.openxmlformats.org/officeDocument/2006/relationships/hyperlink" Target="https://www.caixa.gov.br/Downloads/sinapi-cadernos-tecnicos/SINAPI-CT-INSTALACOES-PREDIAIS-DE-ESGOTO-TUBOS-E-CONEXOES.pdf" TargetMode="External"/><Relationship Id="rId4024" Type="http://schemas.openxmlformats.org/officeDocument/2006/relationships/hyperlink" Target="https://www.caixa.gov.br/Downloads/sinapi-cadernos-tecnicos/SINAPI-CT-FORMAS-PARA-ESTRUTURAS-DE-CONCRETO-ARMADO.pdf" TargetMode="External"/><Relationship Id="rId7594" Type="http://schemas.openxmlformats.org/officeDocument/2006/relationships/hyperlink" Target="https://www.caixa.gov.br/Downloads/sinapi-cadernos-tecnicos/SINAPI-CT-PAREDES-DE-CONCRETO-FORMAS.pdf" TargetMode="External"/><Relationship Id="rId8992" Type="http://schemas.openxmlformats.org/officeDocument/2006/relationships/hyperlink" Target="https://www.caixa.gov.br/Downloads/sinapi-cadernos-tecnicos/SINAPI-CT-SISTEMAS-DE-MEDICAO.pdf" TargetMode="External"/><Relationship Id="rId6196" Type="http://schemas.openxmlformats.org/officeDocument/2006/relationships/hyperlink" Target="https://www.caixa.gov.br/Downloads/sinapi-cadernos-tecnicos/SINAPI-CT-INSTALACOES-DE-GAS-E-INCENDIO-EM-ACO-E-FERRO-GALVANIZADO.pdf" TargetMode="External"/><Relationship Id="rId7247" Type="http://schemas.openxmlformats.org/officeDocument/2006/relationships/hyperlink" Target="https://www.caixa.gov.br/Downloads/sinapi-cadernos-tecnicos/SINAPI-CT-LOUCAS-E-METAIS.pdf" TargetMode="External"/><Relationship Id="rId8645" Type="http://schemas.openxmlformats.org/officeDocument/2006/relationships/hyperlink" Target="https://www.caixa.gov.br/Downloads/sinapi-cadernos-tecnicos/SINAPI-CT-REDES-DE-LOGICA-TELEFONIA-E-IMAGEM.pdf" TargetMode="External"/><Relationship Id="rId3857" Type="http://schemas.openxmlformats.org/officeDocument/2006/relationships/hyperlink" Target="https://www.caixa.gov.br/Downloads/sinapi-cadernos-tecnicos/SINAPI-CT-EXECUCAO-DE-TIRANTES.pdf" TargetMode="External"/><Relationship Id="rId4908" Type="http://schemas.openxmlformats.org/officeDocument/2006/relationships/hyperlink" Target="https://www.caixa.gov.br/Downloads/sinapi-cadernos-tecnicos/SINAPI-CT-INSTALACOES-HIDRAULICAS-RESERVACAO-E-BOMBAS-DE-RECALQUE.pdf" TargetMode="External"/><Relationship Id="rId778" Type="http://schemas.openxmlformats.org/officeDocument/2006/relationships/hyperlink" Target="https://www.caixa.gov.br/Downloads/sinapi-cadernos-tecnicos/SINAPI-CT-ATERROS-BASES-SUB-BASES-E-IMPRIMACOES.pdf" TargetMode="External"/><Relationship Id="rId2459" Type="http://schemas.openxmlformats.org/officeDocument/2006/relationships/hyperlink" Target="https://www.caixa.gov.br/Downloads/sinapi-cadernos-tecnicos/SINAPI-CT-DEPRECIACAO-JUROS-IMPOSTOS-E-SEGUROS-MANUTENCAO-E-MATERIAIS-NA-OPERACAO-DOS-EQUIPAMENTOS.pdf" TargetMode="External"/><Relationship Id="rId6330" Type="http://schemas.openxmlformats.org/officeDocument/2006/relationships/hyperlink" Target="https://www.caixa.gov.br/Downloads/sinapi-cadernos-tecnicos/SINAPI-CT-INSTALACOES-DE-AR-CONDICIONADO.pdf" TargetMode="External"/><Relationship Id="rId9553" Type="http://schemas.openxmlformats.org/officeDocument/2006/relationships/hyperlink" Target="https://www.caixa.gov.br/Downloads/sinapi-cadernos-tecnicos/SINAPI-CT-VERGAS-CONTRAVERGAS-E-FIXACAO-DE-ALVENARIA.pdf" TargetMode="External"/><Relationship Id="rId1542" Type="http://schemas.openxmlformats.org/officeDocument/2006/relationships/hyperlink" Target="https://www.caixa.gov.br/Downloads/sinapi-cadernos-tecnicos/SINAPI-CT-CUSTOS-HORARIOS-PRODUTIVO-E-IMPRODUTIVO-DOS-EQUIPAMENTOS.pdf" TargetMode="External"/><Relationship Id="rId2940" Type="http://schemas.openxmlformats.org/officeDocument/2006/relationships/hyperlink" Target="https://www.caixa.gov.br/Downloads/sinapi-cadernos-tecnicos/SINAPI-CT-ENERGIA-SOLAR-PARA-EDIFICACOES.pdf" TargetMode="External"/><Relationship Id="rId8155" Type="http://schemas.openxmlformats.org/officeDocument/2006/relationships/hyperlink" Target="https://www.caixa.gov.br/Downloads/sinapi-cadernos-tecnicos/SINAPI-CT-POCOS-DE-VISITA-E-CAIXAS-PARA-BOCAS-DE-LOBO.pdf" TargetMode="External"/><Relationship Id="rId9206" Type="http://schemas.openxmlformats.org/officeDocument/2006/relationships/hyperlink" Target="https://www.caixa.gov.br/Downloads/sinapi-cadernos-tecnicos/SINAPI-CT-TRANSPORTE-DE-MATERIAIS-DENTRO-DO-CANTEIRO-DE-OBRAS.pdf" TargetMode="External"/><Relationship Id="rId912" Type="http://schemas.openxmlformats.org/officeDocument/2006/relationships/hyperlink" Target="https://www.caixa.gov.br/Downloads/sinapi-cadernos-tecnicos/SINAPI-CT-ATERROS-BASES-SUB-BASES-E-IMPRIMACOES.pdf" TargetMode="External"/><Relationship Id="rId4765" Type="http://schemas.openxmlformats.org/officeDocument/2006/relationships/hyperlink" Target="https://www.caixa.gov.br/Downloads/sinapi-cadernos-tecnicos/SINAPI-CT-INSTALACOES-ELETRICAS-REDE-DE-DISTRIBUICAO.pdf" TargetMode="External"/><Relationship Id="rId5816" Type="http://schemas.openxmlformats.org/officeDocument/2006/relationships/hyperlink" Target="https://www.caixa.gov.br/Downloads/sinapi-cadernos-tecnicos/SINAPI-CT-INSTALACOES-PREDIAIS-DE-AGUAS-PLUVIAIS-TUBOS-CONEXOES-CAIXAS-E-RALOS.pdf" TargetMode="External"/><Relationship Id="rId288" Type="http://schemas.openxmlformats.org/officeDocument/2006/relationships/hyperlink" Target="https://www.caixa.gov.br/Downloads/sinapi-cadernos-tecnicos/SINAPI-CT-ARMACAO-PARA-ESTRUTURAS-DE-CONCRETO-ARMADO.pdf" TargetMode="External"/><Relationship Id="rId3367" Type="http://schemas.openxmlformats.org/officeDocument/2006/relationships/hyperlink" Target="https://www.caixa.gov.br/Downloads/sinapi-cadernos-tecnicos/SINAPI-CT-ESCORAMENTO-E-PREPARO-DE-FUNDO-DE-VALAS.pdf" TargetMode="External"/><Relationship Id="rId4418" Type="http://schemas.openxmlformats.org/officeDocument/2006/relationships/hyperlink" Target="https://www.caixa.gov.br/Downloads/sinapi-cadernos-tecnicos/SINAPI-CT-INSTALACOES-ELETRICAS-ELETRODUTOS-EMBUTIDOS-CABOS-CAIXAS-TOMADAS-E-INTERRUPTORES.pdf" TargetMode="External"/><Relationship Id="rId7988" Type="http://schemas.openxmlformats.org/officeDocument/2006/relationships/hyperlink" Target="https://www.caixa.gov.br/Downloads/sinapi-cadernos-tecnicos/SINAPI-CT-PINTURA-PARA-PISOS-E-PARA-SINALIZACAO-HORIZONTAL-E-VERTICAL.pdf" TargetMode="External"/><Relationship Id="rId2450" Type="http://schemas.openxmlformats.org/officeDocument/2006/relationships/hyperlink" Target="https://www.caixa.gov.br/Downloads/sinapi-cadernos-tecnicos/SINAPI-CT-DEPRECIACAO-JUROS-IMPOSTOS-E-SEGUROS-MANUTENCAO-E-MATERIAIS-NA-OPERACAO-DOS-EQUIPAMENTOS.pdf" TargetMode="External"/><Relationship Id="rId3501" Type="http://schemas.openxmlformats.org/officeDocument/2006/relationships/hyperlink" Target="https://www.caixa.gov.br/Downloads/sinapi-cadernos-tecnicos/SINAPI-CT-ESQUADRIAS-PORTAS.pdf" TargetMode="External"/><Relationship Id="rId9063" Type="http://schemas.openxmlformats.org/officeDocument/2006/relationships/hyperlink" Target="https://www.caixa.gov.br/Downloads/sinapi-cadernos-tecnicos/SINAPI-CT-TELHAMENTO-PARA-COBERTURA.pdf" TargetMode="External"/><Relationship Id="rId422" Type="http://schemas.openxmlformats.org/officeDocument/2006/relationships/hyperlink" Target="https://www.caixa.gov.br/Downloads/sinapi-cadernos-tecnicos/SINAPI-CT-ASSENTAMENTO-DE-TUBOS-DE-PVC-E-METALICOS-EM-REDES-DE-AGUA.pdf" TargetMode="External"/><Relationship Id="rId1052" Type="http://schemas.openxmlformats.org/officeDocument/2006/relationships/hyperlink" Target="https://www.caixa.gov.br/Downloads/sinapi-cadernos-tecnicos/SINAPI-CT-BOCAS-PARA-BUEIROS.pdf" TargetMode="External"/><Relationship Id="rId2103" Type="http://schemas.openxmlformats.org/officeDocument/2006/relationships/hyperlink" Target="https://www.caixa.gov.br/Downloads/sinapi-cadernos-tecnicos/SINAPI-CT-DEPRECIACAO-JUROS-IMPOSTOS-E-SEGUROS-MANUTENCAO-E-MATERIAIS-NA-OPERACAO-DOS-EQUIPAMENTOS.pdf" TargetMode="External"/><Relationship Id="rId5673" Type="http://schemas.openxmlformats.org/officeDocument/2006/relationships/hyperlink" Target="https://www.caixa.gov.br/Downloads/sinapi-cadernos-tecnicos/SINAPI-CT-INSTALACOES-PREDIAIS-DE-AGUA-FRIA-EM-PVC.pdf" TargetMode="External"/><Relationship Id="rId4275" Type="http://schemas.openxmlformats.org/officeDocument/2006/relationships/hyperlink" Target="https://www.caixa.gov.br/Downloads/sinapi-cadernos-tecnicos/SINAPI-CT-ILUMINACAO-PREDIAL-E-MONITORAMENTO.pdf" TargetMode="External"/><Relationship Id="rId5326" Type="http://schemas.openxmlformats.org/officeDocument/2006/relationships/hyperlink" Target="https://www.caixa.gov.br/Downloads/sinapi-cadernos-tecnicos/SINAPI-CT-INSTALACOES-HIDRAULICAS-EM-PPR.pdf" TargetMode="External"/><Relationship Id="rId6724" Type="http://schemas.openxmlformats.org/officeDocument/2006/relationships/hyperlink" Target="https://www.caixa.gov.br/Downloads/sinapi-cadernos-tecnicos/SINAPI-CT-LIGACOES-PREDIAIS-DE-AGUA-E-ESGOTO.pdf" TargetMode="External"/><Relationship Id="rId8896" Type="http://schemas.openxmlformats.org/officeDocument/2006/relationships/hyperlink" Target="https://www.caixa.gov.br/Downloads/sinapi-cadernos-tecnicos/SINAPI-CT-SINALIZACAO-VERTICAL-VIARIA.pdf" TargetMode="External"/><Relationship Id="rId1936" Type="http://schemas.openxmlformats.org/officeDocument/2006/relationships/hyperlink" Target="https://www.caixa.gov.br/Downloads/sinapi-cadernos-tecnicos/SINAPI-CT-DEPRECIACAO-JUROS-IMPOSTOS-E-SEGUROS-MANUTENCAO-E-MATERIAIS-NA-OPERACAO-DOS-EQUIPAMENTOS.pdf" TargetMode="External"/><Relationship Id="rId7498" Type="http://schemas.openxmlformats.org/officeDocument/2006/relationships/hyperlink" Target="https://www.caixa.gov.br/Downloads/sinapi-cadernos-tecnicos/SINAPI-CT-PAISAGISMO-PLANTIO.pdf" TargetMode="External"/><Relationship Id="rId8549" Type="http://schemas.openxmlformats.org/officeDocument/2006/relationships/hyperlink" Target="https://www.caixa.gov.br/Downloads/sinapi-cadernos-tecnicos/SINAPI-CT-RECOMPOSICAO-DE-PAVIMENTOS.pdf" TargetMode="External"/><Relationship Id="rId3011" Type="http://schemas.openxmlformats.org/officeDocument/2006/relationships/hyperlink" Target="https://www.caixa.gov.br/Downloads/sinapi-cadernos-tecnicos/SINAPI-CT-EQUIPAMENTOS-DE-PROTECAO-COLETIVA.pdf" TargetMode="External"/><Relationship Id="rId6581" Type="http://schemas.openxmlformats.org/officeDocument/2006/relationships/hyperlink" Target="https://www.caixa.gov.br/Downloads/sinapi-cadernos-tecnicos/SINAPI-CT-INSTALACOES-EM-COBRE.pdf" TargetMode="External"/><Relationship Id="rId7632" Type="http://schemas.openxmlformats.org/officeDocument/2006/relationships/hyperlink" Target="https://www.caixa.gov.br/Downloads/sinapi-cadernos-tecnicos/SINAPI-CT-PARQUINHOS-E-EQUIPAMENTOS-DE-GINASTICA-AO-AR-LIVRE.pdf" TargetMode="External"/><Relationship Id="rId5183" Type="http://schemas.openxmlformats.org/officeDocument/2006/relationships/hyperlink" Target="https://www.caixa.gov.br/Downloads/sinapi-cadernos-tecnicos/SINAPI-CT-INSTALACOES-HIDRAULICAS-EM-PEX.pdf" TargetMode="External"/><Relationship Id="rId6234" Type="http://schemas.openxmlformats.org/officeDocument/2006/relationships/hyperlink" Target="https://www.caixa.gov.br/Downloads/sinapi-cadernos-tecnicos/SINAPI-CT-INSTALACOES-DE-GAS-E-INCENDIO-EM-ACO-E-FERRO-GALVANIZADO.pdf" TargetMode="External"/><Relationship Id="rId9457" Type="http://schemas.openxmlformats.org/officeDocument/2006/relationships/hyperlink" Target="https://www.caixa.gov.br/Downloads/sinapi-cadernos-tecnicos/SINAPI-CT-TUBULACAO-FLANGEADA-PARA-REDES-DE-AGUA.pdf" TargetMode="External"/><Relationship Id="rId1793" Type="http://schemas.openxmlformats.org/officeDocument/2006/relationships/hyperlink" Target="https://www.caixa.gov.br/Downloads/sinapi-cadernos-tecnicos/SINAPI-CT-CUSTOS-HORARIOS-PRODUTIVO-E-IMPRODUTIVO-DOS-EQUIPAMENTOS.pdf" TargetMode="External"/><Relationship Id="rId2844" Type="http://schemas.openxmlformats.org/officeDocument/2006/relationships/hyperlink" Target="https://www.caixa.gov.br/Downloads/sinapi-cadernos-tecnicos/SINAPI-CT-DUTOS-PARA-AR-CONDICIONADO.pdf" TargetMode="External"/><Relationship Id="rId8059" Type="http://schemas.openxmlformats.org/officeDocument/2006/relationships/hyperlink" Target="https://www.caixa.gov.br/Downloads/sinapi-cadernos-tecnicos/SINAPI-CT-POSTES-DE-CONCRETO-E-METALICOS.pdf" TargetMode="External"/><Relationship Id="rId816" Type="http://schemas.openxmlformats.org/officeDocument/2006/relationships/hyperlink" Target="https://www.caixa.gov.br/Downloads/sinapi-cadernos-tecnicos/SINAPI-CT-ATERROS-BASES-SUB-BASES-E-IMPRIMACOES.pdf" TargetMode="External"/><Relationship Id="rId1446" Type="http://schemas.openxmlformats.org/officeDocument/2006/relationships/hyperlink" Target="https://www.caixa.gov.br/Downloads/sinapi-cadernos-tecnicos/SINAPI-CT-CUSTOS-HORARIOS-PRODUTIVO-E-IMPRODUTIVO-DOS-EQUIPAMENTOS.pdf" TargetMode="External"/><Relationship Id="rId4669" Type="http://schemas.openxmlformats.org/officeDocument/2006/relationships/hyperlink" Target="https://www.caixa.gov.br/Downloads/sinapi-cadernos-tecnicos/SINAPI-CT-INSTALACOES-ELETRICAS-QUADROS-CABOS-DISJUNTORES-CONTATORES-E-BARRAMENTOS-BLINDADOS.pdf" TargetMode="External"/><Relationship Id="rId8540" Type="http://schemas.openxmlformats.org/officeDocument/2006/relationships/hyperlink" Target="https://www.caixa.gov.br/Downloads/sinapi-cadernos-tecnicos/SINAPI-CT-RECOMPOSICAO-DE-PAVIMENTOS.pdf" TargetMode="External"/><Relationship Id="rId6091" Type="http://schemas.openxmlformats.org/officeDocument/2006/relationships/hyperlink" Target="https://www.caixa.gov.br/Downloads/sinapi-cadernos-tecnicos/SINAPI-CT-INSTALACOES-DE-GAS-E-INCENDIO-EM-ACO-E-FERRO-GALVANIZADO.pdf" TargetMode="External"/><Relationship Id="rId7142" Type="http://schemas.openxmlformats.org/officeDocument/2006/relationships/hyperlink" Target="https://www.caixa.gov.br/Downloads/sinapi-metodologia/Livro_SINAPI_Calculos_Parametros.pdf" TargetMode="External"/><Relationship Id="rId3752" Type="http://schemas.openxmlformats.org/officeDocument/2006/relationships/hyperlink" Target="https://www.caixa.gov.br/Downloads/sinapi-cadernos-tecnicos/SINAPI-CT-ESTRUTURAS-DE-CONTENCAO-ESTACAS-PAREDES-DIAFRAGMA-E-MURETA-GUIA.pdf" TargetMode="External"/><Relationship Id="rId673" Type="http://schemas.openxmlformats.org/officeDocument/2006/relationships/hyperlink" Target="https://www.caixa.gov.br/Downloads/sinapi-cadernos-tecnicos/SINAPI-CT-ASSENTAMENTO-DE-TUBOS-DE-ESGOTO-OU-DRENAGEM-PLUVIAL-EM-CONCRETO.pdf" TargetMode="External"/><Relationship Id="rId2354" Type="http://schemas.openxmlformats.org/officeDocument/2006/relationships/hyperlink" Target="https://www.caixa.gov.br/Downloads/sinapi-cadernos-tecnicos/SINAPI-CT-DEPRECIACAO-JUROS-IMPOSTOS-E-SEGUROS-MANUTENCAO-E-MATERIAIS-NA-OPERACAO-DOS-EQUIPAMENTOS.pdf" TargetMode="External"/><Relationship Id="rId3405" Type="http://schemas.openxmlformats.org/officeDocument/2006/relationships/hyperlink" Target="https://www.caixa.gov.br/Downloads/sinapi-cadernos-tecnicos/SINAPI-CT-ESGOTAMENTO-DE-VALA-E-REBAIXAMENTO-DO-LENCOL-FREATICO.pdf" TargetMode="External"/><Relationship Id="rId4803" Type="http://schemas.openxmlformats.org/officeDocument/2006/relationships/hyperlink" Target="https://www.caixa.gov.br/Downloads/sinapi-cadernos-tecnicos/SINAPI-CT-INSTALACOES-ELETRICAS-REDE-DE-DISTRIBUICAO.pdf" TargetMode="External"/><Relationship Id="rId326" Type="http://schemas.openxmlformats.org/officeDocument/2006/relationships/hyperlink" Target="https://www.caixa.gov.br/Downloads/sinapi-cadernos-tecnicos/SINAPI-CT-ARMACAO-PARA-ESTRUTURAS-DE-CONCRETO-ARMADO.pdf" TargetMode="External"/><Relationship Id="rId2007" Type="http://schemas.openxmlformats.org/officeDocument/2006/relationships/hyperlink" Target="https://www.caixa.gov.br/Downloads/sinapi-cadernos-tecnicos/SINAPI-CT-DEPRECIACAO-JUROS-IMPOSTOS-E-SEGUROS-MANUTENCAO-E-MATERIAIS-NA-OPERACAO-DOS-EQUIPAMENTOS.pdf" TargetMode="External"/><Relationship Id="rId6975" Type="http://schemas.openxmlformats.org/officeDocument/2006/relationships/hyperlink" Target="https://www.caixa.gov.br/Downloads/sinapi-metodologia/Livro_SINAPI_Calculos_Parametros.pdf" TargetMode="External"/><Relationship Id="rId4179" Type="http://schemas.openxmlformats.org/officeDocument/2006/relationships/hyperlink" Target="https://www.caixa.gov.br/Downloads/sinapi-cadernos-tecnicos/SINAPI-CT-GESSO.pdf" TargetMode="External"/><Relationship Id="rId5577" Type="http://schemas.openxmlformats.org/officeDocument/2006/relationships/hyperlink" Target="https://www.caixa.gov.br/Downloads/sinapi-cadernos-tecnicos/SINAPI-CT-INSTALACOES-PREDIAIS-DE-AGUA-FRIA-EM-PVC.pdf" TargetMode="External"/><Relationship Id="rId6628" Type="http://schemas.openxmlformats.org/officeDocument/2006/relationships/hyperlink" Target="https://www.caixa.gov.br/Downloads/sinapi-cadernos-tecnicos/SINAPI-CT-INSTALACOES-PARA-CANTEIROS-DE-OBRAS.pdf" TargetMode="External"/><Relationship Id="rId8050" Type="http://schemas.openxmlformats.org/officeDocument/2006/relationships/hyperlink" Target="https://www.caixa.gov.br/Downloads/sinapi-cadernos-tecnicos/SINAPI-CT-PISOS.pdf" TargetMode="External"/><Relationship Id="rId9101" Type="http://schemas.openxmlformats.org/officeDocument/2006/relationships/hyperlink" Target="https://www.caixa.gov.br/Downloads/sinapi-cadernos-tecnicos/SINAPI-CT-TRANSPORTE-FLUVIAL-CARGA-E-DESCARGA.pdf" TargetMode="External"/><Relationship Id="rId4660" Type="http://schemas.openxmlformats.org/officeDocument/2006/relationships/hyperlink" Target="https://www.caixa.gov.br/Downloads/sinapi-cadernos-tecnicos/SINAPI-CT-INSTALACOES-ELETRICAS-QUADROS-CABOS-DISJUNTORES-CONTATORES-E-BARRAMENTOS-BLINDADOS.pdf" TargetMode="External"/><Relationship Id="rId5711" Type="http://schemas.openxmlformats.org/officeDocument/2006/relationships/hyperlink" Target="https://www.caixa.gov.br/Downloads/sinapi-cadernos-tecnicos/SINAPI-CT-INSTALACOES-PREDIAIS-DE-AGUA-QUENTE-EM-CPVC.pdf" TargetMode="External"/><Relationship Id="rId3262" Type="http://schemas.openxmlformats.org/officeDocument/2006/relationships/hyperlink" Target="https://www.caixa.gov.br/Downloads/sinapi-cadernos-tecnicos/SINAPI-CT-ESCAVACAO-DE-VALAS.pdf" TargetMode="External"/><Relationship Id="rId4313" Type="http://schemas.openxmlformats.org/officeDocument/2006/relationships/hyperlink" Target="https://www.caixa.gov.br/Downloads/sinapi-cadernos-tecnicos/SINAPI-CT-ILUMINACAO-PREDIAL-E-MONITORAMENTO.pdf" TargetMode="External"/><Relationship Id="rId7883" Type="http://schemas.openxmlformats.org/officeDocument/2006/relationships/hyperlink" Target="https://www.caixa.gov.br/Downloads/sinapi-cadernos-tecnicos/SINAPI-CT-PINTURA-EM-MADEIRA.pdf" TargetMode="External"/><Relationship Id="rId183" Type="http://schemas.openxmlformats.org/officeDocument/2006/relationships/hyperlink" Target="https://www.caixa.gov.br/Downloads/sinapi-cadernos-tecnicos/SINAPI-CT-ARGAMASSAS.pdf" TargetMode="External"/><Relationship Id="rId6485" Type="http://schemas.openxmlformats.org/officeDocument/2006/relationships/hyperlink" Target="https://www.caixa.gov.br/Downloads/sinapi-cadernos-tecnicos/SINAPI-CT-INSTALACOES-EM-COBRE.pdf" TargetMode="External"/><Relationship Id="rId7536" Type="http://schemas.openxmlformats.org/officeDocument/2006/relationships/hyperlink" Target="https://www.caixa.gov.br/Downloads/sinapi-cadernos-tecnicos/SINAPI-CT-PAREDES-DE-CONCRETO-ARMACAO.pdf" TargetMode="External"/><Relationship Id="rId8934" Type="http://schemas.openxmlformats.org/officeDocument/2006/relationships/hyperlink" Target="https://www.caixa.gov.br/Downloads/sinapi-cadernos-tecnicos/SINAPI-CT-SISTEMA-DE-PROTECAO-CONTRA-DESCARGAS-ATMOSFERICAS-SPDA.pdf" TargetMode="External"/><Relationship Id="rId5087" Type="http://schemas.openxmlformats.org/officeDocument/2006/relationships/hyperlink" Target="https://www.caixa.gov.br/Downloads/sinapi-cadernos-tecnicos/SINAPI-CT-INSTALACOES-HIDRAULICAS-RESERVACAO-E-BOMBAS-DE-RECALQUE.pdf" TargetMode="External"/><Relationship Id="rId6138" Type="http://schemas.openxmlformats.org/officeDocument/2006/relationships/hyperlink" Target="https://www.caixa.gov.br/Downloads/sinapi-cadernos-tecnicos/SINAPI-CT-INSTALACOES-DE-GAS-E-INCENDIO-EM-ACO-E-FERRO-GALVANIZADO.pdf" TargetMode="External"/><Relationship Id="rId1697" Type="http://schemas.openxmlformats.org/officeDocument/2006/relationships/hyperlink" Target="https://www.caixa.gov.br/Downloads/sinapi-cadernos-tecnicos/SINAPI-CT-CUSTOS-HORARIOS-PRODUTIVO-E-IMPRODUTIVO-DOS-EQUIPAMENTOS.pdf" TargetMode="External"/><Relationship Id="rId2748" Type="http://schemas.openxmlformats.org/officeDocument/2006/relationships/hyperlink" Target="https://www.caixa.gov.br/Downloads/sinapi-cadernos-tecnicos/SINAPI-CT-DRENOS.pdf" TargetMode="External"/><Relationship Id="rId4170" Type="http://schemas.openxmlformats.org/officeDocument/2006/relationships/hyperlink" Target="https://www.caixa.gov.br/Downloads/sinapi-cadernos-tecnicos/SINAPI-CT-GESSO.pdf" TargetMode="External"/><Relationship Id="rId5221" Type="http://schemas.openxmlformats.org/officeDocument/2006/relationships/hyperlink" Target="https://www.caixa.gov.br/Downloads/sinapi-cadernos-tecnicos/SINAPI-CT-INSTALACOES-HIDRAULICAS-EM-PEX.pdf" TargetMode="External"/><Relationship Id="rId8791" Type="http://schemas.openxmlformats.org/officeDocument/2006/relationships/hyperlink" Target="https://www.caixa.gov.br/Downloads/sinapi-cadernos-tecnicos/SINAPI-CT-REMOCAO-DE-ENTULHO-E-DESCARTE.pdf" TargetMode="External"/><Relationship Id="rId56" Type="http://schemas.openxmlformats.org/officeDocument/2006/relationships/hyperlink" Target="https://www.caixa.gov.br/Downloads/sinapi-cadernos-tecnicos/SINAPI-CT-ALVENARIA-DE-VEDACAO.pdf" TargetMode="External"/><Relationship Id="rId1831" Type="http://schemas.openxmlformats.org/officeDocument/2006/relationships/hyperlink" Target="https://www.caixa.gov.br/Downloads/sinapi-cadernos-tecnicos/SINAPI-CT-CUSTOS-HORARIOS-PRODUTIVO-E-IMPRODUTIVO-DOS-EQUIPAMENTOS.pdf" TargetMode="External"/><Relationship Id="rId7393" Type="http://schemas.openxmlformats.org/officeDocument/2006/relationships/hyperlink" Target="https://www.caixa.gov.br/Downloads/sinapi-cadernos-tecnicos/SINAPI-CT-MASSA-UNICA-EXTERNA.pdf" TargetMode="External"/><Relationship Id="rId8444" Type="http://schemas.openxmlformats.org/officeDocument/2006/relationships/hyperlink" Target="https://www.caixa.gov.br/Downloads/sinapi-cadernos-tecnicos/SINAPI-CT-RASGOS-E-FIXACOES.pdf" TargetMode="External"/><Relationship Id="rId7046" Type="http://schemas.openxmlformats.org/officeDocument/2006/relationships/hyperlink" Target="https://www.caixa.gov.br/Downloads/sinapi-metodologia/Livro_SINAPI_Calculos_Parametros.pdf" TargetMode="External"/><Relationship Id="rId577" Type="http://schemas.openxmlformats.org/officeDocument/2006/relationships/hyperlink" Target="https://www.caixa.gov.br/Downloads/sinapi-cadernos-tecnicos/SINAPI-CT-ASSENTAMENTO-DE-TUBOS-DE-PVC-E-METALICOS-EM-REDES-DE-AGUA.pdf" TargetMode="External"/><Relationship Id="rId2258" Type="http://schemas.openxmlformats.org/officeDocument/2006/relationships/hyperlink" Target="https://www.caixa.gov.br/Downloads/sinapi-cadernos-tecnicos/SINAPI-CT-DEPRECIACAO-JUROS-IMPOSTOS-E-SEGUROS-MANUTENCAO-E-MATERIAIS-NA-OPERACAO-DOS-EQUIPAMENTOS.pdf" TargetMode="External"/><Relationship Id="rId3656" Type="http://schemas.openxmlformats.org/officeDocument/2006/relationships/hyperlink" Target="https://www.caixa.gov.br/Downloads/sinapi-cadernos-tecnicos/SINAPI-CT-ESTRUTURA-E-TRAMA-PARA-COBERTURA.pdf" TargetMode="External"/><Relationship Id="rId4707" Type="http://schemas.openxmlformats.org/officeDocument/2006/relationships/hyperlink" Target="https://www.caixa.gov.br/Downloads/sinapi-cadernos-tecnicos/SINAPI-CT-INSTALACOES-ELETRICAS-QUADROS-CABOS-DISJUNTORES-CONTATORES-E-BARRAMENTOS-BLINDADOS.pdf" TargetMode="External"/><Relationship Id="rId3309" Type="http://schemas.openxmlformats.org/officeDocument/2006/relationships/hyperlink" Target="https://www.caixa.gov.br/Downloads/sinapi-cadernos-tecnicos/SINAPI-CT-ESCAVACAO-DE-VALAS.pdf" TargetMode="External"/><Relationship Id="rId6879" Type="http://schemas.openxmlformats.org/officeDocument/2006/relationships/hyperlink" Target="https://www.caixa.gov.br/Downloads/sinapi-metodologia/Livro_SINAPI_Calculos_Parametros.pdf" TargetMode="External"/><Relationship Id="rId9352" Type="http://schemas.openxmlformats.org/officeDocument/2006/relationships/hyperlink" Target="https://www.caixa.gov.br/Downloads/sinapi-cadernos-tecnicos/SINAPI-CT-TRANSPORTE-CARGA-E-DESCARGA-DE-MATERIAIS.pdf" TargetMode="External"/><Relationship Id="rId711" Type="http://schemas.openxmlformats.org/officeDocument/2006/relationships/hyperlink" Target="https://www.caixa.gov.br/Downloads/sinapi-cadernos-tecnicos/SINAPI-CT-ASSENTAMENTO-DE-TUBOS-DE-ESGOTO-OU-DRENAGEM-PLUVIAL-EM-CONCRETO.pdf" TargetMode="External"/><Relationship Id="rId1341" Type="http://schemas.openxmlformats.org/officeDocument/2006/relationships/hyperlink" Target="https://www.caixa.gov.br/Downloads/sinapi-cadernos-tecnicos/SINAPI-CT-CONCRETO-PROTENDIDO.pdf" TargetMode="External"/><Relationship Id="rId5962" Type="http://schemas.openxmlformats.org/officeDocument/2006/relationships/hyperlink" Target="https://www.caixa.gov.br/Downloads/sinapi-cadernos-tecnicos/SINAPI-CT-INSTALACOES-DE-GAS-E-INCENDIO-EM-ACO-E-FERRO-GALVANIZADO.pdf" TargetMode="External"/><Relationship Id="rId9005" Type="http://schemas.openxmlformats.org/officeDocument/2006/relationships/hyperlink" Target="https://www.caixa.gov.br/Downloads/sinapi-cadernos-tecnicos/SINAPI-CT-SISTEMAS-DE-MEDICAO.pdf" TargetMode="External"/><Relationship Id="rId4564" Type="http://schemas.openxmlformats.org/officeDocument/2006/relationships/hyperlink" Target="https://www.caixa.gov.br/Downloads/sinapi-cadernos-tecnicos/SINAPI-CT-INSTALACOES-ELETRICAS-ELETRODUTOS-CONEXOES-E-CONDULETES-APARENTES.pdf" TargetMode="External"/><Relationship Id="rId5615" Type="http://schemas.openxmlformats.org/officeDocument/2006/relationships/hyperlink" Target="https://www.caixa.gov.br/Downloads/sinapi-cadernos-tecnicos/SINAPI-CT-INSTALACOES-PREDIAIS-DE-AGUA-FRIA-EM-PVC.pdf" TargetMode="External"/><Relationship Id="rId3166" Type="http://schemas.openxmlformats.org/officeDocument/2006/relationships/hyperlink" Target="https://www.caixa.gov.br/Downloads/sinapi-cadernos-tecnicos/SINAPI-CT-ESCAVACAO-HORIZONTAL.pdf" TargetMode="External"/><Relationship Id="rId4217" Type="http://schemas.openxmlformats.org/officeDocument/2006/relationships/hyperlink" Target="https://www.caixa.gov.br/Downloads/sinapi-cadernos-tecnicos/SINAPI-CT-GUARDA-CORPO-CORRIMAO-E-GRADE-PARA-ESQUADRIAS.pdf" TargetMode="External"/><Relationship Id="rId6389" Type="http://schemas.openxmlformats.org/officeDocument/2006/relationships/hyperlink" Target="https://www.caixa.gov.br/Downloads/sinapi-cadernos-tecnicos/SINAPI-CT-INSTALACOES-EM-COBRE.pdf" TargetMode="External"/><Relationship Id="rId7787" Type="http://schemas.openxmlformats.org/officeDocument/2006/relationships/hyperlink" Target="https://www.caixa.gov.br/Downloads/sinapi-cadernos-tecnicos/SINAPI-CT-PERFURACAO-HORIZONTAL-DIRECIONAL-HDD.pdf" TargetMode="External"/><Relationship Id="rId8838" Type="http://schemas.openxmlformats.org/officeDocument/2006/relationships/hyperlink" Target="https://www.caixa.gov.br/Downloads/sinapi-cadernos-tecnicos/SINAPI-CT-REVESTIMENTOS-CERAMICOS-INTERNOS.pdf" TargetMode="External"/><Relationship Id="rId2999" Type="http://schemas.openxmlformats.org/officeDocument/2006/relationships/hyperlink" Target="https://www.caixa.gov.br/Downloads/sinapi-cadernos-tecnicos/SINAPI-CT-EQUIPAMENTOS-DE-PROTECAO-COLETIVA.pdf" TargetMode="External"/><Relationship Id="rId3300" Type="http://schemas.openxmlformats.org/officeDocument/2006/relationships/hyperlink" Target="https://www.caixa.gov.br/Downloads/sinapi-cadernos-tecnicos/SINAPI-CT-ESCAVACAO-DE-VALAS.pdf" TargetMode="External"/><Relationship Id="rId6870" Type="http://schemas.openxmlformats.org/officeDocument/2006/relationships/hyperlink" Target="https://www.caixa.gov.br/Downloads/sinapi-metodologia/Livro_SINAPI_Calculos_Parametros.pdf" TargetMode="External"/><Relationship Id="rId7921" Type="http://schemas.openxmlformats.org/officeDocument/2006/relationships/hyperlink" Target="https://www.caixa.gov.br/Downloads/sinapi-cadernos-tecnicos/SINAPI-CT-PINTURA-EM-MADEIRA.pdf" TargetMode="External"/><Relationship Id="rId221" Type="http://schemas.openxmlformats.org/officeDocument/2006/relationships/hyperlink" Target="https://www.caixa.gov.br/Downloads/sinapi-cadernos-tecnicos/SINAPI-CT-ARGAMASSAS.pdf" TargetMode="External"/><Relationship Id="rId5472" Type="http://schemas.openxmlformats.org/officeDocument/2006/relationships/hyperlink" Target="https://www.caixa.gov.br/Downloads/sinapi-cadernos-tecnicos/SINAPI-CT-INSTALACOES-PREDIAIS-DE-AGUA-FRIA-EM-PVC.pdf" TargetMode="External"/><Relationship Id="rId6523" Type="http://schemas.openxmlformats.org/officeDocument/2006/relationships/hyperlink" Target="https://www.caixa.gov.br/Downloads/sinapi-cadernos-tecnicos/SINAPI-CT-INSTALACOES-EM-COBRE.pdf" TargetMode="External"/><Relationship Id="rId4074" Type="http://schemas.openxmlformats.org/officeDocument/2006/relationships/hyperlink" Target="https://www.caixa.gov.br/Downloads/sinapi-cadernos-tecnicos/SINAPI-CT-FORMAS-PARA-ESTRUTURAS-DE-CONCRETO-ARMADO.pdf" TargetMode="External"/><Relationship Id="rId5125" Type="http://schemas.openxmlformats.org/officeDocument/2006/relationships/hyperlink" Target="https://www.caixa.gov.br/Downloads/sinapi-cadernos-tecnicos/SINAPI-CT-INSTALACOES-HIDRAULICAS-EM-PEX.pdf" TargetMode="External"/><Relationship Id="rId8695" Type="http://schemas.openxmlformats.org/officeDocument/2006/relationships/hyperlink" Target="https://www.caixa.gov.br/Downloads/sinapi-cadernos-tecnicos/SINAPI-CT-REDES-DE-AGUA-E-ESGOTO-EM-PEAD-LISO-(TUBOS-E-CONEXOES).pdf" TargetMode="External"/><Relationship Id="rId9746" Type="http://schemas.openxmlformats.org/officeDocument/2006/relationships/hyperlink" Target="https://www.caixa.gov.br/Downloads/sinapi-cadernos-tecnicos/SINAPI-CT-VALVULAS-PARA-REDES-DE-SANEAMENTO.pdf" TargetMode="External"/><Relationship Id="rId7297" Type="http://schemas.openxmlformats.org/officeDocument/2006/relationships/hyperlink" Target="https://www.caixa.gov.br/Downloads/sinapi-cadernos-tecnicos/SINAPI-CT-LUMINARIAS-EXTERNAS.pdf" TargetMode="External"/><Relationship Id="rId8348" Type="http://schemas.openxmlformats.org/officeDocument/2006/relationships/hyperlink" Target="https://www.caixa.gov.br/Downloads/sinapi-cadernos-tecnicos/SINAPI-CT-QUADRAS-E-SEUS-EQUIPAMENTOS.pdf" TargetMode="External"/><Relationship Id="rId1735" Type="http://schemas.openxmlformats.org/officeDocument/2006/relationships/hyperlink" Target="https://www.caixa.gov.br/Downloads/sinapi-cadernos-tecnicos/SINAPI-CT-CUSTOS-HORARIOS-PRODUTIVO-E-IMPRODUTIVO-DOS-EQUIPAMENTOS.pdf" TargetMode="External"/><Relationship Id="rId4958" Type="http://schemas.openxmlformats.org/officeDocument/2006/relationships/hyperlink" Target="https://www.caixa.gov.br/Downloads/sinapi-cadernos-tecnicos/SINAPI-CT-INSTALACOES-HIDRAULICAS-RESERVACAO-E-BOMBAS-DE-RECALQUE.pdf" TargetMode="External"/><Relationship Id="rId6380" Type="http://schemas.openxmlformats.org/officeDocument/2006/relationships/hyperlink" Target="https://www.caixa.gov.br/Downloads/sinapi-cadernos-tecnicos/SINAPI-CT-INSTALACOES-EM-COBRE.pdf" TargetMode="External"/><Relationship Id="rId7431" Type="http://schemas.openxmlformats.org/officeDocument/2006/relationships/hyperlink" Target="https://www.caixa.gov.br/Downloads/sinapi-cadernos-tecnicos/SINAPI-CT-MASSA-UNICA-INTERNA.pdf" TargetMode="External"/><Relationship Id="rId2990" Type="http://schemas.openxmlformats.org/officeDocument/2006/relationships/hyperlink" Target="https://www.caixa.gov.br/Downloads/sinapi-cadernos-tecnicos/SINAPI-CT-EQUIPAMENTOS-DE-PROTECAO-COLETIVA.pdf" TargetMode="External"/><Relationship Id="rId6033" Type="http://schemas.openxmlformats.org/officeDocument/2006/relationships/hyperlink" Target="https://www.caixa.gov.br/Downloads/sinapi-cadernos-tecnicos/SINAPI-CT-INSTALACOES-DE-GAS-E-INCENDIO-EM-ACO-E-FERRO-GALVANIZADO.pdf" TargetMode="External"/><Relationship Id="rId962" Type="http://schemas.openxmlformats.org/officeDocument/2006/relationships/hyperlink" Target="https://www.caixa.gov.br/Downloads/sinapi-cadernos-tecnicos/SINAPI-CT-ATERROS-BASES-SUB-BASES-E-IMPRIMACOES.pdf" TargetMode="External"/><Relationship Id="rId1592" Type="http://schemas.openxmlformats.org/officeDocument/2006/relationships/hyperlink" Target="https://www.caixa.gov.br/Downloads/sinapi-cadernos-tecnicos/SINAPI-CT-CUSTOS-HORARIOS-PRODUTIVO-E-IMPRODUTIVO-DOS-EQUIPAMENTOS.pdf" TargetMode="External"/><Relationship Id="rId2643" Type="http://schemas.openxmlformats.org/officeDocument/2006/relationships/hyperlink" Target="https://www.caixa.gov.br/Downloads/sinapi-cadernos-tecnicos/SINAPI-CT-DEPRECIACAO-JUROS-IMPOSTOS-E-SEGUROS-MANUTENCAO-E-MATERIAIS-NA-OPERACAO-DOS-EQUIPAMENTOS.pdf" TargetMode="External"/><Relationship Id="rId9256" Type="http://schemas.openxmlformats.org/officeDocument/2006/relationships/hyperlink" Target="https://www.caixa.gov.br/Downloads/sinapi-cadernos-tecnicos/SINAPI-CT-TRANSPORTE-DE-MATERIAIS-DENTRO-DO-CANTEIRO-DE-OBRAS.pdf" TargetMode="External"/><Relationship Id="rId615" Type="http://schemas.openxmlformats.org/officeDocument/2006/relationships/hyperlink" Target="https://www.caixa.gov.br/Downloads/sinapi-cadernos-tecnicos/SINAPI-CT-ASSENTAMENTO-DE-TUBOS-DE-PVC-E-METALICOS-EM-REDES-DE-AGUA.pdf" TargetMode="External"/><Relationship Id="rId1245" Type="http://schemas.openxmlformats.org/officeDocument/2006/relationships/hyperlink" Target="https://www.caixa.gov.br/Downloads/sinapi-cadernos-tecnicos/SINAPI-CT-CERCAS-PROTETORES-E-ALAMBRADOS.pdf" TargetMode="External"/><Relationship Id="rId4468" Type="http://schemas.openxmlformats.org/officeDocument/2006/relationships/hyperlink" Target="https://www.caixa.gov.br/Downloads/sinapi-cadernos-tecnicos/SINAPI-CT-INSTALACOES-ELETRICAS-ELETRODUTOS-EMBUTIDOS-CABOS-CAIXAS-TOMADAS-E-INTERRUPTORES.pdf" TargetMode="External"/><Relationship Id="rId5866" Type="http://schemas.openxmlformats.org/officeDocument/2006/relationships/hyperlink" Target="https://www.caixa.gov.br/Downloads/sinapi-cadernos-tecnicos/SINAPI-CT-INSTALACOES-PREDIAIS-DE-AGUAS-PLUVIAIS-TUBOS-CONEXOES-CAIXAS-E-RALOS.pdf" TargetMode="External"/><Relationship Id="rId6917" Type="http://schemas.openxmlformats.org/officeDocument/2006/relationships/hyperlink" Target="https://www.caixa.gov.br/Downloads/sinapi-metodologia/Livro_SINAPI_Calculos_Parametros.pdf" TargetMode="External"/><Relationship Id="rId5519" Type="http://schemas.openxmlformats.org/officeDocument/2006/relationships/hyperlink" Target="https://www.caixa.gov.br/Downloads/sinapi-cadernos-tecnicos/SINAPI-CT-INSTALACOES-PREDIAIS-DE-AGUA-FRIA-EM-PVC.pdf" TargetMode="External"/><Relationship Id="rId3551" Type="http://schemas.openxmlformats.org/officeDocument/2006/relationships/hyperlink" Target="https://www.caixa.gov.br/Downloads/sinapi-cadernos-tecnicos/SINAPI-CT-ESQUADRIAS-PORTAS.pdf" TargetMode="External"/><Relationship Id="rId4602" Type="http://schemas.openxmlformats.org/officeDocument/2006/relationships/hyperlink" Target="https://www.caixa.gov.br/Downloads/sinapi-cadernos-tecnicos/SINAPI-CT-INSTALACOES-ELETRICAS-ELETRODUTOS-CONEXOES-E-CONDULETES-APARENTES.pdf" TargetMode="External"/><Relationship Id="rId472" Type="http://schemas.openxmlformats.org/officeDocument/2006/relationships/hyperlink" Target="https://www.caixa.gov.br/Downloads/sinapi-cadernos-tecnicos/SINAPI-CT-ASSENTAMENTO-DE-TUBOS-DE-PVC-E-METALICOS-EM-REDES-DE-AGUA.pdf" TargetMode="External"/><Relationship Id="rId2153" Type="http://schemas.openxmlformats.org/officeDocument/2006/relationships/hyperlink" Target="https://www.caixa.gov.br/Downloads/sinapi-cadernos-tecnicos/SINAPI-CT-DEPRECIACAO-JUROS-IMPOSTOS-E-SEGUROS-MANUTENCAO-E-MATERIAIS-NA-OPERACAO-DOS-EQUIPAMENTOS.pdf" TargetMode="External"/><Relationship Id="rId3204" Type="http://schemas.openxmlformats.org/officeDocument/2006/relationships/hyperlink" Target="https://www.caixa.gov.br/Downloads/sinapi-cadernos-tecnicos/SINAPI-CT-ESCAVACAO-VERTICAL-A-CEU-ABERTO.pdf" TargetMode="External"/><Relationship Id="rId6774" Type="http://schemas.openxmlformats.org/officeDocument/2006/relationships/hyperlink" Target="https://www.caixa.gov.br/Downloads/sinapi-cadernos-tecnicos/SINAPI-CT-LIMPEZA-DE-OBRA.pdf" TargetMode="External"/><Relationship Id="rId7825" Type="http://schemas.openxmlformats.org/officeDocument/2006/relationships/hyperlink" Target="https://www.caixa.gov.br/Downloads/sinapi-cadernos-tecnicos/SINAPI-CT-PERFURACAO-HORIZONTAL-DIRECIONAL-HDD.pdf" TargetMode="External"/><Relationship Id="rId125" Type="http://schemas.openxmlformats.org/officeDocument/2006/relationships/hyperlink" Target="https://www.caixa.gov.br/Downloads/sinapi-cadernos-tecnicos/SINAPI-CT-ARGAMASSAS.pdf" TargetMode="External"/><Relationship Id="rId5376" Type="http://schemas.openxmlformats.org/officeDocument/2006/relationships/hyperlink" Target="https://www.caixa.gov.br/Downloads/sinapi-cadernos-tecnicos/SINAPI-CT-INSTALACOES-PREDIAIS-DE-ESGOTO-TUBOS-E-CONEXOES.pdf" TargetMode="External"/><Relationship Id="rId6427" Type="http://schemas.openxmlformats.org/officeDocument/2006/relationships/hyperlink" Target="https://www.caixa.gov.br/Downloads/sinapi-cadernos-tecnicos/SINAPI-CT-INSTALACOES-EM-COBRE.pdf" TargetMode="External"/><Relationship Id="rId5029" Type="http://schemas.openxmlformats.org/officeDocument/2006/relationships/hyperlink" Target="https://www.caixa.gov.br/Downloads/sinapi-cadernos-tecnicos/SINAPI-CT-INSTALACOES-HIDRAULICAS-RESERVACAO-E-BOMBAS-DE-RECALQUE.pdf" TargetMode="External"/><Relationship Id="rId8599" Type="http://schemas.openxmlformats.org/officeDocument/2006/relationships/hyperlink" Target="https://www.caixa.gov.br/Downloads/sinapi-cadernos-tecnicos/SINAPI-CT-REDES-ENTERRADAS-DE-DISTRIBUICAO-ELETRICA.pdf" TargetMode="External"/><Relationship Id="rId1986" Type="http://schemas.openxmlformats.org/officeDocument/2006/relationships/hyperlink" Target="https://www.caixa.gov.br/Downloads/sinapi-cadernos-tecnicos/SINAPI-CT-DEPRECIACAO-JUROS-IMPOSTOS-E-SEGUROS-MANUTENCAO-E-MATERIAIS-NA-OPERACAO-DOS-EQUIPAMENTOS.pdf" TargetMode="External"/><Relationship Id="rId1639" Type="http://schemas.openxmlformats.org/officeDocument/2006/relationships/hyperlink" Target="https://www.caixa.gov.br/Downloads/sinapi-cadernos-tecnicos/SINAPI-CT-CUSTOS-HORARIOS-PRODUTIVO-E-IMPRODUTIVO-DOS-EQUIPAMENTOS.pdf" TargetMode="External"/><Relationship Id="rId3061" Type="http://schemas.openxmlformats.org/officeDocument/2006/relationships/hyperlink" Target="https://www.caixa.gov.br/Downloads/sinapi-cadernos-tecnicos/SINAPI-CT-ESCADAS.pdf" TargetMode="External"/><Relationship Id="rId5510" Type="http://schemas.openxmlformats.org/officeDocument/2006/relationships/hyperlink" Target="https://www.caixa.gov.br/Downloads/sinapi-cadernos-tecnicos/SINAPI-CT-INSTALACOES-PREDIAIS-DE-AGUA-FRIA-EM-PVC.pdf" TargetMode="External"/><Relationship Id="rId4112" Type="http://schemas.openxmlformats.org/officeDocument/2006/relationships/hyperlink" Target="https://www.caixa.gov.br/Downloads/sinapi-cadernos-tecnicos/SINAPI-CT-FORMAS-PARA-ESTRUTURAS-DE-CONCRETO-ARMADO.pdf" TargetMode="External"/><Relationship Id="rId7682" Type="http://schemas.openxmlformats.org/officeDocument/2006/relationships/hyperlink" Target="https://www.caixa.gov.br/Downloads/sinapi-cadernos-tecnicos/SINAPI-CT-PAVIMENTO-INTERTRAVADO.pdf" TargetMode="External"/><Relationship Id="rId8733" Type="http://schemas.openxmlformats.org/officeDocument/2006/relationships/hyperlink" Target="https://www.caixa.gov.br/Downloads/sinapi-cadernos-tecnicos/SINAPI-CT-REDES-DE-AGUA-E-ESGOTO-EM-PEAD-LISO-(TUBOS-E-CONEXOES).pdf" TargetMode="External"/><Relationship Id="rId6284" Type="http://schemas.openxmlformats.org/officeDocument/2006/relationships/hyperlink" Target="https://www.caixa.gov.br/Downloads/sinapi-cadernos-tecnicos/SINAPI-CT-INSTALACOES-DE-GAS-EM-PEX-MULTICAMADAS.pdf" TargetMode="External"/><Relationship Id="rId7335" Type="http://schemas.openxmlformats.org/officeDocument/2006/relationships/hyperlink" Target="https://www.caixa.gov.br/Downloads/sinapi-cadernos-tecnicos/SINAPI-CT-MASSA-UNICA-EXTERNA.pdf" TargetMode="External"/><Relationship Id="rId2894" Type="http://schemas.openxmlformats.org/officeDocument/2006/relationships/hyperlink" Target="https://www.caixa.gov.br/Downloads/sinapi-cadernos-tecnicos/SINAPI-CT-ELETROCALHAS.pdf" TargetMode="External"/><Relationship Id="rId866" Type="http://schemas.openxmlformats.org/officeDocument/2006/relationships/hyperlink" Target="https://www.caixa.gov.br/Downloads/sinapi-cadernos-tecnicos/SINAPI-CT-ATERROS-BASES-SUB-BASES-E-IMPRIMACOES.pdf" TargetMode="External"/><Relationship Id="rId1496" Type="http://schemas.openxmlformats.org/officeDocument/2006/relationships/hyperlink" Target="https://www.caixa.gov.br/Downloads/sinapi-cadernos-tecnicos/SINAPI-CT-CUSTOS-HORARIOS-PRODUTIVO-E-IMPRODUTIVO-DOS-EQUIPAMENTOS.pdf" TargetMode="External"/><Relationship Id="rId2547" Type="http://schemas.openxmlformats.org/officeDocument/2006/relationships/hyperlink" Target="https://www.caixa.gov.br/Downloads/sinapi-cadernos-tecnicos/SINAPI-CT-DEPRECIACAO-JUROS-IMPOSTOS-E-SEGUROS-MANUTENCAO-E-MATERIAIS-NA-OPERACAO-DOS-EQUIPAMENTOS.pdf" TargetMode="External"/><Relationship Id="rId3945" Type="http://schemas.openxmlformats.org/officeDocument/2006/relationships/hyperlink" Target="https://www.caixa.gov.br/Downloads/sinapi-cadernos-tecnicos/SINAPI-CT-FOSSAS-E-SUMIDOUROS.pdf" TargetMode="External"/><Relationship Id="rId519" Type="http://schemas.openxmlformats.org/officeDocument/2006/relationships/hyperlink" Target="https://www.caixa.gov.br/Downloads/sinapi-cadernos-tecnicos/SINAPI-CT-ASSENTAMENTO-DE-TUBOS-DE-PVC-E-METALICOS-EM-REDES-DE-AGUA.pdf" TargetMode="External"/><Relationship Id="rId1149" Type="http://schemas.openxmlformats.org/officeDocument/2006/relationships/hyperlink" Target="https://www.caixa.gov.br/Downloads/sinapi-cadernos-tecnicos/SINAPI-CT-CAIXAS-ENTERRADAS.pdf" TargetMode="External"/><Relationship Id="rId5020" Type="http://schemas.openxmlformats.org/officeDocument/2006/relationships/hyperlink" Target="https://www.caixa.gov.br/Downloads/sinapi-cadernos-tecnicos/SINAPI-CT-INSTALACOES-HIDRAULICAS-RESERVACAO-E-BOMBAS-DE-RECALQUE.pdf" TargetMode="External"/><Relationship Id="rId7192" Type="http://schemas.openxmlformats.org/officeDocument/2006/relationships/hyperlink" Target="https://www.caixa.gov.br/Downloads/sinapi-cadernos-tecnicos/SINAPI-CT-LOUCAS-E-METAIS.pdf" TargetMode="External"/><Relationship Id="rId8590" Type="http://schemas.openxmlformats.org/officeDocument/2006/relationships/hyperlink" Target="https://www.caixa.gov.br/Downloads/sinapi-cadernos-tecnicos/SINAPI-CT-REDES-ENTERRADAS-DE-DISTRIBUICAO-ELETRICA.pdf" TargetMode="External"/><Relationship Id="rId9641" Type="http://schemas.openxmlformats.org/officeDocument/2006/relationships/hyperlink" Target="https://www.caixa.gov.br/Downloads/sinapi-cadernos-tecnicos/SINAPI-CT-VALVULAS-E-REGISTROS-PARA-SISTEMAS-PREDIAIS.pdf" TargetMode="External"/><Relationship Id="rId1630" Type="http://schemas.openxmlformats.org/officeDocument/2006/relationships/hyperlink" Target="https://www.caixa.gov.br/Downloads/sinapi-cadernos-tecnicos/SINAPI-CT-CUSTOS-HORARIOS-PRODUTIVO-E-IMPRODUTIVO-DOS-EQUIPAMENTOS.pdf" TargetMode="External"/><Relationship Id="rId8243" Type="http://schemas.openxmlformats.org/officeDocument/2006/relationships/hyperlink" Target="https://www.caixa.gov.br/Downloads/sinapi-cadernos-tecnicos/SINAPI-CT-POCOS-DE-VISITA-E-CAIXAS-PARA-BOCAS-DE-LOBO.pdf" TargetMode="External"/><Relationship Id="rId4853" Type="http://schemas.openxmlformats.org/officeDocument/2006/relationships/hyperlink" Target="https://www.caixa.gov.br/Downloads/sinapi-cadernos-tecnicos/SINAPI-CT-INSTALACOES-HIDRAULICAS-RESERVACAO-E-BOMBAS-DE-RECALQUE.pdf" TargetMode="External"/><Relationship Id="rId5904" Type="http://schemas.openxmlformats.org/officeDocument/2006/relationships/hyperlink" Target="https://www.caixa.gov.br/Downloads/sinapi-cadernos-tecnicos/SINAPI-CT-INSTALACOES-DE-DIVISORIAS-DIVERSAS.pdf" TargetMode="External"/><Relationship Id="rId3455" Type="http://schemas.openxmlformats.org/officeDocument/2006/relationships/hyperlink" Target="https://www.caixa.gov.br/Downloads/sinapi-cadernos-tecnicos/SINAPI-CT-ESQUADRIAS-PORTAS.pdf" TargetMode="External"/><Relationship Id="rId4506" Type="http://schemas.openxmlformats.org/officeDocument/2006/relationships/hyperlink" Target="https://www.caixa.gov.br/Downloads/sinapi-cadernos-tecnicos/SINAPI-CT-INSTALACOES-ELETRICAS-ELETRODUTOS-EMBUTIDOS-CABOS-CAIXAS-TOMADAS-E-INTERRUPTORES.pdf" TargetMode="External"/><Relationship Id="rId376" Type="http://schemas.openxmlformats.org/officeDocument/2006/relationships/hyperlink" Target="https://www.caixa.gov.br/Downloads/sinapi-cadernos-tecnicos/SINAPI-CT-ASSENTAMENTO-DE-TUBOS-DE-ESGOTO-EM-PVC-E-PEAD.pdf" TargetMode="External"/><Relationship Id="rId2057" Type="http://schemas.openxmlformats.org/officeDocument/2006/relationships/hyperlink" Target="https://www.caixa.gov.br/Downloads/sinapi-cadernos-tecnicos/SINAPI-CT-DEPRECIACAO-JUROS-IMPOSTOS-E-SEGUROS-MANUTENCAO-E-MATERIAIS-NA-OPERACAO-DOS-EQUIPAMENTOS.pdf" TargetMode="External"/><Relationship Id="rId3108" Type="http://schemas.openxmlformats.org/officeDocument/2006/relationships/hyperlink" Target="https://www.caixa.gov.br/Downloads/sinapi-cadernos-tecnicos/SINAPI-CT-ESCADAS.pdf" TargetMode="External"/><Relationship Id="rId6678" Type="http://schemas.openxmlformats.org/officeDocument/2006/relationships/hyperlink" Target="https://www.caixa.gov.br/Downloads/sinapi-cadernos-tecnicos/SINAPI-CT-LAJES-PRE-MOLDADAS.pdf" TargetMode="External"/><Relationship Id="rId7729" Type="http://schemas.openxmlformats.org/officeDocument/2006/relationships/hyperlink" Target="https://www.caixa.gov.br/Downloads/sinapi-cadernos-tecnicos/SINAPI-CT-PAVIMENTO-RIGIDO-DE-CONCRETO.pdf" TargetMode="External"/><Relationship Id="rId9151" Type="http://schemas.openxmlformats.org/officeDocument/2006/relationships/hyperlink" Target="https://www.caixa.gov.br/Downloads/sinapi-cadernos-tecnicos/SINAPI-CT-TRANSPORTE-FLUVIAL-CARGA-E-DESCARGA.pdf" TargetMode="External"/><Relationship Id="rId1140" Type="http://schemas.openxmlformats.org/officeDocument/2006/relationships/hyperlink" Target="https://www.caixa.gov.br/Downloads/sinapi-cadernos-tecnicos/SINAPI-CT-CAIXAS-ENTERRADAS.pdf" TargetMode="External"/><Relationship Id="rId510" Type="http://schemas.openxmlformats.org/officeDocument/2006/relationships/hyperlink" Target="https://www.caixa.gov.br/Downloads/sinapi-cadernos-tecnicos/SINAPI-CT-ASSENTAMENTO-DE-TUBOS-DE-PVC-E-METALICOS-EM-REDES-DE-AGUA.pdf" TargetMode="External"/><Relationship Id="rId5761" Type="http://schemas.openxmlformats.org/officeDocument/2006/relationships/hyperlink" Target="https://www.caixa.gov.br/Downloads/sinapi-cadernos-tecnicos/SINAPI-CT-INSTALACOES-PREDIAIS-DE-AGUA-QUENTE-EM-CPVC.pdf" TargetMode="External"/><Relationship Id="rId6812" Type="http://schemas.openxmlformats.org/officeDocument/2006/relationships/hyperlink" Target="https://www.caixa.gov.br/Downloads/sinapi-metodologia/Livro_SINAPI_Calculos_Parametros.pdf" TargetMode="External"/><Relationship Id="rId4363" Type="http://schemas.openxmlformats.org/officeDocument/2006/relationships/hyperlink" Target="https://www.caixa.gov.br/Downloads/sinapi-cadernos-tecnicos/SINAPI-CT-INSTALACOES-ELETRICAS-ELETRODUTOS-EMBUTIDOS-CABOS-CAIXAS-TOMADAS-E-INTERRUPTORES.pdf" TargetMode="External"/><Relationship Id="rId5414" Type="http://schemas.openxmlformats.org/officeDocument/2006/relationships/hyperlink" Target="https://www.caixa.gov.br/Downloads/sinapi-cadernos-tecnicos/SINAPI-CT-INSTALACOES-PREDIAIS-DE-ESGOTO-TUBOS-E-CONEXOES.pdf" TargetMode="External"/><Relationship Id="rId8984" Type="http://schemas.openxmlformats.org/officeDocument/2006/relationships/hyperlink" Target="https://www.caixa.gov.br/Downloads/sinapi-cadernos-tecnicos/SINAPI-CT-SISTEMAS-DE-MEDICAO.pdf" TargetMode="External"/><Relationship Id="rId4016" Type="http://schemas.openxmlformats.org/officeDocument/2006/relationships/hyperlink" Target="https://www.caixa.gov.br/Downloads/sinapi-cadernos-tecnicos/SINAPI-CT-FORMAS-CURVAS-PARA-PAREDES-DE-RESERVATORIOS-DE-CONCRETO.pdf" TargetMode="External"/><Relationship Id="rId7586" Type="http://schemas.openxmlformats.org/officeDocument/2006/relationships/hyperlink" Target="https://www.caixa.gov.br/Downloads/sinapi-cadernos-tecnicos/SINAPI-CT-PAREDES-DE-CONCRETO-FORMAS.pdf" TargetMode="External"/><Relationship Id="rId8637" Type="http://schemas.openxmlformats.org/officeDocument/2006/relationships/hyperlink" Target="https://www.caixa.gov.br/Downloads/sinapi-cadernos-tecnicos/SINAPI-CT-REDES-DE-LOGICA-TELEFONIA-E-IMAGEM.pdf" TargetMode="External"/><Relationship Id="rId6188" Type="http://schemas.openxmlformats.org/officeDocument/2006/relationships/hyperlink" Target="https://www.caixa.gov.br/Downloads/sinapi-cadernos-tecnicos/SINAPI-CT-INSTALACOES-DE-GAS-E-INCENDIO-EM-ACO-E-FERRO-GALVANIZADO.pdf" TargetMode="External"/><Relationship Id="rId7239" Type="http://schemas.openxmlformats.org/officeDocument/2006/relationships/hyperlink" Target="https://www.caixa.gov.br/Downloads/sinapi-cadernos-tecnicos/SINAPI-CT-LOUCAS-E-METAIS.pdf" TargetMode="External"/><Relationship Id="rId2798" Type="http://schemas.openxmlformats.org/officeDocument/2006/relationships/hyperlink" Target="https://www.caixa.gov.br/Downloads/sinapi-cadernos-tecnicos/SINAPI-CT-DRENOS.pdf" TargetMode="External"/><Relationship Id="rId3849" Type="http://schemas.openxmlformats.org/officeDocument/2006/relationships/hyperlink" Target="https://www.caixa.gov.br/Downloads/sinapi-cadernos-tecnicos/SINAPI-CT-EXECUCAO-DE-TIRANTES.pdf" TargetMode="External"/><Relationship Id="rId5271" Type="http://schemas.openxmlformats.org/officeDocument/2006/relationships/hyperlink" Target="https://www.caixa.gov.br/Downloads/sinapi-cadernos-tecnicos/SINAPI-CT-INSTALACOES-HIDRAULICAS-EM-PPR.pdf" TargetMode="External"/><Relationship Id="rId7720" Type="http://schemas.openxmlformats.org/officeDocument/2006/relationships/hyperlink" Target="https://www.caixa.gov.br/Downloads/sinapi-cadernos-tecnicos/SINAPI-CT-PAVIMENTO-RIGIDO-DE-CONCRETO.pdf" TargetMode="External"/><Relationship Id="rId6322" Type="http://schemas.openxmlformats.org/officeDocument/2006/relationships/hyperlink" Target="https://www.caixa.gov.br/Downloads/sinapi-cadernos-tecnicos/SINAPI-CT-INSTALACOES-DE-AR-CONDICIONADO.pdf" TargetMode="External"/><Relationship Id="rId1881" Type="http://schemas.openxmlformats.org/officeDocument/2006/relationships/hyperlink" Target="https://www.caixa.gov.br/Downloads/sinapi-cadernos-tecnicos/SINAPI-CT-DEMOLICOES-E-REMOCOES.pdf" TargetMode="External"/><Relationship Id="rId2932" Type="http://schemas.openxmlformats.org/officeDocument/2006/relationships/hyperlink" Target="https://www.caixa.gov.br/Downloads/sinapi-cadernos-tecnicos/SINAPI-CT-ELETROCALHAS.pdf" TargetMode="External"/><Relationship Id="rId8494" Type="http://schemas.openxmlformats.org/officeDocument/2006/relationships/hyperlink" Target="https://www.caixa.gov.br/Downloads/sinapi-cadernos-tecnicos/SINAPI-CT-RASGOS-E-FIXACOES.pdf" TargetMode="External"/><Relationship Id="rId9545" Type="http://schemas.openxmlformats.org/officeDocument/2006/relationships/hyperlink" Target="https://www.caixa.gov.br/Downloads/sinapi-cadernos-tecnicos/SINAPI-CT-VERGAS-CONTRAVERGAS-E-FIXACAO-DE-ALVENARIA.pdf" TargetMode="External"/><Relationship Id="rId904" Type="http://schemas.openxmlformats.org/officeDocument/2006/relationships/hyperlink" Target="https://www.caixa.gov.br/Downloads/sinapi-cadernos-tecnicos/SINAPI-CT-ATERROS-BASES-SUB-BASES-E-IMPRIMACOES.pdf" TargetMode="External"/><Relationship Id="rId1534" Type="http://schemas.openxmlformats.org/officeDocument/2006/relationships/hyperlink" Target="https://www.caixa.gov.br/Downloads/sinapi-cadernos-tecnicos/SINAPI-CT-CUSTOS-HORARIOS-PRODUTIVO-E-IMPRODUTIVO-DOS-EQUIPAMENTOS.pdf" TargetMode="External"/><Relationship Id="rId7096" Type="http://schemas.openxmlformats.org/officeDocument/2006/relationships/hyperlink" Target="https://www.caixa.gov.br/Downloads/sinapi-metodologia/Livro_SINAPI_Calculos_Parametros.pdf" TargetMode="External"/><Relationship Id="rId8147" Type="http://schemas.openxmlformats.org/officeDocument/2006/relationships/hyperlink" Target="https://www.caixa.gov.br/Downloads/sinapi-cadernos-tecnicos/SINAPI-CT-POCOS-DE-VISITA-E-CAIXAS-PARA-BOCAS-DE-LOBO.pdf" TargetMode="External"/><Relationship Id="rId4757" Type="http://schemas.openxmlformats.org/officeDocument/2006/relationships/hyperlink" Target="https://www.caixa.gov.br/Downloads/sinapi-cadernos-tecnicos/SINAPI-CT-INSTALACOES-ELETRICAS-REDE-DE-DISTRIBUICAO.pdf" TargetMode="External"/><Relationship Id="rId3359" Type="http://schemas.openxmlformats.org/officeDocument/2006/relationships/hyperlink" Target="https://www.caixa.gov.br/Downloads/sinapi-cadernos-tecnicos/SINAPI-CT-ESCORAMENTO-E-PREPARO-DE-FUNDO-DE-VALAS.pdf" TargetMode="External"/><Relationship Id="rId5808" Type="http://schemas.openxmlformats.org/officeDocument/2006/relationships/hyperlink" Target="https://www.caixa.gov.br/Downloads/sinapi-cadernos-tecnicos/SINAPI-CT-INSTALACOES-PREDIAIS-DE-AGUA-QUENTE-EM-CPVC.pdf" TargetMode="External"/><Relationship Id="rId7230" Type="http://schemas.openxmlformats.org/officeDocument/2006/relationships/hyperlink" Target="https://www.caixa.gov.br/Downloads/sinapi-cadernos-tecnicos/SINAPI-CT-LOUCAS-E-METAIS.pdf" TargetMode="External"/><Relationship Id="rId3840" Type="http://schemas.openxmlformats.org/officeDocument/2006/relationships/hyperlink" Target="https://www.caixa.gov.br/Downloads/sinapi-cadernos-tecnicos/SINAPI-CT-EXECUCAO-DE-GRAMPO-PARA-SOLO-GRAMPEADO.pdf" TargetMode="External"/><Relationship Id="rId9055" Type="http://schemas.openxmlformats.org/officeDocument/2006/relationships/hyperlink" Target="https://www.caixa.gov.br/Downloads/sinapi-cadernos-tecnicos/SINAPI-CT-TELHAMENTO-PARA-COBERTURA.pdf" TargetMode="External"/><Relationship Id="rId761" Type="http://schemas.openxmlformats.org/officeDocument/2006/relationships/hyperlink" Target="https://www.caixa.gov.br/Downloads/sinapi-cadernos-tecnicos/SINAPI-CT-ATERROS-BASES-SUB-BASES-E-IMPRIMACOES.pdf" TargetMode="External"/><Relationship Id="rId1391" Type="http://schemas.openxmlformats.org/officeDocument/2006/relationships/hyperlink" Target="https://www.caixa.gov.br/Downloads/sinapi-cadernos-tecnicos/SINAPI-CT-CONTRAPISO.pdf" TargetMode="External"/><Relationship Id="rId2442" Type="http://schemas.openxmlformats.org/officeDocument/2006/relationships/hyperlink" Target="https://www.caixa.gov.br/Downloads/sinapi-cadernos-tecnicos/SINAPI-CT-DEPRECIACAO-JUROS-IMPOSTOS-E-SEGUROS-MANUTENCAO-E-MATERIAIS-NA-OPERACAO-DOS-EQUIPAMENTOS.pdf" TargetMode="External"/><Relationship Id="rId414" Type="http://schemas.openxmlformats.org/officeDocument/2006/relationships/hyperlink" Target="https://www.caixa.gov.br/Downloads/sinapi-cadernos-tecnicos/SINAPI-CT-ASSENTAMENTO-DE-TUBOS-DE-PVC-E-METALICOS-EM-REDES-DE-AGUA.pdf" TargetMode="External"/><Relationship Id="rId1044" Type="http://schemas.openxmlformats.org/officeDocument/2006/relationships/hyperlink" Target="https://www.caixa.gov.br/Downloads/sinapi-cadernos-tecnicos/SINAPI-CT-BOCAS-PARA-BUEIROS.pdf" TargetMode="External"/><Relationship Id="rId5665" Type="http://schemas.openxmlformats.org/officeDocument/2006/relationships/hyperlink" Target="https://www.caixa.gov.br/Downloads/sinapi-cadernos-tecnicos/SINAPI-CT-INSTALACOES-PREDIAIS-DE-AGUA-FRIA-EM-PVC.pdf" TargetMode="External"/><Relationship Id="rId6716" Type="http://schemas.openxmlformats.org/officeDocument/2006/relationships/hyperlink" Target="https://www.caixa.gov.br/Downloads/sinapi-cadernos-tecnicos/SINAPI-CT-LIGACOES-PREDIAIS-DE-AGUA-E-ESGOTO.pdf" TargetMode="External"/><Relationship Id="rId4267" Type="http://schemas.openxmlformats.org/officeDocument/2006/relationships/hyperlink" Target="https://www.caixa.gov.br/Downloads/sinapi-cadernos-tecnicos/SINAPI-CT-GUIAS-E-SARJETAS.pdf" TargetMode="External"/><Relationship Id="rId5318" Type="http://schemas.openxmlformats.org/officeDocument/2006/relationships/hyperlink" Target="https://www.caixa.gov.br/Downloads/sinapi-cadernos-tecnicos/SINAPI-CT-INSTALACOES-HIDRAULICAS-EM-PPR.pdf" TargetMode="External"/><Relationship Id="rId8888" Type="http://schemas.openxmlformats.org/officeDocument/2006/relationships/hyperlink" Target="https://www.caixa.gov.br/Downloads/sinapi-cadernos-tecnicos/SINAPI-CT-SINALIZACAO-VERTICAL-VIARIA.pdf" TargetMode="External"/><Relationship Id="rId1928" Type="http://schemas.openxmlformats.org/officeDocument/2006/relationships/hyperlink" Target="https://www.caixa.gov.br/Downloads/sinapi-cadernos-tecnicos/SINAPI-CT-DEPRECIACAO-JUROS-IMPOSTOS-E-SEGUROS-MANUTENCAO-E-MATERIAIS-NA-OPERACAO-DOS-EQUIPAMENTOS.pdf" TargetMode="External"/><Relationship Id="rId3350" Type="http://schemas.openxmlformats.org/officeDocument/2006/relationships/hyperlink" Target="https://www.caixa.gov.br/Downloads/sinapi-cadernos-tecnicos/SINAPI-CT-ESCORAMENTO-E-PREPARO-DE-FUNDO-DE-VALAS.pdf" TargetMode="External"/><Relationship Id="rId271" Type="http://schemas.openxmlformats.org/officeDocument/2006/relationships/hyperlink" Target="https://www.caixa.gov.br/Downloads/sinapi-cadernos-tecnicos/SINAPI-CT-ARMACAO-DE-ESTACAS.pdf" TargetMode="External"/><Relationship Id="rId3003" Type="http://schemas.openxmlformats.org/officeDocument/2006/relationships/hyperlink" Target="https://www.caixa.gov.br/Downloads/sinapi-cadernos-tecnicos/SINAPI-CT-EQUIPAMENTOS-DE-PROTECAO-COLETIVA.pdf" TargetMode="External"/><Relationship Id="rId4401" Type="http://schemas.openxmlformats.org/officeDocument/2006/relationships/hyperlink" Target="https://www.caixa.gov.br/Downloads/sinapi-cadernos-tecnicos/SINAPI-CT-INSTALACOES-ELETRICAS-ELETRODUTOS-EMBUTIDOS-CABOS-CAIXAS-TOMADAS-E-INTERRUPTORES.pdf" TargetMode="External"/><Relationship Id="rId7971" Type="http://schemas.openxmlformats.org/officeDocument/2006/relationships/hyperlink" Target="https://www.caixa.gov.br/Downloads/sinapi-cadernos-tecnicos/SINAPI-CT-PINTURA-PARA-PISOS-E-PARA-SINALIZACAO-HORIZONTAL-E-VERTICAL.pdf" TargetMode="External"/><Relationship Id="rId6573" Type="http://schemas.openxmlformats.org/officeDocument/2006/relationships/hyperlink" Target="https://www.caixa.gov.br/Downloads/sinapi-cadernos-tecnicos/SINAPI-CT-INSTALACOES-EM-COBRE.pdf" TargetMode="External"/><Relationship Id="rId7624" Type="http://schemas.openxmlformats.org/officeDocument/2006/relationships/hyperlink" Target="https://www.caixa.gov.br/Downloads/sinapi-cadernos-tecnicos/SINAPI-CT-PARQUINHOS-E-EQUIPAMENTOS-DE-GINASTICA-AO-AR-LIVRE.pdf" TargetMode="External"/><Relationship Id="rId5175" Type="http://schemas.openxmlformats.org/officeDocument/2006/relationships/hyperlink" Target="https://www.caixa.gov.br/Downloads/sinapi-cadernos-tecnicos/SINAPI-CT-INSTALACOES-HIDRAULICAS-EM-PEX.pdf" TargetMode="External"/><Relationship Id="rId6226" Type="http://schemas.openxmlformats.org/officeDocument/2006/relationships/hyperlink" Target="https://www.caixa.gov.br/Downloads/sinapi-cadernos-tecnicos/SINAPI-CT-INSTALACOES-DE-GAS-E-INCENDIO-EM-ACO-E-FERRO-GALVANIZADO.pdf" TargetMode="External"/><Relationship Id="rId1785" Type="http://schemas.openxmlformats.org/officeDocument/2006/relationships/hyperlink" Target="https://www.caixa.gov.br/Downloads/sinapi-cadernos-tecnicos/SINAPI-CT-CUSTOS-HORARIOS-PRODUTIVO-E-IMPRODUTIVO-DOS-EQUIPAMENTOS.pdf" TargetMode="External"/><Relationship Id="rId2836" Type="http://schemas.openxmlformats.org/officeDocument/2006/relationships/hyperlink" Target="https://www.caixa.gov.br/Downloads/sinapi-cadernos-tecnicos/SINAPI-CT-DUTOS-PARA-AR-CONDICIONADO.pdf" TargetMode="External"/><Relationship Id="rId8398" Type="http://schemas.openxmlformats.org/officeDocument/2006/relationships/hyperlink" Target="https://www.caixa.gov.br/Downloads/sinapi-cadernos-tecnicos/SINAPI-CT-RADIER-PISO-DE-CONCRETO-E-LAJE-SOBRE-SOLO.pdf" TargetMode="External"/><Relationship Id="rId9449" Type="http://schemas.openxmlformats.org/officeDocument/2006/relationships/hyperlink" Target="https://www.caixa.gov.br/Downloads/sinapi-cadernos-tecnicos/SINAPI-CT-TUBULACAO-FLANGEADA-PARA-REDES-DE-AGUA.pdf" TargetMode="External"/><Relationship Id="rId808" Type="http://schemas.openxmlformats.org/officeDocument/2006/relationships/hyperlink" Target="https://www.caixa.gov.br/Downloads/sinapi-cadernos-tecnicos/SINAPI-CT-ATERROS-BASES-SUB-BASES-E-IMPRIMACOES.pdf" TargetMode="External"/><Relationship Id="rId1438" Type="http://schemas.openxmlformats.org/officeDocument/2006/relationships/hyperlink" Target="https://www.caixa.gov.br/Downloads/sinapi-cadernos-tecnicos/SINAPI-CT-CONTRAPISO.pdf" TargetMode="External"/><Relationship Id="rId7481" Type="http://schemas.openxmlformats.org/officeDocument/2006/relationships/hyperlink" Target="https://www.caixa.gov.br/Downloads/sinapi-cadernos-tecnicos/SINAPI-CT-MONOCAPA.pdf" TargetMode="External"/><Relationship Id="rId6083" Type="http://schemas.openxmlformats.org/officeDocument/2006/relationships/hyperlink" Target="https://www.caixa.gov.br/Downloads/sinapi-cadernos-tecnicos/SINAPI-CT-INSTALACOES-DE-GAS-E-INCENDIO-EM-ACO-E-FERRO-GALVANIZADO.pdf" TargetMode="External"/><Relationship Id="rId7134" Type="http://schemas.openxmlformats.org/officeDocument/2006/relationships/hyperlink" Target="https://www.caixa.gov.br/Downloads/sinapi-metodologia/Livro_SINAPI_Calculos_Parametros.pdf" TargetMode="External"/><Relationship Id="rId8532" Type="http://schemas.openxmlformats.org/officeDocument/2006/relationships/hyperlink" Target="https://www.caixa.gov.br/Downloads/sinapi-cadernos-tecnicos/SINAPI-CT-RECOMPOSICAO-DE-PAVIMENTOS.pdf" TargetMode="External"/><Relationship Id="rId2693" Type="http://schemas.openxmlformats.org/officeDocument/2006/relationships/hyperlink" Target="https://www.caixa.gov.br/Downloads/sinapi-cadernos-tecnicos/SINAPI-CT-DEPRECIACAO-JUROS-IMPOSTOS-E-SEGUROS-MANUTENCAO-E-MATERIAIS-NA-OPERACAO-DOS-EQUIPAMENTOS.pdf" TargetMode="External"/><Relationship Id="rId3744" Type="http://schemas.openxmlformats.org/officeDocument/2006/relationships/hyperlink" Target="https://www.caixa.gov.br/Downloads/sinapi-cadernos-tecnicos/SINAPI-CT-ESTRUTURAS-DE-CONTENCAO-ESTACAS-PAREDES-DIAFRAGMA-E-MURETA-GUIA.pdf" TargetMode="External"/><Relationship Id="rId665" Type="http://schemas.openxmlformats.org/officeDocument/2006/relationships/hyperlink" Target="https://www.caixa.gov.br/Downloads/sinapi-cadernos-tecnicos/SINAPI-CT-ASSENTAMENTO-DE-TUBOS-DE-ESGOTO-OU-DRENAGEM-PLUVIAL-EM-CONCRETO.pdf" TargetMode="External"/><Relationship Id="rId1295" Type="http://schemas.openxmlformats.org/officeDocument/2006/relationships/hyperlink" Target="https://www.caixa.gov.br/Downloads/sinapi-cadernos-tecnicos/SINAPI-CT-CONCRETAGEM-PARA-ESTRUTURAS-DE-CONCRETO-ARMADO.pdf" TargetMode="External"/><Relationship Id="rId2346" Type="http://schemas.openxmlformats.org/officeDocument/2006/relationships/hyperlink" Target="https://www.caixa.gov.br/Downloads/sinapi-cadernos-tecnicos/SINAPI-CT-DEPRECIACAO-JUROS-IMPOSTOS-E-SEGUROS-MANUTENCAO-E-MATERIAIS-NA-OPERACAO-DOS-EQUIPAMENTOS.pdf" TargetMode="External"/><Relationship Id="rId6967" Type="http://schemas.openxmlformats.org/officeDocument/2006/relationships/hyperlink" Target="https://www.caixa.gov.br/Downloads/sinapi-metodologia/Livro_SINAPI_Calculos_Parametros.pdf" TargetMode="External"/><Relationship Id="rId318" Type="http://schemas.openxmlformats.org/officeDocument/2006/relationships/hyperlink" Target="https://www.caixa.gov.br/Downloads/sinapi-cadernos-tecnicos/SINAPI-CT-ARMACAO-PARA-ESTRUTURAS-DE-CONCRETO-ARMADO.pdf" TargetMode="External"/><Relationship Id="rId5569" Type="http://schemas.openxmlformats.org/officeDocument/2006/relationships/hyperlink" Target="https://www.caixa.gov.br/Downloads/sinapi-cadernos-tecnicos/SINAPI-CT-INSTALACOES-PREDIAIS-DE-AGUA-FRIA-EM-PVC.pdf" TargetMode="External"/><Relationship Id="rId9440" Type="http://schemas.openxmlformats.org/officeDocument/2006/relationships/hyperlink" Target="https://www.caixa.gov.br/Downloads/sinapi-cadernos-tecnicos/SINAPI-CT-TUBULACAO-FLANGEADA-PARA-REDES-DE-AGUA.pdf" TargetMode="External"/><Relationship Id="rId8042" Type="http://schemas.openxmlformats.org/officeDocument/2006/relationships/hyperlink" Target="https://www.caixa.gov.br/Downloads/sinapi-cadernos-tecnicos/SINAPI-CT-PISOS.pdf" TargetMode="External"/><Relationship Id="rId4652" Type="http://schemas.openxmlformats.org/officeDocument/2006/relationships/hyperlink" Target="https://www.caixa.gov.br/Downloads/sinapi-cadernos-tecnicos/SINAPI-CT-INSTALACOES-ELETRICAS-QUADROS-CABOS-DISJUNTORES-CONTATORES-E-BARRAMENTOS-BLINDADOS.pdf" TargetMode="External"/><Relationship Id="rId5703" Type="http://schemas.openxmlformats.org/officeDocument/2006/relationships/hyperlink" Target="https://www.caixa.gov.br/Downloads/sinapi-cadernos-tecnicos/SINAPI-CT-INSTALACOES-PREDIAIS-DE-AGUA-QUENTE-EM-CPVC.pdf" TargetMode="External"/><Relationship Id="rId175" Type="http://schemas.openxmlformats.org/officeDocument/2006/relationships/hyperlink" Target="https://www.caixa.gov.br/Downloads/sinapi-cadernos-tecnicos/SINAPI-CT-ARGAMASSAS.pdf" TargetMode="External"/><Relationship Id="rId3254" Type="http://schemas.openxmlformats.org/officeDocument/2006/relationships/hyperlink" Target="https://www.caixa.gov.br/Downloads/sinapi-cadernos-tecnicos/SINAPI-CT-ESCAVACAO-VERTICAL-A-CEU-ABERTO.pdf" TargetMode="External"/><Relationship Id="rId4305" Type="http://schemas.openxmlformats.org/officeDocument/2006/relationships/hyperlink" Target="https://www.caixa.gov.br/Downloads/sinapi-cadernos-tecnicos/SINAPI-CT-ILUMINACAO-PREDIAL-E-MONITORAMENTO.pdf" TargetMode="External"/><Relationship Id="rId7875" Type="http://schemas.openxmlformats.org/officeDocument/2006/relationships/hyperlink" Target="https://www.caixa.gov.br/Downloads/sinapi-cadernos-tecnicos/SINAPI-CT-PINTURA-INTERNA.pdf" TargetMode="External"/><Relationship Id="rId8926" Type="http://schemas.openxmlformats.org/officeDocument/2006/relationships/hyperlink" Target="https://www.caixa.gov.br/Downloads/sinapi-cadernos-tecnicos/SINAPI-CT-SISTEMA-DE-PROTECAO-CONTRA-DESCARGAS-ATMOSFERICAS-SPDA.pdf" TargetMode="External"/><Relationship Id="rId6477" Type="http://schemas.openxmlformats.org/officeDocument/2006/relationships/hyperlink" Target="https://www.caixa.gov.br/Downloads/sinapi-cadernos-tecnicos/SINAPI-CT-INSTALACOES-EM-COBRE.pdf" TargetMode="External"/><Relationship Id="rId7528" Type="http://schemas.openxmlformats.org/officeDocument/2006/relationships/hyperlink" Target="https://www.caixa.gov.br/Downloads/sinapi-cadernos-tecnicos/SINAPI-CT-PAREDES-DE-CONCRETO-ARMACAO.pdf" TargetMode="External"/><Relationship Id="rId5079" Type="http://schemas.openxmlformats.org/officeDocument/2006/relationships/hyperlink" Target="https://www.caixa.gov.br/Downloads/sinapi-cadernos-tecnicos/SINAPI-CT-INSTALACOES-HIDRAULICAS-RESERVACAO-E-BOMBAS-DE-RECALQUE.pdf" TargetMode="External"/><Relationship Id="rId1689" Type="http://schemas.openxmlformats.org/officeDocument/2006/relationships/hyperlink" Target="https://www.caixa.gov.br/Downloads/sinapi-cadernos-tecnicos/SINAPI-CT-CUSTOS-HORARIOS-PRODUTIVO-E-IMPRODUTIVO-DOS-EQUIPAMENTOS.pdf" TargetMode="External"/><Relationship Id="rId5560" Type="http://schemas.openxmlformats.org/officeDocument/2006/relationships/hyperlink" Target="https://www.caixa.gov.br/Downloads/sinapi-cadernos-tecnicos/SINAPI-CT-INSTALACOES-PREDIAIS-DE-AGUA-FRIA-EM-PVC.pdf" TargetMode="External"/><Relationship Id="rId4162" Type="http://schemas.openxmlformats.org/officeDocument/2006/relationships/hyperlink" Target="https://www.caixa.gov.br/Downloads/sinapi-cadernos-tecnicos/SINAPI-CT-GALERIAS-COM-ADUELAS-DE-CONCRETO.pdf" TargetMode="External"/><Relationship Id="rId5213" Type="http://schemas.openxmlformats.org/officeDocument/2006/relationships/hyperlink" Target="https://www.caixa.gov.br/Downloads/sinapi-cadernos-tecnicos/SINAPI-CT-INSTALACOES-HIDRAULICAS-EM-PEX.pdf" TargetMode="External"/><Relationship Id="rId6611" Type="http://schemas.openxmlformats.org/officeDocument/2006/relationships/hyperlink" Target="https://www.caixa.gov.br/Downloads/sinapi-cadernos-tecnicos/SINAPI-CT-INSTALACOES-EM-COBRE.pdf" TargetMode="External"/><Relationship Id="rId8783" Type="http://schemas.openxmlformats.org/officeDocument/2006/relationships/hyperlink" Target="https://www.caixa.gov.br/Downloads/sinapi-cadernos-tecnicos/SINAPI-CT-REDES-DE-AGUA-E-ESGOTO-EM-PEAD-LISO-(TUBOS-E-CONEXOES).pdf" TargetMode="External"/><Relationship Id="rId48" Type="http://schemas.openxmlformats.org/officeDocument/2006/relationships/hyperlink" Target="https://www.caixa.gov.br/Downloads/sinapi-cadernos-tecnicos/SINAPI-CT-ALVENARIA-DE-VEDACAO.pdf" TargetMode="External"/><Relationship Id="rId1823" Type="http://schemas.openxmlformats.org/officeDocument/2006/relationships/hyperlink" Target="https://www.caixa.gov.br/Downloads/sinapi-cadernos-tecnicos/SINAPI-CT-CUSTOS-HORARIOS-PRODUTIVO-E-IMPRODUTIVO-DOS-EQUIPAMENTOS.pdf" TargetMode="External"/><Relationship Id="rId7385" Type="http://schemas.openxmlformats.org/officeDocument/2006/relationships/hyperlink" Target="https://www.caixa.gov.br/Downloads/sinapi-cadernos-tecnicos/SINAPI-CT-MASSA-UNICA-EXTERNA.pdf" TargetMode="External"/><Relationship Id="rId8436" Type="http://schemas.openxmlformats.org/officeDocument/2006/relationships/hyperlink" Target="https://www.caixa.gov.br/Downloads/sinapi-cadernos-tecnicos/SINAPI-CT-RASGOS-E-FIXACOES.pdf" TargetMode="External"/><Relationship Id="rId3995" Type="http://schemas.openxmlformats.org/officeDocument/2006/relationships/hyperlink" Target="https://www.caixa.gov.br/Downloads/sinapi-cadernos-tecnicos/SINAPI-CT-FUNDACOES-RASAS-(BLOCOS-SAPATAS-VIGAS-BALDRAME).pdf" TargetMode="External"/><Relationship Id="rId7038" Type="http://schemas.openxmlformats.org/officeDocument/2006/relationships/hyperlink" Target="https://www.caixa.gov.br/Downloads/sinapi-metodologia/Livro_SINAPI_Calculos_Parametros.pdf" TargetMode="External"/><Relationship Id="rId2597" Type="http://schemas.openxmlformats.org/officeDocument/2006/relationships/hyperlink" Target="https://www.caixa.gov.br/Downloads/sinapi-cadernos-tecnicos/SINAPI-CT-DEPRECIACAO-JUROS-IMPOSTOS-E-SEGUROS-MANUTENCAO-E-MATERIAIS-NA-OPERACAO-DOS-EQUIPAMENTOS.pdf" TargetMode="External"/><Relationship Id="rId3648" Type="http://schemas.openxmlformats.org/officeDocument/2006/relationships/hyperlink" Target="https://www.caixa.gov.br/Downloads/sinapi-cadernos-tecnicos/SINAPI-CT-ESTRUTURA-E-TRAMA-PARA-COBERTURA.pdf" TargetMode="External"/><Relationship Id="rId569" Type="http://schemas.openxmlformats.org/officeDocument/2006/relationships/hyperlink" Target="https://www.caixa.gov.br/Downloads/sinapi-cadernos-tecnicos/SINAPI-CT-ASSENTAMENTO-DE-TUBOS-DE-PVC-E-METALICOS-EM-REDES-DE-AGUA.pdf" TargetMode="External"/><Relationship Id="rId1199" Type="http://schemas.openxmlformats.org/officeDocument/2006/relationships/hyperlink" Target="https://www.caixa.gov.br/Downloads/sinapi-cadernos-tecnicos/SINAPI-CT-CANALETAS-GRELHAS-E-CAIXAS-COM-GRELHA-PARA-DRENAGEM.pdf" TargetMode="External"/><Relationship Id="rId5070" Type="http://schemas.openxmlformats.org/officeDocument/2006/relationships/hyperlink" Target="https://www.caixa.gov.br/Downloads/sinapi-cadernos-tecnicos/SINAPI-CT-INSTALACOES-HIDRAULICAS-RESERVACAO-E-BOMBAS-DE-RECALQUE.pdf" TargetMode="External"/><Relationship Id="rId6121" Type="http://schemas.openxmlformats.org/officeDocument/2006/relationships/hyperlink" Target="https://www.caixa.gov.br/Downloads/sinapi-cadernos-tecnicos/SINAPI-CT-INSTALACOES-DE-GAS-E-INCENDIO-EM-ACO-E-FERRO-GALVANIZADO.pdf" TargetMode="External"/><Relationship Id="rId9691" Type="http://schemas.openxmlformats.org/officeDocument/2006/relationships/hyperlink" Target="https://www.caixa.gov.br/Downloads/sinapi-cadernos-tecnicos/SINAPI-CT-VALVULAS-E-REGISTROS-PARA-SISTEMAS-PREDIAIS.pdf" TargetMode="External"/><Relationship Id="rId8293" Type="http://schemas.openxmlformats.org/officeDocument/2006/relationships/hyperlink" Target="https://www.caixa.gov.br/Downloads/sinapi-cadernos-tecnicos/SINAPI-CT-POCOS-DE-VISITA-E-CAIXAS-PARA-BOCAS-DE-LOBO.pdf" TargetMode="External"/><Relationship Id="rId9344" Type="http://schemas.openxmlformats.org/officeDocument/2006/relationships/hyperlink" Target="https://www.caixa.gov.br/Downloads/sinapi-cadernos-tecnicos/SINAPI-CT-TRANSPORTE-CARGA-E-DESCARGA-DE-MATERIAIS.pdf" TargetMode="External"/><Relationship Id="rId1680" Type="http://schemas.openxmlformats.org/officeDocument/2006/relationships/hyperlink" Target="https://www.caixa.gov.br/Downloads/sinapi-cadernos-tecnicos/SINAPI-CT-CUSTOS-HORARIOS-PRODUTIVO-E-IMPRODUTIVO-DOS-EQUIPAMENTOS.pdf" TargetMode="External"/><Relationship Id="rId2731" Type="http://schemas.openxmlformats.org/officeDocument/2006/relationships/hyperlink" Target="https://www.caixa.gov.br/Downloads/sinapi-cadernos-tecnicos/SINAPI-CT-DRAGAGEM.pdf" TargetMode="External"/><Relationship Id="rId703" Type="http://schemas.openxmlformats.org/officeDocument/2006/relationships/hyperlink" Target="https://www.caixa.gov.br/Downloads/sinapi-cadernos-tecnicos/SINAPI-CT-ASSENTAMENTO-DE-TUBOS-DE-ESGOTO-OU-DRENAGEM-PLUVIAL-EM-CONCRETO.pdf" TargetMode="External"/><Relationship Id="rId1333" Type="http://schemas.openxmlformats.org/officeDocument/2006/relationships/hyperlink" Target="https://www.caixa.gov.br/Downloads/sinapi-cadernos-tecnicos/SINAPI-CT-CONCRETO-PROJETADO.pdf" TargetMode="External"/><Relationship Id="rId5954" Type="http://schemas.openxmlformats.org/officeDocument/2006/relationships/hyperlink" Target="https://www.caixa.gov.br/Downloads/sinapi-cadernos-tecnicos/SINAPI-CT-INSTALACOES-DE-GAS-E-INCENDIO-EM-ACO-E-FERRO-GALVANIZADO.pdf" TargetMode="External"/><Relationship Id="rId4556" Type="http://schemas.openxmlformats.org/officeDocument/2006/relationships/hyperlink" Target="https://www.caixa.gov.br/Downloads/sinapi-cadernos-tecnicos/SINAPI-CT-INSTALACOES-ELETRICAS-ELETRODUTOS-CONEXOES-E-CONDULETES-APARENTES.pdf" TargetMode="External"/><Relationship Id="rId5607" Type="http://schemas.openxmlformats.org/officeDocument/2006/relationships/hyperlink" Target="https://www.caixa.gov.br/Downloads/sinapi-cadernos-tecnicos/SINAPI-CT-INSTALACOES-PREDIAIS-DE-AGUA-FRIA-EM-PVC.pdf" TargetMode="External"/><Relationship Id="rId3158" Type="http://schemas.openxmlformats.org/officeDocument/2006/relationships/hyperlink" Target="https://www.caixa.gov.br/Downloads/sinapi-cadernos-tecnicos/SINAPI-CT-ESCAVACAO-HORIZONTAL.pdf" TargetMode="External"/><Relationship Id="rId4209" Type="http://schemas.openxmlformats.org/officeDocument/2006/relationships/hyperlink" Target="https://www.caixa.gov.br/Downloads/sinapi-cadernos-tecnicos/SINAPI-CT-GRAUTE-E-ARMACAO.pdf" TargetMode="External"/><Relationship Id="rId7779" Type="http://schemas.openxmlformats.org/officeDocument/2006/relationships/hyperlink" Target="https://www.caixa.gov.br/Downloads/sinapi-cadernos-tecnicos/SINAPI-CT-PERFURACAO-HORIZONTAL-DIRECIONAL-HDD.pdf" TargetMode="External"/><Relationship Id="rId560" Type="http://schemas.openxmlformats.org/officeDocument/2006/relationships/hyperlink" Target="https://www.caixa.gov.br/Downloads/sinapi-cadernos-tecnicos/SINAPI-CT-ASSENTAMENTO-DE-TUBOS-DE-PVC-E-METALICOS-EM-REDES-DE-AGUA.pdf" TargetMode="External"/><Relationship Id="rId1190" Type="http://schemas.openxmlformats.org/officeDocument/2006/relationships/hyperlink" Target="https://www.caixa.gov.br/Downloads/sinapi-cadernos-tecnicos/SINAPI-CT-CANALETAS-GRELHAS-E-CAIXAS-COM-GRELHA-PARA-DRENAGEM.pdf" TargetMode="External"/><Relationship Id="rId2241" Type="http://schemas.openxmlformats.org/officeDocument/2006/relationships/hyperlink" Target="https://www.caixa.gov.br/Downloads/sinapi-cadernos-tecnicos/SINAPI-CT-DEPRECIACAO-JUROS-IMPOSTOS-E-SEGUROS-MANUTENCAO-E-MATERIAIS-NA-OPERACAO-DOS-EQUIPAMENTOS.pdf" TargetMode="External"/><Relationship Id="rId213" Type="http://schemas.openxmlformats.org/officeDocument/2006/relationships/hyperlink" Target="https://www.caixa.gov.br/Downloads/sinapi-cadernos-tecnicos/SINAPI-CT-ARGAMASSAS.pdf" TargetMode="External"/><Relationship Id="rId6862" Type="http://schemas.openxmlformats.org/officeDocument/2006/relationships/hyperlink" Target="https://www.caixa.gov.br/Downloads/sinapi-metodologia/Livro_SINAPI_Calculos_Parametros.pdf" TargetMode="External"/><Relationship Id="rId7913" Type="http://schemas.openxmlformats.org/officeDocument/2006/relationships/hyperlink" Target="https://www.caixa.gov.br/Downloads/sinapi-cadernos-tecnicos/SINAPI-CT-PINTURA-EM-MADEIRA.pdf" TargetMode="External"/><Relationship Id="rId4066" Type="http://schemas.openxmlformats.org/officeDocument/2006/relationships/hyperlink" Target="https://www.caixa.gov.br/Downloads/sinapi-cadernos-tecnicos/SINAPI-CT-FORMAS-PARA-ESTRUTURAS-DE-CONCRETO-ARMADO.pdf" TargetMode="External"/><Relationship Id="rId5464" Type="http://schemas.openxmlformats.org/officeDocument/2006/relationships/hyperlink" Target="https://www.caixa.gov.br/Downloads/sinapi-cadernos-tecnicos/SINAPI-CT-INSTALACOES-PREDIAIS-DE-AGUA-FRIA-EM-PVC.pdf" TargetMode="External"/><Relationship Id="rId6515" Type="http://schemas.openxmlformats.org/officeDocument/2006/relationships/hyperlink" Target="https://www.caixa.gov.br/Downloads/sinapi-cadernos-tecnicos/SINAPI-CT-INSTALACOES-EM-COBRE.pdf" TargetMode="External"/><Relationship Id="rId5117" Type="http://schemas.openxmlformats.org/officeDocument/2006/relationships/hyperlink" Target="https://www.caixa.gov.br/Downloads/sinapi-cadernos-tecnicos/SINAPI-CT-INSTALACOES-HIDRAULICAS-EM-PEX.pdf" TargetMode="External"/><Relationship Id="rId8687" Type="http://schemas.openxmlformats.org/officeDocument/2006/relationships/hyperlink" Target="https://www.caixa.gov.br/Downloads/sinapi-cadernos-tecnicos/SINAPI-CT-REDES-DE-AGUA-E-ESGOTO-EM-PEAD-LISO-(TUBOS-E-CONEXOES).pdf" TargetMode="External"/><Relationship Id="rId9738" Type="http://schemas.openxmlformats.org/officeDocument/2006/relationships/hyperlink" Target="https://www.caixa.gov.br/Downloads/sinapi-cadernos-tecnicos/SINAPI-CT-VALVULAS-PARA-REDES-DE-SANEAMENTO.pdf" TargetMode="External"/><Relationship Id="rId1727" Type="http://schemas.openxmlformats.org/officeDocument/2006/relationships/hyperlink" Target="https://www.caixa.gov.br/Downloads/sinapi-cadernos-tecnicos/SINAPI-CT-CUSTOS-HORARIOS-PRODUTIVO-E-IMPRODUTIVO-DOS-EQUIPAMENTOS.pdf" TargetMode="External"/><Relationship Id="rId7289" Type="http://schemas.openxmlformats.org/officeDocument/2006/relationships/hyperlink" Target="https://www.caixa.gov.br/Downloads/sinapi-cadernos-tecnicos/SINAPI-CT-LUMINARIAS-EXTERNAS.pdf" TargetMode="External"/><Relationship Id="rId3899" Type="http://schemas.openxmlformats.org/officeDocument/2006/relationships/hyperlink" Target="https://www.caixa.gov.br/Downloads/sinapi-cadernos-tecnicos/SINAPI-CT-FACHADAS-COM-PLACAS-CERAMICAS-E-GRANITO-INSERTADAS.pdf" TargetMode="External"/><Relationship Id="rId4200" Type="http://schemas.openxmlformats.org/officeDocument/2006/relationships/hyperlink" Target="https://www.caixa.gov.br/Downloads/sinapi-cadernos-tecnicos/SINAPI-CT-GRAUTE-E-ARMACAO.pdf" TargetMode="External"/><Relationship Id="rId7770" Type="http://schemas.openxmlformats.org/officeDocument/2006/relationships/hyperlink" Target="https://www.caixa.gov.br/Downloads/sinapi-cadernos-tecnicos/SINAPI-CT-PERFURACAO-HORIZONTAL-DIRECIONAL-HDD.pdf" TargetMode="External"/><Relationship Id="rId6372" Type="http://schemas.openxmlformats.org/officeDocument/2006/relationships/hyperlink" Target="https://www.caixa.gov.br/Downloads/sinapi-cadernos-tecnicos/SINAPI-CT-INSTALACOES-EM-COBRE.pdf" TargetMode="External"/><Relationship Id="rId7423" Type="http://schemas.openxmlformats.org/officeDocument/2006/relationships/hyperlink" Target="https://www.caixa.gov.br/Downloads/sinapi-cadernos-tecnicos/SINAPI-CT-MASSA-UNICA-INTERNA.pdf" TargetMode="External"/><Relationship Id="rId8821" Type="http://schemas.openxmlformats.org/officeDocument/2006/relationships/hyperlink" Target="https://www.caixa.gov.br/Downloads/sinapi-cadernos-tecnicos/SINAPI-CT-REVESTIMENTOS-CERAMICOS-INTERNOS.pdf" TargetMode="External"/><Relationship Id="rId6025" Type="http://schemas.openxmlformats.org/officeDocument/2006/relationships/hyperlink" Target="https://www.caixa.gov.br/Downloads/sinapi-cadernos-tecnicos/SINAPI-CT-INSTALACOES-DE-GAS-E-INCENDIO-EM-ACO-E-FERRO-GALVANIZADO.pdf" TargetMode="External"/><Relationship Id="rId2982" Type="http://schemas.openxmlformats.org/officeDocument/2006/relationships/hyperlink" Target="https://www.caixa.gov.br/Downloads/sinapi-cadernos-tecnicos/SINAPI-CT-EQUIPAMENTOS-DE-PROTECAO-COLETIVA.pdf" TargetMode="External"/><Relationship Id="rId8197" Type="http://schemas.openxmlformats.org/officeDocument/2006/relationships/hyperlink" Target="https://www.caixa.gov.br/Downloads/sinapi-cadernos-tecnicos/SINAPI-CT-POCOS-DE-VISITA-E-CAIXAS-PARA-BOCAS-DE-LOBO.pdf" TargetMode="External"/><Relationship Id="rId9595" Type="http://schemas.openxmlformats.org/officeDocument/2006/relationships/hyperlink" Target="https://www.caixa.gov.br/Downloads/sinapi-cadernos-tecnicos/SINAPI-CT-VIDROS-E-ESPELHOS.pdf" TargetMode="External"/><Relationship Id="rId954" Type="http://schemas.openxmlformats.org/officeDocument/2006/relationships/hyperlink" Target="https://www.caixa.gov.br/Downloads/sinapi-cadernos-tecnicos/SINAPI-CT-ATERROS-BASES-SUB-BASES-E-IMPRIMACOES.pdf" TargetMode="External"/><Relationship Id="rId1584" Type="http://schemas.openxmlformats.org/officeDocument/2006/relationships/hyperlink" Target="https://www.caixa.gov.br/Downloads/sinapi-cadernos-tecnicos/SINAPI-CT-CUSTOS-HORARIOS-PRODUTIVO-E-IMPRODUTIVO-DOS-EQUIPAMENTOS.pdf" TargetMode="External"/><Relationship Id="rId2635" Type="http://schemas.openxmlformats.org/officeDocument/2006/relationships/hyperlink" Target="https://www.caixa.gov.br/Downloads/sinapi-cadernos-tecnicos/SINAPI-CT-DEPRECIACAO-JUROS-IMPOSTOS-E-SEGUROS-MANUTENCAO-E-MATERIAIS-NA-OPERACAO-DOS-EQUIPAMENTOS.pdf" TargetMode="External"/><Relationship Id="rId9248" Type="http://schemas.openxmlformats.org/officeDocument/2006/relationships/hyperlink" Target="https://www.caixa.gov.br/Downloads/sinapi-cadernos-tecnicos/SINAPI-CT-TRANSPORTE-DE-MATERIAIS-DENTRO-DO-CANTEIRO-DE-OBRAS.pdf" TargetMode="External"/><Relationship Id="rId607" Type="http://schemas.openxmlformats.org/officeDocument/2006/relationships/hyperlink" Target="https://www.caixa.gov.br/Downloads/sinapi-cadernos-tecnicos/SINAPI-CT-ASSENTAMENTO-DE-TUBOS-DE-PVC-E-METALICOS-EM-REDES-DE-AGUA.pdf" TargetMode="External"/><Relationship Id="rId1237" Type="http://schemas.openxmlformats.org/officeDocument/2006/relationships/hyperlink" Target="https://www.caixa.gov.br/Downloads/sinapi-cadernos-tecnicos/SINAPI-CT-CERCAS-PROTETORES-E-ALAMBRADOS.pdf" TargetMode="External"/><Relationship Id="rId5858" Type="http://schemas.openxmlformats.org/officeDocument/2006/relationships/hyperlink" Target="https://www.caixa.gov.br/Downloads/sinapi-cadernos-tecnicos/SINAPI-CT-INSTALACOES-PREDIAIS-DE-AGUAS-PLUVIAIS-TUBOS-CONEXOES-CAIXAS-E-RALOS.pdf" TargetMode="External"/><Relationship Id="rId6909" Type="http://schemas.openxmlformats.org/officeDocument/2006/relationships/hyperlink" Target="https://www.caixa.gov.br/Downloads/sinapi-metodologia/Livro_SINAPI_Calculos_Parametros.pdf" TargetMode="External"/><Relationship Id="rId7280" Type="http://schemas.openxmlformats.org/officeDocument/2006/relationships/hyperlink" Target="https://www.caixa.gov.br/Downloads/sinapi-cadernos-tecnicos/SINAPI-CT-LUMINARIAS-EXTERNAS.pdf" TargetMode="External"/><Relationship Id="rId8331" Type="http://schemas.openxmlformats.org/officeDocument/2006/relationships/hyperlink" Target="https://www.caixa.gov.br/Downloads/sinapi-cadernos-tecnicos/SINAPI-CT-PRODUCAO-DE-CONCRETO.pdf" TargetMode="External"/><Relationship Id="rId2492" Type="http://schemas.openxmlformats.org/officeDocument/2006/relationships/hyperlink" Target="https://www.caixa.gov.br/Downloads/sinapi-cadernos-tecnicos/SINAPI-CT-DEPRECIACAO-JUROS-IMPOSTOS-E-SEGUROS-MANUTENCAO-E-MATERIAIS-NA-OPERACAO-DOS-EQUIPAMENTOS.pdf" TargetMode="External"/><Relationship Id="rId3890" Type="http://schemas.openxmlformats.org/officeDocument/2006/relationships/hyperlink" Target="https://www.caixa.gov.br/Downloads/sinapi-cadernos-tecnicos/SINAPI-CT-EXECUCAO-DE-TIRANTES.pdf" TargetMode="External"/><Relationship Id="rId4941" Type="http://schemas.openxmlformats.org/officeDocument/2006/relationships/hyperlink" Target="https://www.caixa.gov.br/Downloads/sinapi-cadernos-tecnicos/SINAPI-CT-INSTALACOES-HIDRAULICAS-RESERVACAO-E-BOMBAS-DE-RECALQUE.pdf" TargetMode="External"/><Relationship Id="rId464" Type="http://schemas.openxmlformats.org/officeDocument/2006/relationships/hyperlink" Target="https://www.caixa.gov.br/Downloads/sinapi-cadernos-tecnicos/SINAPI-CT-ASSENTAMENTO-DE-TUBOS-DE-PVC-E-METALICOS-EM-REDES-DE-AGUA.pdf" TargetMode="External"/><Relationship Id="rId1094" Type="http://schemas.openxmlformats.org/officeDocument/2006/relationships/hyperlink" Target="https://www.caixa.gov.br/Downloads/sinapi-cadernos-tecnicos/SINAPI-CT-CAIXAS-ENTERRADAS.pdf" TargetMode="External"/><Relationship Id="rId2145" Type="http://schemas.openxmlformats.org/officeDocument/2006/relationships/hyperlink" Target="https://www.caixa.gov.br/Downloads/sinapi-cadernos-tecnicos/SINAPI-CT-DEPRECIACAO-JUROS-IMPOSTOS-E-SEGUROS-MANUTENCAO-E-MATERIAIS-NA-OPERACAO-DOS-EQUIPAMENTOS.pdf" TargetMode="External"/><Relationship Id="rId3543" Type="http://schemas.openxmlformats.org/officeDocument/2006/relationships/hyperlink" Target="https://www.caixa.gov.br/Downloads/sinapi-cadernos-tecnicos/SINAPI-CT-ESQUADRIAS-PORTAS.pdf" TargetMode="External"/><Relationship Id="rId117" Type="http://schemas.openxmlformats.org/officeDocument/2006/relationships/hyperlink" Target="https://www.caixa.gov.br/Downloads/sinapi-cadernos-tecnicos/SINAPI-CT-ARGAMASSAS.pdf" TargetMode="External"/><Relationship Id="rId6766" Type="http://schemas.openxmlformats.org/officeDocument/2006/relationships/hyperlink" Target="https://www.caixa.gov.br/Downloads/sinapi-cadernos-tecnicos/SINAPI-CT-LIMPEZA-DE-OBRA.pdf" TargetMode="External"/><Relationship Id="rId7817" Type="http://schemas.openxmlformats.org/officeDocument/2006/relationships/hyperlink" Target="https://www.caixa.gov.br/Downloads/sinapi-cadernos-tecnicos/SINAPI-CT-PERFURACAO-HORIZONTAL-DIRECIONAL-HDD.pdf" TargetMode="External"/><Relationship Id="rId5368" Type="http://schemas.openxmlformats.org/officeDocument/2006/relationships/hyperlink" Target="https://www.caixa.gov.br/Downloads/sinapi-cadernos-tecnicos/SINAPI-CT-INSTALACOES-PREDIAIS-DE-ESGOTO-TUBOS-E-CONEXOES.pdf" TargetMode="External"/><Relationship Id="rId6419" Type="http://schemas.openxmlformats.org/officeDocument/2006/relationships/hyperlink" Target="https://www.caixa.gov.br/Downloads/sinapi-cadernos-tecnicos/SINAPI-CT-INSTALACOES-EM-COBRE.pdf" TargetMode="External"/><Relationship Id="rId1978" Type="http://schemas.openxmlformats.org/officeDocument/2006/relationships/hyperlink" Target="https://www.caixa.gov.br/Downloads/sinapi-cadernos-tecnicos/SINAPI-CT-DEPRECIACAO-JUROS-IMPOSTOS-E-SEGUROS-MANUTENCAO-E-MATERIAIS-NA-OPERACAO-DOS-EQUIPAMENTOS.pdf" TargetMode="External"/><Relationship Id="rId4451" Type="http://schemas.openxmlformats.org/officeDocument/2006/relationships/hyperlink" Target="https://www.caixa.gov.br/Downloads/sinapi-cadernos-tecnicos/SINAPI-CT-INSTALACOES-ELETRICAS-ELETRODUTOS-EMBUTIDOS-CABOS-CAIXAS-TOMADAS-E-INTERRUPTORES.pdf" TargetMode="External"/><Relationship Id="rId5502" Type="http://schemas.openxmlformats.org/officeDocument/2006/relationships/hyperlink" Target="https://www.caixa.gov.br/Downloads/sinapi-cadernos-tecnicos/SINAPI-CT-INSTALACOES-PREDIAIS-DE-AGUA-FRIA-EM-PVC.pdf" TargetMode="External"/><Relationship Id="rId6900" Type="http://schemas.openxmlformats.org/officeDocument/2006/relationships/hyperlink" Target="https://www.caixa.gov.br/Downloads/sinapi-metodologia/Livro_SINAPI_Calculos_Parametros.pdf" TargetMode="External"/><Relationship Id="rId3053" Type="http://schemas.openxmlformats.org/officeDocument/2006/relationships/hyperlink" Target="https://www.caixa.gov.br/Downloads/sinapi-cadernos-tecnicos/SINAPI-CT-ESCADAS.pdf" TargetMode="External"/><Relationship Id="rId4104" Type="http://schemas.openxmlformats.org/officeDocument/2006/relationships/hyperlink" Target="https://www.caixa.gov.br/Downloads/sinapi-cadernos-tecnicos/SINAPI-CT-FORMAS-PARA-ESTRUTURAS-DE-CONCRETO-ARMADO.pdf" TargetMode="External"/><Relationship Id="rId6276" Type="http://schemas.openxmlformats.org/officeDocument/2006/relationships/hyperlink" Target="https://www.caixa.gov.br/Downloads/sinapi-cadernos-tecnicos/SINAPI-CT-INSTALACOES-DE-GAS-EM-PEX-MULTICAMADAS.pdf" TargetMode="External"/><Relationship Id="rId7674" Type="http://schemas.openxmlformats.org/officeDocument/2006/relationships/hyperlink" Target="https://www.caixa.gov.br/Downloads/sinapi-cadernos-tecnicos/SINAPI-CT-PAVIMENTACOES-DIVERSAS-PARALELEPIPEDOS-E-PEDRAS-POLIEDRICAS.pdf" TargetMode="External"/><Relationship Id="rId8725" Type="http://schemas.openxmlformats.org/officeDocument/2006/relationships/hyperlink" Target="https://www.caixa.gov.br/Downloads/sinapi-cadernos-tecnicos/SINAPI-CT-REDES-DE-AGUA-E-ESGOTO-EM-PEAD-LISO-(TUBOS-E-CONEXOES).pdf" TargetMode="External"/><Relationship Id="rId7327" Type="http://schemas.openxmlformats.org/officeDocument/2006/relationships/hyperlink" Target="https://www.caixa.gov.br/Downloads/sinapi-cadernos-tecnicos/SINAPI-CT-MASSA-UNICA-EXTERNA.pdf" TargetMode="External"/><Relationship Id="rId2886" Type="http://schemas.openxmlformats.org/officeDocument/2006/relationships/hyperlink" Target="https://www.caixa.gov.br/Downloads/sinapi-cadernos-tecnicos/SINAPI-CT-ELETROCALHAS.pdf" TargetMode="External"/><Relationship Id="rId3937" Type="http://schemas.openxmlformats.org/officeDocument/2006/relationships/hyperlink" Target="https://www.caixa.gov.br/Downloads/sinapi-cadernos-tecnicos/SINAPI-CT-FOSSAS-E-SUMIDOUROS.pdf" TargetMode="External"/><Relationship Id="rId9499" Type="http://schemas.openxmlformats.org/officeDocument/2006/relationships/hyperlink" Target="https://www.caixa.gov.br/Downloads/sinapi-cadernos-tecnicos/SINAPI-CT-TUBULACAO-FLANGEADA-PARA-REDES-DE-AGUA.pdf" TargetMode="External"/><Relationship Id="rId858" Type="http://schemas.openxmlformats.org/officeDocument/2006/relationships/hyperlink" Target="https://www.caixa.gov.br/Downloads/sinapi-cadernos-tecnicos/SINAPI-CT-ATERROS-BASES-SUB-BASES-E-IMPRIMACOES.pdf" TargetMode="External"/><Relationship Id="rId1488" Type="http://schemas.openxmlformats.org/officeDocument/2006/relationships/hyperlink" Target="https://www.caixa.gov.br/Downloads/sinapi-cadernos-tecnicos/SINAPI-CT-CUSTOS-HORARIOS-PRODUTIVO-E-IMPRODUTIVO-DOS-EQUIPAMENTOS.pdf" TargetMode="External"/><Relationship Id="rId2539" Type="http://schemas.openxmlformats.org/officeDocument/2006/relationships/hyperlink" Target="https://www.caixa.gov.br/Downloads/sinapi-cadernos-tecnicos/SINAPI-CT-DEPRECIACAO-JUROS-IMPOSTOS-E-SEGUROS-MANUTENCAO-E-MATERIAIS-NA-OPERACAO-DOS-EQUIPAMENTOS.pdf" TargetMode="External"/><Relationship Id="rId6410" Type="http://schemas.openxmlformats.org/officeDocument/2006/relationships/hyperlink" Target="https://www.caixa.gov.br/Downloads/sinapi-cadernos-tecnicos/SINAPI-CT-INSTALACOES-EM-COBRE.pdf" TargetMode="External"/><Relationship Id="rId5012" Type="http://schemas.openxmlformats.org/officeDocument/2006/relationships/hyperlink" Target="https://www.caixa.gov.br/Downloads/sinapi-cadernos-tecnicos/SINAPI-CT-INSTALACOES-HIDRAULICAS-RESERVACAO-E-BOMBAS-DE-RECALQUE.pdf" TargetMode="External"/><Relationship Id="rId8582" Type="http://schemas.openxmlformats.org/officeDocument/2006/relationships/hyperlink" Target="https://www.caixa.gov.br/Downloads/sinapi-cadernos-tecnicos/SINAPI-CT-REDES-ENTERRADAS-DE-DISTRIBUICAO-ELETRICA.pdf" TargetMode="External"/><Relationship Id="rId9633" Type="http://schemas.openxmlformats.org/officeDocument/2006/relationships/hyperlink" Target="https://www.caixa.gov.br/Downloads/sinapi-cadernos-tecnicos/SINAPI-CT-VALVULAS-E-REGISTROS-PARA-SISTEMAS-PREDIAIS.pdf" TargetMode="External"/><Relationship Id="rId7184" Type="http://schemas.openxmlformats.org/officeDocument/2006/relationships/hyperlink" Target="https://www.caixa.gov.br/Downloads/sinapi-cadernos-tecnicos/SINAPI-CT-LOUCAS-E-METAIS.pdf" TargetMode="External"/><Relationship Id="rId8235" Type="http://schemas.openxmlformats.org/officeDocument/2006/relationships/hyperlink" Target="https://www.caixa.gov.br/Downloads/sinapi-cadernos-tecnicos/SINAPI-CT-POCOS-DE-VISITA-E-CAIXAS-PARA-BOCAS-DE-LOBO.pdf" TargetMode="External"/><Relationship Id="rId1622" Type="http://schemas.openxmlformats.org/officeDocument/2006/relationships/hyperlink" Target="https://www.caixa.gov.br/Downloads/sinapi-cadernos-tecnicos/SINAPI-CT-CUSTOS-HORARIOS-PRODUTIVO-E-IMPRODUTIVO-DOS-EQUIPAMENTOS.pdf" TargetMode="External"/><Relationship Id="rId3794" Type="http://schemas.openxmlformats.org/officeDocument/2006/relationships/hyperlink" Target="https://www.caixa.gov.br/Downloads/sinapi-cadernos-tecnicos/SINAPI-CT-ESTRUTURAS-DE-MADEIRA.pdf" TargetMode="External"/><Relationship Id="rId4845" Type="http://schemas.openxmlformats.org/officeDocument/2006/relationships/hyperlink" Target="https://www.caixa.gov.br/Downloads/sinapi-cadernos-tecnicos/SINAPI-CT-INSTALACOES-HIDRAULICAS-RESERVACAO-E-BOMBAS-DE-RECALQUE.pdf" TargetMode="External"/><Relationship Id="rId2396" Type="http://schemas.openxmlformats.org/officeDocument/2006/relationships/hyperlink" Target="https://www.caixa.gov.br/Downloads/sinapi-cadernos-tecnicos/SINAPI-CT-DEPRECIACAO-JUROS-IMPOSTOS-E-SEGUROS-MANUTENCAO-E-MATERIAIS-NA-OPERACAO-DOS-EQUIPAMENTOS.pdf" TargetMode="External"/><Relationship Id="rId3447" Type="http://schemas.openxmlformats.org/officeDocument/2006/relationships/hyperlink" Target="https://www.caixa.gov.br/Downloads/sinapi-cadernos-tecnicos/SINAPI-CT-ESQUADRIAS-JANELAS.pdf" TargetMode="External"/><Relationship Id="rId368" Type="http://schemas.openxmlformats.org/officeDocument/2006/relationships/hyperlink" Target="https://www.caixa.gov.br/Downloads/sinapi-cadernos-tecnicos/SINAPI-CT-ASSENTAMENTO-DE-TUBOS-DE-ESGOTO-EM-PVC-E-PEAD.pdf" TargetMode="External"/><Relationship Id="rId2049" Type="http://schemas.openxmlformats.org/officeDocument/2006/relationships/hyperlink" Target="https://www.caixa.gov.br/Downloads/sinapi-cadernos-tecnicos/SINAPI-CT-DEPRECIACAO-JUROS-IMPOSTOS-E-SEGUROS-MANUTENCAO-E-MATERIAIS-NA-OPERACAO-DOS-EQUIPAMENTOS.pdf" TargetMode="External"/><Relationship Id="rId9490" Type="http://schemas.openxmlformats.org/officeDocument/2006/relationships/hyperlink" Target="https://www.caixa.gov.br/Downloads/sinapi-cadernos-tecnicos/SINAPI-CT-TUBULACAO-FLANGEADA-PARA-REDES-DE-AGUA.pdf" TargetMode="External"/><Relationship Id="rId2530" Type="http://schemas.openxmlformats.org/officeDocument/2006/relationships/hyperlink" Target="https://www.caixa.gov.br/Downloads/sinapi-cadernos-tecnicos/SINAPI-CT-DEPRECIACAO-JUROS-IMPOSTOS-E-SEGUROS-MANUTENCAO-E-MATERIAIS-NA-OPERACAO-DOS-EQUIPAMENTOS.pdf" TargetMode="External"/><Relationship Id="rId8092" Type="http://schemas.openxmlformats.org/officeDocument/2006/relationships/hyperlink" Target="https://www.caixa.gov.br/Downloads/sinapi-cadernos-tecnicos/SINAPI-CT-POSTES-DE-CONCRETO-E-METALICOS.pdf" TargetMode="External"/><Relationship Id="rId9143" Type="http://schemas.openxmlformats.org/officeDocument/2006/relationships/hyperlink" Target="https://www.caixa.gov.br/Downloads/sinapi-cadernos-tecnicos/SINAPI-CT-TRANSPORTE-FLUVIAL-CARGA-E-DESCARGA.pdf" TargetMode="External"/><Relationship Id="rId502" Type="http://schemas.openxmlformats.org/officeDocument/2006/relationships/hyperlink" Target="https://www.caixa.gov.br/Downloads/sinapi-cadernos-tecnicos/SINAPI-CT-ASSENTAMENTO-DE-TUBOS-DE-PVC-E-METALICOS-EM-REDES-DE-AGUA.pdf" TargetMode="External"/><Relationship Id="rId1132" Type="http://schemas.openxmlformats.org/officeDocument/2006/relationships/hyperlink" Target="https://www.caixa.gov.br/Downloads/sinapi-cadernos-tecnicos/SINAPI-CT-CAIXAS-ENTERRADAS.pdf" TargetMode="External"/><Relationship Id="rId4355" Type="http://schemas.openxmlformats.org/officeDocument/2006/relationships/hyperlink" Target="https://www.caixa.gov.br/Downloads/sinapi-cadernos-tecnicos/SINAPI-CT-INSTALACOES-ELETRICAS-ELETRODUTOS-EMBUTIDOS-CABOS-CAIXAS-TOMADAS-E-INTERRUPTORES.pdf" TargetMode="External"/><Relationship Id="rId5753" Type="http://schemas.openxmlformats.org/officeDocument/2006/relationships/hyperlink" Target="https://www.caixa.gov.br/Downloads/sinapi-cadernos-tecnicos/SINAPI-CT-INSTALACOES-PREDIAIS-DE-AGUA-QUENTE-EM-CPVC.pdf" TargetMode="External"/><Relationship Id="rId6804" Type="http://schemas.openxmlformats.org/officeDocument/2006/relationships/hyperlink" Target="https://www.caixa.gov.br/Downloads/sinapi-metodologia/Livro_SINAPI_Calculos_Parametros.pdf" TargetMode="External"/><Relationship Id="rId4008" Type="http://schemas.openxmlformats.org/officeDocument/2006/relationships/hyperlink" Target="https://www.caixa.gov.br/Downloads/sinapi-cadernos-tecnicos/SINAPI-CT-FUNDACOES-RASAS-(BLOCOS-SAPATAS-VIGAS-BALDRAME).pdf" TargetMode="External"/><Relationship Id="rId5406" Type="http://schemas.openxmlformats.org/officeDocument/2006/relationships/hyperlink" Target="https://www.caixa.gov.br/Downloads/sinapi-cadernos-tecnicos/SINAPI-CT-INSTALACOES-PREDIAIS-DE-ESGOTO-TUBOS-E-CONEXOES.pdf" TargetMode="External"/><Relationship Id="rId8976" Type="http://schemas.openxmlformats.org/officeDocument/2006/relationships/hyperlink" Target="https://www.caixa.gov.br/Downloads/sinapi-cadernos-tecnicos/SINAPI-CT-SISTEMAS-DE-MEDICAO.pdf" TargetMode="External"/><Relationship Id="rId7578" Type="http://schemas.openxmlformats.org/officeDocument/2006/relationships/hyperlink" Target="https://www.caixa.gov.br/Downloads/sinapi-cadernos-tecnicos/SINAPI-CT-PAREDES-DE-CONCRETO-ESTUCAMENTO.pdf" TargetMode="External"/><Relationship Id="rId8629" Type="http://schemas.openxmlformats.org/officeDocument/2006/relationships/hyperlink" Target="https://www.caixa.gov.br/Downloads/sinapi-cadernos-tecnicos/SINAPI-CT-REDES-DE-LOGICA-TELEFONIA-E-IMAGEM.pdf" TargetMode="External"/><Relationship Id="rId2040" Type="http://schemas.openxmlformats.org/officeDocument/2006/relationships/hyperlink" Target="https://www.caixa.gov.br/Downloads/sinapi-cadernos-tecnicos/SINAPI-CT-DEPRECIACAO-JUROS-IMPOSTOS-E-SEGUROS-MANUTENCAO-E-MATERIAIS-NA-OPERACAO-DOS-EQUIPAMENTOS.pdf" TargetMode="External"/><Relationship Id="rId6661" Type="http://schemas.openxmlformats.org/officeDocument/2006/relationships/hyperlink" Target="https://www.caixa.gov.br/Downloads/sinapi-cadernos-tecnicos/SINAPI-CT-LAJES-PRE-MOLDADAS.pdf" TargetMode="External"/><Relationship Id="rId7712" Type="http://schemas.openxmlformats.org/officeDocument/2006/relationships/hyperlink" Target="https://www.caixa.gov.br/Downloads/sinapi-cadernos-tecnicos/SINAPI-CT-PAVIMENTO-RIGIDO-DE-CONCRETO.pdf" TargetMode="External"/><Relationship Id="rId5263" Type="http://schemas.openxmlformats.org/officeDocument/2006/relationships/hyperlink" Target="https://www.caixa.gov.br/Downloads/sinapi-cadernos-tecnicos/SINAPI-CT-INSTALACOES-HIDRAULICAS-EM-PPR.pdf" TargetMode="External"/><Relationship Id="rId6314" Type="http://schemas.openxmlformats.org/officeDocument/2006/relationships/hyperlink" Target="https://www.caixa.gov.br/Downloads/sinapi-cadernos-tecnicos/SINAPI-CT-INSTALACOES-DE-AR-CONDICIONADO.pdf" TargetMode="External"/><Relationship Id="rId8486" Type="http://schemas.openxmlformats.org/officeDocument/2006/relationships/hyperlink" Target="https://www.caixa.gov.br/Downloads/sinapi-cadernos-tecnicos/SINAPI-CT-RASGOS-E-FIXACOES.pdf" TargetMode="External"/><Relationship Id="rId98" Type="http://schemas.openxmlformats.org/officeDocument/2006/relationships/hyperlink" Target="https://www.caixa.gov.br/Downloads/sinapi-cadernos-tecnicos/SINAPI-CT-ALVENARIAS-DIVERSAS.pdf" TargetMode="External"/><Relationship Id="rId1873" Type="http://schemas.openxmlformats.org/officeDocument/2006/relationships/hyperlink" Target="https://www.caixa.gov.br/Downloads/sinapi-cadernos-tecnicos/SINAPI-CT-DEMOLICOES-E-REMOCOES.pdf" TargetMode="External"/><Relationship Id="rId2924" Type="http://schemas.openxmlformats.org/officeDocument/2006/relationships/hyperlink" Target="https://www.caixa.gov.br/Downloads/sinapi-cadernos-tecnicos/SINAPI-CT-ELETROCALHAS.pdf" TargetMode="External"/><Relationship Id="rId7088" Type="http://schemas.openxmlformats.org/officeDocument/2006/relationships/hyperlink" Target="https://www.caixa.gov.br/Downloads/sinapi-metodologia/Livro_SINAPI_Calculos_Parametros.pdf" TargetMode="External"/><Relationship Id="rId8139" Type="http://schemas.openxmlformats.org/officeDocument/2006/relationships/hyperlink" Target="https://www.caixa.gov.br/Downloads/sinapi-cadernos-tecnicos/SINAPI-CT-POCOS-DE-VISITA-E-CAIXAS-PARA-BOCAS-DE-LOBO.pdf" TargetMode="External"/><Relationship Id="rId9537" Type="http://schemas.openxmlformats.org/officeDocument/2006/relationships/hyperlink" Target="https://www.caixa.gov.br/Downloads/sinapi-cadernos-tecnicos/SINAPI-CT-USINAGENS.pdf" TargetMode="External"/><Relationship Id="rId1526" Type="http://schemas.openxmlformats.org/officeDocument/2006/relationships/hyperlink" Target="https://www.caixa.gov.br/Downloads/sinapi-cadernos-tecnicos/SINAPI-CT-CUSTOS-HORARIOS-PRODUTIVO-E-IMPRODUTIVO-DOS-EQUIPAMENTOS.pdf" TargetMode="External"/><Relationship Id="rId3698" Type="http://schemas.openxmlformats.org/officeDocument/2006/relationships/hyperlink" Target="https://www.caixa.gov.br/Downloads/sinapi-cadernos-tecnicos/SINAPI-CT-ESTRUTURA-E-TRAMA-PARA-COBERTURA.pdf" TargetMode="External"/><Relationship Id="rId4749" Type="http://schemas.openxmlformats.org/officeDocument/2006/relationships/hyperlink" Target="https://www.caixa.gov.br/Downloads/sinapi-cadernos-tecnicos/SINAPI-CT-INSTALACOES-ELETRICAS-REDE-DE-DISTRIBUICAO.pdf" TargetMode="External"/><Relationship Id="rId8620" Type="http://schemas.openxmlformats.org/officeDocument/2006/relationships/hyperlink" Target="https://www.caixa.gov.br/Downloads/sinapi-cadernos-tecnicos/SINAPI-CT-REDES-DE-LOGICA-TELEFONIA-E-IMAGEM.pdf" TargetMode="External"/><Relationship Id="rId6171" Type="http://schemas.openxmlformats.org/officeDocument/2006/relationships/hyperlink" Target="https://www.caixa.gov.br/Downloads/sinapi-cadernos-tecnicos/SINAPI-CT-INSTALACOES-DE-GAS-E-INCENDIO-EM-ACO-E-FERRO-GALVANIZADO.pdf" TargetMode="External"/><Relationship Id="rId7222" Type="http://schemas.openxmlformats.org/officeDocument/2006/relationships/hyperlink" Target="https://www.caixa.gov.br/Downloads/sinapi-cadernos-tecnicos/SINAPI-CT-LOUCAS-E-METAIS.pdf" TargetMode="External"/><Relationship Id="rId2781" Type="http://schemas.openxmlformats.org/officeDocument/2006/relationships/hyperlink" Target="https://www.caixa.gov.br/Downloads/sinapi-cadernos-tecnicos/SINAPI-CT-DRENOS.pdf" TargetMode="External"/><Relationship Id="rId9394" Type="http://schemas.openxmlformats.org/officeDocument/2006/relationships/hyperlink" Target="https://www.caixa.gov.br/Downloads/sinapi-cadernos-tecnicos/SINAPI-CT-TRANSPORTE-CARGA-E-DESCARGA-DE-MATERIAIS.pdf" TargetMode="External"/><Relationship Id="rId753" Type="http://schemas.openxmlformats.org/officeDocument/2006/relationships/hyperlink" Target="https://www.caixa.gov.br/Downloads/sinapi-cadernos-tecnicos/SINAPI-CT-ATERROS-BASES-SUB-BASES-E-IMPRIMACOES.pdf" TargetMode="External"/><Relationship Id="rId1383" Type="http://schemas.openxmlformats.org/officeDocument/2006/relationships/hyperlink" Target="https://www.caixa.gov.br/Downloads/sinapi-cadernos-tecnicos/SINAPI-CT-CONCRETO-PROTENDIDO.pdf" TargetMode="External"/><Relationship Id="rId2434" Type="http://schemas.openxmlformats.org/officeDocument/2006/relationships/hyperlink" Target="https://www.caixa.gov.br/Downloads/sinapi-cadernos-tecnicos/SINAPI-CT-DEPRECIACAO-JUROS-IMPOSTOS-E-SEGUROS-MANUTENCAO-E-MATERIAIS-NA-OPERACAO-DOS-EQUIPAMENTOS.pdf" TargetMode="External"/><Relationship Id="rId3832" Type="http://schemas.openxmlformats.org/officeDocument/2006/relationships/hyperlink" Target="https://www.caixa.gov.br/Downloads/sinapi-cadernos-tecnicos/SINAPI-CT-ESTRUTURAS-DE-MADEIRA.pdf" TargetMode="External"/><Relationship Id="rId9047" Type="http://schemas.openxmlformats.org/officeDocument/2006/relationships/hyperlink" Target="https://www.caixa.gov.br/Downloads/sinapi-cadernos-tecnicos/SINAPI-CT-TELHAMENTO-PARA-COBERTURA.pdf" TargetMode="External"/><Relationship Id="rId406" Type="http://schemas.openxmlformats.org/officeDocument/2006/relationships/hyperlink" Target="https://www.caixa.gov.br/Downloads/sinapi-cadernos-tecnicos/SINAPI-CT-ASSENTAMENTO-DE-TUBOS-DE-PVC-E-METALICOS-EM-REDES-DE-AGUA.pdf" TargetMode="External"/><Relationship Id="rId1036" Type="http://schemas.openxmlformats.org/officeDocument/2006/relationships/hyperlink" Target="https://www.caixa.gov.br/Downloads/sinapi-cadernos-tecnicos/SINAPI-CT-BOCAS-PARA-BUEIROS.pdf" TargetMode="External"/><Relationship Id="rId5657" Type="http://schemas.openxmlformats.org/officeDocument/2006/relationships/hyperlink" Target="https://www.caixa.gov.br/Downloads/sinapi-cadernos-tecnicos/SINAPI-CT-INSTALACOES-PREDIAIS-DE-AGUA-FRIA-EM-PVC.pdf" TargetMode="External"/><Relationship Id="rId6708" Type="http://schemas.openxmlformats.org/officeDocument/2006/relationships/hyperlink" Target="https://www.caixa.gov.br/Downloads/sinapi-cadernos-tecnicos/SINAPI-CT-LASTRO.pdf" TargetMode="External"/><Relationship Id="rId4259" Type="http://schemas.openxmlformats.org/officeDocument/2006/relationships/hyperlink" Target="https://www.caixa.gov.br/Downloads/sinapi-cadernos-tecnicos/SINAPI-CT-GUIAS-E-SARJETAS.pdf" TargetMode="External"/><Relationship Id="rId8130" Type="http://schemas.openxmlformats.org/officeDocument/2006/relationships/hyperlink" Target="https://www.caixa.gov.br/Downloads/sinapi-cadernos-tecnicos/SINAPI-CT-POCOS-DE-VISITA-E-CAIXAS-PARA-BOCAS-DE-LOBO.pdf" TargetMode="External"/><Relationship Id="rId4740" Type="http://schemas.openxmlformats.org/officeDocument/2006/relationships/hyperlink" Target="https://www.caixa.gov.br/Downloads/sinapi-cadernos-tecnicos/SINAPI-CT-INSTALACOES-ELETRICAS-REDE-DE-DISTRIBUICAO.pdf" TargetMode="External"/><Relationship Id="rId2291" Type="http://schemas.openxmlformats.org/officeDocument/2006/relationships/hyperlink" Target="https://www.caixa.gov.br/Downloads/sinapi-cadernos-tecnicos/SINAPI-CT-DEPRECIACAO-JUROS-IMPOSTOS-E-SEGUROS-MANUTENCAO-E-MATERIAIS-NA-OPERACAO-DOS-EQUIPAMENTOS.pdf" TargetMode="External"/><Relationship Id="rId3342" Type="http://schemas.openxmlformats.org/officeDocument/2006/relationships/hyperlink" Target="https://www.caixa.gov.br/Downloads/sinapi-cadernos-tecnicos/SINAPI-CT-ESCAVACAO-EM-MATERIAL-DE-3&#170;-CATEGORIA.pdf" TargetMode="External"/><Relationship Id="rId263" Type="http://schemas.openxmlformats.org/officeDocument/2006/relationships/hyperlink" Target="https://www.caixa.gov.br/Downloads/sinapi-cadernos-tecnicos/SINAPI-CT-ARGAMASSAS.pdf" TargetMode="External"/><Relationship Id="rId6565" Type="http://schemas.openxmlformats.org/officeDocument/2006/relationships/hyperlink" Target="https://www.caixa.gov.br/Downloads/sinapi-cadernos-tecnicos/SINAPI-CT-INSTALACOES-EM-COBRE.pdf" TargetMode="External"/><Relationship Id="rId7963" Type="http://schemas.openxmlformats.org/officeDocument/2006/relationships/hyperlink" Target="https://www.caixa.gov.br/Downloads/sinapi-cadernos-tecnicos/SINAPI-CT-PINTURA-EM-SUPERFICIES-METALICAS.pdf" TargetMode="External"/><Relationship Id="rId5167" Type="http://schemas.openxmlformats.org/officeDocument/2006/relationships/hyperlink" Target="https://www.caixa.gov.br/Downloads/sinapi-cadernos-tecnicos/SINAPI-CT-INSTALACOES-HIDRAULICAS-EM-PEX.pdf" TargetMode="External"/><Relationship Id="rId6218" Type="http://schemas.openxmlformats.org/officeDocument/2006/relationships/hyperlink" Target="https://www.caixa.gov.br/Downloads/sinapi-cadernos-tecnicos/SINAPI-CT-INSTALACOES-DE-GAS-E-INCENDIO-EM-ACO-E-FERRO-GALVANIZADO.pdf" TargetMode="External"/><Relationship Id="rId7616" Type="http://schemas.openxmlformats.org/officeDocument/2006/relationships/hyperlink" Target="https://www.caixa.gov.br/Downloads/sinapi-cadernos-tecnicos/SINAPI-CT-PAREDES-EM-DRYWALL.pdf" TargetMode="External"/><Relationship Id="rId1777" Type="http://schemas.openxmlformats.org/officeDocument/2006/relationships/hyperlink" Target="https://www.caixa.gov.br/Downloads/sinapi-cadernos-tecnicos/SINAPI-CT-CUSTOS-HORARIOS-PRODUTIVO-E-IMPRODUTIVO-DOS-EQUIPAMENTOS.pdf" TargetMode="External"/><Relationship Id="rId2828" Type="http://schemas.openxmlformats.org/officeDocument/2006/relationships/hyperlink" Target="https://www.caixa.gov.br/Downloads/sinapi-cadernos-tecnicos/SINAPI-CT-DUTOS-PARA-AR-CONDICIONADO.pdf" TargetMode="External"/><Relationship Id="rId4250" Type="http://schemas.openxmlformats.org/officeDocument/2006/relationships/hyperlink" Target="https://www.caixa.gov.br/Downloads/sinapi-cadernos-tecnicos/SINAPI-CT-GUIAS-E-SARJETAS.pdf" TargetMode="External"/><Relationship Id="rId5301" Type="http://schemas.openxmlformats.org/officeDocument/2006/relationships/hyperlink" Target="https://www.caixa.gov.br/Downloads/sinapi-cadernos-tecnicos/SINAPI-CT-INSTALACOES-HIDRAULICAS-EM-PPR.pdf" TargetMode="External"/><Relationship Id="rId8871" Type="http://schemas.openxmlformats.org/officeDocument/2006/relationships/hyperlink" Target="https://www.caixa.gov.br/Downloads/sinapi-cadernos-tecnicos/SINAPI-CT-SINALIZACAO-HORIZONTAL-VIARIA.pdf" TargetMode="External"/><Relationship Id="rId7473" Type="http://schemas.openxmlformats.org/officeDocument/2006/relationships/hyperlink" Target="https://www.caixa.gov.br/Downloads/sinapi-cadernos-tecnicos/SINAPI-CT-MOBILIARIO-URBANO.pdf" TargetMode="External"/><Relationship Id="rId8524" Type="http://schemas.openxmlformats.org/officeDocument/2006/relationships/hyperlink" Target="https://www.caixa.gov.br/Downloads/sinapi-cadernos-tecnicos/SINAPI-CT-RECOMPOSICAO-DE-PAVIMENTOS.pdf" TargetMode="External"/><Relationship Id="rId1911" Type="http://schemas.openxmlformats.org/officeDocument/2006/relationships/hyperlink" Target="https://www.caixa.gov.br/Downloads/sinapi-cadernos-tecnicos/SINAPI-CT-DEPRECIACAO-JUROS-IMPOSTOS-E-SEGUROS-MANUTENCAO-E-MATERIAIS-NA-OPERACAO-DOS-EQUIPAMENTOS.pdf" TargetMode="External"/><Relationship Id="rId6075" Type="http://schemas.openxmlformats.org/officeDocument/2006/relationships/hyperlink" Target="https://www.caixa.gov.br/Downloads/sinapi-cadernos-tecnicos/SINAPI-CT-INSTALACOES-DE-GAS-E-INCENDIO-EM-ACO-E-FERRO-GALVANIZADO.pdf" TargetMode="External"/><Relationship Id="rId7126" Type="http://schemas.openxmlformats.org/officeDocument/2006/relationships/hyperlink" Target="https://www.caixa.gov.br/Downloads/sinapi-metodologia/Livro_SINAPI_Calculos_Parametros.pdf" TargetMode="External"/><Relationship Id="rId9298" Type="http://schemas.openxmlformats.org/officeDocument/2006/relationships/hyperlink" Target="https://www.caixa.gov.br/Downloads/sinapi-cadernos-tecnicos/SINAPI-CT-TRANSPORTE-CARGA-E-DESCARGA-DE-MATERIAIS.pdf" TargetMode="External"/><Relationship Id="rId1287" Type="http://schemas.openxmlformats.org/officeDocument/2006/relationships/hyperlink" Target="https://www.caixa.gov.br/Downloads/sinapi-cadernos-tecnicos/SINAPI-CT-CONCRETAGEM-PARA-ESTRUTURAS-DE-CONCRETO-ARMADO.pdf" TargetMode="External"/><Relationship Id="rId2685" Type="http://schemas.openxmlformats.org/officeDocument/2006/relationships/hyperlink" Target="https://www.caixa.gov.br/Downloads/sinapi-cadernos-tecnicos/SINAPI-CT-DEPRECIACAO-JUROS-IMPOSTOS-E-SEGUROS-MANUTENCAO-E-MATERIAIS-NA-OPERACAO-DOS-EQUIPAMENTOS.pdf" TargetMode="External"/><Relationship Id="rId3736" Type="http://schemas.openxmlformats.org/officeDocument/2006/relationships/hyperlink" Target="https://www.caixa.gov.br/Downloads/sinapi-cadernos-tecnicos/SINAPI-CT-ESTRUTURAS-PRE-FABRICADAS-E-PRE-MOLDADAS.pdf" TargetMode="External"/><Relationship Id="rId657" Type="http://schemas.openxmlformats.org/officeDocument/2006/relationships/hyperlink" Target="https://www.caixa.gov.br/Downloads/sinapi-cadernos-tecnicos/SINAPI-CT-ASSENTAMENTO-DE-TUBOS-DE-ESGOTO-OU-DRENAGEM-PLUVIAL-EM-CONCRETO.pdf" TargetMode="External"/><Relationship Id="rId2338" Type="http://schemas.openxmlformats.org/officeDocument/2006/relationships/hyperlink" Target="https://www.caixa.gov.br/Downloads/sinapi-cadernos-tecnicos/SINAPI-CT-DEPRECIACAO-JUROS-IMPOSTOS-E-SEGUROS-MANUTENCAO-E-MATERIAIS-NA-OPERACAO-DOS-EQUIPAMENTOS.pdf" TargetMode="External"/><Relationship Id="rId6959" Type="http://schemas.openxmlformats.org/officeDocument/2006/relationships/hyperlink" Target="https://www.caixa.gov.br/Downloads/sinapi-metodologia/Livro_SINAPI_Calculos_Parametros.pdf" TargetMode="External"/><Relationship Id="rId8381" Type="http://schemas.openxmlformats.org/officeDocument/2006/relationships/hyperlink" Target="https://www.caixa.gov.br/Downloads/sinapi-cadernos-tecnicos/SINAPI-CT-RADIER-PISO-DE-CONCRETO-E-LAJE-SOBRE-SOLO.pdf" TargetMode="External"/><Relationship Id="rId9432" Type="http://schemas.openxmlformats.org/officeDocument/2006/relationships/hyperlink" Target="https://www.caixa.gov.br/Downloads/sinapi-cadernos-tecnicos/SINAPI-CT-TRATAMENTOS-SUPERFICIAIS.pdf" TargetMode="External"/><Relationship Id="rId1421" Type="http://schemas.openxmlformats.org/officeDocument/2006/relationships/hyperlink" Target="https://www.caixa.gov.br/Downloads/sinapi-cadernos-tecnicos/SINAPI-CT-CONTRAPISO.pdf" TargetMode="External"/><Relationship Id="rId4991" Type="http://schemas.openxmlformats.org/officeDocument/2006/relationships/hyperlink" Target="https://www.caixa.gov.br/Downloads/sinapi-cadernos-tecnicos/SINAPI-CT-INSTALACOES-HIDRAULICAS-RESERVACAO-E-BOMBAS-DE-RECALQUE.pdf" TargetMode="External"/><Relationship Id="rId8034" Type="http://schemas.openxmlformats.org/officeDocument/2006/relationships/hyperlink" Target="https://www.caixa.gov.br/Downloads/sinapi-cadernos-tecnicos/SINAPI-CT-PISOS.pdf" TargetMode="External"/><Relationship Id="rId3593" Type="http://schemas.openxmlformats.org/officeDocument/2006/relationships/hyperlink" Target="https://www.caixa.gov.br/Downloads/sinapi-cadernos-tecnicos/SINAPI-CT-ESTACAS-ESCAVADAS-SEM-FLUIDO-ESTABILIZANTE.pdf" TargetMode="External"/><Relationship Id="rId4644" Type="http://schemas.openxmlformats.org/officeDocument/2006/relationships/hyperlink" Target="https://www.caixa.gov.br/Downloads/sinapi-cadernos-tecnicos/SINAPI-CT-INSTALACOES-ELETRICAS-QUADROS-CABOS-DISJUNTORES-CONTATORES-E-BARRAMENTOS-BLINDADOS.pdf" TargetMode="External"/><Relationship Id="rId2195" Type="http://schemas.openxmlformats.org/officeDocument/2006/relationships/hyperlink" Target="https://www.caixa.gov.br/Downloads/sinapi-cadernos-tecnicos/SINAPI-CT-DEPRECIACAO-JUROS-IMPOSTOS-E-SEGUROS-MANUTENCAO-E-MATERIAIS-NA-OPERACAO-DOS-EQUIPAMENTOS.pdf" TargetMode="External"/><Relationship Id="rId3246" Type="http://schemas.openxmlformats.org/officeDocument/2006/relationships/hyperlink" Target="https://www.caixa.gov.br/Downloads/sinapi-cadernos-tecnicos/SINAPI-CT-ESCAVACAO-VERTICAL-A-CEU-ABERTO.pdf" TargetMode="External"/><Relationship Id="rId167" Type="http://schemas.openxmlformats.org/officeDocument/2006/relationships/hyperlink" Target="https://www.caixa.gov.br/Downloads/sinapi-cadernos-tecnicos/SINAPI-CT-ARGAMASSAS.pdf" TargetMode="External"/><Relationship Id="rId7867" Type="http://schemas.openxmlformats.org/officeDocument/2006/relationships/hyperlink" Target="https://www.caixa.gov.br/Downloads/sinapi-cadernos-tecnicos/SINAPI-CT-PINTURA-INTERNA.pdf" TargetMode="External"/><Relationship Id="rId8918" Type="http://schemas.openxmlformats.org/officeDocument/2006/relationships/hyperlink" Target="https://www.caixa.gov.br/Downloads/sinapi-cadernos-tecnicos/SINAPI-CT-SINALIZACAO-VERTICAL-VIARIA.pdf" TargetMode="External"/><Relationship Id="rId6469" Type="http://schemas.openxmlformats.org/officeDocument/2006/relationships/hyperlink" Target="https://www.caixa.gov.br/Downloads/sinapi-cadernos-tecnicos/SINAPI-CT-INSTALACOES-EM-COBRE.pdf" TargetMode="External"/><Relationship Id="rId6950" Type="http://schemas.openxmlformats.org/officeDocument/2006/relationships/hyperlink" Target="https://www.caixa.gov.br/Downloads/sinapi-metodologia/Livro_SINAPI_Calculos_Parametros.pdf" TargetMode="External"/><Relationship Id="rId301" Type="http://schemas.openxmlformats.org/officeDocument/2006/relationships/hyperlink" Target="https://www.caixa.gov.br/Downloads/sinapi-cadernos-tecnicos/SINAPI-CT-ARMACAO-PARA-ESTRUTURAS-DE-CONCRETO-ARMADO.pdf" TargetMode="External"/><Relationship Id="rId5552" Type="http://schemas.openxmlformats.org/officeDocument/2006/relationships/hyperlink" Target="https://www.caixa.gov.br/Downloads/sinapi-cadernos-tecnicos/SINAPI-CT-INSTALACOES-PREDIAIS-DE-AGUA-FRIA-EM-PVC.pdf" TargetMode="External"/><Relationship Id="rId6603" Type="http://schemas.openxmlformats.org/officeDocument/2006/relationships/hyperlink" Target="https://www.caixa.gov.br/Downloads/sinapi-cadernos-tecnicos/SINAPI-CT-INSTALACOES-EM-COBRE.pdf" TargetMode="External"/><Relationship Id="rId4154" Type="http://schemas.openxmlformats.org/officeDocument/2006/relationships/hyperlink" Target="https://www.caixa.gov.br/Downloads/sinapi-cadernos-tecnicos/SINAPI-CT-GALERIAS-COM-ADUELAS-DE-CONCRETO.pdf" TargetMode="External"/><Relationship Id="rId5205" Type="http://schemas.openxmlformats.org/officeDocument/2006/relationships/hyperlink" Target="https://www.caixa.gov.br/Downloads/sinapi-cadernos-tecnicos/SINAPI-CT-INSTALACOES-HIDRAULICAS-EM-PEX.pdf" TargetMode="External"/><Relationship Id="rId8775" Type="http://schemas.openxmlformats.org/officeDocument/2006/relationships/hyperlink" Target="https://www.caixa.gov.br/Downloads/sinapi-cadernos-tecnicos/SINAPI-CT-REDES-DE-AGUA-E-ESGOTO-EM-PEAD-LISO-(TUBOS-E-CONEXOES).pdf" TargetMode="External"/><Relationship Id="rId7377" Type="http://schemas.openxmlformats.org/officeDocument/2006/relationships/hyperlink" Target="https://www.caixa.gov.br/Downloads/sinapi-cadernos-tecnicos/SINAPI-CT-MASSA-UNICA-EXTERNA.pdf" TargetMode="External"/><Relationship Id="rId8428" Type="http://schemas.openxmlformats.org/officeDocument/2006/relationships/hyperlink" Target="https://www.caixa.gov.br/Downloads/sinapi-cadernos-tecnicos/SINAPI-CT-RASGOS-E-FIXACOES.pdf" TargetMode="External"/><Relationship Id="rId1815" Type="http://schemas.openxmlformats.org/officeDocument/2006/relationships/hyperlink" Target="https://www.caixa.gov.br/Downloads/sinapi-cadernos-tecnicos/SINAPI-CT-CUSTOS-HORARIOS-PRODUTIVO-E-IMPRODUTIVO-DOS-EQUIPAMENTOS.pdf" TargetMode="External"/><Relationship Id="rId3987" Type="http://schemas.openxmlformats.org/officeDocument/2006/relationships/hyperlink" Target="https://www.caixa.gov.br/Downloads/sinapi-cadernos-tecnicos/SINAPI-CT-FUNDACOES-RASAS-(BLOCOS-SAPATAS-VIGAS-BALDRAME).pdf" TargetMode="External"/><Relationship Id="rId2589" Type="http://schemas.openxmlformats.org/officeDocument/2006/relationships/hyperlink" Target="https://www.caixa.gov.br/Downloads/sinapi-cadernos-tecnicos/SINAPI-CT-DEPRECIACAO-JUROS-IMPOSTOS-E-SEGUROS-MANUTENCAO-E-MATERIAIS-NA-OPERACAO-DOS-EQUIPAMENTOS.pdf" TargetMode="External"/><Relationship Id="rId6460" Type="http://schemas.openxmlformats.org/officeDocument/2006/relationships/hyperlink" Target="https://www.caixa.gov.br/Downloads/sinapi-cadernos-tecnicos/SINAPI-CT-INSTALACOES-EM-COBRE.pdf" TargetMode="External"/><Relationship Id="rId7511" Type="http://schemas.openxmlformats.org/officeDocument/2006/relationships/hyperlink" Target="https://www.caixa.gov.br/Downloads/sinapi-cadernos-tecnicos/SINAPI-CT-PAISAGISMO-PLANTIO.pdf" TargetMode="External"/><Relationship Id="rId5062" Type="http://schemas.openxmlformats.org/officeDocument/2006/relationships/hyperlink" Target="https://www.caixa.gov.br/Downloads/sinapi-cadernos-tecnicos/SINAPI-CT-INSTALACOES-HIDRAULICAS-RESERVACAO-E-BOMBAS-DE-RECALQUE.pdf" TargetMode="External"/><Relationship Id="rId6113" Type="http://schemas.openxmlformats.org/officeDocument/2006/relationships/hyperlink" Target="https://www.caixa.gov.br/Downloads/sinapi-cadernos-tecnicos/SINAPI-CT-INSTALACOES-DE-GAS-E-INCENDIO-EM-ACO-E-FERRO-GALVANIZADO.pdf" TargetMode="External"/><Relationship Id="rId9683" Type="http://schemas.openxmlformats.org/officeDocument/2006/relationships/hyperlink" Target="https://www.caixa.gov.br/Downloads/sinapi-cadernos-tecnicos/SINAPI-CT-VALVULAS-E-REGISTROS-PARA-SISTEMAS-PREDIAIS.pdf" TargetMode="External"/><Relationship Id="rId1672" Type="http://schemas.openxmlformats.org/officeDocument/2006/relationships/hyperlink" Target="https://www.caixa.gov.br/Downloads/sinapi-cadernos-tecnicos/SINAPI-CT-CUSTOS-HORARIOS-PRODUTIVO-E-IMPRODUTIVO-DOS-EQUIPAMENTOS.pdf" TargetMode="External"/><Relationship Id="rId2723" Type="http://schemas.openxmlformats.org/officeDocument/2006/relationships/hyperlink" Target="https://www.caixa.gov.br/Downloads/sinapi-cadernos-tecnicos/SINAPI-CT-DISSIPADORES-DE-ENERGIA.pdf" TargetMode="External"/><Relationship Id="rId8285" Type="http://schemas.openxmlformats.org/officeDocument/2006/relationships/hyperlink" Target="https://www.caixa.gov.br/Downloads/sinapi-cadernos-tecnicos/SINAPI-CT-POCOS-DE-VISITA-E-CAIXAS-PARA-BOCAS-DE-LOBO.pdf" TargetMode="External"/><Relationship Id="rId9336" Type="http://schemas.openxmlformats.org/officeDocument/2006/relationships/hyperlink" Target="https://www.caixa.gov.br/Downloads/sinapi-cadernos-tecnicos/SINAPI-CT-TRANSPORTE-CARGA-E-DESCARGA-DE-MATERIAIS.pdf" TargetMode="External"/><Relationship Id="rId1325" Type="http://schemas.openxmlformats.org/officeDocument/2006/relationships/hyperlink" Target="https://www.caixa.gov.br/Downloads/sinapi-cadernos-tecnicos/SINAPI-CT-CONCRETO-PROJETADO.pdf" TargetMode="External"/><Relationship Id="rId3497" Type="http://schemas.openxmlformats.org/officeDocument/2006/relationships/hyperlink" Target="https://www.caixa.gov.br/Downloads/sinapi-cadernos-tecnicos/SINAPI-CT-ESQUADRIAS-PORTAS.pdf" TargetMode="External"/><Relationship Id="rId4895" Type="http://schemas.openxmlformats.org/officeDocument/2006/relationships/hyperlink" Target="https://www.caixa.gov.br/Downloads/sinapi-cadernos-tecnicos/SINAPI-CT-INSTALACOES-HIDRAULICAS-RESERVACAO-E-BOMBAS-DE-RECALQUE.pdf" TargetMode="External"/><Relationship Id="rId5946" Type="http://schemas.openxmlformats.org/officeDocument/2006/relationships/hyperlink" Target="https://www.caixa.gov.br/Downloads/sinapi-cadernos-tecnicos/SINAPI-CT-INSTALACOES-DE-GAS-E-INCENDIO-EM-ACO-E-FERRO-GALVANIZADO.pdf" TargetMode="External"/><Relationship Id="rId31" Type="http://schemas.openxmlformats.org/officeDocument/2006/relationships/hyperlink" Target="https://www.caixa.gov.br/Downloads/sinapi-cadernos-tecnicos/SINAPI-CT-ALVENARIA-DE-VEDACAO.pdf" TargetMode="External"/><Relationship Id="rId2099" Type="http://schemas.openxmlformats.org/officeDocument/2006/relationships/hyperlink" Target="https://www.caixa.gov.br/Downloads/sinapi-cadernos-tecnicos/SINAPI-CT-DEPRECIACAO-JUROS-IMPOSTOS-E-SEGUROS-MANUTENCAO-E-MATERIAIS-NA-OPERACAO-DOS-EQUIPAMENTOS.pdf" TargetMode="External"/><Relationship Id="rId4548" Type="http://schemas.openxmlformats.org/officeDocument/2006/relationships/hyperlink" Target="https://www.caixa.gov.br/Downloads/sinapi-cadernos-tecnicos/SINAPI-CT-INSTALACOES-ELETRICAS-ELETRODUTOS-EMBUTIDOS-CABOS-CAIXAS-TOMADAS-E-INTERRUPTORES.pdf" TargetMode="External"/><Relationship Id="rId7021" Type="http://schemas.openxmlformats.org/officeDocument/2006/relationships/hyperlink" Target="https://www.caixa.gov.br/Downloads/sinapi-metodologia/Livro_SINAPI_Calculos_Parametros.pdf" TargetMode="External"/><Relationship Id="rId2580" Type="http://schemas.openxmlformats.org/officeDocument/2006/relationships/hyperlink" Target="https://www.caixa.gov.br/Downloads/sinapi-cadernos-tecnicos/SINAPI-CT-DEPRECIACAO-JUROS-IMPOSTOS-E-SEGUROS-MANUTENCAO-E-MATERIAIS-NA-OPERACAO-DOS-EQUIPAMENTOS.pdf" TargetMode="External"/><Relationship Id="rId3631" Type="http://schemas.openxmlformats.org/officeDocument/2006/relationships/hyperlink" Target="https://www.caixa.gov.br/Downloads/sinapi-cadernos-tecnicos/SINAPI-CT-ESTRUTURA-E-TRAMA-PARA-COBERTURA.pdf" TargetMode="External"/><Relationship Id="rId9193" Type="http://schemas.openxmlformats.org/officeDocument/2006/relationships/hyperlink" Target="https://www.caixa.gov.br/Downloads/sinapi-cadernos-tecnicos/SINAPI-CT-TRANSPORTE-DE-MATERIAIS-DENTRO-DO-CANTEIRO-DE-OBRAS.pdf" TargetMode="External"/><Relationship Id="rId552" Type="http://schemas.openxmlformats.org/officeDocument/2006/relationships/hyperlink" Target="https://www.caixa.gov.br/Downloads/sinapi-cadernos-tecnicos/SINAPI-CT-ASSENTAMENTO-DE-TUBOS-DE-PVC-E-METALICOS-EM-REDES-DE-AGUA.pdf" TargetMode="External"/><Relationship Id="rId1182" Type="http://schemas.openxmlformats.org/officeDocument/2006/relationships/hyperlink" Target="https://www.caixa.gov.br/Downloads/sinapi-cadernos-tecnicos/SINAPI-CT-CAIXAS-DE-AGUA-PARA-EDIFICACOES.pdf" TargetMode="External"/><Relationship Id="rId2233" Type="http://schemas.openxmlformats.org/officeDocument/2006/relationships/hyperlink" Target="https://www.caixa.gov.br/Downloads/sinapi-cadernos-tecnicos/SINAPI-CT-DEPRECIACAO-JUROS-IMPOSTOS-E-SEGUROS-MANUTENCAO-E-MATERIAIS-NA-OPERACAO-DOS-EQUIPAMENTOS.pdf" TargetMode="External"/><Relationship Id="rId6854" Type="http://schemas.openxmlformats.org/officeDocument/2006/relationships/hyperlink" Target="https://www.caixa.gov.br/Downloads/sinapi-metodologia/Livro_SINAPI_Calculos_Parametros.pdf" TargetMode="External"/><Relationship Id="rId205" Type="http://schemas.openxmlformats.org/officeDocument/2006/relationships/hyperlink" Target="https://www.caixa.gov.br/Downloads/sinapi-cadernos-tecnicos/SINAPI-CT-ARGAMASSAS.pdf" TargetMode="External"/><Relationship Id="rId5456" Type="http://schemas.openxmlformats.org/officeDocument/2006/relationships/hyperlink" Target="https://www.caixa.gov.br/Downloads/sinapi-cadernos-tecnicos/SINAPI-CT-INSTALACOES-PREDIAIS-DE-AGUA-FRIA-EM-PVC.pdf" TargetMode="External"/><Relationship Id="rId6507" Type="http://schemas.openxmlformats.org/officeDocument/2006/relationships/hyperlink" Target="https://www.caixa.gov.br/Downloads/sinapi-cadernos-tecnicos/SINAPI-CT-INSTALACOES-EM-COBRE.pdf" TargetMode="External"/><Relationship Id="rId7905" Type="http://schemas.openxmlformats.org/officeDocument/2006/relationships/hyperlink" Target="https://www.caixa.gov.br/Downloads/sinapi-cadernos-tecnicos/SINAPI-CT-PINTURA-EM-MADEIRA.pdf" TargetMode="External"/><Relationship Id="rId4058" Type="http://schemas.openxmlformats.org/officeDocument/2006/relationships/hyperlink" Target="https://www.caixa.gov.br/Downloads/sinapi-cadernos-tecnicos/SINAPI-CT-FORMAS-PARA-ESTRUTURAS-DE-CONCRETO-ARMADO.pdf" TargetMode="External"/><Relationship Id="rId5109" Type="http://schemas.openxmlformats.org/officeDocument/2006/relationships/hyperlink" Target="https://www.caixa.gov.br/Downloads/sinapi-cadernos-tecnicos/SINAPI-CT-INSTALACOES-HIDRAULICAS-RESERVACAO-E-BOMBAS-DE-RECALQUE.pdf" TargetMode="External"/><Relationship Id="rId8679" Type="http://schemas.openxmlformats.org/officeDocument/2006/relationships/hyperlink" Target="https://www.caixa.gov.br/Downloads/sinapi-cadernos-tecnicos/SINAPI-CT-REDES-DE-AGUA-E-ESGOTO-EM-PEAD-LISO-(TUBOS-E-CONEXOES).pdf" TargetMode="External"/><Relationship Id="rId1719" Type="http://schemas.openxmlformats.org/officeDocument/2006/relationships/hyperlink" Target="https://www.caixa.gov.br/Downloads/sinapi-cadernos-tecnicos/SINAPI-CT-CUSTOS-HORARIOS-PRODUTIVO-E-IMPRODUTIVO-DOS-EQUIPAMENTOS.pdf" TargetMode="External"/><Relationship Id="rId2090" Type="http://schemas.openxmlformats.org/officeDocument/2006/relationships/hyperlink" Target="https://www.caixa.gov.br/Downloads/sinapi-cadernos-tecnicos/SINAPI-CT-DEPRECIACAO-JUROS-IMPOSTOS-E-SEGUROS-MANUTENCAO-E-MATERIAIS-NA-OPERACAO-DOS-EQUIPAMENTOS.pdf" TargetMode="External"/><Relationship Id="rId3141" Type="http://schemas.openxmlformats.org/officeDocument/2006/relationships/hyperlink" Target="https://www.caixa.gov.br/Downloads/sinapi-cadernos-tecnicos/SINAPI-CT-ESCADAS.pdf" TargetMode="External"/><Relationship Id="rId7762" Type="http://schemas.openxmlformats.org/officeDocument/2006/relationships/hyperlink" Target="https://www.caixa.gov.br/Downloads/sinapi-cadernos-tecnicos/SINAPI-CT-PERFURACAO-HORIZONTAL-DIRECIONAL-HDD.pdf" TargetMode="External"/><Relationship Id="rId8813" Type="http://schemas.openxmlformats.org/officeDocument/2006/relationships/hyperlink" Target="https://www.caixa.gov.br/Downloads/sinapi-cadernos-tecnicos/SINAPI-CT-REVESTIMENTOS-CERAMICOS-INTERNOS.pdf" TargetMode="External"/><Relationship Id="rId6364" Type="http://schemas.openxmlformats.org/officeDocument/2006/relationships/hyperlink" Target="https://www.caixa.gov.br/Downloads/sinapi-cadernos-tecnicos/SINAPI-CT-INSTALACOES-DE-AR-CONDICIONADO-EM-COBRE.pdf" TargetMode="External"/><Relationship Id="rId7415" Type="http://schemas.openxmlformats.org/officeDocument/2006/relationships/hyperlink" Target="https://www.caixa.gov.br/Downloads/sinapi-cadernos-tecnicos/SINAPI-CT-MASSA-UNICA-INTERNA.pdf" TargetMode="External"/><Relationship Id="rId6017" Type="http://schemas.openxmlformats.org/officeDocument/2006/relationships/hyperlink" Target="https://www.caixa.gov.br/Downloads/sinapi-cadernos-tecnicos/SINAPI-CT-INSTALACOES-DE-GAS-E-INCENDIO-EM-ACO-E-FERRO-GALVANIZADO.pdf" TargetMode="External"/><Relationship Id="rId9587" Type="http://schemas.openxmlformats.org/officeDocument/2006/relationships/hyperlink" Target="https://www.caixa.gov.br/Downloads/sinapi-cadernos-tecnicos/SINAPI-CT-VIDROS-E-ESPELHOS.pdf" TargetMode="External"/><Relationship Id="rId1576" Type="http://schemas.openxmlformats.org/officeDocument/2006/relationships/hyperlink" Target="https://www.caixa.gov.br/Downloads/sinapi-cadernos-tecnicos/SINAPI-CT-CUSTOS-HORARIOS-PRODUTIVO-E-IMPRODUTIVO-DOS-EQUIPAMENTOS.pdf" TargetMode="External"/><Relationship Id="rId2974" Type="http://schemas.openxmlformats.org/officeDocument/2006/relationships/hyperlink" Target="https://www.caixa.gov.br/Downloads/sinapi-cadernos-tecnicos/SINAPI-CT-EQUIPAMENTOS-DE-PROTECAO-COLETIVA.pdf" TargetMode="External"/><Relationship Id="rId8189" Type="http://schemas.openxmlformats.org/officeDocument/2006/relationships/hyperlink" Target="https://www.caixa.gov.br/Downloads/sinapi-cadernos-tecnicos/SINAPI-CT-POCOS-DE-VISITA-E-CAIXAS-PARA-BOCAS-DE-LOBO.pdf" TargetMode="External"/><Relationship Id="rId946" Type="http://schemas.openxmlformats.org/officeDocument/2006/relationships/hyperlink" Target="https://www.caixa.gov.br/Downloads/sinapi-cadernos-tecnicos/SINAPI-CT-ATERROS-BASES-SUB-BASES-E-IMPRIMACOES.pdf" TargetMode="External"/><Relationship Id="rId1229" Type="http://schemas.openxmlformats.org/officeDocument/2006/relationships/hyperlink" Target="https://www.caixa.gov.br/Downloads/sinapi-cadernos-tecnicos/SINAPI-CT-CANALETAS-GRELHAS-E-CAIXAS-COM-GRELHA-PARA-DRENAGEM.pdf" TargetMode="External"/><Relationship Id="rId2627" Type="http://schemas.openxmlformats.org/officeDocument/2006/relationships/hyperlink" Target="https://www.caixa.gov.br/Downloads/sinapi-cadernos-tecnicos/SINAPI-CT-DEPRECIACAO-JUROS-IMPOSTOS-E-SEGUROS-MANUTENCAO-E-MATERIAIS-NA-OPERACAO-DOS-EQUIPAMENTOS.pdf" TargetMode="External"/><Relationship Id="rId5100" Type="http://schemas.openxmlformats.org/officeDocument/2006/relationships/hyperlink" Target="https://www.caixa.gov.br/Downloads/sinapi-cadernos-tecnicos/SINAPI-CT-INSTALACOES-HIDRAULICAS-RESERVACAO-E-BOMBAS-DE-RECALQUE.pdf" TargetMode="External"/><Relationship Id="rId4799" Type="http://schemas.openxmlformats.org/officeDocument/2006/relationships/hyperlink" Target="https://www.caixa.gov.br/Downloads/sinapi-cadernos-tecnicos/SINAPI-CT-INSTALACOES-ELETRICAS-REDE-DE-DISTRIBUICAO.pdf" TargetMode="External"/><Relationship Id="rId8670" Type="http://schemas.openxmlformats.org/officeDocument/2006/relationships/hyperlink" Target="https://www.caixa.gov.br/Downloads/sinapi-cadernos-tecnicos/SINAPI-CT-REDES-DE-LOGICA-TELEFONIA-E-IMAGEM.pdf" TargetMode="External"/><Relationship Id="rId9721" Type="http://schemas.openxmlformats.org/officeDocument/2006/relationships/hyperlink" Target="https://www.caixa.gov.br/Downloads/sinapi-cadernos-tecnicos/SINAPI-CT-VALVULAS-E-REGISTROS-PARA-SISTEMAS-PREDIAIS.pdf" TargetMode="External"/><Relationship Id="rId1710" Type="http://schemas.openxmlformats.org/officeDocument/2006/relationships/hyperlink" Target="https://www.caixa.gov.br/Downloads/sinapi-cadernos-tecnicos/SINAPI-CT-CUSTOS-HORARIOS-PRODUTIVO-E-IMPRODUTIVO-DOS-EQUIPAMENTOS.pdf" TargetMode="External"/><Relationship Id="rId7272" Type="http://schemas.openxmlformats.org/officeDocument/2006/relationships/hyperlink" Target="https://www.caixa.gov.br/Downloads/sinapi-cadernos-tecnicos/SINAPI-CT-LUMINARIAS-EXTERNAS.pdf" TargetMode="External"/><Relationship Id="rId8323" Type="http://schemas.openxmlformats.org/officeDocument/2006/relationships/hyperlink" Target="https://www.caixa.gov.br/Downloads/sinapi-cadernos-tecnicos/SINAPI-CT-PRODUCAO-DE-CONCRETO.pdf" TargetMode="External"/><Relationship Id="rId3882" Type="http://schemas.openxmlformats.org/officeDocument/2006/relationships/hyperlink" Target="https://www.caixa.gov.br/Downloads/sinapi-cadernos-tecnicos/SINAPI-CT-EXECUCAO-DE-TIRANTES.pdf" TargetMode="External"/><Relationship Id="rId4933" Type="http://schemas.openxmlformats.org/officeDocument/2006/relationships/hyperlink" Target="https://www.caixa.gov.br/Downloads/sinapi-cadernos-tecnicos/SINAPI-CT-INSTALACOES-HIDRAULICAS-RESERVACAO-E-BOMBAS-DE-RECALQUE.pdf" TargetMode="External"/><Relationship Id="rId2484" Type="http://schemas.openxmlformats.org/officeDocument/2006/relationships/hyperlink" Target="https://www.caixa.gov.br/Downloads/sinapi-cadernos-tecnicos/SINAPI-CT-DEPRECIACAO-JUROS-IMPOSTOS-E-SEGUROS-MANUTENCAO-E-MATERIAIS-NA-OPERACAO-DOS-EQUIPAMENTOS.pdf" TargetMode="External"/><Relationship Id="rId3535" Type="http://schemas.openxmlformats.org/officeDocument/2006/relationships/hyperlink" Target="https://www.caixa.gov.br/Downloads/sinapi-cadernos-tecnicos/SINAPI-CT-ESQUADRIAS-PORTAS.pdf" TargetMode="External"/><Relationship Id="rId9097" Type="http://schemas.openxmlformats.org/officeDocument/2006/relationships/hyperlink" Target="https://www.caixa.gov.br/Downloads/sinapi-cadernos-tecnicos/SINAPI-CT-TRANSPORTE-FLUVIAL-CARGA-E-DESCARGA.pdf" TargetMode="External"/><Relationship Id="rId456" Type="http://schemas.openxmlformats.org/officeDocument/2006/relationships/hyperlink" Target="https://www.caixa.gov.br/Downloads/sinapi-cadernos-tecnicos/SINAPI-CT-ASSENTAMENTO-DE-TUBOS-DE-PVC-E-METALICOS-EM-REDES-DE-AGUA.pdf" TargetMode="External"/><Relationship Id="rId1086" Type="http://schemas.openxmlformats.org/officeDocument/2006/relationships/hyperlink" Target="https://www.caixa.gov.br/Downloads/sinapi-cadernos-tecnicos/SINAPI-CT-BOMBAS-HIDRAULICAS-CENTRIFUGAS-HORIZONTAIS-E-SUBMERSIVEIS.pdf" TargetMode="External"/><Relationship Id="rId2137" Type="http://schemas.openxmlformats.org/officeDocument/2006/relationships/hyperlink" Target="https://www.caixa.gov.br/Downloads/sinapi-cadernos-tecnicos/SINAPI-CT-DEPRECIACAO-JUROS-IMPOSTOS-E-SEGUROS-MANUTENCAO-E-MATERIAIS-NA-OPERACAO-DOS-EQUIPAMENTOS.pdf" TargetMode="External"/><Relationship Id="rId109" Type="http://schemas.openxmlformats.org/officeDocument/2006/relationships/hyperlink" Target="https://www.caixa.gov.br/Downloads/sinapi-cadernos-tecnicos/SINAPI-CT-ARGAMASSAS.pdf" TargetMode="External"/><Relationship Id="rId6758" Type="http://schemas.openxmlformats.org/officeDocument/2006/relationships/hyperlink" Target="https://www.caixa.gov.br/Downloads/sinapi-cadernos-tecnicos/SINAPI-CT-LIMPEZA-DE-OBRA.pdf" TargetMode="External"/><Relationship Id="rId7809" Type="http://schemas.openxmlformats.org/officeDocument/2006/relationships/hyperlink" Target="https://www.caixa.gov.br/Downloads/sinapi-cadernos-tecnicos/SINAPI-CT-PERFURACAO-HORIZONTAL-DIRECIONAL-HDD.pdf" TargetMode="External"/><Relationship Id="rId8180" Type="http://schemas.openxmlformats.org/officeDocument/2006/relationships/hyperlink" Target="https://www.caixa.gov.br/Downloads/sinapi-cadernos-tecnicos/SINAPI-CT-POCOS-DE-VISITA-E-CAIXAS-PARA-BOCAS-DE-LOBO.pdf" TargetMode="External"/><Relationship Id="rId9231" Type="http://schemas.openxmlformats.org/officeDocument/2006/relationships/hyperlink" Target="https://www.caixa.gov.br/Downloads/sinapi-cadernos-tecnicos/SINAPI-CT-TRANSPORTE-DE-MATERIAIS-DENTRO-DO-CANTEIRO-DE-OBRAS.pdf" TargetMode="External"/><Relationship Id="rId1220" Type="http://schemas.openxmlformats.org/officeDocument/2006/relationships/hyperlink" Target="https://www.caixa.gov.br/Downloads/sinapi-cadernos-tecnicos/SINAPI-CT-CANALETAS-GRELHAS-E-CAIXAS-COM-GRELHA-PARA-DRENAGEM.pdf" TargetMode="External"/><Relationship Id="rId4790" Type="http://schemas.openxmlformats.org/officeDocument/2006/relationships/hyperlink" Target="https://www.caixa.gov.br/Downloads/sinapi-cadernos-tecnicos/SINAPI-CT-INSTALACOES-ELETRICAS-REDE-DE-DISTRIBUICAO.pdf" TargetMode="External"/><Relationship Id="rId5841" Type="http://schemas.openxmlformats.org/officeDocument/2006/relationships/hyperlink" Target="https://www.caixa.gov.br/Downloads/sinapi-cadernos-tecnicos/SINAPI-CT-INSTALACOES-PREDIAIS-DE-AGUAS-PLUVIAIS-TUBOS-CONEXOES-CAIXAS-E-RALOS.pdf" TargetMode="External"/><Relationship Id="rId3392" Type="http://schemas.openxmlformats.org/officeDocument/2006/relationships/hyperlink" Target="https://www.caixa.gov.br/Downloads/sinapi-cadernos-tecnicos/SINAPI-CT-ESCORAMENTO-E-PREPARO-DE-FUNDO-DE-VALAS.pdf" TargetMode="External"/><Relationship Id="rId4443" Type="http://schemas.openxmlformats.org/officeDocument/2006/relationships/hyperlink" Target="https://www.caixa.gov.br/Downloads/sinapi-cadernos-tecnicos/SINAPI-CT-INSTALACOES-ELETRICAS-ELETRODUTOS-EMBUTIDOS-CABOS-CAIXAS-TOMADAS-E-INTERRUPTORES.pdf" TargetMode="External"/><Relationship Id="rId3045" Type="http://schemas.openxmlformats.org/officeDocument/2006/relationships/hyperlink" Target="https://www.caixa.gov.br/Downloads/sinapi-cadernos-tecnicos/SINAPI-CT-EQUIPAMENTOS-DE-PROTECAO-COLETIVA.pdf" TargetMode="External"/><Relationship Id="rId7666" Type="http://schemas.openxmlformats.org/officeDocument/2006/relationships/hyperlink" Target="https://www.caixa.gov.br/Downloads/sinapi-cadernos-tecnicos/SINAPI-CT-PASSEIOS-DE-CONCRETO.pdf" TargetMode="External"/><Relationship Id="rId8717" Type="http://schemas.openxmlformats.org/officeDocument/2006/relationships/hyperlink" Target="https://www.caixa.gov.br/Downloads/sinapi-cadernos-tecnicos/SINAPI-CT-REDES-DE-AGUA-E-ESGOTO-EM-PEAD-LISO-(TUBOS-E-CONEXOES).pdf" TargetMode="External"/><Relationship Id="rId6268" Type="http://schemas.openxmlformats.org/officeDocument/2006/relationships/hyperlink" Target="https://www.caixa.gov.br/Downloads/sinapi-cadernos-tecnicos/SINAPI-CT-INSTALACOES-DE-GAS-EM-PEX-MULTICAMADAS.pdf" TargetMode="External"/><Relationship Id="rId7319" Type="http://schemas.openxmlformats.org/officeDocument/2006/relationships/hyperlink" Target="https://www.caixa.gov.br/Downloads/sinapi-cadernos-tecnicos/SINAPI-CT-MASSA-UNICA-EXTERNA.pdf" TargetMode="External"/><Relationship Id="rId100" Type="http://schemas.openxmlformats.org/officeDocument/2006/relationships/hyperlink" Target="https://www.caixa.gov.br/Downloads/sinapi-cadernos-tecnicos/SINAPI-CT-ARGAMASSAS.pdf" TargetMode="External"/><Relationship Id="rId2878" Type="http://schemas.openxmlformats.org/officeDocument/2006/relationships/hyperlink" Target="https://www.caixa.gov.br/Downloads/sinapi-cadernos-tecnicos/SINAPI-CT-ELETROCALHAS.pdf" TargetMode="External"/><Relationship Id="rId3929" Type="http://schemas.openxmlformats.org/officeDocument/2006/relationships/hyperlink" Target="https://www.caixa.gov.br/Downloads/sinapi-cadernos-tecnicos/SINAPI-CT-FOSSAS-E-SUMIDOUROS.pdf" TargetMode="External"/><Relationship Id="rId7800" Type="http://schemas.openxmlformats.org/officeDocument/2006/relationships/hyperlink" Target="https://www.caixa.gov.br/Downloads/sinapi-cadernos-tecnicos/SINAPI-CT-PERFURACAO-HORIZONTAL-DIRECIONAL-HDD.pdf" TargetMode="External"/><Relationship Id="rId5351" Type="http://schemas.openxmlformats.org/officeDocument/2006/relationships/hyperlink" Target="https://www.caixa.gov.br/Downloads/sinapi-cadernos-tecnicos/SINAPI-CT-INSTALACOES-PREDIAIS-DE-ESGOTO-CAIXAS-E-RALOS.pdf" TargetMode="External"/><Relationship Id="rId6402" Type="http://schemas.openxmlformats.org/officeDocument/2006/relationships/hyperlink" Target="https://www.caixa.gov.br/Downloads/sinapi-cadernos-tecnicos/SINAPI-CT-INSTALACOES-EM-COBRE.pdf" TargetMode="External"/><Relationship Id="rId1961" Type="http://schemas.openxmlformats.org/officeDocument/2006/relationships/hyperlink" Target="https://www.caixa.gov.br/Downloads/sinapi-cadernos-tecnicos/SINAPI-CT-DEPRECIACAO-JUROS-IMPOSTOS-E-SEGUROS-MANUTENCAO-E-MATERIAIS-NA-OPERACAO-DOS-EQUIPAMENTOS.pdf" TargetMode="External"/><Relationship Id="rId5004" Type="http://schemas.openxmlformats.org/officeDocument/2006/relationships/hyperlink" Target="https://www.caixa.gov.br/Downloads/sinapi-cadernos-tecnicos/SINAPI-CT-INSTALACOES-HIDRAULICAS-RESERVACAO-E-BOMBAS-DE-RECALQUE.pdf" TargetMode="External"/><Relationship Id="rId8574" Type="http://schemas.openxmlformats.org/officeDocument/2006/relationships/hyperlink" Target="https://www.caixa.gov.br/Downloads/sinapi-cadernos-tecnicos/SINAPI-CT-REDES-ENTERRADAS-DE-DISTRIBUICAO-ELETRICA.pdf" TargetMode="External"/><Relationship Id="rId9625" Type="http://schemas.openxmlformats.org/officeDocument/2006/relationships/hyperlink" Target="https://www.caixa.gov.br/Downloads/sinapi-cadernos-tecnicos/SINAPI-CT-VALVULAS-E-REGISTROS-PARA-SISTEMAS-PREDIAIS.pdf" TargetMode="External"/><Relationship Id="rId1614" Type="http://schemas.openxmlformats.org/officeDocument/2006/relationships/hyperlink" Target="https://www.caixa.gov.br/Downloads/sinapi-cadernos-tecnicos/SINAPI-CT-CUSTOS-HORARIOS-PRODUTIVO-E-IMPRODUTIVO-DOS-EQUIPAMENTOS.pdf" TargetMode="External"/><Relationship Id="rId7176" Type="http://schemas.openxmlformats.org/officeDocument/2006/relationships/hyperlink" Target="https://www.caixa.gov.br/Downloads/sinapi-cadernos-tecnicos/SINAPI-CT-LOUCAS-E-METAIS.pdf" TargetMode="External"/><Relationship Id="rId8227" Type="http://schemas.openxmlformats.org/officeDocument/2006/relationships/hyperlink" Target="https://www.caixa.gov.br/Downloads/sinapi-cadernos-tecnicos/SINAPI-CT-POCOS-DE-VISITA-E-CAIXAS-PARA-BOCAS-DE-LOBO.pdf" TargetMode="External"/><Relationship Id="rId3786" Type="http://schemas.openxmlformats.org/officeDocument/2006/relationships/hyperlink" Target="https://www.caixa.gov.br/Downloads/sinapi-cadernos-tecnicos/SINAPI-CT-ESTRUTURAS-DE-MADEIRA.pdf" TargetMode="External"/><Relationship Id="rId2388" Type="http://schemas.openxmlformats.org/officeDocument/2006/relationships/hyperlink" Target="https://www.caixa.gov.br/Downloads/sinapi-cadernos-tecnicos/SINAPI-CT-DEPRECIACAO-JUROS-IMPOSTOS-E-SEGUROS-MANUTENCAO-E-MATERIAIS-NA-OPERACAO-DOS-EQUIPAMENTOS.pdf" TargetMode="External"/><Relationship Id="rId3439" Type="http://schemas.openxmlformats.org/officeDocument/2006/relationships/hyperlink" Target="https://www.caixa.gov.br/Downloads/sinapi-cadernos-tecnicos/SINAPI-CT-ESQUADRIAS-JANELAS.pdf" TargetMode="External"/><Relationship Id="rId4837" Type="http://schemas.openxmlformats.org/officeDocument/2006/relationships/hyperlink" Target="https://www.caixa.gov.br/Downloads/sinapi-cadernos-tecnicos/SINAPI-CT-INSTALACOES-HIDRAULICAS-RESERVACAO-E-BOMBAS-DE-RECALQUE.pdf" TargetMode="External"/><Relationship Id="rId7310" Type="http://schemas.openxmlformats.org/officeDocument/2006/relationships/hyperlink" Target="https://www.caixa.gov.br/Downloads/sinapi-cadernos-tecnicos/SINAPI-CT-MASSA-UNICA-EXTERNA.pdf" TargetMode="External"/><Relationship Id="rId3920" Type="http://schemas.openxmlformats.org/officeDocument/2006/relationships/hyperlink" Target="https://www.caixa.gov.br/Downloads/sinapi-cadernos-tecnicos/SINAPI-CT-FOSSAS-E-SUMIDOUROS.pdf" TargetMode="External"/><Relationship Id="rId8084" Type="http://schemas.openxmlformats.org/officeDocument/2006/relationships/hyperlink" Target="https://www.caixa.gov.br/Downloads/sinapi-cadernos-tecnicos/SINAPI-CT-POSTES-DE-CONCRETO-E-METALICOS.pdf" TargetMode="External"/><Relationship Id="rId9482" Type="http://schemas.openxmlformats.org/officeDocument/2006/relationships/hyperlink" Target="https://www.caixa.gov.br/Downloads/sinapi-cadernos-tecnicos/SINAPI-CT-TUBULACAO-FLANGEADA-PARA-REDES-DE-AGUA.pdf" TargetMode="External"/><Relationship Id="rId841" Type="http://schemas.openxmlformats.org/officeDocument/2006/relationships/hyperlink" Target="https://www.caixa.gov.br/Downloads/sinapi-cadernos-tecnicos/SINAPI-CT-ATERROS-BASES-SUB-BASES-E-IMPRIMACOES.pdf" TargetMode="External"/><Relationship Id="rId1471" Type="http://schemas.openxmlformats.org/officeDocument/2006/relationships/hyperlink" Target="https://www.caixa.gov.br/Downloads/sinapi-cadernos-tecnicos/SINAPI-CT-CUSTOS-HORARIOS-PRODUTIVO-E-IMPRODUTIVO-DOS-EQUIPAMENTOS.pdf" TargetMode="External"/><Relationship Id="rId2522" Type="http://schemas.openxmlformats.org/officeDocument/2006/relationships/hyperlink" Target="https://www.caixa.gov.br/Downloads/sinapi-cadernos-tecnicos/SINAPI-CT-DEPRECIACAO-JUROS-IMPOSTOS-E-SEGUROS-MANUTENCAO-E-MATERIAIS-NA-OPERACAO-DOS-EQUIPAMENTOS.pdf" TargetMode="External"/><Relationship Id="rId9135" Type="http://schemas.openxmlformats.org/officeDocument/2006/relationships/hyperlink" Target="https://www.caixa.gov.br/Downloads/sinapi-cadernos-tecnicos/SINAPI-CT-TRANSPORTE-FLUVIAL-CARGA-E-DESCARGA.pdf" TargetMode="External"/><Relationship Id="rId1124" Type="http://schemas.openxmlformats.org/officeDocument/2006/relationships/hyperlink" Target="https://www.caixa.gov.br/Downloads/sinapi-cadernos-tecnicos/SINAPI-CT-CAIXAS-ENTERRADAS.pdf" TargetMode="External"/><Relationship Id="rId4694" Type="http://schemas.openxmlformats.org/officeDocument/2006/relationships/hyperlink" Target="https://www.caixa.gov.br/Downloads/sinapi-cadernos-tecnicos/SINAPI-CT-INSTALACOES-ELETRICAS-QUADROS-CABOS-DISJUNTORES-CONTATORES-E-BARRAMENTOS-BLINDADOS.pdf" TargetMode="External"/><Relationship Id="rId5745" Type="http://schemas.openxmlformats.org/officeDocument/2006/relationships/hyperlink" Target="https://www.caixa.gov.br/Downloads/sinapi-cadernos-tecnicos/SINAPI-CT-INSTALACOES-PREDIAIS-DE-AGUA-QUENTE-EM-CPVC.pdf" TargetMode="External"/><Relationship Id="rId3296" Type="http://schemas.openxmlformats.org/officeDocument/2006/relationships/hyperlink" Target="https://www.caixa.gov.br/Downloads/sinapi-cadernos-tecnicos/SINAPI-CT-ESCAVACAO-DE-VALAS.pdf" TargetMode="External"/><Relationship Id="rId4347" Type="http://schemas.openxmlformats.org/officeDocument/2006/relationships/hyperlink" Target="https://www.caixa.gov.br/Downloads/sinapi-cadernos-tecnicos/SINAPI-CT-IMPERMEABILIZACAO-PROTECAO-MECANICA-E-TRATAMENTO-DE-JUNTA.pdf" TargetMode="External"/><Relationship Id="rId8968" Type="http://schemas.openxmlformats.org/officeDocument/2006/relationships/hyperlink" Target="https://www.caixa.gov.br/Downloads/sinapi-cadernos-tecnicos/SINAPI-CT-SISTEMAS-DE-MEDICAO.pdf" TargetMode="External"/><Relationship Id="rId3430" Type="http://schemas.openxmlformats.org/officeDocument/2006/relationships/hyperlink" Target="https://www.caixa.gov.br/Downloads/sinapi-cadernos-tecnicos/SINAPI-CT-ESQUADRIAS-JANELAS.pdf" TargetMode="External"/><Relationship Id="rId351" Type="http://schemas.openxmlformats.org/officeDocument/2006/relationships/hyperlink" Target="https://www.caixa.gov.br/Downloads/sinapi-cadernos-tecnicos/SINAPI-CT-ASSENTAMENTO-DE-TUBOS-DE-ESGOTO-EM-PVC-E-PEAD.pdf" TargetMode="External"/><Relationship Id="rId2032" Type="http://schemas.openxmlformats.org/officeDocument/2006/relationships/hyperlink" Target="https://www.caixa.gov.br/Downloads/sinapi-cadernos-tecnicos/SINAPI-CT-DEPRECIACAO-JUROS-IMPOSTOS-E-SEGUROS-MANUTENCAO-E-MATERIAIS-NA-OPERACAO-DOS-EQUIPAMENTOS.pdf" TargetMode="External"/><Relationship Id="rId6653" Type="http://schemas.openxmlformats.org/officeDocument/2006/relationships/hyperlink" Target="https://www.caixa.gov.br/Downloads/sinapi-cadernos-tecnicos/SINAPI-CT-LAJES-PRE-MOLDADAS.pdf" TargetMode="External"/><Relationship Id="rId7704" Type="http://schemas.openxmlformats.org/officeDocument/2006/relationships/hyperlink" Target="https://www.caixa.gov.br/Downloads/sinapi-cadernos-tecnicos/SINAPI-CT-PAVIMENTO-INTERTRAVADO.pdf" TargetMode="External"/><Relationship Id="rId5255" Type="http://schemas.openxmlformats.org/officeDocument/2006/relationships/hyperlink" Target="https://www.caixa.gov.br/Downloads/sinapi-cadernos-tecnicos/SINAPI-CT-INSTALACOES-HIDRAULICAS-EM-PPR.pdf" TargetMode="External"/><Relationship Id="rId6306" Type="http://schemas.openxmlformats.org/officeDocument/2006/relationships/hyperlink" Target="https://www.caixa.gov.br/Downloads/sinapi-cadernos-tecnicos/SINAPI-CT-INSTALACOES-DE-AR-CONDICIONADO.pdf" TargetMode="External"/><Relationship Id="rId1865" Type="http://schemas.openxmlformats.org/officeDocument/2006/relationships/hyperlink" Target="https://www.caixa.gov.br/Downloads/sinapi-cadernos-tecnicos/SINAPI-CT-DEMOLICOES-E-REMOCOES.pdf" TargetMode="External"/><Relationship Id="rId8478" Type="http://schemas.openxmlformats.org/officeDocument/2006/relationships/hyperlink" Target="https://www.caixa.gov.br/Downloads/sinapi-cadernos-tecnicos/SINAPI-CT-RASGOS-E-FIXACOES.pdf" TargetMode="External"/><Relationship Id="rId9529" Type="http://schemas.openxmlformats.org/officeDocument/2006/relationships/hyperlink" Target="https://www.caixa.gov.br/Downloads/sinapi-cadernos-tecnicos/SINAPI-CT-USINAGENS.pdf" TargetMode="External"/><Relationship Id="rId1518" Type="http://schemas.openxmlformats.org/officeDocument/2006/relationships/hyperlink" Target="https://www.caixa.gov.br/Downloads/sinapi-cadernos-tecnicos/SINAPI-CT-CUSTOS-HORARIOS-PRODUTIVO-E-IMPRODUTIVO-DOS-EQUIPAMENTOS.pdf" TargetMode="External"/><Relationship Id="rId2916" Type="http://schemas.openxmlformats.org/officeDocument/2006/relationships/hyperlink" Target="https://www.caixa.gov.br/Downloads/sinapi-cadernos-tecnicos/SINAPI-CT-ELETROCALHAS.pdf" TargetMode="External"/><Relationship Id="rId6163" Type="http://schemas.openxmlformats.org/officeDocument/2006/relationships/hyperlink" Target="https://www.caixa.gov.br/Downloads/sinapi-cadernos-tecnicos/SINAPI-CT-INSTALACOES-DE-GAS-E-INCENDIO-EM-ACO-E-FERRO-GALVANIZADO.pdf" TargetMode="External"/><Relationship Id="rId7561" Type="http://schemas.openxmlformats.org/officeDocument/2006/relationships/hyperlink" Target="https://www.caixa.gov.br/Downloads/sinapi-cadernos-tecnicos/SINAPI-CT-PAREDES-DE-CONCRETO-ESTUCAMENTO.pdf" TargetMode="External"/><Relationship Id="rId8612" Type="http://schemas.openxmlformats.org/officeDocument/2006/relationships/hyperlink" Target="https://www.caixa.gov.br/Downloads/sinapi-cadernos-tecnicos/SINAPI-CT-REDES-DE-LOGICA-TELEFONIA-E-IMAGEM.pdf" TargetMode="External"/><Relationship Id="rId7214" Type="http://schemas.openxmlformats.org/officeDocument/2006/relationships/hyperlink" Target="https://www.caixa.gov.br/Downloads/sinapi-cadernos-tecnicos/SINAPI-CT-LOUCAS-E-METAIS.pdf" TargetMode="External"/><Relationship Id="rId2773" Type="http://schemas.openxmlformats.org/officeDocument/2006/relationships/hyperlink" Target="https://www.caixa.gov.br/Downloads/sinapi-cadernos-tecnicos/SINAPI-CT-DRENOS.pdf" TargetMode="External"/><Relationship Id="rId3824" Type="http://schemas.openxmlformats.org/officeDocument/2006/relationships/hyperlink" Target="https://www.caixa.gov.br/Downloads/sinapi-cadernos-tecnicos/SINAPI-CT-ESTRUTURAS-DE-MADEIRA.pdf" TargetMode="External"/><Relationship Id="rId9386" Type="http://schemas.openxmlformats.org/officeDocument/2006/relationships/hyperlink" Target="https://www.caixa.gov.br/Downloads/sinapi-cadernos-tecnicos/SINAPI-CT-TRANSPORTE-CARGA-E-DESCARGA-DE-MATERIAIS.pdf" TargetMode="External"/><Relationship Id="rId745" Type="http://schemas.openxmlformats.org/officeDocument/2006/relationships/hyperlink" Target="https://www.caixa.gov.br/Downloads/sinapi-cadernos-tecnicos/SINAPI-CT-ATERRO-E-REATERRO-DE-VALAS.pdf" TargetMode="External"/><Relationship Id="rId1375" Type="http://schemas.openxmlformats.org/officeDocument/2006/relationships/hyperlink" Target="https://www.caixa.gov.br/Downloads/sinapi-cadernos-tecnicos/SINAPI-CT-CONCRETO-PROTENDIDO.pdf" TargetMode="External"/><Relationship Id="rId2426" Type="http://schemas.openxmlformats.org/officeDocument/2006/relationships/hyperlink" Target="https://www.caixa.gov.br/Downloads/sinapi-cadernos-tecnicos/SINAPI-CT-DEPRECIACAO-JUROS-IMPOSTOS-E-SEGUROS-MANUTENCAO-E-MATERIAIS-NA-OPERACAO-DOS-EQUIPAMENTOS.pdf" TargetMode="External"/><Relationship Id="rId5996" Type="http://schemas.openxmlformats.org/officeDocument/2006/relationships/hyperlink" Target="https://www.caixa.gov.br/Downloads/sinapi-cadernos-tecnicos/SINAPI-CT-INSTALACOES-DE-GAS-E-INCENDIO-EM-ACO-E-FERRO-GALVANIZADO.pdf" TargetMode="External"/><Relationship Id="rId9039" Type="http://schemas.openxmlformats.org/officeDocument/2006/relationships/hyperlink" Target="https://www.caixa.gov.br/Downloads/sinapi-cadernos-tecnicos/SINAPI-CT-TELHAMENTO-PARA-COBERTURA.pdf" TargetMode="External"/><Relationship Id="rId81" Type="http://schemas.openxmlformats.org/officeDocument/2006/relationships/hyperlink" Target="https://www.caixa.gov.br/Downloads/sinapi-cadernos-tecnicos/SINAPI-CT-ALVENARIA-DE-VEDACAO.pdf" TargetMode="External"/><Relationship Id="rId1028" Type="http://schemas.openxmlformats.org/officeDocument/2006/relationships/hyperlink" Target="https://www.caixa.gov.br/Downloads/sinapi-cadernos-tecnicos/SINAPI-CT-BOCAS-PARA-BUEIROS.pdf" TargetMode="External"/><Relationship Id="rId4598" Type="http://schemas.openxmlformats.org/officeDocument/2006/relationships/hyperlink" Target="https://www.caixa.gov.br/Downloads/sinapi-cadernos-tecnicos/SINAPI-CT-INSTALACOES-ELETRICAS-ELETRODUTOS-CONEXOES-E-CONDULETES-APARENTES.pdf" TargetMode="External"/><Relationship Id="rId5649" Type="http://schemas.openxmlformats.org/officeDocument/2006/relationships/hyperlink" Target="https://www.caixa.gov.br/Downloads/sinapi-cadernos-tecnicos/SINAPI-CT-INSTALACOES-PREDIAIS-DE-AGUA-FRIA-EM-PVC.pdf" TargetMode="External"/><Relationship Id="rId9520" Type="http://schemas.openxmlformats.org/officeDocument/2006/relationships/hyperlink" Target="https://www.caixa.gov.br/Downloads/sinapi-cadernos-tecnicos/SINAPI-CT-USINAGENS.pdf" TargetMode="External"/><Relationship Id="rId7071" Type="http://schemas.openxmlformats.org/officeDocument/2006/relationships/hyperlink" Target="https://www.caixa.gov.br/Downloads/sinapi-metodologia/Livro_SINAPI_Calculos_Parametros.pdf" TargetMode="External"/><Relationship Id="rId8122" Type="http://schemas.openxmlformats.org/officeDocument/2006/relationships/hyperlink" Target="https://www.caixa.gov.br/Downloads/sinapi-cadernos-tecnicos/SINAPI-CT-POSTES-DE-CONCRETO-E-METALICOS.pdf" TargetMode="External"/><Relationship Id="rId3681" Type="http://schemas.openxmlformats.org/officeDocument/2006/relationships/hyperlink" Target="https://www.caixa.gov.br/Downloads/sinapi-cadernos-tecnicos/SINAPI-CT-ESTRUTURA-E-TRAMA-PARA-COBERTURA.pdf" TargetMode="External"/><Relationship Id="rId4732" Type="http://schemas.openxmlformats.org/officeDocument/2006/relationships/hyperlink" Target="https://www.caixa.gov.br/Downloads/sinapi-cadernos-tecnicos/SINAPI-CT-INSTALACOES-ELETRICAS-REDE-DE-DISTRIBUICAO.pdf" TargetMode="External"/><Relationship Id="rId2283" Type="http://schemas.openxmlformats.org/officeDocument/2006/relationships/hyperlink" Target="https://www.caixa.gov.br/Downloads/sinapi-cadernos-tecnicos/SINAPI-CT-DEPRECIACAO-JUROS-IMPOSTOS-E-SEGUROS-MANUTENCAO-E-MATERIAIS-NA-OPERACAO-DOS-EQUIPAMENTOS.pdf" TargetMode="External"/><Relationship Id="rId3334" Type="http://schemas.openxmlformats.org/officeDocument/2006/relationships/hyperlink" Target="https://www.caixa.gov.br/Downloads/sinapi-cadernos-tecnicos/SINAPI-CT-ESCAVACAO-EM-MATERIAL-DE-3&#170;-CATEGORIA.pdf" TargetMode="External"/><Relationship Id="rId7955" Type="http://schemas.openxmlformats.org/officeDocument/2006/relationships/hyperlink" Target="https://www.caixa.gov.br/Downloads/sinapi-cadernos-tecnicos/SINAPI-CT-PINTURA-EM-SUPERFICIES-METALICAS.pdf" TargetMode="External"/><Relationship Id="rId255" Type="http://schemas.openxmlformats.org/officeDocument/2006/relationships/hyperlink" Target="https://www.caixa.gov.br/Downloads/sinapi-cadernos-tecnicos/SINAPI-CT-ARGAMASSAS.pdf" TargetMode="External"/><Relationship Id="rId6557" Type="http://schemas.openxmlformats.org/officeDocument/2006/relationships/hyperlink" Target="https://www.caixa.gov.br/Downloads/sinapi-cadernos-tecnicos/SINAPI-CT-INSTALACOES-EM-COBRE.pdf" TargetMode="External"/><Relationship Id="rId7608" Type="http://schemas.openxmlformats.org/officeDocument/2006/relationships/hyperlink" Target="https://www.caixa.gov.br/Downloads/sinapi-cadernos-tecnicos/SINAPI-CT-PAREDES-EM-DRYWALL.pdf" TargetMode="External"/><Relationship Id="rId5159" Type="http://schemas.openxmlformats.org/officeDocument/2006/relationships/hyperlink" Target="https://www.caixa.gov.br/Downloads/sinapi-cadernos-tecnicos/SINAPI-CT-INSTALACOES-HIDRAULICAS-EM-PEX.pdf" TargetMode="External"/><Relationship Id="rId9030" Type="http://schemas.openxmlformats.org/officeDocument/2006/relationships/hyperlink" Target="https://www.caixa.gov.br/Downloads/sinapi-cadernos-tecnicos/SINAPI-CT-TELHAMENTO-PARA-COBERTURA.pdf" TargetMode="External"/><Relationship Id="rId1769" Type="http://schemas.openxmlformats.org/officeDocument/2006/relationships/hyperlink" Target="https://www.caixa.gov.br/Downloads/sinapi-cadernos-tecnicos/SINAPI-CT-CUSTOS-HORARIOS-PRODUTIVO-E-IMPRODUTIVO-DOS-EQUIPAMENTOS.pdf" TargetMode="External"/><Relationship Id="rId3191" Type="http://schemas.openxmlformats.org/officeDocument/2006/relationships/hyperlink" Target="https://www.caixa.gov.br/Downloads/sinapi-cadernos-tecnicos/SINAPI-CT-ESCAVACAO-VERTICAL-A-CEU-ABERTO.pdf" TargetMode="External"/><Relationship Id="rId4242" Type="http://schemas.openxmlformats.org/officeDocument/2006/relationships/hyperlink" Target="https://www.caixa.gov.br/Downloads/sinapi-cadernos-tecnicos/SINAPI-CT-GUIAS-E-SARJETAS.pdf" TargetMode="External"/><Relationship Id="rId5640" Type="http://schemas.openxmlformats.org/officeDocument/2006/relationships/hyperlink" Target="https://www.caixa.gov.br/Downloads/sinapi-cadernos-tecnicos/SINAPI-CT-INSTALACOES-PREDIAIS-DE-AGUA-FRIA-EM-PVC.pdf" TargetMode="External"/><Relationship Id="rId8863" Type="http://schemas.openxmlformats.org/officeDocument/2006/relationships/hyperlink" Target="https://www.caixa.gov.br/Downloads/sinapi-cadernos-tecnicos/SINAPI-CT-SINALIZACAO-HORIZONTAL-VIARIA.pdf" TargetMode="External"/><Relationship Id="rId1903" Type="http://schemas.openxmlformats.org/officeDocument/2006/relationships/hyperlink" Target="https://www.caixa.gov.br/Downloads/sinapi-cadernos-tecnicos/SINAPI-CT-DEPRECIACAO-JUROS-IMPOSTOS-E-SEGUROS-MANUTENCAO-E-MATERIAIS-NA-OPERACAO-DOS-EQUIPAMENTOS.pdf" TargetMode="External"/><Relationship Id="rId7465" Type="http://schemas.openxmlformats.org/officeDocument/2006/relationships/hyperlink" Target="https://www.caixa.gov.br/Downloads/sinapi-cadernos-tecnicos/SINAPI-CT-MOBILIARIO-URBANO.pdf" TargetMode="External"/><Relationship Id="rId8516" Type="http://schemas.openxmlformats.org/officeDocument/2006/relationships/hyperlink" Target="https://www.caixa.gov.br/Downloads/sinapi-cadernos-tecnicos/SINAPI-CT-RECOMPOSICAO-DE-PAVIMENTOS.pdf" TargetMode="External"/><Relationship Id="rId6067" Type="http://schemas.openxmlformats.org/officeDocument/2006/relationships/hyperlink" Target="https://www.caixa.gov.br/Downloads/sinapi-cadernos-tecnicos/SINAPI-CT-INSTALACOES-DE-GAS-E-INCENDIO-EM-ACO-E-FERRO-GALVANIZADO.pdf" TargetMode="External"/><Relationship Id="rId7118" Type="http://schemas.openxmlformats.org/officeDocument/2006/relationships/hyperlink" Target="https://www.caixa.gov.br/Downloads/sinapi-metodologia/Livro_SINAPI_Calculos_Parametros.pdf" TargetMode="External"/><Relationship Id="rId996" Type="http://schemas.openxmlformats.org/officeDocument/2006/relationships/hyperlink" Target="https://www.caixa.gov.br/Downloads/sinapi-cadernos-tecnicos/SINAPI-CT-BOCAS-PARA-BUEIROS.pdf" TargetMode="External"/><Relationship Id="rId2677" Type="http://schemas.openxmlformats.org/officeDocument/2006/relationships/hyperlink" Target="https://www.caixa.gov.br/Downloads/sinapi-cadernos-tecnicos/SINAPI-CT-DEPRECIACAO-JUROS-IMPOSTOS-E-SEGUROS-MANUTENCAO-E-MATERIAIS-NA-OPERACAO-DOS-EQUIPAMENTOS.pdf" TargetMode="External"/><Relationship Id="rId3728" Type="http://schemas.openxmlformats.org/officeDocument/2006/relationships/hyperlink" Target="https://www.caixa.gov.br/Downloads/sinapi-cadernos-tecnicos/SINAPI-CT-ESTRUTURAS-PRE-FABRICADAS-E-PRE-MOLDADAS.pdf" TargetMode="External"/><Relationship Id="rId649" Type="http://schemas.openxmlformats.org/officeDocument/2006/relationships/hyperlink" Target="https://www.caixa.gov.br/Downloads/sinapi-cadernos-tecnicos/SINAPI-CT-ASSENTAMENTO-DE-TUBOS-DE-ESGOTO-OU-DRENAGEM-PLUVIAL-EM-CONCRETO.pdf" TargetMode="External"/><Relationship Id="rId1279" Type="http://schemas.openxmlformats.org/officeDocument/2006/relationships/hyperlink" Target="https://www.caixa.gov.br/Downloads/sinapi-cadernos-tecnicos/SINAPI-CT-CHAPISCO.pdf" TargetMode="External"/><Relationship Id="rId5150" Type="http://schemas.openxmlformats.org/officeDocument/2006/relationships/hyperlink" Target="https://www.caixa.gov.br/Downloads/sinapi-cadernos-tecnicos/SINAPI-CT-INSTALACOES-HIDRAULICAS-EM-PEX.pdf" TargetMode="External"/><Relationship Id="rId6201" Type="http://schemas.openxmlformats.org/officeDocument/2006/relationships/hyperlink" Target="https://www.caixa.gov.br/Downloads/sinapi-cadernos-tecnicos/SINAPI-CT-INSTALACOES-DE-GAS-E-INCENDIO-EM-ACO-E-FERRO-GALVANIZADO.pdf" TargetMode="External"/><Relationship Id="rId8373" Type="http://schemas.openxmlformats.org/officeDocument/2006/relationships/hyperlink" Target="https://www.caixa.gov.br/Downloads/sinapi-cadernos-tecnicos/SINAPI-CT-RADIER-PISO-DE-CONCRETO-E-LAJE-SOBRE-SOLO.pdf" TargetMode="External"/><Relationship Id="rId9771" Type="http://schemas.openxmlformats.org/officeDocument/2006/relationships/hyperlink" Target="https://www.caixa.gov.br/Downloads/sinapi-cadernos-tecnicos/SINAPI-CT-VALVULAS-PARA-REDES-DE-SANEAMENTO.pdf" TargetMode="External"/><Relationship Id="rId1760" Type="http://schemas.openxmlformats.org/officeDocument/2006/relationships/hyperlink" Target="https://www.caixa.gov.br/Downloads/sinapi-cadernos-tecnicos/SINAPI-CT-CUSTOS-HORARIOS-PRODUTIVO-E-IMPRODUTIVO-DOS-EQUIPAMENTOS.pdf" TargetMode="External"/><Relationship Id="rId2811" Type="http://schemas.openxmlformats.org/officeDocument/2006/relationships/hyperlink" Target="https://www.caixa.gov.br/Downloads/sinapi-cadernos-tecnicos/SINAPI-CT-DUTOS-PARA-AR-CONDICIONADO.pdf" TargetMode="External"/><Relationship Id="rId8026" Type="http://schemas.openxmlformats.org/officeDocument/2006/relationships/hyperlink" Target="https://www.caixa.gov.br/Downloads/sinapi-cadernos-tecnicos/SINAPI-CT-PISOS.pdf" TargetMode="External"/><Relationship Id="rId9424" Type="http://schemas.openxmlformats.org/officeDocument/2006/relationships/hyperlink" Target="https://www.caixa.gov.br/Downloads/sinapi-cadernos-tecnicos/SINAPI-CT-TRANSPORTE-CARGA-E-DESCARGA-DE-MATERIAIS.pdf" TargetMode="External"/><Relationship Id="rId1413" Type="http://schemas.openxmlformats.org/officeDocument/2006/relationships/hyperlink" Target="https://www.caixa.gov.br/Downloads/sinapi-cadernos-tecnicos/SINAPI-CT-CONTRAPISO.pdf" TargetMode="External"/><Relationship Id="rId4983" Type="http://schemas.openxmlformats.org/officeDocument/2006/relationships/hyperlink" Target="https://www.caixa.gov.br/Downloads/sinapi-cadernos-tecnicos/SINAPI-CT-INSTALACOES-HIDRAULICAS-RESERVACAO-E-BOMBAS-DE-RECALQUE.pdf" TargetMode="External"/><Relationship Id="rId3585" Type="http://schemas.openxmlformats.org/officeDocument/2006/relationships/hyperlink" Target="https://www.caixa.gov.br/Downloads/sinapi-cadernos-tecnicos/SINAPI-CT-ESTACAS-BROCA-STRAUSS-E-ESCAVADA-COM-FLUIDO-ESTABILIZANTE.pdf" TargetMode="External"/><Relationship Id="rId4636" Type="http://schemas.openxmlformats.org/officeDocument/2006/relationships/hyperlink" Target="https://www.caixa.gov.br/Downloads/sinapi-cadernos-tecnicos/SINAPI-CT-INSTALACOES-ELETRICAS-QUADROS-CABOS-DISJUNTORES-CONTATORES-E-BARRAMENTOS-BLINDADOS.pdf" TargetMode="External"/><Relationship Id="rId2187" Type="http://schemas.openxmlformats.org/officeDocument/2006/relationships/hyperlink" Target="https://www.caixa.gov.br/Downloads/sinapi-cadernos-tecnicos/SINAPI-CT-DEPRECIACAO-JUROS-IMPOSTOS-E-SEGUROS-MANUTENCAO-E-MATERIAIS-NA-OPERACAO-DOS-EQUIPAMENTOS.pdf" TargetMode="External"/><Relationship Id="rId3238" Type="http://schemas.openxmlformats.org/officeDocument/2006/relationships/hyperlink" Target="https://www.caixa.gov.br/Downloads/sinapi-cadernos-tecnicos/SINAPI-CT-ESCAVACAO-VERTICAL-A-CEU-ABERTO.pdf" TargetMode="External"/><Relationship Id="rId7859" Type="http://schemas.openxmlformats.org/officeDocument/2006/relationships/hyperlink" Target="https://www.caixa.gov.br/Downloads/sinapi-cadernos-tecnicos/SINAPI-CT-PINTURA-INTERNA.pdf" TargetMode="External"/><Relationship Id="rId159" Type="http://schemas.openxmlformats.org/officeDocument/2006/relationships/hyperlink" Target="https://www.caixa.gov.br/Downloads/sinapi-cadernos-tecnicos/SINAPI-CT-ARGAMASSAS.pdf" TargetMode="External"/><Relationship Id="rId9281" Type="http://schemas.openxmlformats.org/officeDocument/2006/relationships/hyperlink" Target="https://www.caixa.gov.br/Downloads/sinapi-cadernos-tecnicos/SINAPI-CT-TRANSPORTE-DE-MATERIAIS-DENTRO-DO-CANTEIRO-DE-OBRAS.pdf" TargetMode="External"/><Relationship Id="rId1270" Type="http://schemas.openxmlformats.org/officeDocument/2006/relationships/hyperlink" Target="https://www.caixa.gov.br/Downloads/sinapi-cadernos-tecnicos/SINAPI-CT-CHAPISCO.pdf" TargetMode="External"/><Relationship Id="rId640" Type="http://schemas.openxmlformats.org/officeDocument/2006/relationships/hyperlink" Target="https://www.caixa.gov.br/Downloads/sinapi-cadernos-tecnicos/SINAPI-CT-ASSENTAMENTO-DE-TUBOS-DE-ESGOTO-OU-DRENAGEM-PLUVIAL-EM-CONCRETO.pdf" TargetMode="External"/><Relationship Id="rId2321" Type="http://schemas.openxmlformats.org/officeDocument/2006/relationships/hyperlink" Target="https://www.caixa.gov.br/Downloads/sinapi-cadernos-tecnicos/SINAPI-CT-DEPRECIACAO-JUROS-IMPOSTOS-E-SEGUROS-MANUTENCAO-E-MATERIAIS-NA-OPERACAO-DOS-EQUIPAMENTOS.pdf" TargetMode="External"/><Relationship Id="rId5891" Type="http://schemas.openxmlformats.org/officeDocument/2006/relationships/hyperlink" Target="https://www.caixa.gov.br/Downloads/sinapi-cadernos-tecnicos/SINAPI-CT-INSTALACOES-PREDIAIS-DE-AGUAS-PLUVIAIS-TUBOS-CONEXOES-CAIXAS-E-RALOS.pdf" TargetMode="External"/><Relationship Id="rId6942" Type="http://schemas.openxmlformats.org/officeDocument/2006/relationships/hyperlink" Target="https://www.caixa.gov.br/Downloads/sinapi-metodologia/Livro_SINAPI_Calculos_Parametros.pdf" TargetMode="External"/><Relationship Id="rId4493" Type="http://schemas.openxmlformats.org/officeDocument/2006/relationships/hyperlink" Target="https://www.caixa.gov.br/Downloads/sinapi-cadernos-tecnicos/SINAPI-CT-INSTALACOES-ELETRICAS-ELETRODUTOS-EMBUTIDOS-CABOS-CAIXAS-TOMADAS-E-INTERRUPTORES.pdf" TargetMode="External"/><Relationship Id="rId5544" Type="http://schemas.openxmlformats.org/officeDocument/2006/relationships/hyperlink" Target="https://www.caixa.gov.br/Downloads/sinapi-cadernos-tecnicos/SINAPI-CT-INSTALACOES-PREDIAIS-DE-AGUA-FRIA-EM-PVC.pdf" TargetMode="External"/><Relationship Id="rId3095" Type="http://schemas.openxmlformats.org/officeDocument/2006/relationships/hyperlink" Target="https://www.caixa.gov.br/Downloads/sinapi-cadernos-tecnicos/SINAPI-CT-ESCADAS.pdf" TargetMode="External"/><Relationship Id="rId4146" Type="http://schemas.openxmlformats.org/officeDocument/2006/relationships/hyperlink" Target="https://www.caixa.gov.br/Downloads/sinapi-cadernos-tecnicos/SINAPI-CT-GALERIAS-COM-ADUELAS-DE-CONCRETO.pdf" TargetMode="External"/><Relationship Id="rId8767" Type="http://schemas.openxmlformats.org/officeDocument/2006/relationships/hyperlink" Target="https://www.caixa.gov.br/Downloads/sinapi-cadernos-tecnicos/SINAPI-CT-REDES-DE-AGUA-E-ESGOTO-EM-PEAD-LISO-(TUBOS-E-CONEXOES).pdf" TargetMode="External"/><Relationship Id="rId1807" Type="http://schemas.openxmlformats.org/officeDocument/2006/relationships/hyperlink" Target="https://www.caixa.gov.br/Downloads/sinapi-cadernos-tecnicos/SINAPI-CT-CUSTOS-HORARIOS-PRODUTIVO-E-IMPRODUTIVO-DOS-EQUIPAMENTOS.pdf" TargetMode="External"/><Relationship Id="rId7369" Type="http://schemas.openxmlformats.org/officeDocument/2006/relationships/hyperlink" Target="https://www.caixa.gov.br/Downloads/sinapi-cadernos-tecnicos/SINAPI-CT-MASSA-UNICA-EXTERNA.pdf" TargetMode="External"/><Relationship Id="rId150" Type="http://schemas.openxmlformats.org/officeDocument/2006/relationships/hyperlink" Target="https://www.caixa.gov.br/Downloads/sinapi-cadernos-tecnicos/SINAPI-CT-ARGAMASSAS.pdf" TargetMode="External"/><Relationship Id="rId3979" Type="http://schemas.openxmlformats.org/officeDocument/2006/relationships/hyperlink" Target="https://www.caixa.gov.br/Downloads/sinapi-cadernos-tecnicos/SINAPI-CT-FUNDACOES-RASAS-(BLOCOS-SAPATAS-VIGAS-BALDRAME).pdf" TargetMode="External"/><Relationship Id="rId6452" Type="http://schemas.openxmlformats.org/officeDocument/2006/relationships/hyperlink" Target="https://www.caixa.gov.br/Downloads/sinapi-cadernos-tecnicos/SINAPI-CT-INSTALACOES-EM-COBRE.pdf" TargetMode="External"/><Relationship Id="rId7850" Type="http://schemas.openxmlformats.org/officeDocument/2006/relationships/hyperlink" Target="https://www.caixa.gov.br/Downloads/sinapi-cadernos-tecnicos/SINAPI-CT-PINTURA-EXTERNA.pdf" TargetMode="External"/><Relationship Id="rId8901" Type="http://schemas.openxmlformats.org/officeDocument/2006/relationships/hyperlink" Target="https://www.caixa.gov.br/Downloads/sinapi-cadernos-tecnicos/SINAPI-CT-SINALIZACAO-VERTICAL-VIARIA.pdf" TargetMode="External"/><Relationship Id="rId5054" Type="http://schemas.openxmlformats.org/officeDocument/2006/relationships/hyperlink" Target="https://www.caixa.gov.br/Downloads/sinapi-cadernos-tecnicos/SINAPI-CT-INSTALACOES-HIDRAULICAS-RESERVACAO-E-BOMBAS-DE-RECALQUE.pdf" TargetMode="External"/><Relationship Id="rId6105" Type="http://schemas.openxmlformats.org/officeDocument/2006/relationships/hyperlink" Target="https://www.caixa.gov.br/Downloads/sinapi-cadernos-tecnicos/SINAPI-CT-INSTALACOES-DE-GAS-E-INCENDIO-EM-ACO-E-FERRO-GALVANIZADO.pdf" TargetMode="External"/><Relationship Id="rId7503" Type="http://schemas.openxmlformats.org/officeDocument/2006/relationships/hyperlink" Target="https://www.caixa.gov.br/Downloads/sinapi-cadernos-tecnicos/SINAPI-CT-PAISAGISMO-PLANTIO.pdf" TargetMode="External"/><Relationship Id="rId9675" Type="http://schemas.openxmlformats.org/officeDocument/2006/relationships/hyperlink" Target="https://www.caixa.gov.br/Downloads/sinapi-cadernos-tecnicos/SINAPI-CT-VALVULAS-E-REGISTROS-PARA-SISTEMAS-PREDIAIS.pdf" TargetMode="External"/><Relationship Id="rId1664" Type="http://schemas.openxmlformats.org/officeDocument/2006/relationships/hyperlink" Target="https://www.caixa.gov.br/Downloads/sinapi-cadernos-tecnicos/SINAPI-CT-CUSTOS-HORARIOS-PRODUTIVO-E-IMPRODUTIVO-DOS-EQUIPAMENTOS.pdf" TargetMode="External"/><Relationship Id="rId2715" Type="http://schemas.openxmlformats.org/officeDocument/2006/relationships/hyperlink" Target="https://www.caixa.gov.br/Downloads/sinapi-cadernos-tecnicos/SINAPI-CT-DISSIPADORES-DE-ENERGIA.pdf" TargetMode="External"/><Relationship Id="rId8277" Type="http://schemas.openxmlformats.org/officeDocument/2006/relationships/hyperlink" Target="https://www.caixa.gov.br/Downloads/sinapi-cadernos-tecnicos/SINAPI-CT-POCOS-DE-VISITA-E-CAIXAS-PARA-BOCAS-DE-LOBO.pdf" TargetMode="External"/><Relationship Id="rId9328" Type="http://schemas.openxmlformats.org/officeDocument/2006/relationships/hyperlink" Target="https://www.caixa.gov.br/Downloads/sinapi-cadernos-tecnicos/SINAPI-CT-TRANSPORTE-CARGA-E-DESCARGA-DE-MATERIAIS.pdf" TargetMode="External"/><Relationship Id="rId1317" Type="http://schemas.openxmlformats.org/officeDocument/2006/relationships/hyperlink" Target="https://www.caixa.gov.br/Downloads/sinapi-cadernos-tecnicos/SINAPI-CT-CONCRETO-PROJETADO.pdf" TargetMode="External"/><Relationship Id="rId4887" Type="http://schemas.openxmlformats.org/officeDocument/2006/relationships/hyperlink" Target="https://www.caixa.gov.br/Downloads/sinapi-cadernos-tecnicos/SINAPI-CT-INSTALACOES-HIDRAULICAS-RESERVACAO-E-BOMBAS-DE-RECALQUE.pdf" TargetMode="External"/><Relationship Id="rId5938" Type="http://schemas.openxmlformats.org/officeDocument/2006/relationships/hyperlink" Target="https://www.caixa.gov.br/Downloads/sinapi-cadernos-tecnicos/SINAPI-CT-INSTALACOES-DE-GAS-E-INCENDIO-EM-ACO-E-FERRO-GALVANIZADO.pdf" TargetMode="External"/><Relationship Id="rId23" Type="http://schemas.openxmlformats.org/officeDocument/2006/relationships/hyperlink" Target="https://www.caixa.gov.br/Downloads/sinapi-cadernos-tecnicos/SINAPI-CT-ALVENARIA-ESTRUTURAL-BLOCOS-DE-CONCRETO.pdf" TargetMode="External"/><Relationship Id="rId3489" Type="http://schemas.openxmlformats.org/officeDocument/2006/relationships/hyperlink" Target="https://www.caixa.gov.br/Downloads/sinapi-cadernos-tecnicos/SINAPI-CT-ESQUADRIAS-PORTAS.pdf" TargetMode="External"/><Relationship Id="rId7360" Type="http://schemas.openxmlformats.org/officeDocument/2006/relationships/hyperlink" Target="https://www.caixa.gov.br/Downloads/sinapi-cadernos-tecnicos/SINAPI-CT-MASSA-UNICA-EXTERNA.pdf" TargetMode="External"/><Relationship Id="rId8411" Type="http://schemas.openxmlformats.org/officeDocument/2006/relationships/hyperlink" Target="https://www.caixa.gov.br/Downloads/sinapi-cadernos-tecnicos/SINAPI-CT-RADIER-PISO-DE-CONCRETO-E-LAJE-SOBRE-SOLO.pdf" TargetMode="External"/><Relationship Id="rId3556" Type="http://schemas.openxmlformats.org/officeDocument/2006/relationships/hyperlink" Target="https://www.caixa.gov.br/Downloads/sinapi-cadernos-tecnicos/SINAPI-CT-ESQUADRIAS-PORTAS.pdf" TargetMode="External"/><Relationship Id="rId4954" Type="http://schemas.openxmlformats.org/officeDocument/2006/relationships/hyperlink" Target="https://www.caixa.gov.br/Downloads/sinapi-cadernos-tecnicos/SINAPI-CT-INSTALACOES-HIDRAULICAS-RESERVACAO-E-BOMBAS-DE-RECALQUE.pdf" TargetMode="External"/><Relationship Id="rId7013" Type="http://schemas.openxmlformats.org/officeDocument/2006/relationships/hyperlink" Target="https://www.caixa.gov.br/Downloads/sinapi-metodologia/Livro_SINAPI_Calculos_Parametros.pdf" TargetMode="External"/><Relationship Id="rId477" Type="http://schemas.openxmlformats.org/officeDocument/2006/relationships/hyperlink" Target="https://www.caixa.gov.br/Downloads/sinapi-cadernos-tecnicos/SINAPI-CT-ASSENTAMENTO-DE-TUBOS-DE-PVC-E-METALICOS-EM-REDES-DE-AGUA.pdf" TargetMode="External"/><Relationship Id="rId2158" Type="http://schemas.openxmlformats.org/officeDocument/2006/relationships/hyperlink" Target="https://www.caixa.gov.br/Downloads/sinapi-cadernos-tecnicos/SINAPI-CT-DEPRECIACAO-JUROS-IMPOSTOS-E-SEGUROS-MANUTENCAO-E-MATERIAIS-NA-OPERACAO-DOS-EQUIPAMENTOS.pdf" TargetMode="External"/><Relationship Id="rId3209" Type="http://schemas.openxmlformats.org/officeDocument/2006/relationships/hyperlink" Target="https://www.caixa.gov.br/Downloads/sinapi-cadernos-tecnicos/SINAPI-CT-ESCAVACAO-VERTICAL-A-CEU-ABERTO.pdf" TargetMode="External"/><Relationship Id="rId3970" Type="http://schemas.openxmlformats.org/officeDocument/2006/relationships/hyperlink" Target="https://www.caixa.gov.br/Downloads/sinapi-cadernos-tecnicos/SINAPI-CT-FUNDACOES-RASAS-(BLOCOS-SAPATAS-VIGAS-BALDRAME).pdf" TargetMode="External"/><Relationship Id="rId4607" Type="http://schemas.openxmlformats.org/officeDocument/2006/relationships/hyperlink" Target="https://www.caixa.gov.br/Downloads/sinapi-cadernos-tecnicos/SINAPI-CT-INSTALACOES-ELETRICAS-ELETRODUTOS-CONEXOES-E-CONDULETES-APARENTES.pdf" TargetMode="External"/><Relationship Id="rId9185" Type="http://schemas.openxmlformats.org/officeDocument/2006/relationships/hyperlink" Target="https://www.caixa.gov.br/Downloads/sinapi-cadernos-tecnicos/SINAPI-CT-TRANSPORTE-FLUVIAL-MOMENTO-DE-TRANSPORTE.pdf" TargetMode="External"/><Relationship Id="rId891" Type="http://schemas.openxmlformats.org/officeDocument/2006/relationships/hyperlink" Target="https://www.caixa.gov.br/Downloads/sinapi-cadernos-tecnicos/SINAPI-CT-ATERROS-BASES-SUB-BASES-E-IMPRIMACOES.pdf" TargetMode="External"/><Relationship Id="rId2572" Type="http://schemas.openxmlformats.org/officeDocument/2006/relationships/hyperlink" Target="https://www.caixa.gov.br/Downloads/sinapi-cadernos-tecnicos/SINAPI-CT-DEPRECIACAO-JUROS-IMPOSTOS-E-SEGUROS-MANUTENCAO-E-MATERIAIS-NA-OPERACAO-DOS-EQUIPAMENTOS.pdf" TargetMode="External"/><Relationship Id="rId3623" Type="http://schemas.openxmlformats.org/officeDocument/2006/relationships/hyperlink" Target="https://www.caixa.gov.br/Downloads/sinapi-cadernos-tecnicos/SINAPI-CT-ESTRUTURA-E-TRAMA-PARA-COBERTURA.pdf" TargetMode="External"/><Relationship Id="rId6779" Type="http://schemas.openxmlformats.org/officeDocument/2006/relationships/hyperlink" Target="https://www.caixa.gov.br/Downloads/sinapi-cadernos-tecnicos/SINAPI-CT-LIMPEZA-DE-OBRA.pdf" TargetMode="External"/><Relationship Id="rId544" Type="http://schemas.openxmlformats.org/officeDocument/2006/relationships/hyperlink" Target="https://www.caixa.gov.br/Downloads/sinapi-cadernos-tecnicos/SINAPI-CT-ASSENTAMENTO-DE-TUBOS-DE-PVC-E-METALICOS-EM-REDES-DE-AGUA.pdf" TargetMode="External"/><Relationship Id="rId1174" Type="http://schemas.openxmlformats.org/officeDocument/2006/relationships/hyperlink" Target="https://www.caixa.gov.br/Downloads/sinapi-cadernos-tecnicos/SINAPI-CT-CAIXAS-DE-AGUA-PARA-EDIFICACOES.pdf" TargetMode="External"/><Relationship Id="rId2225" Type="http://schemas.openxmlformats.org/officeDocument/2006/relationships/hyperlink" Target="https://www.caixa.gov.br/Downloads/sinapi-cadernos-tecnicos/SINAPI-CT-DEPRECIACAO-JUROS-IMPOSTOS-E-SEGUROS-MANUTENCAO-E-MATERIAIS-NA-OPERACAO-DOS-EQUIPAMENTOS.pdf" TargetMode="External"/><Relationship Id="rId5795" Type="http://schemas.openxmlformats.org/officeDocument/2006/relationships/hyperlink" Target="https://www.caixa.gov.br/Downloads/sinapi-cadernos-tecnicos/SINAPI-CT-INSTALACOES-PREDIAIS-DE-AGUA-QUENTE-EM-CPVC.pdf" TargetMode="External"/><Relationship Id="rId6846" Type="http://schemas.openxmlformats.org/officeDocument/2006/relationships/hyperlink" Target="https://www.caixa.gov.br/Downloads/sinapi-metodologia/Livro_SINAPI_Calculos_Parametros.pdf" TargetMode="External"/><Relationship Id="rId9252" Type="http://schemas.openxmlformats.org/officeDocument/2006/relationships/hyperlink" Target="https://www.caixa.gov.br/Downloads/sinapi-cadernos-tecnicos/SINAPI-CT-TRANSPORTE-DE-MATERIAIS-DENTRO-DO-CANTEIRO-DE-OBRAS.pdf" TargetMode="External"/><Relationship Id="rId611" Type="http://schemas.openxmlformats.org/officeDocument/2006/relationships/hyperlink" Target="https://www.caixa.gov.br/Downloads/sinapi-cadernos-tecnicos/SINAPI-CT-ASSENTAMENTO-DE-TUBOS-DE-PVC-E-METALICOS-EM-REDES-DE-AGUA.pdf" TargetMode="External"/><Relationship Id="rId1241" Type="http://schemas.openxmlformats.org/officeDocument/2006/relationships/hyperlink" Target="https://www.caixa.gov.br/Downloads/sinapi-cadernos-tecnicos/SINAPI-CT-CERCAS-PROTETORES-E-ALAMBRADOS.pdf" TargetMode="External"/><Relationship Id="rId4397" Type="http://schemas.openxmlformats.org/officeDocument/2006/relationships/hyperlink" Target="https://www.caixa.gov.br/Downloads/sinapi-cadernos-tecnicos/SINAPI-CT-INSTALACOES-ELETRICAS-ELETRODUTOS-EMBUTIDOS-CABOS-CAIXAS-TOMADAS-E-INTERRUPTORES.pdf" TargetMode="External"/><Relationship Id="rId5448" Type="http://schemas.openxmlformats.org/officeDocument/2006/relationships/hyperlink" Target="https://www.caixa.gov.br/Downloads/sinapi-cadernos-tecnicos/SINAPI-CT-INSTALACOES-PREDIAIS-DE-AGUA-FRIA-EM-PVC.pdf" TargetMode="External"/><Relationship Id="rId5862" Type="http://schemas.openxmlformats.org/officeDocument/2006/relationships/hyperlink" Target="https://www.caixa.gov.br/Downloads/sinapi-cadernos-tecnicos/SINAPI-CT-INSTALACOES-PREDIAIS-DE-AGUAS-PLUVIAIS-TUBOS-CONEXOES-CAIXAS-E-RALOS.pdf" TargetMode="External"/><Relationship Id="rId6913" Type="http://schemas.openxmlformats.org/officeDocument/2006/relationships/hyperlink" Target="https://www.caixa.gov.br/Downloads/sinapi-metodologia/Livro_SINAPI_Calculos_Parametros.pdf" TargetMode="External"/><Relationship Id="rId4464" Type="http://schemas.openxmlformats.org/officeDocument/2006/relationships/hyperlink" Target="https://www.caixa.gov.br/Downloads/sinapi-cadernos-tecnicos/SINAPI-CT-INSTALACOES-ELETRICAS-ELETRODUTOS-EMBUTIDOS-CABOS-CAIXAS-TOMADAS-E-INTERRUPTORES.pdf" TargetMode="External"/><Relationship Id="rId5515" Type="http://schemas.openxmlformats.org/officeDocument/2006/relationships/hyperlink" Target="https://www.caixa.gov.br/Downloads/sinapi-cadernos-tecnicos/SINAPI-CT-INSTALACOES-PREDIAIS-DE-AGUA-FRIA-EM-PVC.pdf" TargetMode="External"/><Relationship Id="rId3066" Type="http://schemas.openxmlformats.org/officeDocument/2006/relationships/hyperlink" Target="https://www.caixa.gov.br/Downloads/sinapi-cadernos-tecnicos/SINAPI-CT-ESCADAS.pdf" TargetMode="External"/><Relationship Id="rId3480" Type="http://schemas.openxmlformats.org/officeDocument/2006/relationships/hyperlink" Target="https://www.caixa.gov.br/Downloads/sinapi-cadernos-tecnicos/SINAPI-CT-ESQUADRIAS-PORTAS.pdf" TargetMode="External"/><Relationship Id="rId4117" Type="http://schemas.openxmlformats.org/officeDocument/2006/relationships/hyperlink" Target="https://www.caixa.gov.br/Downloads/sinapi-cadernos-tecnicos/SINAPI-CT-FORMAS-PARA-ESTRUTURAS-DE-CONCRETO-ARMADO.pdf" TargetMode="External"/><Relationship Id="rId4531" Type="http://schemas.openxmlformats.org/officeDocument/2006/relationships/hyperlink" Target="https://www.caixa.gov.br/Downloads/sinapi-cadernos-tecnicos/SINAPI-CT-INSTALACOES-ELETRICAS-ELETRODUTOS-EMBUTIDOS-CABOS-CAIXAS-TOMADAS-E-INTERRUPTORES.pdf" TargetMode="External"/><Relationship Id="rId7687" Type="http://schemas.openxmlformats.org/officeDocument/2006/relationships/hyperlink" Target="https://www.caixa.gov.br/Downloads/sinapi-cadernos-tecnicos/SINAPI-CT-PAVIMENTO-INTERTRAVADO.pdf" TargetMode="External"/><Relationship Id="rId2082" Type="http://schemas.openxmlformats.org/officeDocument/2006/relationships/hyperlink" Target="https://www.caixa.gov.br/Downloads/sinapi-cadernos-tecnicos/SINAPI-CT-DEPRECIACAO-JUROS-IMPOSTOS-E-SEGUROS-MANUTENCAO-E-MATERIAIS-NA-OPERACAO-DOS-EQUIPAMENTOS.pdf" TargetMode="External"/><Relationship Id="rId3133" Type="http://schemas.openxmlformats.org/officeDocument/2006/relationships/hyperlink" Target="https://www.caixa.gov.br/Downloads/sinapi-cadernos-tecnicos/SINAPI-CT-ESCADAS.pdf" TargetMode="External"/><Relationship Id="rId6289" Type="http://schemas.openxmlformats.org/officeDocument/2006/relationships/hyperlink" Target="https://www.caixa.gov.br/Downloads/sinapi-cadernos-tecnicos/SINAPI-CT-INSTALACOES-DE-GAS-EM-PEX-MULTICAMADAS.pdf" TargetMode="External"/><Relationship Id="rId8738" Type="http://schemas.openxmlformats.org/officeDocument/2006/relationships/hyperlink" Target="https://www.caixa.gov.br/Downloads/sinapi-cadernos-tecnicos/SINAPI-CT-REDES-DE-AGUA-E-ESGOTO-EM-PEAD-LISO-(TUBOS-E-CONEXOES).pdf" TargetMode="External"/><Relationship Id="rId7754" Type="http://schemas.openxmlformats.org/officeDocument/2006/relationships/hyperlink" Target="https://www.caixa.gov.br/Downloads/sinapi-cadernos-tecnicos/SINAPI-CT-PELE-DE-VIDRO-EM-FACHADAS.pdf" TargetMode="External"/><Relationship Id="rId8805" Type="http://schemas.openxmlformats.org/officeDocument/2006/relationships/hyperlink" Target="https://www.caixa.gov.br/Downloads/sinapi-cadernos-tecnicos/SINAPI-CT-REVESTIMENTOS-CERAMICOS-EXTERNOS.pdf" TargetMode="External"/><Relationship Id="rId2899" Type="http://schemas.openxmlformats.org/officeDocument/2006/relationships/hyperlink" Target="https://www.caixa.gov.br/Downloads/sinapi-cadernos-tecnicos/SINAPI-CT-ELETROCALHAS.pdf" TargetMode="External"/><Relationship Id="rId3200" Type="http://schemas.openxmlformats.org/officeDocument/2006/relationships/hyperlink" Target="https://www.caixa.gov.br/Downloads/sinapi-cadernos-tecnicos/SINAPI-CT-ESCAVACAO-VERTICAL-A-CEU-ABERTO.pdf" TargetMode="External"/><Relationship Id="rId6356" Type="http://schemas.openxmlformats.org/officeDocument/2006/relationships/hyperlink" Target="https://www.caixa.gov.br/Downloads/sinapi-cadernos-tecnicos/SINAPI-CT-INSTALACOES-DE-AR-CONDICIONADO-EM-COBRE.pdf" TargetMode="External"/><Relationship Id="rId6770" Type="http://schemas.openxmlformats.org/officeDocument/2006/relationships/hyperlink" Target="https://www.caixa.gov.br/Downloads/sinapi-cadernos-tecnicos/SINAPI-CT-LIMPEZA-DE-OBRA.pdf" TargetMode="External"/><Relationship Id="rId7407" Type="http://schemas.openxmlformats.org/officeDocument/2006/relationships/hyperlink" Target="https://www.caixa.gov.br/Downloads/sinapi-cadernos-tecnicos/SINAPI-CT-MASSA-UNICA-INTERNA.pdf" TargetMode="External"/><Relationship Id="rId7821" Type="http://schemas.openxmlformats.org/officeDocument/2006/relationships/hyperlink" Target="https://www.caixa.gov.br/Downloads/sinapi-cadernos-tecnicos/SINAPI-CT-PERFURACAO-HORIZONTAL-DIRECIONAL-HDD.pdf" TargetMode="External"/><Relationship Id="rId121" Type="http://schemas.openxmlformats.org/officeDocument/2006/relationships/hyperlink" Target="https://www.caixa.gov.br/Downloads/sinapi-cadernos-tecnicos/SINAPI-CT-ARGAMASSAS.pdf" TargetMode="External"/><Relationship Id="rId2966" Type="http://schemas.openxmlformats.org/officeDocument/2006/relationships/hyperlink" Target="https://www.caixa.gov.br/Downloads/sinapi-cadernos-tecnicos/SINAPI-CT-ENERGIA-SOLAR-PARA-EDIFICACOES.pdf" TargetMode="External"/><Relationship Id="rId5372" Type="http://schemas.openxmlformats.org/officeDocument/2006/relationships/hyperlink" Target="https://www.caixa.gov.br/Downloads/sinapi-cadernos-tecnicos/SINAPI-CT-INSTALACOES-PREDIAIS-DE-ESGOTO-TUBOS-E-CONEXOES.pdf" TargetMode="External"/><Relationship Id="rId6009" Type="http://schemas.openxmlformats.org/officeDocument/2006/relationships/hyperlink" Target="https://www.caixa.gov.br/Downloads/sinapi-cadernos-tecnicos/SINAPI-CT-INSTALACOES-DE-GAS-E-INCENDIO-EM-ACO-E-FERRO-GALVANIZADO.pdf" TargetMode="External"/><Relationship Id="rId6423" Type="http://schemas.openxmlformats.org/officeDocument/2006/relationships/hyperlink" Target="https://www.caixa.gov.br/Downloads/sinapi-cadernos-tecnicos/SINAPI-CT-INSTALACOES-EM-COBRE.pdf" TargetMode="External"/><Relationship Id="rId9579" Type="http://schemas.openxmlformats.org/officeDocument/2006/relationships/hyperlink" Target="https://www.caixa.gov.br/Downloads/sinapi-cadernos-tecnicos/SINAPI-CT-VIDROS-E-ESPELHOS.pdf" TargetMode="External"/><Relationship Id="rId938" Type="http://schemas.openxmlformats.org/officeDocument/2006/relationships/hyperlink" Target="https://www.caixa.gov.br/Downloads/sinapi-cadernos-tecnicos/SINAPI-CT-ATERROS-BASES-SUB-BASES-E-IMPRIMACOES.pdf" TargetMode="External"/><Relationship Id="rId1568" Type="http://schemas.openxmlformats.org/officeDocument/2006/relationships/hyperlink" Target="https://www.caixa.gov.br/Downloads/sinapi-cadernos-tecnicos/SINAPI-CT-CUSTOS-HORARIOS-PRODUTIVO-E-IMPRODUTIVO-DOS-EQUIPAMENTOS.pdf" TargetMode="External"/><Relationship Id="rId2619" Type="http://schemas.openxmlformats.org/officeDocument/2006/relationships/hyperlink" Target="https://www.caixa.gov.br/Downloads/sinapi-cadernos-tecnicos/SINAPI-CT-DEPRECIACAO-JUROS-IMPOSTOS-E-SEGUROS-MANUTENCAO-E-MATERIAIS-NA-OPERACAO-DOS-EQUIPAMENTOS.pdf" TargetMode="External"/><Relationship Id="rId5025" Type="http://schemas.openxmlformats.org/officeDocument/2006/relationships/hyperlink" Target="https://www.caixa.gov.br/Downloads/sinapi-cadernos-tecnicos/SINAPI-CT-INSTALACOES-HIDRAULICAS-RESERVACAO-E-BOMBAS-DE-RECALQUE.pdf" TargetMode="External"/><Relationship Id="rId8595" Type="http://schemas.openxmlformats.org/officeDocument/2006/relationships/hyperlink" Target="https://www.caixa.gov.br/Downloads/sinapi-cadernos-tecnicos/SINAPI-CT-REDES-ENTERRADAS-DE-DISTRIBUICAO-ELETRICA.pdf" TargetMode="External"/><Relationship Id="rId9646" Type="http://schemas.openxmlformats.org/officeDocument/2006/relationships/hyperlink" Target="https://www.caixa.gov.br/Downloads/sinapi-cadernos-tecnicos/SINAPI-CT-VALVULAS-E-REGISTROS-PARA-SISTEMAS-PREDIAIS.pdf" TargetMode="External"/><Relationship Id="rId1635" Type="http://schemas.openxmlformats.org/officeDocument/2006/relationships/hyperlink" Target="https://www.caixa.gov.br/Downloads/sinapi-cadernos-tecnicos/SINAPI-CT-CUSTOS-HORARIOS-PRODUTIVO-E-IMPRODUTIVO-DOS-EQUIPAMENTOS.pdf" TargetMode="External"/><Relationship Id="rId1982" Type="http://schemas.openxmlformats.org/officeDocument/2006/relationships/hyperlink" Target="https://www.caixa.gov.br/Downloads/sinapi-cadernos-tecnicos/SINAPI-CT-DEPRECIACAO-JUROS-IMPOSTOS-E-SEGUROS-MANUTENCAO-E-MATERIAIS-NA-OPERACAO-DOS-EQUIPAMENTOS.pdf" TargetMode="External"/><Relationship Id="rId4041" Type="http://schemas.openxmlformats.org/officeDocument/2006/relationships/hyperlink" Target="https://www.caixa.gov.br/Downloads/sinapi-cadernos-tecnicos/SINAPI-CT-FORMAS-PARA-ESTRUTURAS-DE-CONCRETO-ARMADO.pdf" TargetMode="External"/><Relationship Id="rId7197" Type="http://schemas.openxmlformats.org/officeDocument/2006/relationships/hyperlink" Target="https://www.caixa.gov.br/Downloads/sinapi-cadernos-tecnicos/SINAPI-CT-LOUCAS-E-METAIS.pdf" TargetMode="External"/><Relationship Id="rId8248" Type="http://schemas.openxmlformats.org/officeDocument/2006/relationships/hyperlink" Target="https://www.caixa.gov.br/Downloads/sinapi-cadernos-tecnicos/SINAPI-CT-POCOS-DE-VISITA-E-CAIXAS-PARA-BOCAS-DE-LOBO.pdf" TargetMode="External"/><Relationship Id="rId8662" Type="http://schemas.openxmlformats.org/officeDocument/2006/relationships/hyperlink" Target="https://www.caixa.gov.br/Downloads/sinapi-cadernos-tecnicos/SINAPI-CT-REDES-DE-LOGICA-TELEFONIA-E-IMAGEM.pdf" TargetMode="External"/><Relationship Id="rId7264" Type="http://schemas.openxmlformats.org/officeDocument/2006/relationships/hyperlink" Target="https://www.caixa.gov.br/Downloads/sinapi-cadernos-tecnicos/SINAPI-CT-LOUCAS-E-METAIS.pdf" TargetMode="External"/><Relationship Id="rId8315" Type="http://schemas.openxmlformats.org/officeDocument/2006/relationships/hyperlink" Target="https://www.caixa.gov.br/Downloads/sinapi-cadernos-tecnicos/SINAPI-CT-PRODUCAO-DE-CONCRETO.pdf" TargetMode="External"/><Relationship Id="rId9713" Type="http://schemas.openxmlformats.org/officeDocument/2006/relationships/hyperlink" Target="https://www.caixa.gov.br/Downloads/sinapi-cadernos-tecnicos/SINAPI-CT-VALVULAS-E-REGISTROS-PARA-SISTEMAS-PREDIAIS.pdf" TargetMode="External"/><Relationship Id="rId1702" Type="http://schemas.openxmlformats.org/officeDocument/2006/relationships/hyperlink" Target="https://www.caixa.gov.br/Downloads/sinapi-cadernos-tecnicos/SINAPI-CT-CUSTOS-HORARIOS-PRODUTIVO-E-IMPRODUTIVO-DOS-EQUIPAMENTOS.pdf" TargetMode="External"/><Relationship Id="rId4858" Type="http://schemas.openxmlformats.org/officeDocument/2006/relationships/hyperlink" Target="https://www.caixa.gov.br/Downloads/sinapi-cadernos-tecnicos/SINAPI-CT-INSTALACOES-HIDRAULICAS-RESERVACAO-E-BOMBAS-DE-RECALQUE.pdf" TargetMode="External"/><Relationship Id="rId5909" Type="http://schemas.openxmlformats.org/officeDocument/2006/relationships/hyperlink" Target="https://www.caixa.gov.br/Downloads/sinapi-cadernos-tecnicos/SINAPI-CT-INSTALACOES-DE-DIVISORIAS-DIVERSAS.pdf" TargetMode="External"/><Relationship Id="rId3874" Type="http://schemas.openxmlformats.org/officeDocument/2006/relationships/hyperlink" Target="https://www.caixa.gov.br/Downloads/sinapi-cadernos-tecnicos/SINAPI-CT-EXECUCAO-DE-TIRANTES.pdf" TargetMode="External"/><Relationship Id="rId4925" Type="http://schemas.openxmlformats.org/officeDocument/2006/relationships/hyperlink" Target="https://www.caixa.gov.br/Downloads/sinapi-cadernos-tecnicos/SINAPI-CT-INSTALACOES-HIDRAULICAS-RESERVACAO-E-BOMBAS-DE-RECALQUE.pdf" TargetMode="External"/><Relationship Id="rId6280" Type="http://schemas.openxmlformats.org/officeDocument/2006/relationships/hyperlink" Target="https://www.caixa.gov.br/Downloads/sinapi-cadernos-tecnicos/SINAPI-CT-INSTALACOES-DE-GAS-EM-PEX-MULTICAMADAS.pdf" TargetMode="External"/><Relationship Id="rId7331" Type="http://schemas.openxmlformats.org/officeDocument/2006/relationships/hyperlink" Target="https://www.caixa.gov.br/Downloads/sinapi-cadernos-tecnicos/SINAPI-CT-MASSA-UNICA-EXTERNA.pdf" TargetMode="External"/><Relationship Id="rId9089" Type="http://schemas.openxmlformats.org/officeDocument/2006/relationships/hyperlink" Target="https://www.caixa.gov.br/Downloads/sinapi-cadernos-tecnicos/SINAPI-CT-TRANSPORTE-FLUVIAL-CARGA-E-DESCARGA.pdf" TargetMode="External"/><Relationship Id="rId795" Type="http://schemas.openxmlformats.org/officeDocument/2006/relationships/hyperlink" Target="https://www.caixa.gov.br/Downloads/sinapi-cadernos-tecnicos/SINAPI-CT-ATERROS-BASES-SUB-BASES-E-IMPRIMACOES.pdf" TargetMode="External"/><Relationship Id="rId2476" Type="http://schemas.openxmlformats.org/officeDocument/2006/relationships/hyperlink" Target="https://www.caixa.gov.br/Downloads/sinapi-cadernos-tecnicos/SINAPI-CT-DEPRECIACAO-JUROS-IMPOSTOS-E-SEGUROS-MANUTENCAO-E-MATERIAIS-NA-OPERACAO-DOS-EQUIPAMENTOS.pdf" TargetMode="External"/><Relationship Id="rId2890" Type="http://schemas.openxmlformats.org/officeDocument/2006/relationships/hyperlink" Target="https://www.caixa.gov.br/Downloads/sinapi-cadernos-tecnicos/SINAPI-CT-ELETROCALHAS.pdf" TargetMode="External"/><Relationship Id="rId3527" Type="http://schemas.openxmlformats.org/officeDocument/2006/relationships/hyperlink" Target="https://www.caixa.gov.br/Downloads/sinapi-cadernos-tecnicos/SINAPI-CT-ESQUADRIAS-PORTAS.pdf" TargetMode="External"/><Relationship Id="rId3941" Type="http://schemas.openxmlformats.org/officeDocument/2006/relationships/hyperlink" Target="https://www.caixa.gov.br/Downloads/sinapi-cadernos-tecnicos/SINAPI-CT-FOSSAS-E-SUMIDOUROS.pdf" TargetMode="External"/><Relationship Id="rId448" Type="http://schemas.openxmlformats.org/officeDocument/2006/relationships/hyperlink" Target="https://www.caixa.gov.br/Downloads/sinapi-cadernos-tecnicos/SINAPI-CT-ASSENTAMENTO-DE-TUBOS-DE-PVC-E-METALICOS-EM-REDES-DE-AGUA.pdf" TargetMode="External"/><Relationship Id="rId862" Type="http://schemas.openxmlformats.org/officeDocument/2006/relationships/hyperlink" Target="https://www.caixa.gov.br/Downloads/sinapi-cadernos-tecnicos/SINAPI-CT-ATERROS-BASES-SUB-BASES-E-IMPRIMACOES.pdf" TargetMode="External"/><Relationship Id="rId1078" Type="http://schemas.openxmlformats.org/officeDocument/2006/relationships/hyperlink" Target="https://www.caixa.gov.br/Downloads/sinapi-cadernos-tecnicos/SINAPI-CT-BOMBAS-HIDRAULICAS-CENTRIFUGAS-HORIZONTAIS-E-SUBMERSIVEIS.pdf" TargetMode="External"/><Relationship Id="rId1492" Type="http://schemas.openxmlformats.org/officeDocument/2006/relationships/hyperlink" Target="https://www.caixa.gov.br/Downloads/sinapi-cadernos-tecnicos/SINAPI-CT-CUSTOS-HORARIOS-PRODUTIVO-E-IMPRODUTIVO-DOS-EQUIPAMENTOS.pdf" TargetMode="External"/><Relationship Id="rId2129" Type="http://schemas.openxmlformats.org/officeDocument/2006/relationships/hyperlink" Target="https://www.caixa.gov.br/Downloads/sinapi-cadernos-tecnicos/SINAPI-CT-DEPRECIACAO-JUROS-IMPOSTOS-E-SEGUROS-MANUTENCAO-E-MATERIAIS-NA-OPERACAO-DOS-EQUIPAMENTOS.pdf" TargetMode="External"/><Relationship Id="rId2543" Type="http://schemas.openxmlformats.org/officeDocument/2006/relationships/hyperlink" Target="https://www.caixa.gov.br/Downloads/sinapi-cadernos-tecnicos/SINAPI-CT-DEPRECIACAO-JUROS-IMPOSTOS-E-SEGUROS-MANUTENCAO-E-MATERIAIS-NA-OPERACAO-DOS-EQUIPAMENTOS.pdf" TargetMode="External"/><Relationship Id="rId5699" Type="http://schemas.openxmlformats.org/officeDocument/2006/relationships/hyperlink" Target="https://www.caixa.gov.br/Downloads/sinapi-cadernos-tecnicos/SINAPI-CT-INSTALACOES-PREDIAIS-DE-AGUA-QUENTE-EM-CPVC.pdf" TargetMode="External"/><Relationship Id="rId6000" Type="http://schemas.openxmlformats.org/officeDocument/2006/relationships/hyperlink" Target="https://www.caixa.gov.br/Downloads/sinapi-cadernos-tecnicos/SINAPI-CT-INSTALACOES-DE-GAS-E-INCENDIO-EM-ACO-E-FERRO-GALVANIZADO.pdf" TargetMode="External"/><Relationship Id="rId9156" Type="http://schemas.openxmlformats.org/officeDocument/2006/relationships/hyperlink" Target="https://www.caixa.gov.br/Downloads/sinapi-cadernos-tecnicos/SINAPI-CT-TRANSPORTE-FLUVIAL-CARGA-E-DESCARGA.pdf" TargetMode="External"/><Relationship Id="rId9570" Type="http://schemas.openxmlformats.org/officeDocument/2006/relationships/hyperlink" Target="https://www.caixa.gov.br/Downloads/sinapi-cadernos-tecnicos/SINAPI-CT-VERGAS-CONTRAVERGAS-E-FIXACAO-DE-ALVENARIA.pdf" TargetMode="External"/><Relationship Id="rId515" Type="http://schemas.openxmlformats.org/officeDocument/2006/relationships/hyperlink" Target="https://www.caixa.gov.br/Downloads/sinapi-cadernos-tecnicos/SINAPI-CT-ASSENTAMENTO-DE-TUBOS-DE-PVC-E-METALICOS-EM-REDES-DE-AGUA.pdf" TargetMode="External"/><Relationship Id="rId1145" Type="http://schemas.openxmlformats.org/officeDocument/2006/relationships/hyperlink" Target="https://www.caixa.gov.br/Downloads/sinapi-cadernos-tecnicos/SINAPI-CT-CAIXAS-ENTERRADAS.pdf" TargetMode="External"/><Relationship Id="rId5766" Type="http://schemas.openxmlformats.org/officeDocument/2006/relationships/hyperlink" Target="https://www.caixa.gov.br/Downloads/sinapi-cadernos-tecnicos/SINAPI-CT-INSTALACOES-PREDIAIS-DE-AGUA-QUENTE-EM-CPVC.pdf" TargetMode="External"/><Relationship Id="rId8172" Type="http://schemas.openxmlformats.org/officeDocument/2006/relationships/hyperlink" Target="https://www.caixa.gov.br/Downloads/sinapi-cadernos-tecnicos/SINAPI-CT-POCOS-DE-VISITA-E-CAIXAS-PARA-BOCAS-DE-LOBO.pdf" TargetMode="External"/><Relationship Id="rId9223" Type="http://schemas.openxmlformats.org/officeDocument/2006/relationships/hyperlink" Target="https://www.caixa.gov.br/Downloads/sinapi-cadernos-tecnicos/SINAPI-CT-TRANSPORTE-DE-MATERIAIS-DENTRO-DO-CANTEIRO-DE-OBRAS.pdf" TargetMode="External"/><Relationship Id="rId1212" Type="http://schemas.openxmlformats.org/officeDocument/2006/relationships/hyperlink" Target="https://www.caixa.gov.br/Downloads/sinapi-cadernos-tecnicos/SINAPI-CT-CANALETAS-GRELHAS-E-CAIXAS-COM-GRELHA-PARA-DRENAGEM.pdf" TargetMode="External"/><Relationship Id="rId2610" Type="http://schemas.openxmlformats.org/officeDocument/2006/relationships/hyperlink" Target="https://www.caixa.gov.br/Downloads/sinapi-cadernos-tecnicos/SINAPI-CT-DEPRECIACAO-JUROS-IMPOSTOS-E-SEGUROS-MANUTENCAO-E-MATERIAIS-NA-OPERACAO-DOS-EQUIPAMENTOS.pdf" TargetMode="External"/><Relationship Id="rId4368" Type="http://schemas.openxmlformats.org/officeDocument/2006/relationships/hyperlink" Target="https://www.caixa.gov.br/Downloads/sinapi-cadernos-tecnicos/SINAPI-CT-INSTALACOES-ELETRICAS-ELETRODUTOS-EMBUTIDOS-CABOS-CAIXAS-TOMADAS-E-INTERRUPTORES.pdf" TargetMode="External"/><Relationship Id="rId5419" Type="http://schemas.openxmlformats.org/officeDocument/2006/relationships/hyperlink" Target="https://www.caixa.gov.br/Downloads/sinapi-cadernos-tecnicos/SINAPI-CT-INSTALACOES-PREDIAIS-DE-ESGOTO-TUBOS-E-CONEXOES.pdf" TargetMode="External"/><Relationship Id="rId6817" Type="http://schemas.openxmlformats.org/officeDocument/2006/relationships/hyperlink" Target="https://www.caixa.gov.br/Downloads/sinapi-metodologia/Livro_SINAPI_Calculos_Parametros.pdf" TargetMode="External"/><Relationship Id="rId4782" Type="http://schemas.openxmlformats.org/officeDocument/2006/relationships/hyperlink" Target="https://www.caixa.gov.br/Downloads/sinapi-cadernos-tecnicos/SINAPI-CT-INSTALACOES-ELETRICAS-REDE-DE-DISTRIBUICAO.pdf" TargetMode="External"/><Relationship Id="rId5833" Type="http://schemas.openxmlformats.org/officeDocument/2006/relationships/hyperlink" Target="https://www.caixa.gov.br/Downloads/sinapi-cadernos-tecnicos/SINAPI-CT-INSTALACOES-PREDIAIS-DE-AGUAS-PLUVIAIS-TUBOS-CONEXOES-CAIXAS-E-RALOS.pdf" TargetMode="External"/><Relationship Id="rId8989" Type="http://schemas.openxmlformats.org/officeDocument/2006/relationships/hyperlink" Target="https://www.caixa.gov.br/Downloads/sinapi-cadernos-tecnicos/SINAPI-CT-SISTEMAS-DE-MEDICAO.pdf" TargetMode="External"/><Relationship Id="rId3037" Type="http://schemas.openxmlformats.org/officeDocument/2006/relationships/hyperlink" Target="https://www.caixa.gov.br/Downloads/sinapi-cadernos-tecnicos/SINAPI-CT-EQUIPAMENTOS-DE-PROTECAO-COLETIVA.pdf" TargetMode="External"/><Relationship Id="rId3384" Type="http://schemas.openxmlformats.org/officeDocument/2006/relationships/hyperlink" Target="https://www.caixa.gov.br/Downloads/sinapi-cadernos-tecnicos/SINAPI-CT-ESCORAMENTO-E-PREPARO-DE-FUNDO-DE-VALAS.pdf" TargetMode="External"/><Relationship Id="rId4435" Type="http://schemas.openxmlformats.org/officeDocument/2006/relationships/hyperlink" Target="https://www.caixa.gov.br/Downloads/sinapi-cadernos-tecnicos/SINAPI-CT-INSTALACOES-ELETRICAS-ELETRODUTOS-EMBUTIDOS-CABOS-CAIXAS-TOMADAS-E-INTERRUPTORES.pdf" TargetMode="External"/><Relationship Id="rId5900" Type="http://schemas.openxmlformats.org/officeDocument/2006/relationships/hyperlink" Target="https://www.caixa.gov.br/Downloads/sinapi-cadernos-tecnicos/SINAPI-CT-INSTALACOES-DE-DIVISORIAS-DIVERSAS.pdf" TargetMode="External"/><Relationship Id="rId3451" Type="http://schemas.openxmlformats.org/officeDocument/2006/relationships/hyperlink" Target="https://www.caixa.gov.br/Downloads/sinapi-cadernos-tecnicos/SINAPI-CT-ESQUADRIAS-PORTAS.pdf" TargetMode="External"/><Relationship Id="rId4502" Type="http://schemas.openxmlformats.org/officeDocument/2006/relationships/hyperlink" Target="https://www.caixa.gov.br/Downloads/sinapi-cadernos-tecnicos/SINAPI-CT-INSTALACOES-ELETRICAS-ELETRODUTOS-EMBUTIDOS-CABOS-CAIXAS-TOMADAS-E-INTERRUPTORES.pdf" TargetMode="External"/><Relationship Id="rId7658" Type="http://schemas.openxmlformats.org/officeDocument/2006/relationships/hyperlink" Target="https://www.caixa.gov.br/Downloads/sinapi-cadernos-tecnicos/SINAPI-CT-PASSEIOS-DE-CONCRETO.pdf" TargetMode="External"/><Relationship Id="rId8709" Type="http://schemas.openxmlformats.org/officeDocument/2006/relationships/hyperlink" Target="https://www.caixa.gov.br/Downloads/sinapi-cadernos-tecnicos/SINAPI-CT-REDES-DE-AGUA-E-ESGOTO-EM-PEAD-LISO-(TUBOS-E-CONEXOES).pdf" TargetMode="External"/><Relationship Id="rId372" Type="http://schemas.openxmlformats.org/officeDocument/2006/relationships/hyperlink" Target="https://www.caixa.gov.br/Downloads/sinapi-cadernos-tecnicos/SINAPI-CT-ASSENTAMENTO-DE-TUBOS-DE-ESGOTO-EM-PVC-E-PEAD.pdf" TargetMode="External"/><Relationship Id="rId2053" Type="http://schemas.openxmlformats.org/officeDocument/2006/relationships/hyperlink" Target="https://www.caixa.gov.br/Downloads/sinapi-cadernos-tecnicos/SINAPI-CT-DEPRECIACAO-JUROS-IMPOSTOS-E-SEGUROS-MANUTENCAO-E-MATERIAIS-NA-OPERACAO-DOS-EQUIPAMENTOS.pdf" TargetMode="External"/><Relationship Id="rId3104" Type="http://schemas.openxmlformats.org/officeDocument/2006/relationships/hyperlink" Target="https://www.caixa.gov.br/Downloads/sinapi-cadernos-tecnicos/SINAPI-CT-ESCADAS.pdf" TargetMode="External"/><Relationship Id="rId6674" Type="http://schemas.openxmlformats.org/officeDocument/2006/relationships/hyperlink" Target="https://www.caixa.gov.br/Downloads/sinapi-cadernos-tecnicos/SINAPI-CT-LAJES-PRE-MOLDADAS.pdf" TargetMode="External"/><Relationship Id="rId7725" Type="http://schemas.openxmlformats.org/officeDocument/2006/relationships/hyperlink" Target="https://www.caixa.gov.br/Downloads/sinapi-cadernos-tecnicos/SINAPI-CT-PAVIMENTO-RIGIDO-DE-CONCRETO.pdf" TargetMode="External"/><Relationship Id="rId9080" Type="http://schemas.openxmlformats.org/officeDocument/2006/relationships/hyperlink" Target="https://www.caixa.gov.br/Downloads/sinapi-cadernos-tecnicos/SINAPI-CT-TRANSFORMADORES.pdf" TargetMode="External"/><Relationship Id="rId2120" Type="http://schemas.openxmlformats.org/officeDocument/2006/relationships/hyperlink" Target="https://www.caixa.gov.br/Downloads/sinapi-cadernos-tecnicos/SINAPI-CT-DEPRECIACAO-JUROS-IMPOSTOS-E-SEGUROS-MANUTENCAO-E-MATERIAIS-NA-OPERACAO-DOS-EQUIPAMENTOS.pdf" TargetMode="External"/><Relationship Id="rId5276" Type="http://schemas.openxmlformats.org/officeDocument/2006/relationships/hyperlink" Target="https://www.caixa.gov.br/Downloads/sinapi-cadernos-tecnicos/SINAPI-CT-INSTALACOES-HIDRAULICAS-EM-PPR.pdf" TargetMode="External"/><Relationship Id="rId5690" Type="http://schemas.openxmlformats.org/officeDocument/2006/relationships/hyperlink" Target="https://www.caixa.gov.br/Downloads/sinapi-cadernos-tecnicos/SINAPI-CT-INSTALACOES-PREDIAIS-DE-AGUA-QUENTE-EM-CPVC.pdf" TargetMode="External"/><Relationship Id="rId6327" Type="http://schemas.openxmlformats.org/officeDocument/2006/relationships/hyperlink" Target="https://www.caixa.gov.br/Downloads/sinapi-cadernos-tecnicos/SINAPI-CT-INSTALACOES-DE-AR-CONDICIONADO.pdf" TargetMode="External"/><Relationship Id="rId6741" Type="http://schemas.openxmlformats.org/officeDocument/2006/relationships/hyperlink" Target="https://www.caixa.gov.br/Downloads/sinapi-cadernos-tecnicos/SINAPI-CT-LIGACOES-PREDIAIS-DE-AGUA-E-ESGOTO.pdf" TargetMode="External"/><Relationship Id="rId4292" Type="http://schemas.openxmlformats.org/officeDocument/2006/relationships/hyperlink" Target="https://www.caixa.gov.br/Downloads/sinapi-cadernos-tecnicos/SINAPI-CT-ILUMINACAO-PREDIAL-E-MONITORAMENTO.pdf" TargetMode="External"/><Relationship Id="rId5343" Type="http://schemas.openxmlformats.org/officeDocument/2006/relationships/hyperlink" Target="https://www.caixa.gov.br/Downloads/sinapi-cadernos-tecnicos/SINAPI-CT-INSTALACOES-PREDIAIS-DE-ESGOTO-CAIXAS-E-RALOS.pdf" TargetMode="External"/><Relationship Id="rId8499" Type="http://schemas.openxmlformats.org/officeDocument/2006/relationships/hyperlink" Target="https://www.caixa.gov.br/Downloads/sinapi-cadernos-tecnicos/SINAPI-CT-RASGOS-E-FIXACOES.pdf" TargetMode="External"/><Relationship Id="rId1886" Type="http://schemas.openxmlformats.org/officeDocument/2006/relationships/hyperlink" Target="https://www.caixa.gov.br/Downloads/sinapi-cadernos-tecnicos/SINAPI-CT-DEMOLICOES-E-REMOCOES.pdf" TargetMode="External"/><Relationship Id="rId2937" Type="http://schemas.openxmlformats.org/officeDocument/2006/relationships/hyperlink" Target="https://www.caixa.gov.br/Downloads/sinapi-cadernos-tecnicos/SINAPI-CT-ELETROCALHAS.pdf" TargetMode="External"/><Relationship Id="rId909" Type="http://schemas.openxmlformats.org/officeDocument/2006/relationships/hyperlink" Target="https://www.caixa.gov.br/Downloads/sinapi-cadernos-tecnicos/SINAPI-CT-ATERROS-BASES-SUB-BASES-E-IMPRIMACOES.pdf" TargetMode="External"/><Relationship Id="rId1539" Type="http://schemas.openxmlformats.org/officeDocument/2006/relationships/hyperlink" Target="https://www.caixa.gov.br/Downloads/sinapi-cadernos-tecnicos/SINAPI-CT-CUSTOS-HORARIOS-PRODUTIVO-E-IMPRODUTIVO-DOS-EQUIPAMENTOS.pdf" TargetMode="External"/><Relationship Id="rId1953" Type="http://schemas.openxmlformats.org/officeDocument/2006/relationships/hyperlink" Target="https://www.caixa.gov.br/Downloads/sinapi-cadernos-tecnicos/SINAPI-CT-DEPRECIACAO-JUROS-IMPOSTOS-E-SEGUROS-MANUTENCAO-E-MATERIAIS-NA-OPERACAO-DOS-EQUIPAMENTOS.pdf" TargetMode="External"/><Relationship Id="rId5410" Type="http://schemas.openxmlformats.org/officeDocument/2006/relationships/hyperlink" Target="https://www.caixa.gov.br/Downloads/sinapi-cadernos-tecnicos/SINAPI-CT-INSTALACOES-PREDIAIS-DE-ESGOTO-TUBOS-E-CONEXOES.pdf" TargetMode="External"/><Relationship Id="rId7168" Type="http://schemas.openxmlformats.org/officeDocument/2006/relationships/hyperlink" Target="https://www.caixa.gov.br/Downloads/sinapi-cadernos-tecnicos/SINAPI-CT-LOCACAO-DE-OBRAS.pdf" TargetMode="External"/><Relationship Id="rId8566" Type="http://schemas.openxmlformats.org/officeDocument/2006/relationships/hyperlink" Target="https://www.caixa.gov.br/Downloads/sinapi-cadernos-tecnicos/SINAPI-CT-RECOMPOSICAO-DE-PAVIMENTOS.pdf" TargetMode="External"/><Relationship Id="rId8980" Type="http://schemas.openxmlformats.org/officeDocument/2006/relationships/hyperlink" Target="https://www.caixa.gov.br/Downloads/sinapi-cadernos-tecnicos/SINAPI-CT-SISTEMAS-DE-MEDICAO.pdf" TargetMode="External"/><Relationship Id="rId9617" Type="http://schemas.openxmlformats.org/officeDocument/2006/relationships/hyperlink" Target="https://www.caixa.gov.br/Downloads/sinapi-cadernos-tecnicos/SINAPI-CT-VIDROS-E-ESPELHOS.pdf" TargetMode="External"/><Relationship Id="rId1606" Type="http://schemas.openxmlformats.org/officeDocument/2006/relationships/hyperlink" Target="https://www.caixa.gov.br/Downloads/sinapi-cadernos-tecnicos/SINAPI-CT-CUSTOS-HORARIOS-PRODUTIVO-E-IMPRODUTIVO-DOS-EQUIPAMENTOS.pdf" TargetMode="External"/><Relationship Id="rId4012" Type="http://schemas.openxmlformats.org/officeDocument/2006/relationships/hyperlink" Target="https://www.caixa.gov.br/Downloads/sinapi-cadernos-tecnicos/SINAPI-CT-FUNDACOES-RASAS-(BLOCOS-SAPATAS-VIGAS-BALDRAME).pdf" TargetMode="External"/><Relationship Id="rId7582" Type="http://schemas.openxmlformats.org/officeDocument/2006/relationships/hyperlink" Target="https://www.caixa.gov.br/Downloads/sinapi-cadernos-tecnicos/SINAPI-CT-PAREDES-DE-CONCRETO-ESTUCAMENTO.pdf" TargetMode="External"/><Relationship Id="rId8219" Type="http://schemas.openxmlformats.org/officeDocument/2006/relationships/hyperlink" Target="https://www.caixa.gov.br/Downloads/sinapi-cadernos-tecnicos/SINAPI-CT-POCOS-DE-VISITA-E-CAIXAS-PARA-BOCAS-DE-LOBO.pdf" TargetMode="External"/><Relationship Id="rId8633" Type="http://schemas.openxmlformats.org/officeDocument/2006/relationships/hyperlink" Target="https://www.caixa.gov.br/Downloads/sinapi-cadernos-tecnicos/SINAPI-CT-REDES-DE-LOGICA-TELEFONIA-E-IMAGEM.pdf" TargetMode="External"/><Relationship Id="rId3778" Type="http://schemas.openxmlformats.org/officeDocument/2006/relationships/hyperlink" Target="https://www.caixa.gov.br/Downloads/sinapi-cadernos-tecnicos/SINAPI-CT-ESTRUTURAS-DE-MADEIRA.pdf" TargetMode="External"/><Relationship Id="rId4829" Type="http://schemas.openxmlformats.org/officeDocument/2006/relationships/hyperlink" Target="https://www.caixa.gov.br/Downloads/sinapi-cadernos-tecnicos/SINAPI-CT-INSTALACOES-HIDRAULICAS-RESERVACAO-E-BOMBAS-DE-RECALQUE.pdf" TargetMode="External"/><Relationship Id="rId6184" Type="http://schemas.openxmlformats.org/officeDocument/2006/relationships/hyperlink" Target="https://www.caixa.gov.br/Downloads/sinapi-cadernos-tecnicos/SINAPI-CT-INSTALACOES-DE-GAS-E-INCENDIO-EM-ACO-E-FERRO-GALVANIZADO.pdf" TargetMode="External"/><Relationship Id="rId7235" Type="http://schemas.openxmlformats.org/officeDocument/2006/relationships/hyperlink" Target="https://www.caixa.gov.br/Downloads/sinapi-cadernos-tecnicos/SINAPI-CT-LOUCAS-E-METAIS.pdf" TargetMode="External"/><Relationship Id="rId8700" Type="http://schemas.openxmlformats.org/officeDocument/2006/relationships/hyperlink" Target="https://www.caixa.gov.br/Downloads/sinapi-cadernos-tecnicos/SINAPI-CT-REDES-DE-AGUA-E-ESGOTO-EM-PEAD-LISO-(TUBOS-E-CONEXOES).pdf" TargetMode="External"/><Relationship Id="rId699" Type="http://schemas.openxmlformats.org/officeDocument/2006/relationships/hyperlink" Target="https://www.caixa.gov.br/Downloads/sinapi-cadernos-tecnicos/SINAPI-CT-ASSENTAMENTO-DE-TUBOS-DE-ESGOTO-OU-DRENAGEM-PLUVIAL-EM-CONCRETO.pdf" TargetMode="External"/><Relationship Id="rId2794" Type="http://schemas.openxmlformats.org/officeDocument/2006/relationships/hyperlink" Target="https://www.caixa.gov.br/Downloads/sinapi-cadernos-tecnicos/SINAPI-CT-DRENOS.pdf" TargetMode="External"/><Relationship Id="rId3845" Type="http://schemas.openxmlformats.org/officeDocument/2006/relationships/hyperlink" Target="https://www.caixa.gov.br/Downloads/sinapi-cadernos-tecnicos/SINAPI-CT-EXECUCAO-DE-TIRANTES.pdf" TargetMode="External"/><Relationship Id="rId6251" Type="http://schemas.openxmlformats.org/officeDocument/2006/relationships/hyperlink" Target="https://www.caixa.gov.br/Downloads/sinapi-cadernos-tecnicos/SINAPI-CT-INSTALACOES-DE-GAS-EM-PEX-MULTICAMADAS.pdf" TargetMode="External"/><Relationship Id="rId7302" Type="http://schemas.openxmlformats.org/officeDocument/2006/relationships/hyperlink" Target="https://www.caixa.gov.br/Downloads/sinapi-cadernos-tecnicos/SINAPI-CT-MASSA-UNICA-EXTERNA.pdf" TargetMode="External"/><Relationship Id="rId766" Type="http://schemas.openxmlformats.org/officeDocument/2006/relationships/hyperlink" Target="https://www.caixa.gov.br/Downloads/sinapi-cadernos-tecnicos/SINAPI-CT-ATERROS-BASES-SUB-BASES-E-IMPRIMACOES.pdf" TargetMode="External"/><Relationship Id="rId1396" Type="http://schemas.openxmlformats.org/officeDocument/2006/relationships/hyperlink" Target="https://www.caixa.gov.br/Downloads/sinapi-cadernos-tecnicos/SINAPI-CT-CONTRAPISO.pdf" TargetMode="External"/><Relationship Id="rId2447" Type="http://schemas.openxmlformats.org/officeDocument/2006/relationships/hyperlink" Target="https://www.caixa.gov.br/Downloads/sinapi-cadernos-tecnicos/SINAPI-CT-DEPRECIACAO-JUROS-IMPOSTOS-E-SEGUROS-MANUTENCAO-E-MATERIAIS-NA-OPERACAO-DOS-EQUIPAMENTOS.pdf" TargetMode="External"/><Relationship Id="rId9474" Type="http://schemas.openxmlformats.org/officeDocument/2006/relationships/hyperlink" Target="https://www.caixa.gov.br/Downloads/sinapi-cadernos-tecnicos/SINAPI-CT-TUBULACAO-FLANGEADA-PARA-REDES-DE-AGUA.pdf" TargetMode="External"/><Relationship Id="rId419" Type="http://schemas.openxmlformats.org/officeDocument/2006/relationships/hyperlink" Target="https://www.caixa.gov.br/Downloads/sinapi-cadernos-tecnicos/SINAPI-CT-ASSENTAMENTO-DE-TUBOS-DE-PVC-E-METALICOS-EM-REDES-DE-AGUA.pdf" TargetMode="External"/><Relationship Id="rId1049" Type="http://schemas.openxmlformats.org/officeDocument/2006/relationships/hyperlink" Target="https://www.caixa.gov.br/Downloads/sinapi-cadernos-tecnicos/SINAPI-CT-BOCAS-PARA-BUEIROS.pdf" TargetMode="External"/><Relationship Id="rId2861" Type="http://schemas.openxmlformats.org/officeDocument/2006/relationships/hyperlink" Target="https://www.caixa.gov.br/Downloads/sinapi-cadernos-tecnicos/SINAPI-CT-ELETROCALHAS.pdf" TargetMode="External"/><Relationship Id="rId3912" Type="http://schemas.openxmlformats.org/officeDocument/2006/relationships/hyperlink" Target="https://www.caixa.gov.br/Downloads/sinapi-cadernos-tecnicos/SINAPI-CT-FORROS.pdf" TargetMode="External"/><Relationship Id="rId8076" Type="http://schemas.openxmlformats.org/officeDocument/2006/relationships/hyperlink" Target="https://www.caixa.gov.br/Downloads/sinapi-cadernos-tecnicos/SINAPI-CT-POSTES-DE-CONCRETO-E-METALICOS.pdf" TargetMode="External"/><Relationship Id="rId9127" Type="http://schemas.openxmlformats.org/officeDocument/2006/relationships/hyperlink" Target="https://www.caixa.gov.br/Downloads/sinapi-cadernos-tecnicos/SINAPI-CT-TRANSPORTE-FLUVIAL-CARGA-E-DESCARGA.pdf" TargetMode="External"/><Relationship Id="rId833" Type="http://schemas.openxmlformats.org/officeDocument/2006/relationships/hyperlink" Target="https://www.caixa.gov.br/Downloads/sinapi-cadernos-tecnicos/SINAPI-CT-ATERROS-BASES-SUB-BASES-E-IMPRIMACOES.pdf" TargetMode="External"/><Relationship Id="rId1116" Type="http://schemas.openxmlformats.org/officeDocument/2006/relationships/hyperlink" Target="https://www.caixa.gov.br/Downloads/sinapi-cadernos-tecnicos/SINAPI-CT-CAIXAS-ENTERRADAS.pdf" TargetMode="External"/><Relationship Id="rId1463" Type="http://schemas.openxmlformats.org/officeDocument/2006/relationships/hyperlink" Target="https://www.caixa.gov.br/Downloads/sinapi-cadernos-tecnicos/SINAPI-CT-CUSTOS-HORARIOS-PRODUTIVO-E-IMPRODUTIVO-DOS-EQUIPAMENTOS.pdf" TargetMode="External"/><Relationship Id="rId2514" Type="http://schemas.openxmlformats.org/officeDocument/2006/relationships/hyperlink" Target="https://www.caixa.gov.br/Downloads/sinapi-cadernos-tecnicos/SINAPI-CT-DEPRECIACAO-JUROS-IMPOSTOS-E-SEGUROS-MANUTENCAO-E-MATERIAIS-NA-OPERACAO-DOS-EQUIPAMENTOS.pdf" TargetMode="External"/><Relationship Id="rId7092" Type="http://schemas.openxmlformats.org/officeDocument/2006/relationships/hyperlink" Target="https://www.caixa.gov.br/Downloads/sinapi-metodologia/Livro_SINAPI_Calculos_Parametros.pdf" TargetMode="External"/><Relationship Id="rId8143" Type="http://schemas.openxmlformats.org/officeDocument/2006/relationships/hyperlink" Target="https://www.caixa.gov.br/Downloads/sinapi-cadernos-tecnicos/SINAPI-CT-POCOS-DE-VISITA-E-CAIXAS-PARA-BOCAS-DE-LOBO.pdf" TargetMode="External"/><Relationship Id="rId8490" Type="http://schemas.openxmlformats.org/officeDocument/2006/relationships/hyperlink" Target="https://www.caixa.gov.br/Downloads/sinapi-cadernos-tecnicos/SINAPI-CT-RASGOS-E-FIXACOES.pdf" TargetMode="External"/><Relationship Id="rId9541" Type="http://schemas.openxmlformats.org/officeDocument/2006/relationships/hyperlink" Target="https://www.caixa.gov.br/Downloads/sinapi-cadernos-tecnicos/SINAPI-CT-USINAGENS.pdf" TargetMode="External"/><Relationship Id="rId900" Type="http://schemas.openxmlformats.org/officeDocument/2006/relationships/hyperlink" Target="https://www.caixa.gov.br/Downloads/sinapi-cadernos-tecnicos/SINAPI-CT-ATERROS-BASES-SUB-BASES-E-IMPRIMACOES.pdf" TargetMode="External"/><Relationship Id="rId1530" Type="http://schemas.openxmlformats.org/officeDocument/2006/relationships/hyperlink" Target="https://www.caixa.gov.br/Downloads/sinapi-cadernos-tecnicos/SINAPI-CT-CUSTOS-HORARIOS-PRODUTIVO-E-IMPRODUTIVO-DOS-EQUIPAMENTOS.pdf" TargetMode="External"/><Relationship Id="rId4686" Type="http://schemas.openxmlformats.org/officeDocument/2006/relationships/hyperlink" Target="https://www.caixa.gov.br/Downloads/sinapi-cadernos-tecnicos/SINAPI-CT-INSTALACOES-ELETRICAS-QUADROS-CABOS-DISJUNTORES-CONTATORES-E-BARRAMENTOS-BLINDADOS.pdf" TargetMode="External"/><Relationship Id="rId5737" Type="http://schemas.openxmlformats.org/officeDocument/2006/relationships/hyperlink" Target="https://www.caixa.gov.br/Downloads/sinapi-cadernos-tecnicos/SINAPI-CT-INSTALACOES-PREDIAIS-DE-AGUA-QUENTE-EM-CPVC.pdf" TargetMode="External"/><Relationship Id="rId3288" Type="http://schemas.openxmlformats.org/officeDocument/2006/relationships/hyperlink" Target="https://www.caixa.gov.br/Downloads/sinapi-cadernos-tecnicos/SINAPI-CT-ESCAVACAO-DE-VALAS.pdf" TargetMode="External"/><Relationship Id="rId4339" Type="http://schemas.openxmlformats.org/officeDocument/2006/relationships/hyperlink" Target="https://www.caixa.gov.br/Downloads/sinapi-cadernos-tecnicos/SINAPI-CT-IMPERMEABILIZACAO-PROTECAO-MECANICA-E-TRATAMENTO-DE-JUNTA.pdf" TargetMode="External"/><Relationship Id="rId4753" Type="http://schemas.openxmlformats.org/officeDocument/2006/relationships/hyperlink" Target="https://www.caixa.gov.br/Downloads/sinapi-cadernos-tecnicos/SINAPI-CT-INSTALACOES-ELETRICAS-REDE-DE-DISTRIBUICAO.pdf" TargetMode="External"/><Relationship Id="rId5804" Type="http://schemas.openxmlformats.org/officeDocument/2006/relationships/hyperlink" Target="https://www.caixa.gov.br/Downloads/sinapi-cadernos-tecnicos/SINAPI-CT-INSTALACOES-PREDIAIS-DE-AGUA-QUENTE-EM-CPVC.pdf" TargetMode="External"/><Relationship Id="rId8210" Type="http://schemas.openxmlformats.org/officeDocument/2006/relationships/hyperlink" Target="https://www.caixa.gov.br/Downloads/sinapi-cadernos-tecnicos/SINAPI-CT-POCOS-DE-VISITA-E-CAIXAS-PARA-BOCAS-DE-LOBO.pdf" TargetMode="External"/><Relationship Id="rId3355" Type="http://schemas.openxmlformats.org/officeDocument/2006/relationships/hyperlink" Target="https://www.caixa.gov.br/Downloads/sinapi-cadernos-tecnicos/SINAPI-CT-ESCORAMENTO-E-PREPARO-DE-FUNDO-DE-VALAS.pdf" TargetMode="External"/><Relationship Id="rId4406" Type="http://schemas.openxmlformats.org/officeDocument/2006/relationships/hyperlink" Target="https://www.caixa.gov.br/Downloads/sinapi-cadernos-tecnicos/SINAPI-CT-INSTALACOES-ELETRICAS-ELETRODUTOS-EMBUTIDOS-CABOS-CAIXAS-TOMADAS-E-INTERRUPTORES.pdf" TargetMode="External"/><Relationship Id="rId7976" Type="http://schemas.openxmlformats.org/officeDocument/2006/relationships/hyperlink" Target="https://www.caixa.gov.br/Downloads/sinapi-cadernos-tecnicos/SINAPI-CT-PINTURA-PARA-PISOS-E-PARA-SINALIZACAO-HORIZONTAL-E-VERTICAL.pdf" TargetMode="External"/><Relationship Id="rId276" Type="http://schemas.openxmlformats.org/officeDocument/2006/relationships/hyperlink" Target="https://www.caixa.gov.br/Downloads/sinapi-cadernos-tecnicos/SINAPI-CT-ARMACAO-PARA-ESTRUTURAS-DE-CONCRETO-ARMADO.pdf" TargetMode="External"/><Relationship Id="rId690" Type="http://schemas.openxmlformats.org/officeDocument/2006/relationships/hyperlink" Target="https://www.caixa.gov.br/Downloads/sinapi-cadernos-tecnicos/SINAPI-CT-ASSENTAMENTO-DE-TUBOS-DE-ESGOTO-OU-DRENAGEM-PLUVIAL-EM-CONCRETO.pdf" TargetMode="External"/><Relationship Id="rId2371" Type="http://schemas.openxmlformats.org/officeDocument/2006/relationships/hyperlink" Target="https://www.caixa.gov.br/Downloads/sinapi-cadernos-tecnicos/SINAPI-CT-DEPRECIACAO-JUROS-IMPOSTOS-E-SEGUROS-MANUTENCAO-E-MATERIAIS-NA-OPERACAO-DOS-EQUIPAMENTOS.pdf" TargetMode="External"/><Relationship Id="rId3008" Type="http://schemas.openxmlformats.org/officeDocument/2006/relationships/hyperlink" Target="https://www.caixa.gov.br/Downloads/sinapi-cadernos-tecnicos/SINAPI-CT-EQUIPAMENTOS-DE-PROTECAO-COLETIVA.pdf" TargetMode="External"/><Relationship Id="rId3422" Type="http://schemas.openxmlformats.org/officeDocument/2006/relationships/hyperlink" Target="https://www.caixa.gov.br/Downloads/sinapi-cadernos-tecnicos/SINAPI-CT-ESQUADRIAS-JANELAS.pdf" TargetMode="External"/><Relationship Id="rId4820" Type="http://schemas.openxmlformats.org/officeDocument/2006/relationships/hyperlink" Target="https://www.caixa.gov.br/Downloads/sinapi-cadernos-tecnicos/SINAPI-CT-INSTALACOES-HIDRAULICAS-RESERVACAO-E-BOMBAS-DE-RECALQUE.pdf" TargetMode="External"/><Relationship Id="rId6578" Type="http://schemas.openxmlformats.org/officeDocument/2006/relationships/hyperlink" Target="https://www.caixa.gov.br/Downloads/sinapi-cadernos-tecnicos/SINAPI-CT-INSTALACOES-EM-COBRE.pdf" TargetMode="External"/><Relationship Id="rId7629" Type="http://schemas.openxmlformats.org/officeDocument/2006/relationships/hyperlink" Target="https://www.caixa.gov.br/Downloads/sinapi-cadernos-tecnicos/SINAPI-CT-PARQUINHOS-E-EQUIPAMENTOS-DE-GINASTICA-AO-AR-LIVRE.pdf" TargetMode="External"/><Relationship Id="rId343" Type="http://schemas.openxmlformats.org/officeDocument/2006/relationships/hyperlink" Target="https://www.caixa.gov.br/Downloads/sinapi-cadernos-tecnicos/SINAPI-CT-ASFALTO.pdf" TargetMode="External"/><Relationship Id="rId2024" Type="http://schemas.openxmlformats.org/officeDocument/2006/relationships/hyperlink" Target="https://www.caixa.gov.br/Downloads/sinapi-cadernos-tecnicos/SINAPI-CT-DEPRECIACAO-JUROS-IMPOSTOS-E-SEGUROS-MANUTENCAO-E-MATERIAIS-NA-OPERACAO-DOS-EQUIPAMENTOS.pdf" TargetMode="External"/><Relationship Id="rId6992" Type="http://schemas.openxmlformats.org/officeDocument/2006/relationships/hyperlink" Target="https://www.caixa.gov.br/Downloads/sinapi-metodologia/Livro_SINAPI_Calculos_Parametros.pdf" TargetMode="External"/><Relationship Id="rId9051" Type="http://schemas.openxmlformats.org/officeDocument/2006/relationships/hyperlink" Target="https://www.caixa.gov.br/Downloads/sinapi-cadernos-tecnicos/SINAPI-CT-TELHAMENTO-PARA-COBERTURA.pdf" TargetMode="External"/><Relationship Id="rId1040" Type="http://schemas.openxmlformats.org/officeDocument/2006/relationships/hyperlink" Target="https://www.caixa.gov.br/Downloads/sinapi-cadernos-tecnicos/SINAPI-CT-BOCAS-PARA-BUEIROS.pdf" TargetMode="External"/><Relationship Id="rId4196" Type="http://schemas.openxmlformats.org/officeDocument/2006/relationships/hyperlink" Target="https://www.caixa.gov.br/Downloads/sinapi-cadernos-tecnicos/SINAPI-CT-GRAUTE-E-ARMACAO.pdf" TargetMode="External"/><Relationship Id="rId5247" Type="http://schemas.openxmlformats.org/officeDocument/2006/relationships/hyperlink" Target="https://www.caixa.gov.br/Downloads/sinapi-cadernos-tecnicos/SINAPI-CT-INSTALACOES-HIDRAULICAS-EM-PEX.pdf" TargetMode="External"/><Relationship Id="rId5594" Type="http://schemas.openxmlformats.org/officeDocument/2006/relationships/hyperlink" Target="https://www.caixa.gov.br/Downloads/sinapi-cadernos-tecnicos/SINAPI-CT-INSTALACOES-PREDIAIS-DE-AGUA-FRIA-EM-PVC.pdf" TargetMode="External"/><Relationship Id="rId6645" Type="http://schemas.openxmlformats.org/officeDocument/2006/relationships/hyperlink" Target="https://www.caixa.gov.br/Downloads/sinapi-cadernos-tecnicos/SINAPI-CT-INSTALACOES-PARA-CANTEIROS-DE-OBRAS.pdf" TargetMode="External"/><Relationship Id="rId410" Type="http://schemas.openxmlformats.org/officeDocument/2006/relationships/hyperlink" Target="https://www.caixa.gov.br/Downloads/sinapi-cadernos-tecnicos/SINAPI-CT-ASSENTAMENTO-DE-TUBOS-DE-PVC-E-METALICOS-EM-REDES-DE-AGUA.pdf" TargetMode="External"/><Relationship Id="rId5661" Type="http://schemas.openxmlformats.org/officeDocument/2006/relationships/hyperlink" Target="https://www.caixa.gov.br/Downloads/sinapi-cadernos-tecnicos/SINAPI-CT-INSTALACOES-PREDIAIS-DE-AGUA-FRIA-EM-PVC.pdf" TargetMode="External"/><Relationship Id="rId6712" Type="http://schemas.openxmlformats.org/officeDocument/2006/relationships/hyperlink" Target="https://www.caixa.gov.br/Downloads/sinapi-cadernos-tecnicos/SINAPI-CT-LIGACOES-PREDIAIS-DE-AGUA-E-ESGOTO.pdf" TargetMode="External"/><Relationship Id="rId1857" Type="http://schemas.openxmlformats.org/officeDocument/2006/relationships/hyperlink" Target="https://www.caixa.gov.br/Downloads/sinapi-cadernos-tecnicos/SINAPI-CT-DEMOLICOES-E-REMOCOES.pdf" TargetMode="External"/><Relationship Id="rId2908" Type="http://schemas.openxmlformats.org/officeDocument/2006/relationships/hyperlink" Target="https://www.caixa.gov.br/Downloads/sinapi-cadernos-tecnicos/SINAPI-CT-ELETROCALHAS.pdf" TargetMode="External"/><Relationship Id="rId4263" Type="http://schemas.openxmlformats.org/officeDocument/2006/relationships/hyperlink" Target="https://www.caixa.gov.br/Downloads/sinapi-cadernos-tecnicos/SINAPI-CT-GUIAS-E-SARJETAS.pdf" TargetMode="External"/><Relationship Id="rId5314" Type="http://schemas.openxmlformats.org/officeDocument/2006/relationships/hyperlink" Target="https://www.caixa.gov.br/Downloads/sinapi-cadernos-tecnicos/SINAPI-CT-INSTALACOES-HIDRAULICAS-EM-PPR.pdf" TargetMode="External"/><Relationship Id="rId8884" Type="http://schemas.openxmlformats.org/officeDocument/2006/relationships/hyperlink" Target="https://www.caixa.gov.br/Downloads/sinapi-cadernos-tecnicos/SINAPI-CT-SINALIZACAO-VERTICAL-VIARIA.pdf" TargetMode="External"/><Relationship Id="rId1924" Type="http://schemas.openxmlformats.org/officeDocument/2006/relationships/hyperlink" Target="https://www.caixa.gov.br/Downloads/sinapi-cadernos-tecnicos/SINAPI-CT-DEPRECIACAO-JUROS-IMPOSTOS-E-SEGUROS-MANUTENCAO-E-MATERIAIS-NA-OPERACAO-DOS-EQUIPAMENTOS.pdf" TargetMode="External"/><Relationship Id="rId4330" Type="http://schemas.openxmlformats.org/officeDocument/2006/relationships/hyperlink" Target="https://www.caixa.gov.br/Downloads/sinapi-cadernos-tecnicos/SINAPI-CT-IMPERMEABILIZACAO-PROTECAO-MECANICA-E-TRATAMENTO-DE-JUNTA.pdf" TargetMode="External"/><Relationship Id="rId7486" Type="http://schemas.openxmlformats.org/officeDocument/2006/relationships/hyperlink" Target="https://www.caixa.gov.br/Downloads/sinapi-cadernos-tecnicos/SINAPI-CT-MONOCAPA.pdf" TargetMode="External"/><Relationship Id="rId8537" Type="http://schemas.openxmlformats.org/officeDocument/2006/relationships/hyperlink" Target="https://www.caixa.gov.br/Downloads/sinapi-cadernos-tecnicos/SINAPI-CT-RECOMPOSICAO-DE-PAVIMENTOS.pdf" TargetMode="External"/><Relationship Id="rId8951" Type="http://schemas.openxmlformats.org/officeDocument/2006/relationships/hyperlink" Target="https://www.caixa.gov.br/Downloads/sinapi-cadernos-tecnicos/SINAPI-CT-SISTEMA-DE-PROTECAO-CONTRA-DESCARGAS-ATMOSFERICAS-SPDA.pdf" TargetMode="External"/><Relationship Id="rId6088" Type="http://schemas.openxmlformats.org/officeDocument/2006/relationships/hyperlink" Target="https://www.caixa.gov.br/Downloads/sinapi-cadernos-tecnicos/SINAPI-CT-INSTALACOES-DE-GAS-E-INCENDIO-EM-ACO-E-FERRO-GALVANIZADO.pdf" TargetMode="External"/><Relationship Id="rId7139" Type="http://schemas.openxmlformats.org/officeDocument/2006/relationships/hyperlink" Target="https://www.caixa.gov.br/Downloads/sinapi-metodologia/Livro_SINAPI_Calculos_Parametros.pdf" TargetMode="External"/><Relationship Id="rId7553" Type="http://schemas.openxmlformats.org/officeDocument/2006/relationships/hyperlink" Target="https://www.caixa.gov.br/Downloads/sinapi-cadernos-tecnicos/SINAPI-CT-PAREDES-DE-CONCRETO-CONCRETAGEM.pdf" TargetMode="External"/><Relationship Id="rId8604" Type="http://schemas.openxmlformats.org/officeDocument/2006/relationships/hyperlink" Target="https://www.caixa.gov.br/Downloads/sinapi-cadernos-tecnicos/SINAPI-CT-REDES-DE-LOGICA-TELEFONIA-E-IMAGEM.pdf" TargetMode="External"/><Relationship Id="rId2698" Type="http://schemas.openxmlformats.org/officeDocument/2006/relationships/hyperlink" Target="https://www.caixa.gov.br/Downloads/sinapi-cadernos-tecnicos/SINAPI-CT-DEPRECIACAO-JUROS-IMPOSTOS-E-SEGUROS-MANUTENCAO-E-MATERIAIS-NA-OPERACAO-DOS-EQUIPAMENTOS.pdf" TargetMode="External"/><Relationship Id="rId6155" Type="http://schemas.openxmlformats.org/officeDocument/2006/relationships/hyperlink" Target="https://www.caixa.gov.br/Downloads/sinapi-cadernos-tecnicos/SINAPI-CT-INSTALACOES-DE-GAS-E-INCENDIO-EM-ACO-E-FERRO-GALVANIZADO.pdf" TargetMode="External"/><Relationship Id="rId7206" Type="http://schemas.openxmlformats.org/officeDocument/2006/relationships/hyperlink" Target="https://www.caixa.gov.br/Downloads/sinapi-cadernos-tecnicos/SINAPI-CT-LOUCAS-E-METAIS.pdf" TargetMode="External"/><Relationship Id="rId3749" Type="http://schemas.openxmlformats.org/officeDocument/2006/relationships/hyperlink" Target="https://www.caixa.gov.br/Downloads/sinapi-cadernos-tecnicos/SINAPI-CT-ESTRUTURAS-DE-CONTENCAO-ESTACAS-PAREDES-DIAFRAGMA-E-MURETA-GUIA.pdf" TargetMode="External"/><Relationship Id="rId5171" Type="http://schemas.openxmlformats.org/officeDocument/2006/relationships/hyperlink" Target="https://www.caixa.gov.br/Downloads/sinapi-cadernos-tecnicos/SINAPI-CT-INSTALACOES-HIDRAULICAS-EM-PEX.pdf" TargetMode="External"/><Relationship Id="rId6222" Type="http://schemas.openxmlformats.org/officeDocument/2006/relationships/hyperlink" Target="https://www.caixa.gov.br/Downloads/sinapi-cadernos-tecnicos/SINAPI-CT-INSTALACOES-DE-GAS-E-INCENDIO-EM-ACO-E-FERRO-GALVANIZADO.pdf" TargetMode="External"/><Relationship Id="rId7620" Type="http://schemas.openxmlformats.org/officeDocument/2006/relationships/hyperlink" Target="https://www.caixa.gov.br/Downloads/sinapi-cadernos-tecnicos/SINAPI-CT-PARQUINHOS-E-EQUIPAMENTOS-DE-GINASTICA-AO-AR-LIVRE.pdf" TargetMode="External"/><Relationship Id="rId9378" Type="http://schemas.openxmlformats.org/officeDocument/2006/relationships/hyperlink" Target="https://www.caixa.gov.br/Downloads/sinapi-cadernos-tecnicos/SINAPI-CT-TRANSPORTE-CARGA-E-DESCARGA-DE-MATERIAIS.pdf" TargetMode="External"/><Relationship Id="rId2765" Type="http://schemas.openxmlformats.org/officeDocument/2006/relationships/hyperlink" Target="https://www.caixa.gov.br/Downloads/sinapi-cadernos-tecnicos/SINAPI-CT-DRENOS.pdf" TargetMode="External"/><Relationship Id="rId3816" Type="http://schemas.openxmlformats.org/officeDocument/2006/relationships/hyperlink" Target="https://www.caixa.gov.br/Downloads/sinapi-cadernos-tecnicos/SINAPI-CT-ESTRUTURAS-DE-MADEIRA.pdf" TargetMode="External"/><Relationship Id="rId737" Type="http://schemas.openxmlformats.org/officeDocument/2006/relationships/hyperlink" Target="https://www.caixa.gov.br/Downloads/sinapi-cadernos-tecnicos/SINAPI-CT-ATERRO-E-REATERRO-DE-VALAS.pdf" TargetMode="External"/><Relationship Id="rId1367" Type="http://schemas.openxmlformats.org/officeDocument/2006/relationships/hyperlink" Target="https://www.caixa.gov.br/Downloads/sinapi-cadernos-tecnicos/SINAPI-CT-CONCRETO-PROTENDIDO.pdf" TargetMode="External"/><Relationship Id="rId1781" Type="http://schemas.openxmlformats.org/officeDocument/2006/relationships/hyperlink" Target="https://www.caixa.gov.br/Downloads/sinapi-cadernos-tecnicos/SINAPI-CT-CUSTOS-HORARIOS-PRODUTIVO-E-IMPRODUTIVO-DOS-EQUIPAMENTOS.pdf" TargetMode="External"/><Relationship Id="rId2418" Type="http://schemas.openxmlformats.org/officeDocument/2006/relationships/hyperlink" Target="https://www.caixa.gov.br/Downloads/sinapi-cadernos-tecnicos/SINAPI-CT-DEPRECIACAO-JUROS-IMPOSTOS-E-SEGUROS-MANUTENCAO-E-MATERIAIS-NA-OPERACAO-DOS-EQUIPAMENTOS.pdf" TargetMode="External"/><Relationship Id="rId2832" Type="http://schemas.openxmlformats.org/officeDocument/2006/relationships/hyperlink" Target="https://www.caixa.gov.br/Downloads/sinapi-cadernos-tecnicos/SINAPI-CT-DUTOS-PARA-AR-CONDICIONADO.pdf" TargetMode="External"/><Relationship Id="rId5988" Type="http://schemas.openxmlformats.org/officeDocument/2006/relationships/hyperlink" Target="https://www.caixa.gov.br/Downloads/sinapi-cadernos-tecnicos/SINAPI-CT-INSTALACOES-DE-GAS-E-INCENDIO-EM-ACO-E-FERRO-GALVANIZADO.pdf" TargetMode="External"/><Relationship Id="rId8394" Type="http://schemas.openxmlformats.org/officeDocument/2006/relationships/hyperlink" Target="https://www.caixa.gov.br/Downloads/sinapi-cadernos-tecnicos/SINAPI-CT-RADIER-PISO-DE-CONCRETO-E-LAJE-SOBRE-SOLO.pdf" TargetMode="External"/><Relationship Id="rId9445" Type="http://schemas.openxmlformats.org/officeDocument/2006/relationships/hyperlink" Target="https://www.caixa.gov.br/Downloads/sinapi-cadernos-tecnicos/SINAPI-CT-TUBULACAO-FLANGEADA-PARA-REDES-DE-AGUA.pdf" TargetMode="External"/><Relationship Id="rId73" Type="http://schemas.openxmlformats.org/officeDocument/2006/relationships/hyperlink" Target="https://www.caixa.gov.br/Downloads/sinapi-cadernos-tecnicos/SINAPI-CT-ALVENARIA-DE-VEDACAO.pdf" TargetMode="External"/><Relationship Id="rId804" Type="http://schemas.openxmlformats.org/officeDocument/2006/relationships/hyperlink" Target="https://www.caixa.gov.br/Downloads/sinapi-cadernos-tecnicos/SINAPI-CT-ATERROS-BASES-SUB-BASES-E-IMPRIMACOES.pdf" TargetMode="External"/><Relationship Id="rId1434" Type="http://schemas.openxmlformats.org/officeDocument/2006/relationships/hyperlink" Target="https://www.caixa.gov.br/Downloads/sinapi-cadernos-tecnicos/SINAPI-CT-CONTRAPISO.pdf" TargetMode="External"/><Relationship Id="rId8047" Type="http://schemas.openxmlformats.org/officeDocument/2006/relationships/hyperlink" Target="https://www.caixa.gov.br/Downloads/sinapi-cadernos-tecnicos/SINAPI-CT-PISOS.pdf" TargetMode="External"/><Relationship Id="rId8461" Type="http://schemas.openxmlformats.org/officeDocument/2006/relationships/hyperlink" Target="https://www.caixa.gov.br/Downloads/sinapi-cadernos-tecnicos/SINAPI-CT-RASGOS-E-FIXACOES.pdf" TargetMode="External"/><Relationship Id="rId9512" Type="http://schemas.openxmlformats.org/officeDocument/2006/relationships/hyperlink" Target="https://www.caixa.gov.br/Downloads/sinapi-cadernos-tecnicos/SINAPI-CT-TUBULOES.pdf" TargetMode="External"/><Relationship Id="rId1501" Type="http://schemas.openxmlformats.org/officeDocument/2006/relationships/hyperlink" Target="https://www.caixa.gov.br/Downloads/sinapi-cadernos-tecnicos/SINAPI-CT-CUSTOS-HORARIOS-PRODUTIVO-E-IMPRODUTIVO-DOS-EQUIPAMENTOS.pdf" TargetMode="External"/><Relationship Id="rId4657" Type="http://schemas.openxmlformats.org/officeDocument/2006/relationships/hyperlink" Target="https://www.caixa.gov.br/Downloads/sinapi-cadernos-tecnicos/SINAPI-CT-INSTALACOES-ELETRICAS-QUADROS-CABOS-DISJUNTORES-CONTATORES-E-BARRAMENTOS-BLINDADOS.pdf" TargetMode="External"/><Relationship Id="rId5708" Type="http://schemas.openxmlformats.org/officeDocument/2006/relationships/hyperlink" Target="https://www.caixa.gov.br/Downloads/sinapi-cadernos-tecnicos/SINAPI-CT-INSTALACOES-PREDIAIS-DE-AGUA-QUENTE-EM-CPVC.pdf" TargetMode="External"/><Relationship Id="rId7063" Type="http://schemas.openxmlformats.org/officeDocument/2006/relationships/hyperlink" Target="https://www.caixa.gov.br/Downloads/sinapi-metodologia/Livro_SINAPI_Calculos_Parametros.pdf" TargetMode="External"/><Relationship Id="rId8114" Type="http://schemas.openxmlformats.org/officeDocument/2006/relationships/hyperlink" Target="https://www.caixa.gov.br/Downloads/sinapi-cadernos-tecnicos/SINAPI-CT-POSTES-DE-CONCRETO-E-METALICOS.pdf" TargetMode="External"/><Relationship Id="rId3259" Type="http://schemas.openxmlformats.org/officeDocument/2006/relationships/hyperlink" Target="https://www.caixa.gov.br/Downloads/sinapi-cadernos-tecnicos/SINAPI-CT-ESCAVACAO-VERTICAL-A-CEU-ABERTO.pdf" TargetMode="External"/><Relationship Id="rId7130" Type="http://schemas.openxmlformats.org/officeDocument/2006/relationships/hyperlink" Target="https://www.caixa.gov.br/Downloads/sinapi-metodologia/Livro_SINAPI_Calculos_Parametros.pdf" TargetMode="External"/><Relationship Id="rId594" Type="http://schemas.openxmlformats.org/officeDocument/2006/relationships/hyperlink" Target="https://www.caixa.gov.br/Downloads/sinapi-cadernos-tecnicos/SINAPI-CT-ASSENTAMENTO-DE-TUBOS-DE-PVC-E-METALICOS-EM-REDES-DE-AGUA.pdf" TargetMode="External"/><Relationship Id="rId2275" Type="http://schemas.openxmlformats.org/officeDocument/2006/relationships/hyperlink" Target="https://www.caixa.gov.br/Downloads/sinapi-cadernos-tecnicos/SINAPI-CT-DEPRECIACAO-JUROS-IMPOSTOS-E-SEGUROS-MANUTENCAO-E-MATERIAIS-NA-OPERACAO-DOS-EQUIPAMENTOS.pdf" TargetMode="External"/><Relationship Id="rId3326" Type="http://schemas.openxmlformats.org/officeDocument/2006/relationships/hyperlink" Target="https://www.caixa.gov.br/Downloads/sinapi-cadernos-tecnicos/SINAPI-CT-ESCAVACAO-DE-VALAS.pdf" TargetMode="External"/><Relationship Id="rId3673" Type="http://schemas.openxmlformats.org/officeDocument/2006/relationships/hyperlink" Target="https://www.caixa.gov.br/Downloads/sinapi-cadernos-tecnicos/SINAPI-CT-ESTRUTURA-E-TRAMA-PARA-COBERTURA.pdf" TargetMode="External"/><Relationship Id="rId4724" Type="http://schemas.openxmlformats.org/officeDocument/2006/relationships/hyperlink" Target="https://www.caixa.gov.br/Downloads/sinapi-cadernos-tecnicos/SINAPI-CT-INSTALACOES-ELETRICAS-QUADROS-CABOS-DISJUNTORES-CONTATORES-E-BARRAMENTOS-BLINDADOS.pdf" TargetMode="External"/><Relationship Id="rId247" Type="http://schemas.openxmlformats.org/officeDocument/2006/relationships/hyperlink" Target="https://www.caixa.gov.br/Downloads/sinapi-cadernos-tecnicos/SINAPI-CT-ARGAMASSAS.pdf" TargetMode="External"/><Relationship Id="rId3740" Type="http://schemas.openxmlformats.org/officeDocument/2006/relationships/hyperlink" Target="https://www.caixa.gov.br/Downloads/sinapi-cadernos-tecnicos/SINAPI-CT-ESTRUTURAS-PRE-FABRICADAS-E-PRE-MOLDADAS.pdf" TargetMode="External"/><Relationship Id="rId6896" Type="http://schemas.openxmlformats.org/officeDocument/2006/relationships/hyperlink" Target="https://www.caixa.gov.br/Downloads/sinapi-metodologia/Livro_SINAPI_Calculos_Parametros.pdf" TargetMode="External"/><Relationship Id="rId7947" Type="http://schemas.openxmlformats.org/officeDocument/2006/relationships/hyperlink" Target="https://www.caixa.gov.br/Downloads/sinapi-cadernos-tecnicos/SINAPI-CT-PINTURA-EM-SUPERFICIES-METALICAS.pdf" TargetMode="External"/><Relationship Id="rId661" Type="http://schemas.openxmlformats.org/officeDocument/2006/relationships/hyperlink" Target="https://www.caixa.gov.br/Downloads/sinapi-cadernos-tecnicos/SINAPI-CT-ASSENTAMENTO-DE-TUBOS-DE-ESGOTO-OU-DRENAGEM-PLUVIAL-EM-CONCRETO.pdf" TargetMode="External"/><Relationship Id="rId1291" Type="http://schemas.openxmlformats.org/officeDocument/2006/relationships/hyperlink" Target="https://www.caixa.gov.br/Downloads/sinapi-cadernos-tecnicos/SINAPI-CT-CONCRETAGEM-PARA-ESTRUTURAS-DE-CONCRETO-ARMADO.pdf" TargetMode="External"/><Relationship Id="rId2342" Type="http://schemas.openxmlformats.org/officeDocument/2006/relationships/hyperlink" Target="https://www.caixa.gov.br/Downloads/sinapi-cadernos-tecnicos/SINAPI-CT-DEPRECIACAO-JUROS-IMPOSTOS-E-SEGUROS-MANUTENCAO-E-MATERIAIS-NA-OPERACAO-DOS-EQUIPAMENTOS.pdf" TargetMode="External"/><Relationship Id="rId5498" Type="http://schemas.openxmlformats.org/officeDocument/2006/relationships/hyperlink" Target="https://www.caixa.gov.br/Downloads/sinapi-cadernos-tecnicos/SINAPI-CT-INSTALACOES-PREDIAIS-DE-AGUA-FRIA-EM-PVC.pdf" TargetMode="External"/><Relationship Id="rId6549" Type="http://schemas.openxmlformats.org/officeDocument/2006/relationships/hyperlink" Target="https://www.caixa.gov.br/Downloads/sinapi-cadernos-tecnicos/SINAPI-CT-INSTALACOES-EM-COBRE.pdf" TargetMode="External"/><Relationship Id="rId6963" Type="http://schemas.openxmlformats.org/officeDocument/2006/relationships/hyperlink" Target="https://www.caixa.gov.br/Downloads/sinapi-metodologia/Livro_SINAPI_Calculos_Parametros.pdf" TargetMode="External"/><Relationship Id="rId314" Type="http://schemas.openxmlformats.org/officeDocument/2006/relationships/hyperlink" Target="https://www.caixa.gov.br/Downloads/sinapi-cadernos-tecnicos/SINAPI-CT-ARMACAO-PARA-ESTRUTURAS-DE-CONCRETO-ARMADO.pdf" TargetMode="External"/><Relationship Id="rId5565" Type="http://schemas.openxmlformats.org/officeDocument/2006/relationships/hyperlink" Target="https://www.caixa.gov.br/Downloads/sinapi-cadernos-tecnicos/SINAPI-CT-INSTALACOES-PREDIAIS-DE-AGUA-FRIA-EM-PVC.pdf" TargetMode="External"/><Relationship Id="rId6616" Type="http://schemas.openxmlformats.org/officeDocument/2006/relationships/hyperlink" Target="https://www.caixa.gov.br/Downloads/sinapi-cadernos-tecnicos/SINAPI-CT-INSTALACOES-PARA-CANTEIROS-DE-OBRAS.pdf" TargetMode="External"/><Relationship Id="rId9022" Type="http://schemas.openxmlformats.org/officeDocument/2006/relationships/hyperlink" Target="https://www.caixa.gov.br/Downloads/sinapi-cadernos-tecnicos/SINAPI-CT-SUPRESSAO-VEGETAL.pdf" TargetMode="External"/><Relationship Id="rId1011" Type="http://schemas.openxmlformats.org/officeDocument/2006/relationships/hyperlink" Target="https://www.caixa.gov.br/Downloads/sinapi-cadernos-tecnicos/SINAPI-CT-BOCAS-PARA-BUEIROS.pdf" TargetMode="External"/><Relationship Id="rId4167" Type="http://schemas.openxmlformats.org/officeDocument/2006/relationships/hyperlink" Target="https://www.caixa.gov.br/Downloads/sinapi-cadernos-tecnicos/SINAPI-CT-GALERIAS-COM-ADUELAS-DE-CONCRETO.pdf" TargetMode="External"/><Relationship Id="rId4581" Type="http://schemas.openxmlformats.org/officeDocument/2006/relationships/hyperlink" Target="https://www.caixa.gov.br/Downloads/sinapi-cadernos-tecnicos/SINAPI-CT-INSTALACOES-ELETRICAS-ELETRODUTOS-CONEXOES-E-CONDULETES-APARENTES.pdf" TargetMode="External"/><Relationship Id="rId5218" Type="http://schemas.openxmlformats.org/officeDocument/2006/relationships/hyperlink" Target="https://www.caixa.gov.br/Downloads/sinapi-cadernos-tecnicos/SINAPI-CT-INSTALACOES-HIDRAULICAS-EM-PEX.pdf" TargetMode="External"/><Relationship Id="rId5632" Type="http://schemas.openxmlformats.org/officeDocument/2006/relationships/hyperlink" Target="https://www.caixa.gov.br/Downloads/sinapi-cadernos-tecnicos/SINAPI-CT-INSTALACOES-PREDIAIS-DE-AGUA-FRIA-EM-PVC.pdf" TargetMode="External"/><Relationship Id="rId8788" Type="http://schemas.openxmlformats.org/officeDocument/2006/relationships/hyperlink" Target="https://www.caixa.gov.br/Downloads/sinapi-cadernos-tecnicos/SINAPI-CT-REDES-DE-AGUA-E-ESGOTO-EM-PEAD-LISO-(TUBOS-E-CONEXOES).pdf" TargetMode="External"/><Relationship Id="rId3183" Type="http://schemas.openxmlformats.org/officeDocument/2006/relationships/hyperlink" Target="https://www.caixa.gov.br/Downloads/sinapi-cadernos-tecnicos/SINAPI-CT-ESCAVACAO-HORIZONTAL.pdf" TargetMode="External"/><Relationship Id="rId4234" Type="http://schemas.openxmlformats.org/officeDocument/2006/relationships/hyperlink" Target="https://www.caixa.gov.br/Downloads/sinapi-cadernos-tecnicos/SINAPI-CT-GUARDA-CORPO-CORRIMAO-E-GRADE-PARA-ESQUADRIAS.pdf" TargetMode="External"/><Relationship Id="rId1828" Type="http://schemas.openxmlformats.org/officeDocument/2006/relationships/hyperlink" Target="https://www.caixa.gov.br/Downloads/sinapi-cadernos-tecnicos/SINAPI-CT-CUSTOS-HORARIOS-PRODUTIVO-E-IMPRODUTIVO-DOS-EQUIPAMENTOS.pdf" TargetMode="External"/><Relationship Id="rId3250" Type="http://schemas.openxmlformats.org/officeDocument/2006/relationships/hyperlink" Target="https://www.caixa.gov.br/Downloads/sinapi-cadernos-tecnicos/SINAPI-CT-ESCAVACAO-VERTICAL-A-CEU-ABERTO.pdf" TargetMode="External"/><Relationship Id="rId7457" Type="http://schemas.openxmlformats.org/officeDocument/2006/relationships/hyperlink" Target="https://www.caixa.gov.br/Downloads/sinapi-cadernos-tecnicos/SINAPI-CT-MOBILIARIO-URBANO.pdf" TargetMode="External"/><Relationship Id="rId8855" Type="http://schemas.openxmlformats.org/officeDocument/2006/relationships/hyperlink" Target="https://www.caixa.gov.br/Downloads/sinapi-cadernos-tecnicos/SINAPI-CT-SINALIZACAO-HORIZONTAL-VIARIA.pdf" TargetMode="External"/><Relationship Id="rId171" Type="http://schemas.openxmlformats.org/officeDocument/2006/relationships/hyperlink" Target="https://www.caixa.gov.br/Downloads/sinapi-cadernos-tecnicos/SINAPI-CT-ARGAMASSAS.pdf" TargetMode="External"/><Relationship Id="rId4301" Type="http://schemas.openxmlformats.org/officeDocument/2006/relationships/hyperlink" Target="https://www.caixa.gov.br/Downloads/sinapi-cadernos-tecnicos/SINAPI-CT-ILUMINACAO-PREDIAL-E-MONITORAMENTO.pdf" TargetMode="External"/><Relationship Id="rId6059" Type="http://schemas.openxmlformats.org/officeDocument/2006/relationships/hyperlink" Target="https://www.caixa.gov.br/Downloads/sinapi-cadernos-tecnicos/SINAPI-CT-INSTALACOES-DE-GAS-E-INCENDIO-EM-ACO-E-FERRO-GALVANIZADO.pdf" TargetMode="External"/><Relationship Id="rId7871" Type="http://schemas.openxmlformats.org/officeDocument/2006/relationships/hyperlink" Target="https://www.caixa.gov.br/Downloads/sinapi-cadernos-tecnicos/SINAPI-CT-PINTURA-INTERNA.pdf" TargetMode="External"/><Relationship Id="rId8508" Type="http://schemas.openxmlformats.org/officeDocument/2006/relationships/hyperlink" Target="https://www.caixa.gov.br/Downloads/sinapi-cadernos-tecnicos/SINAPI-CT-RECOMPOSICAO-DE-PAVIMENTOS.pdf" TargetMode="External"/><Relationship Id="rId8922" Type="http://schemas.openxmlformats.org/officeDocument/2006/relationships/hyperlink" Target="https://www.caixa.gov.br/Downloads/sinapi-cadernos-tecnicos/SINAPI-CT-SISTEMA-DE-PROTECAO-CONTRA-DESCARGAS-ATMOSFERICAS-SPDA.pdf" TargetMode="External"/><Relationship Id="rId6473" Type="http://schemas.openxmlformats.org/officeDocument/2006/relationships/hyperlink" Target="https://www.caixa.gov.br/Downloads/sinapi-cadernos-tecnicos/SINAPI-CT-INSTALACOES-EM-COBRE.pdf" TargetMode="External"/><Relationship Id="rId7524" Type="http://schemas.openxmlformats.org/officeDocument/2006/relationships/hyperlink" Target="https://www.caixa.gov.br/Downloads/sinapi-cadernos-tecnicos/SINAPI-CT-PAREDES-DE-CONCRETO-ARMACAO.pdf" TargetMode="External"/><Relationship Id="rId988" Type="http://schemas.openxmlformats.org/officeDocument/2006/relationships/hyperlink" Target="https://www.caixa.gov.br/Downloads/sinapi-cadernos-tecnicos/SINAPI-CT-BOCAS-PARA-BUEIROS.pdf" TargetMode="External"/><Relationship Id="rId2669" Type="http://schemas.openxmlformats.org/officeDocument/2006/relationships/hyperlink" Target="https://www.caixa.gov.br/Downloads/sinapi-cadernos-tecnicos/SINAPI-CT-DEPRECIACAO-JUROS-IMPOSTOS-E-SEGUROS-MANUTENCAO-E-MATERIAIS-NA-OPERACAO-DOS-EQUIPAMENTOS.pdf" TargetMode="External"/><Relationship Id="rId5075" Type="http://schemas.openxmlformats.org/officeDocument/2006/relationships/hyperlink" Target="https://www.caixa.gov.br/Downloads/sinapi-cadernos-tecnicos/SINAPI-CT-INSTALACOES-HIDRAULICAS-RESERVACAO-E-BOMBAS-DE-RECALQUE.pdf" TargetMode="External"/><Relationship Id="rId6126" Type="http://schemas.openxmlformats.org/officeDocument/2006/relationships/hyperlink" Target="https://www.caixa.gov.br/Downloads/sinapi-cadernos-tecnicos/SINAPI-CT-INSTALACOES-DE-GAS-E-INCENDIO-EM-ACO-E-FERRO-GALVANIZADO.pdf" TargetMode="External"/><Relationship Id="rId6540" Type="http://schemas.openxmlformats.org/officeDocument/2006/relationships/hyperlink" Target="https://www.caixa.gov.br/Downloads/sinapi-cadernos-tecnicos/SINAPI-CT-INSTALACOES-EM-COBRE.pdf" TargetMode="External"/><Relationship Id="rId9696" Type="http://schemas.openxmlformats.org/officeDocument/2006/relationships/hyperlink" Target="https://www.caixa.gov.br/Downloads/sinapi-cadernos-tecnicos/SINAPI-CT-VALVULAS-E-REGISTROS-PARA-SISTEMAS-PREDIAIS.pdf" TargetMode="External"/><Relationship Id="rId1685" Type="http://schemas.openxmlformats.org/officeDocument/2006/relationships/hyperlink" Target="https://www.caixa.gov.br/Downloads/sinapi-cadernos-tecnicos/SINAPI-CT-CUSTOS-HORARIOS-PRODUTIVO-E-IMPRODUTIVO-DOS-EQUIPAMENTOS.pdf" TargetMode="External"/><Relationship Id="rId2736" Type="http://schemas.openxmlformats.org/officeDocument/2006/relationships/hyperlink" Target="https://www.caixa.gov.br/Downloads/sinapi-cadernos-tecnicos/SINAPI-CT-DRENAGEM-DE-AR-CONDICIONADO.pdf" TargetMode="External"/><Relationship Id="rId4091" Type="http://schemas.openxmlformats.org/officeDocument/2006/relationships/hyperlink" Target="https://www.caixa.gov.br/Downloads/sinapi-cadernos-tecnicos/SINAPI-CT-FORMAS-PARA-ESTRUTURAS-DE-CONCRETO-ARMADO.pdf" TargetMode="External"/><Relationship Id="rId5142" Type="http://schemas.openxmlformats.org/officeDocument/2006/relationships/hyperlink" Target="https://www.caixa.gov.br/Downloads/sinapi-cadernos-tecnicos/SINAPI-CT-INSTALACOES-HIDRAULICAS-EM-PEX.pdf" TargetMode="External"/><Relationship Id="rId8298" Type="http://schemas.openxmlformats.org/officeDocument/2006/relationships/hyperlink" Target="https://www.caixa.gov.br/Downloads/sinapi-cadernos-tecnicos/SINAPI-CT-POCOS-DE-VISITA-E-CAIXAS-PARA-BOCAS-DE-LOBO.pdf" TargetMode="External"/><Relationship Id="rId9349" Type="http://schemas.openxmlformats.org/officeDocument/2006/relationships/hyperlink" Target="https://www.caixa.gov.br/Downloads/sinapi-cadernos-tecnicos/SINAPI-CT-TRANSPORTE-CARGA-E-DESCARGA-DE-MATERIAIS.pdf" TargetMode="External"/><Relationship Id="rId9763" Type="http://schemas.openxmlformats.org/officeDocument/2006/relationships/hyperlink" Target="https://www.caixa.gov.br/Downloads/sinapi-cadernos-tecnicos/SINAPI-CT-VALVULAS-PARA-REDES-DE-SANEAMENTO.pdf" TargetMode="External"/><Relationship Id="rId708" Type="http://schemas.openxmlformats.org/officeDocument/2006/relationships/hyperlink" Target="https://www.caixa.gov.br/Downloads/sinapi-cadernos-tecnicos/SINAPI-CT-ASSENTAMENTO-DE-TUBOS-DE-ESGOTO-OU-DRENAGEM-PLUVIAL-EM-CONCRETO.pdf" TargetMode="External"/><Relationship Id="rId1338" Type="http://schemas.openxmlformats.org/officeDocument/2006/relationships/hyperlink" Target="https://www.caixa.gov.br/Downloads/sinapi-cadernos-tecnicos/SINAPI-CT-CONCRETO-PROJETADO.pdf" TargetMode="External"/><Relationship Id="rId8365" Type="http://schemas.openxmlformats.org/officeDocument/2006/relationships/hyperlink" Target="https://www.caixa.gov.br/Downloads/sinapi-cadernos-tecnicos/SINAPI-CT-RADIER-PISO-DE-CONCRETO-E-LAJE-SOBRE-SOLO.pdf" TargetMode="External"/><Relationship Id="rId9416" Type="http://schemas.openxmlformats.org/officeDocument/2006/relationships/hyperlink" Target="https://www.caixa.gov.br/Downloads/sinapi-cadernos-tecnicos/SINAPI-CT-TRANSPORTE-CARGA-E-DESCARGA-DE-MATERIAIS.pdf" TargetMode="External"/><Relationship Id="rId1405" Type="http://schemas.openxmlformats.org/officeDocument/2006/relationships/hyperlink" Target="https://www.caixa.gov.br/Downloads/sinapi-cadernos-tecnicos/SINAPI-CT-CONTRAPISO.pdf" TargetMode="External"/><Relationship Id="rId1752" Type="http://schemas.openxmlformats.org/officeDocument/2006/relationships/hyperlink" Target="https://www.caixa.gov.br/Downloads/sinapi-cadernos-tecnicos/SINAPI-CT-CUSTOS-HORARIOS-PRODUTIVO-E-IMPRODUTIVO-DOS-EQUIPAMENTOS.pdf" TargetMode="External"/><Relationship Id="rId2803" Type="http://schemas.openxmlformats.org/officeDocument/2006/relationships/hyperlink" Target="https://www.caixa.gov.br/Downloads/sinapi-cadernos-tecnicos/SINAPI-CT-DUTOS-PARA-AR-CONDICIONADO.pdf" TargetMode="External"/><Relationship Id="rId5959" Type="http://schemas.openxmlformats.org/officeDocument/2006/relationships/hyperlink" Target="https://www.caixa.gov.br/Downloads/sinapi-cadernos-tecnicos/SINAPI-CT-INSTALACOES-DE-GAS-E-INCENDIO-EM-ACO-E-FERRO-GALVANIZADO.pdf" TargetMode="External"/><Relationship Id="rId7381" Type="http://schemas.openxmlformats.org/officeDocument/2006/relationships/hyperlink" Target="https://www.caixa.gov.br/Downloads/sinapi-cadernos-tecnicos/SINAPI-CT-MASSA-UNICA-EXTERNA.pdf" TargetMode="External"/><Relationship Id="rId8018" Type="http://schemas.openxmlformats.org/officeDocument/2006/relationships/hyperlink" Target="https://www.caixa.gov.br/Downloads/sinapi-cadernos-tecnicos/SINAPI-CT-PISOS.pdf" TargetMode="External"/><Relationship Id="rId8432" Type="http://schemas.openxmlformats.org/officeDocument/2006/relationships/hyperlink" Target="https://www.caixa.gov.br/Downloads/sinapi-cadernos-tecnicos/SINAPI-CT-RASGOS-E-FIXACOES.pdf" TargetMode="External"/><Relationship Id="rId44" Type="http://schemas.openxmlformats.org/officeDocument/2006/relationships/hyperlink" Target="https://www.caixa.gov.br/Downloads/sinapi-cadernos-tecnicos/SINAPI-CT-ALVENARIA-DE-VEDACAO.pdf" TargetMode="External"/><Relationship Id="rId4975" Type="http://schemas.openxmlformats.org/officeDocument/2006/relationships/hyperlink" Target="https://www.caixa.gov.br/Downloads/sinapi-cadernos-tecnicos/SINAPI-CT-INSTALACOES-HIDRAULICAS-RESERVACAO-E-BOMBAS-DE-RECALQUE.pdf" TargetMode="External"/><Relationship Id="rId7034" Type="http://schemas.openxmlformats.org/officeDocument/2006/relationships/hyperlink" Target="https://www.caixa.gov.br/Downloads/sinapi-metodologia/Livro_SINAPI_Calculos_Parametros.pdf" TargetMode="External"/><Relationship Id="rId498" Type="http://schemas.openxmlformats.org/officeDocument/2006/relationships/hyperlink" Target="https://www.caixa.gov.br/Downloads/sinapi-cadernos-tecnicos/SINAPI-CT-ASSENTAMENTO-DE-TUBOS-DE-PVC-E-METALICOS-EM-REDES-DE-AGUA.pdf" TargetMode="External"/><Relationship Id="rId2179" Type="http://schemas.openxmlformats.org/officeDocument/2006/relationships/hyperlink" Target="https://www.caixa.gov.br/Downloads/sinapi-cadernos-tecnicos/SINAPI-CT-DEPRECIACAO-JUROS-IMPOSTOS-E-SEGUROS-MANUTENCAO-E-MATERIAIS-NA-OPERACAO-DOS-EQUIPAMENTOS.pdf" TargetMode="External"/><Relationship Id="rId3577" Type="http://schemas.openxmlformats.org/officeDocument/2006/relationships/hyperlink" Target="https://www.caixa.gov.br/Downloads/sinapi-cadernos-tecnicos/SINAPI-CT-ESTACAS-BROCA-STRAUSS-E-ESCAVADA-COM-FLUIDO-ESTABILIZANTE.pdf" TargetMode="External"/><Relationship Id="rId3991" Type="http://schemas.openxmlformats.org/officeDocument/2006/relationships/hyperlink" Target="https://www.caixa.gov.br/Downloads/sinapi-cadernos-tecnicos/SINAPI-CT-FUNDACOES-RASAS-(BLOCOS-SAPATAS-VIGAS-BALDRAME).pdf" TargetMode="External"/><Relationship Id="rId4628" Type="http://schemas.openxmlformats.org/officeDocument/2006/relationships/hyperlink" Target="https://www.caixa.gov.br/Downloads/sinapi-cadernos-tecnicos/SINAPI-CT-INSTALACOES-ELETRICAS-ELETRODUTOS-CONEXOES-E-CONDULETES-APARENTES.pdf" TargetMode="External"/><Relationship Id="rId2593" Type="http://schemas.openxmlformats.org/officeDocument/2006/relationships/hyperlink" Target="https://www.caixa.gov.br/Downloads/sinapi-cadernos-tecnicos/SINAPI-CT-DEPRECIACAO-JUROS-IMPOSTOS-E-SEGUROS-MANUTENCAO-E-MATERIAIS-NA-OPERACAO-DOS-EQUIPAMENTOS.pdf" TargetMode="External"/><Relationship Id="rId3644" Type="http://schemas.openxmlformats.org/officeDocument/2006/relationships/hyperlink" Target="https://www.caixa.gov.br/Downloads/sinapi-cadernos-tecnicos/SINAPI-CT-ESTRUTURA-E-TRAMA-PARA-COBERTURA.pdf" TargetMode="External"/><Relationship Id="rId6050" Type="http://schemas.openxmlformats.org/officeDocument/2006/relationships/hyperlink" Target="https://www.caixa.gov.br/Downloads/sinapi-cadernos-tecnicos/SINAPI-CT-INSTALACOES-DE-GAS-E-INCENDIO-EM-ACO-E-FERRO-GALVANIZADO.pdf" TargetMode="External"/><Relationship Id="rId7101" Type="http://schemas.openxmlformats.org/officeDocument/2006/relationships/hyperlink" Target="https://www.caixa.gov.br/Downloads/sinapi-metodologia/Livro_SINAPI_Calculos_Parametros.pdf" TargetMode="External"/><Relationship Id="rId565" Type="http://schemas.openxmlformats.org/officeDocument/2006/relationships/hyperlink" Target="https://www.caixa.gov.br/Downloads/sinapi-cadernos-tecnicos/SINAPI-CT-ASSENTAMENTO-DE-TUBOS-DE-PVC-E-METALICOS-EM-REDES-DE-AGUA.pdf" TargetMode="External"/><Relationship Id="rId1195" Type="http://schemas.openxmlformats.org/officeDocument/2006/relationships/hyperlink" Target="https://www.caixa.gov.br/Downloads/sinapi-cadernos-tecnicos/SINAPI-CT-CANALETAS-GRELHAS-E-CAIXAS-COM-GRELHA-PARA-DRENAGEM.pdf" TargetMode="External"/><Relationship Id="rId2246" Type="http://schemas.openxmlformats.org/officeDocument/2006/relationships/hyperlink" Target="https://www.caixa.gov.br/Downloads/sinapi-cadernos-tecnicos/SINAPI-CT-DEPRECIACAO-JUROS-IMPOSTOS-E-SEGUROS-MANUTENCAO-E-MATERIAIS-NA-OPERACAO-DOS-EQUIPAMENTOS.pdf" TargetMode="External"/><Relationship Id="rId2660" Type="http://schemas.openxmlformats.org/officeDocument/2006/relationships/hyperlink" Target="https://www.caixa.gov.br/Downloads/sinapi-cadernos-tecnicos/SINAPI-CT-DEPRECIACAO-JUROS-IMPOSTOS-E-SEGUROS-MANUTENCAO-E-MATERIAIS-NA-OPERACAO-DOS-EQUIPAMENTOS.pdf" TargetMode="External"/><Relationship Id="rId3711" Type="http://schemas.openxmlformats.org/officeDocument/2006/relationships/hyperlink" Target="https://www.caixa.gov.br/Downloads/sinapi-cadernos-tecnicos/SINAPI-CT-ESTRUTURA-E-TRAMA-PARA-COBERTURA.pdf" TargetMode="External"/><Relationship Id="rId6867" Type="http://schemas.openxmlformats.org/officeDocument/2006/relationships/hyperlink" Target="https://www.caixa.gov.br/Downloads/sinapi-metodologia/Livro_SINAPI_Calculos_Parametros.pdf" TargetMode="External"/><Relationship Id="rId7918" Type="http://schemas.openxmlformats.org/officeDocument/2006/relationships/hyperlink" Target="https://www.caixa.gov.br/Downloads/sinapi-cadernos-tecnicos/SINAPI-CT-PINTURA-EM-MADEIRA.pdf" TargetMode="External"/><Relationship Id="rId9273" Type="http://schemas.openxmlformats.org/officeDocument/2006/relationships/hyperlink" Target="https://www.caixa.gov.br/Downloads/sinapi-cadernos-tecnicos/SINAPI-CT-TRANSPORTE-DE-MATERIAIS-DENTRO-DO-CANTEIRO-DE-OBRAS.pdf" TargetMode="External"/><Relationship Id="rId218" Type="http://schemas.openxmlformats.org/officeDocument/2006/relationships/hyperlink" Target="https://www.caixa.gov.br/Downloads/sinapi-cadernos-tecnicos/SINAPI-CT-ARGAMASSAS.pdf" TargetMode="External"/><Relationship Id="rId632" Type="http://schemas.openxmlformats.org/officeDocument/2006/relationships/hyperlink" Target="https://www.caixa.gov.br/Downloads/sinapi-cadernos-tecnicos/SINAPI-CT-ASSENTAMENTO-DE-TUBOS-DE-ESGOTO-OU-DRENAGEM-PLUVIAL-EM-CONCRETO.pdf" TargetMode="External"/><Relationship Id="rId1262" Type="http://schemas.openxmlformats.org/officeDocument/2006/relationships/hyperlink" Target="https://www.caixa.gov.br/Downloads/sinapi-cadernos-tecnicos/SINAPI-CT-CHAPISCO.pdf" TargetMode="External"/><Relationship Id="rId2313" Type="http://schemas.openxmlformats.org/officeDocument/2006/relationships/hyperlink" Target="https://www.caixa.gov.br/Downloads/sinapi-cadernos-tecnicos/SINAPI-CT-DEPRECIACAO-JUROS-IMPOSTOS-E-SEGUROS-MANUTENCAO-E-MATERIAIS-NA-OPERACAO-DOS-EQUIPAMENTOS.pdf" TargetMode="External"/><Relationship Id="rId5469" Type="http://schemas.openxmlformats.org/officeDocument/2006/relationships/hyperlink" Target="https://www.caixa.gov.br/Downloads/sinapi-cadernos-tecnicos/SINAPI-CT-INSTALACOES-PREDIAIS-DE-AGUA-FRIA-EM-PVC.pdf" TargetMode="External"/><Relationship Id="rId9340" Type="http://schemas.openxmlformats.org/officeDocument/2006/relationships/hyperlink" Target="https://www.caixa.gov.br/Downloads/sinapi-cadernos-tecnicos/SINAPI-CT-TRANSPORTE-CARGA-E-DESCARGA-DE-MATERIAIS.pdf" TargetMode="External"/><Relationship Id="rId4485" Type="http://schemas.openxmlformats.org/officeDocument/2006/relationships/hyperlink" Target="https://www.caixa.gov.br/Downloads/sinapi-cadernos-tecnicos/SINAPI-CT-INSTALACOES-ELETRICAS-ELETRODUTOS-EMBUTIDOS-CABOS-CAIXAS-TOMADAS-E-INTERRUPTORES.pdf" TargetMode="External"/><Relationship Id="rId5536" Type="http://schemas.openxmlformats.org/officeDocument/2006/relationships/hyperlink" Target="https://www.caixa.gov.br/Downloads/sinapi-cadernos-tecnicos/SINAPI-CT-INSTALACOES-PREDIAIS-DE-AGUA-FRIA-EM-PVC.pdf" TargetMode="External"/><Relationship Id="rId5883" Type="http://schemas.openxmlformats.org/officeDocument/2006/relationships/hyperlink" Target="https://www.caixa.gov.br/Downloads/sinapi-cadernos-tecnicos/SINAPI-CT-INSTALACOES-PREDIAIS-DE-AGUAS-PLUVIAIS-TUBOS-CONEXOES-CAIXAS-E-RALOS.pdf" TargetMode="External"/><Relationship Id="rId6934" Type="http://schemas.openxmlformats.org/officeDocument/2006/relationships/hyperlink" Target="https://www.caixa.gov.br/Downloads/sinapi-metodologia/Livro_SINAPI_Calculos_Parametros.pdf" TargetMode="External"/><Relationship Id="rId3087" Type="http://schemas.openxmlformats.org/officeDocument/2006/relationships/hyperlink" Target="https://www.caixa.gov.br/Downloads/sinapi-cadernos-tecnicos/SINAPI-CT-ESCADAS.pdf" TargetMode="External"/><Relationship Id="rId4138" Type="http://schemas.openxmlformats.org/officeDocument/2006/relationships/hyperlink" Target="https://www.caixa.gov.br/Downloads/sinapi-cadernos-tecnicos/SINAPI-CT-GABIOES-EXECUCAO-DE-MURO-E-PROTECAO-SUPERFICIAL.pdf" TargetMode="External"/><Relationship Id="rId5950" Type="http://schemas.openxmlformats.org/officeDocument/2006/relationships/hyperlink" Target="https://www.caixa.gov.br/Downloads/sinapi-cadernos-tecnicos/SINAPI-CT-INSTALACOES-DE-GAS-E-INCENDIO-EM-ACO-E-FERRO-GALVANIZADO.pdf" TargetMode="External"/><Relationship Id="rId4552" Type="http://schemas.openxmlformats.org/officeDocument/2006/relationships/hyperlink" Target="https://www.caixa.gov.br/Downloads/sinapi-cadernos-tecnicos/SINAPI-CT-INSTALACOES-ELETRICAS-ELETRODUTOS-CONEXOES-E-CONDULETES-APARENTES.pdf" TargetMode="External"/><Relationship Id="rId5603" Type="http://schemas.openxmlformats.org/officeDocument/2006/relationships/hyperlink" Target="https://www.caixa.gov.br/Downloads/sinapi-cadernos-tecnicos/SINAPI-CT-INSTALACOES-PREDIAIS-DE-AGUA-FRIA-EM-PVC.pdf" TargetMode="External"/><Relationship Id="rId8759" Type="http://schemas.openxmlformats.org/officeDocument/2006/relationships/hyperlink" Target="https://www.caixa.gov.br/Downloads/sinapi-cadernos-tecnicos/SINAPI-CT-REDES-DE-AGUA-E-ESGOTO-EM-PEAD-LISO-(TUBOS-E-CONEXOES).pdf" TargetMode="External"/><Relationship Id="rId3154" Type="http://schemas.openxmlformats.org/officeDocument/2006/relationships/hyperlink" Target="https://www.caixa.gov.br/Downloads/sinapi-cadernos-tecnicos/SINAPI-CT-ESCAVACAO-HORIZONTAL.pdf" TargetMode="External"/><Relationship Id="rId4205" Type="http://schemas.openxmlformats.org/officeDocument/2006/relationships/hyperlink" Target="https://www.caixa.gov.br/Downloads/sinapi-cadernos-tecnicos/SINAPI-CT-GRAUTE-E-ARMACAO.pdf" TargetMode="External"/><Relationship Id="rId7775" Type="http://schemas.openxmlformats.org/officeDocument/2006/relationships/hyperlink" Target="https://www.caixa.gov.br/Downloads/sinapi-cadernos-tecnicos/SINAPI-CT-PERFURACAO-HORIZONTAL-DIRECIONAL-HDD.pdf" TargetMode="External"/><Relationship Id="rId8826" Type="http://schemas.openxmlformats.org/officeDocument/2006/relationships/hyperlink" Target="https://www.caixa.gov.br/Downloads/sinapi-cadernos-tecnicos/SINAPI-CT-REVESTIMENTOS-CERAMICOS-INTERNOS.pdf" TargetMode="External"/><Relationship Id="rId2170" Type="http://schemas.openxmlformats.org/officeDocument/2006/relationships/hyperlink" Target="https://www.caixa.gov.br/Downloads/sinapi-cadernos-tecnicos/SINAPI-CT-DEPRECIACAO-JUROS-IMPOSTOS-E-SEGUROS-MANUTENCAO-E-MATERIAIS-NA-OPERACAO-DOS-EQUIPAMENTOS.pdf" TargetMode="External"/><Relationship Id="rId3221" Type="http://schemas.openxmlformats.org/officeDocument/2006/relationships/hyperlink" Target="https://www.caixa.gov.br/Downloads/sinapi-cadernos-tecnicos/SINAPI-CT-ESCAVACAO-VERTICAL-A-CEU-ABERTO.pdf" TargetMode="External"/><Relationship Id="rId6377" Type="http://schemas.openxmlformats.org/officeDocument/2006/relationships/hyperlink" Target="https://www.caixa.gov.br/Downloads/sinapi-cadernos-tecnicos/SINAPI-CT-INSTALACOES-EM-COBRE.pdf" TargetMode="External"/><Relationship Id="rId6791" Type="http://schemas.openxmlformats.org/officeDocument/2006/relationships/hyperlink" Target="https://www.caixa.gov.br/Downloads/sinapi-metodologia/Livro_SINAPI_Calculos_Parametros.pdf" TargetMode="External"/><Relationship Id="rId7428" Type="http://schemas.openxmlformats.org/officeDocument/2006/relationships/hyperlink" Target="https://www.caixa.gov.br/Downloads/sinapi-cadernos-tecnicos/SINAPI-CT-MASSA-UNICA-INTERNA.pdf" TargetMode="External"/><Relationship Id="rId7842" Type="http://schemas.openxmlformats.org/officeDocument/2006/relationships/hyperlink" Target="https://www.caixa.gov.br/Downloads/sinapi-cadernos-tecnicos/SINAPI-CT-PINTURA-EXTERNA.pdf" TargetMode="External"/><Relationship Id="rId8" Type="http://schemas.openxmlformats.org/officeDocument/2006/relationships/hyperlink" Target="https://www.caixa.gov.br/Downloads/sinapi-cadernos-tecnicos/SINAPI-CT-ACESSIBILIDADE.pdf" TargetMode="External"/><Relationship Id="rId142" Type="http://schemas.openxmlformats.org/officeDocument/2006/relationships/hyperlink" Target="https://www.caixa.gov.br/Downloads/sinapi-cadernos-tecnicos/SINAPI-CT-ARGAMASSAS.pdf" TargetMode="External"/><Relationship Id="rId2987" Type="http://schemas.openxmlformats.org/officeDocument/2006/relationships/hyperlink" Target="https://www.caixa.gov.br/Downloads/sinapi-cadernos-tecnicos/SINAPI-CT-EQUIPAMENTOS-DE-PROTECAO-COLETIVA.pdf" TargetMode="External"/><Relationship Id="rId5393" Type="http://schemas.openxmlformats.org/officeDocument/2006/relationships/hyperlink" Target="https://www.caixa.gov.br/Downloads/sinapi-cadernos-tecnicos/SINAPI-CT-INSTALACOES-PREDIAIS-DE-ESGOTO-TUBOS-E-CONEXOES.pdf" TargetMode="External"/><Relationship Id="rId6444" Type="http://schemas.openxmlformats.org/officeDocument/2006/relationships/hyperlink" Target="https://www.caixa.gov.br/Downloads/sinapi-cadernos-tecnicos/SINAPI-CT-INSTALACOES-EM-COBRE.pdf" TargetMode="External"/><Relationship Id="rId959" Type="http://schemas.openxmlformats.org/officeDocument/2006/relationships/hyperlink" Target="https://www.caixa.gov.br/Downloads/sinapi-cadernos-tecnicos/SINAPI-CT-ATERROS-BASES-SUB-BASES-E-IMPRIMACOES.pdf" TargetMode="External"/><Relationship Id="rId1589" Type="http://schemas.openxmlformats.org/officeDocument/2006/relationships/hyperlink" Target="https://www.caixa.gov.br/Downloads/sinapi-cadernos-tecnicos/SINAPI-CT-CUSTOS-HORARIOS-PRODUTIVO-E-IMPRODUTIVO-DOS-EQUIPAMENTOS.pdf" TargetMode="External"/><Relationship Id="rId5046" Type="http://schemas.openxmlformats.org/officeDocument/2006/relationships/hyperlink" Target="https://www.caixa.gov.br/Downloads/sinapi-cadernos-tecnicos/SINAPI-CT-INSTALACOES-HIDRAULICAS-RESERVACAO-E-BOMBAS-DE-RECALQUE.pdf" TargetMode="External"/><Relationship Id="rId5460" Type="http://schemas.openxmlformats.org/officeDocument/2006/relationships/hyperlink" Target="https://www.caixa.gov.br/Downloads/sinapi-cadernos-tecnicos/SINAPI-CT-INSTALACOES-PREDIAIS-DE-AGUA-FRIA-EM-PVC.pdf" TargetMode="External"/><Relationship Id="rId6511" Type="http://schemas.openxmlformats.org/officeDocument/2006/relationships/hyperlink" Target="https://www.caixa.gov.br/Downloads/sinapi-cadernos-tecnicos/SINAPI-CT-INSTALACOES-EM-COBRE.pdf" TargetMode="External"/><Relationship Id="rId9667" Type="http://schemas.openxmlformats.org/officeDocument/2006/relationships/hyperlink" Target="https://www.caixa.gov.br/Downloads/sinapi-cadernos-tecnicos/SINAPI-CT-VALVULAS-E-REGISTROS-PARA-SISTEMAS-PREDIAIS.pdf" TargetMode="External"/><Relationship Id="rId4062" Type="http://schemas.openxmlformats.org/officeDocument/2006/relationships/hyperlink" Target="https://www.caixa.gov.br/Downloads/sinapi-cadernos-tecnicos/SINAPI-CT-FORMAS-PARA-ESTRUTURAS-DE-CONCRETO-ARMADO.pdf" TargetMode="External"/><Relationship Id="rId5113" Type="http://schemas.openxmlformats.org/officeDocument/2006/relationships/hyperlink" Target="https://www.caixa.gov.br/Downloads/sinapi-cadernos-tecnicos/SINAPI-CT-INSTALACOES-HIDRAULICAS-EM-PEX.pdf" TargetMode="External"/><Relationship Id="rId8269" Type="http://schemas.openxmlformats.org/officeDocument/2006/relationships/hyperlink" Target="https://www.caixa.gov.br/Downloads/sinapi-cadernos-tecnicos/SINAPI-CT-POCOS-DE-VISITA-E-CAIXAS-PARA-BOCAS-DE-LOBO.pdf" TargetMode="External"/><Relationship Id="rId1656" Type="http://schemas.openxmlformats.org/officeDocument/2006/relationships/hyperlink" Target="https://www.caixa.gov.br/Downloads/sinapi-cadernos-tecnicos/SINAPI-CT-CUSTOS-HORARIOS-PRODUTIVO-E-IMPRODUTIVO-DOS-EQUIPAMENTOS.pdf" TargetMode="External"/><Relationship Id="rId2707" Type="http://schemas.openxmlformats.org/officeDocument/2006/relationships/hyperlink" Target="https://www.caixa.gov.br/Downloads/sinapi-cadernos-tecnicos/SINAPI-CT-DEPRECIACAO-JUROS-IMPOSTOS-E-SEGUROS-MANUTENCAO-E-MATERIAIS-NA-OPERACAO-DOS-EQUIPAMENTOS.pdf" TargetMode="External"/><Relationship Id="rId8683" Type="http://schemas.openxmlformats.org/officeDocument/2006/relationships/hyperlink" Target="https://www.caixa.gov.br/Downloads/sinapi-cadernos-tecnicos/SINAPI-CT-REDES-DE-AGUA-E-ESGOTO-EM-PEAD-LISO-(TUBOS-E-CONEXOES).pdf" TargetMode="External"/><Relationship Id="rId9734" Type="http://schemas.openxmlformats.org/officeDocument/2006/relationships/hyperlink" Target="https://www.caixa.gov.br/Downloads/sinapi-cadernos-tecnicos/SINAPI-CT-VALVULAS-PARA-REDES-DE-SANEAMENTO.pdf" TargetMode="External"/><Relationship Id="rId1309" Type="http://schemas.openxmlformats.org/officeDocument/2006/relationships/hyperlink" Target="https://www.caixa.gov.br/Downloads/sinapi-cadernos-tecnicos/SINAPI-CT-CONCRETO-PROJETADO.pdf" TargetMode="External"/><Relationship Id="rId1723" Type="http://schemas.openxmlformats.org/officeDocument/2006/relationships/hyperlink" Target="https://www.caixa.gov.br/Downloads/sinapi-cadernos-tecnicos/SINAPI-CT-CUSTOS-HORARIOS-PRODUTIVO-E-IMPRODUTIVO-DOS-EQUIPAMENTOS.pdf" TargetMode="External"/><Relationship Id="rId4879" Type="http://schemas.openxmlformats.org/officeDocument/2006/relationships/hyperlink" Target="https://www.caixa.gov.br/Downloads/sinapi-cadernos-tecnicos/SINAPI-CT-INSTALACOES-HIDRAULICAS-RESERVACAO-E-BOMBAS-DE-RECALQUE.pdf" TargetMode="External"/><Relationship Id="rId7285" Type="http://schemas.openxmlformats.org/officeDocument/2006/relationships/hyperlink" Target="https://www.caixa.gov.br/Downloads/sinapi-cadernos-tecnicos/SINAPI-CT-LUMINARIAS-EXTERNAS.pdf" TargetMode="External"/><Relationship Id="rId8336" Type="http://schemas.openxmlformats.org/officeDocument/2006/relationships/hyperlink" Target="https://www.caixa.gov.br/Downloads/sinapi-cadernos-tecnicos/SINAPI-CT-PRODUCAO-DE-CONCRETOS-E-ARGAMASSAS-UTILIZANDO-AGREGADO-RECICLADO.pdf" TargetMode="External"/><Relationship Id="rId8750" Type="http://schemas.openxmlformats.org/officeDocument/2006/relationships/hyperlink" Target="https://www.caixa.gov.br/Downloads/sinapi-cadernos-tecnicos/SINAPI-CT-REDES-DE-AGUA-E-ESGOTO-EM-PEAD-LISO-(TUBOS-E-CONEXOES).pdf" TargetMode="External"/><Relationship Id="rId15" Type="http://schemas.openxmlformats.org/officeDocument/2006/relationships/hyperlink" Target="https://www.caixa.gov.br/Downloads/sinapi-cadernos-tecnicos/SINAPI-CT-ALVENARIA-ESTRUTURAL-BLOCOS-CERAMICOS.pdf" TargetMode="External"/><Relationship Id="rId3895" Type="http://schemas.openxmlformats.org/officeDocument/2006/relationships/hyperlink" Target="https://www.caixa.gov.br/Downloads/sinapi-cadernos-tecnicos/SINAPI-CT-FACHADAS-COM-PLACAS-CERAMICAS-E-GRANITO-INSERTADAS.pdf" TargetMode="External"/><Relationship Id="rId4946" Type="http://schemas.openxmlformats.org/officeDocument/2006/relationships/hyperlink" Target="https://www.caixa.gov.br/Downloads/sinapi-cadernos-tecnicos/SINAPI-CT-INSTALACOES-HIDRAULICAS-RESERVACAO-E-BOMBAS-DE-RECALQUE.pdf" TargetMode="External"/><Relationship Id="rId7352" Type="http://schemas.openxmlformats.org/officeDocument/2006/relationships/hyperlink" Target="https://www.caixa.gov.br/Downloads/sinapi-cadernos-tecnicos/SINAPI-CT-MASSA-UNICA-EXTERNA.pdf" TargetMode="External"/><Relationship Id="rId8403" Type="http://schemas.openxmlformats.org/officeDocument/2006/relationships/hyperlink" Target="https://www.caixa.gov.br/Downloads/sinapi-cadernos-tecnicos/SINAPI-CT-RADIER-PISO-DE-CONCRETO-E-LAJE-SOBRE-SOLO.pdf" TargetMode="External"/><Relationship Id="rId2497" Type="http://schemas.openxmlformats.org/officeDocument/2006/relationships/hyperlink" Target="https://www.caixa.gov.br/Downloads/sinapi-cadernos-tecnicos/SINAPI-CT-DEPRECIACAO-JUROS-IMPOSTOS-E-SEGUROS-MANUTENCAO-E-MATERIAIS-NA-OPERACAO-DOS-EQUIPAMENTOS.pdf" TargetMode="External"/><Relationship Id="rId3548" Type="http://schemas.openxmlformats.org/officeDocument/2006/relationships/hyperlink" Target="https://www.caixa.gov.br/Downloads/sinapi-cadernos-tecnicos/SINAPI-CT-ESQUADRIAS-PORTAS.pdf" TargetMode="External"/><Relationship Id="rId7005" Type="http://schemas.openxmlformats.org/officeDocument/2006/relationships/hyperlink" Target="https://www.caixa.gov.br/Downloads/sinapi-metodologia/Livro_SINAPI_Calculos_Parametros.pdf" TargetMode="External"/><Relationship Id="rId469" Type="http://schemas.openxmlformats.org/officeDocument/2006/relationships/hyperlink" Target="https://www.caixa.gov.br/Downloads/sinapi-cadernos-tecnicos/SINAPI-CT-ASSENTAMENTO-DE-TUBOS-DE-PVC-E-METALICOS-EM-REDES-DE-AGUA.pdf" TargetMode="External"/><Relationship Id="rId883" Type="http://schemas.openxmlformats.org/officeDocument/2006/relationships/hyperlink" Target="https://www.caixa.gov.br/Downloads/sinapi-cadernos-tecnicos/SINAPI-CT-ATERROS-BASES-SUB-BASES-E-IMPRIMACOES.pdf" TargetMode="External"/><Relationship Id="rId1099" Type="http://schemas.openxmlformats.org/officeDocument/2006/relationships/hyperlink" Target="https://www.caixa.gov.br/Downloads/sinapi-cadernos-tecnicos/SINAPI-CT-CAIXAS-ENTERRADAS.pdf" TargetMode="External"/><Relationship Id="rId2564" Type="http://schemas.openxmlformats.org/officeDocument/2006/relationships/hyperlink" Target="https://www.caixa.gov.br/Downloads/sinapi-cadernos-tecnicos/SINAPI-CT-DEPRECIACAO-JUROS-IMPOSTOS-E-SEGUROS-MANUTENCAO-E-MATERIAIS-NA-OPERACAO-DOS-EQUIPAMENTOS.pdf" TargetMode="External"/><Relationship Id="rId3615" Type="http://schemas.openxmlformats.org/officeDocument/2006/relationships/hyperlink" Target="https://www.caixa.gov.br/Downloads/sinapi-cadernos-tecnicos/SINAPI-CT-ESTACAS-EM-HELICE-CONTINUA.pdf" TargetMode="External"/><Relationship Id="rId3962" Type="http://schemas.openxmlformats.org/officeDocument/2006/relationships/hyperlink" Target="https://www.caixa.gov.br/Downloads/sinapi-cadernos-tecnicos/SINAPI-CT-FOSSAS-E-SUMIDOUROS.pdf" TargetMode="External"/><Relationship Id="rId6021" Type="http://schemas.openxmlformats.org/officeDocument/2006/relationships/hyperlink" Target="https://www.caixa.gov.br/Downloads/sinapi-cadernos-tecnicos/SINAPI-CT-INSTALACOES-DE-GAS-E-INCENDIO-EM-ACO-E-FERRO-GALVANIZADO.pdf" TargetMode="External"/><Relationship Id="rId9177" Type="http://schemas.openxmlformats.org/officeDocument/2006/relationships/hyperlink" Target="https://www.caixa.gov.br/Downloads/sinapi-cadernos-tecnicos/SINAPI-CT-TRANSPORTE-FLUVIAL-CARGA-E-DESCARGA.pdf" TargetMode="External"/><Relationship Id="rId9591" Type="http://schemas.openxmlformats.org/officeDocument/2006/relationships/hyperlink" Target="https://www.caixa.gov.br/Downloads/sinapi-cadernos-tecnicos/SINAPI-CT-VIDROS-E-ESPELHOS.pdf" TargetMode="External"/><Relationship Id="rId536" Type="http://schemas.openxmlformats.org/officeDocument/2006/relationships/hyperlink" Target="https://www.caixa.gov.br/Downloads/sinapi-cadernos-tecnicos/SINAPI-CT-ASSENTAMENTO-DE-TUBOS-DE-PVC-E-METALICOS-EM-REDES-DE-AGUA.pdf" TargetMode="External"/><Relationship Id="rId1166" Type="http://schemas.openxmlformats.org/officeDocument/2006/relationships/hyperlink" Target="https://www.caixa.gov.br/Downloads/sinapi-cadernos-tecnicos/SINAPI-CT-CAIXAS-DE-AGUA-PARA-EDIFICACOES.pdf" TargetMode="External"/><Relationship Id="rId2217" Type="http://schemas.openxmlformats.org/officeDocument/2006/relationships/hyperlink" Target="https://www.caixa.gov.br/Downloads/sinapi-cadernos-tecnicos/SINAPI-CT-DEPRECIACAO-JUROS-IMPOSTOS-E-SEGUROS-MANUTENCAO-E-MATERIAIS-NA-OPERACAO-DOS-EQUIPAMENTOS.pdf" TargetMode="External"/><Relationship Id="rId8193" Type="http://schemas.openxmlformats.org/officeDocument/2006/relationships/hyperlink" Target="https://www.caixa.gov.br/Downloads/sinapi-cadernos-tecnicos/SINAPI-CT-POCOS-DE-VISITA-E-CAIXAS-PARA-BOCAS-DE-LOBO.pdf" TargetMode="External"/><Relationship Id="rId9244" Type="http://schemas.openxmlformats.org/officeDocument/2006/relationships/hyperlink" Target="https://www.caixa.gov.br/Downloads/sinapi-cadernos-tecnicos/SINAPI-CT-TRANSPORTE-DE-MATERIAIS-DENTRO-DO-CANTEIRO-DE-OBRAS.pdf" TargetMode="External"/><Relationship Id="rId950" Type="http://schemas.openxmlformats.org/officeDocument/2006/relationships/hyperlink" Target="https://www.caixa.gov.br/Downloads/sinapi-cadernos-tecnicos/SINAPI-CT-ATERROS-BASES-SUB-BASES-E-IMPRIMACOES.pdf" TargetMode="External"/><Relationship Id="rId1580" Type="http://schemas.openxmlformats.org/officeDocument/2006/relationships/hyperlink" Target="https://www.caixa.gov.br/Downloads/sinapi-cadernos-tecnicos/SINAPI-CT-CUSTOS-HORARIOS-PRODUTIVO-E-IMPRODUTIVO-DOS-EQUIPAMENTOS.pdf" TargetMode="External"/><Relationship Id="rId2631" Type="http://schemas.openxmlformats.org/officeDocument/2006/relationships/hyperlink" Target="https://www.caixa.gov.br/Downloads/sinapi-cadernos-tecnicos/SINAPI-CT-DEPRECIACAO-JUROS-IMPOSTOS-E-SEGUROS-MANUTENCAO-E-MATERIAIS-NA-OPERACAO-DOS-EQUIPAMENTOS.pdf" TargetMode="External"/><Relationship Id="rId4389" Type="http://schemas.openxmlformats.org/officeDocument/2006/relationships/hyperlink" Target="https://www.caixa.gov.br/Downloads/sinapi-cadernos-tecnicos/SINAPI-CT-INSTALACOES-ELETRICAS-ELETRODUTOS-EMBUTIDOS-CABOS-CAIXAS-TOMADAS-E-INTERRUPTORES.pdf" TargetMode="External"/><Relationship Id="rId5787" Type="http://schemas.openxmlformats.org/officeDocument/2006/relationships/hyperlink" Target="https://www.caixa.gov.br/Downloads/sinapi-cadernos-tecnicos/SINAPI-CT-INSTALACOES-PREDIAIS-DE-AGUA-QUENTE-EM-CPVC.pdf" TargetMode="External"/><Relationship Id="rId6838" Type="http://schemas.openxmlformats.org/officeDocument/2006/relationships/hyperlink" Target="https://www.caixa.gov.br/Downloads/sinapi-metodologia/Livro_SINAPI_Calculos_Parametros.pdf" TargetMode="External"/><Relationship Id="rId603" Type="http://schemas.openxmlformats.org/officeDocument/2006/relationships/hyperlink" Target="https://www.caixa.gov.br/Downloads/sinapi-cadernos-tecnicos/SINAPI-CT-ASSENTAMENTO-DE-TUBOS-DE-PVC-E-METALICOS-EM-REDES-DE-AGUA.pdf" TargetMode="External"/><Relationship Id="rId1233" Type="http://schemas.openxmlformats.org/officeDocument/2006/relationships/hyperlink" Target="https://www.caixa.gov.br/Downloads/sinapi-cadernos-tecnicos/SINAPI-CT-CANALETAS-GRELHAS-E-CAIXAS-COM-GRELHA-PARA-DRENAGEM.pdf" TargetMode="External"/><Relationship Id="rId5854" Type="http://schemas.openxmlformats.org/officeDocument/2006/relationships/hyperlink" Target="https://www.caixa.gov.br/Downloads/sinapi-cadernos-tecnicos/SINAPI-CT-INSTALACOES-PREDIAIS-DE-AGUAS-PLUVIAIS-TUBOS-CONEXOES-CAIXAS-E-RALOS.pdf" TargetMode="External"/><Relationship Id="rId6905" Type="http://schemas.openxmlformats.org/officeDocument/2006/relationships/hyperlink" Target="https://www.caixa.gov.br/Downloads/sinapi-metodologia/Livro_SINAPI_Calculos_Parametros.pdf" TargetMode="External"/><Relationship Id="rId8260" Type="http://schemas.openxmlformats.org/officeDocument/2006/relationships/hyperlink" Target="https://www.caixa.gov.br/Downloads/sinapi-cadernos-tecnicos/SINAPI-CT-POCOS-DE-VISITA-E-CAIXAS-PARA-BOCAS-DE-LOBO.pdf" TargetMode="External"/><Relationship Id="rId9311" Type="http://schemas.openxmlformats.org/officeDocument/2006/relationships/hyperlink" Target="https://www.caixa.gov.br/Downloads/sinapi-cadernos-tecnicos/SINAPI-CT-TRANSPORTE-CARGA-E-DESCARGA-DE-MATERIAIS.pdf" TargetMode="External"/><Relationship Id="rId1300" Type="http://schemas.openxmlformats.org/officeDocument/2006/relationships/hyperlink" Target="https://www.caixa.gov.br/Downloads/sinapi-cadernos-tecnicos/SINAPI-CT-CONCRETAGEM-PARA-ESTRUTURAS-DE-CONCRETO-ARMADO.pdf" TargetMode="External"/><Relationship Id="rId4456" Type="http://schemas.openxmlformats.org/officeDocument/2006/relationships/hyperlink" Target="https://www.caixa.gov.br/Downloads/sinapi-cadernos-tecnicos/SINAPI-CT-INSTALACOES-ELETRICAS-ELETRODUTOS-EMBUTIDOS-CABOS-CAIXAS-TOMADAS-E-INTERRUPTORES.pdf" TargetMode="External"/><Relationship Id="rId4870" Type="http://schemas.openxmlformats.org/officeDocument/2006/relationships/hyperlink" Target="https://www.caixa.gov.br/Downloads/sinapi-cadernos-tecnicos/SINAPI-CT-INSTALACOES-HIDRAULICAS-RESERVACAO-E-BOMBAS-DE-RECALQUE.pdf" TargetMode="External"/><Relationship Id="rId5507" Type="http://schemas.openxmlformats.org/officeDocument/2006/relationships/hyperlink" Target="https://www.caixa.gov.br/Downloads/sinapi-cadernos-tecnicos/SINAPI-CT-INSTALACOES-PREDIAIS-DE-AGUA-FRIA-EM-PVC.pdf" TargetMode="External"/><Relationship Id="rId5921" Type="http://schemas.openxmlformats.org/officeDocument/2006/relationships/hyperlink" Target="https://www.caixa.gov.br/Downloads/sinapi-cadernos-tecnicos/SINAPI-CT-INSTALACOES-DE-DIVISORIAS-DIVERSAS.pdf" TargetMode="External"/><Relationship Id="rId3058" Type="http://schemas.openxmlformats.org/officeDocument/2006/relationships/hyperlink" Target="https://www.caixa.gov.br/Downloads/sinapi-cadernos-tecnicos/SINAPI-CT-ESCADAS.pdf" TargetMode="External"/><Relationship Id="rId3472" Type="http://schemas.openxmlformats.org/officeDocument/2006/relationships/hyperlink" Target="https://www.caixa.gov.br/Downloads/sinapi-cadernos-tecnicos/SINAPI-CT-ESQUADRIAS-PORTAS.pdf" TargetMode="External"/><Relationship Id="rId4109" Type="http://schemas.openxmlformats.org/officeDocument/2006/relationships/hyperlink" Target="https://www.caixa.gov.br/Downloads/sinapi-cadernos-tecnicos/SINAPI-CT-FORMAS-PARA-ESTRUTURAS-DE-CONCRETO-ARMADO.pdf" TargetMode="External"/><Relationship Id="rId4523" Type="http://schemas.openxmlformats.org/officeDocument/2006/relationships/hyperlink" Target="https://www.caixa.gov.br/Downloads/sinapi-cadernos-tecnicos/SINAPI-CT-INSTALACOES-ELETRICAS-ELETRODUTOS-EMBUTIDOS-CABOS-CAIXAS-TOMADAS-E-INTERRUPTORES.pdf" TargetMode="External"/><Relationship Id="rId7679" Type="http://schemas.openxmlformats.org/officeDocument/2006/relationships/hyperlink" Target="https://www.caixa.gov.br/Downloads/sinapi-cadernos-tecnicos/SINAPI-CT-PAVIMENTO-INTERTRAVADO.pdf" TargetMode="External"/><Relationship Id="rId393" Type="http://schemas.openxmlformats.org/officeDocument/2006/relationships/hyperlink" Target="https://www.caixa.gov.br/Downloads/sinapi-cadernos-tecnicos/SINAPI-CT-ASSENTAMENTO-DE-TUBOS-DE-ESGOTO-EM-PVC-E-PEAD.pdf" TargetMode="External"/><Relationship Id="rId2074" Type="http://schemas.openxmlformats.org/officeDocument/2006/relationships/hyperlink" Target="https://www.caixa.gov.br/Downloads/sinapi-cadernos-tecnicos/SINAPI-CT-DEPRECIACAO-JUROS-IMPOSTOS-E-SEGUROS-MANUTENCAO-E-MATERIAIS-NA-OPERACAO-DOS-EQUIPAMENTOS.pdf" TargetMode="External"/><Relationship Id="rId3125" Type="http://schemas.openxmlformats.org/officeDocument/2006/relationships/hyperlink" Target="https://www.caixa.gov.br/Downloads/sinapi-cadernos-tecnicos/SINAPI-CT-ESCADAS.pdf" TargetMode="External"/><Relationship Id="rId6695" Type="http://schemas.openxmlformats.org/officeDocument/2006/relationships/hyperlink" Target="https://www.caixa.gov.br/Downloads/sinapi-cadernos-tecnicos/SINAPI-CT-LAJES-PRE-MOLDADAS.pdf" TargetMode="External"/><Relationship Id="rId7746" Type="http://schemas.openxmlformats.org/officeDocument/2006/relationships/hyperlink" Target="https://www.caixa.gov.br/Downloads/sinapi-cadernos-tecnicos/SINAPI-CT-PEITORIS-E-CHAPINS.pdf" TargetMode="External"/><Relationship Id="rId460" Type="http://schemas.openxmlformats.org/officeDocument/2006/relationships/hyperlink" Target="https://www.caixa.gov.br/Downloads/sinapi-cadernos-tecnicos/SINAPI-CT-ASSENTAMENTO-DE-TUBOS-DE-PVC-E-METALICOS-EM-REDES-DE-AGUA.pdf" TargetMode="External"/><Relationship Id="rId1090" Type="http://schemas.openxmlformats.org/officeDocument/2006/relationships/hyperlink" Target="https://www.caixa.gov.br/Downloads/sinapi-cadernos-tecnicos/SINAPI-CT-BRISES.pdf" TargetMode="External"/><Relationship Id="rId2141" Type="http://schemas.openxmlformats.org/officeDocument/2006/relationships/hyperlink" Target="https://www.caixa.gov.br/Downloads/sinapi-cadernos-tecnicos/SINAPI-CT-DEPRECIACAO-JUROS-IMPOSTOS-E-SEGUROS-MANUTENCAO-E-MATERIAIS-NA-OPERACAO-DOS-EQUIPAMENTOS.pdf" TargetMode="External"/><Relationship Id="rId5297" Type="http://schemas.openxmlformats.org/officeDocument/2006/relationships/hyperlink" Target="https://www.caixa.gov.br/Downloads/sinapi-cadernos-tecnicos/SINAPI-CT-INSTALACOES-HIDRAULICAS-EM-PPR.pdf" TargetMode="External"/><Relationship Id="rId6348" Type="http://schemas.openxmlformats.org/officeDocument/2006/relationships/hyperlink" Target="https://www.caixa.gov.br/Downloads/sinapi-cadernos-tecnicos/SINAPI-CT-INSTALACOES-DE-AR-CONDICIONADO.pdf" TargetMode="External"/><Relationship Id="rId113" Type="http://schemas.openxmlformats.org/officeDocument/2006/relationships/hyperlink" Target="https://www.caixa.gov.br/Downloads/sinapi-cadernos-tecnicos/SINAPI-CT-ARGAMASSAS.pdf" TargetMode="External"/><Relationship Id="rId6762" Type="http://schemas.openxmlformats.org/officeDocument/2006/relationships/hyperlink" Target="https://www.caixa.gov.br/Downloads/sinapi-cadernos-tecnicos/SINAPI-CT-LIMPEZA-DE-OBRA.pdf" TargetMode="External"/><Relationship Id="rId7813" Type="http://schemas.openxmlformats.org/officeDocument/2006/relationships/hyperlink" Target="https://www.caixa.gov.br/Downloads/sinapi-cadernos-tecnicos/SINAPI-CT-PERFURACAO-HORIZONTAL-DIRECIONAL-HDD.pdf" TargetMode="External"/><Relationship Id="rId2958" Type="http://schemas.openxmlformats.org/officeDocument/2006/relationships/hyperlink" Target="https://www.caixa.gov.br/Downloads/sinapi-cadernos-tecnicos/SINAPI-CT-ENERGIA-SOLAR-PARA-EDIFICACOES.pdf" TargetMode="External"/><Relationship Id="rId5017" Type="http://schemas.openxmlformats.org/officeDocument/2006/relationships/hyperlink" Target="https://www.caixa.gov.br/Downloads/sinapi-cadernos-tecnicos/SINAPI-CT-INSTALACOES-HIDRAULICAS-RESERVACAO-E-BOMBAS-DE-RECALQUE.pdf" TargetMode="External"/><Relationship Id="rId5364" Type="http://schemas.openxmlformats.org/officeDocument/2006/relationships/hyperlink" Target="https://www.caixa.gov.br/Downloads/sinapi-cadernos-tecnicos/SINAPI-CT-INSTALACOES-PREDIAIS-DE-ESGOTO-TUBOS-E-CONEXOES.pdf" TargetMode="External"/><Relationship Id="rId6415" Type="http://schemas.openxmlformats.org/officeDocument/2006/relationships/hyperlink" Target="https://www.caixa.gov.br/Downloads/sinapi-cadernos-tecnicos/SINAPI-CT-INSTALACOES-EM-COBRE.pdf" TargetMode="External"/><Relationship Id="rId1974" Type="http://schemas.openxmlformats.org/officeDocument/2006/relationships/hyperlink" Target="https://www.caixa.gov.br/Downloads/sinapi-cadernos-tecnicos/SINAPI-CT-DEPRECIACAO-JUROS-IMPOSTOS-E-SEGUROS-MANUTENCAO-E-MATERIAIS-NA-OPERACAO-DOS-EQUIPAMENTOS.pdf" TargetMode="External"/><Relationship Id="rId4380" Type="http://schemas.openxmlformats.org/officeDocument/2006/relationships/hyperlink" Target="https://www.caixa.gov.br/Downloads/sinapi-cadernos-tecnicos/SINAPI-CT-INSTALACOES-ELETRICAS-ELETRODUTOS-EMBUTIDOS-CABOS-CAIXAS-TOMADAS-E-INTERRUPTORES.pdf" TargetMode="External"/><Relationship Id="rId5431" Type="http://schemas.openxmlformats.org/officeDocument/2006/relationships/hyperlink" Target="https://www.caixa.gov.br/Downloads/sinapi-cadernos-tecnicos/SINAPI-CT-INSTALACOES-PREDIAIS-DE-ESGOTO-TUBOS-E-CONEXOES.pdf" TargetMode="External"/><Relationship Id="rId8587" Type="http://schemas.openxmlformats.org/officeDocument/2006/relationships/hyperlink" Target="https://www.caixa.gov.br/Downloads/sinapi-cadernos-tecnicos/SINAPI-CT-REDES-ENTERRADAS-DE-DISTRIBUICAO-ELETRICA.pdf" TargetMode="External"/><Relationship Id="rId9638" Type="http://schemas.openxmlformats.org/officeDocument/2006/relationships/hyperlink" Target="https://www.caixa.gov.br/Downloads/sinapi-cadernos-tecnicos/SINAPI-CT-VALVULAS-E-REGISTROS-PARA-SISTEMAS-PREDIAIS.pdf" TargetMode="External"/><Relationship Id="rId1627" Type="http://schemas.openxmlformats.org/officeDocument/2006/relationships/hyperlink" Target="https://www.caixa.gov.br/Downloads/sinapi-cadernos-tecnicos/SINAPI-CT-CUSTOS-HORARIOS-PRODUTIVO-E-IMPRODUTIVO-DOS-EQUIPAMENTOS.pdf" TargetMode="External"/><Relationship Id="rId4033" Type="http://schemas.openxmlformats.org/officeDocument/2006/relationships/hyperlink" Target="https://www.caixa.gov.br/Downloads/sinapi-cadernos-tecnicos/SINAPI-CT-FORMAS-PARA-ESTRUTURAS-DE-CONCRETO-ARMADO.pdf" TargetMode="External"/><Relationship Id="rId7189" Type="http://schemas.openxmlformats.org/officeDocument/2006/relationships/hyperlink" Target="https://www.caixa.gov.br/Downloads/sinapi-cadernos-tecnicos/SINAPI-CT-LOUCAS-E-METAIS.pdf" TargetMode="External"/><Relationship Id="rId8654" Type="http://schemas.openxmlformats.org/officeDocument/2006/relationships/hyperlink" Target="https://www.caixa.gov.br/Downloads/sinapi-cadernos-tecnicos/SINAPI-CT-REDES-DE-LOGICA-TELEFONIA-E-IMAGEM.pdf" TargetMode="External"/><Relationship Id="rId9705" Type="http://schemas.openxmlformats.org/officeDocument/2006/relationships/hyperlink" Target="https://www.caixa.gov.br/Downloads/sinapi-cadernos-tecnicos/SINAPI-CT-VALVULAS-E-REGISTROS-PARA-SISTEMAS-PREDIAIS.pdf" TargetMode="External"/><Relationship Id="rId3799" Type="http://schemas.openxmlformats.org/officeDocument/2006/relationships/hyperlink" Target="https://www.caixa.gov.br/Downloads/sinapi-cadernos-tecnicos/SINAPI-CT-ESTRUTURAS-DE-MADEIRA.pdf" TargetMode="External"/><Relationship Id="rId4100" Type="http://schemas.openxmlformats.org/officeDocument/2006/relationships/hyperlink" Target="https://www.caixa.gov.br/Downloads/sinapi-cadernos-tecnicos/SINAPI-CT-FORMAS-PARA-ESTRUTURAS-DE-CONCRETO-ARMADO.pdf" TargetMode="External"/><Relationship Id="rId7256" Type="http://schemas.openxmlformats.org/officeDocument/2006/relationships/hyperlink" Target="https://www.caixa.gov.br/Downloads/sinapi-cadernos-tecnicos/SINAPI-CT-LOUCAS-E-METAIS.pdf" TargetMode="External"/><Relationship Id="rId7670" Type="http://schemas.openxmlformats.org/officeDocument/2006/relationships/hyperlink" Target="https://www.caixa.gov.br/Downloads/sinapi-cadernos-tecnicos/SINAPI-CT-PASSEIOS-DE-CONCRETO.pdf" TargetMode="External"/><Relationship Id="rId8307" Type="http://schemas.openxmlformats.org/officeDocument/2006/relationships/hyperlink" Target="https://www.caixa.gov.br/Downloads/sinapi-cadernos-tecnicos/SINAPI-CT-PRODUCAO-DE-CONCRETO.pdf" TargetMode="External"/><Relationship Id="rId8721" Type="http://schemas.openxmlformats.org/officeDocument/2006/relationships/hyperlink" Target="https://www.caixa.gov.br/Downloads/sinapi-cadernos-tecnicos/SINAPI-CT-REDES-DE-AGUA-E-ESGOTO-EM-PEAD-LISO-(TUBOS-E-CONEXOES).pdf" TargetMode="External"/><Relationship Id="rId6272" Type="http://schemas.openxmlformats.org/officeDocument/2006/relationships/hyperlink" Target="https://www.caixa.gov.br/Downloads/sinapi-cadernos-tecnicos/SINAPI-CT-INSTALACOES-DE-GAS-EM-PEX-MULTICAMADAS.pdf" TargetMode="External"/><Relationship Id="rId7323" Type="http://schemas.openxmlformats.org/officeDocument/2006/relationships/hyperlink" Target="https://www.caixa.gov.br/Downloads/sinapi-cadernos-tecnicos/SINAPI-CT-MASSA-UNICA-EXTERNA.pdf" TargetMode="External"/><Relationship Id="rId3866" Type="http://schemas.openxmlformats.org/officeDocument/2006/relationships/hyperlink" Target="https://www.caixa.gov.br/Downloads/sinapi-cadernos-tecnicos/SINAPI-CT-EXECUCAO-DE-TIRANTES.pdf" TargetMode="External"/><Relationship Id="rId4917" Type="http://schemas.openxmlformats.org/officeDocument/2006/relationships/hyperlink" Target="https://www.caixa.gov.br/Downloads/sinapi-cadernos-tecnicos/SINAPI-CT-INSTALACOES-HIDRAULICAS-RESERVACAO-E-BOMBAS-DE-RECALQUE.pdf" TargetMode="External"/><Relationship Id="rId9495" Type="http://schemas.openxmlformats.org/officeDocument/2006/relationships/hyperlink" Target="https://www.caixa.gov.br/Downloads/sinapi-cadernos-tecnicos/SINAPI-CT-TUBULACAO-FLANGEADA-PARA-REDES-DE-AGUA.pdf" TargetMode="External"/><Relationship Id="rId787" Type="http://schemas.openxmlformats.org/officeDocument/2006/relationships/hyperlink" Target="https://www.caixa.gov.br/Downloads/sinapi-cadernos-tecnicos/SINAPI-CT-ATERROS-BASES-SUB-BASES-E-IMPRIMACOES.pdf" TargetMode="External"/><Relationship Id="rId2468" Type="http://schemas.openxmlformats.org/officeDocument/2006/relationships/hyperlink" Target="https://www.caixa.gov.br/Downloads/sinapi-cadernos-tecnicos/SINAPI-CT-DEPRECIACAO-JUROS-IMPOSTOS-E-SEGUROS-MANUTENCAO-E-MATERIAIS-NA-OPERACAO-DOS-EQUIPAMENTOS.pdf" TargetMode="External"/><Relationship Id="rId2882" Type="http://schemas.openxmlformats.org/officeDocument/2006/relationships/hyperlink" Target="https://www.caixa.gov.br/Downloads/sinapi-cadernos-tecnicos/SINAPI-CT-ELETROCALHAS.pdf" TargetMode="External"/><Relationship Id="rId3519" Type="http://schemas.openxmlformats.org/officeDocument/2006/relationships/hyperlink" Target="https://www.caixa.gov.br/Downloads/sinapi-cadernos-tecnicos/SINAPI-CT-ESQUADRIAS-PORTAS.pdf" TargetMode="External"/><Relationship Id="rId3933" Type="http://schemas.openxmlformats.org/officeDocument/2006/relationships/hyperlink" Target="https://www.caixa.gov.br/Downloads/sinapi-cadernos-tecnicos/SINAPI-CT-FOSSAS-E-SUMIDOUROS.pdf" TargetMode="External"/><Relationship Id="rId8097" Type="http://schemas.openxmlformats.org/officeDocument/2006/relationships/hyperlink" Target="https://www.caixa.gov.br/Downloads/sinapi-cadernos-tecnicos/SINAPI-CT-POSTES-DE-CONCRETO-E-METALICOS.pdf" TargetMode="External"/><Relationship Id="rId9148" Type="http://schemas.openxmlformats.org/officeDocument/2006/relationships/hyperlink" Target="https://www.caixa.gov.br/Downloads/sinapi-cadernos-tecnicos/SINAPI-CT-TRANSPORTE-FLUVIAL-CARGA-E-DESCARGA.pdf" TargetMode="External"/><Relationship Id="rId854" Type="http://schemas.openxmlformats.org/officeDocument/2006/relationships/hyperlink" Target="https://www.caixa.gov.br/Downloads/sinapi-cadernos-tecnicos/SINAPI-CT-ATERROS-BASES-SUB-BASES-E-IMPRIMACOES.pdf" TargetMode="External"/><Relationship Id="rId1484" Type="http://schemas.openxmlformats.org/officeDocument/2006/relationships/hyperlink" Target="https://www.caixa.gov.br/Downloads/sinapi-cadernos-tecnicos/SINAPI-CT-CUSTOS-HORARIOS-PRODUTIVO-E-IMPRODUTIVO-DOS-EQUIPAMENTOS.pdf" TargetMode="External"/><Relationship Id="rId2535" Type="http://schemas.openxmlformats.org/officeDocument/2006/relationships/hyperlink" Target="https://www.caixa.gov.br/Downloads/sinapi-cadernos-tecnicos/SINAPI-CT-DEPRECIACAO-JUROS-IMPOSTOS-E-SEGUROS-MANUTENCAO-E-MATERIAIS-NA-OPERACAO-DOS-EQUIPAMENTOS.pdf" TargetMode="External"/><Relationship Id="rId9562" Type="http://schemas.openxmlformats.org/officeDocument/2006/relationships/hyperlink" Target="https://www.caixa.gov.br/Downloads/sinapi-cadernos-tecnicos/SINAPI-CT-VERGAS-CONTRAVERGAS-E-FIXACAO-DE-ALVENARIA.pdf" TargetMode="External"/><Relationship Id="rId507" Type="http://schemas.openxmlformats.org/officeDocument/2006/relationships/hyperlink" Target="https://www.caixa.gov.br/Downloads/sinapi-cadernos-tecnicos/SINAPI-CT-ASSENTAMENTO-DE-TUBOS-DE-PVC-E-METALICOS-EM-REDES-DE-AGUA.pdf" TargetMode="External"/><Relationship Id="rId921" Type="http://schemas.openxmlformats.org/officeDocument/2006/relationships/hyperlink" Target="https://www.caixa.gov.br/Downloads/sinapi-cadernos-tecnicos/SINAPI-CT-ATERROS-BASES-SUB-BASES-E-IMPRIMACOES.pdf" TargetMode="External"/><Relationship Id="rId1137" Type="http://schemas.openxmlformats.org/officeDocument/2006/relationships/hyperlink" Target="https://www.caixa.gov.br/Downloads/sinapi-cadernos-tecnicos/SINAPI-CT-CAIXAS-ENTERRADAS.pdf" TargetMode="External"/><Relationship Id="rId1551" Type="http://schemas.openxmlformats.org/officeDocument/2006/relationships/hyperlink" Target="https://www.caixa.gov.br/Downloads/sinapi-cadernos-tecnicos/SINAPI-CT-CUSTOS-HORARIOS-PRODUTIVO-E-IMPRODUTIVO-DOS-EQUIPAMENTOS.pdf" TargetMode="External"/><Relationship Id="rId2602" Type="http://schemas.openxmlformats.org/officeDocument/2006/relationships/hyperlink" Target="https://www.caixa.gov.br/Downloads/sinapi-cadernos-tecnicos/SINAPI-CT-DEPRECIACAO-JUROS-IMPOSTOS-E-SEGUROS-MANUTENCAO-E-MATERIAIS-NA-OPERACAO-DOS-EQUIPAMENTOS.pdf" TargetMode="External"/><Relationship Id="rId5758" Type="http://schemas.openxmlformats.org/officeDocument/2006/relationships/hyperlink" Target="https://www.caixa.gov.br/Downloads/sinapi-cadernos-tecnicos/SINAPI-CT-INSTALACOES-PREDIAIS-DE-AGUA-QUENTE-EM-CPVC.pdf" TargetMode="External"/><Relationship Id="rId6809" Type="http://schemas.openxmlformats.org/officeDocument/2006/relationships/hyperlink" Target="https://www.caixa.gov.br/Downloads/sinapi-metodologia/Livro_SINAPI_Calculos_Parametros.pdf" TargetMode="External"/><Relationship Id="rId8164" Type="http://schemas.openxmlformats.org/officeDocument/2006/relationships/hyperlink" Target="https://www.caixa.gov.br/Downloads/sinapi-cadernos-tecnicos/SINAPI-CT-POCOS-DE-VISITA-E-CAIXAS-PARA-BOCAS-DE-LOBO.pdf" TargetMode="External"/><Relationship Id="rId9215" Type="http://schemas.openxmlformats.org/officeDocument/2006/relationships/hyperlink" Target="https://www.caixa.gov.br/Downloads/sinapi-cadernos-tecnicos/SINAPI-CT-TRANSPORTE-DE-MATERIAIS-DENTRO-DO-CANTEIRO-DE-OBRAS.pdf" TargetMode="External"/><Relationship Id="rId1204" Type="http://schemas.openxmlformats.org/officeDocument/2006/relationships/hyperlink" Target="https://www.caixa.gov.br/Downloads/sinapi-cadernos-tecnicos/SINAPI-CT-CANALETAS-GRELHAS-E-CAIXAS-COM-GRELHA-PARA-DRENAGEM.pdf" TargetMode="External"/><Relationship Id="rId4774" Type="http://schemas.openxmlformats.org/officeDocument/2006/relationships/hyperlink" Target="https://www.caixa.gov.br/Downloads/sinapi-cadernos-tecnicos/SINAPI-CT-INSTALACOES-ELETRICAS-REDE-DE-DISTRIBUICAO.pdf" TargetMode="External"/><Relationship Id="rId5825" Type="http://schemas.openxmlformats.org/officeDocument/2006/relationships/hyperlink" Target="https://www.caixa.gov.br/Downloads/sinapi-cadernos-tecnicos/SINAPI-CT-INSTALACOES-PREDIAIS-DE-AGUAS-PLUVIAIS-TUBOS-CONEXOES-CAIXAS-E-RALOS.pdf" TargetMode="External"/><Relationship Id="rId7180" Type="http://schemas.openxmlformats.org/officeDocument/2006/relationships/hyperlink" Target="https://www.caixa.gov.br/Downloads/sinapi-cadernos-tecnicos/SINAPI-CT-LOUCAS-E-METAIS.pdf" TargetMode="External"/><Relationship Id="rId8231" Type="http://schemas.openxmlformats.org/officeDocument/2006/relationships/hyperlink" Target="https://www.caixa.gov.br/Downloads/sinapi-cadernos-tecnicos/SINAPI-CT-POCOS-DE-VISITA-E-CAIXAS-PARA-BOCAS-DE-LOBO.pdf" TargetMode="External"/><Relationship Id="rId3376" Type="http://schemas.openxmlformats.org/officeDocument/2006/relationships/hyperlink" Target="https://www.caixa.gov.br/Downloads/sinapi-cadernos-tecnicos/SINAPI-CT-ESCORAMENTO-E-PREPARO-DE-FUNDO-DE-VALAS.pdf" TargetMode="External"/><Relationship Id="rId4427" Type="http://schemas.openxmlformats.org/officeDocument/2006/relationships/hyperlink" Target="https://www.caixa.gov.br/Downloads/sinapi-cadernos-tecnicos/SINAPI-CT-INSTALACOES-ELETRICAS-ELETRODUTOS-EMBUTIDOS-CABOS-CAIXAS-TOMADAS-E-INTERRUPTORES.pdf" TargetMode="External"/><Relationship Id="rId297" Type="http://schemas.openxmlformats.org/officeDocument/2006/relationships/hyperlink" Target="https://www.caixa.gov.br/Downloads/sinapi-cadernos-tecnicos/SINAPI-CT-ARMACAO-PARA-ESTRUTURAS-DE-CONCRETO-ARMADO.pdf" TargetMode="External"/><Relationship Id="rId2392" Type="http://schemas.openxmlformats.org/officeDocument/2006/relationships/hyperlink" Target="https://www.caixa.gov.br/Downloads/sinapi-cadernos-tecnicos/SINAPI-CT-DEPRECIACAO-JUROS-IMPOSTOS-E-SEGUROS-MANUTENCAO-E-MATERIAIS-NA-OPERACAO-DOS-EQUIPAMENTOS.pdf" TargetMode="External"/><Relationship Id="rId3029" Type="http://schemas.openxmlformats.org/officeDocument/2006/relationships/hyperlink" Target="https://www.caixa.gov.br/Downloads/sinapi-cadernos-tecnicos/SINAPI-CT-EQUIPAMENTOS-DE-PROTECAO-COLETIVA.pdf" TargetMode="External"/><Relationship Id="rId3790" Type="http://schemas.openxmlformats.org/officeDocument/2006/relationships/hyperlink" Target="https://www.caixa.gov.br/Downloads/sinapi-cadernos-tecnicos/SINAPI-CT-ESTRUTURAS-DE-MADEIRA.pdf" TargetMode="External"/><Relationship Id="rId4841" Type="http://schemas.openxmlformats.org/officeDocument/2006/relationships/hyperlink" Target="https://www.caixa.gov.br/Downloads/sinapi-cadernos-tecnicos/SINAPI-CT-INSTALACOES-HIDRAULICAS-RESERVACAO-E-BOMBAS-DE-RECALQUE.pdf" TargetMode="External"/><Relationship Id="rId6599" Type="http://schemas.openxmlformats.org/officeDocument/2006/relationships/hyperlink" Target="https://www.caixa.gov.br/Downloads/sinapi-cadernos-tecnicos/SINAPI-CT-INSTALACOES-EM-COBRE.pdf" TargetMode="External"/><Relationship Id="rId7997" Type="http://schemas.openxmlformats.org/officeDocument/2006/relationships/hyperlink" Target="https://www.caixa.gov.br/Downloads/sinapi-cadernos-tecnicos/SINAPI-CT-PINTURA-PARA-PISOS-E-PARA-SINALIZACAO-HORIZONTAL-E-VERTICAL.pdf" TargetMode="External"/><Relationship Id="rId364" Type="http://schemas.openxmlformats.org/officeDocument/2006/relationships/hyperlink" Target="https://www.caixa.gov.br/Downloads/sinapi-cadernos-tecnicos/SINAPI-CT-ASSENTAMENTO-DE-TUBOS-DE-ESGOTO-EM-PVC-E-PEAD.pdf" TargetMode="External"/><Relationship Id="rId2045" Type="http://schemas.openxmlformats.org/officeDocument/2006/relationships/hyperlink" Target="https://www.caixa.gov.br/Downloads/sinapi-cadernos-tecnicos/SINAPI-CT-DEPRECIACAO-JUROS-IMPOSTOS-E-SEGUROS-MANUTENCAO-E-MATERIAIS-NA-OPERACAO-DOS-EQUIPAMENTOS.pdf" TargetMode="External"/><Relationship Id="rId3443" Type="http://schemas.openxmlformats.org/officeDocument/2006/relationships/hyperlink" Target="https://www.caixa.gov.br/Downloads/sinapi-cadernos-tecnicos/SINAPI-CT-ESQUADRIAS-JANELAS.pdf" TargetMode="External"/><Relationship Id="rId9072" Type="http://schemas.openxmlformats.org/officeDocument/2006/relationships/hyperlink" Target="https://www.caixa.gov.br/Downloads/sinapi-cadernos-tecnicos/SINAPI-CT-TRANSFORMADORES.pdf" TargetMode="External"/><Relationship Id="rId3510" Type="http://schemas.openxmlformats.org/officeDocument/2006/relationships/hyperlink" Target="https://www.caixa.gov.br/Downloads/sinapi-cadernos-tecnicos/SINAPI-CT-ESQUADRIAS-PORTAS.pdf" TargetMode="External"/><Relationship Id="rId6666" Type="http://schemas.openxmlformats.org/officeDocument/2006/relationships/hyperlink" Target="https://www.caixa.gov.br/Downloads/sinapi-cadernos-tecnicos/SINAPI-CT-LAJES-PRE-MOLDADAS.pdf" TargetMode="External"/><Relationship Id="rId7717" Type="http://schemas.openxmlformats.org/officeDocument/2006/relationships/hyperlink" Target="https://www.caixa.gov.br/Downloads/sinapi-cadernos-tecnicos/SINAPI-CT-PAVIMENTO-RIGIDO-DE-CONCRETO.pdf" TargetMode="External"/><Relationship Id="rId431" Type="http://schemas.openxmlformats.org/officeDocument/2006/relationships/hyperlink" Target="https://www.caixa.gov.br/Downloads/sinapi-cadernos-tecnicos/SINAPI-CT-ASSENTAMENTO-DE-TUBOS-DE-PVC-E-METALICOS-EM-REDES-DE-AGUA.pdf" TargetMode="External"/><Relationship Id="rId1061" Type="http://schemas.openxmlformats.org/officeDocument/2006/relationships/hyperlink" Target="https://www.caixa.gov.br/Downloads/sinapi-cadernos-tecnicos/SINAPI-CT-BOMBAS-HIDRAULICAS-CENTRIFUGAS-HORIZONTAIS-E-SUBMERSIVEIS.pdf" TargetMode="External"/><Relationship Id="rId2112" Type="http://schemas.openxmlformats.org/officeDocument/2006/relationships/hyperlink" Target="https://www.caixa.gov.br/Downloads/sinapi-cadernos-tecnicos/SINAPI-CT-DEPRECIACAO-JUROS-IMPOSTOS-E-SEGUROS-MANUTENCAO-E-MATERIAIS-NA-OPERACAO-DOS-EQUIPAMENTOS.pdf" TargetMode="External"/><Relationship Id="rId5268" Type="http://schemas.openxmlformats.org/officeDocument/2006/relationships/hyperlink" Target="https://www.caixa.gov.br/Downloads/sinapi-cadernos-tecnicos/SINAPI-CT-INSTALACOES-HIDRAULICAS-EM-PPR.pdf" TargetMode="External"/><Relationship Id="rId5682" Type="http://schemas.openxmlformats.org/officeDocument/2006/relationships/hyperlink" Target="https://www.caixa.gov.br/Downloads/sinapi-cadernos-tecnicos/SINAPI-CT-INSTALACOES-PREDIAIS-DE-AGUA-QUENTE-EM-CPVC.pdf" TargetMode="External"/><Relationship Id="rId6319" Type="http://schemas.openxmlformats.org/officeDocument/2006/relationships/hyperlink" Target="https://www.caixa.gov.br/Downloads/sinapi-cadernos-tecnicos/SINAPI-CT-INSTALACOES-DE-AR-CONDICIONADO.pdf" TargetMode="External"/><Relationship Id="rId6733" Type="http://schemas.openxmlformats.org/officeDocument/2006/relationships/hyperlink" Target="https://www.caixa.gov.br/Downloads/sinapi-cadernos-tecnicos/SINAPI-CT-LIGACOES-PREDIAIS-DE-AGUA-E-ESGOTO.pdf" TargetMode="External"/><Relationship Id="rId1878" Type="http://schemas.openxmlformats.org/officeDocument/2006/relationships/hyperlink" Target="https://www.caixa.gov.br/Downloads/sinapi-cadernos-tecnicos/SINAPI-CT-DEMOLICOES-E-REMOCOES.pdf" TargetMode="External"/><Relationship Id="rId2929" Type="http://schemas.openxmlformats.org/officeDocument/2006/relationships/hyperlink" Target="https://www.caixa.gov.br/Downloads/sinapi-cadernos-tecnicos/SINAPI-CT-ELETROCALHAS.pdf" TargetMode="External"/><Relationship Id="rId4284" Type="http://schemas.openxmlformats.org/officeDocument/2006/relationships/hyperlink" Target="https://www.caixa.gov.br/Downloads/sinapi-cadernos-tecnicos/SINAPI-CT-ILUMINACAO-PREDIAL-E-MONITORAMENTO.pdf" TargetMode="External"/><Relationship Id="rId5335" Type="http://schemas.openxmlformats.org/officeDocument/2006/relationships/hyperlink" Target="https://www.caixa.gov.br/Downloads/sinapi-cadernos-tecnicos/SINAPI-CT-INSTALACOES-HIDRAULICAS-EM-PPR.pdf" TargetMode="External"/><Relationship Id="rId4351" Type="http://schemas.openxmlformats.org/officeDocument/2006/relationships/hyperlink" Target="https://www.caixa.gov.br/Downloads/sinapi-cadernos-tecnicos/SINAPI-CT-INSTALACOES-ELETRICAS-ELETRODUTOS-EMBUTIDOS-CABOS-CAIXAS-TOMADAS-E-INTERRUPTORES.pdf" TargetMode="External"/><Relationship Id="rId5402" Type="http://schemas.openxmlformats.org/officeDocument/2006/relationships/hyperlink" Target="https://www.caixa.gov.br/Downloads/sinapi-cadernos-tecnicos/SINAPI-CT-INSTALACOES-PREDIAIS-DE-ESGOTO-TUBOS-E-CONEXOES.pdf" TargetMode="External"/><Relationship Id="rId6800" Type="http://schemas.openxmlformats.org/officeDocument/2006/relationships/hyperlink" Target="https://www.caixa.gov.br/Downloads/sinapi-metodologia/Livro_SINAPI_Calculos_Parametros.pdf" TargetMode="External"/><Relationship Id="rId8558" Type="http://schemas.openxmlformats.org/officeDocument/2006/relationships/hyperlink" Target="https://www.caixa.gov.br/Downloads/sinapi-cadernos-tecnicos/SINAPI-CT-RECOMPOSICAO-DE-PAVIMENTOS.pdf" TargetMode="External"/><Relationship Id="rId9609" Type="http://schemas.openxmlformats.org/officeDocument/2006/relationships/hyperlink" Target="https://www.caixa.gov.br/Downloads/sinapi-cadernos-tecnicos/SINAPI-CT-VIDROS-E-ESPELHOS.pdf" TargetMode="External"/><Relationship Id="rId1945" Type="http://schemas.openxmlformats.org/officeDocument/2006/relationships/hyperlink" Target="https://www.caixa.gov.br/Downloads/sinapi-cadernos-tecnicos/SINAPI-CT-DEPRECIACAO-JUROS-IMPOSTOS-E-SEGUROS-MANUTENCAO-E-MATERIAIS-NA-OPERACAO-DOS-EQUIPAMENTOS.pdf" TargetMode="External"/><Relationship Id="rId4004" Type="http://schemas.openxmlformats.org/officeDocument/2006/relationships/hyperlink" Target="https://www.caixa.gov.br/Downloads/sinapi-cadernos-tecnicos/SINAPI-CT-FUNDACOES-RASAS-(BLOCOS-SAPATAS-VIGAS-BALDRAME).pdf" TargetMode="External"/><Relationship Id="rId8972" Type="http://schemas.openxmlformats.org/officeDocument/2006/relationships/hyperlink" Target="https://www.caixa.gov.br/Downloads/sinapi-cadernos-tecnicos/SINAPI-CT-SISTEMAS-DE-MEDICAO.pdf" TargetMode="External"/><Relationship Id="rId3020" Type="http://schemas.openxmlformats.org/officeDocument/2006/relationships/hyperlink" Target="https://www.caixa.gov.br/Downloads/sinapi-cadernos-tecnicos/SINAPI-CT-EQUIPAMENTOS-DE-PROTECAO-COLETIVA.pdf" TargetMode="External"/><Relationship Id="rId6176" Type="http://schemas.openxmlformats.org/officeDocument/2006/relationships/hyperlink" Target="https://www.caixa.gov.br/Downloads/sinapi-cadernos-tecnicos/SINAPI-CT-INSTALACOES-DE-GAS-E-INCENDIO-EM-ACO-E-FERRO-GALVANIZADO.pdf" TargetMode="External"/><Relationship Id="rId7227" Type="http://schemas.openxmlformats.org/officeDocument/2006/relationships/hyperlink" Target="https://www.caixa.gov.br/Downloads/sinapi-cadernos-tecnicos/SINAPI-CT-LOUCAS-E-METAIS.pdf" TargetMode="External"/><Relationship Id="rId7574" Type="http://schemas.openxmlformats.org/officeDocument/2006/relationships/hyperlink" Target="https://www.caixa.gov.br/Downloads/sinapi-cadernos-tecnicos/SINAPI-CT-PAREDES-DE-CONCRETO-ESTUCAMENTO.pdf" TargetMode="External"/><Relationship Id="rId8625" Type="http://schemas.openxmlformats.org/officeDocument/2006/relationships/hyperlink" Target="https://www.caixa.gov.br/Downloads/sinapi-cadernos-tecnicos/SINAPI-CT-REDES-DE-LOGICA-TELEFONIA-E-IMAGEM.pdf" TargetMode="External"/><Relationship Id="rId6590" Type="http://schemas.openxmlformats.org/officeDocument/2006/relationships/hyperlink" Target="https://www.caixa.gov.br/Downloads/sinapi-cadernos-tecnicos/SINAPI-CT-INSTALACOES-EM-COBRE.pdf" TargetMode="External"/><Relationship Id="rId7641" Type="http://schemas.openxmlformats.org/officeDocument/2006/relationships/hyperlink" Target="https://www.caixa.gov.br/Downloads/sinapi-cadernos-tecnicos/SINAPI-CT-PARQUINHOS-E-EQUIPAMENTOS-DE-GINASTICA-AO-AR-LIVRE.pdf" TargetMode="External"/><Relationship Id="rId2786" Type="http://schemas.openxmlformats.org/officeDocument/2006/relationships/hyperlink" Target="https://www.caixa.gov.br/Downloads/sinapi-cadernos-tecnicos/SINAPI-CT-DRENOS.pdf" TargetMode="External"/><Relationship Id="rId3837" Type="http://schemas.openxmlformats.org/officeDocument/2006/relationships/hyperlink" Target="https://www.caixa.gov.br/Downloads/sinapi-cadernos-tecnicos/SINAPI-CT-EXECUCAO-DE-GRAMPO-PARA-SOLO-GRAMPEADO.pdf" TargetMode="External"/><Relationship Id="rId5192" Type="http://schemas.openxmlformats.org/officeDocument/2006/relationships/hyperlink" Target="https://www.caixa.gov.br/Downloads/sinapi-cadernos-tecnicos/SINAPI-CT-INSTALACOES-HIDRAULICAS-EM-PEX.pdf" TargetMode="External"/><Relationship Id="rId6243" Type="http://schemas.openxmlformats.org/officeDocument/2006/relationships/hyperlink" Target="https://www.caixa.gov.br/Downloads/sinapi-cadernos-tecnicos/SINAPI-CT-INSTALACOES-DE-GAS-E-INCENDIO-EM-ACO-E-FERRO-GALVANIZADO.pdf" TargetMode="External"/><Relationship Id="rId9399" Type="http://schemas.openxmlformats.org/officeDocument/2006/relationships/hyperlink" Target="https://www.caixa.gov.br/Downloads/sinapi-cadernos-tecnicos/SINAPI-CT-TRANSPORTE-CARGA-E-DESCARGA-DE-MATERIAIS.pdf" TargetMode="External"/><Relationship Id="rId758" Type="http://schemas.openxmlformats.org/officeDocument/2006/relationships/hyperlink" Target="https://www.caixa.gov.br/Downloads/sinapi-cadernos-tecnicos/SINAPI-CT-ATERROS-BASES-SUB-BASES-E-IMPRIMACOES.pdf" TargetMode="External"/><Relationship Id="rId1388" Type="http://schemas.openxmlformats.org/officeDocument/2006/relationships/hyperlink" Target="https://www.caixa.gov.br/Downloads/sinapi-cadernos-tecnicos/SINAPI-CT-CONTRAPISO.pdf" TargetMode="External"/><Relationship Id="rId2439" Type="http://schemas.openxmlformats.org/officeDocument/2006/relationships/hyperlink" Target="https://www.caixa.gov.br/Downloads/sinapi-cadernos-tecnicos/SINAPI-CT-DEPRECIACAO-JUROS-IMPOSTOS-E-SEGUROS-MANUTENCAO-E-MATERIAIS-NA-OPERACAO-DOS-EQUIPAMENTOS.pdf" TargetMode="External"/><Relationship Id="rId2853" Type="http://schemas.openxmlformats.org/officeDocument/2006/relationships/hyperlink" Target="https://www.caixa.gov.br/Downloads/sinapi-cadernos-tecnicos/SINAPI-CT-ELETROCALHAS.pdf" TargetMode="External"/><Relationship Id="rId3904" Type="http://schemas.openxmlformats.org/officeDocument/2006/relationships/hyperlink" Target="https://www.caixa.gov.br/Downloads/sinapi-cadernos-tecnicos/SINAPI-CT-FORROS.pdf" TargetMode="External"/><Relationship Id="rId6310" Type="http://schemas.openxmlformats.org/officeDocument/2006/relationships/hyperlink" Target="https://www.caixa.gov.br/Downloads/sinapi-cadernos-tecnicos/SINAPI-CT-INSTALACOES-DE-AR-CONDICIONADO.pdf" TargetMode="External"/><Relationship Id="rId9466" Type="http://schemas.openxmlformats.org/officeDocument/2006/relationships/hyperlink" Target="https://www.caixa.gov.br/Downloads/sinapi-cadernos-tecnicos/SINAPI-CT-TUBULACAO-FLANGEADA-PARA-REDES-DE-AGUA.pdf" TargetMode="External"/><Relationship Id="rId94" Type="http://schemas.openxmlformats.org/officeDocument/2006/relationships/hyperlink" Target="https://www.caixa.gov.br/Downloads/sinapi-cadernos-tecnicos/SINAPI-CT-ALVENARIAS-DIVERSAS.pdf" TargetMode="External"/><Relationship Id="rId825" Type="http://schemas.openxmlformats.org/officeDocument/2006/relationships/hyperlink" Target="https://www.caixa.gov.br/Downloads/sinapi-cadernos-tecnicos/SINAPI-CT-ATERROS-BASES-SUB-BASES-E-IMPRIMACOES.pdf" TargetMode="External"/><Relationship Id="rId1455" Type="http://schemas.openxmlformats.org/officeDocument/2006/relationships/hyperlink" Target="https://www.caixa.gov.br/Downloads/sinapi-cadernos-tecnicos/SINAPI-CT-CUSTOS-HORARIOS-PRODUTIVO-E-IMPRODUTIVO-DOS-EQUIPAMENTOS.pdf" TargetMode="External"/><Relationship Id="rId2506" Type="http://schemas.openxmlformats.org/officeDocument/2006/relationships/hyperlink" Target="https://www.caixa.gov.br/Downloads/sinapi-cadernos-tecnicos/SINAPI-CT-DEPRECIACAO-JUROS-IMPOSTOS-E-SEGUROS-MANUTENCAO-E-MATERIAIS-NA-OPERACAO-DOS-EQUIPAMENTOS.pdf" TargetMode="External"/><Relationship Id="rId8068" Type="http://schemas.openxmlformats.org/officeDocument/2006/relationships/hyperlink" Target="https://www.caixa.gov.br/Downloads/sinapi-cadernos-tecnicos/SINAPI-CT-POSTES-DE-CONCRETO-E-METALICOS.pdf" TargetMode="External"/><Relationship Id="rId8482" Type="http://schemas.openxmlformats.org/officeDocument/2006/relationships/hyperlink" Target="https://www.caixa.gov.br/Downloads/sinapi-cadernos-tecnicos/SINAPI-CT-RASGOS-E-FIXACOES.pdf" TargetMode="External"/><Relationship Id="rId9119" Type="http://schemas.openxmlformats.org/officeDocument/2006/relationships/hyperlink" Target="https://www.caixa.gov.br/Downloads/sinapi-cadernos-tecnicos/SINAPI-CT-TRANSPORTE-FLUVIAL-CARGA-E-DESCARGA.pdf" TargetMode="External"/><Relationship Id="rId9533" Type="http://schemas.openxmlformats.org/officeDocument/2006/relationships/hyperlink" Target="https://www.caixa.gov.br/Downloads/sinapi-cadernos-tecnicos/SINAPI-CT-USINAGENS.pdf" TargetMode="External"/><Relationship Id="rId1108" Type="http://schemas.openxmlformats.org/officeDocument/2006/relationships/hyperlink" Target="https://www.caixa.gov.br/Downloads/sinapi-cadernos-tecnicos/SINAPI-CT-CAIXAS-ENTERRADAS.pdf" TargetMode="External"/><Relationship Id="rId2920" Type="http://schemas.openxmlformats.org/officeDocument/2006/relationships/hyperlink" Target="https://www.caixa.gov.br/Downloads/sinapi-cadernos-tecnicos/SINAPI-CT-ELETROCALHAS.pdf" TargetMode="External"/><Relationship Id="rId4678" Type="http://schemas.openxmlformats.org/officeDocument/2006/relationships/hyperlink" Target="https://www.caixa.gov.br/Downloads/sinapi-cadernos-tecnicos/SINAPI-CT-INSTALACOES-ELETRICAS-QUADROS-CABOS-DISJUNTORES-CONTATORES-E-BARRAMENTOS-BLINDADOS.pdf" TargetMode="External"/><Relationship Id="rId7084" Type="http://schemas.openxmlformats.org/officeDocument/2006/relationships/hyperlink" Target="https://www.caixa.gov.br/Downloads/sinapi-metodologia/Livro_SINAPI_Calculos_Parametros.pdf" TargetMode="External"/><Relationship Id="rId8135" Type="http://schemas.openxmlformats.org/officeDocument/2006/relationships/hyperlink" Target="https://www.caixa.gov.br/Downloads/sinapi-cadernos-tecnicos/SINAPI-CT-POCOS-DE-VISITA-E-CAIXAS-PARA-BOCAS-DE-LOBO.pdf" TargetMode="External"/><Relationship Id="rId1522" Type="http://schemas.openxmlformats.org/officeDocument/2006/relationships/hyperlink" Target="https://www.caixa.gov.br/Downloads/sinapi-cadernos-tecnicos/SINAPI-CT-CUSTOS-HORARIOS-PRODUTIVO-E-IMPRODUTIVO-DOS-EQUIPAMENTOS.pdf" TargetMode="External"/><Relationship Id="rId5729" Type="http://schemas.openxmlformats.org/officeDocument/2006/relationships/hyperlink" Target="https://www.caixa.gov.br/Downloads/sinapi-cadernos-tecnicos/SINAPI-CT-INSTALACOES-PREDIAIS-DE-AGUA-QUENTE-EM-CPVC.pdf" TargetMode="External"/><Relationship Id="rId7151" Type="http://schemas.openxmlformats.org/officeDocument/2006/relationships/hyperlink" Target="https://www.caixa.gov.br/Downloads/sinapi-metodologia/Livro_SINAPI_Calculos_Parametros.pdf" TargetMode="External"/><Relationship Id="rId8202" Type="http://schemas.openxmlformats.org/officeDocument/2006/relationships/hyperlink" Target="https://www.caixa.gov.br/Downloads/sinapi-cadernos-tecnicos/SINAPI-CT-POCOS-DE-VISITA-E-CAIXAS-PARA-BOCAS-DE-LOBO.pdf" TargetMode="External"/><Relationship Id="rId9600" Type="http://schemas.openxmlformats.org/officeDocument/2006/relationships/hyperlink" Target="https://www.caixa.gov.br/Downloads/sinapi-cadernos-tecnicos/SINAPI-CT-VIDROS-E-ESPELHOS.pdf" TargetMode="External"/><Relationship Id="rId3694" Type="http://schemas.openxmlformats.org/officeDocument/2006/relationships/hyperlink" Target="https://www.caixa.gov.br/Downloads/sinapi-cadernos-tecnicos/SINAPI-CT-ESTRUTURA-E-TRAMA-PARA-COBERTURA.pdf" TargetMode="External"/><Relationship Id="rId4745" Type="http://schemas.openxmlformats.org/officeDocument/2006/relationships/hyperlink" Target="https://www.caixa.gov.br/Downloads/sinapi-cadernos-tecnicos/SINAPI-CT-INSTALACOES-ELETRICAS-REDE-DE-DISTRIBUICAO.pdf" TargetMode="External"/><Relationship Id="rId2296" Type="http://schemas.openxmlformats.org/officeDocument/2006/relationships/hyperlink" Target="https://www.caixa.gov.br/Downloads/sinapi-cadernos-tecnicos/SINAPI-CT-DEPRECIACAO-JUROS-IMPOSTOS-E-SEGUROS-MANUTENCAO-E-MATERIAIS-NA-OPERACAO-DOS-EQUIPAMENTOS.pdf" TargetMode="External"/><Relationship Id="rId3347" Type="http://schemas.openxmlformats.org/officeDocument/2006/relationships/hyperlink" Target="https://www.caixa.gov.br/Downloads/sinapi-cadernos-tecnicos/SINAPI-CT-ESCAVACAO-EM-MATERIAL-DE-3&#170;-CATEGORIA.pdf" TargetMode="External"/><Relationship Id="rId3761" Type="http://schemas.openxmlformats.org/officeDocument/2006/relationships/hyperlink" Target="https://www.caixa.gov.br/Downloads/sinapi-cadernos-tecnicos/SINAPI-CT-ESTRUTURAS-DE-CONTENCAO-PERFIS-PRANCHADOS-CORTINAS-E-MUROS-DE-ARRIMO.pdf" TargetMode="External"/><Relationship Id="rId4812" Type="http://schemas.openxmlformats.org/officeDocument/2006/relationships/hyperlink" Target="https://www.caixa.gov.br/Downloads/sinapi-cadernos-tecnicos/SINAPI-CT-INSTALACOES-HIDRAULICAS-RESERVACAO-E-BOMBAS-DE-RECALQUE.pdf" TargetMode="External"/><Relationship Id="rId7968" Type="http://schemas.openxmlformats.org/officeDocument/2006/relationships/hyperlink" Target="https://www.caixa.gov.br/Downloads/sinapi-cadernos-tecnicos/SINAPI-CT-PINTURA-EM-SUPERFICIES-METALICAS.pdf" TargetMode="External"/><Relationship Id="rId268" Type="http://schemas.openxmlformats.org/officeDocument/2006/relationships/hyperlink" Target="https://www.caixa.gov.br/Downloads/sinapi-cadernos-tecnicos/SINAPI-CT-ARMACAO-DE-ESTACAS.pdf" TargetMode="External"/><Relationship Id="rId682" Type="http://schemas.openxmlformats.org/officeDocument/2006/relationships/hyperlink" Target="https://www.caixa.gov.br/Downloads/sinapi-cadernos-tecnicos/SINAPI-CT-ASSENTAMENTO-DE-TUBOS-DE-ESGOTO-OU-DRENAGEM-PLUVIAL-EM-CONCRETO.pdf" TargetMode="External"/><Relationship Id="rId2363" Type="http://schemas.openxmlformats.org/officeDocument/2006/relationships/hyperlink" Target="https://www.caixa.gov.br/Downloads/sinapi-cadernos-tecnicos/SINAPI-CT-DEPRECIACAO-JUROS-IMPOSTOS-E-SEGUROS-MANUTENCAO-E-MATERIAIS-NA-OPERACAO-DOS-EQUIPAMENTOS.pdf" TargetMode="External"/><Relationship Id="rId3414" Type="http://schemas.openxmlformats.org/officeDocument/2006/relationships/hyperlink" Target="https://www.caixa.gov.br/Downloads/sinapi-cadernos-tecnicos/SINAPI-CT-ESGOTAMENTO-DE-VALA-E-REBAIXAMENTO-DO-LENCOL-FREATICO.pdf" TargetMode="External"/><Relationship Id="rId6984" Type="http://schemas.openxmlformats.org/officeDocument/2006/relationships/hyperlink" Target="https://www.caixa.gov.br/Downloads/sinapi-metodologia/Livro_SINAPI_Calculos_Parametros.pdf" TargetMode="External"/><Relationship Id="rId9390" Type="http://schemas.openxmlformats.org/officeDocument/2006/relationships/hyperlink" Target="https://www.caixa.gov.br/Downloads/sinapi-cadernos-tecnicos/SINAPI-CT-TRANSPORTE-CARGA-E-DESCARGA-DE-MATERIAIS.pdf" TargetMode="External"/><Relationship Id="rId335" Type="http://schemas.openxmlformats.org/officeDocument/2006/relationships/hyperlink" Target="https://www.caixa.gov.br/Downloads/sinapi-cadernos-tecnicos/SINAPI-CT-ARRASAMENTO-DE-ESTACAS.pdf" TargetMode="External"/><Relationship Id="rId2016" Type="http://schemas.openxmlformats.org/officeDocument/2006/relationships/hyperlink" Target="https://www.caixa.gov.br/Downloads/sinapi-cadernos-tecnicos/SINAPI-CT-DEPRECIACAO-JUROS-IMPOSTOS-E-SEGUROS-MANUTENCAO-E-MATERIAIS-NA-OPERACAO-DOS-EQUIPAMENTOS.pdf" TargetMode="External"/><Relationship Id="rId2430" Type="http://schemas.openxmlformats.org/officeDocument/2006/relationships/hyperlink" Target="https://www.caixa.gov.br/Downloads/sinapi-cadernos-tecnicos/SINAPI-CT-DEPRECIACAO-JUROS-IMPOSTOS-E-SEGUROS-MANUTENCAO-E-MATERIAIS-NA-OPERACAO-DOS-EQUIPAMENTOS.pdf" TargetMode="External"/><Relationship Id="rId5586" Type="http://schemas.openxmlformats.org/officeDocument/2006/relationships/hyperlink" Target="https://www.caixa.gov.br/Downloads/sinapi-cadernos-tecnicos/SINAPI-CT-INSTALACOES-PREDIAIS-DE-AGUA-FRIA-EM-PVC.pdf" TargetMode="External"/><Relationship Id="rId6637" Type="http://schemas.openxmlformats.org/officeDocument/2006/relationships/hyperlink" Target="https://www.caixa.gov.br/Downloads/sinapi-cadernos-tecnicos/SINAPI-CT-INSTALACOES-PARA-CANTEIROS-DE-OBRAS.pdf" TargetMode="External"/><Relationship Id="rId9043" Type="http://schemas.openxmlformats.org/officeDocument/2006/relationships/hyperlink" Target="https://www.caixa.gov.br/Downloads/sinapi-cadernos-tecnicos/SINAPI-CT-TELHAMENTO-PARA-COBERTURA.pdf" TargetMode="External"/><Relationship Id="rId402" Type="http://schemas.openxmlformats.org/officeDocument/2006/relationships/hyperlink" Target="https://www.caixa.gov.br/Downloads/sinapi-cadernos-tecnicos/SINAPI-CT-ASSENTAMENTO-DE-TUBOS-DE-ESGOTO-EM-PVC-E-PEAD.pdf" TargetMode="External"/><Relationship Id="rId1032" Type="http://schemas.openxmlformats.org/officeDocument/2006/relationships/hyperlink" Target="https://www.caixa.gov.br/Downloads/sinapi-cadernos-tecnicos/SINAPI-CT-BOCAS-PARA-BUEIROS.pdf" TargetMode="External"/><Relationship Id="rId4188" Type="http://schemas.openxmlformats.org/officeDocument/2006/relationships/hyperlink" Target="https://www.caixa.gov.br/Downloads/sinapi-cadernos-tecnicos/SINAPI-CT-GESSO.pdf" TargetMode="External"/><Relationship Id="rId5239" Type="http://schemas.openxmlformats.org/officeDocument/2006/relationships/hyperlink" Target="https://www.caixa.gov.br/Downloads/sinapi-cadernos-tecnicos/SINAPI-CT-INSTALACOES-HIDRAULICAS-EM-PEX.pdf" TargetMode="External"/><Relationship Id="rId9110" Type="http://schemas.openxmlformats.org/officeDocument/2006/relationships/hyperlink" Target="https://www.caixa.gov.br/Downloads/sinapi-cadernos-tecnicos/SINAPI-CT-TRANSPORTE-FLUVIAL-CARGA-E-DESCARGA.pdf" TargetMode="External"/><Relationship Id="rId4255" Type="http://schemas.openxmlformats.org/officeDocument/2006/relationships/hyperlink" Target="https://www.caixa.gov.br/Downloads/sinapi-cadernos-tecnicos/SINAPI-CT-GUIAS-E-SARJETAS.pdf" TargetMode="External"/><Relationship Id="rId5306" Type="http://schemas.openxmlformats.org/officeDocument/2006/relationships/hyperlink" Target="https://www.caixa.gov.br/Downloads/sinapi-cadernos-tecnicos/SINAPI-CT-INSTALACOES-HIDRAULICAS-EM-PPR.pdf" TargetMode="External"/><Relationship Id="rId5653" Type="http://schemas.openxmlformats.org/officeDocument/2006/relationships/hyperlink" Target="https://www.caixa.gov.br/Downloads/sinapi-cadernos-tecnicos/SINAPI-CT-INSTALACOES-PREDIAIS-DE-AGUA-FRIA-EM-PVC.pdf" TargetMode="External"/><Relationship Id="rId6704" Type="http://schemas.openxmlformats.org/officeDocument/2006/relationships/hyperlink" Target="https://www.caixa.gov.br/Downloads/sinapi-cadernos-tecnicos/SINAPI-CT-LASTRO.pdf" TargetMode="External"/><Relationship Id="rId1849" Type="http://schemas.openxmlformats.org/officeDocument/2006/relationships/hyperlink" Target="https://www.caixa.gov.br/Downloads/sinapi-cadernos-tecnicos/SINAPI-CT-DEMOLICOES-E-REMOCOES.pdf" TargetMode="External"/><Relationship Id="rId5720" Type="http://schemas.openxmlformats.org/officeDocument/2006/relationships/hyperlink" Target="https://www.caixa.gov.br/Downloads/sinapi-cadernos-tecnicos/SINAPI-CT-INSTALACOES-PREDIAIS-DE-AGUA-QUENTE-EM-CPVC.pdf" TargetMode="External"/><Relationship Id="rId8876" Type="http://schemas.openxmlformats.org/officeDocument/2006/relationships/hyperlink" Target="https://www.caixa.gov.br/Downloads/sinapi-cadernos-tecnicos/SINAPI-CT-SINALIZACAO-VERTICAL-VIARIA.pdf" TargetMode="External"/><Relationship Id="rId192" Type="http://schemas.openxmlformats.org/officeDocument/2006/relationships/hyperlink" Target="https://www.caixa.gov.br/Downloads/sinapi-cadernos-tecnicos/SINAPI-CT-ARGAMASSAS.pdf" TargetMode="External"/><Relationship Id="rId1916" Type="http://schemas.openxmlformats.org/officeDocument/2006/relationships/hyperlink" Target="https://www.caixa.gov.br/Downloads/sinapi-cadernos-tecnicos/SINAPI-CT-DEPRECIACAO-JUROS-IMPOSTOS-E-SEGUROS-MANUTENCAO-E-MATERIAIS-NA-OPERACAO-DOS-EQUIPAMENTOS.pdf" TargetMode="External"/><Relationship Id="rId3271" Type="http://schemas.openxmlformats.org/officeDocument/2006/relationships/hyperlink" Target="https://www.caixa.gov.br/Downloads/sinapi-cadernos-tecnicos/SINAPI-CT-ESCAVACAO-DE-VALAS.pdf" TargetMode="External"/><Relationship Id="rId4322" Type="http://schemas.openxmlformats.org/officeDocument/2006/relationships/hyperlink" Target="https://www.caixa.gov.br/Downloads/sinapi-cadernos-tecnicos/SINAPI-CT-IMPERMEABILIZACAO-PROTECAO-MECANICA-E-TRATAMENTO-DE-JUNTA.pdf" TargetMode="External"/><Relationship Id="rId7478" Type="http://schemas.openxmlformats.org/officeDocument/2006/relationships/hyperlink" Target="https://www.caixa.gov.br/Downloads/sinapi-cadernos-tecnicos/SINAPI-CT-MONOCAPA.pdf" TargetMode="External"/><Relationship Id="rId7892" Type="http://schemas.openxmlformats.org/officeDocument/2006/relationships/hyperlink" Target="https://www.caixa.gov.br/Downloads/sinapi-cadernos-tecnicos/SINAPI-CT-PINTURA-EM-MADEIRA.pdf" TargetMode="External"/><Relationship Id="rId8529" Type="http://schemas.openxmlformats.org/officeDocument/2006/relationships/hyperlink" Target="https://www.caixa.gov.br/Downloads/sinapi-cadernos-tecnicos/SINAPI-CT-RECOMPOSICAO-DE-PAVIMENTOS.pdf" TargetMode="External"/><Relationship Id="rId8943" Type="http://schemas.openxmlformats.org/officeDocument/2006/relationships/hyperlink" Target="https://www.caixa.gov.br/Downloads/sinapi-cadernos-tecnicos/SINAPI-CT-SISTEMA-DE-PROTECAO-CONTRA-DESCARGAS-ATMOSFERICAS-SPDA.pdf" TargetMode="External"/><Relationship Id="rId6494" Type="http://schemas.openxmlformats.org/officeDocument/2006/relationships/hyperlink" Target="https://www.caixa.gov.br/Downloads/sinapi-cadernos-tecnicos/SINAPI-CT-INSTALACOES-EM-COBRE.pdf" TargetMode="External"/><Relationship Id="rId7545" Type="http://schemas.openxmlformats.org/officeDocument/2006/relationships/hyperlink" Target="https://www.caixa.gov.br/Downloads/sinapi-cadernos-tecnicos/SINAPI-CT-PAREDES-DE-CONCRETO-CONCRETAGEM.pdf" TargetMode="External"/><Relationship Id="rId5096" Type="http://schemas.openxmlformats.org/officeDocument/2006/relationships/hyperlink" Target="https://www.caixa.gov.br/Downloads/sinapi-cadernos-tecnicos/SINAPI-CT-INSTALACOES-HIDRAULICAS-RESERVACAO-E-BOMBAS-DE-RECALQUE.pdf" TargetMode="External"/><Relationship Id="rId6147" Type="http://schemas.openxmlformats.org/officeDocument/2006/relationships/hyperlink" Target="https://www.caixa.gov.br/Downloads/sinapi-cadernos-tecnicos/SINAPI-CT-INSTALACOES-DE-GAS-E-INCENDIO-EM-ACO-E-FERRO-GALVANIZADO.pdf" TargetMode="External"/><Relationship Id="rId6561" Type="http://schemas.openxmlformats.org/officeDocument/2006/relationships/hyperlink" Target="https://www.caixa.gov.br/Downloads/sinapi-cadernos-tecnicos/SINAPI-CT-INSTALACOES-EM-COBRE.pdf" TargetMode="External"/><Relationship Id="rId7612" Type="http://schemas.openxmlformats.org/officeDocument/2006/relationships/hyperlink" Target="https://www.caixa.gov.br/Downloads/sinapi-cadernos-tecnicos/SINAPI-CT-PAREDES-EM-DRYWALL.pdf" TargetMode="External"/><Relationship Id="rId5163" Type="http://schemas.openxmlformats.org/officeDocument/2006/relationships/hyperlink" Target="https://www.caixa.gov.br/Downloads/sinapi-cadernos-tecnicos/SINAPI-CT-INSTALACOES-HIDRAULICAS-EM-PEX.pdf" TargetMode="External"/><Relationship Id="rId6214" Type="http://schemas.openxmlformats.org/officeDocument/2006/relationships/hyperlink" Target="https://www.caixa.gov.br/Downloads/sinapi-cadernos-tecnicos/SINAPI-CT-INSTALACOES-DE-GAS-E-INCENDIO-EM-ACO-E-FERRO-GALVANIZADO.pdf" TargetMode="External"/><Relationship Id="rId729" Type="http://schemas.openxmlformats.org/officeDocument/2006/relationships/hyperlink" Target="https://www.caixa.gov.br/Downloads/sinapi-cadernos-tecnicos/SINAPI-CT-ATERRO-E-REATERRO-DE-VALAS.pdf" TargetMode="External"/><Relationship Id="rId1359" Type="http://schemas.openxmlformats.org/officeDocument/2006/relationships/hyperlink" Target="https://www.caixa.gov.br/Downloads/sinapi-cadernos-tecnicos/SINAPI-CT-CONCRETO-PROTENDIDO.pdf" TargetMode="External"/><Relationship Id="rId2757" Type="http://schemas.openxmlformats.org/officeDocument/2006/relationships/hyperlink" Target="https://www.caixa.gov.br/Downloads/sinapi-cadernos-tecnicos/SINAPI-CT-DRENOS.pdf" TargetMode="External"/><Relationship Id="rId3808" Type="http://schemas.openxmlformats.org/officeDocument/2006/relationships/hyperlink" Target="https://www.caixa.gov.br/Downloads/sinapi-cadernos-tecnicos/SINAPI-CT-ESTRUTURAS-DE-MADEIRA.pdf" TargetMode="External"/><Relationship Id="rId5230" Type="http://schemas.openxmlformats.org/officeDocument/2006/relationships/hyperlink" Target="https://www.caixa.gov.br/Downloads/sinapi-cadernos-tecnicos/SINAPI-CT-INSTALACOES-HIDRAULICAS-EM-PEX.pdf" TargetMode="External"/><Relationship Id="rId8386" Type="http://schemas.openxmlformats.org/officeDocument/2006/relationships/hyperlink" Target="https://www.caixa.gov.br/Downloads/sinapi-cadernos-tecnicos/SINAPI-CT-RADIER-PISO-DE-CONCRETO-E-LAJE-SOBRE-SOLO.pdf" TargetMode="External"/><Relationship Id="rId9437" Type="http://schemas.openxmlformats.org/officeDocument/2006/relationships/hyperlink" Target="https://www.caixa.gov.br/Downloads/sinapi-cadernos-tecnicos/SINAPI-CT-TUBULACAO-FLANGEADA-PARA-REDES-DE-AGUA.pdf" TargetMode="External"/><Relationship Id="rId1773" Type="http://schemas.openxmlformats.org/officeDocument/2006/relationships/hyperlink" Target="https://www.caixa.gov.br/Downloads/sinapi-cadernos-tecnicos/SINAPI-CT-CUSTOS-HORARIOS-PRODUTIVO-E-IMPRODUTIVO-DOS-EQUIPAMENTOS.pdf" TargetMode="External"/><Relationship Id="rId2824" Type="http://schemas.openxmlformats.org/officeDocument/2006/relationships/hyperlink" Target="https://www.caixa.gov.br/Downloads/sinapi-cadernos-tecnicos/SINAPI-CT-DUTOS-PARA-AR-CONDICIONADO.pdf" TargetMode="External"/><Relationship Id="rId8039" Type="http://schemas.openxmlformats.org/officeDocument/2006/relationships/hyperlink" Target="https://www.caixa.gov.br/Downloads/sinapi-cadernos-tecnicos/SINAPI-CT-PISOS.pdf" TargetMode="External"/><Relationship Id="rId65" Type="http://schemas.openxmlformats.org/officeDocument/2006/relationships/hyperlink" Target="https://www.caixa.gov.br/Downloads/sinapi-cadernos-tecnicos/SINAPI-CT-ALVENARIA-DE-VEDACAO.pdf" TargetMode="External"/><Relationship Id="rId1426" Type="http://schemas.openxmlformats.org/officeDocument/2006/relationships/hyperlink" Target="https://www.caixa.gov.br/Downloads/sinapi-cadernos-tecnicos/SINAPI-CT-CONTRAPISO.pdf" TargetMode="External"/><Relationship Id="rId1840" Type="http://schemas.openxmlformats.org/officeDocument/2006/relationships/hyperlink" Target="https://www.caixa.gov.br/Downloads/sinapi-cadernos-tecnicos/SINAPI-CT-CUSTOS-HORARIOS-PRODUTIVO-E-IMPRODUTIVO-DOS-EQUIPAMENTOS.pdf" TargetMode="External"/><Relationship Id="rId4996" Type="http://schemas.openxmlformats.org/officeDocument/2006/relationships/hyperlink" Target="https://www.caixa.gov.br/Downloads/sinapi-cadernos-tecnicos/SINAPI-CT-INSTALACOES-HIDRAULICAS-RESERVACAO-E-BOMBAS-DE-RECALQUE.pdf" TargetMode="External"/><Relationship Id="rId8453" Type="http://schemas.openxmlformats.org/officeDocument/2006/relationships/hyperlink" Target="https://www.caixa.gov.br/Downloads/sinapi-cadernos-tecnicos/SINAPI-CT-RASGOS-E-FIXACOES.pdf" TargetMode="External"/><Relationship Id="rId9504" Type="http://schemas.openxmlformats.org/officeDocument/2006/relationships/hyperlink" Target="https://www.caixa.gov.br/Downloads/sinapi-cadernos-tecnicos/SINAPI-CT-TUBULOES.pdf" TargetMode="External"/><Relationship Id="rId3598" Type="http://schemas.openxmlformats.org/officeDocument/2006/relationships/hyperlink" Target="https://www.caixa.gov.br/Downloads/sinapi-cadernos-tecnicos/SINAPI-CT-ESTACAS-METALICAS.pdf" TargetMode="External"/><Relationship Id="rId4649" Type="http://schemas.openxmlformats.org/officeDocument/2006/relationships/hyperlink" Target="https://www.caixa.gov.br/Downloads/sinapi-cadernos-tecnicos/SINAPI-CT-INSTALACOES-ELETRICAS-QUADROS-CABOS-DISJUNTORES-CONTATORES-E-BARRAMENTOS-BLINDADOS.pdf" TargetMode="External"/><Relationship Id="rId7055" Type="http://schemas.openxmlformats.org/officeDocument/2006/relationships/hyperlink" Target="https://www.caixa.gov.br/Downloads/sinapi-metodologia/Livro_SINAPI_Calculos_Parametros.pdf" TargetMode="External"/><Relationship Id="rId8106" Type="http://schemas.openxmlformats.org/officeDocument/2006/relationships/hyperlink" Target="https://www.caixa.gov.br/Downloads/sinapi-cadernos-tecnicos/SINAPI-CT-POSTES-DE-CONCRETO-E-METALICOS.pdf" TargetMode="External"/><Relationship Id="rId8520" Type="http://schemas.openxmlformats.org/officeDocument/2006/relationships/hyperlink" Target="https://www.caixa.gov.br/Downloads/sinapi-cadernos-tecnicos/SINAPI-CT-RECOMPOSICAO-DE-PAVIMENTOS.pdf" TargetMode="External"/><Relationship Id="rId3665" Type="http://schemas.openxmlformats.org/officeDocument/2006/relationships/hyperlink" Target="https://www.caixa.gov.br/Downloads/sinapi-cadernos-tecnicos/SINAPI-CT-ESTRUTURA-E-TRAMA-PARA-COBERTURA.pdf" TargetMode="External"/><Relationship Id="rId4716" Type="http://schemas.openxmlformats.org/officeDocument/2006/relationships/hyperlink" Target="https://www.caixa.gov.br/Downloads/sinapi-cadernos-tecnicos/SINAPI-CT-INSTALACOES-ELETRICAS-QUADROS-CABOS-DISJUNTORES-CONTATORES-E-BARRAMENTOS-BLINDADOS.pdf" TargetMode="External"/><Relationship Id="rId6071" Type="http://schemas.openxmlformats.org/officeDocument/2006/relationships/hyperlink" Target="https://www.caixa.gov.br/Downloads/sinapi-cadernos-tecnicos/SINAPI-CT-INSTALACOES-DE-GAS-E-INCENDIO-EM-ACO-E-FERRO-GALVANIZADO.pdf" TargetMode="External"/><Relationship Id="rId7122" Type="http://schemas.openxmlformats.org/officeDocument/2006/relationships/hyperlink" Target="https://www.caixa.gov.br/Downloads/sinapi-metodologia/Livro_SINAPI_Calculos_Parametros.pdf" TargetMode="External"/><Relationship Id="rId586" Type="http://schemas.openxmlformats.org/officeDocument/2006/relationships/hyperlink" Target="https://www.caixa.gov.br/Downloads/sinapi-cadernos-tecnicos/SINAPI-CT-ASSENTAMENTO-DE-TUBOS-DE-PVC-E-METALICOS-EM-REDES-DE-AGUA.pdf" TargetMode="External"/><Relationship Id="rId2267" Type="http://schemas.openxmlformats.org/officeDocument/2006/relationships/hyperlink" Target="https://www.caixa.gov.br/Downloads/sinapi-cadernos-tecnicos/SINAPI-CT-DEPRECIACAO-JUROS-IMPOSTOS-E-SEGUROS-MANUTENCAO-E-MATERIAIS-NA-OPERACAO-DOS-EQUIPAMENTOS.pdf" TargetMode="External"/><Relationship Id="rId2681" Type="http://schemas.openxmlformats.org/officeDocument/2006/relationships/hyperlink" Target="https://www.caixa.gov.br/Downloads/sinapi-cadernos-tecnicos/SINAPI-CT-DEPRECIACAO-JUROS-IMPOSTOS-E-SEGUROS-MANUTENCAO-E-MATERIAIS-NA-OPERACAO-DOS-EQUIPAMENTOS.pdf" TargetMode="External"/><Relationship Id="rId3318" Type="http://schemas.openxmlformats.org/officeDocument/2006/relationships/hyperlink" Target="https://www.caixa.gov.br/Downloads/sinapi-cadernos-tecnicos/SINAPI-CT-ESCAVACAO-DE-VALAS.pdf" TargetMode="External"/><Relationship Id="rId6888" Type="http://schemas.openxmlformats.org/officeDocument/2006/relationships/hyperlink" Target="https://www.caixa.gov.br/Downloads/sinapi-metodologia/Livro_SINAPI_Calculos_Parametros.pdf" TargetMode="External"/><Relationship Id="rId9294" Type="http://schemas.openxmlformats.org/officeDocument/2006/relationships/hyperlink" Target="https://www.caixa.gov.br/Downloads/sinapi-cadernos-tecnicos/SINAPI-CT-TRANSPORTE-CARGA-E-DESCARGA-DE-MATERIAIS.pdf" TargetMode="External"/><Relationship Id="rId239" Type="http://schemas.openxmlformats.org/officeDocument/2006/relationships/hyperlink" Target="https://www.caixa.gov.br/Downloads/sinapi-cadernos-tecnicos/SINAPI-CT-ARGAMASSAS.pdf" TargetMode="External"/><Relationship Id="rId653" Type="http://schemas.openxmlformats.org/officeDocument/2006/relationships/hyperlink" Target="https://www.caixa.gov.br/Downloads/sinapi-cadernos-tecnicos/SINAPI-CT-ASSENTAMENTO-DE-TUBOS-DE-ESGOTO-OU-DRENAGEM-PLUVIAL-EM-CONCRETO.pdf" TargetMode="External"/><Relationship Id="rId1283" Type="http://schemas.openxmlformats.org/officeDocument/2006/relationships/hyperlink" Target="https://www.caixa.gov.br/Downloads/sinapi-cadernos-tecnicos/SINAPI-CT-CHAPISCO.pdf" TargetMode="External"/><Relationship Id="rId2334" Type="http://schemas.openxmlformats.org/officeDocument/2006/relationships/hyperlink" Target="https://www.caixa.gov.br/Downloads/sinapi-cadernos-tecnicos/SINAPI-CT-DEPRECIACAO-JUROS-IMPOSTOS-E-SEGUROS-MANUTENCAO-E-MATERIAIS-NA-OPERACAO-DOS-EQUIPAMENTOS.pdf" TargetMode="External"/><Relationship Id="rId3732" Type="http://schemas.openxmlformats.org/officeDocument/2006/relationships/hyperlink" Target="https://www.caixa.gov.br/Downloads/sinapi-cadernos-tecnicos/SINAPI-CT-ESTRUTURAS-PRE-FABRICADAS-E-PRE-MOLDADAS.pdf" TargetMode="External"/><Relationship Id="rId7939" Type="http://schemas.openxmlformats.org/officeDocument/2006/relationships/hyperlink" Target="https://www.caixa.gov.br/Downloads/sinapi-cadernos-tecnicos/SINAPI-CT-PINTURA-EM-SUPERFICIES-METALICAS.pdf" TargetMode="External"/><Relationship Id="rId9361" Type="http://schemas.openxmlformats.org/officeDocument/2006/relationships/hyperlink" Target="https://www.caixa.gov.br/Downloads/sinapi-cadernos-tecnicos/SINAPI-CT-TRANSPORTE-CARGA-E-DESCARGA-DE-MATERIAIS.pdf" TargetMode="External"/><Relationship Id="rId306" Type="http://schemas.openxmlformats.org/officeDocument/2006/relationships/hyperlink" Target="https://www.caixa.gov.br/Downloads/sinapi-cadernos-tecnicos/SINAPI-CT-ARMACAO-PARA-ESTRUTURAS-DE-CONCRETO-ARMADO.pdf" TargetMode="External"/><Relationship Id="rId6955" Type="http://schemas.openxmlformats.org/officeDocument/2006/relationships/hyperlink" Target="https://www.caixa.gov.br/Downloads/sinapi-metodologia/Livro_SINAPI_Calculos_Parametros.pdf" TargetMode="External"/><Relationship Id="rId9014" Type="http://schemas.openxmlformats.org/officeDocument/2006/relationships/hyperlink" Target="https://www.caixa.gov.br/Downloads/sinapi-cadernos-tecnicos/SINAPI-CT-SOLDA-DE-TOPO-EM-ELEMENTOS-DE-ACO.pdf" TargetMode="External"/><Relationship Id="rId720" Type="http://schemas.openxmlformats.org/officeDocument/2006/relationships/hyperlink" Target="https://www.caixa.gov.br/Downloads/sinapi-cadernos-tecnicos/SINAPI-CT-ATERRO-E-REATERRO-DE-VALAS.pdf" TargetMode="External"/><Relationship Id="rId1350" Type="http://schemas.openxmlformats.org/officeDocument/2006/relationships/hyperlink" Target="https://www.caixa.gov.br/Downloads/sinapi-cadernos-tecnicos/SINAPI-CT-CONCRETO-PROTENDIDO.pdf" TargetMode="External"/><Relationship Id="rId2401" Type="http://schemas.openxmlformats.org/officeDocument/2006/relationships/hyperlink" Target="https://www.caixa.gov.br/Downloads/sinapi-cadernos-tecnicos/SINAPI-CT-DEPRECIACAO-JUROS-IMPOSTOS-E-SEGUROS-MANUTENCAO-E-MATERIAIS-NA-OPERACAO-DOS-EQUIPAMENTOS.pdf" TargetMode="External"/><Relationship Id="rId4159" Type="http://schemas.openxmlformats.org/officeDocument/2006/relationships/hyperlink" Target="https://www.caixa.gov.br/Downloads/sinapi-cadernos-tecnicos/SINAPI-CT-GALERIAS-COM-ADUELAS-DE-CONCRETO.pdf" TargetMode="External"/><Relationship Id="rId5557" Type="http://schemas.openxmlformats.org/officeDocument/2006/relationships/hyperlink" Target="https://www.caixa.gov.br/Downloads/sinapi-cadernos-tecnicos/SINAPI-CT-INSTALACOES-PREDIAIS-DE-AGUA-FRIA-EM-PVC.pdf" TargetMode="External"/><Relationship Id="rId5971" Type="http://schemas.openxmlformats.org/officeDocument/2006/relationships/hyperlink" Target="https://www.caixa.gov.br/Downloads/sinapi-cadernos-tecnicos/SINAPI-CT-INSTALACOES-DE-GAS-E-INCENDIO-EM-ACO-E-FERRO-GALVANIZADO.pdf" TargetMode="External"/><Relationship Id="rId6608" Type="http://schemas.openxmlformats.org/officeDocument/2006/relationships/hyperlink" Target="https://www.caixa.gov.br/Downloads/sinapi-cadernos-tecnicos/SINAPI-CT-INSTALACOES-EM-COBRE.pdf" TargetMode="External"/><Relationship Id="rId1003" Type="http://schemas.openxmlformats.org/officeDocument/2006/relationships/hyperlink" Target="https://www.caixa.gov.br/Downloads/sinapi-cadernos-tecnicos/SINAPI-CT-BOCAS-PARA-BUEIROS.pdf" TargetMode="External"/><Relationship Id="rId4573" Type="http://schemas.openxmlformats.org/officeDocument/2006/relationships/hyperlink" Target="https://www.caixa.gov.br/Downloads/sinapi-cadernos-tecnicos/SINAPI-CT-INSTALACOES-ELETRICAS-ELETRODUTOS-CONEXOES-E-CONDULETES-APARENTES.pdf" TargetMode="External"/><Relationship Id="rId5624" Type="http://schemas.openxmlformats.org/officeDocument/2006/relationships/hyperlink" Target="https://www.caixa.gov.br/Downloads/sinapi-cadernos-tecnicos/SINAPI-CT-INSTALACOES-PREDIAIS-DE-AGUA-FRIA-EM-PVC.pdf" TargetMode="External"/><Relationship Id="rId8030" Type="http://schemas.openxmlformats.org/officeDocument/2006/relationships/hyperlink" Target="https://www.caixa.gov.br/Downloads/sinapi-cadernos-tecnicos/SINAPI-CT-PISOS.pdf" TargetMode="External"/><Relationship Id="rId3175" Type="http://schemas.openxmlformats.org/officeDocument/2006/relationships/hyperlink" Target="https://www.caixa.gov.br/Downloads/sinapi-cadernos-tecnicos/SINAPI-CT-ESCAVACAO-HORIZONTAL.pdf" TargetMode="External"/><Relationship Id="rId4226" Type="http://schemas.openxmlformats.org/officeDocument/2006/relationships/hyperlink" Target="https://www.caixa.gov.br/Downloads/sinapi-cadernos-tecnicos/SINAPI-CT-GUARDA-CORPO-CORRIMAO-E-GRADE-PARA-ESQUADRIAS.pdf" TargetMode="External"/><Relationship Id="rId4640" Type="http://schemas.openxmlformats.org/officeDocument/2006/relationships/hyperlink" Target="https://www.caixa.gov.br/Downloads/sinapi-cadernos-tecnicos/SINAPI-CT-INSTALACOES-ELETRICAS-QUADROS-CABOS-DISJUNTORES-CONTATORES-E-BARRAMENTOS-BLINDADOS.pdf" TargetMode="External"/><Relationship Id="rId7796" Type="http://schemas.openxmlformats.org/officeDocument/2006/relationships/hyperlink" Target="https://www.caixa.gov.br/Downloads/sinapi-cadernos-tecnicos/SINAPI-CT-PERFURACAO-HORIZONTAL-DIRECIONAL-HDD.pdf" TargetMode="External"/><Relationship Id="rId8847" Type="http://schemas.openxmlformats.org/officeDocument/2006/relationships/hyperlink" Target="https://www.caixa.gov.br/Downloads/sinapi-cadernos-tecnicos/SINAPI-CT-REVESTIMENTOS-CERAMICOS-INTERNOS.pdf" TargetMode="External"/><Relationship Id="rId2191" Type="http://schemas.openxmlformats.org/officeDocument/2006/relationships/hyperlink" Target="https://www.caixa.gov.br/Downloads/sinapi-cadernos-tecnicos/SINAPI-CT-DEPRECIACAO-JUROS-IMPOSTOS-E-SEGUROS-MANUTENCAO-E-MATERIAIS-NA-OPERACAO-DOS-EQUIPAMENTOS.pdf" TargetMode="External"/><Relationship Id="rId3242" Type="http://schemas.openxmlformats.org/officeDocument/2006/relationships/hyperlink" Target="https://www.caixa.gov.br/Downloads/sinapi-cadernos-tecnicos/SINAPI-CT-ESCAVACAO-VERTICAL-A-CEU-ABERTO.pdf" TargetMode="External"/><Relationship Id="rId6398" Type="http://schemas.openxmlformats.org/officeDocument/2006/relationships/hyperlink" Target="https://www.caixa.gov.br/Downloads/sinapi-cadernos-tecnicos/SINAPI-CT-INSTALACOES-EM-COBRE.pdf" TargetMode="External"/><Relationship Id="rId7449" Type="http://schemas.openxmlformats.org/officeDocument/2006/relationships/hyperlink" Target="https://www.caixa.gov.br/Downloads/sinapi-cadernos-tecnicos/SINAPI-CT-MASSA-UNICA-INTERNA.pdf" TargetMode="External"/><Relationship Id="rId163" Type="http://schemas.openxmlformats.org/officeDocument/2006/relationships/hyperlink" Target="https://www.caixa.gov.br/Downloads/sinapi-cadernos-tecnicos/SINAPI-CT-ARGAMASSAS.pdf" TargetMode="External"/><Relationship Id="rId6465" Type="http://schemas.openxmlformats.org/officeDocument/2006/relationships/hyperlink" Target="https://www.caixa.gov.br/Downloads/sinapi-cadernos-tecnicos/SINAPI-CT-INSTALACOES-EM-COBRE.pdf" TargetMode="External"/><Relationship Id="rId7516" Type="http://schemas.openxmlformats.org/officeDocument/2006/relationships/hyperlink" Target="https://www.caixa.gov.br/Downloads/sinapi-cadernos-tecnicos/SINAPI-CT-PAISAGISMO-PLANTIO.pdf" TargetMode="External"/><Relationship Id="rId7863" Type="http://schemas.openxmlformats.org/officeDocument/2006/relationships/hyperlink" Target="https://www.caixa.gov.br/Downloads/sinapi-cadernos-tecnicos/SINAPI-CT-PINTURA-INTERNA.pdf" TargetMode="External"/><Relationship Id="rId8914" Type="http://schemas.openxmlformats.org/officeDocument/2006/relationships/hyperlink" Target="https://www.caixa.gov.br/Downloads/sinapi-cadernos-tecnicos/SINAPI-CT-SINALIZACAO-VERTICAL-VIARIA.pdf" TargetMode="External"/><Relationship Id="rId230" Type="http://schemas.openxmlformats.org/officeDocument/2006/relationships/hyperlink" Target="https://www.caixa.gov.br/Downloads/sinapi-cadernos-tecnicos/SINAPI-CT-ARGAMASSAS.pdf" TargetMode="External"/><Relationship Id="rId5067" Type="http://schemas.openxmlformats.org/officeDocument/2006/relationships/hyperlink" Target="https://www.caixa.gov.br/Downloads/sinapi-cadernos-tecnicos/SINAPI-CT-INSTALACOES-HIDRAULICAS-RESERVACAO-E-BOMBAS-DE-RECALQUE.pdf" TargetMode="External"/><Relationship Id="rId6118" Type="http://schemas.openxmlformats.org/officeDocument/2006/relationships/hyperlink" Target="https://www.caixa.gov.br/Downloads/sinapi-cadernos-tecnicos/SINAPI-CT-INSTALACOES-DE-GAS-E-INCENDIO-EM-ACO-E-FERRO-GALVANIZADO.pdf" TargetMode="External"/><Relationship Id="rId7930" Type="http://schemas.openxmlformats.org/officeDocument/2006/relationships/hyperlink" Target="https://www.caixa.gov.br/Downloads/sinapi-cadernos-tecnicos/SINAPI-CT-PINTURA-EM-SUPERFICIES-METALICAS.pdf" TargetMode="External"/><Relationship Id="rId4083" Type="http://schemas.openxmlformats.org/officeDocument/2006/relationships/hyperlink" Target="https://www.caixa.gov.br/Downloads/sinapi-cadernos-tecnicos/SINAPI-CT-FORMAS-PARA-ESTRUTURAS-DE-CONCRETO-ARMADO.pdf" TargetMode="External"/><Relationship Id="rId5481" Type="http://schemas.openxmlformats.org/officeDocument/2006/relationships/hyperlink" Target="https://www.caixa.gov.br/Downloads/sinapi-cadernos-tecnicos/SINAPI-CT-INSTALACOES-PREDIAIS-DE-AGUA-FRIA-EM-PVC.pdf" TargetMode="External"/><Relationship Id="rId6532" Type="http://schemas.openxmlformats.org/officeDocument/2006/relationships/hyperlink" Target="https://www.caixa.gov.br/Downloads/sinapi-cadernos-tecnicos/SINAPI-CT-INSTALACOES-EM-COBRE.pdf" TargetMode="External"/><Relationship Id="rId9688" Type="http://schemas.openxmlformats.org/officeDocument/2006/relationships/hyperlink" Target="https://www.caixa.gov.br/Downloads/sinapi-cadernos-tecnicos/SINAPI-CT-VALVULAS-E-REGISTROS-PARA-SISTEMAS-PREDIAIS.pdf" TargetMode="External"/><Relationship Id="rId1677" Type="http://schemas.openxmlformats.org/officeDocument/2006/relationships/hyperlink" Target="https://www.caixa.gov.br/Downloads/sinapi-cadernos-tecnicos/SINAPI-CT-CUSTOS-HORARIOS-PRODUTIVO-E-IMPRODUTIVO-DOS-EQUIPAMENTOS.pdf" TargetMode="External"/><Relationship Id="rId2728" Type="http://schemas.openxmlformats.org/officeDocument/2006/relationships/hyperlink" Target="https://www.caixa.gov.br/Downloads/sinapi-cadernos-tecnicos/SINAPI-CT-DRAGAGEM.pdf" TargetMode="External"/><Relationship Id="rId5134" Type="http://schemas.openxmlformats.org/officeDocument/2006/relationships/hyperlink" Target="https://www.caixa.gov.br/Downloads/sinapi-cadernos-tecnicos/SINAPI-CT-INSTALACOES-HIDRAULICAS-EM-PEX.pdf" TargetMode="External"/><Relationship Id="rId9755" Type="http://schemas.openxmlformats.org/officeDocument/2006/relationships/hyperlink" Target="https://www.caixa.gov.br/Downloads/sinapi-cadernos-tecnicos/SINAPI-CT-VALVULAS-PARA-REDES-DE-SANEAMENTO.pdf" TargetMode="External"/><Relationship Id="rId1744" Type="http://schemas.openxmlformats.org/officeDocument/2006/relationships/hyperlink" Target="https://www.caixa.gov.br/Downloads/sinapi-cadernos-tecnicos/SINAPI-CT-CUSTOS-HORARIOS-PRODUTIVO-E-IMPRODUTIVO-DOS-EQUIPAMENTOS.pdf" TargetMode="External"/><Relationship Id="rId4150" Type="http://schemas.openxmlformats.org/officeDocument/2006/relationships/hyperlink" Target="https://www.caixa.gov.br/Downloads/sinapi-cadernos-tecnicos/SINAPI-CT-GALERIAS-COM-ADUELAS-DE-CONCRETO.pdf" TargetMode="External"/><Relationship Id="rId5201" Type="http://schemas.openxmlformats.org/officeDocument/2006/relationships/hyperlink" Target="https://www.caixa.gov.br/Downloads/sinapi-cadernos-tecnicos/SINAPI-CT-INSTALACOES-HIDRAULICAS-EM-PEX.pdf" TargetMode="External"/><Relationship Id="rId8357" Type="http://schemas.openxmlformats.org/officeDocument/2006/relationships/hyperlink" Target="https://www.caixa.gov.br/Downloads/sinapi-cadernos-tecnicos/SINAPI-CT-QUADRAS-E-SEUS-EQUIPAMENTOS.pdf" TargetMode="External"/><Relationship Id="rId8771" Type="http://schemas.openxmlformats.org/officeDocument/2006/relationships/hyperlink" Target="https://www.caixa.gov.br/Downloads/sinapi-cadernos-tecnicos/SINAPI-CT-REDES-DE-AGUA-E-ESGOTO-EM-PEAD-LISO-(TUBOS-E-CONEXOES).pdf" TargetMode="External"/><Relationship Id="rId9408" Type="http://schemas.openxmlformats.org/officeDocument/2006/relationships/hyperlink" Target="https://www.caixa.gov.br/Downloads/sinapi-cadernos-tecnicos/SINAPI-CT-TRANSPORTE-CARGA-E-DESCARGA-DE-MATERIAIS.pdf" TargetMode="External"/><Relationship Id="rId36" Type="http://schemas.openxmlformats.org/officeDocument/2006/relationships/hyperlink" Target="https://www.caixa.gov.br/Downloads/sinapi-cadernos-tecnicos/SINAPI-CT-ALVENARIA-DE-VEDACAO.pdf" TargetMode="External"/><Relationship Id="rId4967" Type="http://schemas.openxmlformats.org/officeDocument/2006/relationships/hyperlink" Target="https://www.caixa.gov.br/Downloads/sinapi-cadernos-tecnicos/SINAPI-CT-INSTALACOES-HIDRAULICAS-RESERVACAO-E-BOMBAS-DE-RECALQUE.pdf" TargetMode="External"/><Relationship Id="rId7373" Type="http://schemas.openxmlformats.org/officeDocument/2006/relationships/hyperlink" Target="https://www.caixa.gov.br/Downloads/sinapi-cadernos-tecnicos/SINAPI-CT-MASSA-UNICA-EXTERNA.pdf" TargetMode="External"/><Relationship Id="rId8424" Type="http://schemas.openxmlformats.org/officeDocument/2006/relationships/hyperlink" Target="https://www.caixa.gov.br/Downloads/sinapi-cadernos-tecnicos/SINAPI-CT-RASGOS-E-FIXACOES.pdf" TargetMode="External"/><Relationship Id="rId1811" Type="http://schemas.openxmlformats.org/officeDocument/2006/relationships/hyperlink" Target="https://www.caixa.gov.br/Downloads/sinapi-cadernos-tecnicos/SINAPI-CT-CUSTOS-HORARIOS-PRODUTIVO-E-IMPRODUTIVO-DOS-EQUIPAMENTOS.pdf" TargetMode="External"/><Relationship Id="rId3569" Type="http://schemas.openxmlformats.org/officeDocument/2006/relationships/hyperlink" Target="https://www.caixa.gov.br/Downloads/sinapi-cadernos-tecnicos/SINAPI-CT-ESQUADRIAS-PORTAS.pdf" TargetMode="External"/><Relationship Id="rId7026" Type="http://schemas.openxmlformats.org/officeDocument/2006/relationships/hyperlink" Target="https://www.caixa.gov.br/Downloads/sinapi-metodologia/Livro_SINAPI_Calculos_Parametros.pdf" TargetMode="External"/><Relationship Id="rId7440" Type="http://schemas.openxmlformats.org/officeDocument/2006/relationships/hyperlink" Target="https://www.caixa.gov.br/Downloads/sinapi-cadernos-tecnicos/SINAPI-CT-MASSA-UNICA-INTERNA.pdf" TargetMode="External"/><Relationship Id="rId3983" Type="http://schemas.openxmlformats.org/officeDocument/2006/relationships/hyperlink" Target="https://www.caixa.gov.br/Downloads/sinapi-cadernos-tecnicos/SINAPI-CT-FUNDACOES-RASAS-(BLOCOS-SAPATAS-VIGAS-BALDRAME).pdf" TargetMode="External"/><Relationship Id="rId6042" Type="http://schemas.openxmlformats.org/officeDocument/2006/relationships/hyperlink" Target="https://www.caixa.gov.br/Downloads/sinapi-cadernos-tecnicos/SINAPI-CT-INSTALACOES-DE-GAS-E-INCENDIO-EM-ACO-E-FERRO-GALVANIZADO.pdf" TargetMode="External"/><Relationship Id="rId9198" Type="http://schemas.openxmlformats.org/officeDocument/2006/relationships/hyperlink" Target="https://www.caixa.gov.br/Downloads/sinapi-cadernos-tecnicos/SINAPI-CT-TRANSPORTE-DE-MATERIAIS-DENTRO-DO-CANTEIRO-DE-OBRAS.pdf" TargetMode="External"/><Relationship Id="rId1187" Type="http://schemas.openxmlformats.org/officeDocument/2006/relationships/hyperlink" Target="https://www.caixa.gov.br/Downloads/sinapi-cadernos-tecnicos/SINAPI-CT-CANALETAS-GRELHAS-E-CAIXAS-COM-GRELHA-PARA-DRENAGEM.pdf" TargetMode="External"/><Relationship Id="rId2585" Type="http://schemas.openxmlformats.org/officeDocument/2006/relationships/hyperlink" Target="https://www.caixa.gov.br/Downloads/sinapi-cadernos-tecnicos/SINAPI-CT-DEPRECIACAO-JUROS-IMPOSTOS-E-SEGUROS-MANUTENCAO-E-MATERIAIS-NA-OPERACAO-DOS-EQUIPAMENTOS.pdf" TargetMode="External"/><Relationship Id="rId3636" Type="http://schemas.openxmlformats.org/officeDocument/2006/relationships/hyperlink" Target="https://www.caixa.gov.br/Downloads/sinapi-cadernos-tecnicos/SINAPI-CT-ESTRUTURA-E-TRAMA-PARA-COBERTURA.pdf" TargetMode="External"/><Relationship Id="rId557" Type="http://schemas.openxmlformats.org/officeDocument/2006/relationships/hyperlink" Target="https://www.caixa.gov.br/Downloads/sinapi-cadernos-tecnicos/SINAPI-CT-ASSENTAMENTO-DE-TUBOS-DE-PVC-E-METALICOS-EM-REDES-DE-AGUA.pdf" TargetMode="External"/><Relationship Id="rId971" Type="http://schemas.openxmlformats.org/officeDocument/2006/relationships/hyperlink" Target="https://www.caixa.gov.br/Downloads/sinapi-cadernos-tecnicos/SINAPI-CT-ATERROS-BASES-SUB-BASES-E-IMPRIMACOES.pdf" TargetMode="External"/><Relationship Id="rId2238" Type="http://schemas.openxmlformats.org/officeDocument/2006/relationships/hyperlink" Target="https://www.caixa.gov.br/Downloads/sinapi-cadernos-tecnicos/SINAPI-CT-DEPRECIACAO-JUROS-IMPOSTOS-E-SEGUROS-MANUTENCAO-E-MATERIAIS-NA-OPERACAO-DOS-EQUIPAMENTOS.pdf" TargetMode="External"/><Relationship Id="rId2652" Type="http://schemas.openxmlformats.org/officeDocument/2006/relationships/hyperlink" Target="https://www.caixa.gov.br/Downloads/sinapi-cadernos-tecnicos/SINAPI-CT-DEPRECIACAO-JUROS-IMPOSTOS-E-SEGUROS-MANUTENCAO-E-MATERIAIS-NA-OPERACAO-DOS-EQUIPAMENTOS.pdf" TargetMode="External"/><Relationship Id="rId3703" Type="http://schemas.openxmlformats.org/officeDocument/2006/relationships/hyperlink" Target="https://www.caixa.gov.br/Downloads/sinapi-cadernos-tecnicos/SINAPI-CT-ESTRUTURA-E-TRAMA-PARA-COBERTURA.pdf" TargetMode="External"/><Relationship Id="rId6859" Type="http://schemas.openxmlformats.org/officeDocument/2006/relationships/hyperlink" Target="https://www.caixa.gov.br/Downloads/sinapi-metodologia/Livro_SINAPI_Calculos_Parametros.pdf" TargetMode="External"/><Relationship Id="rId9265" Type="http://schemas.openxmlformats.org/officeDocument/2006/relationships/hyperlink" Target="https://www.caixa.gov.br/Downloads/sinapi-cadernos-tecnicos/SINAPI-CT-TRANSPORTE-DE-MATERIAIS-DENTRO-DO-CANTEIRO-DE-OBRAS.pdf" TargetMode="External"/><Relationship Id="rId624" Type="http://schemas.openxmlformats.org/officeDocument/2006/relationships/hyperlink" Target="https://www.caixa.gov.br/Downloads/sinapi-cadernos-tecnicos/SINAPI-CT-ASSENTAMENTO-DE-TUBOS-DE-PVC-E-METALICOS-EM-REDES-DE-AGUA.pdf" TargetMode="External"/><Relationship Id="rId1254" Type="http://schemas.openxmlformats.org/officeDocument/2006/relationships/hyperlink" Target="https://www.caixa.gov.br/Downloads/sinapi-cadernos-tecnicos/SINAPI-CT-CERCAS-PROTETORES-E-ALAMBRADOS.pdf" TargetMode="External"/><Relationship Id="rId2305" Type="http://schemas.openxmlformats.org/officeDocument/2006/relationships/hyperlink" Target="https://www.caixa.gov.br/Downloads/sinapi-cadernos-tecnicos/SINAPI-CT-DEPRECIACAO-JUROS-IMPOSTOS-E-SEGUROS-MANUTENCAO-E-MATERIAIS-NA-OPERACAO-DOS-EQUIPAMENTOS.pdf" TargetMode="External"/><Relationship Id="rId5875" Type="http://schemas.openxmlformats.org/officeDocument/2006/relationships/hyperlink" Target="https://www.caixa.gov.br/Downloads/sinapi-cadernos-tecnicos/SINAPI-CT-INSTALACOES-PREDIAIS-DE-AGUAS-PLUVIAIS-TUBOS-CONEXOES-CAIXAS-E-RALOS.pdf" TargetMode="External"/><Relationship Id="rId6926" Type="http://schemas.openxmlformats.org/officeDocument/2006/relationships/hyperlink" Target="https://www.caixa.gov.br/Downloads/sinapi-metodologia/Livro_SINAPI_Calculos_Parametros.pdf" TargetMode="External"/><Relationship Id="rId8281" Type="http://schemas.openxmlformats.org/officeDocument/2006/relationships/hyperlink" Target="https://www.caixa.gov.br/Downloads/sinapi-cadernos-tecnicos/SINAPI-CT-POCOS-DE-VISITA-E-CAIXAS-PARA-BOCAS-DE-LOBO.pdf" TargetMode="External"/><Relationship Id="rId9332" Type="http://schemas.openxmlformats.org/officeDocument/2006/relationships/hyperlink" Target="https://www.caixa.gov.br/Downloads/sinapi-cadernos-tecnicos/SINAPI-CT-TRANSPORTE-CARGA-E-DESCARGA-DE-MATERIAIS.pdf" TargetMode="External"/><Relationship Id="rId1321" Type="http://schemas.openxmlformats.org/officeDocument/2006/relationships/hyperlink" Target="https://www.caixa.gov.br/Downloads/sinapi-cadernos-tecnicos/SINAPI-CT-CONCRETO-PROJETADO.pdf" TargetMode="External"/><Relationship Id="rId4477" Type="http://schemas.openxmlformats.org/officeDocument/2006/relationships/hyperlink" Target="https://www.caixa.gov.br/Downloads/sinapi-cadernos-tecnicos/SINAPI-CT-INSTALACOES-ELETRICAS-ELETRODUTOS-EMBUTIDOS-CABOS-CAIXAS-TOMADAS-E-INTERRUPTORES.pdf" TargetMode="External"/><Relationship Id="rId4891" Type="http://schemas.openxmlformats.org/officeDocument/2006/relationships/hyperlink" Target="https://www.caixa.gov.br/Downloads/sinapi-cadernos-tecnicos/SINAPI-CT-INSTALACOES-HIDRAULICAS-RESERVACAO-E-BOMBAS-DE-RECALQUE.pdf" TargetMode="External"/><Relationship Id="rId5528" Type="http://schemas.openxmlformats.org/officeDocument/2006/relationships/hyperlink" Target="https://www.caixa.gov.br/Downloads/sinapi-cadernos-tecnicos/SINAPI-CT-INSTALACOES-PREDIAIS-DE-AGUA-FRIA-EM-PVC.pdf" TargetMode="External"/><Relationship Id="rId3079" Type="http://schemas.openxmlformats.org/officeDocument/2006/relationships/hyperlink" Target="https://www.caixa.gov.br/Downloads/sinapi-cadernos-tecnicos/SINAPI-CT-ESCADAS.pdf" TargetMode="External"/><Relationship Id="rId3493" Type="http://schemas.openxmlformats.org/officeDocument/2006/relationships/hyperlink" Target="https://www.caixa.gov.br/Downloads/sinapi-cadernos-tecnicos/SINAPI-CT-ESQUADRIAS-PORTAS.pdf" TargetMode="External"/><Relationship Id="rId4544" Type="http://schemas.openxmlformats.org/officeDocument/2006/relationships/hyperlink" Target="https://www.caixa.gov.br/Downloads/sinapi-cadernos-tecnicos/SINAPI-CT-INSTALACOES-ELETRICAS-ELETRODUTOS-EMBUTIDOS-CABOS-CAIXAS-TOMADAS-E-INTERRUPTORES.pdf" TargetMode="External"/><Relationship Id="rId5942" Type="http://schemas.openxmlformats.org/officeDocument/2006/relationships/hyperlink" Target="https://www.caixa.gov.br/Downloads/sinapi-cadernos-tecnicos/SINAPI-CT-INSTALACOES-DE-GAS-E-INCENDIO-EM-ACO-E-FERRO-GALVANIZADO.pdf" TargetMode="External"/><Relationship Id="rId8001" Type="http://schemas.openxmlformats.org/officeDocument/2006/relationships/hyperlink" Target="https://www.caixa.gov.br/Downloads/sinapi-cadernos-tecnicos/SINAPI-CT-PINTURA-PARA-PISOS-E-PARA-SINALIZACAO-HORIZONTAL-E-VERTICAL.pdf" TargetMode="External"/><Relationship Id="rId2095" Type="http://schemas.openxmlformats.org/officeDocument/2006/relationships/hyperlink" Target="https://www.caixa.gov.br/Downloads/sinapi-cadernos-tecnicos/SINAPI-CT-DEPRECIACAO-JUROS-IMPOSTOS-E-SEGUROS-MANUTENCAO-E-MATERIAIS-NA-OPERACAO-DOS-EQUIPAMENTOS.pdf" TargetMode="External"/><Relationship Id="rId3146" Type="http://schemas.openxmlformats.org/officeDocument/2006/relationships/hyperlink" Target="https://www.caixa.gov.br/Downloads/sinapi-cadernos-tecnicos/SINAPI-CT-ESCADAS.pdf" TargetMode="External"/><Relationship Id="rId481" Type="http://schemas.openxmlformats.org/officeDocument/2006/relationships/hyperlink" Target="https://www.caixa.gov.br/Downloads/sinapi-cadernos-tecnicos/SINAPI-CT-ASSENTAMENTO-DE-TUBOS-DE-PVC-E-METALICOS-EM-REDES-DE-AGUA.pdf" TargetMode="External"/><Relationship Id="rId2162" Type="http://schemas.openxmlformats.org/officeDocument/2006/relationships/hyperlink" Target="https://www.caixa.gov.br/Downloads/sinapi-cadernos-tecnicos/SINAPI-CT-DEPRECIACAO-JUROS-IMPOSTOS-E-SEGUROS-MANUTENCAO-E-MATERIAIS-NA-OPERACAO-DOS-EQUIPAMENTOS.pdf" TargetMode="External"/><Relationship Id="rId3560" Type="http://schemas.openxmlformats.org/officeDocument/2006/relationships/hyperlink" Target="https://www.caixa.gov.br/Downloads/sinapi-cadernos-tecnicos/SINAPI-CT-ESQUADRIAS-PORTAS.pdf" TargetMode="External"/><Relationship Id="rId4611" Type="http://schemas.openxmlformats.org/officeDocument/2006/relationships/hyperlink" Target="https://www.caixa.gov.br/Downloads/sinapi-cadernos-tecnicos/SINAPI-CT-INSTALACOES-ELETRICAS-ELETRODUTOS-CONEXOES-E-CONDULETES-APARENTES.pdf" TargetMode="External"/><Relationship Id="rId6369" Type="http://schemas.openxmlformats.org/officeDocument/2006/relationships/hyperlink" Target="https://www.caixa.gov.br/Downloads/sinapi-cadernos-tecnicos/SINAPI-CT-INSTALACOES-DE-AR-CONDICIONADO-EM-COBRE.pdf" TargetMode="External"/><Relationship Id="rId7767" Type="http://schemas.openxmlformats.org/officeDocument/2006/relationships/hyperlink" Target="https://www.caixa.gov.br/Downloads/sinapi-cadernos-tecnicos/SINAPI-CT-PERFURACAO-HORIZONTAL-DIRECIONAL-HDD.pdf" TargetMode="External"/><Relationship Id="rId8818" Type="http://schemas.openxmlformats.org/officeDocument/2006/relationships/hyperlink" Target="https://www.caixa.gov.br/Downloads/sinapi-cadernos-tecnicos/SINAPI-CT-REVESTIMENTOS-CERAMICOS-INTERNOS.pdf" TargetMode="External"/><Relationship Id="rId134" Type="http://schemas.openxmlformats.org/officeDocument/2006/relationships/hyperlink" Target="https://www.caixa.gov.br/Downloads/sinapi-cadernos-tecnicos/SINAPI-CT-ARGAMASSAS.pdf" TargetMode="External"/><Relationship Id="rId3213" Type="http://schemas.openxmlformats.org/officeDocument/2006/relationships/hyperlink" Target="https://www.caixa.gov.br/Downloads/sinapi-cadernos-tecnicos/SINAPI-CT-ESCAVACAO-VERTICAL-A-CEU-ABERTO.pdf" TargetMode="External"/><Relationship Id="rId6783" Type="http://schemas.openxmlformats.org/officeDocument/2006/relationships/hyperlink" Target="https://www.caixa.gov.br/Downloads/sinapi-metodologia/Livro_SINAPI_Calculos_Parametros.pdf" TargetMode="External"/><Relationship Id="rId7834" Type="http://schemas.openxmlformats.org/officeDocument/2006/relationships/hyperlink" Target="https://www.caixa.gov.br/Downloads/sinapi-cadernos-tecnicos/SINAPI-CT-PINTURA-EXTERNA.pdf" TargetMode="External"/><Relationship Id="rId2979" Type="http://schemas.openxmlformats.org/officeDocument/2006/relationships/hyperlink" Target="https://www.caixa.gov.br/Downloads/sinapi-cadernos-tecnicos/SINAPI-CT-EQUIPAMENTOS-DE-PROTECAO-COLETIVA.pdf" TargetMode="External"/><Relationship Id="rId5385" Type="http://schemas.openxmlformats.org/officeDocument/2006/relationships/hyperlink" Target="https://www.caixa.gov.br/Downloads/sinapi-cadernos-tecnicos/SINAPI-CT-INSTALACOES-PREDIAIS-DE-ESGOTO-TUBOS-E-CONEXOES.pdf" TargetMode="External"/><Relationship Id="rId6436" Type="http://schemas.openxmlformats.org/officeDocument/2006/relationships/hyperlink" Target="https://www.caixa.gov.br/Downloads/sinapi-cadernos-tecnicos/SINAPI-CT-INSTALACOES-EM-COBRE.pdf" TargetMode="External"/><Relationship Id="rId6850" Type="http://schemas.openxmlformats.org/officeDocument/2006/relationships/hyperlink" Target="https://www.caixa.gov.br/Downloads/sinapi-metodologia/Livro_SINAPI_Calculos_Parametros.pdf" TargetMode="External"/><Relationship Id="rId7901" Type="http://schemas.openxmlformats.org/officeDocument/2006/relationships/hyperlink" Target="https://www.caixa.gov.br/Downloads/sinapi-cadernos-tecnicos/SINAPI-CT-PINTURA-EM-MADEIRA.pdf" TargetMode="External"/><Relationship Id="rId201" Type="http://schemas.openxmlformats.org/officeDocument/2006/relationships/hyperlink" Target="https://www.caixa.gov.br/Downloads/sinapi-cadernos-tecnicos/SINAPI-CT-ARGAMASSAS.pdf" TargetMode="External"/><Relationship Id="rId1995" Type="http://schemas.openxmlformats.org/officeDocument/2006/relationships/hyperlink" Target="https://www.caixa.gov.br/Downloads/sinapi-cadernos-tecnicos/SINAPI-CT-DEPRECIACAO-JUROS-IMPOSTOS-E-SEGUROS-MANUTENCAO-E-MATERIAIS-NA-OPERACAO-DOS-EQUIPAMENTOS.pdf" TargetMode="External"/><Relationship Id="rId5038" Type="http://schemas.openxmlformats.org/officeDocument/2006/relationships/hyperlink" Target="https://www.caixa.gov.br/Downloads/sinapi-cadernos-tecnicos/SINAPI-CT-INSTALACOES-HIDRAULICAS-RESERVACAO-E-BOMBAS-DE-RECALQUE.pdf" TargetMode="External"/><Relationship Id="rId5452" Type="http://schemas.openxmlformats.org/officeDocument/2006/relationships/hyperlink" Target="https://www.caixa.gov.br/Downloads/sinapi-cadernos-tecnicos/SINAPI-CT-INSTALACOES-PREDIAIS-DE-AGUA-FRIA-EM-PVC.pdf" TargetMode="External"/><Relationship Id="rId6503" Type="http://schemas.openxmlformats.org/officeDocument/2006/relationships/hyperlink" Target="https://www.caixa.gov.br/Downloads/sinapi-cadernos-tecnicos/SINAPI-CT-INSTALACOES-EM-COBRE.pdf" TargetMode="External"/><Relationship Id="rId9659" Type="http://schemas.openxmlformats.org/officeDocument/2006/relationships/hyperlink" Target="https://www.caixa.gov.br/Downloads/sinapi-cadernos-tecnicos/SINAPI-CT-VALVULAS-E-REGISTROS-PARA-SISTEMAS-PREDIAIS.pdf" TargetMode="External"/><Relationship Id="rId1648" Type="http://schemas.openxmlformats.org/officeDocument/2006/relationships/hyperlink" Target="https://www.caixa.gov.br/Downloads/sinapi-cadernos-tecnicos/SINAPI-CT-CUSTOS-HORARIOS-PRODUTIVO-E-IMPRODUTIVO-DOS-EQUIPAMENTOS.pdf" TargetMode="External"/><Relationship Id="rId4054" Type="http://schemas.openxmlformats.org/officeDocument/2006/relationships/hyperlink" Target="https://www.caixa.gov.br/Downloads/sinapi-cadernos-tecnicos/SINAPI-CT-FORMAS-PARA-ESTRUTURAS-DE-CONCRETO-ARMADO.pdf" TargetMode="External"/><Relationship Id="rId5105" Type="http://schemas.openxmlformats.org/officeDocument/2006/relationships/hyperlink" Target="https://www.caixa.gov.br/Downloads/sinapi-cadernos-tecnicos/SINAPI-CT-INSTALACOES-HIDRAULICAS-RESERVACAO-E-BOMBAS-DE-RECALQUE.pdf" TargetMode="External"/><Relationship Id="rId8675" Type="http://schemas.openxmlformats.org/officeDocument/2006/relationships/hyperlink" Target="https://www.caixa.gov.br/Downloads/sinapi-cadernos-tecnicos/SINAPI-CT-REDES-DE-AGUA-E-ESGOTO-EM-PEAD-LISO-(TUBOS-E-CONEXOES).pdf" TargetMode="External"/><Relationship Id="rId9726" Type="http://schemas.openxmlformats.org/officeDocument/2006/relationships/hyperlink" Target="https://www.caixa.gov.br/Downloads/sinapi-cadernos-tecnicos/SINAPI-CT-VALVULAS-PARA-REDES-DE-SANEAMENTO.pdf" TargetMode="External"/><Relationship Id="rId3070" Type="http://schemas.openxmlformats.org/officeDocument/2006/relationships/hyperlink" Target="https://www.caixa.gov.br/Downloads/sinapi-cadernos-tecnicos/SINAPI-CT-ESCADAS.pdf" TargetMode="External"/><Relationship Id="rId4121" Type="http://schemas.openxmlformats.org/officeDocument/2006/relationships/hyperlink" Target="https://www.caixa.gov.br/Downloads/sinapi-cadernos-tecnicos/SINAPI-CT-FORMAS-PARA-PILARES-CIRCULARES.pdf" TargetMode="External"/><Relationship Id="rId7277" Type="http://schemas.openxmlformats.org/officeDocument/2006/relationships/hyperlink" Target="https://www.caixa.gov.br/Downloads/sinapi-cadernos-tecnicos/SINAPI-CT-LUMINARIAS-EXTERNAS.pdf" TargetMode="External"/><Relationship Id="rId8328" Type="http://schemas.openxmlformats.org/officeDocument/2006/relationships/hyperlink" Target="https://www.caixa.gov.br/Downloads/sinapi-cadernos-tecnicos/SINAPI-CT-PRODUCAO-DE-CONCRETO.pdf" TargetMode="External"/><Relationship Id="rId1715" Type="http://schemas.openxmlformats.org/officeDocument/2006/relationships/hyperlink" Target="https://www.caixa.gov.br/Downloads/sinapi-cadernos-tecnicos/SINAPI-CT-CUSTOS-HORARIOS-PRODUTIVO-E-IMPRODUTIVO-DOS-EQUIPAMENTOS.pdf" TargetMode="External"/><Relationship Id="rId6293" Type="http://schemas.openxmlformats.org/officeDocument/2006/relationships/hyperlink" Target="https://www.caixa.gov.br/Downloads/sinapi-cadernos-tecnicos/SINAPI-CT-INSTALACOES-DE-GAS-EM-PEX-MULTICAMADAS.pdf" TargetMode="External"/><Relationship Id="rId7691" Type="http://schemas.openxmlformats.org/officeDocument/2006/relationships/hyperlink" Target="https://www.caixa.gov.br/Downloads/sinapi-cadernos-tecnicos/SINAPI-CT-PAVIMENTO-INTERTRAVADO.pdf" TargetMode="External"/><Relationship Id="rId8742" Type="http://schemas.openxmlformats.org/officeDocument/2006/relationships/hyperlink" Target="https://www.caixa.gov.br/Downloads/sinapi-cadernos-tecnicos/SINAPI-CT-REDES-DE-AGUA-E-ESGOTO-EM-PEAD-LISO-(TUBOS-E-CONEXOES).pdf" TargetMode="External"/><Relationship Id="rId3887" Type="http://schemas.openxmlformats.org/officeDocument/2006/relationships/hyperlink" Target="https://www.caixa.gov.br/Downloads/sinapi-cadernos-tecnicos/SINAPI-CT-EXECUCAO-DE-TIRANTES.pdf" TargetMode="External"/><Relationship Id="rId4938" Type="http://schemas.openxmlformats.org/officeDocument/2006/relationships/hyperlink" Target="https://www.caixa.gov.br/Downloads/sinapi-cadernos-tecnicos/SINAPI-CT-INSTALACOES-HIDRAULICAS-RESERVACAO-E-BOMBAS-DE-RECALQUE.pdf" TargetMode="External"/><Relationship Id="rId7344" Type="http://schemas.openxmlformats.org/officeDocument/2006/relationships/hyperlink" Target="https://www.caixa.gov.br/Downloads/sinapi-cadernos-tecnicos/SINAPI-CT-MASSA-UNICA-EXTERNA.pdf" TargetMode="External"/><Relationship Id="rId2489" Type="http://schemas.openxmlformats.org/officeDocument/2006/relationships/hyperlink" Target="https://www.caixa.gov.br/Downloads/sinapi-cadernos-tecnicos/SINAPI-CT-DEPRECIACAO-JUROS-IMPOSTOS-E-SEGUROS-MANUTENCAO-E-MATERIAIS-NA-OPERACAO-DOS-EQUIPAMENTOS.pdf" TargetMode="External"/><Relationship Id="rId3954" Type="http://schemas.openxmlformats.org/officeDocument/2006/relationships/hyperlink" Target="https://www.caixa.gov.br/Downloads/sinapi-cadernos-tecnicos/SINAPI-CT-FOSSAS-E-SUMIDOUROS.pdf" TargetMode="External"/><Relationship Id="rId6360" Type="http://schemas.openxmlformats.org/officeDocument/2006/relationships/hyperlink" Target="https://www.caixa.gov.br/Downloads/sinapi-cadernos-tecnicos/SINAPI-CT-INSTALACOES-DE-AR-CONDICIONADO-EM-COBRE.pdf" TargetMode="External"/><Relationship Id="rId7411" Type="http://schemas.openxmlformats.org/officeDocument/2006/relationships/hyperlink" Target="https://www.caixa.gov.br/Downloads/sinapi-cadernos-tecnicos/SINAPI-CT-MASSA-UNICA-INTERNA.pdf" TargetMode="External"/><Relationship Id="rId875" Type="http://schemas.openxmlformats.org/officeDocument/2006/relationships/hyperlink" Target="https://www.caixa.gov.br/Downloads/sinapi-cadernos-tecnicos/SINAPI-CT-ATERROS-BASES-SUB-BASES-E-IMPRIMACOES.pdf" TargetMode="External"/><Relationship Id="rId2556" Type="http://schemas.openxmlformats.org/officeDocument/2006/relationships/hyperlink" Target="https://www.caixa.gov.br/Downloads/sinapi-cadernos-tecnicos/SINAPI-CT-DEPRECIACAO-JUROS-IMPOSTOS-E-SEGUROS-MANUTENCAO-E-MATERIAIS-NA-OPERACAO-DOS-EQUIPAMENTOS.pdf" TargetMode="External"/><Relationship Id="rId2970" Type="http://schemas.openxmlformats.org/officeDocument/2006/relationships/hyperlink" Target="https://www.caixa.gov.br/Downloads/sinapi-cadernos-tecnicos/SINAPI-CT-ENERGIA-SOLAR-PARA-EDIFICACOES.pdf" TargetMode="External"/><Relationship Id="rId3607" Type="http://schemas.openxmlformats.org/officeDocument/2006/relationships/hyperlink" Target="https://www.caixa.gov.br/Downloads/sinapi-cadernos-tecnicos/SINAPI-CT-ESTACAS-RAIZ.pdf" TargetMode="External"/><Relationship Id="rId6013" Type="http://schemas.openxmlformats.org/officeDocument/2006/relationships/hyperlink" Target="https://www.caixa.gov.br/Downloads/sinapi-cadernos-tecnicos/SINAPI-CT-INSTALACOES-DE-GAS-E-INCENDIO-EM-ACO-E-FERRO-GALVANIZADO.pdf" TargetMode="External"/><Relationship Id="rId9169" Type="http://schemas.openxmlformats.org/officeDocument/2006/relationships/hyperlink" Target="https://www.caixa.gov.br/Downloads/sinapi-cadernos-tecnicos/SINAPI-CT-TRANSPORTE-FLUVIAL-CARGA-E-DESCARGA.pdf" TargetMode="External"/><Relationship Id="rId9583" Type="http://schemas.openxmlformats.org/officeDocument/2006/relationships/hyperlink" Target="https://www.caixa.gov.br/Downloads/sinapi-cadernos-tecnicos/SINAPI-CT-VIDROS-E-ESPELHOS.pdf" TargetMode="External"/><Relationship Id="rId528" Type="http://schemas.openxmlformats.org/officeDocument/2006/relationships/hyperlink" Target="https://www.caixa.gov.br/Downloads/sinapi-cadernos-tecnicos/SINAPI-CT-ASSENTAMENTO-DE-TUBOS-DE-PVC-E-METALICOS-EM-REDES-DE-AGUA.pdf" TargetMode="External"/><Relationship Id="rId942" Type="http://schemas.openxmlformats.org/officeDocument/2006/relationships/hyperlink" Target="https://www.caixa.gov.br/Downloads/sinapi-cadernos-tecnicos/SINAPI-CT-ATERROS-BASES-SUB-BASES-E-IMPRIMACOES.pdf" TargetMode="External"/><Relationship Id="rId1158" Type="http://schemas.openxmlformats.org/officeDocument/2006/relationships/hyperlink" Target="https://www.caixa.gov.br/Downloads/sinapi-cadernos-tecnicos/SINAPI-CT-CAIXAS-DE-AGUA-PARA-EDIFICACOES.pdf" TargetMode="External"/><Relationship Id="rId1572" Type="http://schemas.openxmlformats.org/officeDocument/2006/relationships/hyperlink" Target="https://www.caixa.gov.br/Downloads/sinapi-cadernos-tecnicos/SINAPI-CT-CUSTOS-HORARIOS-PRODUTIVO-E-IMPRODUTIVO-DOS-EQUIPAMENTOS.pdf" TargetMode="External"/><Relationship Id="rId2209" Type="http://schemas.openxmlformats.org/officeDocument/2006/relationships/hyperlink" Target="https://www.caixa.gov.br/Downloads/sinapi-cadernos-tecnicos/SINAPI-CT-DEPRECIACAO-JUROS-IMPOSTOS-E-SEGUROS-MANUTENCAO-E-MATERIAIS-NA-OPERACAO-DOS-EQUIPAMENTOS.pdf" TargetMode="External"/><Relationship Id="rId2623" Type="http://schemas.openxmlformats.org/officeDocument/2006/relationships/hyperlink" Target="https://www.caixa.gov.br/Downloads/sinapi-cadernos-tecnicos/SINAPI-CT-DEPRECIACAO-JUROS-IMPOSTOS-E-SEGUROS-MANUTENCAO-E-MATERIAIS-NA-OPERACAO-DOS-EQUIPAMENTOS.pdf" TargetMode="External"/><Relationship Id="rId5779" Type="http://schemas.openxmlformats.org/officeDocument/2006/relationships/hyperlink" Target="https://www.caixa.gov.br/Downloads/sinapi-cadernos-tecnicos/SINAPI-CT-INSTALACOES-PREDIAIS-DE-AGUA-QUENTE-EM-CPVC.pdf" TargetMode="External"/><Relationship Id="rId8185" Type="http://schemas.openxmlformats.org/officeDocument/2006/relationships/hyperlink" Target="https://www.caixa.gov.br/Downloads/sinapi-cadernos-tecnicos/SINAPI-CT-POCOS-DE-VISITA-E-CAIXAS-PARA-BOCAS-DE-LOBO.pdf" TargetMode="External"/><Relationship Id="rId9236" Type="http://schemas.openxmlformats.org/officeDocument/2006/relationships/hyperlink" Target="https://www.caixa.gov.br/Downloads/sinapi-cadernos-tecnicos/SINAPI-CT-TRANSPORTE-DE-MATERIAIS-DENTRO-DO-CANTEIRO-DE-OBRAS.pdf" TargetMode="External"/><Relationship Id="rId9650" Type="http://schemas.openxmlformats.org/officeDocument/2006/relationships/hyperlink" Target="https://www.caixa.gov.br/Downloads/sinapi-cadernos-tecnicos/SINAPI-CT-VALVULAS-E-REGISTROS-PARA-SISTEMAS-PREDIAIS.pdf" TargetMode="External"/><Relationship Id="rId1225" Type="http://schemas.openxmlformats.org/officeDocument/2006/relationships/hyperlink" Target="https://www.caixa.gov.br/Downloads/sinapi-cadernos-tecnicos/SINAPI-CT-CANALETAS-GRELHAS-E-CAIXAS-COM-GRELHA-PARA-DRENAGEM.pdf" TargetMode="External"/><Relationship Id="rId8252" Type="http://schemas.openxmlformats.org/officeDocument/2006/relationships/hyperlink" Target="https://www.caixa.gov.br/Downloads/sinapi-cadernos-tecnicos/SINAPI-CT-POCOS-DE-VISITA-E-CAIXAS-PARA-BOCAS-DE-LOBO.pdf" TargetMode="External"/><Relationship Id="rId9303" Type="http://schemas.openxmlformats.org/officeDocument/2006/relationships/hyperlink" Target="https://www.caixa.gov.br/Downloads/sinapi-cadernos-tecnicos/SINAPI-CT-TRANSPORTE-CARGA-E-DESCARGA-DE-MATERIAIS.pdf" TargetMode="External"/><Relationship Id="rId3397" Type="http://schemas.openxmlformats.org/officeDocument/2006/relationships/hyperlink" Target="https://www.caixa.gov.br/Downloads/sinapi-cadernos-tecnicos/SINAPI-CT-ESCORAMENTO-E-PREPARO-DE-FUNDO-DE-VALAS.pdf" TargetMode="External"/><Relationship Id="rId4795" Type="http://schemas.openxmlformats.org/officeDocument/2006/relationships/hyperlink" Target="https://www.caixa.gov.br/Downloads/sinapi-cadernos-tecnicos/SINAPI-CT-INSTALACOES-ELETRICAS-REDE-DE-DISTRIBUICAO.pdf" TargetMode="External"/><Relationship Id="rId5846" Type="http://schemas.openxmlformats.org/officeDocument/2006/relationships/hyperlink" Target="https://www.caixa.gov.br/Downloads/sinapi-cadernos-tecnicos/SINAPI-CT-INSTALACOES-PREDIAIS-DE-AGUAS-PLUVIAIS-TUBOS-CONEXOES-CAIXAS-E-RALOS.pdf" TargetMode="External"/><Relationship Id="rId4448" Type="http://schemas.openxmlformats.org/officeDocument/2006/relationships/hyperlink" Target="https://www.caixa.gov.br/Downloads/sinapi-cadernos-tecnicos/SINAPI-CT-INSTALACOES-ELETRICAS-ELETRODUTOS-EMBUTIDOS-CABOS-CAIXAS-TOMADAS-E-INTERRUPTORES.pdf" TargetMode="External"/><Relationship Id="rId4862" Type="http://schemas.openxmlformats.org/officeDocument/2006/relationships/hyperlink" Target="https://www.caixa.gov.br/Downloads/sinapi-cadernos-tecnicos/SINAPI-CT-INSTALACOES-HIDRAULICAS-RESERVACAO-E-BOMBAS-DE-RECALQUE.pdf" TargetMode="External"/><Relationship Id="rId5913" Type="http://schemas.openxmlformats.org/officeDocument/2006/relationships/hyperlink" Target="https://www.caixa.gov.br/Downloads/sinapi-cadernos-tecnicos/SINAPI-CT-INSTALACOES-DE-DIVISORIAS-DIVERSAS.pdf" TargetMode="External"/><Relationship Id="rId3464" Type="http://schemas.openxmlformats.org/officeDocument/2006/relationships/hyperlink" Target="https://www.caixa.gov.br/Downloads/sinapi-cadernos-tecnicos/SINAPI-CT-ESQUADRIAS-PORTAS.pdf" TargetMode="External"/><Relationship Id="rId4515" Type="http://schemas.openxmlformats.org/officeDocument/2006/relationships/hyperlink" Target="https://www.caixa.gov.br/Downloads/sinapi-cadernos-tecnicos/SINAPI-CT-INSTALACOES-ELETRICAS-ELETRODUTOS-EMBUTIDOS-CABOS-CAIXAS-TOMADAS-E-INTERRUPTORES.pdf" TargetMode="External"/><Relationship Id="rId385" Type="http://schemas.openxmlformats.org/officeDocument/2006/relationships/hyperlink" Target="https://www.caixa.gov.br/Downloads/sinapi-cadernos-tecnicos/SINAPI-CT-ASSENTAMENTO-DE-TUBOS-DE-ESGOTO-EM-PVC-E-PEAD.pdf" TargetMode="External"/><Relationship Id="rId2066" Type="http://schemas.openxmlformats.org/officeDocument/2006/relationships/hyperlink" Target="https://www.caixa.gov.br/Downloads/sinapi-cadernos-tecnicos/SINAPI-CT-DEPRECIACAO-JUROS-IMPOSTOS-E-SEGUROS-MANUTENCAO-E-MATERIAIS-NA-OPERACAO-DOS-EQUIPAMENTOS.pdf" TargetMode="External"/><Relationship Id="rId2480" Type="http://schemas.openxmlformats.org/officeDocument/2006/relationships/hyperlink" Target="https://www.caixa.gov.br/Downloads/sinapi-cadernos-tecnicos/SINAPI-CT-DEPRECIACAO-JUROS-IMPOSTOS-E-SEGUROS-MANUTENCAO-E-MATERIAIS-NA-OPERACAO-DOS-EQUIPAMENTOS.pdf" TargetMode="External"/><Relationship Id="rId3117" Type="http://schemas.openxmlformats.org/officeDocument/2006/relationships/hyperlink" Target="https://www.caixa.gov.br/Downloads/sinapi-cadernos-tecnicos/SINAPI-CT-ESCADAS.pdf" TargetMode="External"/><Relationship Id="rId3531" Type="http://schemas.openxmlformats.org/officeDocument/2006/relationships/hyperlink" Target="https://www.caixa.gov.br/Downloads/sinapi-cadernos-tecnicos/SINAPI-CT-ESQUADRIAS-PORTAS.pdf" TargetMode="External"/><Relationship Id="rId6687" Type="http://schemas.openxmlformats.org/officeDocument/2006/relationships/hyperlink" Target="https://www.caixa.gov.br/Downloads/sinapi-cadernos-tecnicos/SINAPI-CT-LAJES-PRE-MOLDADAS.pdf" TargetMode="External"/><Relationship Id="rId7738" Type="http://schemas.openxmlformats.org/officeDocument/2006/relationships/hyperlink" Target="https://www.caixa.gov.br/Downloads/sinapi-cadernos-tecnicos/SINAPI-CT-PAVIMENTO-RIGIDO-DE-CONCRETO.pdf" TargetMode="External"/><Relationship Id="rId9093" Type="http://schemas.openxmlformats.org/officeDocument/2006/relationships/hyperlink" Target="https://www.caixa.gov.br/Downloads/sinapi-cadernos-tecnicos/SINAPI-CT-TRANSPORTE-FLUVIAL-CARGA-E-DESCARGA.pdf" TargetMode="External"/><Relationship Id="rId452" Type="http://schemas.openxmlformats.org/officeDocument/2006/relationships/hyperlink" Target="https://www.caixa.gov.br/Downloads/sinapi-cadernos-tecnicos/SINAPI-CT-ASSENTAMENTO-DE-TUBOS-DE-PVC-E-METALICOS-EM-REDES-DE-AGUA.pdf" TargetMode="External"/><Relationship Id="rId1082" Type="http://schemas.openxmlformats.org/officeDocument/2006/relationships/hyperlink" Target="https://www.caixa.gov.br/Downloads/sinapi-cadernos-tecnicos/SINAPI-CT-BOMBAS-HIDRAULICAS-CENTRIFUGAS-HORIZONTAIS-E-SUBMERSIVEIS.pdf" TargetMode="External"/><Relationship Id="rId2133" Type="http://schemas.openxmlformats.org/officeDocument/2006/relationships/hyperlink" Target="https://www.caixa.gov.br/Downloads/sinapi-cadernos-tecnicos/SINAPI-CT-DEPRECIACAO-JUROS-IMPOSTOS-E-SEGUROS-MANUTENCAO-E-MATERIAIS-NA-OPERACAO-DOS-EQUIPAMENTOS.pdf" TargetMode="External"/><Relationship Id="rId5289" Type="http://schemas.openxmlformats.org/officeDocument/2006/relationships/hyperlink" Target="https://www.caixa.gov.br/Downloads/sinapi-cadernos-tecnicos/SINAPI-CT-INSTALACOES-HIDRAULICAS-EM-PPR.pdf" TargetMode="External"/><Relationship Id="rId6754" Type="http://schemas.openxmlformats.org/officeDocument/2006/relationships/hyperlink" Target="https://www.caixa.gov.br/Downloads/sinapi-cadernos-tecnicos/SINAPI-CT-LIGACOES-PREDIAIS-DE-AGUA-E-ESGOTO.pdf" TargetMode="External"/><Relationship Id="rId7805" Type="http://schemas.openxmlformats.org/officeDocument/2006/relationships/hyperlink" Target="https://www.caixa.gov.br/Downloads/sinapi-cadernos-tecnicos/SINAPI-CT-PERFURACAO-HORIZONTAL-DIRECIONAL-HDD.pdf" TargetMode="External"/><Relationship Id="rId9160" Type="http://schemas.openxmlformats.org/officeDocument/2006/relationships/hyperlink" Target="https://www.caixa.gov.br/Downloads/sinapi-cadernos-tecnicos/SINAPI-CT-TRANSPORTE-FLUVIAL-CARGA-E-DESCARGA.pdf" TargetMode="External"/><Relationship Id="rId105" Type="http://schemas.openxmlformats.org/officeDocument/2006/relationships/hyperlink" Target="https://www.caixa.gov.br/Downloads/sinapi-cadernos-tecnicos/SINAPI-CT-ARGAMASSAS.pdf" TargetMode="External"/><Relationship Id="rId2200" Type="http://schemas.openxmlformats.org/officeDocument/2006/relationships/hyperlink" Target="https://www.caixa.gov.br/Downloads/sinapi-cadernos-tecnicos/SINAPI-CT-DEPRECIACAO-JUROS-IMPOSTOS-E-SEGUROS-MANUTENCAO-E-MATERIAIS-NA-OPERACAO-DOS-EQUIPAMENTOS.pdf" TargetMode="External"/><Relationship Id="rId5356" Type="http://schemas.openxmlformats.org/officeDocument/2006/relationships/hyperlink" Target="https://www.caixa.gov.br/Downloads/sinapi-cadernos-tecnicos/SINAPI-CT-INSTALACOES-PREDIAIS-DE-ESGOTO-TUBOS-E-CONEXOES.pdf" TargetMode="External"/><Relationship Id="rId6407" Type="http://schemas.openxmlformats.org/officeDocument/2006/relationships/hyperlink" Target="https://www.caixa.gov.br/Downloads/sinapi-cadernos-tecnicos/SINAPI-CT-INSTALACOES-EM-COBRE.pdf" TargetMode="External"/><Relationship Id="rId1899" Type="http://schemas.openxmlformats.org/officeDocument/2006/relationships/hyperlink" Target="https://www.caixa.gov.br/Downloads/sinapi-cadernos-tecnicos/SINAPI-CT-DEMOLICOES-E-REMOCOES.pdf" TargetMode="External"/><Relationship Id="rId4372" Type="http://schemas.openxmlformats.org/officeDocument/2006/relationships/hyperlink" Target="https://www.caixa.gov.br/Downloads/sinapi-cadernos-tecnicos/SINAPI-CT-INSTALACOES-ELETRICAS-ELETRODUTOS-EMBUTIDOS-CABOS-CAIXAS-TOMADAS-E-INTERRUPTORES.pdf" TargetMode="External"/><Relationship Id="rId5009" Type="http://schemas.openxmlformats.org/officeDocument/2006/relationships/hyperlink" Target="https://www.caixa.gov.br/Downloads/sinapi-cadernos-tecnicos/SINAPI-CT-INSTALACOES-HIDRAULICAS-RESERVACAO-E-BOMBAS-DE-RECALQUE.pdf" TargetMode="External"/><Relationship Id="rId5770" Type="http://schemas.openxmlformats.org/officeDocument/2006/relationships/hyperlink" Target="https://www.caixa.gov.br/Downloads/sinapi-cadernos-tecnicos/SINAPI-CT-INSTALACOES-PREDIAIS-DE-AGUA-QUENTE-EM-CPVC.pdf" TargetMode="External"/><Relationship Id="rId6821" Type="http://schemas.openxmlformats.org/officeDocument/2006/relationships/hyperlink" Target="https://www.caixa.gov.br/Downloads/sinapi-metodologia/Livro_SINAPI_Calculos_Parametros.pdf" TargetMode="External"/><Relationship Id="rId8579" Type="http://schemas.openxmlformats.org/officeDocument/2006/relationships/hyperlink" Target="https://www.caixa.gov.br/Downloads/sinapi-cadernos-tecnicos/SINAPI-CT-REDES-ENTERRADAS-DE-DISTRIBUICAO-ELETRICA.pdf" TargetMode="External"/><Relationship Id="rId1966" Type="http://schemas.openxmlformats.org/officeDocument/2006/relationships/hyperlink" Target="https://www.caixa.gov.br/Downloads/sinapi-cadernos-tecnicos/SINAPI-CT-DEPRECIACAO-JUROS-IMPOSTOS-E-SEGUROS-MANUTENCAO-E-MATERIAIS-NA-OPERACAO-DOS-EQUIPAMENTOS.pdf" TargetMode="External"/><Relationship Id="rId4025" Type="http://schemas.openxmlformats.org/officeDocument/2006/relationships/hyperlink" Target="https://www.caixa.gov.br/Downloads/sinapi-cadernos-tecnicos/SINAPI-CT-FORMAS-PARA-ESTRUTURAS-DE-CONCRETO-ARMADO.pdf" TargetMode="External"/><Relationship Id="rId5423" Type="http://schemas.openxmlformats.org/officeDocument/2006/relationships/hyperlink" Target="https://www.caixa.gov.br/Downloads/sinapi-cadernos-tecnicos/SINAPI-CT-INSTALACOES-PREDIAIS-DE-ESGOTO-TUBOS-E-CONEXOES.pdf" TargetMode="External"/><Relationship Id="rId8993" Type="http://schemas.openxmlformats.org/officeDocument/2006/relationships/hyperlink" Target="https://www.caixa.gov.br/Downloads/sinapi-cadernos-tecnicos/SINAPI-CT-SISTEMAS-DE-MEDICAO.pdf" TargetMode="External"/><Relationship Id="rId1619" Type="http://schemas.openxmlformats.org/officeDocument/2006/relationships/hyperlink" Target="https://www.caixa.gov.br/Downloads/sinapi-cadernos-tecnicos/SINAPI-CT-CUSTOS-HORARIOS-PRODUTIVO-E-IMPRODUTIVO-DOS-EQUIPAMENTOS.pdf" TargetMode="External"/><Relationship Id="rId7595" Type="http://schemas.openxmlformats.org/officeDocument/2006/relationships/hyperlink" Target="https://www.caixa.gov.br/Downloads/sinapi-cadernos-tecnicos/SINAPI-CT-PAREDES-EM-DRYWALL.pdf" TargetMode="External"/><Relationship Id="rId8646" Type="http://schemas.openxmlformats.org/officeDocument/2006/relationships/hyperlink" Target="https://www.caixa.gov.br/Downloads/sinapi-cadernos-tecnicos/SINAPI-CT-REDES-DE-LOGICA-TELEFONIA-E-IMAGEM.pdf" TargetMode="External"/><Relationship Id="rId3041" Type="http://schemas.openxmlformats.org/officeDocument/2006/relationships/hyperlink" Target="https://www.caixa.gov.br/Downloads/sinapi-cadernos-tecnicos/SINAPI-CT-EQUIPAMENTOS-DE-PROTECAO-COLETIVA.pdf" TargetMode="External"/><Relationship Id="rId6197" Type="http://schemas.openxmlformats.org/officeDocument/2006/relationships/hyperlink" Target="https://www.caixa.gov.br/Downloads/sinapi-cadernos-tecnicos/SINAPI-CT-INSTALACOES-DE-GAS-E-INCENDIO-EM-ACO-E-FERRO-GALVANIZADO.pdf" TargetMode="External"/><Relationship Id="rId7248" Type="http://schemas.openxmlformats.org/officeDocument/2006/relationships/hyperlink" Target="https://www.caixa.gov.br/Downloads/sinapi-cadernos-tecnicos/SINAPI-CT-LOUCAS-E-METAIS.pdf" TargetMode="External"/><Relationship Id="rId7662" Type="http://schemas.openxmlformats.org/officeDocument/2006/relationships/hyperlink" Target="https://www.caixa.gov.br/Downloads/sinapi-cadernos-tecnicos/SINAPI-CT-PASSEIOS-DE-CONCRETO.pdf" TargetMode="External"/><Relationship Id="rId8713" Type="http://schemas.openxmlformats.org/officeDocument/2006/relationships/hyperlink" Target="https://www.caixa.gov.br/Downloads/sinapi-cadernos-tecnicos/SINAPI-CT-REDES-DE-AGUA-E-ESGOTO-EM-PEAD-LISO-(TUBOS-E-CONEXOES).pdf" TargetMode="External"/><Relationship Id="rId3858" Type="http://schemas.openxmlformats.org/officeDocument/2006/relationships/hyperlink" Target="https://www.caixa.gov.br/Downloads/sinapi-cadernos-tecnicos/SINAPI-CT-EXECUCAO-DE-TIRANTES.pdf" TargetMode="External"/><Relationship Id="rId4909" Type="http://schemas.openxmlformats.org/officeDocument/2006/relationships/hyperlink" Target="https://www.caixa.gov.br/Downloads/sinapi-cadernos-tecnicos/SINAPI-CT-INSTALACOES-HIDRAULICAS-RESERVACAO-E-BOMBAS-DE-RECALQUE.pdf" TargetMode="External"/><Relationship Id="rId6264" Type="http://schemas.openxmlformats.org/officeDocument/2006/relationships/hyperlink" Target="https://www.caixa.gov.br/Downloads/sinapi-cadernos-tecnicos/SINAPI-CT-INSTALACOES-DE-GAS-EM-PEX-MULTICAMADAS.pdf" TargetMode="External"/><Relationship Id="rId7315" Type="http://schemas.openxmlformats.org/officeDocument/2006/relationships/hyperlink" Target="https://www.caixa.gov.br/Downloads/sinapi-cadernos-tecnicos/SINAPI-CT-MASSA-UNICA-EXTERNA.pdf" TargetMode="External"/><Relationship Id="rId779" Type="http://schemas.openxmlformats.org/officeDocument/2006/relationships/hyperlink" Target="https://www.caixa.gov.br/Downloads/sinapi-cadernos-tecnicos/SINAPI-CT-ATERROS-BASES-SUB-BASES-E-IMPRIMACOES.pdf" TargetMode="External"/><Relationship Id="rId5280" Type="http://schemas.openxmlformats.org/officeDocument/2006/relationships/hyperlink" Target="https://www.caixa.gov.br/Downloads/sinapi-cadernos-tecnicos/SINAPI-CT-INSTALACOES-HIDRAULICAS-EM-PPR.pdf" TargetMode="External"/><Relationship Id="rId6331" Type="http://schemas.openxmlformats.org/officeDocument/2006/relationships/hyperlink" Target="https://www.caixa.gov.br/Downloads/sinapi-cadernos-tecnicos/SINAPI-CT-INSTALACOES-DE-AR-CONDICIONADO.pdf" TargetMode="External"/><Relationship Id="rId9487" Type="http://schemas.openxmlformats.org/officeDocument/2006/relationships/hyperlink" Target="https://www.caixa.gov.br/Downloads/sinapi-cadernos-tecnicos/SINAPI-CT-TUBULACAO-FLANGEADA-PARA-REDES-DE-AGUA.pdf" TargetMode="External"/><Relationship Id="rId1476" Type="http://schemas.openxmlformats.org/officeDocument/2006/relationships/hyperlink" Target="https://www.caixa.gov.br/Downloads/sinapi-cadernos-tecnicos/SINAPI-CT-CUSTOS-HORARIOS-PRODUTIVO-E-IMPRODUTIVO-DOS-EQUIPAMENTOS.pdf" TargetMode="External"/><Relationship Id="rId2874" Type="http://schemas.openxmlformats.org/officeDocument/2006/relationships/hyperlink" Target="https://www.caixa.gov.br/Downloads/sinapi-cadernos-tecnicos/SINAPI-CT-ELETROCALHAS.pdf" TargetMode="External"/><Relationship Id="rId3925" Type="http://schemas.openxmlformats.org/officeDocument/2006/relationships/hyperlink" Target="https://www.caixa.gov.br/Downloads/sinapi-cadernos-tecnicos/SINAPI-CT-FOSSAS-E-SUMIDOUROS.pdf" TargetMode="External"/><Relationship Id="rId8089" Type="http://schemas.openxmlformats.org/officeDocument/2006/relationships/hyperlink" Target="https://www.caixa.gov.br/Downloads/sinapi-cadernos-tecnicos/SINAPI-CT-POSTES-DE-CONCRETO-E-METALICOS.pdf" TargetMode="External"/><Relationship Id="rId846" Type="http://schemas.openxmlformats.org/officeDocument/2006/relationships/hyperlink" Target="https://www.caixa.gov.br/Downloads/sinapi-cadernos-tecnicos/SINAPI-CT-ATERROS-BASES-SUB-BASES-E-IMPRIMACOES.pdf" TargetMode="External"/><Relationship Id="rId1129" Type="http://schemas.openxmlformats.org/officeDocument/2006/relationships/hyperlink" Target="https://www.caixa.gov.br/Downloads/sinapi-cadernos-tecnicos/SINAPI-CT-CAIXAS-ENTERRADAS.pdf" TargetMode="External"/><Relationship Id="rId1890" Type="http://schemas.openxmlformats.org/officeDocument/2006/relationships/hyperlink" Target="https://www.caixa.gov.br/Downloads/sinapi-cadernos-tecnicos/SINAPI-CT-DEMOLICOES-E-REMOCOES.pdf" TargetMode="External"/><Relationship Id="rId2527" Type="http://schemas.openxmlformats.org/officeDocument/2006/relationships/hyperlink" Target="https://www.caixa.gov.br/Downloads/sinapi-cadernos-tecnicos/SINAPI-CT-DEPRECIACAO-JUROS-IMPOSTOS-E-SEGUROS-MANUTENCAO-E-MATERIAIS-NA-OPERACAO-DOS-EQUIPAMENTOS.pdf" TargetMode="External"/><Relationship Id="rId2941" Type="http://schemas.openxmlformats.org/officeDocument/2006/relationships/hyperlink" Target="https://www.caixa.gov.br/Downloads/sinapi-cadernos-tecnicos/SINAPI-CT-ENERGIA-SOLAR-PARA-EDIFICACOES.pdf" TargetMode="External"/><Relationship Id="rId5000" Type="http://schemas.openxmlformats.org/officeDocument/2006/relationships/hyperlink" Target="https://www.caixa.gov.br/Downloads/sinapi-cadernos-tecnicos/SINAPI-CT-INSTALACOES-HIDRAULICAS-RESERVACAO-E-BOMBAS-DE-RECALQUE.pdf" TargetMode="External"/><Relationship Id="rId8156" Type="http://schemas.openxmlformats.org/officeDocument/2006/relationships/hyperlink" Target="https://www.caixa.gov.br/Downloads/sinapi-cadernos-tecnicos/SINAPI-CT-POCOS-DE-VISITA-E-CAIXAS-PARA-BOCAS-DE-LOBO.pdf" TargetMode="External"/><Relationship Id="rId9207" Type="http://schemas.openxmlformats.org/officeDocument/2006/relationships/hyperlink" Target="https://www.caixa.gov.br/Downloads/sinapi-cadernos-tecnicos/SINAPI-CT-TRANSPORTE-DE-MATERIAIS-DENTRO-DO-CANTEIRO-DE-OBRAS.pdf" TargetMode="External"/><Relationship Id="rId9554" Type="http://schemas.openxmlformats.org/officeDocument/2006/relationships/hyperlink" Target="https://www.caixa.gov.br/Downloads/sinapi-cadernos-tecnicos/SINAPI-CT-VERGAS-CONTRAVERGAS-E-FIXACAO-DE-ALVENARIA.pdf" TargetMode="External"/><Relationship Id="rId913" Type="http://schemas.openxmlformats.org/officeDocument/2006/relationships/hyperlink" Target="https://www.caixa.gov.br/Downloads/sinapi-cadernos-tecnicos/SINAPI-CT-ATERROS-BASES-SUB-BASES-E-IMPRIMACOES.pdf" TargetMode="External"/><Relationship Id="rId1543" Type="http://schemas.openxmlformats.org/officeDocument/2006/relationships/hyperlink" Target="https://www.caixa.gov.br/Downloads/sinapi-cadernos-tecnicos/SINAPI-CT-CUSTOS-HORARIOS-PRODUTIVO-E-IMPRODUTIVO-DOS-EQUIPAMENTOS.pdf" TargetMode="External"/><Relationship Id="rId4699" Type="http://schemas.openxmlformats.org/officeDocument/2006/relationships/hyperlink" Target="https://www.caixa.gov.br/Downloads/sinapi-cadernos-tecnicos/SINAPI-CT-INSTALACOES-ELETRICAS-QUADROS-CABOS-DISJUNTORES-CONTATORES-E-BARRAMENTOS-BLINDADOS.pdf" TargetMode="External"/><Relationship Id="rId8570" Type="http://schemas.openxmlformats.org/officeDocument/2006/relationships/hyperlink" Target="https://www.caixa.gov.br/Downloads/sinapi-cadernos-tecnicos/SINAPI-CT-REDES-ENTERRADAS-DE-DISTRIBUICAO-ELETRICA.pdf" TargetMode="External"/><Relationship Id="rId9621" Type="http://schemas.openxmlformats.org/officeDocument/2006/relationships/hyperlink" Target="https://www.caixa.gov.br/Downloads/sinapi-cadernos-tecnicos/SINAPI-CT-VIDROS-E-ESPELHOS.pdf" TargetMode="External"/><Relationship Id="rId1610" Type="http://schemas.openxmlformats.org/officeDocument/2006/relationships/hyperlink" Target="https://www.caixa.gov.br/Downloads/sinapi-cadernos-tecnicos/SINAPI-CT-CUSTOS-HORARIOS-PRODUTIVO-E-IMPRODUTIVO-DOS-EQUIPAMENTOS.pdf" TargetMode="External"/><Relationship Id="rId4766" Type="http://schemas.openxmlformats.org/officeDocument/2006/relationships/hyperlink" Target="https://www.caixa.gov.br/Downloads/sinapi-cadernos-tecnicos/SINAPI-CT-INSTALACOES-ELETRICAS-REDE-DE-DISTRIBUICAO.pdf" TargetMode="External"/><Relationship Id="rId5817" Type="http://schemas.openxmlformats.org/officeDocument/2006/relationships/hyperlink" Target="https://www.caixa.gov.br/Downloads/sinapi-cadernos-tecnicos/SINAPI-CT-INSTALACOES-PREDIAIS-DE-AGUAS-PLUVIAIS-TUBOS-CONEXOES-CAIXAS-E-RALOS.pdf" TargetMode="External"/><Relationship Id="rId7172" Type="http://schemas.openxmlformats.org/officeDocument/2006/relationships/hyperlink" Target="https://www.caixa.gov.br/Downloads/sinapi-cadernos-tecnicos/SINAPI-CT-LOUCAS-E-METAIS.pdf" TargetMode="External"/><Relationship Id="rId8223" Type="http://schemas.openxmlformats.org/officeDocument/2006/relationships/hyperlink" Target="https://www.caixa.gov.br/Downloads/sinapi-cadernos-tecnicos/SINAPI-CT-POCOS-DE-VISITA-E-CAIXAS-PARA-BOCAS-DE-LOBO.pdf" TargetMode="External"/><Relationship Id="rId3368" Type="http://schemas.openxmlformats.org/officeDocument/2006/relationships/hyperlink" Target="https://www.caixa.gov.br/Downloads/sinapi-cadernos-tecnicos/SINAPI-CT-ESCORAMENTO-E-PREPARO-DE-FUNDO-DE-VALAS.pdf" TargetMode="External"/><Relationship Id="rId3782" Type="http://schemas.openxmlformats.org/officeDocument/2006/relationships/hyperlink" Target="https://www.caixa.gov.br/Downloads/sinapi-cadernos-tecnicos/SINAPI-CT-ESTRUTURAS-DE-MADEIRA.pdf" TargetMode="External"/><Relationship Id="rId4419" Type="http://schemas.openxmlformats.org/officeDocument/2006/relationships/hyperlink" Target="https://www.caixa.gov.br/Downloads/sinapi-cadernos-tecnicos/SINAPI-CT-INSTALACOES-ELETRICAS-ELETRODUTOS-EMBUTIDOS-CABOS-CAIXAS-TOMADAS-E-INTERRUPTORES.pdf" TargetMode="External"/><Relationship Id="rId4833" Type="http://schemas.openxmlformats.org/officeDocument/2006/relationships/hyperlink" Target="https://www.caixa.gov.br/Downloads/sinapi-cadernos-tecnicos/SINAPI-CT-INSTALACOES-HIDRAULICAS-RESERVACAO-E-BOMBAS-DE-RECALQUE.pdf" TargetMode="External"/><Relationship Id="rId7989" Type="http://schemas.openxmlformats.org/officeDocument/2006/relationships/hyperlink" Target="https://www.caixa.gov.br/Downloads/sinapi-cadernos-tecnicos/SINAPI-CT-PINTURA-PARA-PISOS-E-PARA-SINALIZACAO-HORIZONTAL-E-VERTICAL.pdf" TargetMode="External"/><Relationship Id="rId289" Type="http://schemas.openxmlformats.org/officeDocument/2006/relationships/hyperlink" Target="https://www.caixa.gov.br/Downloads/sinapi-cadernos-tecnicos/SINAPI-CT-ARMACAO-PARA-ESTRUTURAS-DE-CONCRETO-ARMADO.pdf" TargetMode="External"/><Relationship Id="rId2384" Type="http://schemas.openxmlformats.org/officeDocument/2006/relationships/hyperlink" Target="https://www.caixa.gov.br/Downloads/sinapi-cadernos-tecnicos/SINAPI-CT-DEPRECIACAO-JUROS-IMPOSTOS-E-SEGUROS-MANUTENCAO-E-MATERIAIS-NA-OPERACAO-DOS-EQUIPAMENTOS.pdf" TargetMode="External"/><Relationship Id="rId3435" Type="http://schemas.openxmlformats.org/officeDocument/2006/relationships/hyperlink" Target="https://www.caixa.gov.br/Downloads/sinapi-cadernos-tecnicos/SINAPI-CT-ESQUADRIAS-JANELAS.pdf" TargetMode="External"/><Relationship Id="rId356" Type="http://schemas.openxmlformats.org/officeDocument/2006/relationships/hyperlink" Target="https://www.caixa.gov.br/Downloads/sinapi-cadernos-tecnicos/SINAPI-CT-ASSENTAMENTO-DE-TUBOS-DE-ESGOTO-EM-PVC-E-PEAD.pdf" TargetMode="External"/><Relationship Id="rId770" Type="http://schemas.openxmlformats.org/officeDocument/2006/relationships/hyperlink" Target="https://www.caixa.gov.br/Downloads/sinapi-cadernos-tecnicos/SINAPI-CT-ATERROS-BASES-SUB-BASES-E-IMPRIMACOES.pdf" TargetMode="External"/><Relationship Id="rId2037" Type="http://schemas.openxmlformats.org/officeDocument/2006/relationships/hyperlink" Target="https://www.caixa.gov.br/Downloads/sinapi-cadernos-tecnicos/SINAPI-CT-DEPRECIACAO-JUROS-IMPOSTOS-E-SEGUROS-MANUTENCAO-E-MATERIAIS-NA-OPERACAO-DOS-EQUIPAMENTOS.pdf" TargetMode="External"/><Relationship Id="rId2451" Type="http://schemas.openxmlformats.org/officeDocument/2006/relationships/hyperlink" Target="https://www.caixa.gov.br/Downloads/sinapi-cadernos-tecnicos/SINAPI-CT-DEPRECIACAO-JUROS-IMPOSTOS-E-SEGUROS-MANUTENCAO-E-MATERIAIS-NA-OPERACAO-DOS-EQUIPAMENTOS.pdf" TargetMode="External"/><Relationship Id="rId4900" Type="http://schemas.openxmlformats.org/officeDocument/2006/relationships/hyperlink" Target="https://www.caixa.gov.br/Downloads/sinapi-cadernos-tecnicos/SINAPI-CT-INSTALACOES-HIDRAULICAS-RESERVACAO-E-BOMBAS-DE-RECALQUE.pdf" TargetMode="External"/><Relationship Id="rId6658" Type="http://schemas.openxmlformats.org/officeDocument/2006/relationships/hyperlink" Target="https://www.caixa.gov.br/Downloads/sinapi-cadernos-tecnicos/SINAPI-CT-LAJES-PRE-MOLDADAS.pdf" TargetMode="External"/><Relationship Id="rId9064" Type="http://schemas.openxmlformats.org/officeDocument/2006/relationships/hyperlink" Target="https://www.caixa.gov.br/Downloads/sinapi-cadernos-tecnicos/SINAPI-CT-TELHAMENTO-PARA-COBERTURA.pdf" TargetMode="External"/><Relationship Id="rId423" Type="http://schemas.openxmlformats.org/officeDocument/2006/relationships/hyperlink" Target="https://www.caixa.gov.br/Downloads/sinapi-cadernos-tecnicos/SINAPI-CT-ASSENTAMENTO-DE-TUBOS-DE-PVC-E-METALICOS-EM-REDES-DE-AGUA.pdf" TargetMode="External"/><Relationship Id="rId1053" Type="http://schemas.openxmlformats.org/officeDocument/2006/relationships/hyperlink" Target="https://www.caixa.gov.br/Downloads/sinapi-cadernos-tecnicos/SINAPI-CT-BOCAS-PARA-BUEIROS.pdf" TargetMode="External"/><Relationship Id="rId2104" Type="http://schemas.openxmlformats.org/officeDocument/2006/relationships/hyperlink" Target="https://www.caixa.gov.br/Downloads/sinapi-cadernos-tecnicos/SINAPI-CT-DEPRECIACAO-JUROS-IMPOSTOS-E-SEGUROS-MANUTENCAO-E-MATERIAIS-NA-OPERACAO-DOS-EQUIPAMENTOS.pdf" TargetMode="External"/><Relationship Id="rId3502" Type="http://schemas.openxmlformats.org/officeDocument/2006/relationships/hyperlink" Target="https://www.caixa.gov.br/Downloads/sinapi-cadernos-tecnicos/SINAPI-CT-ESQUADRIAS-PORTAS.pdf" TargetMode="External"/><Relationship Id="rId7709" Type="http://schemas.openxmlformats.org/officeDocument/2006/relationships/hyperlink" Target="https://www.caixa.gov.br/Downloads/sinapi-cadernos-tecnicos/SINAPI-CT-PAVIMENTO-RIGIDO-DE-CONCRETO.pdf" TargetMode="External"/><Relationship Id="rId8080" Type="http://schemas.openxmlformats.org/officeDocument/2006/relationships/hyperlink" Target="https://www.caixa.gov.br/Downloads/sinapi-cadernos-tecnicos/SINAPI-CT-POSTES-DE-CONCRETO-E-METALICOS.pdf" TargetMode="External"/><Relationship Id="rId9131" Type="http://schemas.openxmlformats.org/officeDocument/2006/relationships/hyperlink" Target="https://www.caixa.gov.br/Downloads/sinapi-cadernos-tecnicos/SINAPI-CT-TRANSPORTE-FLUVIAL-CARGA-E-DESCARGA.pdf" TargetMode="External"/><Relationship Id="rId5674" Type="http://schemas.openxmlformats.org/officeDocument/2006/relationships/hyperlink" Target="https://www.caixa.gov.br/Downloads/sinapi-cadernos-tecnicos/SINAPI-CT-INSTALACOES-PREDIAIS-DE-AGUA-FRIA-EM-PVC.pdf" TargetMode="External"/><Relationship Id="rId6725" Type="http://schemas.openxmlformats.org/officeDocument/2006/relationships/hyperlink" Target="https://www.caixa.gov.br/Downloads/sinapi-cadernos-tecnicos/SINAPI-CT-LIGACOES-PREDIAIS-DE-AGUA-E-ESGOTO.pdf" TargetMode="External"/><Relationship Id="rId1120" Type="http://schemas.openxmlformats.org/officeDocument/2006/relationships/hyperlink" Target="https://www.caixa.gov.br/Downloads/sinapi-cadernos-tecnicos/SINAPI-CT-CAIXAS-ENTERRADAS.pdf" TargetMode="External"/><Relationship Id="rId4276" Type="http://schemas.openxmlformats.org/officeDocument/2006/relationships/hyperlink" Target="https://www.caixa.gov.br/Downloads/sinapi-cadernos-tecnicos/SINAPI-CT-ILUMINACAO-PREDIAL-E-MONITORAMENTO.pdf" TargetMode="External"/><Relationship Id="rId4690" Type="http://schemas.openxmlformats.org/officeDocument/2006/relationships/hyperlink" Target="https://www.caixa.gov.br/Downloads/sinapi-cadernos-tecnicos/SINAPI-CT-INSTALACOES-ELETRICAS-QUADROS-CABOS-DISJUNTORES-CONTATORES-E-BARRAMENTOS-BLINDADOS.pdf" TargetMode="External"/><Relationship Id="rId5327" Type="http://schemas.openxmlformats.org/officeDocument/2006/relationships/hyperlink" Target="https://www.caixa.gov.br/Downloads/sinapi-cadernos-tecnicos/SINAPI-CT-INSTALACOES-HIDRAULICAS-EM-PPR.pdf" TargetMode="External"/><Relationship Id="rId5741" Type="http://schemas.openxmlformats.org/officeDocument/2006/relationships/hyperlink" Target="https://www.caixa.gov.br/Downloads/sinapi-cadernos-tecnicos/SINAPI-CT-INSTALACOES-PREDIAIS-DE-AGUA-QUENTE-EM-CPVC.pdf" TargetMode="External"/><Relationship Id="rId8897" Type="http://schemas.openxmlformats.org/officeDocument/2006/relationships/hyperlink" Target="https://www.caixa.gov.br/Downloads/sinapi-cadernos-tecnicos/SINAPI-CT-SINALIZACAO-VERTICAL-VIARIA.pdf" TargetMode="External"/><Relationship Id="rId1937" Type="http://schemas.openxmlformats.org/officeDocument/2006/relationships/hyperlink" Target="https://www.caixa.gov.br/Downloads/sinapi-cadernos-tecnicos/SINAPI-CT-DEPRECIACAO-JUROS-IMPOSTOS-E-SEGUROS-MANUTENCAO-E-MATERIAIS-NA-OPERACAO-DOS-EQUIPAMENTOS.pdf" TargetMode="External"/><Relationship Id="rId3292" Type="http://schemas.openxmlformats.org/officeDocument/2006/relationships/hyperlink" Target="https://www.caixa.gov.br/Downloads/sinapi-cadernos-tecnicos/SINAPI-CT-ESCAVACAO-DE-VALAS.pdf" TargetMode="External"/><Relationship Id="rId4343" Type="http://schemas.openxmlformats.org/officeDocument/2006/relationships/hyperlink" Target="https://www.caixa.gov.br/Downloads/sinapi-cadernos-tecnicos/SINAPI-CT-IMPERMEABILIZACAO-PROTECAO-MECANICA-E-TRATAMENTO-DE-JUNTA.pdf" TargetMode="External"/><Relationship Id="rId7499" Type="http://schemas.openxmlformats.org/officeDocument/2006/relationships/hyperlink" Target="https://www.caixa.gov.br/Downloads/sinapi-cadernos-tecnicos/SINAPI-CT-PAISAGISMO-PLANTIO.pdf" TargetMode="External"/><Relationship Id="rId8964" Type="http://schemas.openxmlformats.org/officeDocument/2006/relationships/hyperlink" Target="https://www.caixa.gov.br/Downloads/sinapi-cadernos-tecnicos/SINAPI-CT-SISTEMAS-DE-MEDICAO.pdf" TargetMode="External"/><Relationship Id="rId4410" Type="http://schemas.openxmlformats.org/officeDocument/2006/relationships/hyperlink" Target="https://www.caixa.gov.br/Downloads/sinapi-cadernos-tecnicos/SINAPI-CT-INSTALACOES-ELETRICAS-ELETRODUTOS-EMBUTIDOS-CABOS-CAIXAS-TOMADAS-E-INTERRUPTORES.pdf" TargetMode="External"/><Relationship Id="rId7566" Type="http://schemas.openxmlformats.org/officeDocument/2006/relationships/hyperlink" Target="https://www.caixa.gov.br/Downloads/sinapi-cadernos-tecnicos/SINAPI-CT-PAREDES-DE-CONCRETO-ESTUCAMENTO.pdf" TargetMode="External"/><Relationship Id="rId8617" Type="http://schemas.openxmlformats.org/officeDocument/2006/relationships/hyperlink" Target="https://www.caixa.gov.br/Downloads/sinapi-cadernos-tecnicos/SINAPI-CT-REDES-DE-LOGICA-TELEFONIA-E-IMAGEM.pdf" TargetMode="External"/><Relationship Id="rId280" Type="http://schemas.openxmlformats.org/officeDocument/2006/relationships/hyperlink" Target="https://www.caixa.gov.br/Downloads/sinapi-cadernos-tecnicos/SINAPI-CT-ARMACAO-PARA-ESTRUTURAS-DE-CONCRETO-ARMADO.pdf" TargetMode="External"/><Relationship Id="rId3012" Type="http://schemas.openxmlformats.org/officeDocument/2006/relationships/hyperlink" Target="https://www.caixa.gov.br/Downloads/sinapi-cadernos-tecnicos/SINAPI-CT-EQUIPAMENTOS-DE-PROTECAO-COLETIVA.pdf" TargetMode="External"/><Relationship Id="rId6168" Type="http://schemas.openxmlformats.org/officeDocument/2006/relationships/hyperlink" Target="https://www.caixa.gov.br/Downloads/sinapi-cadernos-tecnicos/SINAPI-CT-INSTALACOES-DE-GAS-E-INCENDIO-EM-ACO-E-FERRO-GALVANIZADO.pdf" TargetMode="External"/><Relationship Id="rId6582" Type="http://schemas.openxmlformats.org/officeDocument/2006/relationships/hyperlink" Target="https://www.caixa.gov.br/Downloads/sinapi-cadernos-tecnicos/SINAPI-CT-INSTALACOES-EM-COBRE.pdf" TargetMode="External"/><Relationship Id="rId7219" Type="http://schemas.openxmlformats.org/officeDocument/2006/relationships/hyperlink" Target="https://www.caixa.gov.br/Downloads/sinapi-cadernos-tecnicos/SINAPI-CT-LOUCAS-E-METAIS.pdf" TargetMode="External"/><Relationship Id="rId7980" Type="http://schemas.openxmlformats.org/officeDocument/2006/relationships/hyperlink" Target="https://www.caixa.gov.br/Downloads/sinapi-cadernos-tecnicos/SINAPI-CT-PINTURA-PARA-PISOS-E-PARA-SINALIZACAO-HORIZONTAL-E-VERTICAL.pdf" TargetMode="External"/><Relationship Id="rId5184" Type="http://schemas.openxmlformats.org/officeDocument/2006/relationships/hyperlink" Target="https://www.caixa.gov.br/Downloads/sinapi-cadernos-tecnicos/SINAPI-CT-INSTALACOES-HIDRAULICAS-EM-PEX.pdf" TargetMode="External"/><Relationship Id="rId6235" Type="http://schemas.openxmlformats.org/officeDocument/2006/relationships/hyperlink" Target="https://www.caixa.gov.br/Downloads/sinapi-cadernos-tecnicos/SINAPI-CT-INSTALACOES-DE-GAS-E-INCENDIO-EM-ACO-E-FERRO-GALVANIZADO.pdf" TargetMode="External"/><Relationship Id="rId7633" Type="http://schemas.openxmlformats.org/officeDocument/2006/relationships/hyperlink" Target="https://www.caixa.gov.br/Downloads/sinapi-cadernos-tecnicos/SINAPI-CT-PARQUINHOS-E-EQUIPAMENTOS-DE-GINASTICA-AO-AR-LIVRE.pdf" TargetMode="External"/><Relationship Id="rId2778" Type="http://schemas.openxmlformats.org/officeDocument/2006/relationships/hyperlink" Target="https://www.caixa.gov.br/Downloads/sinapi-cadernos-tecnicos/SINAPI-CT-DRENOS.pdf" TargetMode="External"/><Relationship Id="rId3829" Type="http://schemas.openxmlformats.org/officeDocument/2006/relationships/hyperlink" Target="https://www.caixa.gov.br/Downloads/sinapi-cadernos-tecnicos/SINAPI-CT-ESTRUTURAS-DE-MADEIRA.pdf" TargetMode="External"/><Relationship Id="rId7700" Type="http://schemas.openxmlformats.org/officeDocument/2006/relationships/hyperlink" Target="https://www.caixa.gov.br/Downloads/sinapi-cadernos-tecnicos/SINAPI-CT-PAVIMENTO-INTERTRAVADO.pdf" TargetMode="External"/><Relationship Id="rId1794" Type="http://schemas.openxmlformats.org/officeDocument/2006/relationships/hyperlink" Target="https://www.caixa.gov.br/Downloads/sinapi-cadernos-tecnicos/SINAPI-CT-CUSTOS-HORARIOS-PRODUTIVO-E-IMPRODUTIVO-DOS-EQUIPAMENTOS.pdf" TargetMode="External"/><Relationship Id="rId2845" Type="http://schemas.openxmlformats.org/officeDocument/2006/relationships/hyperlink" Target="https://www.caixa.gov.br/Downloads/sinapi-cadernos-tecnicos/SINAPI-CT-DUTOS-PARA-AR-CONDICIONADO.pdf" TargetMode="External"/><Relationship Id="rId5251" Type="http://schemas.openxmlformats.org/officeDocument/2006/relationships/hyperlink" Target="https://www.caixa.gov.br/Downloads/sinapi-cadernos-tecnicos/SINAPI-CT-INSTALACOES-HIDRAULICAS-EM-PPR.pdf" TargetMode="External"/><Relationship Id="rId6302" Type="http://schemas.openxmlformats.org/officeDocument/2006/relationships/hyperlink" Target="https://www.caixa.gov.br/Downloads/sinapi-cadernos-tecnicos/SINAPI-CT-INSTALACOES-DE-GAS-EM-PEX-MULTICAMADAS.pdf" TargetMode="External"/><Relationship Id="rId9458" Type="http://schemas.openxmlformats.org/officeDocument/2006/relationships/hyperlink" Target="https://www.caixa.gov.br/Downloads/sinapi-cadernos-tecnicos/SINAPI-CT-TUBULACAO-FLANGEADA-PARA-REDES-DE-AGUA.pdf" TargetMode="External"/><Relationship Id="rId86" Type="http://schemas.openxmlformats.org/officeDocument/2006/relationships/hyperlink" Target="https://www.caixa.gov.br/Downloads/sinapi-cadernos-tecnicos/SINAPI-CT-ALVENARIAS-DIVERSAS.pdf" TargetMode="External"/><Relationship Id="rId817" Type="http://schemas.openxmlformats.org/officeDocument/2006/relationships/hyperlink" Target="https://www.caixa.gov.br/Downloads/sinapi-cadernos-tecnicos/SINAPI-CT-ATERROS-BASES-SUB-BASES-E-IMPRIMACOES.pdf" TargetMode="External"/><Relationship Id="rId1447" Type="http://schemas.openxmlformats.org/officeDocument/2006/relationships/hyperlink" Target="https://www.caixa.gov.br/Downloads/sinapi-cadernos-tecnicos/SINAPI-CT-CUSTOS-HORARIOS-PRODUTIVO-E-IMPRODUTIVO-DOS-EQUIPAMENTOS.pdf" TargetMode="External"/><Relationship Id="rId1861" Type="http://schemas.openxmlformats.org/officeDocument/2006/relationships/hyperlink" Target="https://www.caixa.gov.br/Downloads/sinapi-cadernos-tecnicos/SINAPI-CT-DEMOLICOES-E-REMOCOES.pdf" TargetMode="External"/><Relationship Id="rId2912" Type="http://schemas.openxmlformats.org/officeDocument/2006/relationships/hyperlink" Target="https://www.caixa.gov.br/Downloads/sinapi-cadernos-tecnicos/SINAPI-CT-ELETROCALHAS.pdf" TargetMode="External"/><Relationship Id="rId8474" Type="http://schemas.openxmlformats.org/officeDocument/2006/relationships/hyperlink" Target="https://www.caixa.gov.br/Downloads/sinapi-cadernos-tecnicos/SINAPI-CT-RASGOS-E-FIXACOES.pdf" TargetMode="External"/><Relationship Id="rId9525" Type="http://schemas.openxmlformats.org/officeDocument/2006/relationships/hyperlink" Target="https://www.caixa.gov.br/Downloads/sinapi-cadernos-tecnicos/SINAPI-CT-USINAGENS.pdf" TargetMode="External"/><Relationship Id="rId1514" Type="http://schemas.openxmlformats.org/officeDocument/2006/relationships/hyperlink" Target="https://www.caixa.gov.br/Downloads/sinapi-cadernos-tecnicos/SINAPI-CT-CUSTOS-HORARIOS-PRODUTIVO-E-IMPRODUTIVO-DOS-EQUIPAMENTOS.pdf" TargetMode="External"/><Relationship Id="rId7076" Type="http://schemas.openxmlformats.org/officeDocument/2006/relationships/hyperlink" Target="https://www.caixa.gov.br/Downloads/sinapi-metodologia/Livro_SINAPI_Calculos_Parametros.pdf" TargetMode="External"/><Relationship Id="rId7490" Type="http://schemas.openxmlformats.org/officeDocument/2006/relationships/hyperlink" Target="https://www.caixa.gov.br/Downloads/sinapi-cadernos-tecnicos/SINAPI-CT-MONTAGEM-DE-GRUAS-E-CREMALHEIRAS.pdf" TargetMode="External"/><Relationship Id="rId8127" Type="http://schemas.openxmlformats.org/officeDocument/2006/relationships/hyperlink" Target="https://www.caixa.gov.br/Downloads/sinapi-cadernos-tecnicos/SINAPI-CT-POSTES-DE-CONCRETO-E-METALICOS.pdf" TargetMode="External"/><Relationship Id="rId8541" Type="http://schemas.openxmlformats.org/officeDocument/2006/relationships/hyperlink" Target="https://www.caixa.gov.br/Downloads/sinapi-cadernos-tecnicos/SINAPI-CT-RECOMPOSICAO-DE-PAVIMENTOS.pdf" TargetMode="External"/><Relationship Id="rId3686" Type="http://schemas.openxmlformats.org/officeDocument/2006/relationships/hyperlink" Target="https://www.caixa.gov.br/Downloads/sinapi-cadernos-tecnicos/SINAPI-CT-ESTRUTURA-E-TRAMA-PARA-COBERTURA.pdf" TargetMode="External"/><Relationship Id="rId6092" Type="http://schemas.openxmlformats.org/officeDocument/2006/relationships/hyperlink" Target="https://www.caixa.gov.br/Downloads/sinapi-cadernos-tecnicos/SINAPI-CT-INSTALACOES-DE-GAS-E-INCENDIO-EM-ACO-E-FERRO-GALVANIZADO.pdf" TargetMode="External"/><Relationship Id="rId7143" Type="http://schemas.openxmlformats.org/officeDocument/2006/relationships/hyperlink" Target="https://www.caixa.gov.br/Downloads/sinapi-metodologia/Livro_SINAPI_Calculos_Parametros.pdf" TargetMode="External"/><Relationship Id="rId2288" Type="http://schemas.openxmlformats.org/officeDocument/2006/relationships/hyperlink" Target="https://www.caixa.gov.br/Downloads/sinapi-cadernos-tecnicos/SINAPI-CT-DEPRECIACAO-JUROS-IMPOSTOS-E-SEGUROS-MANUTENCAO-E-MATERIAIS-NA-OPERACAO-DOS-EQUIPAMENTOS.pdf" TargetMode="External"/><Relationship Id="rId3339" Type="http://schemas.openxmlformats.org/officeDocument/2006/relationships/hyperlink" Target="https://www.caixa.gov.br/Downloads/sinapi-cadernos-tecnicos/SINAPI-CT-ESCAVACAO-EM-MATERIAL-DE-3&#170;-CATEGORIA.pdf" TargetMode="External"/><Relationship Id="rId4737" Type="http://schemas.openxmlformats.org/officeDocument/2006/relationships/hyperlink" Target="https://www.caixa.gov.br/Downloads/sinapi-cadernos-tecnicos/SINAPI-CT-INSTALACOES-ELETRICAS-REDE-DE-DISTRIBUICAO.pdf" TargetMode="External"/><Relationship Id="rId7210" Type="http://schemas.openxmlformats.org/officeDocument/2006/relationships/hyperlink" Target="https://www.caixa.gov.br/Downloads/sinapi-cadernos-tecnicos/SINAPI-CT-LOUCAS-E-METAIS.pdf" TargetMode="External"/><Relationship Id="rId3753" Type="http://schemas.openxmlformats.org/officeDocument/2006/relationships/hyperlink" Target="https://www.caixa.gov.br/Downloads/sinapi-cadernos-tecnicos/SINAPI-CT-ESTRUTURAS-DE-CONTENCAO-ESTACAS-PAREDES-DIAFRAGMA-E-MURETA-GUIA.pdf" TargetMode="External"/><Relationship Id="rId4804" Type="http://schemas.openxmlformats.org/officeDocument/2006/relationships/hyperlink" Target="https://www.caixa.gov.br/Downloads/sinapi-cadernos-tecnicos/SINAPI-CT-INSTALACOES-HIDRAULICAS-RESERVACAO-E-BOMBAS-DE-RECALQUE.pdf" TargetMode="External"/><Relationship Id="rId674" Type="http://schemas.openxmlformats.org/officeDocument/2006/relationships/hyperlink" Target="https://www.caixa.gov.br/Downloads/sinapi-cadernos-tecnicos/SINAPI-CT-ASSENTAMENTO-DE-TUBOS-DE-ESGOTO-OU-DRENAGEM-PLUVIAL-EM-CONCRETO.pdf" TargetMode="External"/><Relationship Id="rId2355" Type="http://schemas.openxmlformats.org/officeDocument/2006/relationships/hyperlink" Target="https://www.caixa.gov.br/Downloads/sinapi-cadernos-tecnicos/SINAPI-CT-DEPRECIACAO-JUROS-IMPOSTOS-E-SEGUROS-MANUTENCAO-E-MATERIAIS-NA-OPERACAO-DOS-EQUIPAMENTOS.pdf" TargetMode="External"/><Relationship Id="rId3406" Type="http://schemas.openxmlformats.org/officeDocument/2006/relationships/hyperlink" Target="https://www.caixa.gov.br/Downloads/sinapi-cadernos-tecnicos/SINAPI-CT-ESGOTAMENTO-DE-VALA-E-REBAIXAMENTO-DO-LENCOL-FREATICO.pdf" TargetMode="External"/><Relationship Id="rId3820" Type="http://schemas.openxmlformats.org/officeDocument/2006/relationships/hyperlink" Target="https://www.caixa.gov.br/Downloads/sinapi-cadernos-tecnicos/SINAPI-CT-ESTRUTURAS-DE-MADEIRA.pdf" TargetMode="External"/><Relationship Id="rId6976" Type="http://schemas.openxmlformats.org/officeDocument/2006/relationships/hyperlink" Target="https://www.caixa.gov.br/Downloads/sinapi-metodologia/Livro_SINAPI_Calculos_Parametros.pdf" TargetMode="External"/><Relationship Id="rId9382" Type="http://schemas.openxmlformats.org/officeDocument/2006/relationships/hyperlink" Target="https://www.caixa.gov.br/Downloads/sinapi-cadernos-tecnicos/SINAPI-CT-TRANSPORTE-CARGA-E-DESCARGA-DE-MATERIAIS.pdf" TargetMode="External"/><Relationship Id="rId327" Type="http://schemas.openxmlformats.org/officeDocument/2006/relationships/hyperlink" Target="https://www.caixa.gov.br/Downloads/sinapi-cadernos-tecnicos/SINAPI-CT-ARMACAO-PARA-ESTRUTURAS-DE-CONCRETO-ARMADO.pdf" TargetMode="External"/><Relationship Id="rId741" Type="http://schemas.openxmlformats.org/officeDocument/2006/relationships/hyperlink" Target="https://www.caixa.gov.br/Downloads/sinapi-cadernos-tecnicos/SINAPI-CT-ATERRO-E-REATERRO-DE-VALAS.pdf" TargetMode="External"/><Relationship Id="rId1371" Type="http://schemas.openxmlformats.org/officeDocument/2006/relationships/hyperlink" Target="https://www.caixa.gov.br/Downloads/sinapi-cadernos-tecnicos/SINAPI-CT-CONCRETO-PROTENDIDO.pdf" TargetMode="External"/><Relationship Id="rId2008" Type="http://schemas.openxmlformats.org/officeDocument/2006/relationships/hyperlink" Target="https://www.caixa.gov.br/Downloads/sinapi-cadernos-tecnicos/SINAPI-CT-DEPRECIACAO-JUROS-IMPOSTOS-E-SEGUROS-MANUTENCAO-E-MATERIAIS-NA-OPERACAO-DOS-EQUIPAMENTOS.pdf" TargetMode="External"/><Relationship Id="rId2422" Type="http://schemas.openxmlformats.org/officeDocument/2006/relationships/hyperlink" Target="https://www.caixa.gov.br/Downloads/sinapi-cadernos-tecnicos/SINAPI-CT-DEPRECIACAO-JUROS-IMPOSTOS-E-SEGUROS-MANUTENCAO-E-MATERIAIS-NA-OPERACAO-DOS-EQUIPAMENTOS.pdf" TargetMode="External"/><Relationship Id="rId5578" Type="http://schemas.openxmlformats.org/officeDocument/2006/relationships/hyperlink" Target="https://www.caixa.gov.br/Downloads/sinapi-cadernos-tecnicos/SINAPI-CT-INSTALACOES-PREDIAIS-DE-AGUA-FRIA-EM-PVC.pdf" TargetMode="External"/><Relationship Id="rId5992" Type="http://schemas.openxmlformats.org/officeDocument/2006/relationships/hyperlink" Target="https://www.caixa.gov.br/Downloads/sinapi-cadernos-tecnicos/SINAPI-CT-INSTALACOES-DE-GAS-E-INCENDIO-EM-ACO-E-FERRO-GALVANIZADO.pdf" TargetMode="External"/><Relationship Id="rId6629" Type="http://schemas.openxmlformats.org/officeDocument/2006/relationships/hyperlink" Target="https://www.caixa.gov.br/Downloads/sinapi-cadernos-tecnicos/SINAPI-CT-INSTALACOES-PARA-CANTEIROS-DE-OBRAS.pdf" TargetMode="External"/><Relationship Id="rId9035" Type="http://schemas.openxmlformats.org/officeDocument/2006/relationships/hyperlink" Target="https://www.caixa.gov.br/Downloads/sinapi-cadernos-tecnicos/SINAPI-CT-TELHAMENTO-PARA-COBERTURA.pdf" TargetMode="External"/><Relationship Id="rId1024" Type="http://schemas.openxmlformats.org/officeDocument/2006/relationships/hyperlink" Target="https://www.caixa.gov.br/Downloads/sinapi-cadernos-tecnicos/SINAPI-CT-BOCAS-PARA-BUEIROS.pdf" TargetMode="External"/><Relationship Id="rId4594" Type="http://schemas.openxmlformats.org/officeDocument/2006/relationships/hyperlink" Target="https://www.caixa.gov.br/Downloads/sinapi-cadernos-tecnicos/SINAPI-CT-INSTALACOES-ELETRICAS-ELETRODUTOS-CONEXOES-E-CONDULETES-APARENTES.pdf" TargetMode="External"/><Relationship Id="rId5645" Type="http://schemas.openxmlformats.org/officeDocument/2006/relationships/hyperlink" Target="https://www.caixa.gov.br/Downloads/sinapi-cadernos-tecnicos/SINAPI-CT-INSTALACOES-PREDIAIS-DE-AGUA-FRIA-EM-PVC.pdf" TargetMode="External"/><Relationship Id="rId8051" Type="http://schemas.openxmlformats.org/officeDocument/2006/relationships/hyperlink" Target="https://www.caixa.gov.br/Downloads/sinapi-cadernos-tecnicos/SINAPI-CT-POSTES-DE-CONCRETO-E-METALICOS.pdf" TargetMode="External"/><Relationship Id="rId9102" Type="http://schemas.openxmlformats.org/officeDocument/2006/relationships/hyperlink" Target="https://www.caixa.gov.br/Downloads/sinapi-cadernos-tecnicos/SINAPI-CT-TRANSPORTE-FLUVIAL-CARGA-E-DESCARGA.pdf" TargetMode="External"/><Relationship Id="rId3196" Type="http://schemas.openxmlformats.org/officeDocument/2006/relationships/hyperlink" Target="https://www.caixa.gov.br/Downloads/sinapi-cadernos-tecnicos/SINAPI-CT-ESCAVACAO-VERTICAL-A-CEU-ABERTO.pdf" TargetMode="External"/><Relationship Id="rId4247" Type="http://schemas.openxmlformats.org/officeDocument/2006/relationships/hyperlink" Target="https://www.caixa.gov.br/Downloads/sinapi-cadernos-tecnicos/SINAPI-CT-GUIAS-E-SARJETAS.pdf" TargetMode="External"/><Relationship Id="rId4661" Type="http://schemas.openxmlformats.org/officeDocument/2006/relationships/hyperlink" Target="https://www.caixa.gov.br/Downloads/sinapi-cadernos-tecnicos/SINAPI-CT-INSTALACOES-ELETRICAS-QUADROS-CABOS-DISJUNTORES-CONTATORES-E-BARRAMENTOS-BLINDADOS.pdf" TargetMode="External"/><Relationship Id="rId8868" Type="http://schemas.openxmlformats.org/officeDocument/2006/relationships/hyperlink" Target="https://www.caixa.gov.br/Downloads/sinapi-cadernos-tecnicos/SINAPI-CT-SINALIZACAO-HORIZONTAL-VIARIA.pdf" TargetMode="External"/><Relationship Id="rId3263" Type="http://schemas.openxmlformats.org/officeDocument/2006/relationships/hyperlink" Target="https://www.caixa.gov.br/Downloads/sinapi-cadernos-tecnicos/SINAPI-CT-ESCAVACAO-DE-VALAS.pdf" TargetMode="External"/><Relationship Id="rId4314" Type="http://schemas.openxmlformats.org/officeDocument/2006/relationships/hyperlink" Target="https://www.caixa.gov.br/Downloads/sinapi-cadernos-tecnicos/SINAPI-CT-ILUMINACAO-PREDIAL-E-MONITORAMENTO.pdf" TargetMode="External"/><Relationship Id="rId5712" Type="http://schemas.openxmlformats.org/officeDocument/2006/relationships/hyperlink" Target="https://www.caixa.gov.br/Downloads/sinapi-cadernos-tecnicos/SINAPI-CT-INSTALACOES-PREDIAIS-DE-AGUA-QUENTE-EM-CPVC.pdf" TargetMode="External"/><Relationship Id="rId184" Type="http://schemas.openxmlformats.org/officeDocument/2006/relationships/hyperlink" Target="https://www.caixa.gov.br/Downloads/sinapi-cadernos-tecnicos/SINAPI-CT-ARGAMASSAS.pdf" TargetMode="External"/><Relationship Id="rId1908" Type="http://schemas.openxmlformats.org/officeDocument/2006/relationships/hyperlink" Target="https://www.caixa.gov.br/Downloads/sinapi-cadernos-tecnicos/SINAPI-CT-DEPRECIACAO-JUROS-IMPOSTOS-E-SEGUROS-MANUTENCAO-E-MATERIAIS-NA-OPERACAO-DOS-EQUIPAMENTOS.pdf" TargetMode="External"/><Relationship Id="rId7884" Type="http://schemas.openxmlformats.org/officeDocument/2006/relationships/hyperlink" Target="https://www.caixa.gov.br/Downloads/sinapi-cadernos-tecnicos/SINAPI-CT-PINTURA-EM-MADEIRA.pdf" TargetMode="External"/><Relationship Id="rId8935" Type="http://schemas.openxmlformats.org/officeDocument/2006/relationships/hyperlink" Target="https://www.caixa.gov.br/Downloads/sinapi-cadernos-tecnicos/SINAPI-CT-SISTEMA-DE-PROTECAO-CONTRA-DESCARGAS-ATMOSFERICAS-SPDA.pdf" TargetMode="External"/><Relationship Id="rId251" Type="http://schemas.openxmlformats.org/officeDocument/2006/relationships/hyperlink" Target="https://www.caixa.gov.br/Downloads/sinapi-cadernos-tecnicos/SINAPI-CT-ARGAMASSAS.pdf" TargetMode="External"/><Relationship Id="rId3330" Type="http://schemas.openxmlformats.org/officeDocument/2006/relationships/hyperlink" Target="https://www.caixa.gov.br/Downloads/sinapi-cadernos-tecnicos/SINAPI-CT-ESCAVACAO-DE-VALAS.pdf" TargetMode="External"/><Relationship Id="rId5088" Type="http://schemas.openxmlformats.org/officeDocument/2006/relationships/hyperlink" Target="https://www.caixa.gov.br/Downloads/sinapi-cadernos-tecnicos/SINAPI-CT-INSTALACOES-HIDRAULICAS-RESERVACAO-E-BOMBAS-DE-RECALQUE.pdf" TargetMode="External"/><Relationship Id="rId6139" Type="http://schemas.openxmlformats.org/officeDocument/2006/relationships/hyperlink" Target="https://www.caixa.gov.br/Downloads/sinapi-cadernos-tecnicos/SINAPI-CT-INSTALACOES-DE-GAS-E-INCENDIO-EM-ACO-E-FERRO-GALVANIZADO.pdf" TargetMode="External"/><Relationship Id="rId6486" Type="http://schemas.openxmlformats.org/officeDocument/2006/relationships/hyperlink" Target="https://www.caixa.gov.br/Downloads/sinapi-cadernos-tecnicos/SINAPI-CT-INSTALACOES-EM-COBRE.pdf" TargetMode="External"/><Relationship Id="rId7537" Type="http://schemas.openxmlformats.org/officeDocument/2006/relationships/hyperlink" Target="https://www.caixa.gov.br/Downloads/sinapi-cadernos-tecnicos/SINAPI-CT-PAREDES-DE-CONCRETO-ARMACAO.pdf" TargetMode="External"/><Relationship Id="rId7951" Type="http://schemas.openxmlformats.org/officeDocument/2006/relationships/hyperlink" Target="https://www.caixa.gov.br/Downloads/sinapi-cadernos-tecnicos/SINAPI-CT-PINTURA-EM-SUPERFICIES-METALICAS.pdf" TargetMode="External"/><Relationship Id="rId6553" Type="http://schemas.openxmlformats.org/officeDocument/2006/relationships/hyperlink" Target="https://www.caixa.gov.br/Downloads/sinapi-cadernos-tecnicos/SINAPI-CT-INSTALACOES-EM-COBRE.pdf" TargetMode="External"/><Relationship Id="rId7604" Type="http://schemas.openxmlformats.org/officeDocument/2006/relationships/hyperlink" Target="https://www.caixa.gov.br/Downloads/sinapi-cadernos-tecnicos/SINAPI-CT-PAREDES-EM-DRYWALL.pdf" TargetMode="External"/><Relationship Id="rId1698" Type="http://schemas.openxmlformats.org/officeDocument/2006/relationships/hyperlink" Target="https://www.caixa.gov.br/Downloads/sinapi-cadernos-tecnicos/SINAPI-CT-CUSTOS-HORARIOS-PRODUTIVO-E-IMPRODUTIVO-DOS-EQUIPAMENTOS.pdf" TargetMode="External"/><Relationship Id="rId2749" Type="http://schemas.openxmlformats.org/officeDocument/2006/relationships/hyperlink" Target="https://www.caixa.gov.br/Downloads/sinapi-cadernos-tecnicos/SINAPI-CT-DRENOS.pdf" TargetMode="External"/><Relationship Id="rId5155" Type="http://schemas.openxmlformats.org/officeDocument/2006/relationships/hyperlink" Target="https://www.caixa.gov.br/Downloads/sinapi-cadernos-tecnicos/SINAPI-CT-INSTALACOES-HIDRAULICAS-EM-PEX.pdf" TargetMode="External"/><Relationship Id="rId6206" Type="http://schemas.openxmlformats.org/officeDocument/2006/relationships/hyperlink" Target="https://www.caixa.gov.br/Downloads/sinapi-cadernos-tecnicos/SINAPI-CT-INSTALACOES-DE-GAS-E-INCENDIO-EM-ACO-E-FERRO-GALVANIZADO.pdf" TargetMode="External"/><Relationship Id="rId6620" Type="http://schemas.openxmlformats.org/officeDocument/2006/relationships/hyperlink" Target="https://www.caixa.gov.br/Downloads/sinapi-cadernos-tecnicos/SINAPI-CT-INSTALACOES-PARA-CANTEIROS-DE-OBRAS.pdf" TargetMode="External"/><Relationship Id="rId9776" Type="http://schemas.openxmlformats.org/officeDocument/2006/relationships/hyperlink" Target="https://www.caixa.gov.br/Downloads/sinapi-cadernos-tecnicos/SINAPI-CT-VALVULAS-PARA-REDES-DE-SANEAMENTO.pdf" TargetMode="External"/><Relationship Id="rId1765" Type="http://schemas.openxmlformats.org/officeDocument/2006/relationships/hyperlink" Target="https://www.caixa.gov.br/Downloads/sinapi-cadernos-tecnicos/SINAPI-CT-CUSTOS-HORARIOS-PRODUTIVO-E-IMPRODUTIVO-DOS-EQUIPAMENTOS.pdf" TargetMode="External"/><Relationship Id="rId4171" Type="http://schemas.openxmlformats.org/officeDocument/2006/relationships/hyperlink" Target="https://www.caixa.gov.br/Downloads/sinapi-cadernos-tecnicos/SINAPI-CT-GESSO.pdf" TargetMode="External"/><Relationship Id="rId5222" Type="http://schemas.openxmlformats.org/officeDocument/2006/relationships/hyperlink" Target="https://www.caixa.gov.br/Downloads/sinapi-cadernos-tecnicos/SINAPI-CT-INSTALACOES-HIDRAULICAS-EM-PEX.pdf" TargetMode="External"/><Relationship Id="rId8378" Type="http://schemas.openxmlformats.org/officeDocument/2006/relationships/hyperlink" Target="https://www.caixa.gov.br/Downloads/sinapi-cadernos-tecnicos/SINAPI-CT-RADIER-PISO-DE-CONCRETO-E-LAJE-SOBRE-SOLO.pdf" TargetMode="External"/><Relationship Id="rId8792" Type="http://schemas.openxmlformats.org/officeDocument/2006/relationships/hyperlink" Target="https://www.caixa.gov.br/Downloads/sinapi-cadernos-tecnicos/SINAPI-CT-REMOCAO-DE-ENTULHO-E-DESCARTE.pdf" TargetMode="External"/><Relationship Id="rId9429" Type="http://schemas.openxmlformats.org/officeDocument/2006/relationships/hyperlink" Target="https://www.caixa.gov.br/Downloads/sinapi-cadernos-tecnicos/SINAPI-CT-TRATAMENTOS-SUPERFICIAIS.pdf" TargetMode="External"/><Relationship Id="rId57" Type="http://schemas.openxmlformats.org/officeDocument/2006/relationships/hyperlink" Target="https://www.caixa.gov.br/Downloads/sinapi-cadernos-tecnicos/SINAPI-CT-ALVENARIA-DE-VEDACAO.pdf" TargetMode="External"/><Relationship Id="rId1418" Type="http://schemas.openxmlformats.org/officeDocument/2006/relationships/hyperlink" Target="https://www.caixa.gov.br/Downloads/sinapi-cadernos-tecnicos/SINAPI-CT-CONTRAPISO.pdf" TargetMode="External"/><Relationship Id="rId2816" Type="http://schemas.openxmlformats.org/officeDocument/2006/relationships/hyperlink" Target="https://www.caixa.gov.br/Downloads/sinapi-cadernos-tecnicos/SINAPI-CT-DUTOS-PARA-AR-CONDICIONADO.pdf" TargetMode="External"/><Relationship Id="rId7394" Type="http://schemas.openxmlformats.org/officeDocument/2006/relationships/hyperlink" Target="https://www.caixa.gov.br/Downloads/sinapi-cadernos-tecnicos/SINAPI-CT-MASSA-UNICA-EXTERNA.pdf" TargetMode="External"/><Relationship Id="rId8445" Type="http://schemas.openxmlformats.org/officeDocument/2006/relationships/hyperlink" Target="https://www.caixa.gov.br/Downloads/sinapi-cadernos-tecnicos/SINAPI-CT-RASGOS-E-FIXACOES.pdf" TargetMode="External"/><Relationship Id="rId1832" Type="http://schemas.openxmlformats.org/officeDocument/2006/relationships/hyperlink" Target="https://www.caixa.gov.br/Downloads/sinapi-cadernos-tecnicos/SINAPI-CT-CUSTOS-HORARIOS-PRODUTIVO-E-IMPRODUTIVO-DOS-EQUIPAMENTOS.pdf" TargetMode="External"/><Relationship Id="rId4988" Type="http://schemas.openxmlformats.org/officeDocument/2006/relationships/hyperlink" Target="https://www.caixa.gov.br/Downloads/sinapi-cadernos-tecnicos/SINAPI-CT-INSTALACOES-HIDRAULICAS-RESERVACAO-E-BOMBAS-DE-RECALQUE.pdf" TargetMode="External"/><Relationship Id="rId7047" Type="http://schemas.openxmlformats.org/officeDocument/2006/relationships/hyperlink" Target="https://www.caixa.gov.br/Downloads/sinapi-metodologia/Livro_SINAPI_Calculos_Parametros.pdf" TargetMode="External"/><Relationship Id="rId6063" Type="http://schemas.openxmlformats.org/officeDocument/2006/relationships/hyperlink" Target="https://www.caixa.gov.br/Downloads/sinapi-cadernos-tecnicos/SINAPI-CT-INSTALACOES-DE-GAS-E-INCENDIO-EM-ACO-E-FERRO-GALVANIZADO.pdf" TargetMode="External"/><Relationship Id="rId7461" Type="http://schemas.openxmlformats.org/officeDocument/2006/relationships/hyperlink" Target="https://www.caixa.gov.br/Downloads/sinapi-cadernos-tecnicos/SINAPI-CT-MOBILIARIO-URBANO.pdf" TargetMode="External"/><Relationship Id="rId8512" Type="http://schemas.openxmlformats.org/officeDocument/2006/relationships/hyperlink" Target="https://www.caixa.gov.br/Downloads/sinapi-cadernos-tecnicos/SINAPI-CT-RECOMPOSICAO-DE-PAVIMENTOS.pdf" TargetMode="External"/><Relationship Id="rId3657" Type="http://schemas.openxmlformats.org/officeDocument/2006/relationships/hyperlink" Target="https://www.caixa.gov.br/Downloads/sinapi-cadernos-tecnicos/SINAPI-CT-ESTRUTURA-E-TRAMA-PARA-COBERTURA.pdf" TargetMode="External"/><Relationship Id="rId4708" Type="http://schemas.openxmlformats.org/officeDocument/2006/relationships/hyperlink" Target="https://www.caixa.gov.br/Downloads/sinapi-cadernos-tecnicos/SINAPI-CT-INSTALACOES-ELETRICAS-QUADROS-CABOS-DISJUNTORES-CONTATORES-E-BARRAMENTOS-BLINDADOS.pdf" TargetMode="External"/><Relationship Id="rId7114" Type="http://schemas.openxmlformats.org/officeDocument/2006/relationships/hyperlink" Target="https://www.caixa.gov.br/Downloads/sinapi-metodologia/Livro_SINAPI_Calculos_Parametros.pdf" TargetMode="External"/><Relationship Id="rId578" Type="http://schemas.openxmlformats.org/officeDocument/2006/relationships/hyperlink" Target="https://www.caixa.gov.br/Downloads/sinapi-cadernos-tecnicos/SINAPI-CT-ASSENTAMENTO-DE-TUBOS-DE-PVC-E-METALICOS-EM-REDES-DE-AGUA.pdf" TargetMode="External"/><Relationship Id="rId992" Type="http://schemas.openxmlformats.org/officeDocument/2006/relationships/hyperlink" Target="https://www.caixa.gov.br/Downloads/sinapi-cadernos-tecnicos/SINAPI-CT-BOCAS-PARA-BUEIROS.pdf" TargetMode="External"/><Relationship Id="rId2259" Type="http://schemas.openxmlformats.org/officeDocument/2006/relationships/hyperlink" Target="https://www.caixa.gov.br/Downloads/sinapi-cadernos-tecnicos/SINAPI-CT-DEPRECIACAO-JUROS-IMPOSTOS-E-SEGUROS-MANUTENCAO-E-MATERIAIS-NA-OPERACAO-DOS-EQUIPAMENTOS.pdf" TargetMode="External"/><Relationship Id="rId2673" Type="http://schemas.openxmlformats.org/officeDocument/2006/relationships/hyperlink" Target="https://www.caixa.gov.br/Downloads/sinapi-cadernos-tecnicos/SINAPI-CT-DEPRECIACAO-JUROS-IMPOSTOS-E-SEGUROS-MANUTENCAO-E-MATERIAIS-NA-OPERACAO-DOS-EQUIPAMENTOS.pdf" TargetMode="External"/><Relationship Id="rId3724" Type="http://schemas.openxmlformats.org/officeDocument/2006/relationships/hyperlink" Target="https://www.caixa.gov.br/Downloads/sinapi-cadernos-tecnicos/SINAPI-CT-ESTRUTURAS-PRE-FABRICADAS-E-PRE-MOLDADAS.pdf" TargetMode="External"/><Relationship Id="rId6130" Type="http://schemas.openxmlformats.org/officeDocument/2006/relationships/hyperlink" Target="https://www.caixa.gov.br/Downloads/sinapi-cadernos-tecnicos/SINAPI-CT-INSTALACOES-DE-GAS-E-INCENDIO-EM-ACO-E-FERRO-GALVANIZADO.pdf" TargetMode="External"/><Relationship Id="rId9286" Type="http://schemas.openxmlformats.org/officeDocument/2006/relationships/hyperlink" Target="https://www.caixa.gov.br/Downloads/sinapi-cadernos-tecnicos/SINAPI-CT-TRANSPORTE-CARGA-E-DESCARGA-DE-MATERIAIS.pdf" TargetMode="External"/><Relationship Id="rId645" Type="http://schemas.openxmlformats.org/officeDocument/2006/relationships/hyperlink" Target="https://www.caixa.gov.br/Downloads/sinapi-cadernos-tecnicos/SINAPI-CT-ASSENTAMENTO-DE-TUBOS-DE-ESGOTO-OU-DRENAGEM-PLUVIAL-EM-CONCRETO.pdf" TargetMode="External"/><Relationship Id="rId1275" Type="http://schemas.openxmlformats.org/officeDocument/2006/relationships/hyperlink" Target="https://www.caixa.gov.br/Downloads/sinapi-cadernos-tecnicos/SINAPI-CT-CHAPISCO.pdf" TargetMode="External"/><Relationship Id="rId2326" Type="http://schemas.openxmlformats.org/officeDocument/2006/relationships/hyperlink" Target="https://www.caixa.gov.br/Downloads/sinapi-cadernos-tecnicos/SINAPI-CT-DEPRECIACAO-JUROS-IMPOSTOS-E-SEGUROS-MANUTENCAO-E-MATERIAIS-NA-OPERACAO-DOS-EQUIPAMENTOS.pdf" TargetMode="External"/><Relationship Id="rId2740" Type="http://schemas.openxmlformats.org/officeDocument/2006/relationships/hyperlink" Target="https://www.caixa.gov.br/Downloads/sinapi-cadernos-tecnicos/SINAPI-CT-DRENAGEM-DE-AR-CONDICIONADO.pdf" TargetMode="External"/><Relationship Id="rId5896" Type="http://schemas.openxmlformats.org/officeDocument/2006/relationships/hyperlink" Target="https://www.caixa.gov.br/Downloads/sinapi-cadernos-tecnicos/SINAPI-CT-INSTALACOES-PREDIAIS-DE-AGUAS-PLUVIAIS-TUBOS-CONEXOES-CAIXAS-E-RALOS.pdf" TargetMode="External"/><Relationship Id="rId6947" Type="http://schemas.openxmlformats.org/officeDocument/2006/relationships/hyperlink" Target="https://www.caixa.gov.br/Downloads/sinapi-metodologia/Livro_SINAPI_Calculos_Parametros.pdf" TargetMode="External"/><Relationship Id="rId9353" Type="http://schemas.openxmlformats.org/officeDocument/2006/relationships/hyperlink" Target="https://www.caixa.gov.br/Downloads/sinapi-cadernos-tecnicos/SINAPI-CT-TRANSPORTE-CARGA-E-DESCARGA-DE-MATERIAIS.pdf" TargetMode="External"/><Relationship Id="rId712" Type="http://schemas.openxmlformats.org/officeDocument/2006/relationships/hyperlink" Target="https://www.caixa.gov.br/Downloads/sinapi-cadernos-tecnicos/SINAPI-CT-ASSENTAMENTO-DE-TUBOS-DE-ESGOTO-OU-DRENAGEM-PLUVIAL-EM-CONCRETO.pdf" TargetMode="External"/><Relationship Id="rId1342" Type="http://schemas.openxmlformats.org/officeDocument/2006/relationships/hyperlink" Target="https://www.caixa.gov.br/Downloads/sinapi-cadernos-tecnicos/SINAPI-CT-CONCRETO-PROTENDIDO.pdf" TargetMode="External"/><Relationship Id="rId4498" Type="http://schemas.openxmlformats.org/officeDocument/2006/relationships/hyperlink" Target="https://www.caixa.gov.br/Downloads/sinapi-cadernos-tecnicos/SINAPI-CT-INSTALACOES-ELETRICAS-ELETRODUTOS-EMBUTIDOS-CABOS-CAIXAS-TOMADAS-E-INTERRUPTORES.pdf" TargetMode="External"/><Relationship Id="rId5549" Type="http://schemas.openxmlformats.org/officeDocument/2006/relationships/hyperlink" Target="https://www.caixa.gov.br/Downloads/sinapi-cadernos-tecnicos/SINAPI-CT-INSTALACOES-PREDIAIS-DE-AGUA-FRIA-EM-PVC.pdf" TargetMode="External"/><Relationship Id="rId9006" Type="http://schemas.openxmlformats.org/officeDocument/2006/relationships/hyperlink" Target="https://www.caixa.gov.br/Downloads/sinapi-cadernos-tecnicos/SINAPI-CT-SISTEMAS-DE-MEDICAO.pdf" TargetMode="External"/><Relationship Id="rId9420" Type="http://schemas.openxmlformats.org/officeDocument/2006/relationships/hyperlink" Target="https://www.caixa.gov.br/Downloads/sinapi-cadernos-tecnicos/SINAPI-CT-TRANSPORTE-CARGA-E-DESCARGA-DE-MATERIAIS.pdf" TargetMode="External"/><Relationship Id="rId5963" Type="http://schemas.openxmlformats.org/officeDocument/2006/relationships/hyperlink" Target="https://www.caixa.gov.br/Downloads/sinapi-cadernos-tecnicos/SINAPI-CT-INSTALACOES-DE-GAS-E-INCENDIO-EM-ACO-E-FERRO-GALVANIZADO.pdf" TargetMode="External"/><Relationship Id="rId8022" Type="http://schemas.openxmlformats.org/officeDocument/2006/relationships/hyperlink" Target="https://www.caixa.gov.br/Downloads/sinapi-cadernos-tecnicos/SINAPI-CT-PISOS.pdf" TargetMode="External"/><Relationship Id="rId3167" Type="http://schemas.openxmlformats.org/officeDocument/2006/relationships/hyperlink" Target="https://www.caixa.gov.br/Downloads/sinapi-cadernos-tecnicos/SINAPI-CT-ESCAVACAO-HORIZONTAL.pdf" TargetMode="External"/><Relationship Id="rId4565" Type="http://schemas.openxmlformats.org/officeDocument/2006/relationships/hyperlink" Target="https://www.caixa.gov.br/Downloads/sinapi-cadernos-tecnicos/SINAPI-CT-INSTALACOES-ELETRICAS-ELETRODUTOS-CONEXOES-E-CONDULETES-APARENTES.pdf" TargetMode="External"/><Relationship Id="rId5616" Type="http://schemas.openxmlformats.org/officeDocument/2006/relationships/hyperlink" Target="https://www.caixa.gov.br/Downloads/sinapi-cadernos-tecnicos/SINAPI-CT-INSTALACOES-PREDIAIS-DE-AGUA-FRIA-EM-PVC.pdf" TargetMode="External"/><Relationship Id="rId3581" Type="http://schemas.openxmlformats.org/officeDocument/2006/relationships/hyperlink" Target="https://www.caixa.gov.br/Downloads/sinapi-cadernos-tecnicos/SINAPI-CT-ESTACAS-BROCA-STRAUSS-E-ESCAVADA-COM-FLUIDO-ESTABILIZANTE.pdf" TargetMode="External"/><Relationship Id="rId4218" Type="http://schemas.openxmlformats.org/officeDocument/2006/relationships/hyperlink" Target="https://www.caixa.gov.br/Downloads/sinapi-cadernos-tecnicos/SINAPI-CT-GUARDA-CORPO-CORRIMAO-E-GRADE-PARA-ESQUADRIAS.pdf" TargetMode="External"/><Relationship Id="rId4632" Type="http://schemas.openxmlformats.org/officeDocument/2006/relationships/hyperlink" Target="https://www.caixa.gov.br/Downloads/sinapi-cadernos-tecnicos/SINAPI-CT-INSTALACOES-ELETRICAS-ELETRODUTOS-CONEXOES-E-CONDULETES-APARENTES.pdf" TargetMode="External"/><Relationship Id="rId7788" Type="http://schemas.openxmlformats.org/officeDocument/2006/relationships/hyperlink" Target="https://www.caixa.gov.br/Downloads/sinapi-cadernos-tecnicos/SINAPI-CT-PERFURACAO-HORIZONTAL-DIRECIONAL-HDD.pdf" TargetMode="External"/><Relationship Id="rId8839" Type="http://schemas.openxmlformats.org/officeDocument/2006/relationships/hyperlink" Target="https://www.caixa.gov.br/Downloads/sinapi-cadernos-tecnicos/SINAPI-CT-REVESTIMENTOS-CERAMICOS-INTERNOS.pdf" TargetMode="External"/><Relationship Id="rId2183" Type="http://schemas.openxmlformats.org/officeDocument/2006/relationships/hyperlink" Target="https://www.caixa.gov.br/Downloads/sinapi-cadernos-tecnicos/SINAPI-CT-DEPRECIACAO-JUROS-IMPOSTOS-E-SEGUROS-MANUTENCAO-E-MATERIAIS-NA-OPERACAO-DOS-EQUIPAMENTOS.pdf" TargetMode="External"/><Relationship Id="rId3234" Type="http://schemas.openxmlformats.org/officeDocument/2006/relationships/hyperlink" Target="https://www.caixa.gov.br/Downloads/sinapi-cadernos-tecnicos/SINAPI-CT-ESCAVACAO-VERTICAL-A-CEU-ABERTO.pdf" TargetMode="External"/><Relationship Id="rId7855" Type="http://schemas.openxmlformats.org/officeDocument/2006/relationships/hyperlink" Target="https://www.caixa.gov.br/Downloads/sinapi-cadernos-tecnicos/SINAPI-CT-PINTURA-EXTERNA.pdf" TargetMode="External"/><Relationship Id="rId8906" Type="http://schemas.openxmlformats.org/officeDocument/2006/relationships/hyperlink" Target="https://www.caixa.gov.br/Downloads/sinapi-cadernos-tecnicos/SINAPI-CT-SINALIZACAO-VERTICAL-VIARIA.pdf" TargetMode="External"/><Relationship Id="rId155" Type="http://schemas.openxmlformats.org/officeDocument/2006/relationships/hyperlink" Target="https://www.caixa.gov.br/Downloads/sinapi-cadernos-tecnicos/SINAPI-CT-ARGAMASSAS.pdf" TargetMode="External"/><Relationship Id="rId2250" Type="http://schemas.openxmlformats.org/officeDocument/2006/relationships/hyperlink" Target="https://www.caixa.gov.br/Downloads/sinapi-cadernos-tecnicos/SINAPI-CT-DEPRECIACAO-JUROS-IMPOSTOS-E-SEGUROS-MANUTENCAO-E-MATERIAIS-NA-OPERACAO-DOS-EQUIPAMENTOS.pdf" TargetMode="External"/><Relationship Id="rId3301" Type="http://schemas.openxmlformats.org/officeDocument/2006/relationships/hyperlink" Target="https://www.caixa.gov.br/Downloads/sinapi-cadernos-tecnicos/SINAPI-CT-ESCAVACAO-DE-VALAS.pdf" TargetMode="External"/><Relationship Id="rId6457" Type="http://schemas.openxmlformats.org/officeDocument/2006/relationships/hyperlink" Target="https://www.caixa.gov.br/Downloads/sinapi-cadernos-tecnicos/SINAPI-CT-INSTALACOES-EM-COBRE.pdf" TargetMode="External"/><Relationship Id="rId6871" Type="http://schemas.openxmlformats.org/officeDocument/2006/relationships/hyperlink" Target="https://www.caixa.gov.br/Downloads/sinapi-metodologia/Livro_SINAPI_Calculos_Parametros.pdf" TargetMode="External"/><Relationship Id="rId7508" Type="http://schemas.openxmlformats.org/officeDocument/2006/relationships/hyperlink" Target="https://www.caixa.gov.br/Downloads/sinapi-cadernos-tecnicos/SINAPI-CT-PAISAGISMO-PLANTIO.pdf" TargetMode="External"/><Relationship Id="rId222" Type="http://schemas.openxmlformats.org/officeDocument/2006/relationships/hyperlink" Target="https://www.caixa.gov.br/Downloads/sinapi-cadernos-tecnicos/SINAPI-CT-ARGAMASSAS.pdf" TargetMode="External"/><Relationship Id="rId5059" Type="http://schemas.openxmlformats.org/officeDocument/2006/relationships/hyperlink" Target="https://www.caixa.gov.br/Downloads/sinapi-cadernos-tecnicos/SINAPI-CT-INSTALACOES-HIDRAULICAS-RESERVACAO-E-BOMBAS-DE-RECALQUE.pdf" TargetMode="External"/><Relationship Id="rId5473" Type="http://schemas.openxmlformats.org/officeDocument/2006/relationships/hyperlink" Target="https://www.caixa.gov.br/Downloads/sinapi-cadernos-tecnicos/SINAPI-CT-INSTALACOES-PREDIAIS-DE-AGUA-FRIA-EM-PVC.pdf" TargetMode="External"/><Relationship Id="rId6524" Type="http://schemas.openxmlformats.org/officeDocument/2006/relationships/hyperlink" Target="https://www.caixa.gov.br/Downloads/sinapi-cadernos-tecnicos/SINAPI-CT-INSTALACOES-EM-COBRE.pdf" TargetMode="External"/><Relationship Id="rId7922" Type="http://schemas.openxmlformats.org/officeDocument/2006/relationships/hyperlink" Target="https://www.caixa.gov.br/Downloads/sinapi-cadernos-tecnicos/SINAPI-CT-PINTURA-EM-SUPERFICIES-METALICAS.pdf" TargetMode="External"/><Relationship Id="rId4075" Type="http://schemas.openxmlformats.org/officeDocument/2006/relationships/hyperlink" Target="https://www.caixa.gov.br/Downloads/sinapi-cadernos-tecnicos/SINAPI-CT-FORMAS-PARA-ESTRUTURAS-DE-CONCRETO-ARMADO.pdf" TargetMode="External"/><Relationship Id="rId5126" Type="http://schemas.openxmlformats.org/officeDocument/2006/relationships/hyperlink" Target="https://www.caixa.gov.br/Downloads/sinapi-cadernos-tecnicos/SINAPI-CT-INSTALACOES-HIDRAULICAS-EM-PEX.pdf" TargetMode="External"/><Relationship Id="rId1669" Type="http://schemas.openxmlformats.org/officeDocument/2006/relationships/hyperlink" Target="https://www.caixa.gov.br/Downloads/sinapi-cadernos-tecnicos/SINAPI-CT-CUSTOS-HORARIOS-PRODUTIVO-E-IMPRODUTIVO-DOS-EQUIPAMENTOS.pdf" TargetMode="External"/><Relationship Id="rId3091" Type="http://schemas.openxmlformats.org/officeDocument/2006/relationships/hyperlink" Target="https://www.caixa.gov.br/Downloads/sinapi-cadernos-tecnicos/SINAPI-CT-ESCADAS.pdf" TargetMode="External"/><Relationship Id="rId4142" Type="http://schemas.openxmlformats.org/officeDocument/2006/relationships/hyperlink" Target="https://www.caixa.gov.br/Downloads/sinapi-cadernos-tecnicos/SINAPI-CT-GABIOES-EXECUCAO-DE-MURO-E-PROTECAO-SUPERFICIAL.pdf" TargetMode="External"/><Relationship Id="rId5540" Type="http://schemas.openxmlformats.org/officeDocument/2006/relationships/hyperlink" Target="https://www.caixa.gov.br/Downloads/sinapi-cadernos-tecnicos/SINAPI-CT-INSTALACOES-PREDIAIS-DE-AGUA-FRIA-EM-PVC.pdf" TargetMode="External"/><Relationship Id="rId7298" Type="http://schemas.openxmlformats.org/officeDocument/2006/relationships/hyperlink" Target="https://www.caixa.gov.br/Downloads/sinapi-cadernos-tecnicos/SINAPI-CT-LUMINARIAS-EXTERNAS.pdf" TargetMode="External"/><Relationship Id="rId8349" Type="http://schemas.openxmlformats.org/officeDocument/2006/relationships/hyperlink" Target="https://www.caixa.gov.br/Downloads/sinapi-cadernos-tecnicos/SINAPI-CT-QUADRAS-E-SEUS-EQUIPAMENTOS.pdf" TargetMode="External"/><Relationship Id="rId8696" Type="http://schemas.openxmlformats.org/officeDocument/2006/relationships/hyperlink" Target="https://www.caixa.gov.br/Downloads/sinapi-cadernos-tecnicos/SINAPI-CT-REDES-DE-AGUA-E-ESGOTO-EM-PEAD-LISO-(TUBOS-E-CONEXOES).pdf" TargetMode="External"/><Relationship Id="rId9747" Type="http://schemas.openxmlformats.org/officeDocument/2006/relationships/hyperlink" Target="https://www.caixa.gov.br/Downloads/sinapi-cadernos-tecnicos/SINAPI-CT-VALVULAS-PARA-REDES-DE-SANEAMENTO.pdf" TargetMode="External"/><Relationship Id="rId1736" Type="http://schemas.openxmlformats.org/officeDocument/2006/relationships/hyperlink" Target="https://www.caixa.gov.br/Downloads/sinapi-cadernos-tecnicos/SINAPI-CT-CUSTOS-HORARIOS-PRODUTIVO-E-IMPRODUTIVO-DOS-EQUIPAMENTOS.pdf" TargetMode="External"/><Relationship Id="rId8763" Type="http://schemas.openxmlformats.org/officeDocument/2006/relationships/hyperlink" Target="https://www.caixa.gov.br/Downloads/sinapi-cadernos-tecnicos/SINAPI-CT-REDES-DE-AGUA-E-ESGOTO-EM-PEAD-LISO-(TUBOS-E-CONEXOES).pdf" TargetMode="External"/><Relationship Id="rId28" Type="http://schemas.openxmlformats.org/officeDocument/2006/relationships/hyperlink" Target="https://www.caixa.gov.br/Downloads/sinapi-cadernos-tecnicos/SINAPI-CT-ALVENARIA-ESTRUTURAL-BLOCOS-DE-CONCRETO.pdf" TargetMode="External"/><Relationship Id="rId1803" Type="http://schemas.openxmlformats.org/officeDocument/2006/relationships/hyperlink" Target="https://www.caixa.gov.br/Downloads/sinapi-cadernos-tecnicos/SINAPI-CT-CUSTOS-HORARIOS-PRODUTIVO-E-IMPRODUTIVO-DOS-EQUIPAMENTOS.pdf" TargetMode="External"/><Relationship Id="rId4959" Type="http://schemas.openxmlformats.org/officeDocument/2006/relationships/hyperlink" Target="https://www.caixa.gov.br/Downloads/sinapi-cadernos-tecnicos/SINAPI-CT-INSTALACOES-HIDRAULICAS-RESERVACAO-E-BOMBAS-DE-RECALQUE.pdf" TargetMode="External"/><Relationship Id="rId7365" Type="http://schemas.openxmlformats.org/officeDocument/2006/relationships/hyperlink" Target="https://www.caixa.gov.br/Downloads/sinapi-cadernos-tecnicos/SINAPI-CT-MASSA-UNICA-EXTERNA.pdf" TargetMode="External"/><Relationship Id="rId8416" Type="http://schemas.openxmlformats.org/officeDocument/2006/relationships/hyperlink" Target="https://www.caixa.gov.br/Downloads/sinapi-cadernos-tecnicos/SINAPI-CT-RASGOS-E-FIXACOES.pdf" TargetMode="External"/><Relationship Id="rId8830" Type="http://schemas.openxmlformats.org/officeDocument/2006/relationships/hyperlink" Target="https://www.caixa.gov.br/Downloads/sinapi-cadernos-tecnicos/SINAPI-CT-REVESTIMENTOS-CERAMICOS-INTERNOS.pdf" TargetMode="External"/><Relationship Id="rId3975" Type="http://schemas.openxmlformats.org/officeDocument/2006/relationships/hyperlink" Target="https://www.caixa.gov.br/Downloads/sinapi-cadernos-tecnicos/SINAPI-CT-FUNDACOES-RASAS-(BLOCOS-SAPATAS-VIGAS-BALDRAME).pdf" TargetMode="External"/><Relationship Id="rId6381" Type="http://schemas.openxmlformats.org/officeDocument/2006/relationships/hyperlink" Target="https://www.caixa.gov.br/Downloads/sinapi-cadernos-tecnicos/SINAPI-CT-INSTALACOES-EM-COBRE.pdf" TargetMode="External"/><Relationship Id="rId7018" Type="http://schemas.openxmlformats.org/officeDocument/2006/relationships/hyperlink" Target="https://www.caixa.gov.br/Downloads/sinapi-metodologia/Livro_SINAPI_Calculos_Parametros.pdf" TargetMode="External"/><Relationship Id="rId7432" Type="http://schemas.openxmlformats.org/officeDocument/2006/relationships/hyperlink" Target="https://www.caixa.gov.br/Downloads/sinapi-cadernos-tecnicos/SINAPI-CT-MASSA-UNICA-INTERNA.pdf" TargetMode="External"/><Relationship Id="rId896" Type="http://schemas.openxmlformats.org/officeDocument/2006/relationships/hyperlink" Target="https://www.caixa.gov.br/Downloads/sinapi-cadernos-tecnicos/SINAPI-CT-ATERROS-BASES-SUB-BASES-E-IMPRIMACOES.pdf" TargetMode="External"/><Relationship Id="rId2577" Type="http://schemas.openxmlformats.org/officeDocument/2006/relationships/hyperlink" Target="https://www.caixa.gov.br/Downloads/sinapi-cadernos-tecnicos/SINAPI-CT-DEPRECIACAO-JUROS-IMPOSTOS-E-SEGUROS-MANUTENCAO-E-MATERIAIS-NA-OPERACAO-DOS-EQUIPAMENTOS.pdf" TargetMode="External"/><Relationship Id="rId3628" Type="http://schemas.openxmlformats.org/officeDocument/2006/relationships/hyperlink" Target="https://www.caixa.gov.br/Downloads/sinapi-cadernos-tecnicos/SINAPI-CT-ESTRUTURA-E-TRAMA-PARA-COBERTURA.pdf" TargetMode="External"/><Relationship Id="rId6034" Type="http://schemas.openxmlformats.org/officeDocument/2006/relationships/hyperlink" Target="https://www.caixa.gov.br/Downloads/sinapi-cadernos-tecnicos/SINAPI-CT-INSTALACOES-DE-GAS-E-INCENDIO-EM-ACO-E-FERRO-GALVANIZADO.pdf" TargetMode="External"/><Relationship Id="rId549" Type="http://schemas.openxmlformats.org/officeDocument/2006/relationships/hyperlink" Target="https://www.caixa.gov.br/Downloads/sinapi-cadernos-tecnicos/SINAPI-CT-ASSENTAMENTO-DE-TUBOS-DE-PVC-E-METALICOS-EM-REDES-DE-AGUA.pdf" TargetMode="External"/><Relationship Id="rId1179" Type="http://schemas.openxmlformats.org/officeDocument/2006/relationships/hyperlink" Target="https://www.caixa.gov.br/Downloads/sinapi-cadernos-tecnicos/SINAPI-CT-CAIXAS-DE-AGUA-PARA-EDIFICACOES.pdf" TargetMode="External"/><Relationship Id="rId1593" Type="http://schemas.openxmlformats.org/officeDocument/2006/relationships/hyperlink" Target="https://www.caixa.gov.br/Downloads/sinapi-cadernos-tecnicos/SINAPI-CT-CUSTOS-HORARIOS-PRODUTIVO-E-IMPRODUTIVO-DOS-EQUIPAMENTOS.pdf" TargetMode="External"/><Relationship Id="rId2991" Type="http://schemas.openxmlformats.org/officeDocument/2006/relationships/hyperlink" Target="https://www.caixa.gov.br/Downloads/sinapi-cadernos-tecnicos/SINAPI-CT-EQUIPAMENTOS-DE-PROTECAO-COLETIVA.pdf" TargetMode="External"/><Relationship Id="rId5050" Type="http://schemas.openxmlformats.org/officeDocument/2006/relationships/hyperlink" Target="https://www.caixa.gov.br/Downloads/sinapi-cadernos-tecnicos/SINAPI-CT-INSTALACOES-HIDRAULICAS-RESERVACAO-E-BOMBAS-DE-RECALQUE.pdf" TargetMode="External"/><Relationship Id="rId6101" Type="http://schemas.openxmlformats.org/officeDocument/2006/relationships/hyperlink" Target="https://www.caixa.gov.br/Downloads/sinapi-cadernos-tecnicos/SINAPI-CT-INSTALACOES-DE-GAS-E-INCENDIO-EM-ACO-E-FERRO-GALVANIZADO.pdf" TargetMode="External"/><Relationship Id="rId9257" Type="http://schemas.openxmlformats.org/officeDocument/2006/relationships/hyperlink" Target="https://www.caixa.gov.br/Downloads/sinapi-cadernos-tecnicos/SINAPI-CT-TRANSPORTE-DE-MATERIAIS-DENTRO-DO-CANTEIRO-DE-OBRAS.pdf" TargetMode="External"/><Relationship Id="rId963" Type="http://schemas.openxmlformats.org/officeDocument/2006/relationships/hyperlink" Target="https://www.caixa.gov.br/Downloads/sinapi-cadernos-tecnicos/SINAPI-CT-ATERROS-BASES-SUB-BASES-E-IMPRIMACOES.pdf" TargetMode="External"/><Relationship Id="rId1246" Type="http://schemas.openxmlformats.org/officeDocument/2006/relationships/hyperlink" Target="https://www.caixa.gov.br/Downloads/sinapi-cadernos-tecnicos/SINAPI-CT-CERCAS-PROTETORES-E-ALAMBRADOS.pdf" TargetMode="External"/><Relationship Id="rId2644" Type="http://schemas.openxmlformats.org/officeDocument/2006/relationships/hyperlink" Target="https://www.caixa.gov.br/Downloads/sinapi-cadernos-tecnicos/SINAPI-CT-DEPRECIACAO-JUROS-IMPOSTOS-E-SEGUROS-MANUTENCAO-E-MATERIAIS-NA-OPERACAO-DOS-EQUIPAMENTOS.pdf" TargetMode="External"/><Relationship Id="rId8273" Type="http://schemas.openxmlformats.org/officeDocument/2006/relationships/hyperlink" Target="https://www.caixa.gov.br/Downloads/sinapi-cadernos-tecnicos/SINAPI-CT-POCOS-DE-VISITA-E-CAIXAS-PARA-BOCAS-DE-LOBO.pdf" TargetMode="External"/><Relationship Id="rId9671" Type="http://schemas.openxmlformats.org/officeDocument/2006/relationships/hyperlink" Target="https://www.caixa.gov.br/Downloads/sinapi-cadernos-tecnicos/SINAPI-CT-VALVULAS-E-REGISTROS-PARA-SISTEMAS-PREDIAIS.pdf" TargetMode="External"/><Relationship Id="rId616" Type="http://schemas.openxmlformats.org/officeDocument/2006/relationships/hyperlink" Target="https://www.caixa.gov.br/Downloads/sinapi-cadernos-tecnicos/SINAPI-CT-ASSENTAMENTO-DE-TUBOS-DE-PVC-E-METALICOS-EM-REDES-DE-AGUA.pdf" TargetMode="External"/><Relationship Id="rId1660" Type="http://schemas.openxmlformats.org/officeDocument/2006/relationships/hyperlink" Target="https://www.caixa.gov.br/Downloads/sinapi-cadernos-tecnicos/SINAPI-CT-CUSTOS-HORARIOS-PRODUTIVO-E-IMPRODUTIVO-DOS-EQUIPAMENTOS.pdf" TargetMode="External"/><Relationship Id="rId2711" Type="http://schemas.openxmlformats.org/officeDocument/2006/relationships/hyperlink" Target="https://www.caixa.gov.br/Downloads/sinapi-cadernos-tecnicos/SINAPI-CT-DEPRECIACAO-JUROS-IMPOSTOS-E-SEGUROS-MANUTENCAO-E-MATERIAIS-NA-OPERACAO-DOS-EQUIPAMENTOS.pdf" TargetMode="External"/><Relationship Id="rId5867" Type="http://schemas.openxmlformats.org/officeDocument/2006/relationships/hyperlink" Target="https://www.caixa.gov.br/Downloads/sinapi-cadernos-tecnicos/SINAPI-CT-INSTALACOES-PREDIAIS-DE-AGUAS-PLUVIAIS-TUBOS-CONEXOES-CAIXAS-E-RALOS.pdf" TargetMode="External"/><Relationship Id="rId6918" Type="http://schemas.openxmlformats.org/officeDocument/2006/relationships/hyperlink" Target="https://www.caixa.gov.br/Downloads/sinapi-metodologia/Livro_SINAPI_Calculos_Parametros.pdf" TargetMode="External"/><Relationship Id="rId9324" Type="http://schemas.openxmlformats.org/officeDocument/2006/relationships/hyperlink" Target="https://www.caixa.gov.br/Downloads/sinapi-cadernos-tecnicos/SINAPI-CT-TRANSPORTE-CARGA-E-DESCARGA-DE-MATERIAIS.pdf" TargetMode="External"/><Relationship Id="rId1313" Type="http://schemas.openxmlformats.org/officeDocument/2006/relationships/hyperlink" Target="https://www.caixa.gov.br/Downloads/sinapi-cadernos-tecnicos/SINAPI-CT-CONCRETO-PROJETADO.pdf" TargetMode="External"/><Relationship Id="rId4469" Type="http://schemas.openxmlformats.org/officeDocument/2006/relationships/hyperlink" Target="https://www.caixa.gov.br/Downloads/sinapi-cadernos-tecnicos/SINAPI-CT-INSTALACOES-ELETRICAS-ELETRODUTOS-EMBUTIDOS-CABOS-CAIXAS-TOMADAS-E-INTERRUPTORES.pdf" TargetMode="External"/><Relationship Id="rId4883" Type="http://schemas.openxmlformats.org/officeDocument/2006/relationships/hyperlink" Target="https://www.caixa.gov.br/Downloads/sinapi-cadernos-tecnicos/SINAPI-CT-INSTALACOES-HIDRAULICAS-RESERVACAO-E-BOMBAS-DE-RECALQUE.pdf" TargetMode="External"/><Relationship Id="rId5934" Type="http://schemas.openxmlformats.org/officeDocument/2006/relationships/hyperlink" Target="https://www.caixa.gov.br/Downloads/sinapi-cadernos-tecnicos/SINAPI-CT-INSTALACOES-DE-GAS-E-INCENDIO-EM-ACO-E-FERRO-GALVANIZADO.pdf" TargetMode="External"/><Relationship Id="rId8340" Type="http://schemas.openxmlformats.org/officeDocument/2006/relationships/hyperlink" Target="https://www.caixa.gov.br/Downloads/sinapi-cadernos-tecnicos/SINAPI-CT-PRODUCAO-DE-CONCRETOS-E-ARGAMASSAS-UTILIZANDO-AGREGADO-RECICLADO.pdf" TargetMode="External"/><Relationship Id="rId3485" Type="http://schemas.openxmlformats.org/officeDocument/2006/relationships/hyperlink" Target="https://www.caixa.gov.br/Downloads/sinapi-cadernos-tecnicos/SINAPI-CT-ESQUADRIAS-PORTAS.pdf" TargetMode="External"/><Relationship Id="rId4536" Type="http://schemas.openxmlformats.org/officeDocument/2006/relationships/hyperlink" Target="https://www.caixa.gov.br/Downloads/sinapi-cadernos-tecnicos/SINAPI-CT-INSTALACOES-ELETRICAS-ELETRODUTOS-EMBUTIDOS-CABOS-CAIXAS-TOMADAS-E-INTERRUPTORES.pdf" TargetMode="External"/><Relationship Id="rId4950" Type="http://schemas.openxmlformats.org/officeDocument/2006/relationships/hyperlink" Target="https://www.caixa.gov.br/Downloads/sinapi-cadernos-tecnicos/SINAPI-CT-INSTALACOES-HIDRAULICAS-RESERVACAO-E-BOMBAS-DE-RECALQUE.pdf" TargetMode="External"/><Relationship Id="rId2087" Type="http://schemas.openxmlformats.org/officeDocument/2006/relationships/hyperlink" Target="https://www.caixa.gov.br/Downloads/sinapi-cadernos-tecnicos/SINAPI-CT-DEPRECIACAO-JUROS-IMPOSTOS-E-SEGUROS-MANUTENCAO-E-MATERIAIS-NA-OPERACAO-DOS-EQUIPAMENTOS.pdf" TargetMode="External"/><Relationship Id="rId3138" Type="http://schemas.openxmlformats.org/officeDocument/2006/relationships/hyperlink" Target="https://www.caixa.gov.br/Downloads/sinapi-cadernos-tecnicos/SINAPI-CT-ESCADAS.pdf" TargetMode="External"/><Relationship Id="rId3552" Type="http://schemas.openxmlformats.org/officeDocument/2006/relationships/hyperlink" Target="https://www.caixa.gov.br/Downloads/sinapi-cadernos-tecnicos/SINAPI-CT-ESQUADRIAS-PORTAS.pdf" TargetMode="External"/><Relationship Id="rId4603" Type="http://schemas.openxmlformats.org/officeDocument/2006/relationships/hyperlink" Target="https://www.caixa.gov.br/Downloads/sinapi-cadernos-tecnicos/SINAPI-CT-INSTALACOES-ELETRICAS-ELETRODUTOS-CONEXOES-E-CONDULETES-APARENTES.pdf" TargetMode="External"/><Relationship Id="rId7759" Type="http://schemas.openxmlformats.org/officeDocument/2006/relationships/hyperlink" Target="https://www.caixa.gov.br/Downloads/sinapi-cadernos-tecnicos/SINAPI-CT-PENEIRAMENTO-E-ENSACAMENTO-DE-AREIA-EM-OBRA.pdf" TargetMode="External"/><Relationship Id="rId473" Type="http://schemas.openxmlformats.org/officeDocument/2006/relationships/hyperlink" Target="https://www.caixa.gov.br/Downloads/sinapi-cadernos-tecnicos/SINAPI-CT-ASSENTAMENTO-DE-TUBOS-DE-PVC-E-METALICOS-EM-REDES-DE-AGUA.pdf" TargetMode="External"/><Relationship Id="rId2154" Type="http://schemas.openxmlformats.org/officeDocument/2006/relationships/hyperlink" Target="https://www.caixa.gov.br/Downloads/sinapi-cadernos-tecnicos/SINAPI-CT-DEPRECIACAO-JUROS-IMPOSTOS-E-SEGUROS-MANUTENCAO-E-MATERIAIS-NA-OPERACAO-DOS-EQUIPAMENTOS.pdf" TargetMode="External"/><Relationship Id="rId3205" Type="http://schemas.openxmlformats.org/officeDocument/2006/relationships/hyperlink" Target="https://www.caixa.gov.br/Downloads/sinapi-cadernos-tecnicos/SINAPI-CT-ESCAVACAO-VERTICAL-A-CEU-ABERTO.pdf" TargetMode="External"/><Relationship Id="rId9181" Type="http://schemas.openxmlformats.org/officeDocument/2006/relationships/hyperlink" Target="https://www.caixa.gov.br/Downloads/sinapi-cadernos-tecnicos/SINAPI-CT-TRANSPORTE-FLUVIAL-CARGA-E-DESCARGA.pdf" TargetMode="External"/><Relationship Id="rId126" Type="http://schemas.openxmlformats.org/officeDocument/2006/relationships/hyperlink" Target="https://www.caixa.gov.br/Downloads/sinapi-cadernos-tecnicos/SINAPI-CT-ARGAMASSAS.pdf" TargetMode="External"/><Relationship Id="rId540" Type="http://schemas.openxmlformats.org/officeDocument/2006/relationships/hyperlink" Target="https://www.caixa.gov.br/Downloads/sinapi-cadernos-tecnicos/SINAPI-CT-ASSENTAMENTO-DE-TUBOS-DE-PVC-E-METALICOS-EM-REDES-DE-AGUA.pdf" TargetMode="External"/><Relationship Id="rId1170" Type="http://schemas.openxmlformats.org/officeDocument/2006/relationships/hyperlink" Target="https://www.caixa.gov.br/Downloads/sinapi-cadernos-tecnicos/SINAPI-CT-CAIXAS-DE-AGUA-PARA-EDIFICACOES.pdf" TargetMode="External"/><Relationship Id="rId2221" Type="http://schemas.openxmlformats.org/officeDocument/2006/relationships/hyperlink" Target="https://www.caixa.gov.br/Downloads/sinapi-cadernos-tecnicos/SINAPI-CT-DEPRECIACAO-JUROS-IMPOSTOS-E-SEGUROS-MANUTENCAO-E-MATERIAIS-NA-OPERACAO-DOS-EQUIPAMENTOS.pdf" TargetMode="External"/><Relationship Id="rId5377" Type="http://schemas.openxmlformats.org/officeDocument/2006/relationships/hyperlink" Target="https://www.caixa.gov.br/Downloads/sinapi-cadernos-tecnicos/SINAPI-CT-INSTALACOES-PREDIAIS-DE-ESGOTO-TUBOS-E-CONEXOES.pdf" TargetMode="External"/><Relationship Id="rId6428" Type="http://schemas.openxmlformats.org/officeDocument/2006/relationships/hyperlink" Target="https://www.caixa.gov.br/Downloads/sinapi-cadernos-tecnicos/SINAPI-CT-INSTALACOES-EM-COBRE.pdf" TargetMode="External"/><Relationship Id="rId6775" Type="http://schemas.openxmlformats.org/officeDocument/2006/relationships/hyperlink" Target="https://www.caixa.gov.br/Downloads/sinapi-cadernos-tecnicos/SINAPI-CT-LIMPEZA-DE-OBRA.pdf" TargetMode="External"/><Relationship Id="rId7826" Type="http://schemas.openxmlformats.org/officeDocument/2006/relationships/hyperlink" Target="https://www.caixa.gov.br/Downloads/sinapi-cadernos-tecnicos/SINAPI-CT-PERFURACAO-HORIZONTAL-DIRECIONAL-HDD.pdf" TargetMode="External"/><Relationship Id="rId5791" Type="http://schemas.openxmlformats.org/officeDocument/2006/relationships/hyperlink" Target="https://www.caixa.gov.br/Downloads/sinapi-cadernos-tecnicos/SINAPI-CT-INSTALACOES-PREDIAIS-DE-AGUA-QUENTE-EM-CPVC.pdf" TargetMode="External"/><Relationship Id="rId6842" Type="http://schemas.openxmlformats.org/officeDocument/2006/relationships/hyperlink" Target="https://www.caixa.gov.br/Downloads/sinapi-metodologia/Livro_SINAPI_Calculos_Parametros.pdf" TargetMode="External"/><Relationship Id="rId1987" Type="http://schemas.openxmlformats.org/officeDocument/2006/relationships/hyperlink" Target="https://www.caixa.gov.br/Downloads/sinapi-cadernos-tecnicos/SINAPI-CT-DEPRECIACAO-JUROS-IMPOSTOS-E-SEGUROS-MANUTENCAO-E-MATERIAIS-NA-OPERACAO-DOS-EQUIPAMENTOS.pdf" TargetMode="External"/><Relationship Id="rId4393" Type="http://schemas.openxmlformats.org/officeDocument/2006/relationships/hyperlink" Target="https://www.caixa.gov.br/Downloads/sinapi-cadernos-tecnicos/SINAPI-CT-INSTALACOES-ELETRICAS-ELETRODUTOS-EMBUTIDOS-CABOS-CAIXAS-TOMADAS-E-INTERRUPTORES.pdf" TargetMode="External"/><Relationship Id="rId5444" Type="http://schemas.openxmlformats.org/officeDocument/2006/relationships/hyperlink" Target="https://www.caixa.gov.br/Downloads/sinapi-cadernos-tecnicos/SINAPI-CT-INSTALACOES-PREDIAIS-DE-AGUA-FRIA-EM-PVC.pdf" TargetMode="External"/><Relationship Id="rId4046" Type="http://schemas.openxmlformats.org/officeDocument/2006/relationships/hyperlink" Target="https://www.caixa.gov.br/Downloads/sinapi-cadernos-tecnicos/SINAPI-CT-FORMAS-PARA-ESTRUTURAS-DE-CONCRETO-ARMADO.pdf" TargetMode="External"/><Relationship Id="rId4460" Type="http://schemas.openxmlformats.org/officeDocument/2006/relationships/hyperlink" Target="https://www.caixa.gov.br/Downloads/sinapi-cadernos-tecnicos/SINAPI-CT-INSTALACOES-ELETRICAS-ELETRODUTOS-EMBUTIDOS-CABOS-CAIXAS-TOMADAS-E-INTERRUPTORES.pdf" TargetMode="External"/><Relationship Id="rId5511" Type="http://schemas.openxmlformats.org/officeDocument/2006/relationships/hyperlink" Target="https://www.caixa.gov.br/Downloads/sinapi-cadernos-tecnicos/SINAPI-CT-INSTALACOES-PREDIAIS-DE-AGUA-FRIA-EM-PVC.pdf" TargetMode="External"/><Relationship Id="rId8667" Type="http://schemas.openxmlformats.org/officeDocument/2006/relationships/hyperlink" Target="https://www.caixa.gov.br/Downloads/sinapi-cadernos-tecnicos/SINAPI-CT-REDES-DE-LOGICA-TELEFONIA-E-IMAGEM.pdf" TargetMode="External"/><Relationship Id="rId9718" Type="http://schemas.openxmlformats.org/officeDocument/2006/relationships/hyperlink" Target="https://www.caixa.gov.br/Downloads/sinapi-cadernos-tecnicos/SINAPI-CT-VALVULAS-E-REGISTROS-PARA-SISTEMAS-PREDIAIS.pdf" TargetMode="External"/><Relationship Id="rId1707" Type="http://schemas.openxmlformats.org/officeDocument/2006/relationships/hyperlink" Target="https://www.caixa.gov.br/Downloads/sinapi-cadernos-tecnicos/SINAPI-CT-CUSTOS-HORARIOS-PRODUTIVO-E-IMPRODUTIVO-DOS-EQUIPAMENTOS.pdf" TargetMode="External"/><Relationship Id="rId3062" Type="http://schemas.openxmlformats.org/officeDocument/2006/relationships/hyperlink" Target="https://www.caixa.gov.br/Downloads/sinapi-cadernos-tecnicos/SINAPI-CT-ESCADAS.pdf" TargetMode="External"/><Relationship Id="rId4113" Type="http://schemas.openxmlformats.org/officeDocument/2006/relationships/hyperlink" Target="https://www.caixa.gov.br/Downloads/sinapi-cadernos-tecnicos/SINAPI-CT-FORMAS-PARA-ESTRUTURAS-DE-CONCRETO-ARMADO.pdf" TargetMode="External"/><Relationship Id="rId7269" Type="http://schemas.openxmlformats.org/officeDocument/2006/relationships/hyperlink" Target="https://www.caixa.gov.br/Downloads/sinapi-cadernos-tecnicos/SINAPI-CT-LOUCAS-E-METAIS.pdf" TargetMode="External"/><Relationship Id="rId7683" Type="http://schemas.openxmlformats.org/officeDocument/2006/relationships/hyperlink" Target="https://www.caixa.gov.br/Downloads/sinapi-cadernos-tecnicos/SINAPI-CT-PAVIMENTO-INTERTRAVADO.pdf" TargetMode="External"/><Relationship Id="rId8734" Type="http://schemas.openxmlformats.org/officeDocument/2006/relationships/hyperlink" Target="https://www.caixa.gov.br/Downloads/sinapi-cadernos-tecnicos/SINAPI-CT-REDES-DE-AGUA-E-ESGOTO-EM-PEAD-LISO-(TUBOS-E-CONEXOES).pdf" TargetMode="External"/><Relationship Id="rId6285" Type="http://schemas.openxmlformats.org/officeDocument/2006/relationships/hyperlink" Target="https://www.caixa.gov.br/Downloads/sinapi-cadernos-tecnicos/SINAPI-CT-INSTALACOES-DE-GAS-EM-PEX-MULTICAMADAS.pdf" TargetMode="External"/><Relationship Id="rId7336" Type="http://schemas.openxmlformats.org/officeDocument/2006/relationships/hyperlink" Target="https://www.caixa.gov.br/Downloads/sinapi-cadernos-tecnicos/SINAPI-CT-MASSA-UNICA-EXTERNA.pdf" TargetMode="External"/><Relationship Id="rId3879" Type="http://schemas.openxmlformats.org/officeDocument/2006/relationships/hyperlink" Target="https://www.caixa.gov.br/Downloads/sinapi-cadernos-tecnicos/SINAPI-CT-EXECUCAO-DE-TIRANTES.pdf" TargetMode="External"/><Relationship Id="rId6352" Type="http://schemas.openxmlformats.org/officeDocument/2006/relationships/hyperlink" Target="https://www.caixa.gov.br/Downloads/sinapi-cadernos-tecnicos/SINAPI-CT-INSTALACOES-DE-AR-CONDICIONADO.pdf" TargetMode="External"/><Relationship Id="rId7750" Type="http://schemas.openxmlformats.org/officeDocument/2006/relationships/hyperlink" Target="https://www.caixa.gov.br/Downloads/sinapi-cadernos-tecnicos/SINAPI-CT-PEITORIS-E-CHAPINS.pdf" TargetMode="External"/><Relationship Id="rId8801" Type="http://schemas.openxmlformats.org/officeDocument/2006/relationships/hyperlink" Target="https://www.caixa.gov.br/Downloads/sinapi-cadernos-tecnicos/SINAPI-CT-REVESTIMENTOS-CERAMICOS-EXTERNOS.pdf" TargetMode="External"/><Relationship Id="rId2895" Type="http://schemas.openxmlformats.org/officeDocument/2006/relationships/hyperlink" Target="https://www.caixa.gov.br/Downloads/sinapi-cadernos-tecnicos/SINAPI-CT-ELETROCALHAS.pdf" TargetMode="External"/><Relationship Id="rId3946" Type="http://schemas.openxmlformats.org/officeDocument/2006/relationships/hyperlink" Target="https://www.caixa.gov.br/Downloads/sinapi-cadernos-tecnicos/SINAPI-CT-FOSSAS-E-SUMIDOUROS.pdf" TargetMode="External"/><Relationship Id="rId6005" Type="http://schemas.openxmlformats.org/officeDocument/2006/relationships/hyperlink" Target="https://www.caixa.gov.br/Downloads/sinapi-cadernos-tecnicos/SINAPI-CT-INSTALACOES-DE-GAS-E-INCENDIO-EM-ACO-E-FERRO-GALVANIZADO.pdf" TargetMode="External"/><Relationship Id="rId7403" Type="http://schemas.openxmlformats.org/officeDocument/2006/relationships/hyperlink" Target="https://www.caixa.gov.br/Downloads/sinapi-cadernos-tecnicos/SINAPI-CT-MASSA-UNICA-INTERNA.pdf" TargetMode="External"/><Relationship Id="rId867" Type="http://schemas.openxmlformats.org/officeDocument/2006/relationships/hyperlink" Target="https://www.caixa.gov.br/Downloads/sinapi-cadernos-tecnicos/SINAPI-CT-ATERROS-BASES-SUB-BASES-E-IMPRIMACOES.pdf" TargetMode="External"/><Relationship Id="rId1497" Type="http://schemas.openxmlformats.org/officeDocument/2006/relationships/hyperlink" Target="https://www.caixa.gov.br/Downloads/sinapi-cadernos-tecnicos/SINAPI-CT-CUSTOS-HORARIOS-PRODUTIVO-E-IMPRODUTIVO-DOS-EQUIPAMENTOS.pdf" TargetMode="External"/><Relationship Id="rId2548" Type="http://schemas.openxmlformats.org/officeDocument/2006/relationships/hyperlink" Target="https://www.caixa.gov.br/Downloads/sinapi-cadernos-tecnicos/SINAPI-CT-DEPRECIACAO-JUROS-IMPOSTOS-E-SEGUROS-MANUTENCAO-E-MATERIAIS-NA-OPERACAO-DOS-EQUIPAMENTOS.pdf" TargetMode="External"/><Relationship Id="rId2962" Type="http://schemas.openxmlformats.org/officeDocument/2006/relationships/hyperlink" Target="https://www.caixa.gov.br/Downloads/sinapi-cadernos-tecnicos/SINAPI-CT-ENERGIA-SOLAR-PARA-EDIFICACOES.pdf" TargetMode="External"/><Relationship Id="rId9575" Type="http://schemas.openxmlformats.org/officeDocument/2006/relationships/hyperlink" Target="https://www.caixa.gov.br/Downloads/sinapi-cadernos-tecnicos/SINAPI-CT-VIDROS-E-ESPELHOS.pdf" TargetMode="External"/><Relationship Id="rId934" Type="http://schemas.openxmlformats.org/officeDocument/2006/relationships/hyperlink" Target="https://www.caixa.gov.br/Downloads/sinapi-cadernos-tecnicos/SINAPI-CT-ATERROS-BASES-SUB-BASES-E-IMPRIMACOES.pdf" TargetMode="External"/><Relationship Id="rId1564" Type="http://schemas.openxmlformats.org/officeDocument/2006/relationships/hyperlink" Target="https://www.caixa.gov.br/Downloads/sinapi-cadernos-tecnicos/SINAPI-CT-CUSTOS-HORARIOS-PRODUTIVO-E-IMPRODUTIVO-DOS-EQUIPAMENTOS.pdf" TargetMode="External"/><Relationship Id="rId2615" Type="http://schemas.openxmlformats.org/officeDocument/2006/relationships/hyperlink" Target="https://www.caixa.gov.br/Downloads/sinapi-cadernos-tecnicos/SINAPI-CT-DEPRECIACAO-JUROS-IMPOSTOS-E-SEGUROS-MANUTENCAO-E-MATERIAIS-NA-OPERACAO-DOS-EQUIPAMENTOS.pdf" TargetMode="External"/><Relationship Id="rId5021" Type="http://schemas.openxmlformats.org/officeDocument/2006/relationships/hyperlink" Target="https://www.caixa.gov.br/Downloads/sinapi-cadernos-tecnicos/SINAPI-CT-INSTALACOES-HIDRAULICAS-RESERVACAO-E-BOMBAS-DE-RECALQUE.pdf" TargetMode="External"/><Relationship Id="rId8177" Type="http://schemas.openxmlformats.org/officeDocument/2006/relationships/hyperlink" Target="https://www.caixa.gov.br/Downloads/sinapi-cadernos-tecnicos/SINAPI-CT-POCOS-DE-VISITA-E-CAIXAS-PARA-BOCAS-DE-LOBO.pdf" TargetMode="External"/><Relationship Id="rId8591" Type="http://schemas.openxmlformats.org/officeDocument/2006/relationships/hyperlink" Target="https://www.caixa.gov.br/Downloads/sinapi-cadernos-tecnicos/SINAPI-CT-REDES-ENTERRADAS-DE-DISTRIBUICAO-ELETRICA.pdf" TargetMode="External"/><Relationship Id="rId9228" Type="http://schemas.openxmlformats.org/officeDocument/2006/relationships/hyperlink" Target="https://www.caixa.gov.br/Downloads/sinapi-cadernos-tecnicos/SINAPI-CT-TRANSPORTE-DE-MATERIAIS-DENTRO-DO-CANTEIRO-DE-OBRAS.pdf" TargetMode="External"/><Relationship Id="rId9642" Type="http://schemas.openxmlformats.org/officeDocument/2006/relationships/hyperlink" Target="https://www.caixa.gov.br/Downloads/sinapi-cadernos-tecnicos/SINAPI-CT-VALVULAS-E-REGISTROS-PARA-SISTEMAS-PREDIAIS.pdf" TargetMode="External"/><Relationship Id="rId1217" Type="http://schemas.openxmlformats.org/officeDocument/2006/relationships/hyperlink" Target="https://www.caixa.gov.br/Downloads/sinapi-cadernos-tecnicos/SINAPI-CT-CANALETAS-GRELHAS-E-CAIXAS-COM-GRELHA-PARA-DRENAGEM.pdf" TargetMode="External"/><Relationship Id="rId1631" Type="http://schemas.openxmlformats.org/officeDocument/2006/relationships/hyperlink" Target="https://www.caixa.gov.br/Downloads/sinapi-cadernos-tecnicos/SINAPI-CT-CUSTOS-HORARIOS-PRODUTIVO-E-IMPRODUTIVO-DOS-EQUIPAMENTOS.pdf" TargetMode="External"/><Relationship Id="rId4787" Type="http://schemas.openxmlformats.org/officeDocument/2006/relationships/hyperlink" Target="https://www.caixa.gov.br/Downloads/sinapi-cadernos-tecnicos/SINAPI-CT-INSTALACOES-ELETRICAS-REDE-DE-DISTRIBUICAO.pdf" TargetMode="External"/><Relationship Id="rId5838" Type="http://schemas.openxmlformats.org/officeDocument/2006/relationships/hyperlink" Target="https://www.caixa.gov.br/Downloads/sinapi-cadernos-tecnicos/SINAPI-CT-INSTALACOES-PREDIAIS-DE-AGUAS-PLUVIAIS-TUBOS-CONEXOES-CAIXAS-E-RALOS.pdf" TargetMode="External"/><Relationship Id="rId7193" Type="http://schemas.openxmlformats.org/officeDocument/2006/relationships/hyperlink" Target="https://www.caixa.gov.br/Downloads/sinapi-cadernos-tecnicos/SINAPI-CT-LOUCAS-E-METAIS.pdf" TargetMode="External"/><Relationship Id="rId8244" Type="http://schemas.openxmlformats.org/officeDocument/2006/relationships/hyperlink" Target="https://www.caixa.gov.br/Downloads/sinapi-cadernos-tecnicos/SINAPI-CT-POCOS-DE-VISITA-E-CAIXAS-PARA-BOCAS-DE-LOBO.pdf" TargetMode="External"/><Relationship Id="rId3389" Type="http://schemas.openxmlformats.org/officeDocument/2006/relationships/hyperlink" Target="https://www.caixa.gov.br/Downloads/sinapi-cadernos-tecnicos/SINAPI-CT-ESCORAMENTO-E-PREPARO-DE-FUNDO-DE-VALAS.pdf" TargetMode="External"/><Relationship Id="rId7260" Type="http://schemas.openxmlformats.org/officeDocument/2006/relationships/hyperlink" Target="https://www.caixa.gov.br/Downloads/sinapi-cadernos-tecnicos/SINAPI-CT-LOUCAS-E-METAIS.pdf" TargetMode="External"/><Relationship Id="rId8311" Type="http://schemas.openxmlformats.org/officeDocument/2006/relationships/hyperlink" Target="https://www.caixa.gov.br/Downloads/sinapi-cadernos-tecnicos/SINAPI-CT-PRODUCAO-DE-CONCRETO.pdf" TargetMode="External"/><Relationship Id="rId3456" Type="http://schemas.openxmlformats.org/officeDocument/2006/relationships/hyperlink" Target="https://www.caixa.gov.br/Downloads/sinapi-cadernos-tecnicos/SINAPI-CT-ESQUADRIAS-PORTAS.pdf" TargetMode="External"/><Relationship Id="rId4854" Type="http://schemas.openxmlformats.org/officeDocument/2006/relationships/hyperlink" Target="https://www.caixa.gov.br/Downloads/sinapi-cadernos-tecnicos/SINAPI-CT-INSTALACOES-HIDRAULICAS-RESERVACAO-E-BOMBAS-DE-RECALQUE.pdf" TargetMode="External"/><Relationship Id="rId5905" Type="http://schemas.openxmlformats.org/officeDocument/2006/relationships/hyperlink" Target="https://www.caixa.gov.br/Downloads/sinapi-cadernos-tecnicos/SINAPI-CT-INSTALACOES-DE-DIVISORIAS-DIVERSAS.pdf" TargetMode="External"/><Relationship Id="rId377" Type="http://schemas.openxmlformats.org/officeDocument/2006/relationships/hyperlink" Target="https://www.caixa.gov.br/Downloads/sinapi-cadernos-tecnicos/SINAPI-CT-ASSENTAMENTO-DE-TUBOS-DE-ESGOTO-EM-PVC-E-PEAD.pdf" TargetMode="External"/><Relationship Id="rId2058" Type="http://schemas.openxmlformats.org/officeDocument/2006/relationships/hyperlink" Target="https://www.caixa.gov.br/Downloads/sinapi-cadernos-tecnicos/SINAPI-CT-DEPRECIACAO-JUROS-IMPOSTOS-E-SEGUROS-MANUTENCAO-E-MATERIAIS-NA-OPERACAO-DOS-EQUIPAMENTOS.pdf" TargetMode="External"/><Relationship Id="rId3109" Type="http://schemas.openxmlformats.org/officeDocument/2006/relationships/hyperlink" Target="https://www.caixa.gov.br/Downloads/sinapi-cadernos-tecnicos/SINAPI-CT-ESCADAS.pdf" TargetMode="External"/><Relationship Id="rId3870" Type="http://schemas.openxmlformats.org/officeDocument/2006/relationships/hyperlink" Target="https://www.caixa.gov.br/Downloads/sinapi-cadernos-tecnicos/SINAPI-CT-EXECUCAO-DE-TIRANTES.pdf" TargetMode="External"/><Relationship Id="rId4507" Type="http://schemas.openxmlformats.org/officeDocument/2006/relationships/hyperlink" Target="https://www.caixa.gov.br/Downloads/sinapi-cadernos-tecnicos/SINAPI-CT-INSTALACOES-ELETRICAS-ELETRODUTOS-EMBUTIDOS-CABOS-CAIXAS-TOMADAS-E-INTERRUPTORES.pdf" TargetMode="External"/><Relationship Id="rId4921" Type="http://schemas.openxmlformats.org/officeDocument/2006/relationships/hyperlink" Target="https://www.caixa.gov.br/Downloads/sinapi-cadernos-tecnicos/SINAPI-CT-INSTALACOES-HIDRAULICAS-RESERVACAO-E-BOMBAS-DE-RECALQUE.pdf" TargetMode="External"/><Relationship Id="rId9085" Type="http://schemas.openxmlformats.org/officeDocument/2006/relationships/hyperlink" Target="https://www.caixa.gov.br/Downloads/sinapi-cadernos-tecnicos/SINAPI-CT-TRANSPORTE-FLUVIAL-CARGA-E-DESCARGA.pdf" TargetMode="External"/><Relationship Id="rId791" Type="http://schemas.openxmlformats.org/officeDocument/2006/relationships/hyperlink" Target="https://www.caixa.gov.br/Downloads/sinapi-cadernos-tecnicos/SINAPI-CT-ATERROS-BASES-SUB-BASES-E-IMPRIMACOES.pdf" TargetMode="External"/><Relationship Id="rId1074" Type="http://schemas.openxmlformats.org/officeDocument/2006/relationships/hyperlink" Target="https://www.caixa.gov.br/Downloads/sinapi-cadernos-tecnicos/SINAPI-CT-BOMBAS-HIDRAULICAS-CENTRIFUGAS-HORIZONTAIS-E-SUBMERSIVEIS.pdf" TargetMode="External"/><Relationship Id="rId2472" Type="http://schemas.openxmlformats.org/officeDocument/2006/relationships/hyperlink" Target="https://www.caixa.gov.br/Downloads/sinapi-cadernos-tecnicos/SINAPI-CT-DEPRECIACAO-JUROS-IMPOSTOS-E-SEGUROS-MANUTENCAO-E-MATERIAIS-NA-OPERACAO-DOS-EQUIPAMENTOS.pdf" TargetMode="External"/><Relationship Id="rId3523" Type="http://schemas.openxmlformats.org/officeDocument/2006/relationships/hyperlink" Target="https://www.caixa.gov.br/Downloads/sinapi-cadernos-tecnicos/SINAPI-CT-ESQUADRIAS-PORTAS.pdf" TargetMode="External"/><Relationship Id="rId6679" Type="http://schemas.openxmlformats.org/officeDocument/2006/relationships/hyperlink" Target="https://www.caixa.gov.br/Downloads/sinapi-cadernos-tecnicos/SINAPI-CT-LAJES-PRE-MOLDADAS.pdf" TargetMode="External"/><Relationship Id="rId444" Type="http://schemas.openxmlformats.org/officeDocument/2006/relationships/hyperlink" Target="https://www.caixa.gov.br/Downloads/sinapi-cadernos-tecnicos/SINAPI-CT-ASSENTAMENTO-DE-TUBOS-DE-PVC-E-METALICOS-EM-REDES-DE-AGUA.pdf" TargetMode="External"/><Relationship Id="rId2125" Type="http://schemas.openxmlformats.org/officeDocument/2006/relationships/hyperlink" Target="https://www.caixa.gov.br/Downloads/sinapi-cadernos-tecnicos/SINAPI-CT-DEPRECIACAO-JUROS-IMPOSTOS-E-SEGUROS-MANUTENCAO-E-MATERIAIS-NA-OPERACAO-DOS-EQUIPAMENTOS.pdf" TargetMode="External"/><Relationship Id="rId5695" Type="http://schemas.openxmlformats.org/officeDocument/2006/relationships/hyperlink" Target="https://www.caixa.gov.br/Downloads/sinapi-cadernos-tecnicos/SINAPI-CT-INSTALACOES-PREDIAIS-DE-AGUA-QUENTE-EM-CPVC.pdf" TargetMode="External"/><Relationship Id="rId6746" Type="http://schemas.openxmlformats.org/officeDocument/2006/relationships/hyperlink" Target="https://www.caixa.gov.br/Downloads/sinapi-cadernos-tecnicos/SINAPI-CT-LIGACOES-PREDIAIS-DE-AGUA-E-ESGOTO.pdf" TargetMode="External"/><Relationship Id="rId9152" Type="http://schemas.openxmlformats.org/officeDocument/2006/relationships/hyperlink" Target="https://www.caixa.gov.br/Downloads/sinapi-cadernos-tecnicos/SINAPI-CT-TRANSPORTE-FLUVIAL-CARGA-E-DESCARGA.pdf" TargetMode="External"/><Relationship Id="rId511" Type="http://schemas.openxmlformats.org/officeDocument/2006/relationships/hyperlink" Target="https://www.caixa.gov.br/Downloads/sinapi-cadernos-tecnicos/SINAPI-CT-ASSENTAMENTO-DE-TUBOS-DE-PVC-E-METALICOS-EM-REDES-DE-AGUA.pdf" TargetMode="External"/><Relationship Id="rId1141" Type="http://schemas.openxmlformats.org/officeDocument/2006/relationships/hyperlink" Target="https://www.caixa.gov.br/Downloads/sinapi-cadernos-tecnicos/SINAPI-CT-CAIXAS-ENTERRADAS.pdf" TargetMode="External"/><Relationship Id="rId4297" Type="http://schemas.openxmlformats.org/officeDocument/2006/relationships/hyperlink" Target="https://www.caixa.gov.br/Downloads/sinapi-cadernos-tecnicos/SINAPI-CT-ILUMINACAO-PREDIAL-E-MONITORAMENTO.pdf" TargetMode="External"/><Relationship Id="rId5348" Type="http://schemas.openxmlformats.org/officeDocument/2006/relationships/hyperlink" Target="https://www.caixa.gov.br/Downloads/sinapi-cadernos-tecnicos/SINAPI-CT-INSTALACOES-PREDIAIS-DE-ESGOTO-CAIXAS-E-RALOS.pdf" TargetMode="External"/><Relationship Id="rId5762" Type="http://schemas.openxmlformats.org/officeDocument/2006/relationships/hyperlink" Target="https://www.caixa.gov.br/Downloads/sinapi-cadernos-tecnicos/SINAPI-CT-INSTALACOES-PREDIAIS-DE-AGUA-QUENTE-EM-CPVC.pdf" TargetMode="External"/><Relationship Id="rId6813" Type="http://schemas.openxmlformats.org/officeDocument/2006/relationships/hyperlink" Target="https://www.caixa.gov.br/Downloads/sinapi-metodologia/Livro_SINAPI_Calculos_Parametros.pdf" TargetMode="External"/><Relationship Id="rId4364" Type="http://schemas.openxmlformats.org/officeDocument/2006/relationships/hyperlink" Target="https://www.caixa.gov.br/Downloads/sinapi-cadernos-tecnicos/SINAPI-CT-INSTALACOES-ELETRICAS-ELETRODUTOS-EMBUTIDOS-CABOS-CAIXAS-TOMADAS-E-INTERRUPTORES.pdf" TargetMode="External"/><Relationship Id="rId5415" Type="http://schemas.openxmlformats.org/officeDocument/2006/relationships/hyperlink" Target="https://www.caixa.gov.br/Downloads/sinapi-cadernos-tecnicos/SINAPI-CT-INSTALACOES-PREDIAIS-DE-ESGOTO-TUBOS-E-CONEXOES.pdf" TargetMode="External"/><Relationship Id="rId1958" Type="http://schemas.openxmlformats.org/officeDocument/2006/relationships/hyperlink" Target="https://www.caixa.gov.br/Downloads/sinapi-cadernos-tecnicos/SINAPI-CT-DEPRECIACAO-JUROS-IMPOSTOS-E-SEGUROS-MANUTENCAO-E-MATERIAIS-NA-OPERACAO-DOS-EQUIPAMENTOS.pdf" TargetMode="External"/><Relationship Id="rId3380" Type="http://schemas.openxmlformats.org/officeDocument/2006/relationships/hyperlink" Target="https://www.caixa.gov.br/Downloads/sinapi-cadernos-tecnicos/SINAPI-CT-ESCORAMENTO-E-PREPARO-DE-FUNDO-DE-VALAS.pdf" TargetMode="External"/><Relationship Id="rId4017" Type="http://schemas.openxmlformats.org/officeDocument/2006/relationships/hyperlink" Target="https://www.caixa.gov.br/Downloads/sinapi-cadernos-tecnicos/SINAPI-CT-FORMAS-PARA-ESTRUTURAS-DE-CONCRETO-ARMADO.pdf" TargetMode="External"/><Relationship Id="rId4431" Type="http://schemas.openxmlformats.org/officeDocument/2006/relationships/hyperlink" Target="https://www.caixa.gov.br/Downloads/sinapi-cadernos-tecnicos/SINAPI-CT-INSTALACOES-ELETRICAS-ELETRODUTOS-EMBUTIDOS-CABOS-CAIXAS-TOMADAS-E-INTERRUPTORES.pdf" TargetMode="External"/><Relationship Id="rId7587" Type="http://schemas.openxmlformats.org/officeDocument/2006/relationships/hyperlink" Target="https://www.caixa.gov.br/Downloads/sinapi-cadernos-tecnicos/SINAPI-CT-PAREDES-DE-CONCRETO-FORMAS.pdf" TargetMode="External"/><Relationship Id="rId8638" Type="http://schemas.openxmlformats.org/officeDocument/2006/relationships/hyperlink" Target="https://www.caixa.gov.br/Downloads/sinapi-cadernos-tecnicos/SINAPI-CT-REDES-DE-LOGICA-TELEFONIA-E-IMAGEM.pdf" TargetMode="External"/><Relationship Id="rId8985" Type="http://schemas.openxmlformats.org/officeDocument/2006/relationships/hyperlink" Target="https://www.caixa.gov.br/Downloads/sinapi-cadernos-tecnicos/SINAPI-CT-SISTEMAS-DE-MEDICAO.pdf" TargetMode="External"/><Relationship Id="rId3033" Type="http://schemas.openxmlformats.org/officeDocument/2006/relationships/hyperlink" Target="https://www.caixa.gov.br/Downloads/sinapi-cadernos-tecnicos/SINAPI-CT-EQUIPAMENTOS-DE-PROTECAO-COLETIVA.pdf" TargetMode="External"/><Relationship Id="rId6189" Type="http://schemas.openxmlformats.org/officeDocument/2006/relationships/hyperlink" Target="https://www.caixa.gov.br/Downloads/sinapi-cadernos-tecnicos/SINAPI-CT-INSTALACOES-DE-GAS-E-INCENDIO-EM-ACO-E-FERRO-GALVANIZADO.pdf" TargetMode="External"/><Relationship Id="rId7654" Type="http://schemas.openxmlformats.org/officeDocument/2006/relationships/hyperlink" Target="https://www.caixa.gov.br/Downloads/sinapi-cadernos-tecnicos/SINAPI-CT-PARQUINHOS-E-EQUIPAMENTOS-DE-GINASTICA-AO-AR-LIVRE.pdf" TargetMode="External"/><Relationship Id="rId8705" Type="http://schemas.openxmlformats.org/officeDocument/2006/relationships/hyperlink" Target="https://www.caixa.gov.br/Downloads/sinapi-cadernos-tecnicos/SINAPI-CT-REDES-DE-AGUA-E-ESGOTO-EM-PEAD-LISO-(TUBOS-E-CONEXOES).pdf" TargetMode="External"/><Relationship Id="rId2799" Type="http://schemas.openxmlformats.org/officeDocument/2006/relationships/hyperlink" Target="https://www.caixa.gov.br/Downloads/sinapi-cadernos-tecnicos/SINAPI-CT-DRENOS.pdf" TargetMode="External"/><Relationship Id="rId3100" Type="http://schemas.openxmlformats.org/officeDocument/2006/relationships/hyperlink" Target="https://www.caixa.gov.br/Downloads/sinapi-cadernos-tecnicos/SINAPI-CT-ESCADAS.pdf" TargetMode="External"/><Relationship Id="rId6256" Type="http://schemas.openxmlformats.org/officeDocument/2006/relationships/hyperlink" Target="https://www.caixa.gov.br/Downloads/sinapi-cadernos-tecnicos/SINAPI-CT-INSTALACOES-DE-GAS-EM-PEX-MULTICAMADAS.pdf" TargetMode="External"/><Relationship Id="rId6670" Type="http://schemas.openxmlformats.org/officeDocument/2006/relationships/hyperlink" Target="https://www.caixa.gov.br/Downloads/sinapi-cadernos-tecnicos/SINAPI-CT-LAJES-PRE-MOLDADAS.pdf" TargetMode="External"/><Relationship Id="rId7307" Type="http://schemas.openxmlformats.org/officeDocument/2006/relationships/hyperlink" Target="https://www.caixa.gov.br/Downloads/sinapi-cadernos-tecnicos/SINAPI-CT-MASSA-UNICA-EXTERNA.pdf" TargetMode="External"/><Relationship Id="rId7721" Type="http://schemas.openxmlformats.org/officeDocument/2006/relationships/hyperlink" Target="https://www.caixa.gov.br/Downloads/sinapi-cadernos-tecnicos/SINAPI-CT-PAVIMENTO-RIGIDO-DE-CONCRETO.pdf" TargetMode="External"/><Relationship Id="rId2866" Type="http://schemas.openxmlformats.org/officeDocument/2006/relationships/hyperlink" Target="https://www.caixa.gov.br/Downloads/sinapi-cadernos-tecnicos/SINAPI-CT-ELETROCALHAS.pdf" TargetMode="External"/><Relationship Id="rId3917" Type="http://schemas.openxmlformats.org/officeDocument/2006/relationships/hyperlink" Target="https://www.caixa.gov.br/Downloads/sinapi-cadernos-tecnicos/SINAPI-CT-FORROS.pdf" TargetMode="External"/><Relationship Id="rId5272" Type="http://schemas.openxmlformats.org/officeDocument/2006/relationships/hyperlink" Target="https://www.caixa.gov.br/Downloads/sinapi-cadernos-tecnicos/SINAPI-CT-INSTALACOES-HIDRAULICAS-EM-PPR.pdf" TargetMode="External"/><Relationship Id="rId6323" Type="http://schemas.openxmlformats.org/officeDocument/2006/relationships/hyperlink" Target="https://www.caixa.gov.br/Downloads/sinapi-cadernos-tecnicos/SINAPI-CT-INSTALACOES-DE-AR-CONDICIONADO.pdf" TargetMode="External"/><Relationship Id="rId9479" Type="http://schemas.openxmlformats.org/officeDocument/2006/relationships/hyperlink" Target="https://www.caixa.gov.br/Downloads/sinapi-cadernos-tecnicos/SINAPI-CT-TUBULACAO-FLANGEADA-PARA-REDES-DE-AGUA.pdf" TargetMode="External"/><Relationship Id="rId838" Type="http://schemas.openxmlformats.org/officeDocument/2006/relationships/hyperlink" Target="https://www.caixa.gov.br/Downloads/sinapi-cadernos-tecnicos/SINAPI-CT-ATERROS-BASES-SUB-BASES-E-IMPRIMACOES.pdf" TargetMode="External"/><Relationship Id="rId1468" Type="http://schemas.openxmlformats.org/officeDocument/2006/relationships/hyperlink" Target="https://www.caixa.gov.br/Downloads/sinapi-cadernos-tecnicos/SINAPI-CT-CUSTOS-HORARIOS-PRODUTIVO-E-IMPRODUTIVO-DOS-EQUIPAMENTOS.pdf" TargetMode="External"/><Relationship Id="rId1882" Type="http://schemas.openxmlformats.org/officeDocument/2006/relationships/hyperlink" Target="https://www.caixa.gov.br/Downloads/sinapi-cadernos-tecnicos/SINAPI-CT-DEMOLICOES-E-REMOCOES.pdf" TargetMode="External"/><Relationship Id="rId2519" Type="http://schemas.openxmlformats.org/officeDocument/2006/relationships/hyperlink" Target="https://www.caixa.gov.br/Downloads/sinapi-cadernos-tecnicos/SINAPI-CT-DEPRECIACAO-JUROS-IMPOSTOS-E-SEGUROS-MANUTENCAO-E-MATERIAIS-NA-OPERACAO-DOS-EQUIPAMENTOS.pdf" TargetMode="External"/><Relationship Id="rId8495" Type="http://schemas.openxmlformats.org/officeDocument/2006/relationships/hyperlink" Target="https://www.caixa.gov.br/Downloads/sinapi-cadernos-tecnicos/SINAPI-CT-RASGOS-E-FIXACOES.pdf" TargetMode="External"/><Relationship Id="rId9546" Type="http://schemas.openxmlformats.org/officeDocument/2006/relationships/hyperlink" Target="https://www.caixa.gov.br/Downloads/sinapi-cadernos-tecnicos/SINAPI-CT-VERGAS-CONTRAVERGAS-E-FIXACAO-DE-ALVENARIA.pdf" TargetMode="External"/><Relationship Id="rId1535" Type="http://schemas.openxmlformats.org/officeDocument/2006/relationships/hyperlink" Target="https://www.caixa.gov.br/Downloads/sinapi-cadernos-tecnicos/SINAPI-CT-CUSTOS-HORARIOS-PRODUTIVO-E-IMPRODUTIVO-DOS-EQUIPAMENTOS.pdf" TargetMode="External"/><Relationship Id="rId2933" Type="http://schemas.openxmlformats.org/officeDocument/2006/relationships/hyperlink" Target="https://www.caixa.gov.br/Downloads/sinapi-cadernos-tecnicos/SINAPI-CT-ELETROCALHAS.pdf" TargetMode="External"/><Relationship Id="rId7097" Type="http://schemas.openxmlformats.org/officeDocument/2006/relationships/hyperlink" Target="https://www.caixa.gov.br/Downloads/sinapi-metodologia/Livro_SINAPI_Calculos_Parametros.pdf" TargetMode="External"/><Relationship Id="rId8148" Type="http://schemas.openxmlformats.org/officeDocument/2006/relationships/hyperlink" Target="https://www.caixa.gov.br/Downloads/sinapi-cadernos-tecnicos/SINAPI-CT-POCOS-DE-VISITA-E-CAIXAS-PARA-BOCAS-DE-LOBO.pdf" TargetMode="External"/><Relationship Id="rId8562" Type="http://schemas.openxmlformats.org/officeDocument/2006/relationships/hyperlink" Target="https://www.caixa.gov.br/Downloads/sinapi-cadernos-tecnicos/SINAPI-CT-RECOMPOSICAO-DE-PAVIMENTOS.pdf" TargetMode="External"/><Relationship Id="rId905" Type="http://schemas.openxmlformats.org/officeDocument/2006/relationships/hyperlink" Target="https://www.caixa.gov.br/Downloads/sinapi-cadernos-tecnicos/SINAPI-CT-ATERROS-BASES-SUB-BASES-E-IMPRIMACOES.pdf" TargetMode="External"/><Relationship Id="rId7164" Type="http://schemas.openxmlformats.org/officeDocument/2006/relationships/hyperlink" Target="https://www.caixa.gov.br/Downloads/sinapi-cadernos-tecnicos/SINAPI-CT-LOCACAO-DE-OBRAS.pdf" TargetMode="External"/><Relationship Id="rId8215" Type="http://schemas.openxmlformats.org/officeDocument/2006/relationships/hyperlink" Target="https://www.caixa.gov.br/Downloads/sinapi-cadernos-tecnicos/SINAPI-CT-POCOS-DE-VISITA-E-CAIXAS-PARA-BOCAS-DE-LOBO.pdf" TargetMode="External"/><Relationship Id="rId9613" Type="http://schemas.openxmlformats.org/officeDocument/2006/relationships/hyperlink" Target="https://www.caixa.gov.br/Downloads/sinapi-cadernos-tecnicos/SINAPI-CT-VIDROS-E-ESPELHOS.pdf" TargetMode="External"/><Relationship Id="rId1602" Type="http://schemas.openxmlformats.org/officeDocument/2006/relationships/hyperlink" Target="https://www.caixa.gov.br/Downloads/sinapi-cadernos-tecnicos/SINAPI-CT-CUSTOS-HORARIOS-PRODUTIVO-E-IMPRODUTIVO-DOS-EQUIPAMENTOS.pdf" TargetMode="External"/><Relationship Id="rId4758" Type="http://schemas.openxmlformats.org/officeDocument/2006/relationships/hyperlink" Target="https://www.caixa.gov.br/Downloads/sinapi-cadernos-tecnicos/SINAPI-CT-INSTALACOES-ELETRICAS-REDE-DE-DISTRIBUICAO.pdf" TargetMode="External"/><Relationship Id="rId5809" Type="http://schemas.openxmlformats.org/officeDocument/2006/relationships/hyperlink" Target="https://www.caixa.gov.br/Downloads/sinapi-cadernos-tecnicos/SINAPI-CT-INSTALACOES-PREDIAIS-DE-AGUA-QUENTE-EM-CPVC.pdf" TargetMode="External"/><Relationship Id="rId6180" Type="http://schemas.openxmlformats.org/officeDocument/2006/relationships/hyperlink" Target="https://www.caixa.gov.br/Downloads/sinapi-cadernos-tecnicos/SINAPI-CT-INSTALACOES-DE-GAS-E-INCENDIO-EM-ACO-E-FERRO-GALVANIZADO.pdf" TargetMode="External"/><Relationship Id="rId3774" Type="http://schemas.openxmlformats.org/officeDocument/2006/relationships/hyperlink" Target="https://www.caixa.gov.br/Downloads/sinapi-cadernos-tecnicos/SINAPI-CT-ESTRUTURAS-DE-MADEIRA.pdf" TargetMode="External"/><Relationship Id="rId4825" Type="http://schemas.openxmlformats.org/officeDocument/2006/relationships/hyperlink" Target="https://www.caixa.gov.br/Downloads/sinapi-cadernos-tecnicos/SINAPI-CT-INSTALACOES-HIDRAULICAS-RESERVACAO-E-BOMBAS-DE-RECALQUE.pdf" TargetMode="External"/><Relationship Id="rId7231" Type="http://schemas.openxmlformats.org/officeDocument/2006/relationships/hyperlink" Target="https://www.caixa.gov.br/Downloads/sinapi-cadernos-tecnicos/SINAPI-CT-LOUCAS-E-METAIS.pdf" TargetMode="External"/><Relationship Id="rId695" Type="http://schemas.openxmlformats.org/officeDocument/2006/relationships/hyperlink" Target="https://www.caixa.gov.br/Downloads/sinapi-cadernos-tecnicos/SINAPI-CT-ASSENTAMENTO-DE-TUBOS-DE-ESGOTO-OU-DRENAGEM-PLUVIAL-EM-CONCRETO.pdf" TargetMode="External"/><Relationship Id="rId2376" Type="http://schemas.openxmlformats.org/officeDocument/2006/relationships/hyperlink" Target="https://www.caixa.gov.br/Downloads/sinapi-cadernos-tecnicos/SINAPI-CT-DEPRECIACAO-JUROS-IMPOSTOS-E-SEGUROS-MANUTENCAO-E-MATERIAIS-NA-OPERACAO-DOS-EQUIPAMENTOS.pdf" TargetMode="External"/><Relationship Id="rId2790" Type="http://schemas.openxmlformats.org/officeDocument/2006/relationships/hyperlink" Target="https://www.caixa.gov.br/Downloads/sinapi-cadernos-tecnicos/SINAPI-CT-DRENOS.pdf" TargetMode="External"/><Relationship Id="rId3427" Type="http://schemas.openxmlformats.org/officeDocument/2006/relationships/hyperlink" Target="https://www.caixa.gov.br/Downloads/sinapi-cadernos-tecnicos/SINAPI-CT-ESQUADRIAS-JANELAS.pdf" TargetMode="External"/><Relationship Id="rId3841" Type="http://schemas.openxmlformats.org/officeDocument/2006/relationships/hyperlink" Target="https://www.caixa.gov.br/Downloads/sinapi-cadernos-tecnicos/SINAPI-CT-EXECUCAO-DE-GRAMPO-PARA-SOLO-GRAMPEADO.pdf" TargetMode="External"/><Relationship Id="rId6997" Type="http://schemas.openxmlformats.org/officeDocument/2006/relationships/hyperlink" Target="https://www.caixa.gov.br/Downloads/sinapi-metodologia/Livro_SINAPI_Calculos_Parametros.pdf" TargetMode="External"/><Relationship Id="rId348" Type="http://schemas.openxmlformats.org/officeDocument/2006/relationships/hyperlink" Target="https://www.caixa.gov.br/Downloads/sinapi-cadernos-tecnicos/SINAPI-CT-ASSENTAMENTO-DE-TUBOS-DE-ESGOTO-EM-PVC-E-PEAD.pdf" TargetMode="External"/><Relationship Id="rId762" Type="http://schemas.openxmlformats.org/officeDocument/2006/relationships/hyperlink" Target="https://www.caixa.gov.br/Downloads/sinapi-cadernos-tecnicos/SINAPI-CT-ATERROS-BASES-SUB-BASES-E-IMPRIMACOES.pdf" TargetMode="External"/><Relationship Id="rId1392" Type="http://schemas.openxmlformats.org/officeDocument/2006/relationships/hyperlink" Target="https://www.caixa.gov.br/Downloads/sinapi-cadernos-tecnicos/SINAPI-CT-CONTRAPISO.pdf" TargetMode="External"/><Relationship Id="rId2029" Type="http://schemas.openxmlformats.org/officeDocument/2006/relationships/hyperlink" Target="https://www.caixa.gov.br/Downloads/sinapi-cadernos-tecnicos/SINAPI-CT-DEPRECIACAO-JUROS-IMPOSTOS-E-SEGUROS-MANUTENCAO-E-MATERIAIS-NA-OPERACAO-DOS-EQUIPAMENTOS.pdf" TargetMode="External"/><Relationship Id="rId2443" Type="http://schemas.openxmlformats.org/officeDocument/2006/relationships/hyperlink" Target="https://www.caixa.gov.br/Downloads/sinapi-cadernos-tecnicos/SINAPI-CT-DEPRECIACAO-JUROS-IMPOSTOS-E-SEGUROS-MANUTENCAO-E-MATERIAIS-NA-OPERACAO-DOS-EQUIPAMENTOS.pdf" TargetMode="External"/><Relationship Id="rId5599" Type="http://schemas.openxmlformats.org/officeDocument/2006/relationships/hyperlink" Target="https://www.caixa.gov.br/Downloads/sinapi-cadernos-tecnicos/SINAPI-CT-INSTALACOES-PREDIAIS-DE-AGUA-FRIA-EM-PVC.pdf" TargetMode="External"/><Relationship Id="rId9056" Type="http://schemas.openxmlformats.org/officeDocument/2006/relationships/hyperlink" Target="https://www.caixa.gov.br/Downloads/sinapi-cadernos-tecnicos/SINAPI-CT-TELHAMENTO-PARA-COBERTURA.pdf" TargetMode="External"/><Relationship Id="rId9470" Type="http://schemas.openxmlformats.org/officeDocument/2006/relationships/hyperlink" Target="https://www.caixa.gov.br/Downloads/sinapi-cadernos-tecnicos/SINAPI-CT-TUBULACAO-FLANGEADA-PARA-REDES-DE-AGUA.pdf" TargetMode="External"/><Relationship Id="rId415" Type="http://schemas.openxmlformats.org/officeDocument/2006/relationships/hyperlink" Target="https://www.caixa.gov.br/Downloads/sinapi-cadernos-tecnicos/SINAPI-CT-ASSENTAMENTO-DE-TUBOS-DE-PVC-E-METALICOS-EM-REDES-DE-AGUA.pdf" TargetMode="External"/><Relationship Id="rId1045" Type="http://schemas.openxmlformats.org/officeDocument/2006/relationships/hyperlink" Target="https://www.caixa.gov.br/Downloads/sinapi-cadernos-tecnicos/SINAPI-CT-BOCAS-PARA-BUEIROS.pdf" TargetMode="External"/><Relationship Id="rId2510" Type="http://schemas.openxmlformats.org/officeDocument/2006/relationships/hyperlink" Target="https://www.caixa.gov.br/Downloads/sinapi-cadernos-tecnicos/SINAPI-CT-DEPRECIACAO-JUROS-IMPOSTOS-E-SEGUROS-MANUTENCAO-E-MATERIAIS-NA-OPERACAO-DOS-EQUIPAMENTOS.pdf" TargetMode="External"/><Relationship Id="rId5666" Type="http://schemas.openxmlformats.org/officeDocument/2006/relationships/hyperlink" Target="https://www.caixa.gov.br/Downloads/sinapi-cadernos-tecnicos/SINAPI-CT-INSTALACOES-PREDIAIS-DE-AGUA-FRIA-EM-PVC.pdf" TargetMode="External"/><Relationship Id="rId8072" Type="http://schemas.openxmlformats.org/officeDocument/2006/relationships/hyperlink" Target="https://www.caixa.gov.br/Downloads/sinapi-cadernos-tecnicos/SINAPI-CT-POSTES-DE-CONCRETO-E-METALICOS.pdf" TargetMode="External"/><Relationship Id="rId9123" Type="http://schemas.openxmlformats.org/officeDocument/2006/relationships/hyperlink" Target="https://www.caixa.gov.br/Downloads/sinapi-cadernos-tecnicos/SINAPI-CT-TRANSPORTE-FLUVIAL-CARGA-E-DESCARGA.pdf" TargetMode="External"/><Relationship Id="rId1112" Type="http://schemas.openxmlformats.org/officeDocument/2006/relationships/hyperlink" Target="https://www.caixa.gov.br/Downloads/sinapi-cadernos-tecnicos/SINAPI-CT-CAIXAS-ENTERRADAS.pdf" TargetMode="External"/><Relationship Id="rId4268" Type="http://schemas.openxmlformats.org/officeDocument/2006/relationships/hyperlink" Target="https://www.caixa.gov.br/Downloads/sinapi-cadernos-tecnicos/SINAPI-CT-GUIAS-E-SARJETAS.pdf" TargetMode="External"/><Relationship Id="rId5319" Type="http://schemas.openxmlformats.org/officeDocument/2006/relationships/hyperlink" Target="https://www.caixa.gov.br/Downloads/sinapi-cadernos-tecnicos/SINAPI-CT-INSTALACOES-HIDRAULICAS-EM-PPR.pdf" TargetMode="External"/><Relationship Id="rId6717" Type="http://schemas.openxmlformats.org/officeDocument/2006/relationships/hyperlink" Target="https://www.caixa.gov.br/Downloads/sinapi-cadernos-tecnicos/SINAPI-CT-LIGACOES-PREDIAIS-DE-AGUA-E-ESGOTO.pdf" TargetMode="External"/><Relationship Id="rId3284" Type="http://schemas.openxmlformats.org/officeDocument/2006/relationships/hyperlink" Target="https://www.caixa.gov.br/Downloads/sinapi-cadernos-tecnicos/SINAPI-CT-ESCAVACAO-DE-VALAS.pdf" TargetMode="External"/><Relationship Id="rId4682" Type="http://schemas.openxmlformats.org/officeDocument/2006/relationships/hyperlink" Target="https://www.caixa.gov.br/Downloads/sinapi-cadernos-tecnicos/SINAPI-CT-INSTALACOES-ELETRICAS-QUADROS-CABOS-DISJUNTORES-CONTATORES-E-BARRAMENTOS-BLINDADOS.pdf" TargetMode="External"/><Relationship Id="rId5733" Type="http://schemas.openxmlformats.org/officeDocument/2006/relationships/hyperlink" Target="https://www.caixa.gov.br/Downloads/sinapi-cadernos-tecnicos/SINAPI-CT-INSTALACOES-PREDIAIS-DE-AGUA-QUENTE-EM-CPVC.pdf" TargetMode="External"/><Relationship Id="rId8889" Type="http://schemas.openxmlformats.org/officeDocument/2006/relationships/hyperlink" Target="https://www.caixa.gov.br/Downloads/sinapi-cadernos-tecnicos/SINAPI-CT-SINALIZACAO-VERTICAL-VIARIA.pdf" TargetMode="External"/><Relationship Id="rId1929" Type="http://schemas.openxmlformats.org/officeDocument/2006/relationships/hyperlink" Target="https://www.caixa.gov.br/Downloads/sinapi-cadernos-tecnicos/SINAPI-CT-DEPRECIACAO-JUROS-IMPOSTOS-E-SEGUROS-MANUTENCAO-E-MATERIAIS-NA-OPERACAO-DOS-EQUIPAMENTOS.pdf" TargetMode="External"/><Relationship Id="rId4335" Type="http://schemas.openxmlformats.org/officeDocument/2006/relationships/hyperlink" Target="https://www.caixa.gov.br/Downloads/sinapi-cadernos-tecnicos/SINAPI-CT-IMPERMEABILIZACAO-PROTECAO-MECANICA-E-TRATAMENTO-DE-JUNTA.pdf" TargetMode="External"/><Relationship Id="rId5800" Type="http://schemas.openxmlformats.org/officeDocument/2006/relationships/hyperlink" Target="https://www.caixa.gov.br/Downloads/sinapi-cadernos-tecnicos/SINAPI-CT-INSTALACOES-PREDIAIS-DE-AGUA-QUENTE-EM-CPVC.pdf" TargetMode="External"/><Relationship Id="rId8956" Type="http://schemas.openxmlformats.org/officeDocument/2006/relationships/hyperlink" Target="https://www.caixa.gov.br/Downloads/sinapi-cadernos-tecnicos/SINAPI-CT-SISTEMAS-HOSPITALARES-PONTOS-DE-CONSUMO.pdf" TargetMode="External"/><Relationship Id="rId3351" Type="http://schemas.openxmlformats.org/officeDocument/2006/relationships/hyperlink" Target="https://www.caixa.gov.br/Downloads/sinapi-cadernos-tecnicos/SINAPI-CT-ESCORAMENTO-E-PREPARO-DE-FUNDO-DE-VALAS.pdf" TargetMode="External"/><Relationship Id="rId4402" Type="http://schemas.openxmlformats.org/officeDocument/2006/relationships/hyperlink" Target="https://www.caixa.gov.br/Downloads/sinapi-cadernos-tecnicos/SINAPI-CT-INSTALACOES-ELETRICAS-ELETRODUTOS-EMBUTIDOS-CABOS-CAIXAS-TOMADAS-E-INTERRUPTORES.pdf" TargetMode="External"/><Relationship Id="rId7558" Type="http://schemas.openxmlformats.org/officeDocument/2006/relationships/hyperlink" Target="https://www.caixa.gov.br/Downloads/sinapi-cadernos-tecnicos/SINAPI-CT-PAREDES-DE-CONCRETO-ESTUCAMENTO.pdf" TargetMode="External"/><Relationship Id="rId7972" Type="http://schemas.openxmlformats.org/officeDocument/2006/relationships/hyperlink" Target="https://www.caixa.gov.br/Downloads/sinapi-cadernos-tecnicos/SINAPI-CT-PINTURA-PARA-PISOS-E-PARA-SINALIZACAO-HORIZONTAL-E-VERTICAL.pdf" TargetMode="External"/><Relationship Id="rId8609" Type="http://schemas.openxmlformats.org/officeDocument/2006/relationships/hyperlink" Target="https://www.caixa.gov.br/Downloads/sinapi-cadernos-tecnicos/SINAPI-CT-REDES-DE-LOGICA-TELEFONIA-E-IMAGEM.pdf" TargetMode="External"/><Relationship Id="rId272" Type="http://schemas.openxmlformats.org/officeDocument/2006/relationships/hyperlink" Target="https://www.caixa.gov.br/Downloads/sinapi-cadernos-tecnicos/SINAPI-CT-ARMACAO-DE-ESTACAS.pdf" TargetMode="External"/><Relationship Id="rId3004" Type="http://schemas.openxmlformats.org/officeDocument/2006/relationships/hyperlink" Target="https://www.caixa.gov.br/Downloads/sinapi-cadernos-tecnicos/SINAPI-CT-EQUIPAMENTOS-DE-PROTECAO-COLETIVA.pdf" TargetMode="External"/><Relationship Id="rId6574" Type="http://schemas.openxmlformats.org/officeDocument/2006/relationships/hyperlink" Target="https://www.caixa.gov.br/Downloads/sinapi-cadernos-tecnicos/SINAPI-CT-INSTALACOES-EM-COBRE.pdf" TargetMode="External"/><Relationship Id="rId7625" Type="http://schemas.openxmlformats.org/officeDocument/2006/relationships/hyperlink" Target="https://www.caixa.gov.br/Downloads/sinapi-cadernos-tecnicos/SINAPI-CT-PARQUINHOS-E-EQUIPAMENTOS-DE-GINASTICA-AO-AR-LIVRE.pdf" TargetMode="External"/><Relationship Id="rId2020" Type="http://schemas.openxmlformats.org/officeDocument/2006/relationships/hyperlink" Target="https://www.caixa.gov.br/Downloads/sinapi-cadernos-tecnicos/SINAPI-CT-DEPRECIACAO-JUROS-IMPOSTOS-E-SEGUROS-MANUTENCAO-E-MATERIAIS-NA-OPERACAO-DOS-EQUIPAMENTOS.pdf" TargetMode="External"/><Relationship Id="rId5176" Type="http://schemas.openxmlformats.org/officeDocument/2006/relationships/hyperlink" Target="https://www.caixa.gov.br/Downloads/sinapi-cadernos-tecnicos/SINAPI-CT-INSTALACOES-HIDRAULICAS-EM-PEX.pdf" TargetMode="External"/><Relationship Id="rId5590" Type="http://schemas.openxmlformats.org/officeDocument/2006/relationships/hyperlink" Target="https://www.caixa.gov.br/Downloads/sinapi-cadernos-tecnicos/SINAPI-CT-INSTALACOES-PREDIAIS-DE-AGUA-FRIA-EM-PVC.pdf" TargetMode="External"/><Relationship Id="rId6227" Type="http://schemas.openxmlformats.org/officeDocument/2006/relationships/hyperlink" Target="https://www.caixa.gov.br/Downloads/sinapi-cadernos-tecnicos/SINAPI-CT-INSTALACOES-DE-GAS-E-INCENDIO-EM-ACO-E-FERRO-GALVANIZADO.pdf" TargetMode="External"/><Relationship Id="rId6641" Type="http://schemas.openxmlformats.org/officeDocument/2006/relationships/hyperlink" Target="https://www.caixa.gov.br/Downloads/sinapi-cadernos-tecnicos/SINAPI-CT-INSTALACOES-PARA-CANTEIROS-DE-OBRAS.pdf" TargetMode="External"/><Relationship Id="rId4192" Type="http://schemas.openxmlformats.org/officeDocument/2006/relationships/hyperlink" Target="https://www.caixa.gov.br/Downloads/sinapi-cadernos-tecnicos/SINAPI-CT-GESSO.pdf" TargetMode="External"/><Relationship Id="rId5243" Type="http://schemas.openxmlformats.org/officeDocument/2006/relationships/hyperlink" Target="https://www.caixa.gov.br/Downloads/sinapi-cadernos-tecnicos/SINAPI-CT-INSTALACOES-HIDRAULICAS-EM-PEX.pdf" TargetMode="External"/><Relationship Id="rId8399" Type="http://schemas.openxmlformats.org/officeDocument/2006/relationships/hyperlink" Target="https://www.caixa.gov.br/Downloads/sinapi-cadernos-tecnicos/SINAPI-CT-RADIER-PISO-DE-CONCRETO-E-LAJE-SOBRE-SOLO.pdf" TargetMode="External"/><Relationship Id="rId1786" Type="http://schemas.openxmlformats.org/officeDocument/2006/relationships/hyperlink" Target="https://www.caixa.gov.br/Downloads/sinapi-cadernos-tecnicos/SINAPI-CT-CUSTOS-HORARIOS-PRODUTIVO-E-IMPRODUTIVO-DOS-EQUIPAMENTOS.pdf" TargetMode="External"/><Relationship Id="rId2837" Type="http://schemas.openxmlformats.org/officeDocument/2006/relationships/hyperlink" Target="https://www.caixa.gov.br/Downloads/sinapi-cadernos-tecnicos/SINAPI-CT-DUTOS-PARA-AR-CONDICIONADO.pdf" TargetMode="External"/><Relationship Id="rId78" Type="http://schemas.openxmlformats.org/officeDocument/2006/relationships/hyperlink" Target="https://www.caixa.gov.br/Downloads/sinapi-cadernos-tecnicos/SINAPI-CT-ALVENARIA-DE-VEDACAO.pdf" TargetMode="External"/><Relationship Id="rId809" Type="http://schemas.openxmlformats.org/officeDocument/2006/relationships/hyperlink" Target="https://www.caixa.gov.br/Downloads/sinapi-cadernos-tecnicos/SINAPI-CT-ATERROS-BASES-SUB-BASES-E-IMPRIMACOES.pdf" TargetMode="External"/><Relationship Id="rId1439" Type="http://schemas.openxmlformats.org/officeDocument/2006/relationships/hyperlink" Target="https://www.caixa.gov.br/Downloads/sinapi-cadernos-tecnicos/SINAPI-CT-CONTRAPISO.pdf" TargetMode="External"/><Relationship Id="rId1853" Type="http://schemas.openxmlformats.org/officeDocument/2006/relationships/hyperlink" Target="https://www.caixa.gov.br/Downloads/sinapi-cadernos-tecnicos/SINAPI-CT-DEMOLICOES-E-REMOCOES.pdf" TargetMode="External"/><Relationship Id="rId2904" Type="http://schemas.openxmlformats.org/officeDocument/2006/relationships/hyperlink" Target="https://www.caixa.gov.br/Downloads/sinapi-cadernos-tecnicos/SINAPI-CT-ELETROCALHAS.pdf" TargetMode="External"/><Relationship Id="rId5310" Type="http://schemas.openxmlformats.org/officeDocument/2006/relationships/hyperlink" Target="https://www.caixa.gov.br/Downloads/sinapi-cadernos-tecnicos/SINAPI-CT-INSTALACOES-HIDRAULICAS-EM-PPR.pdf" TargetMode="External"/><Relationship Id="rId7068" Type="http://schemas.openxmlformats.org/officeDocument/2006/relationships/hyperlink" Target="https://www.caixa.gov.br/Downloads/sinapi-metodologia/Livro_SINAPI_Calculos_Parametros.pdf" TargetMode="External"/><Relationship Id="rId8119" Type="http://schemas.openxmlformats.org/officeDocument/2006/relationships/hyperlink" Target="https://www.caixa.gov.br/Downloads/sinapi-cadernos-tecnicos/SINAPI-CT-POSTES-DE-CONCRETO-E-METALICOS.pdf" TargetMode="External"/><Relationship Id="rId8466" Type="http://schemas.openxmlformats.org/officeDocument/2006/relationships/hyperlink" Target="https://www.caixa.gov.br/Downloads/sinapi-cadernos-tecnicos/SINAPI-CT-RASGOS-E-FIXACOES.pdf" TargetMode="External"/><Relationship Id="rId8880" Type="http://schemas.openxmlformats.org/officeDocument/2006/relationships/hyperlink" Target="https://www.caixa.gov.br/Downloads/sinapi-cadernos-tecnicos/SINAPI-CT-SINALIZACAO-VERTICAL-VIARIA.pdf" TargetMode="External"/><Relationship Id="rId9517" Type="http://schemas.openxmlformats.org/officeDocument/2006/relationships/hyperlink" Target="https://www.caixa.gov.br/Downloads/sinapi-cadernos-tecnicos/SINAPI-CT-TUBULOES.pdf" TargetMode="External"/><Relationship Id="rId1506" Type="http://schemas.openxmlformats.org/officeDocument/2006/relationships/hyperlink" Target="https://www.caixa.gov.br/Downloads/sinapi-cadernos-tecnicos/SINAPI-CT-CUSTOS-HORARIOS-PRODUTIVO-E-IMPRODUTIVO-DOS-EQUIPAMENTOS.pdf" TargetMode="External"/><Relationship Id="rId1920" Type="http://schemas.openxmlformats.org/officeDocument/2006/relationships/hyperlink" Target="https://www.caixa.gov.br/Downloads/sinapi-cadernos-tecnicos/SINAPI-CT-DEPRECIACAO-JUROS-IMPOSTOS-E-SEGUROS-MANUTENCAO-E-MATERIAIS-NA-OPERACAO-DOS-EQUIPAMENTOS.pdf" TargetMode="External"/><Relationship Id="rId7482" Type="http://schemas.openxmlformats.org/officeDocument/2006/relationships/hyperlink" Target="https://www.caixa.gov.br/Downloads/sinapi-cadernos-tecnicos/SINAPI-CT-MONOCAPA.pdf" TargetMode="External"/><Relationship Id="rId8533" Type="http://schemas.openxmlformats.org/officeDocument/2006/relationships/hyperlink" Target="https://www.caixa.gov.br/Downloads/sinapi-cadernos-tecnicos/SINAPI-CT-RECOMPOSICAO-DE-PAVIMENTOS.pdf" TargetMode="External"/><Relationship Id="rId3678" Type="http://schemas.openxmlformats.org/officeDocument/2006/relationships/hyperlink" Target="https://www.caixa.gov.br/Downloads/sinapi-cadernos-tecnicos/SINAPI-CT-ESTRUTURA-E-TRAMA-PARA-COBERTURA.pdf" TargetMode="External"/><Relationship Id="rId4729" Type="http://schemas.openxmlformats.org/officeDocument/2006/relationships/hyperlink" Target="https://www.caixa.gov.br/Downloads/sinapi-cadernos-tecnicos/SINAPI-CT-INSTALACOES-ELETRICAS-REDE-DE-DISTRIBUICAO.pdf" TargetMode="External"/><Relationship Id="rId6084" Type="http://schemas.openxmlformats.org/officeDocument/2006/relationships/hyperlink" Target="https://www.caixa.gov.br/Downloads/sinapi-cadernos-tecnicos/SINAPI-CT-INSTALACOES-DE-GAS-E-INCENDIO-EM-ACO-E-FERRO-GALVANIZADO.pdf" TargetMode="External"/><Relationship Id="rId7135" Type="http://schemas.openxmlformats.org/officeDocument/2006/relationships/hyperlink" Target="https://www.caixa.gov.br/Downloads/sinapi-metodologia/Livro_SINAPI_Calculos_Parametros.pdf" TargetMode="External"/><Relationship Id="rId8600" Type="http://schemas.openxmlformats.org/officeDocument/2006/relationships/hyperlink" Target="https://www.caixa.gov.br/Downloads/sinapi-cadernos-tecnicos/SINAPI-CT-REDES-ENTERRADAS-DE-DISTRIBUICAO-ELETRICA.pdf" TargetMode="External"/><Relationship Id="rId599" Type="http://schemas.openxmlformats.org/officeDocument/2006/relationships/hyperlink" Target="https://www.caixa.gov.br/Downloads/sinapi-cadernos-tecnicos/SINAPI-CT-ASSENTAMENTO-DE-TUBOS-DE-PVC-E-METALICOS-EM-REDES-DE-AGUA.pdf" TargetMode="External"/><Relationship Id="rId2694" Type="http://schemas.openxmlformats.org/officeDocument/2006/relationships/hyperlink" Target="https://www.caixa.gov.br/Downloads/sinapi-cadernos-tecnicos/SINAPI-CT-DEPRECIACAO-JUROS-IMPOSTOS-E-SEGUROS-MANUTENCAO-E-MATERIAIS-NA-OPERACAO-DOS-EQUIPAMENTOS.pdf" TargetMode="External"/><Relationship Id="rId3745" Type="http://schemas.openxmlformats.org/officeDocument/2006/relationships/hyperlink" Target="https://www.caixa.gov.br/Downloads/sinapi-cadernos-tecnicos/SINAPI-CT-ESTRUTURAS-DE-CONTENCAO-ESTACAS-PAREDES-DIAFRAGMA-E-MURETA-GUIA.pdf" TargetMode="External"/><Relationship Id="rId6151" Type="http://schemas.openxmlformats.org/officeDocument/2006/relationships/hyperlink" Target="https://www.caixa.gov.br/Downloads/sinapi-cadernos-tecnicos/SINAPI-CT-INSTALACOES-DE-GAS-E-INCENDIO-EM-ACO-E-FERRO-GALVANIZADO.pdf" TargetMode="External"/><Relationship Id="rId7202" Type="http://schemas.openxmlformats.org/officeDocument/2006/relationships/hyperlink" Target="https://www.caixa.gov.br/Downloads/sinapi-cadernos-tecnicos/SINAPI-CT-LOUCAS-E-METAIS.pdf" TargetMode="External"/><Relationship Id="rId666" Type="http://schemas.openxmlformats.org/officeDocument/2006/relationships/hyperlink" Target="https://www.caixa.gov.br/Downloads/sinapi-cadernos-tecnicos/SINAPI-CT-ASSENTAMENTO-DE-TUBOS-DE-ESGOTO-OU-DRENAGEM-PLUVIAL-EM-CONCRETO.pdf" TargetMode="External"/><Relationship Id="rId1296" Type="http://schemas.openxmlformats.org/officeDocument/2006/relationships/hyperlink" Target="https://www.caixa.gov.br/Downloads/sinapi-cadernos-tecnicos/SINAPI-CT-CONCRETAGEM-PARA-ESTRUTURAS-DE-CONCRETO-ARMADO.pdf" TargetMode="External"/><Relationship Id="rId2347" Type="http://schemas.openxmlformats.org/officeDocument/2006/relationships/hyperlink" Target="https://www.caixa.gov.br/Downloads/sinapi-cadernos-tecnicos/SINAPI-CT-DEPRECIACAO-JUROS-IMPOSTOS-E-SEGUROS-MANUTENCAO-E-MATERIAIS-NA-OPERACAO-DOS-EQUIPAMENTOS.pdf" TargetMode="External"/><Relationship Id="rId9374" Type="http://schemas.openxmlformats.org/officeDocument/2006/relationships/hyperlink" Target="https://www.caixa.gov.br/Downloads/sinapi-cadernos-tecnicos/SINAPI-CT-TRANSPORTE-CARGA-E-DESCARGA-DE-MATERIAIS.pdf" TargetMode="External"/><Relationship Id="rId319" Type="http://schemas.openxmlformats.org/officeDocument/2006/relationships/hyperlink" Target="https://www.caixa.gov.br/Downloads/sinapi-cadernos-tecnicos/SINAPI-CT-ARMACAO-PARA-ESTRUTURAS-DE-CONCRETO-ARMADO.pdf" TargetMode="External"/><Relationship Id="rId1363" Type="http://schemas.openxmlformats.org/officeDocument/2006/relationships/hyperlink" Target="https://www.caixa.gov.br/Downloads/sinapi-cadernos-tecnicos/SINAPI-CT-CONCRETO-PROTENDIDO.pdf" TargetMode="External"/><Relationship Id="rId2761" Type="http://schemas.openxmlformats.org/officeDocument/2006/relationships/hyperlink" Target="https://www.caixa.gov.br/Downloads/sinapi-cadernos-tecnicos/SINAPI-CT-DRENOS.pdf" TargetMode="External"/><Relationship Id="rId3812" Type="http://schemas.openxmlformats.org/officeDocument/2006/relationships/hyperlink" Target="https://www.caixa.gov.br/Downloads/sinapi-cadernos-tecnicos/SINAPI-CT-ESTRUTURAS-DE-MADEIRA.pdf" TargetMode="External"/><Relationship Id="rId6968" Type="http://schemas.openxmlformats.org/officeDocument/2006/relationships/hyperlink" Target="https://www.caixa.gov.br/Downloads/sinapi-metodologia/Livro_SINAPI_Calculos_Parametros.pdf" TargetMode="External"/><Relationship Id="rId8390" Type="http://schemas.openxmlformats.org/officeDocument/2006/relationships/hyperlink" Target="https://www.caixa.gov.br/Downloads/sinapi-cadernos-tecnicos/SINAPI-CT-RADIER-PISO-DE-CONCRETO-E-LAJE-SOBRE-SOLO.pdf" TargetMode="External"/><Relationship Id="rId9027" Type="http://schemas.openxmlformats.org/officeDocument/2006/relationships/hyperlink" Target="https://www.caixa.gov.br/Downloads/sinapi-cadernos-tecnicos/SINAPI-CT-SUPRESSAO-VEGETAL.pdf" TargetMode="External"/><Relationship Id="rId733" Type="http://schemas.openxmlformats.org/officeDocument/2006/relationships/hyperlink" Target="https://www.caixa.gov.br/Downloads/sinapi-cadernos-tecnicos/SINAPI-CT-ATERRO-E-REATERRO-DE-VALAS.pdf" TargetMode="External"/><Relationship Id="rId1016" Type="http://schemas.openxmlformats.org/officeDocument/2006/relationships/hyperlink" Target="https://www.caixa.gov.br/Downloads/sinapi-cadernos-tecnicos/SINAPI-CT-BOCAS-PARA-BUEIROS.pdf" TargetMode="External"/><Relationship Id="rId2414" Type="http://schemas.openxmlformats.org/officeDocument/2006/relationships/hyperlink" Target="https://www.caixa.gov.br/Downloads/sinapi-cadernos-tecnicos/SINAPI-CT-DEPRECIACAO-JUROS-IMPOSTOS-E-SEGUROS-MANUTENCAO-E-MATERIAIS-NA-OPERACAO-DOS-EQUIPAMENTOS.pdf" TargetMode="External"/><Relationship Id="rId5984" Type="http://schemas.openxmlformats.org/officeDocument/2006/relationships/hyperlink" Target="https://www.caixa.gov.br/Downloads/sinapi-cadernos-tecnicos/SINAPI-CT-INSTALACOES-DE-GAS-E-INCENDIO-EM-ACO-E-FERRO-GALVANIZADO.pdf" TargetMode="External"/><Relationship Id="rId8043" Type="http://schemas.openxmlformats.org/officeDocument/2006/relationships/hyperlink" Target="https://www.caixa.gov.br/Downloads/sinapi-cadernos-tecnicos/SINAPI-CT-PISOS.pdf" TargetMode="External"/><Relationship Id="rId9441" Type="http://schemas.openxmlformats.org/officeDocument/2006/relationships/hyperlink" Target="https://www.caixa.gov.br/Downloads/sinapi-cadernos-tecnicos/SINAPI-CT-TUBULACAO-FLANGEADA-PARA-REDES-DE-AGUA.pdf" TargetMode="External"/><Relationship Id="rId800" Type="http://schemas.openxmlformats.org/officeDocument/2006/relationships/hyperlink" Target="https://www.caixa.gov.br/Downloads/sinapi-cadernos-tecnicos/SINAPI-CT-ATERROS-BASES-SUB-BASES-E-IMPRIMACOES.pdf" TargetMode="External"/><Relationship Id="rId1430" Type="http://schemas.openxmlformats.org/officeDocument/2006/relationships/hyperlink" Target="https://www.caixa.gov.br/Downloads/sinapi-cadernos-tecnicos/SINAPI-CT-CONTRAPISO.pdf" TargetMode="External"/><Relationship Id="rId4586" Type="http://schemas.openxmlformats.org/officeDocument/2006/relationships/hyperlink" Target="https://www.caixa.gov.br/Downloads/sinapi-cadernos-tecnicos/SINAPI-CT-INSTALACOES-ELETRICAS-ELETRODUTOS-CONEXOES-E-CONDULETES-APARENTES.pdf" TargetMode="External"/><Relationship Id="rId5637" Type="http://schemas.openxmlformats.org/officeDocument/2006/relationships/hyperlink" Target="https://www.caixa.gov.br/Downloads/sinapi-cadernos-tecnicos/SINAPI-CT-INSTALACOES-PREDIAIS-DE-AGUA-FRIA-EM-PVC.pdf" TargetMode="External"/><Relationship Id="rId3188" Type="http://schemas.openxmlformats.org/officeDocument/2006/relationships/hyperlink" Target="https://www.caixa.gov.br/Downloads/sinapi-cadernos-tecnicos/SINAPI-CT-ESCAVACAO-HORIZONTAL.pdf" TargetMode="External"/><Relationship Id="rId4239" Type="http://schemas.openxmlformats.org/officeDocument/2006/relationships/hyperlink" Target="https://www.caixa.gov.br/Downloads/sinapi-cadernos-tecnicos/SINAPI-CT-GUARDA-CORPO-CORRIMAO-E-GRADE-PARA-ESQUADRIAS.pdf" TargetMode="External"/><Relationship Id="rId4653" Type="http://schemas.openxmlformats.org/officeDocument/2006/relationships/hyperlink" Target="https://www.caixa.gov.br/Downloads/sinapi-cadernos-tecnicos/SINAPI-CT-INSTALACOES-ELETRICAS-QUADROS-CABOS-DISJUNTORES-CONTATORES-E-BARRAMENTOS-BLINDADOS.pdf" TargetMode="External"/><Relationship Id="rId5704" Type="http://schemas.openxmlformats.org/officeDocument/2006/relationships/hyperlink" Target="https://www.caixa.gov.br/Downloads/sinapi-cadernos-tecnicos/SINAPI-CT-INSTALACOES-PREDIAIS-DE-AGUA-QUENTE-EM-CPVC.pdf" TargetMode="External"/><Relationship Id="rId8110" Type="http://schemas.openxmlformats.org/officeDocument/2006/relationships/hyperlink" Target="https://www.caixa.gov.br/Downloads/sinapi-cadernos-tecnicos/SINAPI-CT-POSTES-DE-CONCRETO-E-METALICOS.pdf" TargetMode="External"/><Relationship Id="rId3255" Type="http://schemas.openxmlformats.org/officeDocument/2006/relationships/hyperlink" Target="https://www.caixa.gov.br/Downloads/sinapi-cadernos-tecnicos/SINAPI-CT-ESCAVACAO-VERTICAL-A-CEU-ABERTO.pdf" TargetMode="External"/><Relationship Id="rId4306" Type="http://schemas.openxmlformats.org/officeDocument/2006/relationships/hyperlink" Target="https://www.caixa.gov.br/Downloads/sinapi-cadernos-tecnicos/SINAPI-CT-ILUMINACAO-PREDIAL-E-MONITORAMENTO.pdf" TargetMode="External"/><Relationship Id="rId4720" Type="http://schemas.openxmlformats.org/officeDocument/2006/relationships/hyperlink" Target="https://www.caixa.gov.br/Downloads/sinapi-cadernos-tecnicos/SINAPI-CT-INSTALACOES-ELETRICAS-QUADROS-CABOS-DISJUNTORES-CONTATORES-E-BARRAMENTOS-BLINDADOS.pdf" TargetMode="External"/><Relationship Id="rId7876" Type="http://schemas.openxmlformats.org/officeDocument/2006/relationships/hyperlink" Target="https://www.caixa.gov.br/Downloads/sinapi-cadernos-tecnicos/SINAPI-CT-PINTURA-INTERNA.pdf" TargetMode="External"/><Relationship Id="rId8927" Type="http://schemas.openxmlformats.org/officeDocument/2006/relationships/hyperlink" Target="https://www.caixa.gov.br/Downloads/sinapi-cadernos-tecnicos/SINAPI-CT-SISTEMA-DE-PROTECAO-CONTRA-DESCARGAS-ATMOSFERICAS-SPDA.pdf" TargetMode="External"/><Relationship Id="rId176" Type="http://schemas.openxmlformats.org/officeDocument/2006/relationships/hyperlink" Target="https://www.caixa.gov.br/Downloads/sinapi-cadernos-tecnicos/SINAPI-CT-ARGAMASSAS.pdf" TargetMode="External"/><Relationship Id="rId590" Type="http://schemas.openxmlformats.org/officeDocument/2006/relationships/hyperlink" Target="https://www.caixa.gov.br/Downloads/sinapi-cadernos-tecnicos/SINAPI-CT-ASSENTAMENTO-DE-TUBOS-DE-PVC-E-METALICOS-EM-REDES-DE-AGUA.pdf" TargetMode="External"/><Relationship Id="rId2271" Type="http://schemas.openxmlformats.org/officeDocument/2006/relationships/hyperlink" Target="https://www.caixa.gov.br/Downloads/sinapi-cadernos-tecnicos/SINAPI-CT-DEPRECIACAO-JUROS-IMPOSTOS-E-SEGUROS-MANUTENCAO-E-MATERIAIS-NA-OPERACAO-DOS-EQUIPAMENTOS.pdf" TargetMode="External"/><Relationship Id="rId3322" Type="http://schemas.openxmlformats.org/officeDocument/2006/relationships/hyperlink" Target="https://www.caixa.gov.br/Downloads/sinapi-cadernos-tecnicos/SINAPI-CT-ESCAVACAO-DE-VALAS.pdf" TargetMode="External"/><Relationship Id="rId6478" Type="http://schemas.openxmlformats.org/officeDocument/2006/relationships/hyperlink" Target="https://www.caixa.gov.br/Downloads/sinapi-cadernos-tecnicos/SINAPI-CT-INSTALACOES-EM-COBRE.pdf" TargetMode="External"/><Relationship Id="rId7529" Type="http://schemas.openxmlformats.org/officeDocument/2006/relationships/hyperlink" Target="https://www.caixa.gov.br/Downloads/sinapi-cadernos-tecnicos/SINAPI-CT-PAREDES-DE-CONCRETO-ARMACAO.pdf" TargetMode="External"/><Relationship Id="rId243" Type="http://schemas.openxmlformats.org/officeDocument/2006/relationships/hyperlink" Target="https://www.caixa.gov.br/Downloads/sinapi-cadernos-tecnicos/SINAPI-CT-ARGAMASSAS.pdf" TargetMode="External"/><Relationship Id="rId5494" Type="http://schemas.openxmlformats.org/officeDocument/2006/relationships/hyperlink" Target="https://www.caixa.gov.br/Downloads/sinapi-cadernos-tecnicos/SINAPI-CT-INSTALACOES-PREDIAIS-DE-AGUA-FRIA-EM-PVC.pdf" TargetMode="External"/><Relationship Id="rId6892" Type="http://schemas.openxmlformats.org/officeDocument/2006/relationships/hyperlink" Target="https://www.caixa.gov.br/Downloads/sinapi-metodologia/Livro_SINAPI_Calculos_Parametros.pdf" TargetMode="External"/><Relationship Id="rId7943" Type="http://schemas.openxmlformats.org/officeDocument/2006/relationships/hyperlink" Target="https://www.caixa.gov.br/Downloads/sinapi-cadernos-tecnicos/SINAPI-CT-PINTURA-EM-SUPERFICIES-METALICAS.pdf" TargetMode="External"/><Relationship Id="rId310" Type="http://schemas.openxmlformats.org/officeDocument/2006/relationships/hyperlink" Target="https://www.caixa.gov.br/Downloads/sinapi-cadernos-tecnicos/SINAPI-CT-ARMACAO-PARA-ESTRUTURAS-DE-CONCRETO-ARMADO.pdf" TargetMode="External"/><Relationship Id="rId4096" Type="http://schemas.openxmlformats.org/officeDocument/2006/relationships/hyperlink" Target="https://www.caixa.gov.br/Downloads/sinapi-cadernos-tecnicos/SINAPI-CT-FORMAS-PARA-ESTRUTURAS-DE-CONCRETO-ARMADO.pdf" TargetMode="External"/><Relationship Id="rId5147" Type="http://schemas.openxmlformats.org/officeDocument/2006/relationships/hyperlink" Target="https://www.caixa.gov.br/Downloads/sinapi-cadernos-tecnicos/SINAPI-CT-INSTALACOES-HIDRAULICAS-EM-PEX.pdf" TargetMode="External"/><Relationship Id="rId6545" Type="http://schemas.openxmlformats.org/officeDocument/2006/relationships/hyperlink" Target="https://www.caixa.gov.br/Downloads/sinapi-cadernos-tecnicos/SINAPI-CT-INSTALACOES-EM-COBRE.pdf" TargetMode="External"/><Relationship Id="rId5561" Type="http://schemas.openxmlformats.org/officeDocument/2006/relationships/hyperlink" Target="https://www.caixa.gov.br/Downloads/sinapi-cadernos-tecnicos/SINAPI-CT-INSTALACOES-PREDIAIS-DE-AGUA-FRIA-EM-PVC.pdf" TargetMode="External"/><Relationship Id="rId6612" Type="http://schemas.openxmlformats.org/officeDocument/2006/relationships/hyperlink" Target="https://www.caixa.gov.br/Downloads/sinapi-cadernos-tecnicos/SINAPI-CT-INSTALACOES-EM-COBRE.pdf" TargetMode="External"/><Relationship Id="rId9768" Type="http://schemas.openxmlformats.org/officeDocument/2006/relationships/hyperlink" Target="https://www.caixa.gov.br/Downloads/sinapi-cadernos-tecnicos/SINAPI-CT-VALVULAS-PARA-REDES-DE-SANEAMENTO.pdf" TargetMode="External"/><Relationship Id="rId1757" Type="http://schemas.openxmlformats.org/officeDocument/2006/relationships/hyperlink" Target="https://www.caixa.gov.br/Downloads/sinapi-cadernos-tecnicos/SINAPI-CT-CUSTOS-HORARIOS-PRODUTIVO-E-IMPRODUTIVO-DOS-EQUIPAMENTOS.pdf" TargetMode="External"/><Relationship Id="rId2808" Type="http://schemas.openxmlformats.org/officeDocument/2006/relationships/hyperlink" Target="https://www.caixa.gov.br/Downloads/sinapi-cadernos-tecnicos/SINAPI-CT-DUTOS-PARA-AR-CONDICIONADO.pdf" TargetMode="External"/><Relationship Id="rId4163" Type="http://schemas.openxmlformats.org/officeDocument/2006/relationships/hyperlink" Target="https://www.caixa.gov.br/Downloads/sinapi-cadernos-tecnicos/SINAPI-CT-GALERIAS-COM-ADUELAS-DE-CONCRETO.pdf" TargetMode="External"/><Relationship Id="rId5214" Type="http://schemas.openxmlformats.org/officeDocument/2006/relationships/hyperlink" Target="https://www.caixa.gov.br/Downloads/sinapi-cadernos-tecnicos/SINAPI-CT-INSTALACOES-HIDRAULICAS-EM-PEX.pdf" TargetMode="External"/><Relationship Id="rId8784" Type="http://schemas.openxmlformats.org/officeDocument/2006/relationships/hyperlink" Target="https://www.caixa.gov.br/Downloads/sinapi-cadernos-tecnicos/SINAPI-CT-REDES-DE-AGUA-E-ESGOTO-EM-PEAD-LISO-(TUBOS-E-CONEXOES).pdf" TargetMode="External"/><Relationship Id="rId49" Type="http://schemas.openxmlformats.org/officeDocument/2006/relationships/hyperlink" Target="https://www.caixa.gov.br/Downloads/sinapi-cadernos-tecnicos/SINAPI-CT-ALVENARIA-DE-VEDACAO.pdf" TargetMode="External"/><Relationship Id="rId1824" Type="http://schemas.openxmlformats.org/officeDocument/2006/relationships/hyperlink" Target="https://www.caixa.gov.br/Downloads/sinapi-cadernos-tecnicos/SINAPI-CT-CUSTOS-HORARIOS-PRODUTIVO-E-IMPRODUTIVO-DOS-EQUIPAMENTOS.pdf" TargetMode="External"/><Relationship Id="rId4230" Type="http://schemas.openxmlformats.org/officeDocument/2006/relationships/hyperlink" Target="https://www.caixa.gov.br/Downloads/sinapi-cadernos-tecnicos/SINAPI-CT-GUARDA-CORPO-CORRIMAO-E-GRADE-PARA-ESQUADRIAS.pdf" TargetMode="External"/><Relationship Id="rId7386" Type="http://schemas.openxmlformats.org/officeDocument/2006/relationships/hyperlink" Target="https://www.caixa.gov.br/Downloads/sinapi-cadernos-tecnicos/SINAPI-CT-MASSA-UNICA-EXTERNA.pdf" TargetMode="External"/><Relationship Id="rId8437" Type="http://schemas.openxmlformats.org/officeDocument/2006/relationships/hyperlink" Target="https://www.caixa.gov.br/Downloads/sinapi-cadernos-tecnicos/SINAPI-CT-RASGOS-E-FIXACOES.pdf" TargetMode="External"/><Relationship Id="rId8851" Type="http://schemas.openxmlformats.org/officeDocument/2006/relationships/hyperlink" Target="https://www.caixa.gov.br/Downloads/sinapi-cadernos-tecnicos/SINAPI-CT-SINALIZACAO-HORIZONTAL-VIARIA.pdf" TargetMode="External"/><Relationship Id="rId7039" Type="http://schemas.openxmlformats.org/officeDocument/2006/relationships/hyperlink" Target="https://www.caixa.gov.br/Downloads/sinapi-metodologia/Livro_SINAPI_Calculos_Parametros.pdf" TargetMode="External"/><Relationship Id="rId7453" Type="http://schemas.openxmlformats.org/officeDocument/2006/relationships/hyperlink" Target="https://www.caixa.gov.br/Downloads/sinapi-cadernos-tecnicos/SINAPI-CT-MOBILIARIO-URBANO.pdf" TargetMode="External"/><Relationship Id="rId8504" Type="http://schemas.openxmlformats.org/officeDocument/2006/relationships/hyperlink" Target="https://www.caixa.gov.br/Downloads/sinapi-cadernos-tecnicos/SINAPI-CT-RECOMPOSICAO-DE-PAVIMENTOS.pdf" TargetMode="External"/><Relationship Id="rId2598" Type="http://schemas.openxmlformats.org/officeDocument/2006/relationships/hyperlink" Target="https://www.caixa.gov.br/Downloads/sinapi-cadernos-tecnicos/SINAPI-CT-DEPRECIACAO-JUROS-IMPOSTOS-E-SEGUROS-MANUTENCAO-E-MATERIAIS-NA-OPERACAO-DOS-EQUIPAMENTOS.pdf" TargetMode="External"/><Relationship Id="rId3996" Type="http://schemas.openxmlformats.org/officeDocument/2006/relationships/hyperlink" Target="https://www.caixa.gov.br/Downloads/sinapi-cadernos-tecnicos/SINAPI-CT-FUNDACOES-RASAS-(BLOCOS-SAPATAS-VIGAS-BALDRAME).pdf" TargetMode="External"/><Relationship Id="rId6055" Type="http://schemas.openxmlformats.org/officeDocument/2006/relationships/hyperlink" Target="https://www.caixa.gov.br/Downloads/sinapi-cadernos-tecnicos/SINAPI-CT-INSTALACOES-DE-GAS-E-INCENDIO-EM-ACO-E-FERRO-GALVANIZADO.pdf" TargetMode="External"/><Relationship Id="rId7106" Type="http://schemas.openxmlformats.org/officeDocument/2006/relationships/hyperlink" Target="https://www.caixa.gov.br/Downloads/sinapi-metodologia/Livro_SINAPI_Calculos_Parametros.pdf" TargetMode="External"/><Relationship Id="rId3649" Type="http://schemas.openxmlformats.org/officeDocument/2006/relationships/hyperlink" Target="https://www.caixa.gov.br/Downloads/sinapi-cadernos-tecnicos/SINAPI-CT-ESTRUTURA-E-TRAMA-PARA-COBERTURA.pdf" TargetMode="External"/><Relationship Id="rId5071" Type="http://schemas.openxmlformats.org/officeDocument/2006/relationships/hyperlink" Target="https://www.caixa.gov.br/Downloads/sinapi-cadernos-tecnicos/SINAPI-CT-INSTALACOES-HIDRAULICAS-RESERVACAO-E-BOMBAS-DE-RECALQUE.pdf" TargetMode="External"/><Relationship Id="rId6122" Type="http://schemas.openxmlformats.org/officeDocument/2006/relationships/hyperlink" Target="https://www.caixa.gov.br/Downloads/sinapi-cadernos-tecnicos/SINAPI-CT-INSTALACOES-DE-GAS-E-INCENDIO-EM-ACO-E-FERRO-GALVANIZADO.pdf" TargetMode="External"/><Relationship Id="rId7520" Type="http://schemas.openxmlformats.org/officeDocument/2006/relationships/hyperlink" Target="https://www.caixa.gov.br/Downloads/sinapi-cadernos-tecnicos/SINAPI-CT-PAREDES-DE-CONCRETO-ARMACAO.pdf" TargetMode="External"/><Relationship Id="rId9278" Type="http://schemas.openxmlformats.org/officeDocument/2006/relationships/hyperlink" Target="https://www.caixa.gov.br/Downloads/sinapi-cadernos-tecnicos/SINAPI-CT-TRANSPORTE-DE-MATERIAIS-DENTRO-DO-CANTEIRO-DE-OBRAS.pdf" TargetMode="External"/><Relationship Id="rId984" Type="http://schemas.openxmlformats.org/officeDocument/2006/relationships/hyperlink" Target="https://www.caixa.gov.br/Downloads/sinapi-cadernos-tecnicos/SINAPI-CT-BOCAS-PARA-BUEIROS.pdf" TargetMode="External"/><Relationship Id="rId2665" Type="http://schemas.openxmlformats.org/officeDocument/2006/relationships/hyperlink" Target="https://www.caixa.gov.br/Downloads/sinapi-cadernos-tecnicos/SINAPI-CT-DEPRECIACAO-JUROS-IMPOSTOS-E-SEGUROS-MANUTENCAO-E-MATERIAIS-NA-OPERACAO-DOS-EQUIPAMENTOS.pdf" TargetMode="External"/><Relationship Id="rId3716" Type="http://schemas.openxmlformats.org/officeDocument/2006/relationships/hyperlink" Target="https://www.caixa.gov.br/Downloads/sinapi-cadernos-tecnicos/SINAPI-CT-ESTRUTURA-E-TRAMA-PARA-COBERTURA.pdf" TargetMode="External"/><Relationship Id="rId9692" Type="http://schemas.openxmlformats.org/officeDocument/2006/relationships/hyperlink" Target="https://www.caixa.gov.br/Downloads/sinapi-cadernos-tecnicos/SINAPI-CT-VALVULAS-E-REGISTROS-PARA-SISTEMAS-PREDIAIS.pdf" TargetMode="External"/><Relationship Id="rId637" Type="http://schemas.openxmlformats.org/officeDocument/2006/relationships/hyperlink" Target="https://www.caixa.gov.br/Downloads/sinapi-cadernos-tecnicos/SINAPI-CT-ASSENTAMENTO-DE-TUBOS-DE-ESGOTO-OU-DRENAGEM-PLUVIAL-EM-CONCRETO.pdf" TargetMode="External"/><Relationship Id="rId1267" Type="http://schemas.openxmlformats.org/officeDocument/2006/relationships/hyperlink" Target="https://www.caixa.gov.br/Downloads/sinapi-cadernos-tecnicos/SINAPI-CT-CHAPISCO.pdf" TargetMode="External"/><Relationship Id="rId1681" Type="http://schemas.openxmlformats.org/officeDocument/2006/relationships/hyperlink" Target="https://www.caixa.gov.br/Downloads/sinapi-cadernos-tecnicos/SINAPI-CT-CUSTOS-HORARIOS-PRODUTIVO-E-IMPRODUTIVO-DOS-EQUIPAMENTOS.pdf" TargetMode="External"/><Relationship Id="rId2318" Type="http://schemas.openxmlformats.org/officeDocument/2006/relationships/hyperlink" Target="https://www.caixa.gov.br/Downloads/sinapi-cadernos-tecnicos/SINAPI-CT-DEPRECIACAO-JUROS-IMPOSTOS-E-SEGUROS-MANUTENCAO-E-MATERIAIS-NA-OPERACAO-DOS-EQUIPAMENTOS.pdf" TargetMode="External"/><Relationship Id="rId2732" Type="http://schemas.openxmlformats.org/officeDocument/2006/relationships/hyperlink" Target="https://www.caixa.gov.br/Downloads/sinapi-cadernos-tecnicos/SINAPI-CT-DRENAGEM-DE-AR-CONDICIONADO.pdf" TargetMode="External"/><Relationship Id="rId5888" Type="http://schemas.openxmlformats.org/officeDocument/2006/relationships/hyperlink" Target="https://www.caixa.gov.br/Downloads/sinapi-cadernos-tecnicos/SINAPI-CT-INSTALACOES-PREDIAIS-DE-AGUAS-PLUVIAIS-TUBOS-CONEXOES-CAIXAS-E-RALOS.pdf" TargetMode="External"/><Relationship Id="rId6939" Type="http://schemas.openxmlformats.org/officeDocument/2006/relationships/hyperlink" Target="https://www.caixa.gov.br/Downloads/sinapi-metodologia/Livro_SINAPI_Calculos_Parametros.pdf" TargetMode="External"/><Relationship Id="rId8294" Type="http://schemas.openxmlformats.org/officeDocument/2006/relationships/hyperlink" Target="https://www.caixa.gov.br/Downloads/sinapi-cadernos-tecnicos/SINAPI-CT-POCOS-DE-VISITA-E-CAIXAS-PARA-BOCAS-DE-LOBO.pdf" TargetMode="External"/><Relationship Id="rId9345" Type="http://schemas.openxmlformats.org/officeDocument/2006/relationships/hyperlink" Target="https://www.caixa.gov.br/Downloads/sinapi-cadernos-tecnicos/SINAPI-CT-TRANSPORTE-CARGA-E-DESCARGA-DE-MATERIAIS.pdf" TargetMode="External"/><Relationship Id="rId704" Type="http://schemas.openxmlformats.org/officeDocument/2006/relationships/hyperlink" Target="https://www.caixa.gov.br/Downloads/sinapi-cadernos-tecnicos/SINAPI-CT-ASSENTAMENTO-DE-TUBOS-DE-ESGOTO-OU-DRENAGEM-PLUVIAL-EM-CONCRETO.pdf" TargetMode="External"/><Relationship Id="rId1334" Type="http://schemas.openxmlformats.org/officeDocument/2006/relationships/hyperlink" Target="https://www.caixa.gov.br/Downloads/sinapi-cadernos-tecnicos/SINAPI-CT-CONCRETO-PROJETADO.pdf" TargetMode="External"/><Relationship Id="rId5955" Type="http://schemas.openxmlformats.org/officeDocument/2006/relationships/hyperlink" Target="https://www.caixa.gov.br/Downloads/sinapi-cadernos-tecnicos/SINAPI-CT-INSTALACOES-DE-GAS-E-INCENDIO-EM-ACO-E-FERRO-GALVANIZADO.pdf" TargetMode="External"/><Relationship Id="rId8361" Type="http://schemas.openxmlformats.org/officeDocument/2006/relationships/hyperlink" Target="https://www.caixa.gov.br/Downloads/sinapi-cadernos-tecnicos/SINAPI-CT-QUADRAS-E-SEUS-EQUIPAMENTOS.pdf" TargetMode="External"/><Relationship Id="rId9412" Type="http://schemas.openxmlformats.org/officeDocument/2006/relationships/hyperlink" Target="https://www.caixa.gov.br/Downloads/sinapi-cadernos-tecnicos/SINAPI-CT-TRANSPORTE-CARGA-E-DESCARGA-DE-MATERIAIS.pdf" TargetMode="External"/><Relationship Id="rId40" Type="http://schemas.openxmlformats.org/officeDocument/2006/relationships/hyperlink" Target="https://www.caixa.gov.br/Downloads/sinapi-cadernos-tecnicos/SINAPI-CT-ALVENARIA-DE-VEDACAO.pdf" TargetMode="External"/><Relationship Id="rId1401" Type="http://schemas.openxmlformats.org/officeDocument/2006/relationships/hyperlink" Target="https://www.caixa.gov.br/Downloads/sinapi-cadernos-tecnicos/SINAPI-CT-CONTRAPISO.pdf" TargetMode="External"/><Relationship Id="rId4557" Type="http://schemas.openxmlformats.org/officeDocument/2006/relationships/hyperlink" Target="https://www.caixa.gov.br/Downloads/sinapi-cadernos-tecnicos/SINAPI-CT-INSTALACOES-ELETRICAS-ELETRODUTOS-CONEXOES-E-CONDULETES-APARENTES.pdf" TargetMode="External"/><Relationship Id="rId5608" Type="http://schemas.openxmlformats.org/officeDocument/2006/relationships/hyperlink" Target="https://www.caixa.gov.br/Downloads/sinapi-cadernos-tecnicos/SINAPI-CT-INSTALACOES-PREDIAIS-DE-AGUA-FRIA-EM-PVC.pdf" TargetMode="External"/><Relationship Id="rId8014" Type="http://schemas.openxmlformats.org/officeDocument/2006/relationships/hyperlink" Target="https://www.caixa.gov.br/Downloads/sinapi-cadernos-tecnicos/SINAPI-CT-PISOS.pdf" TargetMode="External"/><Relationship Id="rId3159" Type="http://schemas.openxmlformats.org/officeDocument/2006/relationships/hyperlink" Target="https://www.caixa.gov.br/Downloads/sinapi-cadernos-tecnicos/SINAPI-CT-ESCAVACAO-HORIZONTAL.pdf" TargetMode="External"/><Relationship Id="rId3573" Type="http://schemas.openxmlformats.org/officeDocument/2006/relationships/hyperlink" Target="https://www.caixa.gov.br/Downloads/sinapi-cadernos-tecnicos/SINAPI-CT-ESQUADRIAS-PORTAS.pdf" TargetMode="External"/><Relationship Id="rId4971" Type="http://schemas.openxmlformats.org/officeDocument/2006/relationships/hyperlink" Target="https://www.caixa.gov.br/Downloads/sinapi-cadernos-tecnicos/SINAPI-CT-INSTALACOES-HIDRAULICAS-RESERVACAO-E-BOMBAS-DE-RECALQUE.pdf" TargetMode="External"/><Relationship Id="rId7030" Type="http://schemas.openxmlformats.org/officeDocument/2006/relationships/hyperlink" Target="https://www.caixa.gov.br/Downloads/sinapi-metodologia/Livro_SINAPI_Calculos_Parametros.pdf" TargetMode="External"/><Relationship Id="rId494" Type="http://schemas.openxmlformats.org/officeDocument/2006/relationships/hyperlink" Target="https://www.caixa.gov.br/Downloads/sinapi-cadernos-tecnicos/SINAPI-CT-ASSENTAMENTO-DE-TUBOS-DE-PVC-E-METALICOS-EM-REDES-DE-AGUA.pdf" TargetMode="External"/><Relationship Id="rId2175" Type="http://schemas.openxmlformats.org/officeDocument/2006/relationships/hyperlink" Target="https://www.caixa.gov.br/Downloads/sinapi-cadernos-tecnicos/SINAPI-CT-DEPRECIACAO-JUROS-IMPOSTOS-E-SEGUROS-MANUTENCAO-E-MATERIAIS-NA-OPERACAO-DOS-EQUIPAMENTOS.pdf" TargetMode="External"/><Relationship Id="rId3226" Type="http://schemas.openxmlformats.org/officeDocument/2006/relationships/hyperlink" Target="https://www.caixa.gov.br/Downloads/sinapi-cadernos-tecnicos/SINAPI-CT-ESCAVACAO-VERTICAL-A-CEU-ABERTO.pdf" TargetMode="External"/><Relationship Id="rId4624" Type="http://schemas.openxmlformats.org/officeDocument/2006/relationships/hyperlink" Target="https://www.caixa.gov.br/Downloads/sinapi-cadernos-tecnicos/SINAPI-CT-INSTALACOES-ELETRICAS-ELETRODUTOS-CONEXOES-E-CONDULETES-APARENTES.pdf" TargetMode="External"/><Relationship Id="rId147" Type="http://schemas.openxmlformats.org/officeDocument/2006/relationships/hyperlink" Target="https://www.caixa.gov.br/Downloads/sinapi-cadernos-tecnicos/SINAPI-CT-ARGAMASSAS.pdf" TargetMode="External"/><Relationship Id="rId1191" Type="http://schemas.openxmlformats.org/officeDocument/2006/relationships/hyperlink" Target="https://www.caixa.gov.br/Downloads/sinapi-cadernos-tecnicos/SINAPI-CT-CANALETAS-GRELHAS-E-CAIXAS-COM-GRELHA-PARA-DRENAGEM.pdf" TargetMode="External"/><Relationship Id="rId3640" Type="http://schemas.openxmlformats.org/officeDocument/2006/relationships/hyperlink" Target="https://www.caixa.gov.br/Downloads/sinapi-cadernos-tecnicos/SINAPI-CT-ESTRUTURA-E-TRAMA-PARA-COBERTURA.pdf" TargetMode="External"/><Relationship Id="rId6796" Type="http://schemas.openxmlformats.org/officeDocument/2006/relationships/hyperlink" Target="https://www.caixa.gov.br/Downloads/sinapi-metodologia/Livro_SINAPI_Calculos_Parametros.pdf" TargetMode="External"/><Relationship Id="rId7847" Type="http://schemas.openxmlformats.org/officeDocument/2006/relationships/hyperlink" Target="https://www.caixa.gov.br/Downloads/sinapi-cadernos-tecnicos/SINAPI-CT-PINTURA-EXTERNA.pdf" TargetMode="External"/><Relationship Id="rId561" Type="http://schemas.openxmlformats.org/officeDocument/2006/relationships/hyperlink" Target="https://www.caixa.gov.br/Downloads/sinapi-cadernos-tecnicos/SINAPI-CT-ASSENTAMENTO-DE-TUBOS-DE-PVC-E-METALICOS-EM-REDES-DE-AGUA.pdf" TargetMode="External"/><Relationship Id="rId2242" Type="http://schemas.openxmlformats.org/officeDocument/2006/relationships/hyperlink" Target="https://www.caixa.gov.br/Downloads/sinapi-cadernos-tecnicos/SINAPI-CT-DEPRECIACAO-JUROS-IMPOSTOS-E-SEGUROS-MANUTENCAO-E-MATERIAIS-NA-OPERACAO-DOS-EQUIPAMENTOS.pdf" TargetMode="External"/><Relationship Id="rId5398" Type="http://schemas.openxmlformats.org/officeDocument/2006/relationships/hyperlink" Target="https://www.caixa.gov.br/Downloads/sinapi-cadernos-tecnicos/SINAPI-CT-INSTALACOES-PREDIAIS-DE-ESGOTO-TUBOS-E-CONEXOES.pdf" TargetMode="External"/><Relationship Id="rId6449" Type="http://schemas.openxmlformats.org/officeDocument/2006/relationships/hyperlink" Target="https://www.caixa.gov.br/Downloads/sinapi-cadernos-tecnicos/SINAPI-CT-INSTALACOES-EM-COBRE.pdf" TargetMode="External"/><Relationship Id="rId6863" Type="http://schemas.openxmlformats.org/officeDocument/2006/relationships/hyperlink" Target="https://www.caixa.gov.br/Downloads/sinapi-metodologia/Livro_SINAPI_Calculos_Parametros.pdf" TargetMode="External"/><Relationship Id="rId7914" Type="http://schemas.openxmlformats.org/officeDocument/2006/relationships/hyperlink" Target="https://www.caixa.gov.br/Downloads/sinapi-cadernos-tecnicos/SINAPI-CT-PINTURA-EM-MADEIRA.pdf" TargetMode="External"/><Relationship Id="rId214" Type="http://schemas.openxmlformats.org/officeDocument/2006/relationships/hyperlink" Target="https://www.caixa.gov.br/Downloads/sinapi-cadernos-tecnicos/SINAPI-CT-ARGAMASSAS.pdf" TargetMode="External"/><Relationship Id="rId5465" Type="http://schemas.openxmlformats.org/officeDocument/2006/relationships/hyperlink" Target="https://www.caixa.gov.br/Downloads/sinapi-cadernos-tecnicos/SINAPI-CT-INSTALACOES-PREDIAIS-DE-AGUA-FRIA-EM-PVC.pdf" TargetMode="External"/><Relationship Id="rId6516" Type="http://schemas.openxmlformats.org/officeDocument/2006/relationships/hyperlink" Target="https://www.caixa.gov.br/Downloads/sinapi-cadernos-tecnicos/SINAPI-CT-INSTALACOES-EM-COBRE.pdf" TargetMode="External"/><Relationship Id="rId6930" Type="http://schemas.openxmlformats.org/officeDocument/2006/relationships/hyperlink" Target="https://www.caixa.gov.br/Downloads/sinapi-metodologia/Livro_SINAPI_Calculos_Parametros.pdf" TargetMode="External"/><Relationship Id="rId4067" Type="http://schemas.openxmlformats.org/officeDocument/2006/relationships/hyperlink" Target="https://www.caixa.gov.br/Downloads/sinapi-cadernos-tecnicos/SINAPI-CT-FORMAS-PARA-ESTRUTURAS-DE-CONCRETO-ARMADO.pdf" TargetMode="External"/><Relationship Id="rId4481" Type="http://schemas.openxmlformats.org/officeDocument/2006/relationships/hyperlink" Target="https://www.caixa.gov.br/Downloads/sinapi-cadernos-tecnicos/SINAPI-CT-INSTALACOES-ELETRICAS-ELETRODUTOS-EMBUTIDOS-CABOS-CAIXAS-TOMADAS-E-INTERRUPTORES.pdf" TargetMode="External"/><Relationship Id="rId5118" Type="http://schemas.openxmlformats.org/officeDocument/2006/relationships/hyperlink" Target="https://www.caixa.gov.br/Downloads/sinapi-cadernos-tecnicos/SINAPI-CT-INSTALACOES-HIDRAULICAS-EM-PEX.pdf" TargetMode="External"/><Relationship Id="rId5532" Type="http://schemas.openxmlformats.org/officeDocument/2006/relationships/hyperlink" Target="https://www.caixa.gov.br/Downloads/sinapi-cadernos-tecnicos/SINAPI-CT-INSTALACOES-PREDIAIS-DE-AGUA-FRIA-EM-PVC.pdf" TargetMode="External"/><Relationship Id="rId8688" Type="http://schemas.openxmlformats.org/officeDocument/2006/relationships/hyperlink" Target="https://www.caixa.gov.br/Downloads/sinapi-cadernos-tecnicos/SINAPI-CT-REDES-DE-AGUA-E-ESGOTO-EM-PEAD-LISO-(TUBOS-E-CONEXOES).pdf" TargetMode="External"/><Relationship Id="rId9739" Type="http://schemas.openxmlformats.org/officeDocument/2006/relationships/hyperlink" Target="https://www.caixa.gov.br/Downloads/sinapi-cadernos-tecnicos/SINAPI-CT-VALVULAS-PARA-REDES-DE-SANEAMENTO.pdf" TargetMode="External"/><Relationship Id="rId3083" Type="http://schemas.openxmlformats.org/officeDocument/2006/relationships/hyperlink" Target="https://www.caixa.gov.br/Downloads/sinapi-cadernos-tecnicos/SINAPI-CT-ESCADAS.pdf" TargetMode="External"/><Relationship Id="rId4134" Type="http://schemas.openxmlformats.org/officeDocument/2006/relationships/hyperlink" Target="https://www.caixa.gov.br/Downloads/sinapi-cadernos-tecnicos/SINAPI-CT-GABIOES-EXECUCAO-DE-MURO-E-PROTECAO-SUPERFICIAL.pdf" TargetMode="External"/><Relationship Id="rId1728" Type="http://schemas.openxmlformats.org/officeDocument/2006/relationships/hyperlink" Target="https://www.caixa.gov.br/Downloads/sinapi-cadernos-tecnicos/SINAPI-CT-CUSTOS-HORARIOS-PRODUTIVO-E-IMPRODUTIVO-DOS-EQUIPAMENTOS.pdf" TargetMode="External"/><Relationship Id="rId3150" Type="http://schemas.openxmlformats.org/officeDocument/2006/relationships/hyperlink" Target="https://www.caixa.gov.br/Downloads/sinapi-cadernos-tecnicos/SINAPI-CT-ESCAVACAO-HORIZONTAL.pdf" TargetMode="External"/><Relationship Id="rId4201" Type="http://schemas.openxmlformats.org/officeDocument/2006/relationships/hyperlink" Target="https://www.caixa.gov.br/Downloads/sinapi-cadernos-tecnicos/SINAPI-CT-GRAUTE-E-ARMACAO.pdf" TargetMode="External"/><Relationship Id="rId7357" Type="http://schemas.openxmlformats.org/officeDocument/2006/relationships/hyperlink" Target="https://www.caixa.gov.br/Downloads/sinapi-cadernos-tecnicos/SINAPI-CT-MASSA-UNICA-EXTERNA.pdf" TargetMode="External"/><Relationship Id="rId8408" Type="http://schemas.openxmlformats.org/officeDocument/2006/relationships/hyperlink" Target="https://www.caixa.gov.br/Downloads/sinapi-cadernos-tecnicos/SINAPI-CT-RADIER-PISO-DE-CONCRETO-E-LAJE-SOBRE-SOLO.pdf" TargetMode="External"/><Relationship Id="rId8755" Type="http://schemas.openxmlformats.org/officeDocument/2006/relationships/hyperlink" Target="https://www.caixa.gov.br/Downloads/sinapi-cadernos-tecnicos/SINAPI-CT-REDES-DE-AGUA-E-ESGOTO-EM-PEAD-LISO-(TUBOS-E-CONEXOES).pdf" TargetMode="External"/><Relationship Id="rId7771" Type="http://schemas.openxmlformats.org/officeDocument/2006/relationships/hyperlink" Target="https://www.caixa.gov.br/Downloads/sinapi-cadernos-tecnicos/SINAPI-CT-PERFURACAO-HORIZONTAL-DIRECIONAL-HDD.pdf" TargetMode="External"/><Relationship Id="rId8822" Type="http://schemas.openxmlformats.org/officeDocument/2006/relationships/hyperlink" Target="https://www.caixa.gov.br/Downloads/sinapi-cadernos-tecnicos/SINAPI-CT-REVESTIMENTOS-CERAMICOS-INTERNOS.pdf" TargetMode="External"/><Relationship Id="rId3967" Type="http://schemas.openxmlformats.org/officeDocument/2006/relationships/hyperlink" Target="https://www.caixa.gov.br/Downloads/sinapi-cadernos-tecnicos/SINAPI-CT-FUNDACOES-RASAS-(BLOCOS-SAPATAS-VIGAS-BALDRAME).pdf" TargetMode="External"/><Relationship Id="rId6373" Type="http://schemas.openxmlformats.org/officeDocument/2006/relationships/hyperlink" Target="https://www.caixa.gov.br/Downloads/sinapi-cadernos-tecnicos/SINAPI-CT-INSTALACOES-EM-COBRE.pdf" TargetMode="External"/><Relationship Id="rId7424" Type="http://schemas.openxmlformats.org/officeDocument/2006/relationships/hyperlink" Target="https://www.caixa.gov.br/Downloads/sinapi-cadernos-tecnicos/SINAPI-CT-MASSA-UNICA-INTERNA.pdf" TargetMode="External"/><Relationship Id="rId4" Type="http://schemas.openxmlformats.org/officeDocument/2006/relationships/hyperlink" Target="https://www.caixa.gov.br/Downloads/sinapi-cadernos-tecnicos/SINAPI-CT-ACESSIBILIDADE.pdf" TargetMode="External"/><Relationship Id="rId888" Type="http://schemas.openxmlformats.org/officeDocument/2006/relationships/hyperlink" Target="https://www.caixa.gov.br/Downloads/sinapi-cadernos-tecnicos/SINAPI-CT-ATERROS-BASES-SUB-BASES-E-IMPRIMACOES.pdf" TargetMode="External"/><Relationship Id="rId2569" Type="http://schemas.openxmlformats.org/officeDocument/2006/relationships/hyperlink" Target="https://www.caixa.gov.br/Downloads/sinapi-cadernos-tecnicos/SINAPI-CT-DEPRECIACAO-JUROS-IMPOSTOS-E-SEGUROS-MANUTENCAO-E-MATERIAIS-NA-OPERACAO-DOS-EQUIPAMENTOS.pdf" TargetMode="External"/><Relationship Id="rId2983" Type="http://schemas.openxmlformats.org/officeDocument/2006/relationships/hyperlink" Target="https://www.caixa.gov.br/Downloads/sinapi-cadernos-tecnicos/SINAPI-CT-EQUIPAMENTOS-DE-PROTECAO-COLETIVA.pdf" TargetMode="External"/><Relationship Id="rId6026" Type="http://schemas.openxmlformats.org/officeDocument/2006/relationships/hyperlink" Target="https://www.caixa.gov.br/Downloads/sinapi-cadernos-tecnicos/SINAPI-CT-INSTALACOES-DE-GAS-E-INCENDIO-EM-ACO-E-FERRO-GALVANIZADO.pdf" TargetMode="External"/><Relationship Id="rId6440" Type="http://schemas.openxmlformats.org/officeDocument/2006/relationships/hyperlink" Target="https://www.caixa.gov.br/Downloads/sinapi-cadernos-tecnicos/SINAPI-CT-INSTALACOES-EM-COBRE.pdf" TargetMode="External"/><Relationship Id="rId9596" Type="http://schemas.openxmlformats.org/officeDocument/2006/relationships/hyperlink" Target="https://www.caixa.gov.br/Downloads/sinapi-cadernos-tecnicos/SINAPI-CT-VIDROS-E-ESPELHOS.pdf" TargetMode="External"/><Relationship Id="rId955" Type="http://schemas.openxmlformats.org/officeDocument/2006/relationships/hyperlink" Target="https://www.caixa.gov.br/Downloads/sinapi-cadernos-tecnicos/SINAPI-CT-ATERROS-BASES-SUB-BASES-E-IMPRIMACOES.pdf" TargetMode="External"/><Relationship Id="rId1585" Type="http://schemas.openxmlformats.org/officeDocument/2006/relationships/hyperlink" Target="https://www.caixa.gov.br/Downloads/sinapi-cadernos-tecnicos/SINAPI-CT-CUSTOS-HORARIOS-PRODUTIVO-E-IMPRODUTIVO-DOS-EQUIPAMENTOS.pdf" TargetMode="External"/><Relationship Id="rId2636" Type="http://schemas.openxmlformats.org/officeDocument/2006/relationships/hyperlink" Target="https://www.caixa.gov.br/Downloads/sinapi-cadernos-tecnicos/SINAPI-CT-DEPRECIACAO-JUROS-IMPOSTOS-E-SEGUROS-MANUTENCAO-E-MATERIAIS-NA-OPERACAO-DOS-EQUIPAMENTOS.pdf" TargetMode="External"/><Relationship Id="rId5042" Type="http://schemas.openxmlformats.org/officeDocument/2006/relationships/hyperlink" Target="https://www.caixa.gov.br/Downloads/sinapi-cadernos-tecnicos/SINAPI-CT-INSTALACOES-HIDRAULICAS-RESERVACAO-E-BOMBAS-DE-RECALQUE.pdf" TargetMode="External"/><Relationship Id="rId8198" Type="http://schemas.openxmlformats.org/officeDocument/2006/relationships/hyperlink" Target="https://www.caixa.gov.br/Downloads/sinapi-cadernos-tecnicos/SINAPI-CT-POCOS-DE-VISITA-E-CAIXAS-PARA-BOCAS-DE-LOBO.pdf" TargetMode="External"/><Relationship Id="rId9249" Type="http://schemas.openxmlformats.org/officeDocument/2006/relationships/hyperlink" Target="https://www.caixa.gov.br/Downloads/sinapi-cadernos-tecnicos/SINAPI-CT-TRANSPORTE-DE-MATERIAIS-DENTRO-DO-CANTEIRO-DE-OBRAS.pdf" TargetMode="External"/><Relationship Id="rId9663" Type="http://schemas.openxmlformats.org/officeDocument/2006/relationships/hyperlink" Target="https://www.caixa.gov.br/Downloads/sinapi-cadernos-tecnicos/SINAPI-CT-VALVULAS-E-REGISTROS-PARA-SISTEMAS-PREDIAIS.pdf" TargetMode="External"/><Relationship Id="rId608" Type="http://schemas.openxmlformats.org/officeDocument/2006/relationships/hyperlink" Target="https://www.caixa.gov.br/Downloads/sinapi-cadernos-tecnicos/SINAPI-CT-ASSENTAMENTO-DE-TUBOS-DE-PVC-E-METALICOS-EM-REDES-DE-AGUA.pdf" TargetMode="External"/><Relationship Id="rId1238" Type="http://schemas.openxmlformats.org/officeDocument/2006/relationships/hyperlink" Target="https://www.caixa.gov.br/Downloads/sinapi-cadernos-tecnicos/SINAPI-CT-CERCAS-PROTETORES-E-ALAMBRADOS.pdf" TargetMode="External"/><Relationship Id="rId1652" Type="http://schemas.openxmlformats.org/officeDocument/2006/relationships/hyperlink" Target="https://www.caixa.gov.br/Downloads/sinapi-cadernos-tecnicos/SINAPI-CT-CUSTOS-HORARIOS-PRODUTIVO-E-IMPRODUTIVO-DOS-EQUIPAMENTOS.pdf" TargetMode="External"/><Relationship Id="rId8265" Type="http://schemas.openxmlformats.org/officeDocument/2006/relationships/hyperlink" Target="https://www.caixa.gov.br/Downloads/sinapi-cadernos-tecnicos/SINAPI-CT-POCOS-DE-VISITA-E-CAIXAS-PARA-BOCAS-DE-LOBO.pdf" TargetMode="External"/><Relationship Id="rId9316" Type="http://schemas.openxmlformats.org/officeDocument/2006/relationships/hyperlink" Target="https://www.caixa.gov.br/Downloads/sinapi-cadernos-tecnicos/SINAPI-CT-TRANSPORTE-CARGA-E-DESCARGA-DE-MATERIAIS.pdf" TargetMode="External"/><Relationship Id="rId1305" Type="http://schemas.openxmlformats.org/officeDocument/2006/relationships/hyperlink" Target="https://www.caixa.gov.br/Downloads/sinapi-cadernos-tecnicos/SINAPI-CT-CONCRETAGEM-PARA-ESTRUTURAS-DE-CONCRETO-ARMADO.pdf" TargetMode="External"/><Relationship Id="rId2703" Type="http://schemas.openxmlformats.org/officeDocument/2006/relationships/hyperlink" Target="https://www.caixa.gov.br/Downloads/sinapi-cadernos-tecnicos/SINAPI-CT-DEPRECIACAO-JUROS-IMPOSTOS-E-SEGUROS-MANUTENCAO-E-MATERIAIS-NA-OPERACAO-DOS-EQUIPAMENTOS.pdf" TargetMode="External"/><Relationship Id="rId5859" Type="http://schemas.openxmlformats.org/officeDocument/2006/relationships/hyperlink" Target="https://www.caixa.gov.br/Downloads/sinapi-cadernos-tecnicos/SINAPI-CT-INSTALACOES-PREDIAIS-DE-AGUAS-PLUVIAIS-TUBOS-CONEXOES-CAIXAS-E-RALOS.pdf" TargetMode="External"/><Relationship Id="rId7281" Type="http://schemas.openxmlformats.org/officeDocument/2006/relationships/hyperlink" Target="https://www.caixa.gov.br/Downloads/sinapi-cadernos-tecnicos/SINAPI-CT-LUMINARIAS-EXTERNAS.pdf" TargetMode="External"/><Relationship Id="rId8332" Type="http://schemas.openxmlformats.org/officeDocument/2006/relationships/hyperlink" Target="https://www.caixa.gov.br/Downloads/sinapi-cadernos-tecnicos/SINAPI-CT-PRODUCAO-DE-CONCRETO.pdf" TargetMode="External"/><Relationship Id="rId9730" Type="http://schemas.openxmlformats.org/officeDocument/2006/relationships/hyperlink" Target="https://www.caixa.gov.br/Downloads/sinapi-cadernos-tecnicos/SINAPI-CT-VALVULAS-PARA-REDES-DE-SANEAMENTO.pdf" TargetMode="External"/><Relationship Id="rId4875" Type="http://schemas.openxmlformats.org/officeDocument/2006/relationships/hyperlink" Target="https://www.caixa.gov.br/Downloads/sinapi-cadernos-tecnicos/SINAPI-CT-INSTALACOES-HIDRAULICAS-RESERVACAO-E-BOMBAS-DE-RECALQUE.pdf" TargetMode="External"/><Relationship Id="rId5926" Type="http://schemas.openxmlformats.org/officeDocument/2006/relationships/hyperlink" Target="https://www.caixa.gov.br/Downloads/sinapi-cadernos-tecnicos/SINAPI-CT-INSTALACOES-DE-GAS-E-INCENDIO-EM-ACO-E-FERRO-GALVANIZADO.pdf" TargetMode="External"/><Relationship Id="rId11" Type="http://schemas.openxmlformats.org/officeDocument/2006/relationships/hyperlink" Target="https://www.caixa.gov.br/Downloads/sinapi-cadernos-tecnicos/SINAPI-CT-ALVENARIA-ESTRUTURAL-BLOCOS-CERAMICOS.pdf" TargetMode="External"/><Relationship Id="rId398" Type="http://schemas.openxmlformats.org/officeDocument/2006/relationships/hyperlink" Target="https://www.caixa.gov.br/Downloads/sinapi-cadernos-tecnicos/SINAPI-CT-ASSENTAMENTO-DE-TUBOS-DE-ESGOTO-EM-PVC-E-PEAD.pdf" TargetMode="External"/><Relationship Id="rId2079" Type="http://schemas.openxmlformats.org/officeDocument/2006/relationships/hyperlink" Target="https://www.caixa.gov.br/Downloads/sinapi-cadernos-tecnicos/SINAPI-CT-DEPRECIACAO-JUROS-IMPOSTOS-E-SEGUROS-MANUTENCAO-E-MATERIAIS-NA-OPERACAO-DOS-EQUIPAMENTOS.pdf" TargetMode="External"/><Relationship Id="rId3477" Type="http://schemas.openxmlformats.org/officeDocument/2006/relationships/hyperlink" Target="https://www.caixa.gov.br/Downloads/sinapi-cadernos-tecnicos/SINAPI-CT-ESQUADRIAS-PORTAS.pdf" TargetMode="External"/><Relationship Id="rId3891" Type="http://schemas.openxmlformats.org/officeDocument/2006/relationships/hyperlink" Target="https://www.caixa.gov.br/Downloads/sinapi-cadernos-tecnicos/SINAPI-CT-EXECUCAO-DE-TIRANTES.pdf" TargetMode="External"/><Relationship Id="rId4528" Type="http://schemas.openxmlformats.org/officeDocument/2006/relationships/hyperlink" Target="https://www.caixa.gov.br/Downloads/sinapi-cadernos-tecnicos/SINAPI-CT-INSTALACOES-ELETRICAS-ELETRODUTOS-EMBUTIDOS-CABOS-CAIXAS-TOMADAS-E-INTERRUPTORES.pdf" TargetMode="External"/><Relationship Id="rId4942" Type="http://schemas.openxmlformats.org/officeDocument/2006/relationships/hyperlink" Target="https://www.caixa.gov.br/Downloads/sinapi-cadernos-tecnicos/SINAPI-CT-INSTALACOES-HIDRAULICAS-RESERVACAO-E-BOMBAS-DE-RECALQUE.pdf" TargetMode="External"/><Relationship Id="rId2493" Type="http://schemas.openxmlformats.org/officeDocument/2006/relationships/hyperlink" Target="https://www.caixa.gov.br/Downloads/sinapi-cadernos-tecnicos/SINAPI-CT-DEPRECIACAO-JUROS-IMPOSTOS-E-SEGUROS-MANUTENCAO-E-MATERIAIS-NA-OPERACAO-DOS-EQUIPAMENTOS.pdf" TargetMode="External"/><Relationship Id="rId3544" Type="http://schemas.openxmlformats.org/officeDocument/2006/relationships/hyperlink" Target="https://www.caixa.gov.br/Downloads/sinapi-cadernos-tecnicos/SINAPI-CT-ESQUADRIAS-PORTAS.pdf" TargetMode="External"/><Relationship Id="rId7001" Type="http://schemas.openxmlformats.org/officeDocument/2006/relationships/hyperlink" Target="https://www.caixa.gov.br/Downloads/sinapi-metodologia/Livro_SINAPI_Calculos_Parametros.pdf" TargetMode="External"/><Relationship Id="rId465" Type="http://schemas.openxmlformats.org/officeDocument/2006/relationships/hyperlink" Target="https://www.caixa.gov.br/Downloads/sinapi-cadernos-tecnicos/SINAPI-CT-ASSENTAMENTO-DE-TUBOS-DE-PVC-E-METALICOS-EM-REDES-DE-AGUA.pdf" TargetMode="External"/><Relationship Id="rId1095" Type="http://schemas.openxmlformats.org/officeDocument/2006/relationships/hyperlink" Target="https://www.caixa.gov.br/Downloads/sinapi-cadernos-tecnicos/SINAPI-CT-CAIXAS-ENTERRADAS.pdf" TargetMode="External"/><Relationship Id="rId2146" Type="http://schemas.openxmlformats.org/officeDocument/2006/relationships/hyperlink" Target="https://www.caixa.gov.br/Downloads/sinapi-cadernos-tecnicos/SINAPI-CT-DEPRECIACAO-JUROS-IMPOSTOS-E-SEGUROS-MANUTENCAO-E-MATERIAIS-NA-OPERACAO-DOS-EQUIPAMENTOS.pdf" TargetMode="External"/><Relationship Id="rId2560" Type="http://schemas.openxmlformats.org/officeDocument/2006/relationships/hyperlink" Target="https://www.caixa.gov.br/Downloads/sinapi-cadernos-tecnicos/SINAPI-CT-DEPRECIACAO-JUROS-IMPOSTOS-E-SEGUROS-MANUTENCAO-E-MATERIAIS-NA-OPERACAO-DOS-EQUIPAMENTOS.pdf" TargetMode="External"/><Relationship Id="rId3611" Type="http://schemas.openxmlformats.org/officeDocument/2006/relationships/hyperlink" Target="https://www.caixa.gov.br/Downloads/sinapi-cadernos-tecnicos/SINAPI-CT-ESTACAS-EM-HELICE-CONTINUA.pdf" TargetMode="External"/><Relationship Id="rId6767" Type="http://schemas.openxmlformats.org/officeDocument/2006/relationships/hyperlink" Target="https://www.caixa.gov.br/Downloads/sinapi-cadernos-tecnicos/SINAPI-CT-LIMPEZA-DE-OBRA.pdf" TargetMode="External"/><Relationship Id="rId7818" Type="http://schemas.openxmlformats.org/officeDocument/2006/relationships/hyperlink" Target="https://www.caixa.gov.br/Downloads/sinapi-cadernos-tecnicos/SINAPI-CT-PERFURACAO-HORIZONTAL-DIRECIONAL-HDD.pdf" TargetMode="External"/><Relationship Id="rId9173" Type="http://schemas.openxmlformats.org/officeDocument/2006/relationships/hyperlink" Target="https://www.caixa.gov.br/Downloads/sinapi-cadernos-tecnicos/SINAPI-CT-TRANSPORTE-FLUVIAL-CARGA-E-DESCARGA.pdf" TargetMode="External"/><Relationship Id="rId118" Type="http://schemas.openxmlformats.org/officeDocument/2006/relationships/hyperlink" Target="https://www.caixa.gov.br/Downloads/sinapi-cadernos-tecnicos/SINAPI-CT-ARGAMASSAS.pdf" TargetMode="External"/><Relationship Id="rId532" Type="http://schemas.openxmlformats.org/officeDocument/2006/relationships/hyperlink" Target="https://www.caixa.gov.br/Downloads/sinapi-cadernos-tecnicos/SINAPI-CT-ASSENTAMENTO-DE-TUBOS-DE-PVC-E-METALICOS-EM-REDES-DE-AGUA.pdf" TargetMode="External"/><Relationship Id="rId1162" Type="http://schemas.openxmlformats.org/officeDocument/2006/relationships/hyperlink" Target="https://www.caixa.gov.br/Downloads/sinapi-cadernos-tecnicos/SINAPI-CT-CAIXAS-DE-AGUA-PARA-EDIFICACOES.pdf" TargetMode="External"/><Relationship Id="rId2213" Type="http://schemas.openxmlformats.org/officeDocument/2006/relationships/hyperlink" Target="https://www.caixa.gov.br/Downloads/sinapi-cadernos-tecnicos/SINAPI-CT-DEPRECIACAO-JUROS-IMPOSTOS-E-SEGUROS-MANUTENCAO-E-MATERIAIS-NA-OPERACAO-DOS-EQUIPAMENTOS.pdf" TargetMode="External"/><Relationship Id="rId5369" Type="http://schemas.openxmlformats.org/officeDocument/2006/relationships/hyperlink" Target="https://www.caixa.gov.br/Downloads/sinapi-cadernos-tecnicos/SINAPI-CT-INSTALACOES-PREDIAIS-DE-ESGOTO-TUBOS-E-CONEXOES.pdf" TargetMode="External"/><Relationship Id="rId5783" Type="http://schemas.openxmlformats.org/officeDocument/2006/relationships/hyperlink" Target="https://www.caixa.gov.br/Downloads/sinapi-cadernos-tecnicos/SINAPI-CT-INSTALACOES-PREDIAIS-DE-AGUA-QUENTE-EM-CPVC.pdf" TargetMode="External"/><Relationship Id="rId9240" Type="http://schemas.openxmlformats.org/officeDocument/2006/relationships/hyperlink" Target="https://www.caixa.gov.br/Downloads/sinapi-cadernos-tecnicos/SINAPI-CT-TRANSPORTE-DE-MATERIAIS-DENTRO-DO-CANTEIRO-DE-OBRAS.pdf" TargetMode="External"/><Relationship Id="rId4385" Type="http://schemas.openxmlformats.org/officeDocument/2006/relationships/hyperlink" Target="https://www.caixa.gov.br/Downloads/sinapi-cadernos-tecnicos/SINAPI-CT-INSTALACOES-ELETRICAS-ELETRODUTOS-EMBUTIDOS-CABOS-CAIXAS-TOMADAS-E-INTERRUPTORES.pdf" TargetMode="External"/><Relationship Id="rId5436" Type="http://schemas.openxmlformats.org/officeDocument/2006/relationships/hyperlink" Target="https://www.caixa.gov.br/Downloads/sinapi-cadernos-tecnicos/SINAPI-CT-INSTALACOES-PREDIAIS-DE-ESGOTO-TUBOS-E-CONEXOES.pdf" TargetMode="External"/><Relationship Id="rId6834" Type="http://schemas.openxmlformats.org/officeDocument/2006/relationships/hyperlink" Target="https://www.caixa.gov.br/Downloads/sinapi-metodologia/Livro_SINAPI_Calculos_Parametros.pdf" TargetMode="External"/><Relationship Id="rId1979" Type="http://schemas.openxmlformats.org/officeDocument/2006/relationships/hyperlink" Target="https://www.caixa.gov.br/Downloads/sinapi-cadernos-tecnicos/SINAPI-CT-DEPRECIACAO-JUROS-IMPOSTOS-E-SEGUROS-MANUTENCAO-E-MATERIAIS-NA-OPERACAO-DOS-EQUIPAMENTOS.pdf" TargetMode="External"/><Relationship Id="rId4038" Type="http://schemas.openxmlformats.org/officeDocument/2006/relationships/hyperlink" Target="https://www.caixa.gov.br/Downloads/sinapi-cadernos-tecnicos/SINAPI-CT-FORMAS-PARA-ESTRUTURAS-DE-CONCRETO-ARMADO.pdf" TargetMode="External"/><Relationship Id="rId5850" Type="http://schemas.openxmlformats.org/officeDocument/2006/relationships/hyperlink" Target="https://www.caixa.gov.br/Downloads/sinapi-cadernos-tecnicos/SINAPI-CT-INSTALACOES-PREDIAIS-DE-AGUAS-PLUVIAIS-TUBOS-CONEXOES-CAIXAS-E-RALOS.pdf" TargetMode="External"/><Relationship Id="rId6901" Type="http://schemas.openxmlformats.org/officeDocument/2006/relationships/hyperlink" Target="https://www.caixa.gov.br/Downloads/sinapi-metodologia/Livro_SINAPI_Calculos_Parametros.pdf" TargetMode="External"/><Relationship Id="rId3054" Type="http://schemas.openxmlformats.org/officeDocument/2006/relationships/hyperlink" Target="https://www.caixa.gov.br/Downloads/sinapi-cadernos-tecnicos/SINAPI-CT-ESCADAS.pdf" TargetMode="External"/><Relationship Id="rId4452" Type="http://schemas.openxmlformats.org/officeDocument/2006/relationships/hyperlink" Target="https://www.caixa.gov.br/Downloads/sinapi-cadernos-tecnicos/SINAPI-CT-INSTALACOES-ELETRICAS-ELETRODUTOS-EMBUTIDOS-CABOS-CAIXAS-TOMADAS-E-INTERRUPTORES.pdf" TargetMode="External"/><Relationship Id="rId5503" Type="http://schemas.openxmlformats.org/officeDocument/2006/relationships/hyperlink" Target="https://www.caixa.gov.br/Downloads/sinapi-cadernos-tecnicos/SINAPI-CT-INSTALACOES-PREDIAIS-DE-AGUA-FRIA-EM-PVC.pdf" TargetMode="External"/><Relationship Id="rId8659" Type="http://schemas.openxmlformats.org/officeDocument/2006/relationships/hyperlink" Target="https://www.caixa.gov.br/Downloads/sinapi-cadernos-tecnicos/SINAPI-CT-REDES-DE-LOGICA-TELEFONIA-E-IMAGEM.pdf" TargetMode="External"/><Relationship Id="rId4105" Type="http://schemas.openxmlformats.org/officeDocument/2006/relationships/hyperlink" Target="https://www.caixa.gov.br/Downloads/sinapi-cadernos-tecnicos/SINAPI-CT-FORMAS-PARA-ESTRUTURAS-DE-CONCRETO-ARMADO.pdf" TargetMode="External"/><Relationship Id="rId7675" Type="http://schemas.openxmlformats.org/officeDocument/2006/relationships/hyperlink" Target="https://www.caixa.gov.br/Downloads/sinapi-cadernos-tecnicos/SINAPI-CT-PAVIMENTACOES-DIVERSAS-PARALELEPIPEDOS-E-PEDRAS-POLIEDRICAS.pdf" TargetMode="External"/><Relationship Id="rId8726" Type="http://schemas.openxmlformats.org/officeDocument/2006/relationships/hyperlink" Target="https://www.caixa.gov.br/Downloads/sinapi-cadernos-tecnicos/SINAPI-CT-REDES-DE-AGUA-E-ESGOTO-EM-PEAD-LISO-(TUBOS-E-CONEXOES).pdf" TargetMode="External"/><Relationship Id="rId2070" Type="http://schemas.openxmlformats.org/officeDocument/2006/relationships/hyperlink" Target="https://www.caixa.gov.br/Downloads/sinapi-cadernos-tecnicos/SINAPI-CT-DEPRECIACAO-JUROS-IMPOSTOS-E-SEGUROS-MANUTENCAO-E-MATERIAIS-NA-OPERACAO-DOS-EQUIPAMENTOS.pdf" TargetMode="External"/><Relationship Id="rId3121" Type="http://schemas.openxmlformats.org/officeDocument/2006/relationships/hyperlink" Target="https://www.caixa.gov.br/Downloads/sinapi-cadernos-tecnicos/SINAPI-CT-ESCADAS.pdf" TargetMode="External"/><Relationship Id="rId6277" Type="http://schemas.openxmlformats.org/officeDocument/2006/relationships/hyperlink" Target="https://www.caixa.gov.br/Downloads/sinapi-cadernos-tecnicos/SINAPI-CT-INSTALACOES-DE-GAS-EM-PEX-MULTICAMADAS.pdf" TargetMode="External"/><Relationship Id="rId6691" Type="http://schemas.openxmlformats.org/officeDocument/2006/relationships/hyperlink" Target="https://www.caixa.gov.br/Downloads/sinapi-cadernos-tecnicos/SINAPI-CT-LAJES-PRE-MOLDADAS.pdf" TargetMode="External"/><Relationship Id="rId7328" Type="http://schemas.openxmlformats.org/officeDocument/2006/relationships/hyperlink" Target="https://www.caixa.gov.br/Downloads/sinapi-cadernos-tecnicos/SINAPI-CT-MASSA-UNICA-EXTERNA.pdf" TargetMode="External"/><Relationship Id="rId7742" Type="http://schemas.openxmlformats.org/officeDocument/2006/relationships/hyperlink" Target="https://www.caixa.gov.br/Downloads/sinapi-cadernos-tecnicos/SINAPI-CT-PAVIMENTO-RIGIDO-DE-CONCRETO.pdf" TargetMode="External"/><Relationship Id="rId2887" Type="http://schemas.openxmlformats.org/officeDocument/2006/relationships/hyperlink" Target="https://www.caixa.gov.br/Downloads/sinapi-cadernos-tecnicos/SINAPI-CT-ELETROCALHAS.pdf" TargetMode="External"/><Relationship Id="rId5293" Type="http://schemas.openxmlformats.org/officeDocument/2006/relationships/hyperlink" Target="https://www.caixa.gov.br/Downloads/sinapi-cadernos-tecnicos/SINAPI-CT-INSTALACOES-HIDRAULICAS-EM-PPR.pdf" TargetMode="External"/><Relationship Id="rId6344" Type="http://schemas.openxmlformats.org/officeDocument/2006/relationships/hyperlink" Target="https://www.caixa.gov.br/Downloads/sinapi-cadernos-tecnicos/SINAPI-CT-INSTALACOES-DE-AR-CONDICIONADO.pdf" TargetMode="External"/><Relationship Id="rId859" Type="http://schemas.openxmlformats.org/officeDocument/2006/relationships/hyperlink" Target="https://www.caixa.gov.br/Downloads/sinapi-cadernos-tecnicos/SINAPI-CT-ATERROS-BASES-SUB-BASES-E-IMPRIMACOES.pdf" TargetMode="External"/><Relationship Id="rId1489" Type="http://schemas.openxmlformats.org/officeDocument/2006/relationships/hyperlink" Target="https://www.caixa.gov.br/Downloads/sinapi-cadernos-tecnicos/SINAPI-CT-CUSTOS-HORARIOS-PRODUTIVO-E-IMPRODUTIVO-DOS-EQUIPAMENTOS.pdf" TargetMode="External"/><Relationship Id="rId3938" Type="http://schemas.openxmlformats.org/officeDocument/2006/relationships/hyperlink" Target="https://www.caixa.gov.br/Downloads/sinapi-cadernos-tecnicos/SINAPI-CT-FOSSAS-E-SUMIDOUROS.pdf" TargetMode="External"/><Relationship Id="rId5360" Type="http://schemas.openxmlformats.org/officeDocument/2006/relationships/hyperlink" Target="https://www.caixa.gov.br/Downloads/sinapi-cadernos-tecnicos/SINAPI-CT-INSTALACOES-PREDIAIS-DE-ESGOTO-TUBOS-E-CONEXOES.pdf" TargetMode="External"/><Relationship Id="rId6411" Type="http://schemas.openxmlformats.org/officeDocument/2006/relationships/hyperlink" Target="https://www.caixa.gov.br/Downloads/sinapi-cadernos-tecnicos/SINAPI-CT-INSTALACOES-EM-COBRE.pdf" TargetMode="External"/><Relationship Id="rId9567" Type="http://schemas.openxmlformats.org/officeDocument/2006/relationships/hyperlink" Target="https://www.caixa.gov.br/Downloads/sinapi-cadernos-tecnicos/SINAPI-CT-VERGAS-CONTRAVERGAS-E-FIXACAO-DE-ALVENARIA.pdf" TargetMode="External"/><Relationship Id="rId2954" Type="http://schemas.openxmlformats.org/officeDocument/2006/relationships/hyperlink" Target="https://www.caixa.gov.br/Downloads/sinapi-cadernos-tecnicos/SINAPI-CT-ENERGIA-SOLAR-PARA-EDIFICACOES.pdf" TargetMode="External"/><Relationship Id="rId5013" Type="http://schemas.openxmlformats.org/officeDocument/2006/relationships/hyperlink" Target="https://www.caixa.gov.br/Downloads/sinapi-cadernos-tecnicos/SINAPI-CT-INSTALACOES-HIDRAULICAS-RESERVACAO-E-BOMBAS-DE-RECALQUE.pdf" TargetMode="External"/><Relationship Id="rId8169" Type="http://schemas.openxmlformats.org/officeDocument/2006/relationships/hyperlink" Target="https://www.caixa.gov.br/Downloads/sinapi-cadernos-tecnicos/SINAPI-CT-POCOS-DE-VISITA-E-CAIXAS-PARA-BOCAS-DE-LOBO.pdf" TargetMode="External"/><Relationship Id="rId926" Type="http://schemas.openxmlformats.org/officeDocument/2006/relationships/hyperlink" Target="https://www.caixa.gov.br/Downloads/sinapi-cadernos-tecnicos/SINAPI-CT-ATERROS-BASES-SUB-BASES-E-IMPRIMACOES.pdf" TargetMode="External"/><Relationship Id="rId1556" Type="http://schemas.openxmlformats.org/officeDocument/2006/relationships/hyperlink" Target="https://www.caixa.gov.br/Downloads/sinapi-cadernos-tecnicos/SINAPI-CT-CUSTOS-HORARIOS-PRODUTIVO-E-IMPRODUTIVO-DOS-EQUIPAMENTOS.pdf" TargetMode="External"/><Relationship Id="rId1970" Type="http://schemas.openxmlformats.org/officeDocument/2006/relationships/hyperlink" Target="https://www.caixa.gov.br/Downloads/sinapi-cadernos-tecnicos/SINAPI-CT-DEPRECIACAO-JUROS-IMPOSTOS-E-SEGUROS-MANUTENCAO-E-MATERIAIS-NA-OPERACAO-DOS-EQUIPAMENTOS.pdf" TargetMode="External"/><Relationship Id="rId2607" Type="http://schemas.openxmlformats.org/officeDocument/2006/relationships/hyperlink" Target="https://www.caixa.gov.br/Downloads/sinapi-cadernos-tecnicos/SINAPI-CT-DEPRECIACAO-JUROS-IMPOSTOS-E-SEGUROS-MANUTENCAO-E-MATERIAIS-NA-OPERACAO-DOS-EQUIPAMENTOS.pdf" TargetMode="External"/><Relationship Id="rId7185" Type="http://schemas.openxmlformats.org/officeDocument/2006/relationships/hyperlink" Target="https://www.caixa.gov.br/Downloads/sinapi-cadernos-tecnicos/SINAPI-CT-LOUCAS-E-METAIS.pdf" TargetMode="External"/><Relationship Id="rId8583" Type="http://schemas.openxmlformats.org/officeDocument/2006/relationships/hyperlink" Target="https://www.caixa.gov.br/Downloads/sinapi-cadernos-tecnicos/SINAPI-CT-REDES-ENTERRADAS-DE-DISTRIBUICAO-ELETRICA.pdf" TargetMode="External"/><Relationship Id="rId9634" Type="http://schemas.openxmlformats.org/officeDocument/2006/relationships/hyperlink" Target="https://www.caixa.gov.br/Downloads/sinapi-cadernos-tecnicos/SINAPI-CT-VALVULAS-E-REGISTROS-PARA-SISTEMAS-PREDIAIS.pdf" TargetMode="External"/><Relationship Id="rId1209" Type="http://schemas.openxmlformats.org/officeDocument/2006/relationships/hyperlink" Target="https://www.caixa.gov.br/Downloads/sinapi-cadernos-tecnicos/SINAPI-CT-CANALETAS-GRELHAS-E-CAIXAS-COM-GRELHA-PARA-DRENAGEM.pdf" TargetMode="External"/><Relationship Id="rId1623" Type="http://schemas.openxmlformats.org/officeDocument/2006/relationships/hyperlink" Target="https://www.caixa.gov.br/Downloads/sinapi-cadernos-tecnicos/SINAPI-CT-CUSTOS-HORARIOS-PRODUTIVO-E-IMPRODUTIVO-DOS-EQUIPAMENTOS.pdf" TargetMode="External"/><Relationship Id="rId4779" Type="http://schemas.openxmlformats.org/officeDocument/2006/relationships/hyperlink" Target="https://www.caixa.gov.br/Downloads/sinapi-cadernos-tecnicos/SINAPI-CT-INSTALACOES-ELETRICAS-REDE-DE-DISTRIBUICAO.pdf" TargetMode="External"/><Relationship Id="rId8236" Type="http://schemas.openxmlformats.org/officeDocument/2006/relationships/hyperlink" Target="https://www.caixa.gov.br/Downloads/sinapi-cadernos-tecnicos/SINAPI-CT-POCOS-DE-VISITA-E-CAIXAS-PARA-BOCAS-DE-LOBO.pdf" TargetMode="External"/><Relationship Id="rId8650" Type="http://schemas.openxmlformats.org/officeDocument/2006/relationships/hyperlink" Target="https://www.caixa.gov.br/Downloads/sinapi-cadernos-tecnicos/SINAPI-CT-REDES-DE-LOGICA-TELEFONIA-E-IMAGEM.pdf" TargetMode="External"/><Relationship Id="rId9701" Type="http://schemas.openxmlformats.org/officeDocument/2006/relationships/hyperlink" Target="https://www.caixa.gov.br/Downloads/sinapi-cadernos-tecnicos/SINAPI-CT-VALVULAS-E-REGISTROS-PARA-SISTEMAS-PREDIAIS.pdf" TargetMode="External"/><Relationship Id="rId3795" Type="http://schemas.openxmlformats.org/officeDocument/2006/relationships/hyperlink" Target="https://www.caixa.gov.br/Downloads/sinapi-cadernos-tecnicos/SINAPI-CT-ESTRUTURAS-DE-MADEIRA.pdf" TargetMode="External"/><Relationship Id="rId4846" Type="http://schemas.openxmlformats.org/officeDocument/2006/relationships/hyperlink" Target="https://www.caixa.gov.br/Downloads/sinapi-cadernos-tecnicos/SINAPI-CT-INSTALACOES-HIDRAULICAS-RESERVACAO-E-BOMBAS-DE-RECALQUE.pdf" TargetMode="External"/><Relationship Id="rId7252" Type="http://schemas.openxmlformats.org/officeDocument/2006/relationships/hyperlink" Target="https://www.caixa.gov.br/Downloads/sinapi-cadernos-tecnicos/SINAPI-CT-LOUCAS-E-METAIS.pdf" TargetMode="External"/><Relationship Id="rId8303" Type="http://schemas.openxmlformats.org/officeDocument/2006/relationships/hyperlink" Target="https://www.caixa.gov.br/Downloads/sinapi-cadernos-tecnicos/SINAPI-CT-POCOS-DE-VISITA-E-CAIXAS-PARA-BOCAS-DE-LOBO.pdf" TargetMode="External"/><Relationship Id="rId2397" Type="http://schemas.openxmlformats.org/officeDocument/2006/relationships/hyperlink" Target="https://www.caixa.gov.br/Downloads/sinapi-cadernos-tecnicos/SINAPI-CT-DEPRECIACAO-JUROS-IMPOSTOS-E-SEGUROS-MANUTENCAO-E-MATERIAIS-NA-OPERACAO-DOS-EQUIPAMENTOS.pdf" TargetMode="External"/><Relationship Id="rId3448" Type="http://schemas.openxmlformats.org/officeDocument/2006/relationships/hyperlink" Target="https://www.caixa.gov.br/Downloads/sinapi-cadernos-tecnicos/SINAPI-CT-ESQUADRIAS-JANELAS.pdf" TargetMode="External"/><Relationship Id="rId3862" Type="http://schemas.openxmlformats.org/officeDocument/2006/relationships/hyperlink" Target="https://www.caixa.gov.br/Downloads/sinapi-cadernos-tecnicos/SINAPI-CT-EXECUCAO-DE-TIRANTES.pdf" TargetMode="External"/><Relationship Id="rId369" Type="http://schemas.openxmlformats.org/officeDocument/2006/relationships/hyperlink" Target="https://www.caixa.gov.br/Downloads/sinapi-cadernos-tecnicos/SINAPI-CT-ASSENTAMENTO-DE-TUBOS-DE-ESGOTO-EM-PVC-E-PEAD.pdf" TargetMode="External"/><Relationship Id="rId783" Type="http://schemas.openxmlformats.org/officeDocument/2006/relationships/hyperlink" Target="https://www.caixa.gov.br/Downloads/sinapi-cadernos-tecnicos/SINAPI-CT-ATERROS-BASES-SUB-BASES-E-IMPRIMACOES.pdf" TargetMode="External"/><Relationship Id="rId2464" Type="http://schemas.openxmlformats.org/officeDocument/2006/relationships/hyperlink" Target="https://www.caixa.gov.br/Downloads/sinapi-cadernos-tecnicos/SINAPI-CT-DEPRECIACAO-JUROS-IMPOSTOS-E-SEGUROS-MANUTENCAO-E-MATERIAIS-NA-OPERACAO-DOS-EQUIPAMENTOS.pdf" TargetMode="External"/><Relationship Id="rId3515" Type="http://schemas.openxmlformats.org/officeDocument/2006/relationships/hyperlink" Target="https://www.caixa.gov.br/Downloads/sinapi-cadernos-tecnicos/SINAPI-CT-ESQUADRIAS-PORTAS.pdf" TargetMode="External"/><Relationship Id="rId4913" Type="http://schemas.openxmlformats.org/officeDocument/2006/relationships/hyperlink" Target="https://www.caixa.gov.br/Downloads/sinapi-cadernos-tecnicos/SINAPI-CT-INSTALACOES-HIDRAULICAS-RESERVACAO-E-BOMBAS-DE-RECALQUE.pdf" TargetMode="External"/><Relationship Id="rId9077" Type="http://schemas.openxmlformats.org/officeDocument/2006/relationships/hyperlink" Target="https://www.caixa.gov.br/Downloads/sinapi-cadernos-tecnicos/SINAPI-CT-TRANSFORMADORES.pdf" TargetMode="External"/><Relationship Id="rId9491" Type="http://schemas.openxmlformats.org/officeDocument/2006/relationships/hyperlink" Target="https://www.caixa.gov.br/Downloads/sinapi-cadernos-tecnicos/SINAPI-CT-TUBULACAO-FLANGEADA-PARA-REDES-DE-AGUA.pdf" TargetMode="External"/><Relationship Id="rId436" Type="http://schemas.openxmlformats.org/officeDocument/2006/relationships/hyperlink" Target="https://www.caixa.gov.br/Downloads/sinapi-cadernos-tecnicos/SINAPI-CT-ASSENTAMENTO-DE-TUBOS-DE-PVC-E-METALICOS-EM-REDES-DE-AGUA.pdf" TargetMode="External"/><Relationship Id="rId1066" Type="http://schemas.openxmlformats.org/officeDocument/2006/relationships/hyperlink" Target="https://www.caixa.gov.br/Downloads/sinapi-cadernos-tecnicos/SINAPI-CT-BOMBAS-HIDRAULICAS-CENTRIFUGAS-HORIZONTAIS-E-SUBMERSIVEIS.pdf" TargetMode="External"/><Relationship Id="rId1480" Type="http://schemas.openxmlformats.org/officeDocument/2006/relationships/hyperlink" Target="https://www.caixa.gov.br/Downloads/sinapi-cadernos-tecnicos/SINAPI-CT-CUSTOS-HORARIOS-PRODUTIVO-E-IMPRODUTIVO-DOS-EQUIPAMENTOS.pdf" TargetMode="External"/><Relationship Id="rId2117" Type="http://schemas.openxmlformats.org/officeDocument/2006/relationships/hyperlink" Target="https://www.caixa.gov.br/Downloads/sinapi-cadernos-tecnicos/SINAPI-CT-DEPRECIACAO-JUROS-IMPOSTOS-E-SEGUROS-MANUTENCAO-E-MATERIAIS-NA-OPERACAO-DOS-EQUIPAMENTOS.pdf" TargetMode="External"/><Relationship Id="rId8093" Type="http://schemas.openxmlformats.org/officeDocument/2006/relationships/hyperlink" Target="https://www.caixa.gov.br/Downloads/sinapi-cadernos-tecnicos/SINAPI-CT-POSTES-DE-CONCRETO-E-METALICOS.pdf" TargetMode="External"/><Relationship Id="rId9144" Type="http://schemas.openxmlformats.org/officeDocument/2006/relationships/hyperlink" Target="https://www.caixa.gov.br/Downloads/sinapi-cadernos-tecnicos/SINAPI-CT-TRANSPORTE-FLUVIAL-CARGA-E-DESCARGA.pdf" TargetMode="External"/><Relationship Id="rId850" Type="http://schemas.openxmlformats.org/officeDocument/2006/relationships/hyperlink" Target="https://www.caixa.gov.br/Downloads/sinapi-cadernos-tecnicos/SINAPI-CT-ATERROS-BASES-SUB-BASES-E-IMPRIMACOES.pdf" TargetMode="External"/><Relationship Id="rId1133" Type="http://schemas.openxmlformats.org/officeDocument/2006/relationships/hyperlink" Target="https://www.caixa.gov.br/Downloads/sinapi-cadernos-tecnicos/SINAPI-CT-CAIXAS-ENTERRADAS.pdf" TargetMode="External"/><Relationship Id="rId2531" Type="http://schemas.openxmlformats.org/officeDocument/2006/relationships/hyperlink" Target="https://www.caixa.gov.br/Downloads/sinapi-cadernos-tecnicos/SINAPI-CT-DEPRECIACAO-JUROS-IMPOSTOS-E-SEGUROS-MANUTENCAO-E-MATERIAIS-NA-OPERACAO-DOS-EQUIPAMENTOS.pdf" TargetMode="External"/><Relationship Id="rId4289" Type="http://schemas.openxmlformats.org/officeDocument/2006/relationships/hyperlink" Target="https://www.caixa.gov.br/Downloads/sinapi-cadernos-tecnicos/SINAPI-CT-ILUMINACAO-PREDIAL-E-MONITORAMENTO.pdf" TargetMode="External"/><Relationship Id="rId5687" Type="http://schemas.openxmlformats.org/officeDocument/2006/relationships/hyperlink" Target="https://www.caixa.gov.br/Downloads/sinapi-cadernos-tecnicos/SINAPI-CT-INSTALACOES-PREDIAIS-DE-AGUA-QUENTE-EM-CPVC.pdf" TargetMode="External"/><Relationship Id="rId6738" Type="http://schemas.openxmlformats.org/officeDocument/2006/relationships/hyperlink" Target="https://www.caixa.gov.br/Downloads/sinapi-cadernos-tecnicos/SINAPI-CT-LIGACOES-PREDIAIS-DE-AGUA-E-ESGOTO.pdf" TargetMode="External"/><Relationship Id="rId8160" Type="http://schemas.openxmlformats.org/officeDocument/2006/relationships/hyperlink" Target="https://www.caixa.gov.br/Downloads/sinapi-cadernos-tecnicos/SINAPI-CT-POCOS-DE-VISITA-E-CAIXAS-PARA-BOCAS-DE-LOBO.pdf" TargetMode="External"/><Relationship Id="rId503" Type="http://schemas.openxmlformats.org/officeDocument/2006/relationships/hyperlink" Target="https://www.caixa.gov.br/Downloads/sinapi-cadernos-tecnicos/SINAPI-CT-ASSENTAMENTO-DE-TUBOS-DE-PVC-E-METALICOS-EM-REDES-DE-AGUA.pdf" TargetMode="External"/><Relationship Id="rId5754" Type="http://schemas.openxmlformats.org/officeDocument/2006/relationships/hyperlink" Target="https://www.caixa.gov.br/Downloads/sinapi-cadernos-tecnicos/SINAPI-CT-INSTALACOES-PREDIAIS-DE-AGUA-QUENTE-EM-CPVC.pdf" TargetMode="External"/><Relationship Id="rId6805" Type="http://schemas.openxmlformats.org/officeDocument/2006/relationships/hyperlink" Target="https://www.caixa.gov.br/Downloads/sinapi-metodologia/Livro_SINAPI_Calculos_Parametros.pdf" TargetMode="External"/><Relationship Id="rId9211" Type="http://schemas.openxmlformats.org/officeDocument/2006/relationships/hyperlink" Target="https://www.caixa.gov.br/Downloads/sinapi-cadernos-tecnicos/SINAPI-CT-TRANSPORTE-DE-MATERIAIS-DENTRO-DO-CANTEIRO-DE-OBRAS.pdf" TargetMode="External"/><Relationship Id="rId1200" Type="http://schemas.openxmlformats.org/officeDocument/2006/relationships/hyperlink" Target="https://www.caixa.gov.br/Downloads/sinapi-cadernos-tecnicos/SINAPI-CT-CANALETAS-GRELHAS-E-CAIXAS-COM-GRELHA-PARA-DRENAGEM.pdf" TargetMode="External"/><Relationship Id="rId4356" Type="http://schemas.openxmlformats.org/officeDocument/2006/relationships/hyperlink" Target="https://www.caixa.gov.br/Downloads/sinapi-cadernos-tecnicos/SINAPI-CT-INSTALACOES-ELETRICAS-ELETRODUTOS-EMBUTIDOS-CABOS-CAIXAS-TOMADAS-E-INTERRUPTORES.pdf" TargetMode="External"/><Relationship Id="rId4770" Type="http://schemas.openxmlformats.org/officeDocument/2006/relationships/hyperlink" Target="https://www.caixa.gov.br/Downloads/sinapi-cadernos-tecnicos/SINAPI-CT-INSTALACOES-ELETRICAS-REDE-DE-DISTRIBUICAO.pdf" TargetMode="External"/><Relationship Id="rId5407" Type="http://schemas.openxmlformats.org/officeDocument/2006/relationships/hyperlink" Target="https://www.caixa.gov.br/Downloads/sinapi-cadernos-tecnicos/SINAPI-CT-INSTALACOES-PREDIAIS-DE-ESGOTO-TUBOS-E-CONEXOES.pdf" TargetMode="External"/><Relationship Id="rId5821" Type="http://schemas.openxmlformats.org/officeDocument/2006/relationships/hyperlink" Target="https://www.caixa.gov.br/Downloads/sinapi-cadernos-tecnicos/SINAPI-CT-INSTALACOES-PREDIAIS-DE-AGUAS-PLUVIAIS-TUBOS-CONEXOES-CAIXAS-E-RALOS.pdf" TargetMode="External"/><Relationship Id="rId8977" Type="http://schemas.openxmlformats.org/officeDocument/2006/relationships/hyperlink" Target="https://www.caixa.gov.br/Downloads/sinapi-cadernos-tecnicos/SINAPI-CT-SISTEMAS-DE-MEDICAO.pdf" TargetMode="External"/><Relationship Id="rId3372" Type="http://schemas.openxmlformats.org/officeDocument/2006/relationships/hyperlink" Target="https://www.caixa.gov.br/Downloads/sinapi-cadernos-tecnicos/SINAPI-CT-ESCORAMENTO-E-PREPARO-DE-FUNDO-DE-VALAS.pdf" TargetMode="External"/><Relationship Id="rId4009" Type="http://schemas.openxmlformats.org/officeDocument/2006/relationships/hyperlink" Target="https://www.caixa.gov.br/Downloads/sinapi-cadernos-tecnicos/SINAPI-CT-FUNDACOES-RASAS-(BLOCOS-SAPATAS-VIGAS-BALDRAME).pdf" TargetMode="External"/><Relationship Id="rId4423" Type="http://schemas.openxmlformats.org/officeDocument/2006/relationships/hyperlink" Target="https://www.caixa.gov.br/Downloads/sinapi-cadernos-tecnicos/SINAPI-CT-INSTALACOES-ELETRICAS-ELETRODUTOS-EMBUTIDOS-CABOS-CAIXAS-TOMADAS-E-INTERRUPTORES.pdf" TargetMode="External"/><Relationship Id="rId7579" Type="http://schemas.openxmlformats.org/officeDocument/2006/relationships/hyperlink" Target="https://www.caixa.gov.br/Downloads/sinapi-cadernos-tecnicos/SINAPI-CT-PAREDES-DE-CONCRETO-ESTUCAMENTO.pdf" TargetMode="External"/><Relationship Id="rId7993" Type="http://schemas.openxmlformats.org/officeDocument/2006/relationships/hyperlink" Target="https://www.caixa.gov.br/Downloads/sinapi-cadernos-tecnicos/SINAPI-CT-PINTURA-PARA-PISOS-E-PARA-SINALIZACAO-HORIZONTAL-E-VERTICAL.pdf" TargetMode="External"/><Relationship Id="rId293" Type="http://schemas.openxmlformats.org/officeDocument/2006/relationships/hyperlink" Target="https://www.caixa.gov.br/Downloads/sinapi-cadernos-tecnicos/SINAPI-CT-ARMACAO-PARA-ESTRUTURAS-DE-CONCRETO-ARMADO.pdf" TargetMode="External"/><Relationship Id="rId3025" Type="http://schemas.openxmlformats.org/officeDocument/2006/relationships/hyperlink" Target="https://www.caixa.gov.br/Downloads/sinapi-cadernos-tecnicos/SINAPI-CT-EQUIPAMENTOS-DE-PROTECAO-COLETIVA.pdf" TargetMode="External"/><Relationship Id="rId6595" Type="http://schemas.openxmlformats.org/officeDocument/2006/relationships/hyperlink" Target="https://www.caixa.gov.br/Downloads/sinapi-cadernos-tecnicos/SINAPI-CT-INSTALACOES-EM-COBRE.pdf" TargetMode="External"/><Relationship Id="rId7646" Type="http://schemas.openxmlformats.org/officeDocument/2006/relationships/hyperlink" Target="https://www.caixa.gov.br/Downloads/sinapi-cadernos-tecnicos/SINAPI-CT-PARQUINHOS-E-EQUIPAMENTOS-DE-GINASTICA-AO-AR-LIVRE.pdf" TargetMode="External"/><Relationship Id="rId360" Type="http://schemas.openxmlformats.org/officeDocument/2006/relationships/hyperlink" Target="https://www.caixa.gov.br/Downloads/sinapi-cadernos-tecnicos/SINAPI-CT-ASSENTAMENTO-DE-TUBOS-DE-ESGOTO-EM-PVC-E-PEAD.pdf" TargetMode="External"/><Relationship Id="rId2041" Type="http://schemas.openxmlformats.org/officeDocument/2006/relationships/hyperlink" Target="https://www.caixa.gov.br/Downloads/sinapi-cadernos-tecnicos/SINAPI-CT-DEPRECIACAO-JUROS-IMPOSTOS-E-SEGUROS-MANUTENCAO-E-MATERIAIS-NA-OPERACAO-DOS-EQUIPAMENTOS.pdf" TargetMode="External"/><Relationship Id="rId5197" Type="http://schemas.openxmlformats.org/officeDocument/2006/relationships/hyperlink" Target="https://www.caixa.gov.br/Downloads/sinapi-cadernos-tecnicos/SINAPI-CT-INSTALACOES-HIDRAULICAS-EM-PEX.pdf" TargetMode="External"/><Relationship Id="rId6248" Type="http://schemas.openxmlformats.org/officeDocument/2006/relationships/hyperlink" Target="https://www.caixa.gov.br/Downloads/sinapi-cadernos-tecnicos/SINAPI-CT-INSTALACOES-DE-GAS-EM-PEX-MULTICAMADAS.pdf" TargetMode="External"/><Relationship Id="rId5264" Type="http://schemas.openxmlformats.org/officeDocument/2006/relationships/hyperlink" Target="https://www.caixa.gov.br/Downloads/sinapi-cadernos-tecnicos/SINAPI-CT-INSTALACOES-HIDRAULICAS-EM-PPR.pdf" TargetMode="External"/><Relationship Id="rId6662" Type="http://schemas.openxmlformats.org/officeDocument/2006/relationships/hyperlink" Target="https://www.caixa.gov.br/Downloads/sinapi-cadernos-tecnicos/SINAPI-CT-LAJES-PRE-MOLDADAS.pdf" TargetMode="External"/><Relationship Id="rId7713" Type="http://schemas.openxmlformats.org/officeDocument/2006/relationships/hyperlink" Target="https://www.caixa.gov.br/Downloads/sinapi-cadernos-tecnicos/SINAPI-CT-PAVIMENTO-RIGIDO-DE-CONCRETO.pdf" TargetMode="External"/><Relationship Id="rId2858" Type="http://schemas.openxmlformats.org/officeDocument/2006/relationships/hyperlink" Target="https://www.caixa.gov.br/Downloads/sinapi-cadernos-tecnicos/SINAPI-CT-ELETROCALHAS.pdf" TargetMode="External"/><Relationship Id="rId3909" Type="http://schemas.openxmlformats.org/officeDocument/2006/relationships/hyperlink" Target="https://www.caixa.gov.br/Downloads/sinapi-cadernos-tecnicos/SINAPI-CT-FORROS.pdf" TargetMode="External"/><Relationship Id="rId6315" Type="http://schemas.openxmlformats.org/officeDocument/2006/relationships/hyperlink" Target="https://www.caixa.gov.br/Downloads/sinapi-cadernos-tecnicos/SINAPI-CT-INSTALACOES-DE-AR-CONDICIONADO.pdf" TargetMode="External"/><Relationship Id="rId99" Type="http://schemas.openxmlformats.org/officeDocument/2006/relationships/hyperlink" Target="https://www.caixa.gov.br/Downloads/sinapi-cadernos-tecnicos/SINAPI-CT-ARGAMASSAS.pdf" TargetMode="External"/><Relationship Id="rId1874" Type="http://schemas.openxmlformats.org/officeDocument/2006/relationships/hyperlink" Target="https://www.caixa.gov.br/Downloads/sinapi-cadernos-tecnicos/SINAPI-CT-DEMOLICOES-E-REMOCOES.pdf" TargetMode="External"/><Relationship Id="rId2925" Type="http://schemas.openxmlformats.org/officeDocument/2006/relationships/hyperlink" Target="https://www.caixa.gov.br/Downloads/sinapi-cadernos-tecnicos/SINAPI-CT-ELETROCALHAS.pdf" TargetMode="External"/><Relationship Id="rId4280" Type="http://schemas.openxmlformats.org/officeDocument/2006/relationships/hyperlink" Target="https://www.caixa.gov.br/Downloads/sinapi-cadernos-tecnicos/SINAPI-CT-ILUMINACAO-PREDIAL-E-MONITORAMENTO.pdf" TargetMode="External"/><Relationship Id="rId5331" Type="http://schemas.openxmlformats.org/officeDocument/2006/relationships/hyperlink" Target="https://www.caixa.gov.br/Downloads/sinapi-cadernos-tecnicos/SINAPI-CT-INSTALACOES-HIDRAULICAS-EM-PPR.pdf" TargetMode="External"/><Relationship Id="rId8487" Type="http://schemas.openxmlformats.org/officeDocument/2006/relationships/hyperlink" Target="https://www.caixa.gov.br/Downloads/sinapi-cadernos-tecnicos/SINAPI-CT-RASGOS-E-FIXACOES.pdf" TargetMode="External"/><Relationship Id="rId9538" Type="http://schemas.openxmlformats.org/officeDocument/2006/relationships/hyperlink" Target="https://www.caixa.gov.br/Downloads/sinapi-cadernos-tecnicos/SINAPI-CT-USINAGENS.pdf" TargetMode="External"/><Relationship Id="rId1527" Type="http://schemas.openxmlformats.org/officeDocument/2006/relationships/hyperlink" Target="https://www.caixa.gov.br/Downloads/sinapi-cadernos-tecnicos/SINAPI-CT-CUSTOS-HORARIOS-PRODUTIVO-E-IMPRODUTIVO-DOS-EQUIPAMENTOS.pdf" TargetMode="External"/><Relationship Id="rId1941" Type="http://schemas.openxmlformats.org/officeDocument/2006/relationships/hyperlink" Target="https://www.caixa.gov.br/Downloads/sinapi-cadernos-tecnicos/SINAPI-CT-DEPRECIACAO-JUROS-IMPOSTOS-E-SEGUROS-MANUTENCAO-E-MATERIAIS-NA-OPERACAO-DOS-EQUIPAMENTOS.pdf" TargetMode="External"/><Relationship Id="rId7089" Type="http://schemas.openxmlformats.org/officeDocument/2006/relationships/hyperlink" Target="https://www.caixa.gov.br/Downloads/sinapi-metodologia/Livro_SINAPI_Calculos_Parametros.pdf" TargetMode="External"/><Relationship Id="rId8554" Type="http://schemas.openxmlformats.org/officeDocument/2006/relationships/hyperlink" Target="https://www.caixa.gov.br/Downloads/sinapi-cadernos-tecnicos/SINAPI-CT-RECOMPOSICAO-DE-PAVIMENTOS.pdf" TargetMode="External"/><Relationship Id="rId9605" Type="http://schemas.openxmlformats.org/officeDocument/2006/relationships/hyperlink" Target="https://www.caixa.gov.br/Downloads/sinapi-cadernos-tecnicos/SINAPI-CT-VIDROS-E-ESPELHOS.pdf" TargetMode="External"/><Relationship Id="rId3699" Type="http://schemas.openxmlformats.org/officeDocument/2006/relationships/hyperlink" Target="https://www.caixa.gov.br/Downloads/sinapi-cadernos-tecnicos/SINAPI-CT-ESTRUTURA-E-TRAMA-PARA-COBERTURA.pdf" TargetMode="External"/><Relationship Id="rId4000" Type="http://schemas.openxmlformats.org/officeDocument/2006/relationships/hyperlink" Target="https://www.caixa.gov.br/Downloads/sinapi-cadernos-tecnicos/SINAPI-CT-FUNDACOES-RASAS-(BLOCOS-SAPATAS-VIGAS-BALDRAME).pdf" TargetMode="External"/><Relationship Id="rId7156" Type="http://schemas.openxmlformats.org/officeDocument/2006/relationships/hyperlink" Target="https://www.caixa.gov.br/Downloads/sinapi-metodologia/Livro_SINAPI_Calculos_Parametros.pdf" TargetMode="External"/><Relationship Id="rId7570" Type="http://schemas.openxmlformats.org/officeDocument/2006/relationships/hyperlink" Target="https://www.caixa.gov.br/Downloads/sinapi-cadernos-tecnicos/SINAPI-CT-PAREDES-DE-CONCRETO-ESTUCAMENTO.pdf" TargetMode="External"/><Relationship Id="rId8207" Type="http://schemas.openxmlformats.org/officeDocument/2006/relationships/hyperlink" Target="https://www.caixa.gov.br/Downloads/sinapi-cadernos-tecnicos/SINAPI-CT-POCOS-DE-VISITA-E-CAIXAS-PARA-BOCAS-DE-LOBO.pdf" TargetMode="External"/><Relationship Id="rId8621" Type="http://schemas.openxmlformats.org/officeDocument/2006/relationships/hyperlink" Target="https://www.caixa.gov.br/Downloads/sinapi-cadernos-tecnicos/SINAPI-CT-REDES-DE-LOGICA-TELEFONIA-E-IMAGEM.pdf" TargetMode="External"/><Relationship Id="rId6172" Type="http://schemas.openxmlformats.org/officeDocument/2006/relationships/hyperlink" Target="https://www.caixa.gov.br/Downloads/sinapi-cadernos-tecnicos/SINAPI-CT-INSTALACOES-DE-GAS-E-INCENDIO-EM-ACO-E-FERRO-GALVANIZADO.pdf" TargetMode="External"/><Relationship Id="rId7223" Type="http://schemas.openxmlformats.org/officeDocument/2006/relationships/hyperlink" Target="https://www.caixa.gov.br/Downloads/sinapi-cadernos-tecnicos/SINAPI-CT-LOUCAS-E-METAIS.pdf" TargetMode="External"/><Relationship Id="rId687" Type="http://schemas.openxmlformats.org/officeDocument/2006/relationships/hyperlink" Target="https://www.caixa.gov.br/Downloads/sinapi-cadernos-tecnicos/SINAPI-CT-ASSENTAMENTO-DE-TUBOS-DE-ESGOTO-OU-DRENAGEM-PLUVIAL-EM-CONCRETO.pdf" TargetMode="External"/><Relationship Id="rId2368" Type="http://schemas.openxmlformats.org/officeDocument/2006/relationships/hyperlink" Target="https://www.caixa.gov.br/Downloads/sinapi-cadernos-tecnicos/SINAPI-CT-DEPRECIACAO-JUROS-IMPOSTOS-E-SEGUROS-MANUTENCAO-E-MATERIAIS-NA-OPERACAO-DOS-EQUIPAMENTOS.pdf" TargetMode="External"/><Relationship Id="rId3766" Type="http://schemas.openxmlformats.org/officeDocument/2006/relationships/hyperlink" Target="https://www.caixa.gov.br/Downloads/sinapi-cadernos-tecnicos/SINAPI-CT-ESTRUTURAS-DE-CONTENCAO-PERFIS-PRANCHADOS-CORTINAS-E-MUROS-DE-ARRIMO.pdf" TargetMode="External"/><Relationship Id="rId4817" Type="http://schemas.openxmlformats.org/officeDocument/2006/relationships/hyperlink" Target="https://www.caixa.gov.br/Downloads/sinapi-cadernos-tecnicos/SINAPI-CT-INSTALACOES-HIDRAULICAS-RESERVACAO-E-BOMBAS-DE-RECALQUE.pdf" TargetMode="External"/><Relationship Id="rId9395" Type="http://schemas.openxmlformats.org/officeDocument/2006/relationships/hyperlink" Target="https://www.caixa.gov.br/Downloads/sinapi-cadernos-tecnicos/SINAPI-CT-TRANSPORTE-CARGA-E-DESCARGA-DE-MATERIAIS.pdf" TargetMode="External"/><Relationship Id="rId2782" Type="http://schemas.openxmlformats.org/officeDocument/2006/relationships/hyperlink" Target="https://www.caixa.gov.br/Downloads/sinapi-cadernos-tecnicos/SINAPI-CT-DRENOS.pdf" TargetMode="External"/><Relationship Id="rId3419" Type="http://schemas.openxmlformats.org/officeDocument/2006/relationships/hyperlink" Target="https://www.caixa.gov.br/Downloads/sinapi-cadernos-tecnicos/SINAPI-CT-ESGOTAMENTO-DE-VALA-E-REBAIXAMENTO-DO-LENCOL-FREATICO.pdf" TargetMode="External"/><Relationship Id="rId3833" Type="http://schemas.openxmlformats.org/officeDocument/2006/relationships/hyperlink" Target="https://www.caixa.gov.br/Downloads/sinapi-cadernos-tecnicos/SINAPI-CT-ESTRUTURAS-DE-MADEIRA.pdf" TargetMode="External"/><Relationship Id="rId6989" Type="http://schemas.openxmlformats.org/officeDocument/2006/relationships/hyperlink" Target="https://www.caixa.gov.br/Downloads/sinapi-metodologia/Livro_SINAPI_Calculos_Parametros.pdf" TargetMode="External"/><Relationship Id="rId9048" Type="http://schemas.openxmlformats.org/officeDocument/2006/relationships/hyperlink" Target="https://www.caixa.gov.br/Downloads/sinapi-cadernos-tecnicos/SINAPI-CT-TELHAMENTO-PARA-COBERTURA.pdf" TargetMode="External"/><Relationship Id="rId754" Type="http://schemas.openxmlformats.org/officeDocument/2006/relationships/hyperlink" Target="https://www.caixa.gov.br/Downloads/sinapi-cadernos-tecnicos/SINAPI-CT-ATERROS-BASES-SUB-BASES-E-IMPRIMACOES.pdf" TargetMode="External"/><Relationship Id="rId1384" Type="http://schemas.openxmlformats.org/officeDocument/2006/relationships/hyperlink" Target="https://www.caixa.gov.br/Downloads/sinapi-cadernos-tecnicos/SINAPI-CT-CONCRETO-PROTENDIDO.pdf" TargetMode="External"/><Relationship Id="rId2435" Type="http://schemas.openxmlformats.org/officeDocument/2006/relationships/hyperlink" Target="https://www.caixa.gov.br/Downloads/sinapi-cadernos-tecnicos/SINAPI-CT-DEPRECIACAO-JUROS-IMPOSTOS-E-SEGUROS-MANUTENCAO-E-MATERIAIS-NA-OPERACAO-DOS-EQUIPAMENTOS.pdf" TargetMode="External"/><Relationship Id="rId3900" Type="http://schemas.openxmlformats.org/officeDocument/2006/relationships/hyperlink" Target="https://www.caixa.gov.br/Downloads/sinapi-cadernos-tecnicos/SINAPI-CT-FACHADAS-COM-PLACAS-CERAMICAS-E-GRANITO-INSERTADAS.pdf" TargetMode="External"/><Relationship Id="rId9462" Type="http://schemas.openxmlformats.org/officeDocument/2006/relationships/hyperlink" Target="https://www.caixa.gov.br/Downloads/sinapi-cadernos-tecnicos/SINAPI-CT-TUBULACAO-FLANGEADA-PARA-REDES-DE-AGUA.pdf" TargetMode="External"/><Relationship Id="rId90" Type="http://schemas.openxmlformats.org/officeDocument/2006/relationships/hyperlink" Target="https://www.caixa.gov.br/Downloads/sinapi-cadernos-tecnicos/SINAPI-CT-ALVENARIAS-DIVERSAS.pdf" TargetMode="External"/><Relationship Id="rId407" Type="http://schemas.openxmlformats.org/officeDocument/2006/relationships/hyperlink" Target="https://www.caixa.gov.br/Downloads/sinapi-cadernos-tecnicos/SINAPI-CT-ASSENTAMENTO-DE-TUBOS-DE-PVC-E-METALICOS-EM-REDES-DE-AGUA.pdf" TargetMode="External"/><Relationship Id="rId821" Type="http://schemas.openxmlformats.org/officeDocument/2006/relationships/hyperlink" Target="https://www.caixa.gov.br/Downloads/sinapi-cadernos-tecnicos/SINAPI-CT-ATERROS-BASES-SUB-BASES-E-IMPRIMACOES.pdf" TargetMode="External"/><Relationship Id="rId1037" Type="http://schemas.openxmlformats.org/officeDocument/2006/relationships/hyperlink" Target="https://www.caixa.gov.br/Downloads/sinapi-cadernos-tecnicos/SINAPI-CT-BOCAS-PARA-BUEIROS.pdf" TargetMode="External"/><Relationship Id="rId1451" Type="http://schemas.openxmlformats.org/officeDocument/2006/relationships/hyperlink" Target="https://www.caixa.gov.br/Downloads/sinapi-cadernos-tecnicos/SINAPI-CT-CUSTOS-HORARIOS-PRODUTIVO-E-IMPRODUTIVO-DOS-EQUIPAMENTOS.pdf" TargetMode="External"/><Relationship Id="rId2502" Type="http://schemas.openxmlformats.org/officeDocument/2006/relationships/hyperlink" Target="https://www.caixa.gov.br/Downloads/sinapi-cadernos-tecnicos/SINAPI-CT-DEPRECIACAO-JUROS-IMPOSTOS-E-SEGUROS-MANUTENCAO-E-MATERIAIS-NA-OPERACAO-DOS-EQUIPAMENTOS.pdf" TargetMode="External"/><Relationship Id="rId5658" Type="http://schemas.openxmlformats.org/officeDocument/2006/relationships/hyperlink" Target="https://www.caixa.gov.br/Downloads/sinapi-cadernos-tecnicos/SINAPI-CT-INSTALACOES-PREDIAIS-DE-AGUA-FRIA-EM-PVC.pdf" TargetMode="External"/><Relationship Id="rId6709" Type="http://schemas.openxmlformats.org/officeDocument/2006/relationships/hyperlink" Target="https://www.caixa.gov.br/Downloads/sinapi-cadernos-tecnicos/SINAPI-CT-LASTRO.pdf" TargetMode="External"/><Relationship Id="rId8064" Type="http://schemas.openxmlformats.org/officeDocument/2006/relationships/hyperlink" Target="https://www.caixa.gov.br/Downloads/sinapi-cadernos-tecnicos/SINAPI-CT-POSTES-DE-CONCRETO-E-METALICOS.pdf" TargetMode="External"/><Relationship Id="rId9115" Type="http://schemas.openxmlformats.org/officeDocument/2006/relationships/hyperlink" Target="https://www.caixa.gov.br/Downloads/sinapi-cadernos-tecnicos/SINAPI-CT-TRANSPORTE-FLUVIAL-CARGA-E-DESCARGA.pdf" TargetMode="External"/><Relationship Id="rId1104" Type="http://schemas.openxmlformats.org/officeDocument/2006/relationships/hyperlink" Target="https://www.caixa.gov.br/Downloads/sinapi-cadernos-tecnicos/SINAPI-CT-CAIXAS-ENTERRADAS.pdf" TargetMode="External"/><Relationship Id="rId4674" Type="http://schemas.openxmlformats.org/officeDocument/2006/relationships/hyperlink" Target="https://www.caixa.gov.br/Downloads/sinapi-cadernos-tecnicos/SINAPI-CT-INSTALACOES-ELETRICAS-QUADROS-CABOS-DISJUNTORES-CONTATORES-E-BARRAMENTOS-BLINDADOS.pdf" TargetMode="External"/><Relationship Id="rId5725" Type="http://schemas.openxmlformats.org/officeDocument/2006/relationships/hyperlink" Target="https://www.caixa.gov.br/Downloads/sinapi-cadernos-tecnicos/SINAPI-CT-INSTALACOES-PREDIAIS-DE-AGUA-QUENTE-EM-CPVC.pdf" TargetMode="External"/><Relationship Id="rId7080" Type="http://schemas.openxmlformats.org/officeDocument/2006/relationships/hyperlink" Target="https://www.caixa.gov.br/Downloads/sinapi-metodologia/Livro_SINAPI_Calculos_Parametros.pdf" TargetMode="External"/><Relationship Id="rId8131" Type="http://schemas.openxmlformats.org/officeDocument/2006/relationships/hyperlink" Target="https://www.caixa.gov.br/Downloads/sinapi-cadernos-tecnicos/SINAPI-CT-POCOS-DE-VISITA-E-CAIXAS-PARA-BOCAS-DE-LOBO.pdf" TargetMode="External"/><Relationship Id="rId3276" Type="http://schemas.openxmlformats.org/officeDocument/2006/relationships/hyperlink" Target="https://www.caixa.gov.br/Downloads/sinapi-cadernos-tecnicos/SINAPI-CT-ESCAVACAO-DE-VALAS.pdf" TargetMode="External"/><Relationship Id="rId3690" Type="http://schemas.openxmlformats.org/officeDocument/2006/relationships/hyperlink" Target="https://www.caixa.gov.br/Downloads/sinapi-cadernos-tecnicos/SINAPI-CT-ESTRUTURA-E-TRAMA-PARA-COBERTURA.pdf" TargetMode="External"/><Relationship Id="rId4327" Type="http://schemas.openxmlformats.org/officeDocument/2006/relationships/hyperlink" Target="https://www.caixa.gov.br/Downloads/sinapi-cadernos-tecnicos/SINAPI-CT-IMPERMEABILIZACAO-PROTECAO-MECANICA-E-TRATAMENTO-DE-JUNTA.pdf" TargetMode="External"/><Relationship Id="rId197" Type="http://schemas.openxmlformats.org/officeDocument/2006/relationships/hyperlink" Target="https://www.caixa.gov.br/Downloads/sinapi-cadernos-tecnicos/SINAPI-CT-ARGAMASSAS.pdf" TargetMode="External"/><Relationship Id="rId2292" Type="http://schemas.openxmlformats.org/officeDocument/2006/relationships/hyperlink" Target="https://www.caixa.gov.br/Downloads/sinapi-cadernos-tecnicos/SINAPI-CT-DEPRECIACAO-JUROS-IMPOSTOS-E-SEGUROS-MANUTENCAO-E-MATERIAIS-NA-OPERACAO-DOS-EQUIPAMENTOS.pdf" TargetMode="External"/><Relationship Id="rId3343" Type="http://schemas.openxmlformats.org/officeDocument/2006/relationships/hyperlink" Target="https://www.caixa.gov.br/Downloads/sinapi-cadernos-tecnicos/SINAPI-CT-ESCAVACAO-EM-MATERIAL-DE-3&#170;-CATEGORIA.pdf" TargetMode="External"/><Relationship Id="rId4741" Type="http://schemas.openxmlformats.org/officeDocument/2006/relationships/hyperlink" Target="https://www.caixa.gov.br/Downloads/sinapi-cadernos-tecnicos/SINAPI-CT-INSTALACOES-ELETRICAS-REDE-DE-DISTRIBUICAO.pdf" TargetMode="External"/><Relationship Id="rId6499" Type="http://schemas.openxmlformats.org/officeDocument/2006/relationships/hyperlink" Target="https://www.caixa.gov.br/Downloads/sinapi-cadernos-tecnicos/SINAPI-CT-INSTALACOES-EM-COBRE.pdf" TargetMode="External"/><Relationship Id="rId7897" Type="http://schemas.openxmlformats.org/officeDocument/2006/relationships/hyperlink" Target="https://www.caixa.gov.br/Downloads/sinapi-cadernos-tecnicos/SINAPI-CT-PINTURA-EM-MADEIRA.pdf" TargetMode="External"/><Relationship Id="rId8948" Type="http://schemas.openxmlformats.org/officeDocument/2006/relationships/hyperlink" Target="https://www.caixa.gov.br/Downloads/sinapi-cadernos-tecnicos/SINAPI-CT-SISTEMA-DE-PROTECAO-CONTRA-DESCARGAS-ATMOSFERICAS-SPDA.pdf" TargetMode="External"/><Relationship Id="rId264" Type="http://schemas.openxmlformats.org/officeDocument/2006/relationships/hyperlink" Target="https://www.caixa.gov.br/Downloads/sinapi-cadernos-tecnicos/SINAPI-CT-ARMACAO-DE-ESTACAS.pdf" TargetMode="External"/><Relationship Id="rId7964" Type="http://schemas.openxmlformats.org/officeDocument/2006/relationships/hyperlink" Target="https://www.caixa.gov.br/Downloads/sinapi-cadernos-tecnicos/SINAPI-CT-PINTURA-EM-SUPERFICIES-METALICAS.pdf" TargetMode="External"/><Relationship Id="rId3410" Type="http://schemas.openxmlformats.org/officeDocument/2006/relationships/hyperlink" Target="https://www.caixa.gov.br/Downloads/sinapi-cadernos-tecnicos/SINAPI-CT-ESGOTAMENTO-DE-VALA-E-REBAIXAMENTO-DO-LENCOL-FREATICO.pdf" TargetMode="External"/><Relationship Id="rId6566" Type="http://schemas.openxmlformats.org/officeDocument/2006/relationships/hyperlink" Target="https://www.caixa.gov.br/Downloads/sinapi-cadernos-tecnicos/SINAPI-CT-INSTALACOES-EM-COBRE.pdf" TargetMode="External"/><Relationship Id="rId6980" Type="http://schemas.openxmlformats.org/officeDocument/2006/relationships/hyperlink" Target="https://www.caixa.gov.br/Downloads/sinapi-metodologia/Livro_SINAPI_Calculos_Parametros.pdf" TargetMode="External"/><Relationship Id="rId7617" Type="http://schemas.openxmlformats.org/officeDocument/2006/relationships/hyperlink" Target="https://www.caixa.gov.br/Downloads/sinapi-cadernos-tecnicos/SINAPI-CT-PAREDES-EM-DRYWALL.pdf" TargetMode="External"/><Relationship Id="rId331" Type="http://schemas.openxmlformats.org/officeDocument/2006/relationships/hyperlink" Target="https://www.caixa.gov.br/Downloads/sinapi-cadernos-tecnicos/SINAPI-CT-ARRASAMENTO-DE-ESTACAS.pdf" TargetMode="External"/><Relationship Id="rId2012" Type="http://schemas.openxmlformats.org/officeDocument/2006/relationships/hyperlink" Target="https://www.caixa.gov.br/Downloads/sinapi-cadernos-tecnicos/SINAPI-CT-DEPRECIACAO-JUROS-IMPOSTOS-E-SEGUROS-MANUTENCAO-E-MATERIAIS-NA-OPERACAO-DOS-EQUIPAMENTOS.pdf" TargetMode="External"/><Relationship Id="rId5168" Type="http://schemas.openxmlformats.org/officeDocument/2006/relationships/hyperlink" Target="https://www.caixa.gov.br/Downloads/sinapi-cadernos-tecnicos/SINAPI-CT-INSTALACOES-HIDRAULICAS-EM-PEX.pdf" TargetMode="External"/><Relationship Id="rId5582" Type="http://schemas.openxmlformats.org/officeDocument/2006/relationships/hyperlink" Target="https://www.caixa.gov.br/Downloads/sinapi-cadernos-tecnicos/SINAPI-CT-INSTALACOES-PREDIAIS-DE-AGUA-FRIA-EM-PVC.pdf" TargetMode="External"/><Relationship Id="rId6219" Type="http://schemas.openxmlformats.org/officeDocument/2006/relationships/hyperlink" Target="https://www.caixa.gov.br/Downloads/sinapi-cadernos-tecnicos/SINAPI-CT-INSTALACOES-DE-GAS-E-INCENDIO-EM-ACO-E-FERRO-GALVANIZADO.pdf" TargetMode="External"/><Relationship Id="rId6633" Type="http://schemas.openxmlformats.org/officeDocument/2006/relationships/hyperlink" Target="https://www.caixa.gov.br/Downloads/sinapi-cadernos-tecnicos/SINAPI-CT-INSTALACOES-PARA-CANTEIROS-DE-OBRAS.pdf" TargetMode="External"/><Relationship Id="rId1778" Type="http://schemas.openxmlformats.org/officeDocument/2006/relationships/hyperlink" Target="https://www.caixa.gov.br/Downloads/sinapi-cadernos-tecnicos/SINAPI-CT-CUSTOS-HORARIOS-PRODUTIVO-E-IMPRODUTIVO-DOS-EQUIPAMENTOS.pdf" TargetMode="External"/><Relationship Id="rId2829" Type="http://schemas.openxmlformats.org/officeDocument/2006/relationships/hyperlink" Target="https://www.caixa.gov.br/Downloads/sinapi-cadernos-tecnicos/SINAPI-CT-DUTOS-PARA-AR-CONDICIONADO.pdf" TargetMode="External"/><Relationship Id="rId4184" Type="http://schemas.openxmlformats.org/officeDocument/2006/relationships/hyperlink" Target="https://www.caixa.gov.br/Downloads/sinapi-cadernos-tecnicos/SINAPI-CT-GESSO.pdf" TargetMode="External"/><Relationship Id="rId5235" Type="http://schemas.openxmlformats.org/officeDocument/2006/relationships/hyperlink" Target="https://www.caixa.gov.br/Downloads/sinapi-cadernos-tecnicos/SINAPI-CT-INSTALACOES-HIDRAULICAS-EM-PEX.pdf" TargetMode="External"/><Relationship Id="rId6700" Type="http://schemas.openxmlformats.org/officeDocument/2006/relationships/hyperlink" Target="https://www.caixa.gov.br/Downloads/sinapi-cadernos-tecnicos/SINAPI-CT-LASTRO.pdf" TargetMode="External"/><Relationship Id="rId4251" Type="http://schemas.openxmlformats.org/officeDocument/2006/relationships/hyperlink" Target="https://www.caixa.gov.br/Downloads/sinapi-cadernos-tecnicos/SINAPI-CT-GUIAS-E-SARJETAS.pdf" TargetMode="External"/><Relationship Id="rId5302" Type="http://schemas.openxmlformats.org/officeDocument/2006/relationships/hyperlink" Target="https://www.caixa.gov.br/Downloads/sinapi-cadernos-tecnicos/SINAPI-CT-INSTALACOES-HIDRAULICAS-EM-PPR.pdf" TargetMode="External"/><Relationship Id="rId8458" Type="http://schemas.openxmlformats.org/officeDocument/2006/relationships/hyperlink" Target="https://www.caixa.gov.br/Downloads/sinapi-cadernos-tecnicos/SINAPI-CT-RASGOS-E-FIXACOES.pdf" TargetMode="External"/><Relationship Id="rId9509" Type="http://schemas.openxmlformats.org/officeDocument/2006/relationships/hyperlink" Target="https://www.caixa.gov.br/Downloads/sinapi-cadernos-tecnicos/SINAPI-CT-TUBULOES.pdf" TargetMode="External"/><Relationship Id="rId1845" Type="http://schemas.openxmlformats.org/officeDocument/2006/relationships/hyperlink" Target="https://www.caixa.gov.br/Downloads/sinapi-cadernos-tecnicos/SINAPI-CT-DEMOLICOES-E-REMOCOES.pdf" TargetMode="External"/><Relationship Id="rId7474" Type="http://schemas.openxmlformats.org/officeDocument/2006/relationships/hyperlink" Target="https://www.caixa.gov.br/Downloads/sinapi-cadernos-tecnicos/SINAPI-CT-MOBILIARIO-URBANO.pdf" TargetMode="External"/><Relationship Id="rId8872" Type="http://schemas.openxmlformats.org/officeDocument/2006/relationships/hyperlink" Target="https://www.caixa.gov.br/Downloads/sinapi-cadernos-tecnicos/SINAPI-CT-SINALIZACAO-HORIZONTAL-VIARIA.pdf" TargetMode="External"/><Relationship Id="rId1912" Type="http://schemas.openxmlformats.org/officeDocument/2006/relationships/hyperlink" Target="https://www.caixa.gov.br/Downloads/sinapi-cadernos-tecnicos/SINAPI-CT-DEPRECIACAO-JUROS-IMPOSTOS-E-SEGUROS-MANUTENCAO-E-MATERIAIS-NA-OPERACAO-DOS-EQUIPAMENTOS.pdf" TargetMode="External"/><Relationship Id="rId6076" Type="http://schemas.openxmlformats.org/officeDocument/2006/relationships/hyperlink" Target="https://www.caixa.gov.br/Downloads/sinapi-cadernos-tecnicos/SINAPI-CT-INSTALACOES-DE-GAS-E-INCENDIO-EM-ACO-E-FERRO-GALVANIZADO.pdf" TargetMode="External"/><Relationship Id="rId7127" Type="http://schemas.openxmlformats.org/officeDocument/2006/relationships/hyperlink" Target="https://www.caixa.gov.br/Downloads/sinapi-metodologia/Livro_SINAPI_Calculos_Parametros.pdf" TargetMode="External"/><Relationship Id="rId8525" Type="http://schemas.openxmlformats.org/officeDocument/2006/relationships/hyperlink" Target="https://www.caixa.gov.br/Downloads/sinapi-cadernos-tecnicos/SINAPI-CT-RECOMPOSICAO-DE-PAVIMENTOS.pdf" TargetMode="External"/><Relationship Id="rId5092" Type="http://schemas.openxmlformats.org/officeDocument/2006/relationships/hyperlink" Target="https://www.caixa.gov.br/Downloads/sinapi-cadernos-tecnicos/SINAPI-CT-INSTALACOES-HIDRAULICAS-RESERVACAO-E-BOMBAS-DE-RECALQUE.pdf" TargetMode="External"/><Relationship Id="rId6490" Type="http://schemas.openxmlformats.org/officeDocument/2006/relationships/hyperlink" Target="https://www.caixa.gov.br/Downloads/sinapi-cadernos-tecnicos/SINAPI-CT-INSTALACOES-EM-COBRE.pdf" TargetMode="External"/><Relationship Id="rId7541" Type="http://schemas.openxmlformats.org/officeDocument/2006/relationships/hyperlink" Target="https://www.caixa.gov.br/Downloads/sinapi-cadernos-tecnicos/SINAPI-CT-PAREDES-DE-CONCRETO-CONCRETAGEM.pdf" TargetMode="External"/><Relationship Id="rId2686" Type="http://schemas.openxmlformats.org/officeDocument/2006/relationships/hyperlink" Target="https://www.caixa.gov.br/Downloads/sinapi-cadernos-tecnicos/SINAPI-CT-DEPRECIACAO-JUROS-IMPOSTOS-E-SEGUROS-MANUTENCAO-E-MATERIAIS-NA-OPERACAO-DOS-EQUIPAMENTOS.pdf" TargetMode="External"/><Relationship Id="rId3737" Type="http://schemas.openxmlformats.org/officeDocument/2006/relationships/hyperlink" Target="https://www.caixa.gov.br/Downloads/sinapi-cadernos-tecnicos/SINAPI-CT-ESTRUTURAS-PRE-FABRICADAS-E-PRE-MOLDADAS.pdf" TargetMode="External"/><Relationship Id="rId6143" Type="http://schemas.openxmlformats.org/officeDocument/2006/relationships/hyperlink" Target="https://www.caixa.gov.br/Downloads/sinapi-cadernos-tecnicos/SINAPI-CT-INSTALACOES-DE-GAS-E-INCENDIO-EM-ACO-E-FERRO-GALVANIZADO.pdf" TargetMode="External"/><Relationship Id="rId9299" Type="http://schemas.openxmlformats.org/officeDocument/2006/relationships/hyperlink" Target="https://www.caixa.gov.br/Downloads/sinapi-cadernos-tecnicos/SINAPI-CT-TRANSPORTE-CARGA-E-DESCARGA-DE-MATERIAIS.pdf" TargetMode="External"/><Relationship Id="rId658" Type="http://schemas.openxmlformats.org/officeDocument/2006/relationships/hyperlink" Target="https://www.caixa.gov.br/Downloads/sinapi-cadernos-tecnicos/SINAPI-CT-ASSENTAMENTO-DE-TUBOS-DE-ESGOTO-OU-DRENAGEM-PLUVIAL-EM-CONCRETO.pdf" TargetMode="External"/><Relationship Id="rId1288" Type="http://schemas.openxmlformats.org/officeDocument/2006/relationships/hyperlink" Target="https://www.caixa.gov.br/Downloads/sinapi-cadernos-tecnicos/SINAPI-CT-CONCRETAGEM-PARA-ESTRUTURAS-DE-CONCRETO-ARMADO.pdf" TargetMode="External"/><Relationship Id="rId2339" Type="http://schemas.openxmlformats.org/officeDocument/2006/relationships/hyperlink" Target="https://www.caixa.gov.br/Downloads/sinapi-cadernos-tecnicos/SINAPI-CT-DEPRECIACAO-JUROS-IMPOSTOS-E-SEGUROS-MANUTENCAO-E-MATERIAIS-NA-OPERACAO-DOS-EQUIPAMENTOS.pdf" TargetMode="External"/><Relationship Id="rId2753" Type="http://schemas.openxmlformats.org/officeDocument/2006/relationships/hyperlink" Target="https://www.caixa.gov.br/Downloads/sinapi-cadernos-tecnicos/SINAPI-CT-DRENOS.pdf" TargetMode="External"/><Relationship Id="rId3804" Type="http://schemas.openxmlformats.org/officeDocument/2006/relationships/hyperlink" Target="https://www.caixa.gov.br/Downloads/sinapi-cadernos-tecnicos/SINAPI-CT-ESTRUTURAS-DE-MADEIRA.pdf" TargetMode="External"/><Relationship Id="rId6210" Type="http://schemas.openxmlformats.org/officeDocument/2006/relationships/hyperlink" Target="https://www.caixa.gov.br/Downloads/sinapi-cadernos-tecnicos/SINAPI-CT-INSTALACOES-DE-GAS-E-INCENDIO-EM-ACO-E-FERRO-GALVANIZADO.pdf" TargetMode="External"/><Relationship Id="rId9366" Type="http://schemas.openxmlformats.org/officeDocument/2006/relationships/hyperlink" Target="https://www.caixa.gov.br/Downloads/sinapi-cadernos-tecnicos/SINAPI-CT-TRANSPORTE-CARGA-E-DESCARGA-DE-MATERIAIS.pdf" TargetMode="External"/><Relationship Id="rId9780" Type="http://schemas.openxmlformats.org/officeDocument/2006/relationships/hyperlink" Target="https://www.caixa.gov.br/Downloads/sinapi-cadernos-tecnicos/SINAPI-CT-VALVULAS-PARA-REDES-DE-SANEAMENTO.pdf" TargetMode="External"/><Relationship Id="rId725" Type="http://schemas.openxmlformats.org/officeDocument/2006/relationships/hyperlink" Target="https://www.caixa.gov.br/Downloads/sinapi-cadernos-tecnicos/SINAPI-CT-ATERRO-E-REATERRO-DE-VALAS.pdf" TargetMode="External"/><Relationship Id="rId1355" Type="http://schemas.openxmlformats.org/officeDocument/2006/relationships/hyperlink" Target="https://www.caixa.gov.br/Downloads/sinapi-cadernos-tecnicos/SINAPI-CT-CONCRETO-PROTENDIDO.pdf" TargetMode="External"/><Relationship Id="rId2406" Type="http://schemas.openxmlformats.org/officeDocument/2006/relationships/hyperlink" Target="https://www.caixa.gov.br/Downloads/sinapi-cadernos-tecnicos/SINAPI-CT-DEPRECIACAO-JUROS-IMPOSTOS-E-SEGUROS-MANUTENCAO-E-MATERIAIS-NA-OPERACAO-DOS-EQUIPAMENTOS.pdf" TargetMode="External"/><Relationship Id="rId8382" Type="http://schemas.openxmlformats.org/officeDocument/2006/relationships/hyperlink" Target="https://www.caixa.gov.br/Downloads/sinapi-cadernos-tecnicos/SINAPI-CT-RADIER-PISO-DE-CONCRETO-E-LAJE-SOBRE-SOLO.pdf" TargetMode="External"/><Relationship Id="rId9019" Type="http://schemas.openxmlformats.org/officeDocument/2006/relationships/hyperlink" Target="https://www.caixa.gov.br/Downloads/sinapi-cadernos-tecnicos/SINAPI-CT-SUPRESSAO-VEGETAL.pdf" TargetMode="External"/><Relationship Id="rId9433" Type="http://schemas.openxmlformats.org/officeDocument/2006/relationships/hyperlink" Target="https://www.caixa.gov.br/Downloads/sinapi-cadernos-tecnicos/SINAPI-CT-TRATAMENTOS-SUPERFICIAIS.pdf" TargetMode="External"/><Relationship Id="rId1008" Type="http://schemas.openxmlformats.org/officeDocument/2006/relationships/hyperlink" Target="https://www.caixa.gov.br/Downloads/sinapi-cadernos-tecnicos/SINAPI-CT-BOCAS-PARA-BUEIROS.pdf" TargetMode="External"/><Relationship Id="rId1422" Type="http://schemas.openxmlformats.org/officeDocument/2006/relationships/hyperlink" Target="https://www.caixa.gov.br/Downloads/sinapi-cadernos-tecnicos/SINAPI-CT-CONTRAPISO.pdf" TargetMode="External"/><Relationship Id="rId2820" Type="http://schemas.openxmlformats.org/officeDocument/2006/relationships/hyperlink" Target="https://www.caixa.gov.br/Downloads/sinapi-cadernos-tecnicos/SINAPI-CT-DUTOS-PARA-AR-CONDICIONADO.pdf" TargetMode="External"/><Relationship Id="rId4578" Type="http://schemas.openxmlformats.org/officeDocument/2006/relationships/hyperlink" Target="https://www.caixa.gov.br/Downloads/sinapi-cadernos-tecnicos/SINAPI-CT-INSTALACOES-ELETRICAS-ELETRODUTOS-CONEXOES-E-CONDULETES-APARENTES.pdf" TargetMode="External"/><Relationship Id="rId5976" Type="http://schemas.openxmlformats.org/officeDocument/2006/relationships/hyperlink" Target="https://www.caixa.gov.br/Downloads/sinapi-cadernos-tecnicos/SINAPI-CT-INSTALACOES-DE-GAS-E-INCENDIO-EM-ACO-E-FERRO-GALVANIZADO.pdf" TargetMode="External"/><Relationship Id="rId8035" Type="http://schemas.openxmlformats.org/officeDocument/2006/relationships/hyperlink" Target="https://www.caixa.gov.br/Downloads/sinapi-cadernos-tecnicos/SINAPI-CT-PISOS.pdf" TargetMode="External"/><Relationship Id="rId61" Type="http://schemas.openxmlformats.org/officeDocument/2006/relationships/hyperlink" Target="https://www.caixa.gov.br/Downloads/sinapi-cadernos-tecnicos/SINAPI-CT-ALVENARIA-DE-VEDACAO.pdf" TargetMode="External"/><Relationship Id="rId4992" Type="http://schemas.openxmlformats.org/officeDocument/2006/relationships/hyperlink" Target="https://www.caixa.gov.br/Downloads/sinapi-cadernos-tecnicos/SINAPI-CT-INSTALACOES-HIDRAULICAS-RESERVACAO-E-BOMBAS-DE-RECALQUE.pdf" TargetMode="External"/><Relationship Id="rId5629" Type="http://schemas.openxmlformats.org/officeDocument/2006/relationships/hyperlink" Target="https://www.caixa.gov.br/Downloads/sinapi-cadernos-tecnicos/SINAPI-CT-INSTALACOES-PREDIAIS-DE-AGUA-FRIA-EM-PVC.pdf" TargetMode="External"/><Relationship Id="rId7051" Type="http://schemas.openxmlformats.org/officeDocument/2006/relationships/hyperlink" Target="https://www.caixa.gov.br/Downloads/sinapi-metodologia/Livro_SINAPI_Calculos_Parametros.pdf" TargetMode="External"/><Relationship Id="rId8102" Type="http://schemas.openxmlformats.org/officeDocument/2006/relationships/hyperlink" Target="https://www.caixa.gov.br/Downloads/sinapi-cadernos-tecnicos/SINAPI-CT-POSTES-DE-CONCRETO-E-METALICOS.pdf" TargetMode="External"/><Relationship Id="rId9500" Type="http://schemas.openxmlformats.org/officeDocument/2006/relationships/hyperlink" Target="https://www.caixa.gov.br/Downloads/sinapi-cadernos-tecnicos/SINAPI-CT-TUBULOES.pdf" TargetMode="External"/><Relationship Id="rId2196" Type="http://schemas.openxmlformats.org/officeDocument/2006/relationships/hyperlink" Target="https://www.caixa.gov.br/Downloads/sinapi-cadernos-tecnicos/SINAPI-CT-DEPRECIACAO-JUROS-IMPOSTOS-E-SEGUROS-MANUTENCAO-E-MATERIAIS-NA-OPERACAO-DOS-EQUIPAMENTOS.pdf" TargetMode="External"/><Relationship Id="rId3594" Type="http://schemas.openxmlformats.org/officeDocument/2006/relationships/hyperlink" Target="https://www.caixa.gov.br/Downloads/sinapi-cadernos-tecnicos/SINAPI-CT-ESTACAS-METALICAS.pdf" TargetMode="External"/><Relationship Id="rId4645" Type="http://schemas.openxmlformats.org/officeDocument/2006/relationships/hyperlink" Target="https://www.caixa.gov.br/Downloads/sinapi-cadernos-tecnicos/SINAPI-CT-INSTALACOES-ELETRICAS-QUADROS-CABOS-DISJUNTORES-CONTATORES-E-BARRAMENTOS-BLINDADOS.pdf" TargetMode="External"/><Relationship Id="rId168" Type="http://schemas.openxmlformats.org/officeDocument/2006/relationships/hyperlink" Target="https://www.caixa.gov.br/Downloads/sinapi-cadernos-tecnicos/SINAPI-CT-ARGAMASSAS.pdf" TargetMode="External"/><Relationship Id="rId3247" Type="http://schemas.openxmlformats.org/officeDocument/2006/relationships/hyperlink" Target="https://www.caixa.gov.br/Downloads/sinapi-cadernos-tecnicos/SINAPI-CT-ESCAVACAO-VERTICAL-A-CEU-ABERTO.pdf" TargetMode="External"/><Relationship Id="rId3661" Type="http://schemas.openxmlformats.org/officeDocument/2006/relationships/hyperlink" Target="https://www.caixa.gov.br/Downloads/sinapi-cadernos-tecnicos/SINAPI-CT-ESTRUTURA-E-TRAMA-PARA-COBERTURA.pdf" TargetMode="External"/><Relationship Id="rId4712" Type="http://schemas.openxmlformats.org/officeDocument/2006/relationships/hyperlink" Target="https://www.caixa.gov.br/Downloads/sinapi-cadernos-tecnicos/SINAPI-CT-INSTALACOES-ELETRICAS-QUADROS-CABOS-DISJUNTORES-CONTATORES-E-BARRAMENTOS-BLINDADOS.pdf" TargetMode="External"/><Relationship Id="rId7868" Type="http://schemas.openxmlformats.org/officeDocument/2006/relationships/hyperlink" Target="https://www.caixa.gov.br/Downloads/sinapi-cadernos-tecnicos/SINAPI-CT-PINTURA-INTERNA.pdf" TargetMode="External"/><Relationship Id="rId8919" Type="http://schemas.openxmlformats.org/officeDocument/2006/relationships/hyperlink" Target="https://www.caixa.gov.br/Downloads/sinapi-cadernos-tecnicos/SINAPI-CT-SISTEMA-DE-PROTECAO-CONTRA-DESCARGAS-ATMOSFERICAS-SPDA.pdf" TargetMode="External"/><Relationship Id="rId582" Type="http://schemas.openxmlformats.org/officeDocument/2006/relationships/hyperlink" Target="https://www.caixa.gov.br/Downloads/sinapi-cadernos-tecnicos/SINAPI-CT-ASSENTAMENTO-DE-TUBOS-DE-PVC-E-METALICOS-EM-REDES-DE-AGUA.pdf" TargetMode="External"/><Relationship Id="rId2263" Type="http://schemas.openxmlformats.org/officeDocument/2006/relationships/hyperlink" Target="https://www.caixa.gov.br/Downloads/sinapi-cadernos-tecnicos/SINAPI-CT-DEPRECIACAO-JUROS-IMPOSTOS-E-SEGUROS-MANUTENCAO-E-MATERIAIS-NA-OPERACAO-DOS-EQUIPAMENTOS.pdf" TargetMode="External"/><Relationship Id="rId3314" Type="http://schemas.openxmlformats.org/officeDocument/2006/relationships/hyperlink" Target="https://www.caixa.gov.br/Downloads/sinapi-cadernos-tecnicos/SINAPI-CT-ESCAVACAO-DE-VALAS.pdf" TargetMode="External"/><Relationship Id="rId6884" Type="http://schemas.openxmlformats.org/officeDocument/2006/relationships/hyperlink" Target="https://www.caixa.gov.br/Downloads/sinapi-metodologia/Livro_SINAPI_Calculos_Parametros.pdf" TargetMode="External"/><Relationship Id="rId7935" Type="http://schemas.openxmlformats.org/officeDocument/2006/relationships/hyperlink" Target="https://www.caixa.gov.br/Downloads/sinapi-cadernos-tecnicos/SINAPI-CT-PINTURA-EM-SUPERFICIES-METALICAS.pdf" TargetMode="External"/><Relationship Id="rId9290" Type="http://schemas.openxmlformats.org/officeDocument/2006/relationships/hyperlink" Target="https://www.caixa.gov.br/Downloads/sinapi-cadernos-tecnicos/SINAPI-CT-TRANSPORTE-CARGA-E-DESCARGA-DE-MATERIAIS.pdf" TargetMode="External"/><Relationship Id="rId235" Type="http://schemas.openxmlformats.org/officeDocument/2006/relationships/hyperlink" Target="https://www.caixa.gov.br/Downloads/sinapi-cadernos-tecnicos/SINAPI-CT-ARGAMASSAS.pdf" TargetMode="External"/><Relationship Id="rId2330" Type="http://schemas.openxmlformats.org/officeDocument/2006/relationships/hyperlink" Target="https://www.caixa.gov.br/Downloads/sinapi-cadernos-tecnicos/SINAPI-CT-DEPRECIACAO-JUROS-IMPOSTOS-E-SEGUROS-MANUTENCAO-E-MATERIAIS-NA-OPERACAO-DOS-EQUIPAMENTOS.pdf" TargetMode="External"/><Relationship Id="rId5486" Type="http://schemas.openxmlformats.org/officeDocument/2006/relationships/hyperlink" Target="https://www.caixa.gov.br/Downloads/sinapi-cadernos-tecnicos/SINAPI-CT-INSTALACOES-PREDIAIS-DE-AGUA-FRIA-EM-PVC.pdf" TargetMode="External"/><Relationship Id="rId6537" Type="http://schemas.openxmlformats.org/officeDocument/2006/relationships/hyperlink" Target="https://www.caixa.gov.br/Downloads/sinapi-cadernos-tecnicos/SINAPI-CT-INSTALACOES-EM-COBRE.pdf" TargetMode="External"/><Relationship Id="rId302" Type="http://schemas.openxmlformats.org/officeDocument/2006/relationships/hyperlink" Target="https://www.caixa.gov.br/Downloads/sinapi-cadernos-tecnicos/SINAPI-CT-ARMACAO-PARA-ESTRUTURAS-DE-CONCRETO-ARMADO.pdf" TargetMode="External"/><Relationship Id="rId4088" Type="http://schemas.openxmlformats.org/officeDocument/2006/relationships/hyperlink" Target="https://www.caixa.gov.br/Downloads/sinapi-cadernos-tecnicos/SINAPI-CT-FORMAS-PARA-ESTRUTURAS-DE-CONCRETO-ARMADO.pdf" TargetMode="External"/><Relationship Id="rId5139" Type="http://schemas.openxmlformats.org/officeDocument/2006/relationships/hyperlink" Target="https://www.caixa.gov.br/Downloads/sinapi-cadernos-tecnicos/SINAPI-CT-INSTALACOES-HIDRAULICAS-EM-PEX.pdf" TargetMode="External"/><Relationship Id="rId5553" Type="http://schemas.openxmlformats.org/officeDocument/2006/relationships/hyperlink" Target="https://www.caixa.gov.br/Downloads/sinapi-cadernos-tecnicos/SINAPI-CT-INSTALACOES-PREDIAIS-DE-AGUA-FRIA-EM-PVC.pdf" TargetMode="External"/><Relationship Id="rId6951" Type="http://schemas.openxmlformats.org/officeDocument/2006/relationships/hyperlink" Target="https://www.caixa.gov.br/Downloads/sinapi-metodologia/Livro_SINAPI_Calculos_Parametros.pdf" TargetMode="External"/><Relationship Id="rId9010" Type="http://schemas.openxmlformats.org/officeDocument/2006/relationships/hyperlink" Target="https://www.caixa.gov.br/Downloads/sinapi-cadernos-tecnicos/SINAPI-CT-SOLDA-DE-TOPO-EM-ELEMENTOS-DE-ACO.pdf" TargetMode="External"/><Relationship Id="rId4155" Type="http://schemas.openxmlformats.org/officeDocument/2006/relationships/hyperlink" Target="https://www.caixa.gov.br/Downloads/sinapi-cadernos-tecnicos/SINAPI-CT-GALERIAS-COM-ADUELAS-DE-CONCRETO.pdf" TargetMode="External"/><Relationship Id="rId5206" Type="http://schemas.openxmlformats.org/officeDocument/2006/relationships/hyperlink" Target="https://www.caixa.gov.br/Downloads/sinapi-cadernos-tecnicos/SINAPI-CT-INSTALACOES-HIDRAULICAS-EM-PEX.pdf" TargetMode="External"/><Relationship Id="rId6604" Type="http://schemas.openxmlformats.org/officeDocument/2006/relationships/hyperlink" Target="https://www.caixa.gov.br/Downloads/sinapi-cadernos-tecnicos/SINAPI-CT-INSTALACOES-EM-COBRE.pdf" TargetMode="External"/><Relationship Id="rId1749" Type="http://schemas.openxmlformats.org/officeDocument/2006/relationships/hyperlink" Target="https://www.caixa.gov.br/Downloads/sinapi-cadernos-tecnicos/SINAPI-CT-CUSTOS-HORARIOS-PRODUTIVO-E-IMPRODUTIVO-DOS-EQUIPAMENTOS.pdf" TargetMode="External"/><Relationship Id="rId3171" Type="http://schemas.openxmlformats.org/officeDocument/2006/relationships/hyperlink" Target="https://www.caixa.gov.br/Downloads/sinapi-cadernos-tecnicos/SINAPI-CT-ESCAVACAO-HORIZONTAL.pdf" TargetMode="External"/><Relationship Id="rId5620" Type="http://schemas.openxmlformats.org/officeDocument/2006/relationships/hyperlink" Target="https://www.caixa.gov.br/Downloads/sinapi-cadernos-tecnicos/SINAPI-CT-INSTALACOES-PREDIAIS-DE-AGUA-FRIA-EM-PVC.pdf" TargetMode="External"/><Relationship Id="rId8776" Type="http://schemas.openxmlformats.org/officeDocument/2006/relationships/hyperlink" Target="https://www.caixa.gov.br/Downloads/sinapi-cadernos-tecnicos/SINAPI-CT-REDES-DE-AGUA-E-ESGOTO-EM-PEAD-LISO-(TUBOS-E-CONEXOES).pdf" TargetMode="External"/><Relationship Id="rId1816" Type="http://schemas.openxmlformats.org/officeDocument/2006/relationships/hyperlink" Target="https://www.caixa.gov.br/Downloads/sinapi-cadernos-tecnicos/SINAPI-CT-CUSTOS-HORARIOS-PRODUTIVO-E-IMPRODUTIVO-DOS-EQUIPAMENTOS.pdf" TargetMode="External"/><Relationship Id="rId4222" Type="http://schemas.openxmlformats.org/officeDocument/2006/relationships/hyperlink" Target="https://www.caixa.gov.br/Downloads/sinapi-cadernos-tecnicos/SINAPI-CT-GUARDA-CORPO-CORRIMAO-E-GRADE-PARA-ESQUADRIAS.pdf" TargetMode="External"/><Relationship Id="rId7378" Type="http://schemas.openxmlformats.org/officeDocument/2006/relationships/hyperlink" Target="https://www.caixa.gov.br/Downloads/sinapi-cadernos-tecnicos/SINAPI-CT-MASSA-UNICA-EXTERNA.pdf" TargetMode="External"/><Relationship Id="rId7792" Type="http://schemas.openxmlformats.org/officeDocument/2006/relationships/hyperlink" Target="https://www.caixa.gov.br/Downloads/sinapi-cadernos-tecnicos/SINAPI-CT-PERFURACAO-HORIZONTAL-DIRECIONAL-HDD.pdf" TargetMode="External"/><Relationship Id="rId8429" Type="http://schemas.openxmlformats.org/officeDocument/2006/relationships/hyperlink" Target="https://www.caixa.gov.br/Downloads/sinapi-cadernos-tecnicos/SINAPI-CT-RASGOS-E-FIXACOES.pdf" TargetMode="External"/><Relationship Id="rId8843" Type="http://schemas.openxmlformats.org/officeDocument/2006/relationships/hyperlink" Target="https://www.caixa.gov.br/Downloads/sinapi-cadernos-tecnicos/SINAPI-CT-REVESTIMENTOS-CERAMICOS-INTERNOS.pdf" TargetMode="External"/><Relationship Id="rId3988" Type="http://schemas.openxmlformats.org/officeDocument/2006/relationships/hyperlink" Target="https://www.caixa.gov.br/Downloads/sinapi-cadernos-tecnicos/SINAPI-CT-FUNDACOES-RASAS-(BLOCOS-SAPATAS-VIGAS-BALDRAME).pdf" TargetMode="External"/><Relationship Id="rId6394" Type="http://schemas.openxmlformats.org/officeDocument/2006/relationships/hyperlink" Target="https://www.caixa.gov.br/Downloads/sinapi-cadernos-tecnicos/SINAPI-CT-INSTALACOES-EM-COBRE.pdf" TargetMode="External"/><Relationship Id="rId7445" Type="http://schemas.openxmlformats.org/officeDocument/2006/relationships/hyperlink" Target="https://www.caixa.gov.br/Downloads/sinapi-cadernos-tecnicos/SINAPI-CT-MASSA-UNICA-INTERNA.pdf" TargetMode="External"/><Relationship Id="rId8910" Type="http://schemas.openxmlformats.org/officeDocument/2006/relationships/hyperlink" Target="https://www.caixa.gov.br/Downloads/sinapi-cadernos-tecnicos/SINAPI-CT-SINALIZACAO-VERTICAL-VIARIA.pdf" TargetMode="External"/><Relationship Id="rId6047" Type="http://schemas.openxmlformats.org/officeDocument/2006/relationships/hyperlink" Target="https://www.caixa.gov.br/Downloads/sinapi-cadernos-tecnicos/SINAPI-CT-INSTALACOES-DE-GAS-E-INCENDIO-EM-ACO-E-FERRO-GALVANIZADO.pdf" TargetMode="External"/><Relationship Id="rId6461" Type="http://schemas.openxmlformats.org/officeDocument/2006/relationships/hyperlink" Target="https://www.caixa.gov.br/Downloads/sinapi-cadernos-tecnicos/SINAPI-CT-INSTALACOES-EM-COBRE.pdf" TargetMode="External"/><Relationship Id="rId7512" Type="http://schemas.openxmlformats.org/officeDocument/2006/relationships/hyperlink" Target="https://www.caixa.gov.br/Downloads/sinapi-cadernos-tecnicos/SINAPI-CT-PAISAGISMO-PLANTIO.pdf" TargetMode="External"/><Relationship Id="rId976" Type="http://schemas.openxmlformats.org/officeDocument/2006/relationships/hyperlink" Target="https://www.caixa.gov.br/Downloads/sinapi-cadernos-tecnicos/SINAPI-CT-ATERROS-BASES-SUB-BASES-E-IMPRIMACOES.pdf" TargetMode="External"/><Relationship Id="rId2657" Type="http://schemas.openxmlformats.org/officeDocument/2006/relationships/hyperlink" Target="https://www.caixa.gov.br/Downloads/sinapi-cadernos-tecnicos/SINAPI-CT-DEPRECIACAO-JUROS-IMPOSTOS-E-SEGUROS-MANUTENCAO-E-MATERIAIS-NA-OPERACAO-DOS-EQUIPAMENTOS.pdf" TargetMode="External"/><Relationship Id="rId5063" Type="http://schemas.openxmlformats.org/officeDocument/2006/relationships/hyperlink" Target="https://www.caixa.gov.br/Downloads/sinapi-cadernos-tecnicos/SINAPI-CT-INSTALACOES-HIDRAULICAS-RESERVACAO-E-BOMBAS-DE-RECALQUE.pdf" TargetMode="External"/><Relationship Id="rId6114" Type="http://schemas.openxmlformats.org/officeDocument/2006/relationships/hyperlink" Target="https://www.caixa.gov.br/Downloads/sinapi-cadernos-tecnicos/SINAPI-CT-INSTALACOES-DE-GAS-E-INCENDIO-EM-ACO-E-FERRO-GALVANIZADO.pdf" TargetMode="External"/><Relationship Id="rId9684" Type="http://schemas.openxmlformats.org/officeDocument/2006/relationships/hyperlink" Target="https://www.caixa.gov.br/Downloads/sinapi-cadernos-tecnicos/SINAPI-CT-VALVULAS-E-REGISTROS-PARA-SISTEMAS-PREDIAIS.pdf" TargetMode="External"/><Relationship Id="rId629" Type="http://schemas.openxmlformats.org/officeDocument/2006/relationships/hyperlink" Target="https://www.caixa.gov.br/Downloads/sinapi-cadernos-tecnicos/SINAPI-CT-ASSENTAMENTO-DE-TUBOS-DE-ESGOTO-OU-DRENAGEM-PLUVIAL-EM-CONCRETO.pdf" TargetMode="External"/><Relationship Id="rId1259" Type="http://schemas.openxmlformats.org/officeDocument/2006/relationships/hyperlink" Target="https://www.caixa.gov.br/Downloads/sinapi-cadernos-tecnicos/SINAPI-CT-CHAPISCO.pdf" TargetMode="External"/><Relationship Id="rId3708" Type="http://schemas.openxmlformats.org/officeDocument/2006/relationships/hyperlink" Target="https://www.caixa.gov.br/Downloads/sinapi-cadernos-tecnicos/SINAPI-CT-ESTRUTURA-E-TRAMA-PARA-COBERTURA.pdf" TargetMode="External"/><Relationship Id="rId5130" Type="http://schemas.openxmlformats.org/officeDocument/2006/relationships/hyperlink" Target="https://www.caixa.gov.br/Downloads/sinapi-cadernos-tecnicos/SINAPI-CT-INSTALACOES-HIDRAULICAS-EM-PEX.pdf" TargetMode="External"/><Relationship Id="rId8286" Type="http://schemas.openxmlformats.org/officeDocument/2006/relationships/hyperlink" Target="https://www.caixa.gov.br/Downloads/sinapi-cadernos-tecnicos/SINAPI-CT-POCOS-DE-VISITA-E-CAIXAS-PARA-BOCAS-DE-LOBO.pdf" TargetMode="External"/><Relationship Id="rId9337" Type="http://schemas.openxmlformats.org/officeDocument/2006/relationships/hyperlink" Target="https://www.caixa.gov.br/Downloads/sinapi-cadernos-tecnicos/SINAPI-CT-TRANSPORTE-CARGA-E-DESCARGA-DE-MATERIAIS.pdf" TargetMode="External"/><Relationship Id="rId1673" Type="http://schemas.openxmlformats.org/officeDocument/2006/relationships/hyperlink" Target="https://www.caixa.gov.br/Downloads/sinapi-cadernos-tecnicos/SINAPI-CT-CUSTOS-HORARIOS-PRODUTIVO-E-IMPRODUTIVO-DOS-EQUIPAMENTOS.pdf" TargetMode="External"/><Relationship Id="rId2724" Type="http://schemas.openxmlformats.org/officeDocument/2006/relationships/hyperlink" Target="https://www.caixa.gov.br/Downloads/sinapi-cadernos-tecnicos/SINAPI-CT-DISSIPADORES-DE-ENERGIA.pdf" TargetMode="External"/><Relationship Id="rId9751" Type="http://schemas.openxmlformats.org/officeDocument/2006/relationships/hyperlink" Target="https://www.caixa.gov.br/Downloads/sinapi-cadernos-tecnicos/SINAPI-CT-VALVULAS-PARA-REDES-DE-SANEAMENTO.pdf" TargetMode="External"/><Relationship Id="rId1326" Type="http://schemas.openxmlformats.org/officeDocument/2006/relationships/hyperlink" Target="https://www.caixa.gov.br/Downloads/sinapi-cadernos-tecnicos/SINAPI-CT-CONCRETO-PROJETADO.pdf" TargetMode="External"/><Relationship Id="rId1740" Type="http://schemas.openxmlformats.org/officeDocument/2006/relationships/hyperlink" Target="https://www.caixa.gov.br/Downloads/sinapi-cadernos-tecnicos/SINAPI-CT-CUSTOS-HORARIOS-PRODUTIVO-E-IMPRODUTIVO-DOS-EQUIPAMENTOS.pdf" TargetMode="External"/><Relationship Id="rId4896" Type="http://schemas.openxmlformats.org/officeDocument/2006/relationships/hyperlink" Target="https://www.caixa.gov.br/Downloads/sinapi-cadernos-tecnicos/SINAPI-CT-INSTALACOES-HIDRAULICAS-RESERVACAO-E-BOMBAS-DE-RECALQUE.pdf" TargetMode="External"/><Relationship Id="rId5947" Type="http://schemas.openxmlformats.org/officeDocument/2006/relationships/hyperlink" Target="https://www.caixa.gov.br/Downloads/sinapi-cadernos-tecnicos/SINAPI-CT-INSTALACOES-DE-GAS-E-INCENDIO-EM-ACO-E-FERRO-GALVANIZADO.pdf" TargetMode="External"/><Relationship Id="rId8353" Type="http://schemas.openxmlformats.org/officeDocument/2006/relationships/hyperlink" Target="https://www.caixa.gov.br/Downloads/sinapi-cadernos-tecnicos/SINAPI-CT-QUADRAS-E-SEUS-EQUIPAMENTOS.pdf" TargetMode="External"/><Relationship Id="rId9404" Type="http://schemas.openxmlformats.org/officeDocument/2006/relationships/hyperlink" Target="https://www.caixa.gov.br/Downloads/sinapi-cadernos-tecnicos/SINAPI-CT-TRANSPORTE-CARGA-E-DESCARGA-DE-MATERIAIS.pdf" TargetMode="External"/><Relationship Id="rId32" Type="http://schemas.openxmlformats.org/officeDocument/2006/relationships/hyperlink" Target="https://www.caixa.gov.br/Downloads/sinapi-cadernos-tecnicos/SINAPI-CT-ALVENARIA-DE-VEDACAO.pdf" TargetMode="External"/><Relationship Id="rId3498" Type="http://schemas.openxmlformats.org/officeDocument/2006/relationships/hyperlink" Target="https://www.caixa.gov.br/Downloads/sinapi-cadernos-tecnicos/SINAPI-CT-ESQUADRIAS-PORTAS.pdf" TargetMode="External"/><Relationship Id="rId4549" Type="http://schemas.openxmlformats.org/officeDocument/2006/relationships/hyperlink" Target="https://www.caixa.gov.br/Downloads/sinapi-cadernos-tecnicos/SINAPI-CT-INSTALACOES-ELETRICAS-ELETRODUTOS-EMBUTIDOS-CABOS-CAIXAS-TOMADAS-E-INTERRUPTORES.pdf" TargetMode="External"/><Relationship Id="rId4963" Type="http://schemas.openxmlformats.org/officeDocument/2006/relationships/hyperlink" Target="https://www.caixa.gov.br/Downloads/sinapi-cadernos-tecnicos/SINAPI-CT-INSTALACOES-HIDRAULICAS-RESERVACAO-E-BOMBAS-DE-RECALQUE.pdf" TargetMode="External"/><Relationship Id="rId8006" Type="http://schemas.openxmlformats.org/officeDocument/2006/relationships/hyperlink" Target="https://www.caixa.gov.br/Downloads/sinapi-cadernos-tecnicos/SINAPI-CT-PISOS.pdf" TargetMode="External"/><Relationship Id="rId8420" Type="http://schemas.openxmlformats.org/officeDocument/2006/relationships/hyperlink" Target="https://www.caixa.gov.br/Downloads/sinapi-cadernos-tecnicos/SINAPI-CT-RASGOS-E-FIXACOES.pdf" TargetMode="External"/><Relationship Id="rId3565" Type="http://schemas.openxmlformats.org/officeDocument/2006/relationships/hyperlink" Target="https://www.caixa.gov.br/Downloads/sinapi-cadernos-tecnicos/SINAPI-CT-ESQUADRIAS-PORTAS.pdf" TargetMode="External"/><Relationship Id="rId4616" Type="http://schemas.openxmlformats.org/officeDocument/2006/relationships/hyperlink" Target="https://www.caixa.gov.br/Downloads/sinapi-cadernos-tecnicos/SINAPI-CT-INSTALACOES-ELETRICAS-ELETRODUTOS-CONEXOES-E-CONDULETES-APARENTES.pdf" TargetMode="External"/><Relationship Id="rId7022" Type="http://schemas.openxmlformats.org/officeDocument/2006/relationships/hyperlink" Target="https://www.caixa.gov.br/Downloads/sinapi-metodologia/Livro_SINAPI_Calculos_Parametros.pdf" TargetMode="External"/><Relationship Id="rId486" Type="http://schemas.openxmlformats.org/officeDocument/2006/relationships/hyperlink" Target="https://www.caixa.gov.br/Downloads/sinapi-cadernos-tecnicos/SINAPI-CT-ASSENTAMENTO-DE-TUBOS-DE-PVC-E-METALICOS-EM-REDES-DE-AGUA.pdf" TargetMode="External"/><Relationship Id="rId2167" Type="http://schemas.openxmlformats.org/officeDocument/2006/relationships/hyperlink" Target="https://www.caixa.gov.br/Downloads/sinapi-cadernos-tecnicos/SINAPI-CT-DEPRECIACAO-JUROS-IMPOSTOS-E-SEGUROS-MANUTENCAO-E-MATERIAIS-NA-OPERACAO-DOS-EQUIPAMENTOS.pdf" TargetMode="External"/><Relationship Id="rId2581" Type="http://schemas.openxmlformats.org/officeDocument/2006/relationships/hyperlink" Target="https://www.caixa.gov.br/Downloads/sinapi-cadernos-tecnicos/SINAPI-CT-DEPRECIACAO-JUROS-IMPOSTOS-E-SEGUROS-MANUTENCAO-E-MATERIAIS-NA-OPERACAO-DOS-EQUIPAMENTOS.pdf" TargetMode="External"/><Relationship Id="rId3218" Type="http://schemas.openxmlformats.org/officeDocument/2006/relationships/hyperlink" Target="https://www.caixa.gov.br/Downloads/sinapi-cadernos-tecnicos/SINAPI-CT-ESCAVACAO-VERTICAL-A-CEU-ABERTO.pdf" TargetMode="External"/><Relationship Id="rId3632" Type="http://schemas.openxmlformats.org/officeDocument/2006/relationships/hyperlink" Target="https://www.caixa.gov.br/Downloads/sinapi-cadernos-tecnicos/SINAPI-CT-ESTRUTURA-E-TRAMA-PARA-COBERTURA.pdf" TargetMode="External"/><Relationship Id="rId6788" Type="http://schemas.openxmlformats.org/officeDocument/2006/relationships/hyperlink" Target="https://www.caixa.gov.br/Downloads/sinapi-metodologia/Livro_SINAPI_Calculos_Parametros.pdf" TargetMode="External"/><Relationship Id="rId9194" Type="http://schemas.openxmlformats.org/officeDocument/2006/relationships/hyperlink" Target="https://www.caixa.gov.br/Downloads/sinapi-cadernos-tecnicos/SINAPI-CT-TRANSPORTE-DE-MATERIAIS-DENTRO-DO-CANTEIRO-DE-OBRAS.pdf" TargetMode="External"/><Relationship Id="rId139" Type="http://schemas.openxmlformats.org/officeDocument/2006/relationships/hyperlink" Target="https://www.caixa.gov.br/Downloads/sinapi-cadernos-tecnicos/SINAPI-CT-ARGAMASSAS.pdf" TargetMode="External"/><Relationship Id="rId553" Type="http://schemas.openxmlformats.org/officeDocument/2006/relationships/hyperlink" Target="https://www.caixa.gov.br/Downloads/sinapi-cadernos-tecnicos/SINAPI-CT-ASSENTAMENTO-DE-TUBOS-DE-PVC-E-METALICOS-EM-REDES-DE-AGUA.pdf" TargetMode="External"/><Relationship Id="rId1183" Type="http://schemas.openxmlformats.org/officeDocument/2006/relationships/hyperlink" Target="https://www.caixa.gov.br/Downloads/sinapi-cadernos-tecnicos/SINAPI-CT-CAIXAS-DE-AGUA-PARA-EDIFICACOES.pdf" TargetMode="External"/><Relationship Id="rId2234" Type="http://schemas.openxmlformats.org/officeDocument/2006/relationships/hyperlink" Target="https://www.caixa.gov.br/Downloads/sinapi-cadernos-tecnicos/SINAPI-CT-DEPRECIACAO-JUROS-IMPOSTOS-E-SEGUROS-MANUTENCAO-E-MATERIAIS-NA-OPERACAO-DOS-EQUIPAMENTOS.pdf" TargetMode="External"/><Relationship Id="rId7839" Type="http://schemas.openxmlformats.org/officeDocument/2006/relationships/hyperlink" Target="https://www.caixa.gov.br/Downloads/sinapi-cadernos-tecnicos/SINAPI-CT-PINTURA-EXTERNA.pdf" TargetMode="External"/><Relationship Id="rId9261" Type="http://schemas.openxmlformats.org/officeDocument/2006/relationships/hyperlink" Target="https://www.caixa.gov.br/Downloads/sinapi-cadernos-tecnicos/SINAPI-CT-TRANSPORTE-DE-MATERIAIS-DENTRO-DO-CANTEIRO-DE-OBRAS.pdf" TargetMode="External"/><Relationship Id="rId206" Type="http://schemas.openxmlformats.org/officeDocument/2006/relationships/hyperlink" Target="https://www.caixa.gov.br/Downloads/sinapi-cadernos-tecnicos/SINAPI-CT-ARGAMASSAS.pdf" TargetMode="External"/><Relationship Id="rId6855" Type="http://schemas.openxmlformats.org/officeDocument/2006/relationships/hyperlink" Target="https://www.caixa.gov.br/Downloads/sinapi-metodologia/Livro_SINAPI_Calculos_Parametros.pdf" TargetMode="External"/><Relationship Id="rId7906" Type="http://schemas.openxmlformats.org/officeDocument/2006/relationships/hyperlink" Target="https://www.caixa.gov.br/Downloads/sinapi-cadernos-tecnicos/SINAPI-CT-PINTURA-EM-MADEIRA.pdf" TargetMode="External"/><Relationship Id="rId620" Type="http://schemas.openxmlformats.org/officeDocument/2006/relationships/hyperlink" Target="https://www.caixa.gov.br/Downloads/sinapi-cadernos-tecnicos/SINAPI-CT-ASSENTAMENTO-DE-TUBOS-DE-PVC-E-METALICOS-EM-REDES-DE-AGUA.pdf" TargetMode="External"/><Relationship Id="rId1250" Type="http://schemas.openxmlformats.org/officeDocument/2006/relationships/hyperlink" Target="https://www.caixa.gov.br/Downloads/sinapi-cadernos-tecnicos/SINAPI-CT-CERCAS-PROTETORES-E-ALAMBRADOS.pdf" TargetMode="External"/><Relationship Id="rId2301" Type="http://schemas.openxmlformats.org/officeDocument/2006/relationships/hyperlink" Target="https://www.caixa.gov.br/Downloads/sinapi-cadernos-tecnicos/SINAPI-CT-DEPRECIACAO-JUROS-IMPOSTOS-E-SEGUROS-MANUTENCAO-E-MATERIAIS-NA-OPERACAO-DOS-EQUIPAMENTOS.pdf" TargetMode="External"/><Relationship Id="rId4059" Type="http://schemas.openxmlformats.org/officeDocument/2006/relationships/hyperlink" Target="https://www.caixa.gov.br/Downloads/sinapi-cadernos-tecnicos/SINAPI-CT-FORMAS-PARA-ESTRUTURAS-DE-CONCRETO-ARMADO.pdf" TargetMode="External"/><Relationship Id="rId5457" Type="http://schemas.openxmlformats.org/officeDocument/2006/relationships/hyperlink" Target="https://www.caixa.gov.br/Downloads/sinapi-cadernos-tecnicos/SINAPI-CT-INSTALACOES-PREDIAIS-DE-AGUA-FRIA-EM-PVC.pdf" TargetMode="External"/><Relationship Id="rId5871" Type="http://schemas.openxmlformats.org/officeDocument/2006/relationships/hyperlink" Target="https://www.caixa.gov.br/Downloads/sinapi-cadernos-tecnicos/SINAPI-CT-INSTALACOES-PREDIAIS-DE-AGUAS-PLUVIAIS-TUBOS-CONEXOES-CAIXAS-E-RALOS.pdf" TargetMode="External"/><Relationship Id="rId6508" Type="http://schemas.openxmlformats.org/officeDocument/2006/relationships/hyperlink" Target="https://www.caixa.gov.br/Downloads/sinapi-cadernos-tecnicos/SINAPI-CT-INSTALACOES-EM-COBRE.pdf" TargetMode="External"/><Relationship Id="rId6922" Type="http://schemas.openxmlformats.org/officeDocument/2006/relationships/hyperlink" Target="https://www.caixa.gov.br/Downloads/sinapi-metodologia/Livro_SINAPI_Calculos_Parametros.pdf" TargetMode="External"/><Relationship Id="rId4473" Type="http://schemas.openxmlformats.org/officeDocument/2006/relationships/hyperlink" Target="https://www.caixa.gov.br/Downloads/sinapi-cadernos-tecnicos/SINAPI-CT-INSTALACOES-ELETRICAS-ELETRODUTOS-EMBUTIDOS-CABOS-CAIXAS-TOMADAS-E-INTERRUPTORES.pdf" TargetMode="External"/><Relationship Id="rId5524" Type="http://schemas.openxmlformats.org/officeDocument/2006/relationships/hyperlink" Target="https://www.caixa.gov.br/Downloads/sinapi-cadernos-tecnicos/SINAPI-CT-INSTALACOES-PREDIAIS-DE-AGUA-FRIA-EM-PVC.pdf" TargetMode="External"/><Relationship Id="rId3075" Type="http://schemas.openxmlformats.org/officeDocument/2006/relationships/hyperlink" Target="https://www.caixa.gov.br/Downloads/sinapi-cadernos-tecnicos/SINAPI-CT-ESCADAS.pdf" TargetMode="External"/><Relationship Id="rId4126" Type="http://schemas.openxmlformats.org/officeDocument/2006/relationships/hyperlink" Target="https://www.caixa.gov.br/Downloads/sinapi-cadernos-tecnicos/SINAPI-CT-FORMAS-PARA-PILARES-CIRCULARES.pdf" TargetMode="External"/><Relationship Id="rId4540" Type="http://schemas.openxmlformats.org/officeDocument/2006/relationships/hyperlink" Target="https://www.caixa.gov.br/Downloads/sinapi-cadernos-tecnicos/SINAPI-CT-INSTALACOES-ELETRICAS-ELETRODUTOS-EMBUTIDOS-CABOS-CAIXAS-TOMADAS-E-INTERRUPTORES.pdf" TargetMode="External"/><Relationship Id="rId7696" Type="http://schemas.openxmlformats.org/officeDocument/2006/relationships/hyperlink" Target="https://www.caixa.gov.br/Downloads/sinapi-cadernos-tecnicos/SINAPI-CT-PAVIMENTO-INTERTRAVADO.pdf" TargetMode="External"/><Relationship Id="rId8747" Type="http://schemas.openxmlformats.org/officeDocument/2006/relationships/hyperlink" Target="https://www.caixa.gov.br/Downloads/sinapi-cadernos-tecnicos/SINAPI-CT-REDES-DE-AGUA-E-ESGOTO-EM-PEAD-LISO-(TUBOS-E-CONEXOES).pdf" TargetMode="External"/><Relationship Id="rId2091" Type="http://schemas.openxmlformats.org/officeDocument/2006/relationships/hyperlink" Target="https://www.caixa.gov.br/Downloads/sinapi-cadernos-tecnicos/SINAPI-CT-DEPRECIACAO-JUROS-IMPOSTOS-E-SEGUROS-MANUTENCAO-E-MATERIAIS-NA-OPERACAO-DOS-EQUIPAMENTOS.pdf" TargetMode="External"/><Relationship Id="rId3142" Type="http://schemas.openxmlformats.org/officeDocument/2006/relationships/hyperlink" Target="https://www.caixa.gov.br/Downloads/sinapi-cadernos-tecnicos/SINAPI-CT-ESCADAS.pdf" TargetMode="External"/><Relationship Id="rId6298" Type="http://schemas.openxmlformats.org/officeDocument/2006/relationships/hyperlink" Target="https://www.caixa.gov.br/Downloads/sinapi-cadernos-tecnicos/SINAPI-CT-INSTALACOES-DE-GAS-EM-PEX-MULTICAMADAS.pdf" TargetMode="External"/><Relationship Id="rId7349" Type="http://schemas.openxmlformats.org/officeDocument/2006/relationships/hyperlink" Target="https://www.caixa.gov.br/Downloads/sinapi-cadernos-tecnicos/SINAPI-CT-MASSA-UNICA-EXTERNA.pdf" TargetMode="External"/><Relationship Id="rId7763" Type="http://schemas.openxmlformats.org/officeDocument/2006/relationships/hyperlink" Target="https://www.caixa.gov.br/Downloads/sinapi-cadernos-tecnicos/SINAPI-CT-PERFURACAO-HORIZONTAL-DIRECIONAL-HDD.pdf" TargetMode="External"/><Relationship Id="rId6365" Type="http://schemas.openxmlformats.org/officeDocument/2006/relationships/hyperlink" Target="https://www.caixa.gov.br/Downloads/sinapi-cadernos-tecnicos/SINAPI-CT-INSTALACOES-DE-AR-CONDICIONADO-EM-COBRE.pdf" TargetMode="External"/><Relationship Id="rId7416" Type="http://schemas.openxmlformats.org/officeDocument/2006/relationships/hyperlink" Target="https://www.caixa.gov.br/Downloads/sinapi-cadernos-tecnicos/SINAPI-CT-MASSA-UNICA-INTERNA.pdf" TargetMode="External"/><Relationship Id="rId8814" Type="http://schemas.openxmlformats.org/officeDocument/2006/relationships/hyperlink" Target="https://www.caixa.gov.br/Downloads/sinapi-cadernos-tecnicos/SINAPI-CT-REVESTIMENTOS-CERAMICOS-INTERNOS.pdf" TargetMode="External"/><Relationship Id="rId130" Type="http://schemas.openxmlformats.org/officeDocument/2006/relationships/hyperlink" Target="https://www.caixa.gov.br/Downloads/sinapi-cadernos-tecnicos/SINAPI-CT-ARGAMASSAS.pdf" TargetMode="External"/><Relationship Id="rId3959" Type="http://schemas.openxmlformats.org/officeDocument/2006/relationships/hyperlink" Target="https://www.caixa.gov.br/Downloads/sinapi-cadernos-tecnicos/SINAPI-CT-FOSSAS-E-SUMIDOUROS.pdf" TargetMode="External"/><Relationship Id="rId5381" Type="http://schemas.openxmlformats.org/officeDocument/2006/relationships/hyperlink" Target="https://www.caixa.gov.br/Downloads/sinapi-cadernos-tecnicos/SINAPI-CT-INSTALACOES-PREDIAIS-DE-ESGOTO-TUBOS-E-CONEXOES.pdf" TargetMode="External"/><Relationship Id="rId6018" Type="http://schemas.openxmlformats.org/officeDocument/2006/relationships/hyperlink" Target="https://www.caixa.gov.br/Downloads/sinapi-cadernos-tecnicos/SINAPI-CT-INSTALACOES-DE-GAS-E-INCENDIO-EM-ACO-E-FERRO-GALVANIZADO.pdf" TargetMode="External"/><Relationship Id="rId7830" Type="http://schemas.openxmlformats.org/officeDocument/2006/relationships/hyperlink" Target="https://www.caixa.gov.br/Downloads/sinapi-cadernos-tecnicos/SINAPI-CT-PINTURA-EXTERNA.pdf" TargetMode="External"/><Relationship Id="rId2975" Type="http://schemas.openxmlformats.org/officeDocument/2006/relationships/hyperlink" Target="https://www.caixa.gov.br/Downloads/sinapi-cadernos-tecnicos/SINAPI-CT-EQUIPAMENTOS-DE-PROTECAO-COLETIVA.pdf" TargetMode="External"/><Relationship Id="rId5034" Type="http://schemas.openxmlformats.org/officeDocument/2006/relationships/hyperlink" Target="https://www.caixa.gov.br/Downloads/sinapi-cadernos-tecnicos/SINAPI-CT-INSTALACOES-HIDRAULICAS-RESERVACAO-E-BOMBAS-DE-RECALQUE.pdf" TargetMode="External"/><Relationship Id="rId6432" Type="http://schemas.openxmlformats.org/officeDocument/2006/relationships/hyperlink" Target="https://www.caixa.gov.br/Downloads/sinapi-cadernos-tecnicos/SINAPI-CT-INSTALACOES-EM-COBRE.pdf" TargetMode="External"/><Relationship Id="rId9588" Type="http://schemas.openxmlformats.org/officeDocument/2006/relationships/hyperlink" Target="https://www.caixa.gov.br/Downloads/sinapi-cadernos-tecnicos/SINAPI-CT-VIDROS-E-ESPELHOS.pdf" TargetMode="External"/><Relationship Id="rId947" Type="http://schemas.openxmlformats.org/officeDocument/2006/relationships/hyperlink" Target="https://www.caixa.gov.br/Downloads/sinapi-cadernos-tecnicos/SINAPI-CT-ATERROS-BASES-SUB-BASES-E-IMPRIMACOES.pdf" TargetMode="External"/><Relationship Id="rId1577" Type="http://schemas.openxmlformats.org/officeDocument/2006/relationships/hyperlink" Target="https://www.caixa.gov.br/Downloads/sinapi-cadernos-tecnicos/SINAPI-CT-CUSTOS-HORARIOS-PRODUTIVO-E-IMPRODUTIVO-DOS-EQUIPAMENTOS.pdf" TargetMode="External"/><Relationship Id="rId1991" Type="http://schemas.openxmlformats.org/officeDocument/2006/relationships/hyperlink" Target="https://www.caixa.gov.br/Downloads/sinapi-cadernos-tecnicos/SINAPI-CT-DEPRECIACAO-JUROS-IMPOSTOS-E-SEGUROS-MANUTENCAO-E-MATERIAIS-NA-OPERACAO-DOS-EQUIPAMENTOS.pdf" TargetMode="External"/><Relationship Id="rId2628" Type="http://schemas.openxmlformats.org/officeDocument/2006/relationships/hyperlink" Target="https://www.caixa.gov.br/Downloads/sinapi-cadernos-tecnicos/SINAPI-CT-DEPRECIACAO-JUROS-IMPOSTOS-E-SEGUROS-MANUTENCAO-E-MATERIAIS-NA-OPERACAO-DOS-EQUIPAMENTOS.pdf" TargetMode="External"/><Relationship Id="rId9655" Type="http://schemas.openxmlformats.org/officeDocument/2006/relationships/hyperlink" Target="https://www.caixa.gov.br/Downloads/sinapi-cadernos-tecnicos/SINAPI-CT-VALVULAS-E-REGISTROS-PARA-SISTEMAS-PREDIAIS.pdf" TargetMode="External"/><Relationship Id="rId1644" Type="http://schemas.openxmlformats.org/officeDocument/2006/relationships/hyperlink" Target="https://www.caixa.gov.br/Downloads/sinapi-cadernos-tecnicos/SINAPI-CT-CUSTOS-HORARIOS-PRODUTIVO-E-IMPRODUTIVO-DOS-EQUIPAMENTOS.pdf" TargetMode="External"/><Relationship Id="rId4050" Type="http://schemas.openxmlformats.org/officeDocument/2006/relationships/hyperlink" Target="https://www.caixa.gov.br/Downloads/sinapi-cadernos-tecnicos/SINAPI-CT-FORMAS-PARA-ESTRUTURAS-DE-CONCRETO-ARMADO.pdf" TargetMode="External"/><Relationship Id="rId5101" Type="http://schemas.openxmlformats.org/officeDocument/2006/relationships/hyperlink" Target="https://www.caixa.gov.br/Downloads/sinapi-cadernos-tecnicos/SINAPI-CT-INSTALACOES-HIDRAULICAS-RESERVACAO-E-BOMBAS-DE-RECALQUE.pdf" TargetMode="External"/><Relationship Id="rId8257" Type="http://schemas.openxmlformats.org/officeDocument/2006/relationships/hyperlink" Target="https://www.caixa.gov.br/Downloads/sinapi-cadernos-tecnicos/SINAPI-CT-POCOS-DE-VISITA-E-CAIXAS-PARA-BOCAS-DE-LOBO.pdf" TargetMode="External"/><Relationship Id="rId8671" Type="http://schemas.openxmlformats.org/officeDocument/2006/relationships/hyperlink" Target="https://www.caixa.gov.br/Downloads/sinapi-cadernos-tecnicos/SINAPI-CT-REDES-DE-LOGICA-TELEFONIA-E-IMAGEM.pdf" TargetMode="External"/><Relationship Id="rId9308" Type="http://schemas.openxmlformats.org/officeDocument/2006/relationships/hyperlink" Target="https://www.caixa.gov.br/Downloads/sinapi-cadernos-tecnicos/SINAPI-CT-TRANSPORTE-CARGA-E-DESCARGA-DE-MATERIAIS.pdf" TargetMode="External"/><Relationship Id="rId9722" Type="http://schemas.openxmlformats.org/officeDocument/2006/relationships/hyperlink" Target="https://www.caixa.gov.br/Downloads/sinapi-cadernos-tecnicos/SINAPI-CT-VALVULAS-E-REGISTROS-PARA-SISTEMAS-PREDIAIS.pdf" TargetMode="External"/><Relationship Id="rId1711" Type="http://schemas.openxmlformats.org/officeDocument/2006/relationships/hyperlink" Target="https://www.caixa.gov.br/Downloads/sinapi-cadernos-tecnicos/SINAPI-CT-CUSTOS-HORARIOS-PRODUTIVO-E-IMPRODUTIVO-DOS-EQUIPAMENTOS.pdf" TargetMode="External"/><Relationship Id="rId4867" Type="http://schemas.openxmlformats.org/officeDocument/2006/relationships/hyperlink" Target="https://www.caixa.gov.br/Downloads/sinapi-cadernos-tecnicos/SINAPI-CT-INSTALACOES-HIDRAULICAS-RESERVACAO-E-BOMBAS-DE-RECALQUE.pdf" TargetMode="External"/><Relationship Id="rId7273" Type="http://schemas.openxmlformats.org/officeDocument/2006/relationships/hyperlink" Target="https://www.caixa.gov.br/Downloads/sinapi-cadernos-tecnicos/SINAPI-CT-LUMINARIAS-EXTERNAS.pdf" TargetMode="External"/><Relationship Id="rId8324" Type="http://schemas.openxmlformats.org/officeDocument/2006/relationships/hyperlink" Target="https://www.caixa.gov.br/Downloads/sinapi-cadernos-tecnicos/SINAPI-CT-PRODUCAO-DE-CONCRETO.pdf" TargetMode="External"/><Relationship Id="rId3469" Type="http://schemas.openxmlformats.org/officeDocument/2006/relationships/hyperlink" Target="https://www.caixa.gov.br/Downloads/sinapi-cadernos-tecnicos/SINAPI-CT-ESQUADRIAS-PORTAS.pdf" TargetMode="External"/><Relationship Id="rId5918" Type="http://schemas.openxmlformats.org/officeDocument/2006/relationships/hyperlink" Target="https://www.caixa.gov.br/Downloads/sinapi-cadernos-tecnicos/SINAPI-CT-INSTALACOES-DE-DIVISORIAS-DIVERSAS.pdf" TargetMode="External"/><Relationship Id="rId7340" Type="http://schemas.openxmlformats.org/officeDocument/2006/relationships/hyperlink" Target="https://www.caixa.gov.br/Downloads/sinapi-cadernos-tecnicos/SINAPI-CT-MASSA-UNICA-EXTERNA.pdf" TargetMode="External"/><Relationship Id="rId2485" Type="http://schemas.openxmlformats.org/officeDocument/2006/relationships/hyperlink" Target="https://www.caixa.gov.br/Downloads/sinapi-cadernos-tecnicos/SINAPI-CT-DEPRECIACAO-JUROS-IMPOSTOS-E-SEGUROS-MANUTENCAO-E-MATERIAIS-NA-OPERACAO-DOS-EQUIPAMENTOS.pdf" TargetMode="External"/><Relationship Id="rId3883" Type="http://schemas.openxmlformats.org/officeDocument/2006/relationships/hyperlink" Target="https://www.caixa.gov.br/Downloads/sinapi-cadernos-tecnicos/SINAPI-CT-EXECUCAO-DE-TIRANTES.pdf" TargetMode="External"/><Relationship Id="rId4934" Type="http://schemas.openxmlformats.org/officeDocument/2006/relationships/hyperlink" Target="https://www.caixa.gov.br/Downloads/sinapi-cadernos-tecnicos/SINAPI-CT-INSTALACOES-HIDRAULICAS-RESERVACAO-E-BOMBAS-DE-RECALQUE.pdf" TargetMode="External"/><Relationship Id="rId9098" Type="http://schemas.openxmlformats.org/officeDocument/2006/relationships/hyperlink" Target="https://www.caixa.gov.br/Downloads/sinapi-cadernos-tecnicos/SINAPI-CT-TRANSPORTE-FLUVIAL-CARGA-E-DESCARGA.pdf" TargetMode="External"/><Relationship Id="rId457" Type="http://schemas.openxmlformats.org/officeDocument/2006/relationships/hyperlink" Target="https://www.caixa.gov.br/Downloads/sinapi-cadernos-tecnicos/SINAPI-CT-ASSENTAMENTO-DE-TUBOS-DE-PVC-E-METALICOS-EM-REDES-DE-AGUA.pdf" TargetMode="External"/><Relationship Id="rId1087" Type="http://schemas.openxmlformats.org/officeDocument/2006/relationships/hyperlink" Target="https://www.caixa.gov.br/Downloads/sinapi-cadernos-tecnicos/SINAPI-CT-BRISES.pdf" TargetMode="External"/><Relationship Id="rId2138" Type="http://schemas.openxmlformats.org/officeDocument/2006/relationships/hyperlink" Target="https://www.caixa.gov.br/Downloads/sinapi-cadernos-tecnicos/SINAPI-CT-DEPRECIACAO-JUROS-IMPOSTOS-E-SEGUROS-MANUTENCAO-E-MATERIAIS-NA-OPERACAO-DOS-EQUIPAMENTOS.pdf" TargetMode="External"/><Relationship Id="rId3536" Type="http://schemas.openxmlformats.org/officeDocument/2006/relationships/hyperlink" Target="https://www.caixa.gov.br/Downloads/sinapi-cadernos-tecnicos/SINAPI-CT-ESQUADRIAS-PORTAS.pdf" TargetMode="External"/><Relationship Id="rId3950" Type="http://schemas.openxmlformats.org/officeDocument/2006/relationships/hyperlink" Target="https://www.caixa.gov.br/Downloads/sinapi-cadernos-tecnicos/SINAPI-CT-FOSSAS-E-SUMIDOUROS.pdf" TargetMode="External"/><Relationship Id="rId9165" Type="http://schemas.openxmlformats.org/officeDocument/2006/relationships/hyperlink" Target="https://www.caixa.gov.br/Downloads/sinapi-cadernos-tecnicos/SINAPI-CT-TRANSPORTE-FLUVIAL-CARGA-E-DESCARGA.pdf" TargetMode="External"/><Relationship Id="rId871" Type="http://schemas.openxmlformats.org/officeDocument/2006/relationships/hyperlink" Target="https://www.caixa.gov.br/Downloads/sinapi-cadernos-tecnicos/SINAPI-CT-ATERROS-BASES-SUB-BASES-E-IMPRIMACOES.pdf" TargetMode="External"/><Relationship Id="rId2552" Type="http://schemas.openxmlformats.org/officeDocument/2006/relationships/hyperlink" Target="https://www.caixa.gov.br/Downloads/sinapi-cadernos-tecnicos/SINAPI-CT-DEPRECIACAO-JUROS-IMPOSTOS-E-SEGUROS-MANUTENCAO-E-MATERIAIS-NA-OPERACAO-DOS-EQUIPAMENTOS.pdf" TargetMode="External"/><Relationship Id="rId3603" Type="http://schemas.openxmlformats.org/officeDocument/2006/relationships/hyperlink" Target="https://www.caixa.gov.br/Downloads/sinapi-cadernos-tecnicos/SINAPI-CT-ESTACAS-RAIZ.pdf" TargetMode="External"/><Relationship Id="rId6759" Type="http://schemas.openxmlformats.org/officeDocument/2006/relationships/hyperlink" Target="https://www.caixa.gov.br/Downloads/sinapi-cadernos-tecnicos/SINAPI-CT-LIMPEZA-DE-OBRA.pdf" TargetMode="External"/><Relationship Id="rId524" Type="http://schemas.openxmlformats.org/officeDocument/2006/relationships/hyperlink" Target="https://www.caixa.gov.br/Downloads/sinapi-cadernos-tecnicos/SINAPI-CT-ASSENTAMENTO-DE-TUBOS-DE-PVC-E-METALICOS-EM-REDES-DE-AGUA.pdf" TargetMode="External"/><Relationship Id="rId1154" Type="http://schemas.openxmlformats.org/officeDocument/2006/relationships/hyperlink" Target="https://www.caixa.gov.br/Downloads/sinapi-cadernos-tecnicos/SINAPI-CT-CAIXAS-DE-AGUA-PARA-EDIFICACOES.pdf" TargetMode="External"/><Relationship Id="rId2205" Type="http://schemas.openxmlformats.org/officeDocument/2006/relationships/hyperlink" Target="https://www.caixa.gov.br/Downloads/sinapi-cadernos-tecnicos/SINAPI-CT-DEPRECIACAO-JUROS-IMPOSTOS-E-SEGUROS-MANUTENCAO-E-MATERIAIS-NA-OPERACAO-DOS-EQUIPAMENTOS.pdf" TargetMode="External"/><Relationship Id="rId5775" Type="http://schemas.openxmlformats.org/officeDocument/2006/relationships/hyperlink" Target="https://www.caixa.gov.br/Downloads/sinapi-cadernos-tecnicos/SINAPI-CT-INSTALACOES-PREDIAIS-DE-AGUA-QUENTE-EM-CPVC.pdf" TargetMode="External"/><Relationship Id="rId6826" Type="http://schemas.openxmlformats.org/officeDocument/2006/relationships/hyperlink" Target="https://www.caixa.gov.br/Downloads/sinapi-metodologia/Livro_SINAPI_Calculos_Parametros.pdf" TargetMode="External"/><Relationship Id="rId8181" Type="http://schemas.openxmlformats.org/officeDocument/2006/relationships/hyperlink" Target="https://www.caixa.gov.br/Downloads/sinapi-cadernos-tecnicos/SINAPI-CT-POCOS-DE-VISITA-E-CAIXAS-PARA-BOCAS-DE-LOBO.pdf" TargetMode="External"/><Relationship Id="rId9232" Type="http://schemas.openxmlformats.org/officeDocument/2006/relationships/hyperlink" Target="https://www.caixa.gov.br/Downloads/sinapi-cadernos-tecnicos/SINAPI-CT-TRANSPORTE-DE-MATERIAIS-DENTRO-DO-CANTEIRO-DE-OBRAS.pdf" TargetMode="External"/><Relationship Id="rId1221" Type="http://schemas.openxmlformats.org/officeDocument/2006/relationships/hyperlink" Target="https://www.caixa.gov.br/Downloads/sinapi-cadernos-tecnicos/SINAPI-CT-CANALETAS-GRELHAS-E-CAIXAS-COM-GRELHA-PARA-DRENAGEM.pdf" TargetMode="External"/><Relationship Id="rId4377" Type="http://schemas.openxmlformats.org/officeDocument/2006/relationships/hyperlink" Target="https://www.caixa.gov.br/Downloads/sinapi-cadernos-tecnicos/SINAPI-CT-INSTALACOES-ELETRICAS-ELETRODUTOS-EMBUTIDOS-CABOS-CAIXAS-TOMADAS-E-INTERRUPTORES.pdf" TargetMode="External"/><Relationship Id="rId4791" Type="http://schemas.openxmlformats.org/officeDocument/2006/relationships/hyperlink" Target="https://www.caixa.gov.br/Downloads/sinapi-cadernos-tecnicos/SINAPI-CT-INSTALACOES-ELETRICAS-REDE-DE-DISTRIBUICAO.pdf" TargetMode="External"/><Relationship Id="rId5428" Type="http://schemas.openxmlformats.org/officeDocument/2006/relationships/hyperlink" Target="https://www.caixa.gov.br/Downloads/sinapi-cadernos-tecnicos/SINAPI-CT-INSTALACOES-PREDIAIS-DE-ESGOTO-TUBOS-E-CONEXOES.pdf" TargetMode="External"/><Relationship Id="rId5842" Type="http://schemas.openxmlformats.org/officeDocument/2006/relationships/hyperlink" Target="https://www.caixa.gov.br/Downloads/sinapi-cadernos-tecnicos/SINAPI-CT-INSTALACOES-PREDIAIS-DE-AGUAS-PLUVIAIS-TUBOS-CONEXOES-CAIXAS-E-RALOS.pdf" TargetMode="External"/><Relationship Id="rId8998" Type="http://schemas.openxmlformats.org/officeDocument/2006/relationships/hyperlink" Target="https://www.caixa.gov.br/Downloads/sinapi-cadernos-tecnicos/SINAPI-CT-SISTEMAS-DE-MEDICAO.pdf" TargetMode="External"/><Relationship Id="rId3393" Type="http://schemas.openxmlformats.org/officeDocument/2006/relationships/hyperlink" Target="https://www.caixa.gov.br/Downloads/sinapi-cadernos-tecnicos/SINAPI-CT-ESCORAMENTO-E-PREPARO-DE-FUNDO-DE-VALAS.pdf" TargetMode="External"/><Relationship Id="rId4444" Type="http://schemas.openxmlformats.org/officeDocument/2006/relationships/hyperlink" Target="https://www.caixa.gov.br/Downloads/sinapi-cadernos-tecnicos/SINAPI-CT-INSTALACOES-ELETRICAS-ELETRODUTOS-EMBUTIDOS-CABOS-CAIXAS-TOMADAS-E-INTERRUPTORES.pdf" TargetMode="External"/><Relationship Id="rId3046" Type="http://schemas.openxmlformats.org/officeDocument/2006/relationships/hyperlink" Target="https://www.caixa.gov.br/Downloads/sinapi-cadernos-tecnicos/SINAPI-CT-EQUIPAMENTOS-DE-PROTECAO-COLETIVA.pdf" TargetMode="External"/><Relationship Id="rId3460" Type="http://schemas.openxmlformats.org/officeDocument/2006/relationships/hyperlink" Target="https://www.caixa.gov.br/Downloads/sinapi-cadernos-tecnicos/SINAPI-CT-ESQUADRIAS-PORTAS.pdf" TargetMode="External"/><Relationship Id="rId381" Type="http://schemas.openxmlformats.org/officeDocument/2006/relationships/hyperlink" Target="https://www.caixa.gov.br/Downloads/sinapi-cadernos-tecnicos/SINAPI-CT-ASSENTAMENTO-DE-TUBOS-DE-ESGOTO-EM-PVC-E-PEAD.pdf" TargetMode="External"/><Relationship Id="rId2062" Type="http://schemas.openxmlformats.org/officeDocument/2006/relationships/hyperlink" Target="https://www.caixa.gov.br/Downloads/sinapi-cadernos-tecnicos/SINAPI-CT-DEPRECIACAO-JUROS-IMPOSTOS-E-SEGUROS-MANUTENCAO-E-MATERIAIS-NA-OPERACAO-DOS-EQUIPAMENTOS.pdf" TargetMode="External"/><Relationship Id="rId3113" Type="http://schemas.openxmlformats.org/officeDocument/2006/relationships/hyperlink" Target="https://www.caixa.gov.br/Downloads/sinapi-cadernos-tecnicos/SINAPI-CT-ESCADAS.pdf" TargetMode="External"/><Relationship Id="rId4511" Type="http://schemas.openxmlformats.org/officeDocument/2006/relationships/hyperlink" Target="https://www.caixa.gov.br/Downloads/sinapi-cadernos-tecnicos/SINAPI-CT-INSTALACOES-ELETRICAS-ELETRODUTOS-EMBUTIDOS-CABOS-CAIXAS-TOMADAS-E-INTERRUPTORES.pdf" TargetMode="External"/><Relationship Id="rId6269" Type="http://schemas.openxmlformats.org/officeDocument/2006/relationships/hyperlink" Target="https://www.caixa.gov.br/Downloads/sinapi-cadernos-tecnicos/SINAPI-CT-INSTALACOES-DE-GAS-EM-PEX-MULTICAMADAS.pdf" TargetMode="External"/><Relationship Id="rId7667" Type="http://schemas.openxmlformats.org/officeDocument/2006/relationships/hyperlink" Target="https://www.caixa.gov.br/Downloads/sinapi-cadernos-tecnicos/SINAPI-CT-PASSEIOS-DE-CONCRETO.pdf" TargetMode="External"/><Relationship Id="rId8718" Type="http://schemas.openxmlformats.org/officeDocument/2006/relationships/hyperlink" Target="https://www.caixa.gov.br/Downloads/sinapi-cadernos-tecnicos/SINAPI-CT-REDES-DE-AGUA-E-ESGOTO-EM-PEAD-LISO-(TUBOS-E-CONEXOES).pdf" TargetMode="External"/><Relationship Id="rId6683" Type="http://schemas.openxmlformats.org/officeDocument/2006/relationships/hyperlink" Target="https://www.caixa.gov.br/Downloads/sinapi-cadernos-tecnicos/SINAPI-CT-LAJES-PRE-MOLDADAS.pdf" TargetMode="External"/><Relationship Id="rId7734" Type="http://schemas.openxmlformats.org/officeDocument/2006/relationships/hyperlink" Target="https://www.caixa.gov.br/Downloads/sinapi-cadernos-tecnicos/SINAPI-CT-PAVIMENTO-RIGIDO-DE-CONCRETO.pdf" TargetMode="External"/><Relationship Id="rId2879" Type="http://schemas.openxmlformats.org/officeDocument/2006/relationships/hyperlink" Target="https://www.caixa.gov.br/Downloads/sinapi-cadernos-tecnicos/SINAPI-CT-ELETROCALHAS.pdf" TargetMode="External"/><Relationship Id="rId5285" Type="http://schemas.openxmlformats.org/officeDocument/2006/relationships/hyperlink" Target="https://www.caixa.gov.br/Downloads/sinapi-cadernos-tecnicos/SINAPI-CT-INSTALACOES-HIDRAULICAS-EM-PPR.pdf" TargetMode="External"/><Relationship Id="rId6336" Type="http://schemas.openxmlformats.org/officeDocument/2006/relationships/hyperlink" Target="https://www.caixa.gov.br/Downloads/sinapi-cadernos-tecnicos/SINAPI-CT-INSTALACOES-DE-AR-CONDICIONADO.pdf" TargetMode="External"/><Relationship Id="rId6750" Type="http://schemas.openxmlformats.org/officeDocument/2006/relationships/hyperlink" Target="https://www.caixa.gov.br/Downloads/sinapi-cadernos-tecnicos/SINAPI-CT-LIGACOES-PREDIAIS-DE-AGUA-E-ESGOTO.pdf" TargetMode="External"/><Relationship Id="rId7801" Type="http://schemas.openxmlformats.org/officeDocument/2006/relationships/hyperlink" Target="https://www.caixa.gov.br/Downloads/sinapi-cadernos-tecnicos/SINAPI-CT-PERFURACAO-HORIZONTAL-DIRECIONAL-HDD.pdf" TargetMode="External"/><Relationship Id="rId101" Type="http://schemas.openxmlformats.org/officeDocument/2006/relationships/hyperlink" Target="https://www.caixa.gov.br/Downloads/sinapi-cadernos-tecnicos/SINAPI-CT-ARGAMASSAS.pdf" TargetMode="External"/><Relationship Id="rId1895" Type="http://schemas.openxmlformats.org/officeDocument/2006/relationships/hyperlink" Target="https://www.caixa.gov.br/Downloads/sinapi-cadernos-tecnicos/SINAPI-CT-DEMOLICOES-E-REMOCOES.pdf" TargetMode="External"/><Relationship Id="rId2946" Type="http://schemas.openxmlformats.org/officeDocument/2006/relationships/hyperlink" Target="https://www.caixa.gov.br/Downloads/sinapi-cadernos-tecnicos/SINAPI-CT-ENERGIA-SOLAR-PARA-EDIFICACOES.pdf" TargetMode="External"/><Relationship Id="rId5352" Type="http://schemas.openxmlformats.org/officeDocument/2006/relationships/hyperlink" Target="https://www.caixa.gov.br/Downloads/sinapi-cadernos-tecnicos/SINAPI-CT-INSTALACOES-PREDIAIS-DE-ESGOTO-TUBOS-E-CONEXOES.pdf" TargetMode="External"/><Relationship Id="rId6403" Type="http://schemas.openxmlformats.org/officeDocument/2006/relationships/hyperlink" Target="https://www.caixa.gov.br/Downloads/sinapi-cadernos-tecnicos/SINAPI-CT-INSTALACOES-EM-COBRE.pdf" TargetMode="External"/><Relationship Id="rId9559" Type="http://schemas.openxmlformats.org/officeDocument/2006/relationships/hyperlink" Target="https://www.caixa.gov.br/Downloads/sinapi-cadernos-tecnicos/SINAPI-CT-VERGAS-CONTRAVERGAS-E-FIXACAO-DE-ALVENARIA.pdf" TargetMode="External"/><Relationship Id="rId918" Type="http://schemas.openxmlformats.org/officeDocument/2006/relationships/hyperlink" Target="https://www.caixa.gov.br/Downloads/sinapi-cadernos-tecnicos/SINAPI-CT-ATERROS-BASES-SUB-BASES-E-IMPRIMACOES.pdf" TargetMode="External"/><Relationship Id="rId1548" Type="http://schemas.openxmlformats.org/officeDocument/2006/relationships/hyperlink" Target="https://www.caixa.gov.br/Downloads/sinapi-cadernos-tecnicos/SINAPI-CT-CUSTOS-HORARIOS-PRODUTIVO-E-IMPRODUTIVO-DOS-EQUIPAMENTOS.pdf" TargetMode="External"/><Relationship Id="rId5005" Type="http://schemas.openxmlformats.org/officeDocument/2006/relationships/hyperlink" Target="https://www.caixa.gov.br/Downloads/sinapi-cadernos-tecnicos/SINAPI-CT-INSTALACOES-HIDRAULICAS-RESERVACAO-E-BOMBAS-DE-RECALQUE.pdf" TargetMode="External"/><Relationship Id="rId8575" Type="http://schemas.openxmlformats.org/officeDocument/2006/relationships/hyperlink" Target="https://www.caixa.gov.br/Downloads/sinapi-cadernos-tecnicos/SINAPI-CT-REDES-ENTERRADAS-DE-DISTRIBUICAO-ELETRICA.pdf" TargetMode="External"/><Relationship Id="rId9626" Type="http://schemas.openxmlformats.org/officeDocument/2006/relationships/hyperlink" Target="https://www.caixa.gov.br/Downloads/sinapi-cadernos-tecnicos/SINAPI-CT-VALVULAS-E-REGISTROS-PARA-SISTEMAS-PREDIAIS.pdf" TargetMode="External"/><Relationship Id="rId1962" Type="http://schemas.openxmlformats.org/officeDocument/2006/relationships/hyperlink" Target="https://www.caixa.gov.br/Downloads/sinapi-cadernos-tecnicos/SINAPI-CT-DEPRECIACAO-JUROS-IMPOSTOS-E-SEGUROS-MANUTENCAO-E-MATERIAIS-NA-OPERACAO-DOS-EQUIPAMENTOS.pdf" TargetMode="External"/><Relationship Id="rId4021" Type="http://schemas.openxmlformats.org/officeDocument/2006/relationships/hyperlink" Target="https://www.caixa.gov.br/Downloads/sinapi-cadernos-tecnicos/SINAPI-CT-FORMAS-PARA-ESTRUTURAS-DE-CONCRETO-ARMADO.pdf" TargetMode="External"/><Relationship Id="rId7177" Type="http://schemas.openxmlformats.org/officeDocument/2006/relationships/hyperlink" Target="https://www.caixa.gov.br/Downloads/sinapi-cadernos-tecnicos/SINAPI-CT-LOUCAS-E-METAIS.pdf" TargetMode="External"/><Relationship Id="rId7591" Type="http://schemas.openxmlformats.org/officeDocument/2006/relationships/hyperlink" Target="https://www.caixa.gov.br/Downloads/sinapi-cadernos-tecnicos/SINAPI-CT-PAREDES-DE-CONCRETO-FORMAS.pdf" TargetMode="External"/><Relationship Id="rId8228" Type="http://schemas.openxmlformats.org/officeDocument/2006/relationships/hyperlink" Target="https://www.caixa.gov.br/Downloads/sinapi-cadernos-tecnicos/SINAPI-CT-POCOS-DE-VISITA-E-CAIXAS-PARA-BOCAS-DE-LOBO.pdf" TargetMode="External"/><Relationship Id="rId1615" Type="http://schemas.openxmlformats.org/officeDocument/2006/relationships/hyperlink" Target="https://www.caixa.gov.br/Downloads/sinapi-cadernos-tecnicos/SINAPI-CT-CUSTOS-HORARIOS-PRODUTIVO-E-IMPRODUTIVO-DOS-EQUIPAMENTOS.pdf" TargetMode="External"/><Relationship Id="rId6193" Type="http://schemas.openxmlformats.org/officeDocument/2006/relationships/hyperlink" Target="https://www.caixa.gov.br/Downloads/sinapi-cadernos-tecnicos/SINAPI-CT-INSTALACOES-DE-GAS-E-INCENDIO-EM-ACO-E-FERRO-GALVANIZADO.pdf" TargetMode="External"/><Relationship Id="rId7244" Type="http://schemas.openxmlformats.org/officeDocument/2006/relationships/hyperlink" Target="https://www.caixa.gov.br/Downloads/sinapi-cadernos-tecnicos/SINAPI-CT-LOUCAS-E-METAIS.pdf" TargetMode="External"/><Relationship Id="rId8642" Type="http://schemas.openxmlformats.org/officeDocument/2006/relationships/hyperlink" Target="https://www.caixa.gov.br/Downloads/sinapi-cadernos-tecnicos/SINAPI-CT-REDES-DE-LOGICA-TELEFONIA-E-IMAGEM.pdf" TargetMode="External"/><Relationship Id="rId3787" Type="http://schemas.openxmlformats.org/officeDocument/2006/relationships/hyperlink" Target="https://www.caixa.gov.br/Downloads/sinapi-cadernos-tecnicos/SINAPI-CT-ESTRUTURAS-DE-MADEIRA.pdf" TargetMode="External"/><Relationship Id="rId4838" Type="http://schemas.openxmlformats.org/officeDocument/2006/relationships/hyperlink" Target="https://www.caixa.gov.br/Downloads/sinapi-cadernos-tecnicos/SINAPI-CT-INSTALACOES-HIDRAULICAS-RESERVACAO-E-BOMBAS-DE-RECALQUE.pdf" TargetMode="External"/><Relationship Id="rId2389" Type="http://schemas.openxmlformats.org/officeDocument/2006/relationships/hyperlink" Target="https://www.caixa.gov.br/Downloads/sinapi-cadernos-tecnicos/SINAPI-CT-DEPRECIACAO-JUROS-IMPOSTOS-E-SEGUROS-MANUTENCAO-E-MATERIAIS-NA-OPERACAO-DOS-EQUIPAMENTOS.pdf" TargetMode="External"/><Relationship Id="rId3854" Type="http://schemas.openxmlformats.org/officeDocument/2006/relationships/hyperlink" Target="https://www.caixa.gov.br/Downloads/sinapi-cadernos-tecnicos/SINAPI-CT-EXECUCAO-DE-TIRANTES.pdf" TargetMode="External"/><Relationship Id="rId4905" Type="http://schemas.openxmlformats.org/officeDocument/2006/relationships/hyperlink" Target="https://www.caixa.gov.br/Downloads/sinapi-cadernos-tecnicos/SINAPI-CT-INSTALACOES-HIDRAULICAS-RESERVACAO-E-BOMBAS-DE-RECALQUE.pdf" TargetMode="External"/><Relationship Id="rId6260" Type="http://schemas.openxmlformats.org/officeDocument/2006/relationships/hyperlink" Target="https://www.caixa.gov.br/Downloads/sinapi-cadernos-tecnicos/SINAPI-CT-INSTALACOES-DE-GAS-EM-PEX-MULTICAMADAS.pdf" TargetMode="External"/><Relationship Id="rId7311" Type="http://schemas.openxmlformats.org/officeDocument/2006/relationships/hyperlink" Target="https://www.caixa.gov.br/Downloads/sinapi-cadernos-tecnicos/SINAPI-CT-MASSA-UNICA-EXTERNA.pdf" TargetMode="External"/><Relationship Id="rId775" Type="http://schemas.openxmlformats.org/officeDocument/2006/relationships/hyperlink" Target="https://www.caixa.gov.br/Downloads/sinapi-cadernos-tecnicos/SINAPI-CT-ATERROS-BASES-SUB-BASES-E-IMPRIMACOES.pdf" TargetMode="External"/><Relationship Id="rId2456" Type="http://schemas.openxmlformats.org/officeDocument/2006/relationships/hyperlink" Target="https://www.caixa.gov.br/Downloads/sinapi-cadernos-tecnicos/SINAPI-CT-DEPRECIACAO-JUROS-IMPOSTOS-E-SEGUROS-MANUTENCAO-E-MATERIAIS-NA-OPERACAO-DOS-EQUIPAMENTOS.pdf" TargetMode="External"/><Relationship Id="rId2870" Type="http://schemas.openxmlformats.org/officeDocument/2006/relationships/hyperlink" Target="https://www.caixa.gov.br/Downloads/sinapi-cadernos-tecnicos/SINAPI-CT-ELETROCALHAS.pdf" TargetMode="External"/><Relationship Id="rId3507" Type="http://schemas.openxmlformats.org/officeDocument/2006/relationships/hyperlink" Target="https://www.caixa.gov.br/Downloads/sinapi-cadernos-tecnicos/SINAPI-CT-ESQUADRIAS-PORTAS.pdf" TargetMode="External"/><Relationship Id="rId3921" Type="http://schemas.openxmlformats.org/officeDocument/2006/relationships/hyperlink" Target="https://www.caixa.gov.br/Downloads/sinapi-cadernos-tecnicos/SINAPI-CT-FOSSAS-E-SUMIDOUROS.pdf" TargetMode="External"/><Relationship Id="rId9069" Type="http://schemas.openxmlformats.org/officeDocument/2006/relationships/hyperlink" Target="https://www.caixa.gov.br/Downloads/sinapi-cadernos-tecnicos/SINAPI-CT-TELHAMENTO-PARA-COBERTURA.pdf" TargetMode="External"/><Relationship Id="rId9483" Type="http://schemas.openxmlformats.org/officeDocument/2006/relationships/hyperlink" Target="https://www.caixa.gov.br/Downloads/sinapi-cadernos-tecnicos/SINAPI-CT-TUBULACAO-FLANGEADA-PARA-REDES-DE-AGUA.pdf" TargetMode="External"/><Relationship Id="rId428" Type="http://schemas.openxmlformats.org/officeDocument/2006/relationships/hyperlink" Target="https://www.caixa.gov.br/Downloads/sinapi-cadernos-tecnicos/SINAPI-CT-ASSENTAMENTO-DE-TUBOS-DE-PVC-E-METALICOS-EM-REDES-DE-AGUA.pdf" TargetMode="External"/><Relationship Id="rId842" Type="http://schemas.openxmlformats.org/officeDocument/2006/relationships/hyperlink" Target="https://www.caixa.gov.br/Downloads/sinapi-cadernos-tecnicos/SINAPI-CT-ATERROS-BASES-SUB-BASES-E-IMPRIMACOES.pdf" TargetMode="External"/><Relationship Id="rId1058" Type="http://schemas.openxmlformats.org/officeDocument/2006/relationships/hyperlink" Target="https://www.caixa.gov.br/Downloads/sinapi-cadernos-tecnicos/SINAPI-CT-BOCAS-PARA-BUEIROS.pdf" TargetMode="External"/><Relationship Id="rId1472" Type="http://schemas.openxmlformats.org/officeDocument/2006/relationships/hyperlink" Target="https://www.caixa.gov.br/Downloads/sinapi-cadernos-tecnicos/SINAPI-CT-CUSTOS-HORARIOS-PRODUTIVO-E-IMPRODUTIVO-DOS-EQUIPAMENTOS.pdf" TargetMode="External"/><Relationship Id="rId2109" Type="http://schemas.openxmlformats.org/officeDocument/2006/relationships/hyperlink" Target="https://www.caixa.gov.br/Downloads/sinapi-cadernos-tecnicos/SINAPI-CT-DEPRECIACAO-JUROS-IMPOSTOS-E-SEGUROS-MANUTENCAO-E-MATERIAIS-NA-OPERACAO-DOS-EQUIPAMENTOS.pdf" TargetMode="External"/><Relationship Id="rId2523" Type="http://schemas.openxmlformats.org/officeDocument/2006/relationships/hyperlink" Target="https://www.caixa.gov.br/Downloads/sinapi-cadernos-tecnicos/SINAPI-CT-DEPRECIACAO-JUROS-IMPOSTOS-E-SEGUROS-MANUTENCAO-E-MATERIAIS-NA-OPERACAO-DOS-EQUIPAMENTOS.pdf" TargetMode="External"/><Relationship Id="rId5679" Type="http://schemas.openxmlformats.org/officeDocument/2006/relationships/hyperlink" Target="https://www.caixa.gov.br/Downloads/sinapi-cadernos-tecnicos/SINAPI-CT-INSTALACOES-PREDIAIS-DE-AGUA-QUENTE-EM-CPVC.pdf" TargetMode="External"/><Relationship Id="rId8085" Type="http://schemas.openxmlformats.org/officeDocument/2006/relationships/hyperlink" Target="https://www.caixa.gov.br/Downloads/sinapi-cadernos-tecnicos/SINAPI-CT-POSTES-DE-CONCRETO-E-METALICOS.pdf" TargetMode="External"/><Relationship Id="rId9136" Type="http://schemas.openxmlformats.org/officeDocument/2006/relationships/hyperlink" Target="https://www.caixa.gov.br/Downloads/sinapi-cadernos-tecnicos/SINAPI-CT-TRANSPORTE-FLUVIAL-CARGA-E-DESCARGA.pdf" TargetMode="External"/><Relationship Id="rId9550" Type="http://schemas.openxmlformats.org/officeDocument/2006/relationships/hyperlink" Target="https://www.caixa.gov.br/Downloads/sinapi-cadernos-tecnicos/SINAPI-CT-VERGAS-CONTRAVERGAS-E-FIXACAO-DE-ALVENARIA.pdf" TargetMode="External"/><Relationship Id="rId1125" Type="http://schemas.openxmlformats.org/officeDocument/2006/relationships/hyperlink" Target="https://www.caixa.gov.br/Downloads/sinapi-cadernos-tecnicos/SINAPI-CT-CAIXAS-ENTERRADAS.pdf" TargetMode="External"/><Relationship Id="rId4695" Type="http://schemas.openxmlformats.org/officeDocument/2006/relationships/hyperlink" Target="https://www.caixa.gov.br/Downloads/sinapi-cadernos-tecnicos/SINAPI-CT-INSTALACOES-ELETRICAS-QUADROS-CABOS-DISJUNTORES-CONTATORES-E-BARRAMENTOS-BLINDADOS.pdf" TargetMode="External"/><Relationship Id="rId8152" Type="http://schemas.openxmlformats.org/officeDocument/2006/relationships/hyperlink" Target="https://www.caixa.gov.br/Downloads/sinapi-cadernos-tecnicos/SINAPI-CT-POCOS-DE-VISITA-E-CAIXAS-PARA-BOCAS-DE-LOBO.pdf" TargetMode="External"/><Relationship Id="rId9203" Type="http://schemas.openxmlformats.org/officeDocument/2006/relationships/hyperlink" Target="https://www.caixa.gov.br/Downloads/sinapi-cadernos-tecnicos/SINAPI-CT-TRANSPORTE-DE-MATERIAIS-DENTRO-DO-CANTEIRO-DE-OBRAS.pdf" TargetMode="External"/><Relationship Id="rId3297" Type="http://schemas.openxmlformats.org/officeDocument/2006/relationships/hyperlink" Target="https://www.caixa.gov.br/Downloads/sinapi-cadernos-tecnicos/SINAPI-CT-ESCAVACAO-DE-VALAS.pdf" TargetMode="External"/><Relationship Id="rId4348" Type="http://schemas.openxmlformats.org/officeDocument/2006/relationships/hyperlink" Target="https://www.caixa.gov.br/Downloads/sinapi-cadernos-tecnicos/SINAPI-CT-IMPERMEABILIZACAO-PROTECAO-MECANICA-E-TRATAMENTO-DE-JUNTA.pdf" TargetMode="External"/><Relationship Id="rId5746" Type="http://schemas.openxmlformats.org/officeDocument/2006/relationships/hyperlink" Target="https://www.caixa.gov.br/Downloads/sinapi-cadernos-tecnicos/SINAPI-CT-INSTALACOES-PREDIAIS-DE-AGUA-QUENTE-EM-CPVC.pdf" TargetMode="External"/><Relationship Id="rId4762" Type="http://schemas.openxmlformats.org/officeDocument/2006/relationships/hyperlink" Target="https://www.caixa.gov.br/Downloads/sinapi-cadernos-tecnicos/SINAPI-CT-INSTALACOES-ELETRICAS-REDE-DE-DISTRIBUICAO.pdf" TargetMode="External"/><Relationship Id="rId5813" Type="http://schemas.openxmlformats.org/officeDocument/2006/relationships/hyperlink" Target="https://www.caixa.gov.br/Downloads/sinapi-cadernos-tecnicos/SINAPI-CT-INSTALACOES-PREDIAIS-DE-AGUA-QUENTE-EM-CPVC.pdf" TargetMode="External"/><Relationship Id="rId8969" Type="http://schemas.openxmlformats.org/officeDocument/2006/relationships/hyperlink" Target="https://www.caixa.gov.br/Downloads/sinapi-cadernos-tecnicos/SINAPI-CT-SISTEMAS-DE-MEDICAO.pdf" TargetMode="External"/><Relationship Id="rId285" Type="http://schemas.openxmlformats.org/officeDocument/2006/relationships/hyperlink" Target="https://www.caixa.gov.br/Downloads/sinapi-cadernos-tecnicos/SINAPI-CT-ARMACAO-PARA-ESTRUTURAS-DE-CONCRETO-ARMADO.pdf" TargetMode="External"/><Relationship Id="rId3364" Type="http://schemas.openxmlformats.org/officeDocument/2006/relationships/hyperlink" Target="https://www.caixa.gov.br/Downloads/sinapi-cadernos-tecnicos/SINAPI-CT-ESCORAMENTO-E-PREPARO-DE-FUNDO-DE-VALAS.pdf" TargetMode="External"/><Relationship Id="rId4415" Type="http://schemas.openxmlformats.org/officeDocument/2006/relationships/hyperlink" Target="https://www.caixa.gov.br/Downloads/sinapi-cadernos-tecnicos/SINAPI-CT-INSTALACOES-ELETRICAS-ELETRODUTOS-EMBUTIDOS-CABOS-CAIXAS-TOMADAS-E-INTERRUPTORES.pdf" TargetMode="External"/><Relationship Id="rId7985" Type="http://schemas.openxmlformats.org/officeDocument/2006/relationships/hyperlink" Target="https://www.caixa.gov.br/Downloads/sinapi-cadernos-tecnicos/SINAPI-CT-PINTURA-PARA-PISOS-E-PARA-SINALIZACAO-HORIZONTAL-E-VERTICAL.pdf" TargetMode="External"/><Relationship Id="rId2380" Type="http://schemas.openxmlformats.org/officeDocument/2006/relationships/hyperlink" Target="https://www.caixa.gov.br/Downloads/sinapi-cadernos-tecnicos/SINAPI-CT-DEPRECIACAO-JUROS-IMPOSTOS-E-SEGUROS-MANUTENCAO-E-MATERIAIS-NA-OPERACAO-DOS-EQUIPAMENTOS.pdf" TargetMode="External"/><Relationship Id="rId3017" Type="http://schemas.openxmlformats.org/officeDocument/2006/relationships/hyperlink" Target="https://www.caixa.gov.br/Downloads/sinapi-cadernos-tecnicos/SINAPI-CT-EQUIPAMENTOS-DE-PROTECAO-COLETIVA.pdf" TargetMode="External"/><Relationship Id="rId3431" Type="http://schemas.openxmlformats.org/officeDocument/2006/relationships/hyperlink" Target="https://www.caixa.gov.br/Downloads/sinapi-cadernos-tecnicos/SINAPI-CT-ESQUADRIAS-JANELAS.pdf" TargetMode="External"/><Relationship Id="rId6587" Type="http://schemas.openxmlformats.org/officeDocument/2006/relationships/hyperlink" Target="https://www.caixa.gov.br/Downloads/sinapi-cadernos-tecnicos/SINAPI-CT-INSTALACOES-EM-COBRE.pdf" TargetMode="External"/><Relationship Id="rId7638" Type="http://schemas.openxmlformats.org/officeDocument/2006/relationships/hyperlink" Target="https://www.caixa.gov.br/Downloads/sinapi-cadernos-tecnicos/SINAPI-CT-PARQUINHOS-E-EQUIPAMENTOS-DE-GINASTICA-AO-AR-LIVRE.pdf" TargetMode="External"/><Relationship Id="rId352" Type="http://schemas.openxmlformats.org/officeDocument/2006/relationships/hyperlink" Target="https://www.caixa.gov.br/Downloads/sinapi-cadernos-tecnicos/SINAPI-CT-ASSENTAMENTO-DE-TUBOS-DE-ESGOTO-EM-PVC-E-PEAD.pdf" TargetMode="External"/><Relationship Id="rId2033" Type="http://schemas.openxmlformats.org/officeDocument/2006/relationships/hyperlink" Target="https://www.caixa.gov.br/Downloads/sinapi-cadernos-tecnicos/SINAPI-CT-DEPRECIACAO-JUROS-IMPOSTOS-E-SEGUROS-MANUTENCAO-E-MATERIAIS-NA-OPERACAO-DOS-EQUIPAMENTOS.pdf" TargetMode="External"/><Relationship Id="rId5189" Type="http://schemas.openxmlformats.org/officeDocument/2006/relationships/hyperlink" Target="https://www.caixa.gov.br/Downloads/sinapi-cadernos-tecnicos/SINAPI-CT-INSTALACOES-HIDRAULICAS-EM-PEX.pdf" TargetMode="External"/><Relationship Id="rId6654" Type="http://schemas.openxmlformats.org/officeDocument/2006/relationships/hyperlink" Target="https://www.caixa.gov.br/Downloads/sinapi-cadernos-tecnicos/SINAPI-CT-LAJES-PRE-MOLDADAS.pdf" TargetMode="External"/><Relationship Id="rId7705" Type="http://schemas.openxmlformats.org/officeDocument/2006/relationships/hyperlink" Target="https://www.caixa.gov.br/Downloads/sinapi-cadernos-tecnicos/SINAPI-CT-PAVIMENTO-INTERTRAVADO.pdf" TargetMode="External"/><Relationship Id="rId9060" Type="http://schemas.openxmlformats.org/officeDocument/2006/relationships/hyperlink" Target="https://www.caixa.gov.br/Downloads/sinapi-cadernos-tecnicos/SINAPI-CT-TELHAMENTO-PARA-COBERTURA.pdf" TargetMode="External"/><Relationship Id="rId1799" Type="http://schemas.openxmlformats.org/officeDocument/2006/relationships/hyperlink" Target="https://www.caixa.gov.br/Downloads/sinapi-cadernos-tecnicos/SINAPI-CT-CUSTOS-HORARIOS-PRODUTIVO-E-IMPRODUTIVO-DOS-EQUIPAMENTOS.pdf" TargetMode="External"/><Relationship Id="rId2100" Type="http://schemas.openxmlformats.org/officeDocument/2006/relationships/hyperlink" Target="https://www.caixa.gov.br/Downloads/sinapi-cadernos-tecnicos/SINAPI-CT-DEPRECIACAO-JUROS-IMPOSTOS-E-SEGUROS-MANUTENCAO-E-MATERIAIS-NA-OPERACAO-DOS-EQUIPAMENTOS.pdf" TargetMode="External"/><Relationship Id="rId5256" Type="http://schemas.openxmlformats.org/officeDocument/2006/relationships/hyperlink" Target="https://www.caixa.gov.br/Downloads/sinapi-cadernos-tecnicos/SINAPI-CT-INSTALACOES-HIDRAULICAS-EM-PPR.pdf" TargetMode="External"/><Relationship Id="rId5670" Type="http://schemas.openxmlformats.org/officeDocument/2006/relationships/hyperlink" Target="https://www.caixa.gov.br/Downloads/sinapi-cadernos-tecnicos/SINAPI-CT-INSTALACOES-PREDIAIS-DE-AGUA-FRIA-EM-PVC.pdf" TargetMode="External"/><Relationship Id="rId6307" Type="http://schemas.openxmlformats.org/officeDocument/2006/relationships/hyperlink" Target="https://www.caixa.gov.br/Downloads/sinapi-cadernos-tecnicos/SINAPI-CT-INSTALACOES-DE-AR-CONDICIONADO.pdf" TargetMode="External"/><Relationship Id="rId4272" Type="http://schemas.openxmlformats.org/officeDocument/2006/relationships/hyperlink" Target="https://www.caixa.gov.br/Downloads/sinapi-cadernos-tecnicos/SINAPI-CT-GUIAS-E-SARJETAS.pdf" TargetMode="External"/><Relationship Id="rId5323" Type="http://schemas.openxmlformats.org/officeDocument/2006/relationships/hyperlink" Target="https://www.caixa.gov.br/Downloads/sinapi-cadernos-tecnicos/SINAPI-CT-INSTALACOES-HIDRAULICAS-EM-PPR.pdf" TargetMode="External"/><Relationship Id="rId6721" Type="http://schemas.openxmlformats.org/officeDocument/2006/relationships/hyperlink" Target="https://www.caixa.gov.br/Downloads/sinapi-cadernos-tecnicos/SINAPI-CT-LIGACOES-PREDIAIS-DE-AGUA-E-ESGOTO.pdf" TargetMode="External"/><Relationship Id="rId8479" Type="http://schemas.openxmlformats.org/officeDocument/2006/relationships/hyperlink" Target="https://www.caixa.gov.br/Downloads/sinapi-cadernos-tecnicos/SINAPI-CT-RASGOS-E-FIXACOES.pdf" TargetMode="External"/><Relationship Id="rId1866" Type="http://schemas.openxmlformats.org/officeDocument/2006/relationships/hyperlink" Target="https://www.caixa.gov.br/Downloads/sinapi-cadernos-tecnicos/SINAPI-CT-DEMOLICOES-E-REMOCOES.pdf" TargetMode="External"/><Relationship Id="rId2917" Type="http://schemas.openxmlformats.org/officeDocument/2006/relationships/hyperlink" Target="https://www.caixa.gov.br/Downloads/sinapi-cadernos-tecnicos/SINAPI-CT-ELETROCALHAS.pdf" TargetMode="External"/><Relationship Id="rId8893" Type="http://schemas.openxmlformats.org/officeDocument/2006/relationships/hyperlink" Target="https://www.caixa.gov.br/Downloads/sinapi-cadernos-tecnicos/SINAPI-CT-SINALIZACAO-VERTICAL-VIARIA.pdf" TargetMode="External"/><Relationship Id="rId1519" Type="http://schemas.openxmlformats.org/officeDocument/2006/relationships/hyperlink" Target="https://www.caixa.gov.br/Downloads/sinapi-cadernos-tecnicos/SINAPI-CT-CUSTOS-HORARIOS-PRODUTIVO-E-IMPRODUTIVO-DOS-EQUIPAMENTOS.pdf" TargetMode="External"/><Relationship Id="rId1933" Type="http://schemas.openxmlformats.org/officeDocument/2006/relationships/hyperlink" Target="https://www.caixa.gov.br/Downloads/sinapi-cadernos-tecnicos/SINAPI-CT-DEPRECIACAO-JUROS-IMPOSTOS-E-SEGUROS-MANUTENCAO-E-MATERIAIS-NA-OPERACAO-DOS-EQUIPAMENTOS.pdf" TargetMode="External"/><Relationship Id="rId6097" Type="http://schemas.openxmlformats.org/officeDocument/2006/relationships/hyperlink" Target="https://www.caixa.gov.br/Downloads/sinapi-cadernos-tecnicos/SINAPI-CT-INSTALACOES-DE-GAS-E-INCENDIO-EM-ACO-E-FERRO-GALVANIZADO.pdf" TargetMode="External"/><Relationship Id="rId7495" Type="http://schemas.openxmlformats.org/officeDocument/2006/relationships/hyperlink" Target="https://www.caixa.gov.br/Downloads/sinapi-cadernos-tecnicos/SINAPI-CT-MONTAGEM-DE-GRUAS-E-CREMALHEIRAS.pdf" TargetMode="External"/><Relationship Id="rId8546" Type="http://schemas.openxmlformats.org/officeDocument/2006/relationships/hyperlink" Target="https://www.caixa.gov.br/Downloads/sinapi-cadernos-tecnicos/SINAPI-CT-RECOMPOSICAO-DE-PAVIMENTOS.pdf" TargetMode="External"/><Relationship Id="rId8960" Type="http://schemas.openxmlformats.org/officeDocument/2006/relationships/hyperlink" Target="https://www.caixa.gov.br/Downloads/sinapi-cadernos-tecnicos/SINAPI-CT-SISTEMAS-DE-MEDICAO.pdf" TargetMode="External"/><Relationship Id="rId7148" Type="http://schemas.openxmlformats.org/officeDocument/2006/relationships/hyperlink" Target="https://www.caixa.gov.br/Downloads/sinapi-metodologia/Livro_SINAPI_Calculos_Parametros.pdf" TargetMode="External"/><Relationship Id="rId7562" Type="http://schemas.openxmlformats.org/officeDocument/2006/relationships/hyperlink" Target="https://www.caixa.gov.br/Downloads/sinapi-cadernos-tecnicos/SINAPI-CT-PAREDES-DE-CONCRETO-ESTUCAMENTO.pdf" TargetMode="External"/><Relationship Id="rId8613" Type="http://schemas.openxmlformats.org/officeDocument/2006/relationships/hyperlink" Target="https://www.caixa.gov.br/Downloads/sinapi-cadernos-tecnicos/SINAPI-CT-REDES-DE-LOGICA-TELEFONIA-E-IMAGEM.pdf" TargetMode="External"/><Relationship Id="rId3758" Type="http://schemas.openxmlformats.org/officeDocument/2006/relationships/hyperlink" Target="https://www.caixa.gov.br/Downloads/sinapi-cadernos-tecnicos/SINAPI-CT-ESTRUTURAS-DE-CONTENCAO-PERFIS-PRANCHADOS-CORTINAS-E-MUROS-DE-ARRIMO.pdf" TargetMode="External"/><Relationship Id="rId4809" Type="http://schemas.openxmlformats.org/officeDocument/2006/relationships/hyperlink" Target="https://www.caixa.gov.br/Downloads/sinapi-cadernos-tecnicos/SINAPI-CT-INSTALACOES-HIDRAULICAS-RESERVACAO-E-BOMBAS-DE-RECALQUE.pdf" TargetMode="External"/><Relationship Id="rId6164" Type="http://schemas.openxmlformats.org/officeDocument/2006/relationships/hyperlink" Target="https://www.caixa.gov.br/Downloads/sinapi-cadernos-tecnicos/SINAPI-CT-INSTALACOES-DE-GAS-E-INCENDIO-EM-ACO-E-FERRO-GALVANIZADO.pdf" TargetMode="External"/><Relationship Id="rId7215" Type="http://schemas.openxmlformats.org/officeDocument/2006/relationships/hyperlink" Target="https://www.caixa.gov.br/Downloads/sinapi-cadernos-tecnicos/SINAPI-CT-LOUCAS-E-METAIS.pdf" TargetMode="External"/><Relationship Id="rId679" Type="http://schemas.openxmlformats.org/officeDocument/2006/relationships/hyperlink" Target="https://www.caixa.gov.br/Downloads/sinapi-cadernos-tecnicos/SINAPI-CT-ASSENTAMENTO-DE-TUBOS-DE-ESGOTO-OU-DRENAGEM-PLUVIAL-EM-CONCRETO.pdf" TargetMode="External"/><Relationship Id="rId2774" Type="http://schemas.openxmlformats.org/officeDocument/2006/relationships/hyperlink" Target="https://www.caixa.gov.br/Downloads/sinapi-cadernos-tecnicos/SINAPI-CT-DRENOS.pdf" TargetMode="External"/><Relationship Id="rId5180" Type="http://schemas.openxmlformats.org/officeDocument/2006/relationships/hyperlink" Target="https://www.caixa.gov.br/Downloads/sinapi-cadernos-tecnicos/SINAPI-CT-INSTALACOES-HIDRAULICAS-EM-PEX.pdf" TargetMode="External"/><Relationship Id="rId6231" Type="http://schemas.openxmlformats.org/officeDocument/2006/relationships/hyperlink" Target="https://www.caixa.gov.br/Downloads/sinapi-cadernos-tecnicos/SINAPI-CT-INSTALACOES-DE-GAS-E-INCENDIO-EM-ACO-E-FERRO-GALVANIZADO.pdf" TargetMode="External"/><Relationship Id="rId9387" Type="http://schemas.openxmlformats.org/officeDocument/2006/relationships/hyperlink" Target="https://www.caixa.gov.br/Downloads/sinapi-cadernos-tecnicos/SINAPI-CT-TRANSPORTE-CARGA-E-DESCARGA-DE-MATERIAIS.pdf" TargetMode="External"/><Relationship Id="rId746" Type="http://schemas.openxmlformats.org/officeDocument/2006/relationships/hyperlink" Target="https://www.caixa.gov.br/Downloads/sinapi-cadernos-tecnicos/SINAPI-CT-ATERRO-E-REATERRO-DE-VALAS.pdf" TargetMode="External"/><Relationship Id="rId1376" Type="http://schemas.openxmlformats.org/officeDocument/2006/relationships/hyperlink" Target="https://www.caixa.gov.br/Downloads/sinapi-cadernos-tecnicos/SINAPI-CT-CONCRETO-PROTENDIDO.pdf" TargetMode="External"/><Relationship Id="rId2427" Type="http://schemas.openxmlformats.org/officeDocument/2006/relationships/hyperlink" Target="https://www.caixa.gov.br/Downloads/sinapi-cadernos-tecnicos/SINAPI-CT-DEPRECIACAO-JUROS-IMPOSTOS-E-SEGUROS-MANUTENCAO-E-MATERIAIS-NA-OPERACAO-DOS-EQUIPAMENTOS.pdf" TargetMode="External"/><Relationship Id="rId3825" Type="http://schemas.openxmlformats.org/officeDocument/2006/relationships/hyperlink" Target="https://www.caixa.gov.br/Downloads/sinapi-cadernos-tecnicos/SINAPI-CT-ESTRUTURAS-DE-MADEIRA.pdf" TargetMode="External"/><Relationship Id="rId9454" Type="http://schemas.openxmlformats.org/officeDocument/2006/relationships/hyperlink" Target="https://www.caixa.gov.br/Downloads/sinapi-cadernos-tecnicos/SINAPI-CT-TUBULACAO-FLANGEADA-PARA-REDES-DE-AGUA.pdf" TargetMode="External"/><Relationship Id="rId1029" Type="http://schemas.openxmlformats.org/officeDocument/2006/relationships/hyperlink" Target="https://www.caixa.gov.br/Downloads/sinapi-cadernos-tecnicos/SINAPI-CT-BOCAS-PARA-BUEIROS.pdf" TargetMode="External"/><Relationship Id="rId1790" Type="http://schemas.openxmlformats.org/officeDocument/2006/relationships/hyperlink" Target="https://www.caixa.gov.br/Downloads/sinapi-cadernos-tecnicos/SINAPI-CT-CUSTOS-HORARIOS-PRODUTIVO-E-IMPRODUTIVO-DOS-EQUIPAMENTOS.pdf" TargetMode="External"/><Relationship Id="rId2841" Type="http://schemas.openxmlformats.org/officeDocument/2006/relationships/hyperlink" Target="https://www.caixa.gov.br/Downloads/sinapi-cadernos-tecnicos/SINAPI-CT-DUTOS-PARA-AR-CONDICIONADO.pdf" TargetMode="External"/><Relationship Id="rId5997" Type="http://schemas.openxmlformats.org/officeDocument/2006/relationships/hyperlink" Target="https://www.caixa.gov.br/Downloads/sinapi-cadernos-tecnicos/SINAPI-CT-INSTALACOES-DE-GAS-E-INCENDIO-EM-ACO-E-FERRO-GALVANIZADO.pdf" TargetMode="External"/><Relationship Id="rId8056" Type="http://schemas.openxmlformats.org/officeDocument/2006/relationships/hyperlink" Target="https://www.caixa.gov.br/Downloads/sinapi-cadernos-tecnicos/SINAPI-CT-POSTES-DE-CONCRETO-E-METALICOS.pdf" TargetMode="External"/><Relationship Id="rId9107" Type="http://schemas.openxmlformats.org/officeDocument/2006/relationships/hyperlink" Target="https://www.caixa.gov.br/Downloads/sinapi-cadernos-tecnicos/SINAPI-CT-TRANSPORTE-FLUVIAL-CARGA-E-DESCARGA.pdf" TargetMode="External"/><Relationship Id="rId82" Type="http://schemas.openxmlformats.org/officeDocument/2006/relationships/hyperlink" Target="https://www.caixa.gov.br/Downloads/sinapi-cadernos-tecnicos/SINAPI-CT-ALVENARIA-DE-VEDACAO.pdf" TargetMode="External"/><Relationship Id="rId813" Type="http://schemas.openxmlformats.org/officeDocument/2006/relationships/hyperlink" Target="https://www.caixa.gov.br/Downloads/sinapi-cadernos-tecnicos/SINAPI-CT-ATERROS-BASES-SUB-BASES-E-IMPRIMACOES.pdf" TargetMode="External"/><Relationship Id="rId1443" Type="http://schemas.openxmlformats.org/officeDocument/2006/relationships/hyperlink" Target="https://www.caixa.gov.br/Downloads/sinapi-cadernos-tecnicos/SINAPI-CT-CONTRAPISO.pdf" TargetMode="External"/><Relationship Id="rId4599" Type="http://schemas.openxmlformats.org/officeDocument/2006/relationships/hyperlink" Target="https://www.caixa.gov.br/Downloads/sinapi-cadernos-tecnicos/SINAPI-CT-INSTALACOES-ELETRICAS-ELETRODUTOS-CONEXOES-E-CONDULETES-APARENTES.pdf" TargetMode="External"/><Relationship Id="rId7072" Type="http://schemas.openxmlformats.org/officeDocument/2006/relationships/hyperlink" Target="https://www.caixa.gov.br/Downloads/sinapi-metodologia/Livro_SINAPI_Calculos_Parametros.pdf" TargetMode="External"/><Relationship Id="rId8470" Type="http://schemas.openxmlformats.org/officeDocument/2006/relationships/hyperlink" Target="https://www.caixa.gov.br/Downloads/sinapi-cadernos-tecnicos/SINAPI-CT-RASGOS-E-FIXACOES.pdf" TargetMode="External"/><Relationship Id="rId9521" Type="http://schemas.openxmlformats.org/officeDocument/2006/relationships/hyperlink" Target="https://www.caixa.gov.br/Downloads/sinapi-cadernos-tecnicos/SINAPI-CT-USINAGENS.pdf" TargetMode="External"/><Relationship Id="rId1510" Type="http://schemas.openxmlformats.org/officeDocument/2006/relationships/hyperlink" Target="https://www.caixa.gov.br/Downloads/sinapi-cadernos-tecnicos/SINAPI-CT-CUSTOS-HORARIOS-PRODUTIVO-E-IMPRODUTIVO-DOS-EQUIPAMENTOS.pdf" TargetMode="External"/><Relationship Id="rId4666" Type="http://schemas.openxmlformats.org/officeDocument/2006/relationships/hyperlink" Target="https://www.caixa.gov.br/Downloads/sinapi-cadernos-tecnicos/SINAPI-CT-INSTALACOES-ELETRICAS-QUADROS-CABOS-DISJUNTORES-CONTATORES-E-BARRAMENTOS-BLINDADOS.pdf" TargetMode="External"/><Relationship Id="rId5717" Type="http://schemas.openxmlformats.org/officeDocument/2006/relationships/hyperlink" Target="https://www.caixa.gov.br/Downloads/sinapi-cadernos-tecnicos/SINAPI-CT-INSTALACOES-PREDIAIS-DE-AGUA-QUENTE-EM-CPVC.pdf" TargetMode="External"/><Relationship Id="rId8123" Type="http://schemas.openxmlformats.org/officeDocument/2006/relationships/hyperlink" Target="https://www.caixa.gov.br/Downloads/sinapi-cadernos-tecnicos/SINAPI-CT-POSTES-DE-CONCRETO-E-METALICOS.pdf" TargetMode="External"/><Relationship Id="rId3268" Type="http://schemas.openxmlformats.org/officeDocument/2006/relationships/hyperlink" Target="https://www.caixa.gov.br/Downloads/sinapi-cadernos-tecnicos/SINAPI-CT-ESCAVACAO-DE-VALAS.pdf" TargetMode="External"/><Relationship Id="rId3682" Type="http://schemas.openxmlformats.org/officeDocument/2006/relationships/hyperlink" Target="https://www.caixa.gov.br/Downloads/sinapi-cadernos-tecnicos/SINAPI-CT-ESTRUTURA-E-TRAMA-PARA-COBERTURA.pdf" TargetMode="External"/><Relationship Id="rId4319" Type="http://schemas.openxmlformats.org/officeDocument/2006/relationships/hyperlink" Target="https://www.caixa.gov.br/Downloads/sinapi-cadernos-tecnicos/SINAPI-CT-ILUMINACAO-PREDIAL-E-MONITORAMENTO.pdf" TargetMode="External"/><Relationship Id="rId4733" Type="http://schemas.openxmlformats.org/officeDocument/2006/relationships/hyperlink" Target="https://www.caixa.gov.br/Downloads/sinapi-cadernos-tecnicos/SINAPI-CT-INSTALACOES-ELETRICAS-REDE-DE-DISTRIBUICAO.pdf" TargetMode="External"/><Relationship Id="rId7889" Type="http://schemas.openxmlformats.org/officeDocument/2006/relationships/hyperlink" Target="https://www.caixa.gov.br/Downloads/sinapi-cadernos-tecnicos/SINAPI-CT-PINTURA-EM-MADEIRA.pdf" TargetMode="External"/><Relationship Id="rId189" Type="http://schemas.openxmlformats.org/officeDocument/2006/relationships/hyperlink" Target="https://www.caixa.gov.br/Downloads/sinapi-cadernos-tecnicos/SINAPI-CT-ARGAMASSAS.pdf" TargetMode="External"/><Relationship Id="rId2284" Type="http://schemas.openxmlformats.org/officeDocument/2006/relationships/hyperlink" Target="https://www.caixa.gov.br/Downloads/sinapi-cadernos-tecnicos/SINAPI-CT-DEPRECIACAO-JUROS-IMPOSTOS-E-SEGUROS-MANUTENCAO-E-MATERIAIS-NA-OPERACAO-DOS-EQUIPAMENTOS.pdf" TargetMode="External"/><Relationship Id="rId3335" Type="http://schemas.openxmlformats.org/officeDocument/2006/relationships/hyperlink" Target="https://www.caixa.gov.br/Downloads/sinapi-cadernos-tecnicos/SINAPI-CT-ESCAVACAO-EM-MATERIAL-DE-3&#170;-CATEGORIA.pdf" TargetMode="External"/><Relationship Id="rId256" Type="http://schemas.openxmlformats.org/officeDocument/2006/relationships/hyperlink" Target="https://www.caixa.gov.br/Downloads/sinapi-cadernos-tecnicos/SINAPI-CT-ARGAMASSAS.pdf" TargetMode="External"/><Relationship Id="rId670" Type="http://schemas.openxmlformats.org/officeDocument/2006/relationships/hyperlink" Target="https://www.caixa.gov.br/Downloads/sinapi-cadernos-tecnicos/SINAPI-CT-ASSENTAMENTO-DE-TUBOS-DE-ESGOTO-OU-DRENAGEM-PLUVIAL-EM-CONCRETO.pdf" TargetMode="External"/><Relationship Id="rId2351" Type="http://schemas.openxmlformats.org/officeDocument/2006/relationships/hyperlink" Target="https://www.caixa.gov.br/Downloads/sinapi-cadernos-tecnicos/SINAPI-CT-DEPRECIACAO-JUROS-IMPOSTOS-E-SEGUROS-MANUTENCAO-E-MATERIAIS-NA-OPERACAO-DOS-EQUIPAMENTOS.pdf" TargetMode="External"/><Relationship Id="rId3402" Type="http://schemas.openxmlformats.org/officeDocument/2006/relationships/hyperlink" Target="https://www.caixa.gov.br/Downloads/sinapi-cadernos-tecnicos/SINAPI-CT-ESCORAMENTO-E-PREPARO-DE-FUNDO-DE-VALAS.pdf" TargetMode="External"/><Relationship Id="rId4800" Type="http://schemas.openxmlformats.org/officeDocument/2006/relationships/hyperlink" Target="https://www.caixa.gov.br/Downloads/sinapi-cadernos-tecnicos/SINAPI-CT-INSTALACOES-ELETRICAS-REDE-DE-DISTRIBUICAO.pdf" TargetMode="External"/><Relationship Id="rId6558" Type="http://schemas.openxmlformats.org/officeDocument/2006/relationships/hyperlink" Target="https://www.caixa.gov.br/Downloads/sinapi-cadernos-tecnicos/SINAPI-CT-INSTALACOES-EM-COBRE.pdf" TargetMode="External"/><Relationship Id="rId7956" Type="http://schemas.openxmlformats.org/officeDocument/2006/relationships/hyperlink" Target="https://www.caixa.gov.br/Downloads/sinapi-cadernos-tecnicos/SINAPI-CT-PINTURA-EM-SUPERFICIES-METALICAS.pdf" TargetMode="External"/><Relationship Id="rId323" Type="http://schemas.openxmlformats.org/officeDocument/2006/relationships/hyperlink" Target="https://www.caixa.gov.br/Downloads/sinapi-cadernos-tecnicos/SINAPI-CT-ARMACAO-PARA-ESTRUTURAS-DE-CONCRETO-ARMADO.pdf" TargetMode="External"/><Relationship Id="rId2004" Type="http://schemas.openxmlformats.org/officeDocument/2006/relationships/hyperlink" Target="https://www.caixa.gov.br/Downloads/sinapi-cadernos-tecnicos/SINAPI-CT-DEPRECIACAO-JUROS-IMPOSTOS-E-SEGUROS-MANUTENCAO-E-MATERIAIS-NA-OPERACAO-DOS-EQUIPAMENTOS.pdf" TargetMode="External"/><Relationship Id="rId6972" Type="http://schemas.openxmlformats.org/officeDocument/2006/relationships/hyperlink" Target="https://www.caixa.gov.br/Downloads/sinapi-metodologia/Livro_SINAPI_Calculos_Parametros.pdf" TargetMode="External"/><Relationship Id="rId7609" Type="http://schemas.openxmlformats.org/officeDocument/2006/relationships/hyperlink" Target="https://www.caixa.gov.br/Downloads/sinapi-cadernos-tecnicos/SINAPI-CT-PAREDES-EM-DRYWALL.pdf" TargetMode="External"/><Relationship Id="rId9031" Type="http://schemas.openxmlformats.org/officeDocument/2006/relationships/hyperlink" Target="https://www.caixa.gov.br/Downloads/sinapi-cadernos-tecnicos/SINAPI-CT-TELHAMENTO-PARA-COBERTURA.pdf" TargetMode="External"/><Relationship Id="rId4176" Type="http://schemas.openxmlformats.org/officeDocument/2006/relationships/hyperlink" Target="https://www.caixa.gov.br/Downloads/sinapi-cadernos-tecnicos/SINAPI-CT-GESSO.pdf" TargetMode="External"/><Relationship Id="rId5574" Type="http://schemas.openxmlformats.org/officeDocument/2006/relationships/hyperlink" Target="https://www.caixa.gov.br/Downloads/sinapi-cadernos-tecnicos/SINAPI-CT-INSTALACOES-PREDIAIS-DE-AGUA-FRIA-EM-PVC.pdf" TargetMode="External"/><Relationship Id="rId6625" Type="http://schemas.openxmlformats.org/officeDocument/2006/relationships/hyperlink" Target="https://www.caixa.gov.br/Downloads/sinapi-cadernos-tecnicos/SINAPI-CT-INSTALACOES-PARA-CANTEIROS-DE-OBRAS.pdf" TargetMode="External"/><Relationship Id="rId1020" Type="http://schemas.openxmlformats.org/officeDocument/2006/relationships/hyperlink" Target="https://www.caixa.gov.br/Downloads/sinapi-cadernos-tecnicos/SINAPI-CT-BOCAS-PARA-BUEIROS.pdf" TargetMode="External"/><Relationship Id="rId4590" Type="http://schemas.openxmlformats.org/officeDocument/2006/relationships/hyperlink" Target="https://www.caixa.gov.br/Downloads/sinapi-cadernos-tecnicos/SINAPI-CT-INSTALACOES-ELETRICAS-ELETRODUTOS-CONEXOES-E-CONDULETES-APARENTES.pdf" TargetMode="External"/><Relationship Id="rId5227" Type="http://schemas.openxmlformats.org/officeDocument/2006/relationships/hyperlink" Target="https://www.caixa.gov.br/Downloads/sinapi-cadernos-tecnicos/SINAPI-CT-INSTALACOES-HIDRAULICAS-EM-PEX.pdf" TargetMode="External"/><Relationship Id="rId5641" Type="http://schemas.openxmlformats.org/officeDocument/2006/relationships/hyperlink" Target="https://www.caixa.gov.br/Downloads/sinapi-cadernos-tecnicos/SINAPI-CT-INSTALACOES-PREDIAIS-DE-AGUA-FRIA-EM-PVC.pdf" TargetMode="External"/><Relationship Id="rId8797" Type="http://schemas.openxmlformats.org/officeDocument/2006/relationships/hyperlink" Target="https://www.caixa.gov.br/Downloads/sinapi-cadernos-tecnicos/SINAPI-CT-REMOCAO-DE-ENTULHO-E-DESCARTE.pdf" TargetMode="External"/><Relationship Id="rId1837" Type="http://schemas.openxmlformats.org/officeDocument/2006/relationships/hyperlink" Target="https://www.caixa.gov.br/Downloads/sinapi-cadernos-tecnicos/SINAPI-CT-CUSTOS-HORARIOS-PRODUTIVO-E-IMPRODUTIVO-DOS-EQUIPAMENTOS.pdf" TargetMode="External"/><Relationship Id="rId3192" Type="http://schemas.openxmlformats.org/officeDocument/2006/relationships/hyperlink" Target="https://www.caixa.gov.br/Downloads/sinapi-cadernos-tecnicos/SINAPI-CT-ESCAVACAO-VERTICAL-A-CEU-ABERTO.pdf" TargetMode="External"/><Relationship Id="rId4243" Type="http://schemas.openxmlformats.org/officeDocument/2006/relationships/hyperlink" Target="https://www.caixa.gov.br/Downloads/sinapi-cadernos-tecnicos/SINAPI-CT-GUIAS-E-SARJETAS.pdf" TargetMode="External"/><Relationship Id="rId7399" Type="http://schemas.openxmlformats.org/officeDocument/2006/relationships/hyperlink" Target="https://www.caixa.gov.br/Downloads/sinapi-cadernos-tecnicos/SINAPI-CT-MASSA-UNICA-EXTERNA.pdf" TargetMode="External"/><Relationship Id="rId8864" Type="http://schemas.openxmlformats.org/officeDocument/2006/relationships/hyperlink" Target="https://www.caixa.gov.br/Downloads/sinapi-cadernos-tecnicos/SINAPI-CT-SINALIZACAO-HORIZONTAL-VIARIA.pdf" TargetMode="External"/><Relationship Id="rId4310" Type="http://schemas.openxmlformats.org/officeDocument/2006/relationships/hyperlink" Target="https://www.caixa.gov.br/Downloads/sinapi-cadernos-tecnicos/SINAPI-CT-ILUMINACAO-PREDIAL-E-MONITORAMENTO.pdf" TargetMode="External"/><Relationship Id="rId7466" Type="http://schemas.openxmlformats.org/officeDocument/2006/relationships/hyperlink" Target="https://www.caixa.gov.br/Downloads/sinapi-cadernos-tecnicos/SINAPI-CT-MOBILIARIO-URBANO.pdf" TargetMode="External"/><Relationship Id="rId7880" Type="http://schemas.openxmlformats.org/officeDocument/2006/relationships/hyperlink" Target="https://www.caixa.gov.br/Downloads/sinapi-cadernos-tecnicos/SINAPI-CT-PINTURA-EM-MADEIRA.pdf" TargetMode="External"/><Relationship Id="rId8517" Type="http://schemas.openxmlformats.org/officeDocument/2006/relationships/hyperlink" Target="https://www.caixa.gov.br/Downloads/sinapi-cadernos-tecnicos/SINAPI-CT-RECOMPOSICAO-DE-PAVIMENTOS.pdf" TargetMode="External"/><Relationship Id="rId180" Type="http://schemas.openxmlformats.org/officeDocument/2006/relationships/hyperlink" Target="https://www.caixa.gov.br/Downloads/sinapi-cadernos-tecnicos/SINAPI-CT-ARGAMASSAS.pdf" TargetMode="External"/><Relationship Id="rId1904" Type="http://schemas.openxmlformats.org/officeDocument/2006/relationships/hyperlink" Target="https://www.caixa.gov.br/Downloads/sinapi-cadernos-tecnicos/SINAPI-CT-DEPRECIACAO-JUROS-IMPOSTOS-E-SEGUROS-MANUTENCAO-E-MATERIAIS-NA-OPERACAO-DOS-EQUIPAMENTOS.pdf" TargetMode="External"/><Relationship Id="rId6068" Type="http://schemas.openxmlformats.org/officeDocument/2006/relationships/hyperlink" Target="https://www.caixa.gov.br/Downloads/sinapi-cadernos-tecnicos/SINAPI-CT-INSTALACOES-DE-GAS-E-INCENDIO-EM-ACO-E-FERRO-GALVANIZADO.pdf" TargetMode="External"/><Relationship Id="rId6482" Type="http://schemas.openxmlformats.org/officeDocument/2006/relationships/hyperlink" Target="https://www.caixa.gov.br/Downloads/sinapi-cadernos-tecnicos/SINAPI-CT-INSTALACOES-EM-COBRE.pdf" TargetMode="External"/><Relationship Id="rId7119" Type="http://schemas.openxmlformats.org/officeDocument/2006/relationships/hyperlink" Target="https://www.caixa.gov.br/Downloads/sinapi-metodologia/Livro_SINAPI_Calculos_Parametros.pdf" TargetMode="External"/><Relationship Id="rId7533" Type="http://schemas.openxmlformats.org/officeDocument/2006/relationships/hyperlink" Target="https://www.caixa.gov.br/Downloads/sinapi-cadernos-tecnicos/SINAPI-CT-PAREDES-DE-CONCRETO-ARMACAO.pdf" TargetMode="External"/><Relationship Id="rId8931" Type="http://schemas.openxmlformats.org/officeDocument/2006/relationships/hyperlink" Target="https://www.caixa.gov.br/Downloads/sinapi-cadernos-tecnicos/SINAPI-CT-SISTEMA-DE-PROTECAO-CONTRA-DESCARGAS-ATMOSFERICAS-SPDA.pdf" TargetMode="External"/><Relationship Id="rId5084" Type="http://schemas.openxmlformats.org/officeDocument/2006/relationships/hyperlink" Target="https://www.caixa.gov.br/Downloads/sinapi-cadernos-tecnicos/SINAPI-CT-INSTALACOES-HIDRAULICAS-RESERVACAO-E-BOMBAS-DE-RECALQUE.pdf" TargetMode="External"/><Relationship Id="rId6135" Type="http://schemas.openxmlformats.org/officeDocument/2006/relationships/hyperlink" Target="https://www.caixa.gov.br/Downloads/sinapi-cadernos-tecnicos/SINAPI-CT-INSTALACOES-DE-GAS-E-INCENDIO-EM-ACO-E-FERRO-GALVANIZADO.pdf" TargetMode="External"/><Relationship Id="rId997" Type="http://schemas.openxmlformats.org/officeDocument/2006/relationships/hyperlink" Target="https://www.caixa.gov.br/Downloads/sinapi-cadernos-tecnicos/SINAPI-CT-BOCAS-PARA-BUEIROS.pdf" TargetMode="External"/><Relationship Id="rId2678" Type="http://schemas.openxmlformats.org/officeDocument/2006/relationships/hyperlink" Target="https://www.caixa.gov.br/Downloads/sinapi-cadernos-tecnicos/SINAPI-CT-DEPRECIACAO-JUROS-IMPOSTOS-E-SEGUROS-MANUTENCAO-E-MATERIAIS-NA-OPERACAO-DOS-EQUIPAMENTOS.pdf" TargetMode="External"/><Relationship Id="rId3729" Type="http://schemas.openxmlformats.org/officeDocument/2006/relationships/hyperlink" Target="https://www.caixa.gov.br/Downloads/sinapi-cadernos-tecnicos/SINAPI-CT-ESTRUTURAS-PRE-FABRICADAS-E-PRE-MOLDADAS.pdf" TargetMode="External"/><Relationship Id="rId5151" Type="http://schemas.openxmlformats.org/officeDocument/2006/relationships/hyperlink" Target="https://www.caixa.gov.br/Downloads/sinapi-cadernos-tecnicos/SINAPI-CT-INSTALACOES-HIDRAULICAS-EM-PEX.pdf" TargetMode="External"/><Relationship Id="rId7600" Type="http://schemas.openxmlformats.org/officeDocument/2006/relationships/hyperlink" Target="https://www.caixa.gov.br/Downloads/sinapi-cadernos-tecnicos/SINAPI-CT-PAREDES-EM-DRYWALL.pdf" TargetMode="External"/><Relationship Id="rId1694" Type="http://schemas.openxmlformats.org/officeDocument/2006/relationships/hyperlink" Target="https://www.caixa.gov.br/Downloads/sinapi-cadernos-tecnicos/SINAPI-CT-CUSTOS-HORARIOS-PRODUTIVO-E-IMPRODUTIVO-DOS-EQUIPAMENTOS.pdf" TargetMode="External"/><Relationship Id="rId2745" Type="http://schemas.openxmlformats.org/officeDocument/2006/relationships/hyperlink" Target="https://www.caixa.gov.br/Downloads/sinapi-cadernos-tecnicos/SINAPI-CT-DRENAGEM-DE-AR-CONDICIONADO.pdf" TargetMode="External"/><Relationship Id="rId6202" Type="http://schemas.openxmlformats.org/officeDocument/2006/relationships/hyperlink" Target="https://www.caixa.gov.br/Downloads/sinapi-cadernos-tecnicos/SINAPI-CT-INSTALACOES-DE-GAS-E-INCENDIO-EM-ACO-E-FERRO-GALVANIZADO.pdf" TargetMode="External"/><Relationship Id="rId9358" Type="http://schemas.openxmlformats.org/officeDocument/2006/relationships/hyperlink" Target="https://www.caixa.gov.br/Downloads/sinapi-cadernos-tecnicos/SINAPI-CT-TRANSPORTE-CARGA-E-DESCARGA-DE-MATERIAIS.pdf" TargetMode="External"/><Relationship Id="rId9772" Type="http://schemas.openxmlformats.org/officeDocument/2006/relationships/hyperlink" Target="https://www.caixa.gov.br/Downloads/sinapi-cadernos-tecnicos/SINAPI-CT-VALVULAS-PARA-REDES-DE-SANEAMENTO.pdf" TargetMode="External"/><Relationship Id="rId717" Type="http://schemas.openxmlformats.org/officeDocument/2006/relationships/hyperlink" Target="https://www.caixa.gov.br/Downloads/sinapi-cadernos-tecnicos/SINAPI-CT-ATERRO-E-REATERRO-DE-VALAS.pdf" TargetMode="External"/><Relationship Id="rId1347" Type="http://schemas.openxmlformats.org/officeDocument/2006/relationships/hyperlink" Target="https://www.caixa.gov.br/Downloads/sinapi-cadernos-tecnicos/SINAPI-CT-CONCRETO-PROTENDIDO.pdf" TargetMode="External"/><Relationship Id="rId1761" Type="http://schemas.openxmlformats.org/officeDocument/2006/relationships/hyperlink" Target="https://www.caixa.gov.br/Downloads/sinapi-cadernos-tecnicos/SINAPI-CT-CUSTOS-HORARIOS-PRODUTIVO-E-IMPRODUTIVO-DOS-EQUIPAMENTOS.pdf" TargetMode="External"/><Relationship Id="rId2812" Type="http://schemas.openxmlformats.org/officeDocument/2006/relationships/hyperlink" Target="https://www.caixa.gov.br/Downloads/sinapi-cadernos-tecnicos/SINAPI-CT-DUTOS-PARA-AR-CONDICIONADO.pdf" TargetMode="External"/><Relationship Id="rId5968" Type="http://schemas.openxmlformats.org/officeDocument/2006/relationships/hyperlink" Target="https://www.caixa.gov.br/Downloads/sinapi-cadernos-tecnicos/SINAPI-CT-INSTALACOES-DE-GAS-E-INCENDIO-EM-ACO-E-FERRO-GALVANIZADO.pdf" TargetMode="External"/><Relationship Id="rId8374" Type="http://schemas.openxmlformats.org/officeDocument/2006/relationships/hyperlink" Target="https://www.caixa.gov.br/Downloads/sinapi-cadernos-tecnicos/SINAPI-CT-RADIER-PISO-DE-CONCRETO-E-LAJE-SOBRE-SOLO.pdf" TargetMode="External"/><Relationship Id="rId9425" Type="http://schemas.openxmlformats.org/officeDocument/2006/relationships/hyperlink" Target="https://www.caixa.gov.br/Downloads/sinapi-cadernos-tecnicos/SINAPI-CT-TRATAMENTOS-SUPERFICIAIS.pdf" TargetMode="External"/><Relationship Id="rId53" Type="http://schemas.openxmlformats.org/officeDocument/2006/relationships/hyperlink" Target="https://www.caixa.gov.br/Downloads/sinapi-cadernos-tecnicos/SINAPI-CT-ALVENARIA-DE-VEDACAO.pdf" TargetMode="External"/><Relationship Id="rId1414" Type="http://schemas.openxmlformats.org/officeDocument/2006/relationships/hyperlink" Target="https://www.caixa.gov.br/Downloads/sinapi-cadernos-tecnicos/SINAPI-CT-CONTRAPISO.pdf" TargetMode="External"/><Relationship Id="rId4984" Type="http://schemas.openxmlformats.org/officeDocument/2006/relationships/hyperlink" Target="https://www.caixa.gov.br/Downloads/sinapi-cadernos-tecnicos/SINAPI-CT-INSTALACOES-HIDRAULICAS-RESERVACAO-E-BOMBAS-DE-RECALQUE.pdf" TargetMode="External"/><Relationship Id="rId7390" Type="http://schemas.openxmlformats.org/officeDocument/2006/relationships/hyperlink" Target="https://www.caixa.gov.br/Downloads/sinapi-cadernos-tecnicos/SINAPI-CT-MASSA-UNICA-EXTERNA.pdf" TargetMode="External"/><Relationship Id="rId8027" Type="http://schemas.openxmlformats.org/officeDocument/2006/relationships/hyperlink" Target="https://www.caixa.gov.br/Downloads/sinapi-cadernos-tecnicos/SINAPI-CT-PISOS.pdf" TargetMode="External"/><Relationship Id="rId8441" Type="http://schemas.openxmlformats.org/officeDocument/2006/relationships/hyperlink" Target="https://www.caixa.gov.br/Downloads/sinapi-cadernos-tecnicos/SINAPI-CT-RASGOS-E-FIXACOES.pdf" TargetMode="External"/><Relationship Id="rId3586" Type="http://schemas.openxmlformats.org/officeDocument/2006/relationships/hyperlink" Target="https://www.caixa.gov.br/Downloads/sinapi-cadernos-tecnicos/SINAPI-CT-ESTACAS-BROCA-STRAUSS-E-ESCAVADA-COM-FLUIDO-ESTABILIZANTE.pdf" TargetMode="External"/><Relationship Id="rId4637" Type="http://schemas.openxmlformats.org/officeDocument/2006/relationships/hyperlink" Target="https://www.caixa.gov.br/Downloads/sinapi-cadernos-tecnicos/SINAPI-CT-INSTALACOES-ELETRICAS-QUADROS-CABOS-DISJUNTORES-CONTATORES-E-BARRAMENTOS-BLINDADOS.pdf" TargetMode="External"/><Relationship Id="rId7043" Type="http://schemas.openxmlformats.org/officeDocument/2006/relationships/hyperlink" Target="https://www.caixa.gov.br/Downloads/sinapi-metodologia/Livro_SINAPI_Calculos_Parametros.pdf" TargetMode="External"/><Relationship Id="rId2188" Type="http://schemas.openxmlformats.org/officeDocument/2006/relationships/hyperlink" Target="https://www.caixa.gov.br/Downloads/sinapi-cadernos-tecnicos/SINAPI-CT-DEPRECIACAO-JUROS-IMPOSTOS-E-SEGUROS-MANUTENCAO-E-MATERIAIS-NA-OPERACAO-DOS-EQUIPAMENTOS.pdf" TargetMode="External"/><Relationship Id="rId3239" Type="http://schemas.openxmlformats.org/officeDocument/2006/relationships/hyperlink" Target="https://www.caixa.gov.br/Downloads/sinapi-cadernos-tecnicos/SINAPI-CT-ESCAVACAO-VERTICAL-A-CEU-ABERTO.pdf" TargetMode="External"/><Relationship Id="rId7110" Type="http://schemas.openxmlformats.org/officeDocument/2006/relationships/hyperlink" Target="https://www.caixa.gov.br/Downloads/sinapi-metodologia/Livro_SINAPI_Calculos_Parametros.pdf" TargetMode="External"/><Relationship Id="rId574" Type="http://schemas.openxmlformats.org/officeDocument/2006/relationships/hyperlink" Target="https://www.caixa.gov.br/Downloads/sinapi-cadernos-tecnicos/SINAPI-CT-ASSENTAMENTO-DE-TUBOS-DE-PVC-E-METALICOS-EM-REDES-DE-AGUA.pdf" TargetMode="External"/><Relationship Id="rId2255" Type="http://schemas.openxmlformats.org/officeDocument/2006/relationships/hyperlink" Target="https://www.caixa.gov.br/Downloads/sinapi-cadernos-tecnicos/SINAPI-CT-DEPRECIACAO-JUROS-IMPOSTOS-E-SEGUROS-MANUTENCAO-E-MATERIAIS-NA-OPERACAO-DOS-EQUIPAMENTOS.pdf" TargetMode="External"/><Relationship Id="rId3653" Type="http://schemas.openxmlformats.org/officeDocument/2006/relationships/hyperlink" Target="https://www.caixa.gov.br/Downloads/sinapi-cadernos-tecnicos/SINAPI-CT-ESTRUTURA-E-TRAMA-PARA-COBERTURA.pdf" TargetMode="External"/><Relationship Id="rId4704" Type="http://schemas.openxmlformats.org/officeDocument/2006/relationships/hyperlink" Target="https://www.caixa.gov.br/Downloads/sinapi-cadernos-tecnicos/SINAPI-CT-INSTALACOES-ELETRICAS-QUADROS-CABOS-DISJUNTORES-CONTATORES-E-BARRAMENTOS-BLINDADOS.pdf" TargetMode="External"/><Relationship Id="rId9282" Type="http://schemas.openxmlformats.org/officeDocument/2006/relationships/hyperlink" Target="https://www.caixa.gov.br/Downloads/sinapi-cadernos-tecnicos/SINAPI-CT-TRANSPORTE-DE-MATERIAIS-DENTRO-DO-CANTEIRO-DE-OBRAS.pdf" TargetMode="External"/><Relationship Id="rId227" Type="http://schemas.openxmlformats.org/officeDocument/2006/relationships/hyperlink" Target="https://www.caixa.gov.br/Downloads/sinapi-cadernos-tecnicos/SINAPI-CT-ARGAMASSAS.pdf" TargetMode="External"/><Relationship Id="rId3306" Type="http://schemas.openxmlformats.org/officeDocument/2006/relationships/hyperlink" Target="https://www.caixa.gov.br/Downloads/sinapi-cadernos-tecnicos/SINAPI-CT-ESCAVACAO-DE-VALAS.pdf" TargetMode="External"/><Relationship Id="rId3720" Type="http://schemas.openxmlformats.org/officeDocument/2006/relationships/hyperlink" Target="https://www.caixa.gov.br/Downloads/sinapi-cadernos-tecnicos/SINAPI-CT-ESTRUTURA-E-TRAMA-PARA-COBERTURA.pdf" TargetMode="External"/><Relationship Id="rId6876" Type="http://schemas.openxmlformats.org/officeDocument/2006/relationships/hyperlink" Target="https://www.caixa.gov.br/Downloads/sinapi-metodologia/Livro_SINAPI_Calculos_Parametros.pdf" TargetMode="External"/><Relationship Id="rId7927" Type="http://schemas.openxmlformats.org/officeDocument/2006/relationships/hyperlink" Target="https://www.caixa.gov.br/Downloads/sinapi-cadernos-tecnicos/SINAPI-CT-PINTURA-EM-SUPERFICIES-METALICAS.pdf" TargetMode="External"/><Relationship Id="rId641" Type="http://schemas.openxmlformats.org/officeDocument/2006/relationships/hyperlink" Target="https://www.caixa.gov.br/Downloads/sinapi-cadernos-tecnicos/SINAPI-CT-ASSENTAMENTO-DE-TUBOS-DE-ESGOTO-OU-DRENAGEM-PLUVIAL-EM-CONCRETO.pdf" TargetMode="External"/><Relationship Id="rId1271" Type="http://schemas.openxmlformats.org/officeDocument/2006/relationships/hyperlink" Target="https://www.caixa.gov.br/Downloads/sinapi-cadernos-tecnicos/SINAPI-CT-CHAPISCO.pdf" TargetMode="External"/><Relationship Id="rId2322" Type="http://schemas.openxmlformats.org/officeDocument/2006/relationships/hyperlink" Target="https://www.caixa.gov.br/Downloads/sinapi-cadernos-tecnicos/SINAPI-CT-DEPRECIACAO-JUROS-IMPOSTOS-E-SEGUROS-MANUTENCAO-E-MATERIAIS-NA-OPERACAO-DOS-EQUIPAMENTOS.pdf" TargetMode="External"/><Relationship Id="rId5478" Type="http://schemas.openxmlformats.org/officeDocument/2006/relationships/hyperlink" Target="https://www.caixa.gov.br/Downloads/sinapi-cadernos-tecnicos/SINAPI-CT-INSTALACOES-PREDIAIS-DE-AGUA-FRIA-EM-PVC.pdf" TargetMode="External"/><Relationship Id="rId5892" Type="http://schemas.openxmlformats.org/officeDocument/2006/relationships/hyperlink" Target="https://www.caixa.gov.br/Downloads/sinapi-cadernos-tecnicos/SINAPI-CT-INSTALACOES-PREDIAIS-DE-AGUAS-PLUVIAIS-TUBOS-CONEXOES-CAIXAS-E-RALOS.pdf" TargetMode="External"/><Relationship Id="rId6529" Type="http://schemas.openxmlformats.org/officeDocument/2006/relationships/hyperlink" Target="https://www.caixa.gov.br/Downloads/sinapi-cadernos-tecnicos/SINAPI-CT-INSTALACOES-EM-COBRE.pdf" TargetMode="External"/><Relationship Id="rId6943" Type="http://schemas.openxmlformats.org/officeDocument/2006/relationships/hyperlink" Target="https://www.caixa.gov.br/Downloads/sinapi-metodologia/Livro_SINAPI_Calculos_Parametros.pdf" TargetMode="External"/><Relationship Id="rId4494" Type="http://schemas.openxmlformats.org/officeDocument/2006/relationships/hyperlink" Target="https://www.caixa.gov.br/Downloads/sinapi-cadernos-tecnicos/SINAPI-CT-INSTALACOES-ELETRICAS-ELETRODUTOS-EMBUTIDOS-CABOS-CAIXAS-TOMADAS-E-INTERRUPTORES.pdf" TargetMode="External"/><Relationship Id="rId5545" Type="http://schemas.openxmlformats.org/officeDocument/2006/relationships/hyperlink" Target="https://www.caixa.gov.br/Downloads/sinapi-cadernos-tecnicos/SINAPI-CT-INSTALACOES-PREDIAIS-DE-AGUA-FRIA-EM-PVC.pdf" TargetMode="External"/><Relationship Id="rId9002" Type="http://schemas.openxmlformats.org/officeDocument/2006/relationships/hyperlink" Target="https://www.caixa.gov.br/Downloads/sinapi-cadernos-tecnicos/SINAPI-CT-SISTEMAS-DE-MEDICAO.pdf" TargetMode="External"/><Relationship Id="rId3096" Type="http://schemas.openxmlformats.org/officeDocument/2006/relationships/hyperlink" Target="https://www.caixa.gov.br/Downloads/sinapi-cadernos-tecnicos/SINAPI-CT-ESCADAS.pdf" TargetMode="External"/><Relationship Id="rId4147" Type="http://schemas.openxmlformats.org/officeDocument/2006/relationships/hyperlink" Target="https://www.caixa.gov.br/Downloads/sinapi-cadernos-tecnicos/SINAPI-CT-GALERIAS-COM-ADUELAS-DE-CONCRETO.pdf" TargetMode="External"/><Relationship Id="rId4561" Type="http://schemas.openxmlformats.org/officeDocument/2006/relationships/hyperlink" Target="https://www.caixa.gov.br/Downloads/sinapi-cadernos-tecnicos/SINAPI-CT-INSTALACOES-ELETRICAS-ELETRODUTOS-CONEXOES-E-CONDULETES-APARENTES.pdf" TargetMode="External"/><Relationship Id="rId5612" Type="http://schemas.openxmlformats.org/officeDocument/2006/relationships/hyperlink" Target="https://www.caixa.gov.br/Downloads/sinapi-cadernos-tecnicos/SINAPI-CT-INSTALACOES-PREDIAIS-DE-AGUA-FRIA-EM-PVC.pdf" TargetMode="External"/><Relationship Id="rId8768" Type="http://schemas.openxmlformats.org/officeDocument/2006/relationships/hyperlink" Target="https://www.caixa.gov.br/Downloads/sinapi-cadernos-tecnicos/SINAPI-CT-REDES-DE-AGUA-E-ESGOTO-EM-PEAD-LISO-(TUBOS-E-CONEXOES).pdf" TargetMode="External"/><Relationship Id="rId3163" Type="http://schemas.openxmlformats.org/officeDocument/2006/relationships/hyperlink" Target="https://www.caixa.gov.br/Downloads/sinapi-cadernos-tecnicos/SINAPI-CT-ESCAVACAO-HORIZONTAL.pdf" TargetMode="External"/><Relationship Id="rId4214" Type="http://schemas.openxmlformats.org/officeDocument/2006/relationships/hyperlink" Target="https://www.caixa.gov.br/Downloads/sinapi-cadernos-tecnicos/SINAPI-CT-GUARDA-CORPO-CORRIMAO-E-GRADE-PARA-ESQUADRIAS.pdf" TargetMode="External"/><Relationship Id="rId1808" Type="http://schemas.openxmlformats.org/officeDocument/2006/relationships/hyperlink" Target="https://www.caixa.gov.br/Downloads/sinapi-cadernos-tecnicos/SINAPI-CT-CUSTOS-HORARIOS-PRODUTIVO-E-IMPRODUTIVO-DOS-EQUIPAMENTOS.pdf" TargetMode="External"/><Relationship Id="rId6386" Type="http://schemas.openxmlformats.org/officeDocument/2006/relationships/hyperlink" Target="https://www.caixa.gov.br/Downloads/sinapi-cadernos-tecnicos/SINAPI-CT-INSTALACOES-EM-COBRE.pdf" TargetMode="External"/><Relationship Id="rId7784" Type="http://schemas.openxmlformats.org/officeDocument/2006/relationships/hyperlink" Target="https://www.caixa.gov.br/Downloads/sinapi-cadernos-tecnicos/SINAPI-CT-PERFURACAO-HORIZONTAL-DIRECIONAL-HDD.pdf" TargetMode="External"/><Relationship Id="rId8835" Type="http://schemas.openxmlformats.org/officeDocument/2006/relationships/hyperlink" Target="https://www.caixa.gov.br/Downloads/sinapi-cadernos-tecnicos/SINAPI-CT-REVESTIMENTOS-CERAMICOS-INTERNOS.pdf" TargetMode="External"/><Relationship Id="rId151" Type="http://schemas.openxmlformats.org/officeDocument/2006/relationships/hyperlink" Target="https://www.caixa.gov.br/Downloads/sinapi-cadernos-tecnicos/SINAPI-CT-ARGAMASSAS.pdf" TargetMode="External"/><Relationship Id="rId3230" Type="http://schemas.openxmlformats.org/officeDocument/2006/relationships/hyperlink" Target="https://www.caixa.gov.br/Downloads/sinapi-cadernos-tecnicos/SINAPI-CT-ESCAVACAO-VERTICAL-A-CEU-ABERTO.pdf" TargetMode="External"/><Relationship Id="rId6039" Type="http://schemas.openxmlformats.org/officeDocument/2006/relationships/hyperlink" Target="https://www.caixa.gov.br/Downloads/sinapi-cadernos-tecnicos/SINAPI-CT-INSTALACOES-DE-GAS-E-INCENDIO-EM-ACO-E-FERRO-GALVANIZADO.pdf" TargetMode="External"/><Relationship Id="rId7437" Type="http://schemas.openxmlformats.org/officeDocument/2006/relationships/hyperlink" Target="https://www.caixa.gov.br/Downloads/sinapi-cadernos-tecnicos/SINAPI-CT-MASSA-UNICA-INTERNA.pdf" TargetMode="External"/><Relationship Id="rId7851" Type="http://schemas.openxmlformats.org/officeDocument/2006/relationships/hyperlink" Target="https://www.caixa.gov.br/Downloads/sinapi-cadernos-tecnicos/SINAPI-CT-PINTURA-EXTERNA.pdf" TargetMode="External"/><Relationship Id="rId8902" Type="http://schemas.openxmlformats.org/officeDocument/2006/relationships/hyperlink" Target="https://www.caixa.gov.br/Downloads/sinapi-cadernos-tecnicos/SINAPI-CT-SINALIZACAO-VERTICAL-VIARIA.pdf" TargetMode="External"/><Relationship Id="rId2996" Type="http://schemas.openxmlformats.org/officeDocument/2006/relationships/hyperlink" Target="https://www.caixa.gov.br/Downloads/sinapi-cadernos-tecnicos/SINAPI-CT-EQUIPAMENTOS-DE-PROTECAO-COLETIVA.pdf" TargetMode="External"/><Relationship Id="rId6453" Type="http://schemas.openxmlformats.org/officeDocument/2006/relationships/hyperlink" Target="https://www.caixa.gov.br/Downloads/sinapi-cadernos-tecnicos/SINAPI-CT-INSTALACOES-EM-COBRE.pdf" TargetMode="External"/><Relationship Id="rId7504" Type="http://schemas.openxmlformats.org/officeDocument/2006/relationships/hyperlink" Target="https://www.caixa.gov.br/Downloads/sinapi-cadernos-tecnicos/SINAPI-CT-PAISAGISMO-PLANTIO.pdf" TargetMode="External"/><Relationship Id="rId968" Type="http://schemas.openxmlformats.org/officeDocument/2006/relationships/hyperlink" Target="https://www.caixa.gov.br/Downloads/sinapi-cadernos-tecnicos/SINAPI-CT-ATERROS-BASES-SUB-BASES-E-IMPRIMACOES.pdf" TargetMode="External"/><Relationship Id="rId1598" Type="http://schemas.openxmlformats.org/officeDocument/2006/relationships/hyperlink" Target="https://www.caixa.gov.br/Downloads/sinapi-cadernos-tecnicos/SINAPI-CT-CUSTOS-HORARIOS-PRODUTIVO-E-IMPRODUTIVO-DOS-EQUIPAMENTOS.pdf" TargetMode="External"/><Relationship Id="rId2649" Type="http://schemas.openxmlformats.org/officeDocument/2006/relationships/hyperlink" Target="https://www.caixa.gov.br/Downloads/sinapi-cadernos-tecnicos/SINAPI-CT-DEPRECIACAO-JUROS-IMPOSTOS-E-SEGUROS-MANUTENCAO-E-MATERIAIS-NA-OPERACAO-DOS-EQUIPAMENTOS.pdf" TargetMode="External"/><Relationship Id="rId5055" Type="http://schemas.openxmlformats.org/officeDocument/2006/relationships/hyperlink" Target="https://www.caixa.gov.br/Downloads/sinapi-cadernos-tecnicos/SINAPI-CT-INSTALACOES-HIDRAULICAS-RESERVACAO-E-BOMBAS-DE-RECALQUE.pdf" TargetMode="External"/><Relationship Id="rId6106" Type="http://schemas.openxmlformats.org/officeDocument/2006/relationships/hyperlink" Target="https://www.caixa.gov.br/Downloads/sinapi-cadernos-tecnicos/SINAPI-CT-INSTALACOES-DE-GAS-E-INCENDIO-EM-ACO-E-FERRO-GALVANIZADO.pdf" TargetMode="External"/><Relationship Id="rId6520" Type="http://schemas.openxmlformats.org/officeDocument/2006/relationships/hyperlink" Target="https://www.caixa.gov.br/Downloads/sinapi-cadernos-tecnicos/SINAPI-CT-INSTALACOES-EM-COBRE.pdf" TargetMode="External"/><Relationship Id="rId9676" Type="http://schemas.openxmlformats.org/officeDocument/2006/relationships/hyperlink" Target="https://www.caixa.gov.br/Downloads/sinapi-cadernos-tecnicos/SINAPI-CT-VALVULAS-E-REGISTROS-PARA-SISTEMAS-PREDIAIS.pdf" TargetMode="External"/><Relationship Id="rId1665" Type="http://schemas.openxmlformats.org/officeDocument/2006/relationships/hyperlink" Target="https://www.caixa.gov.br/Downloads/sinapi-cadernos-tecnicos/SINAPI-CT-CUSTOS-HORARIOS-PRODUTIVO-E-IMPRODUTIVO-DOS-EQUIPAMENTOS.pdf" TargetMode="External"/><Relationship Id="rId2716" Type="http://schemas.openxmlformats.org/officeDocument/2006/relationships/hyperlink" Target="https://www.caixa.gov.br/Downloads/sinapi-cadernos-tecnicos/SINAPI-CT-DISSIPADORES-DE-ENERGIA.pdf" TargetMode="External"/><Relationship Id="rId4071" Type="http://schemas.openxmlformats.org/officeDocument/2006/relationships/hyperlink" Target="https://www.caixa.gov.br/Downloads/sinapi-cadernos-tecnicos/SINAPI-CT-FORMAS-PARA-ESTRUTURAS-DE-CONCRETO-ARMADO.pdf" TargetMode="External"/><Relationship Id="rId5122" Type="http://schemas.openxmlformats.org/officeDocument/2006/relationships/hyperlink" Target="https://www.caixa.gov.br/Downloads/sinapi-cadernos-tecnicos/SINAPI-CT-INSTALACOES-HIDRAULICAS-EM-PEX.pdf" TargetMode="External"/><Relationship Id="rId8278" Type="http://schemas.openxmlformats.org/officeDocument/2006/relationships/hyperlink" Target="https://www.caixa.gov.br/Downloads/sinapi-cadernos-tecnicos/SINAPI-CT-POCOS-DE-VISITA-E-CAIXAS-PARA-BOCAS-DE-LOBO.pdf" TargetMode="External"/><Relationship Id="rId8692" Type="http://schemas.openxmlformats.org/officeDocument/2006/relationships/hyperlink" Target="https://www.caixa.gov.br/Downloads/sinapi-cadernos-tecnicos/SINAPI-CT-REDES-DE-AGUA-E-ESGOTO-EM-PEAD-LISO-(TUBOS-E-CONEXOES).pdf" TargetMode="External"/><Relationship Id="rId9329" Type="http://schemas.openxmlformats.org/officeDocument/2006/relationships/hyperlink" Target="https://www.caixa.gov.br/Downloads/sinapi-cadernos-tecnicos/SINAPI-CT-TRANSPORTE-CARGA-E-DESCARGA-DE-MATERIAIS.pdf" TargetMode="External"/><Relationship Id="rId9743" Type="http://schemas.openxmlformats.org/officeDocument/2006/relationships/hyperlink" Target="https://www.caixa.gov.br/Downloads/sinapi-cadernos-tecnicos/SINAPI-CT-VALVULAS-PARA-REDES-DE-SANEAMENTO.pdf" TargetMode="External"/><Relationship Id="rId1318" Type="http://schemas.openxmlformats.org/officeDocument/2006/relationships/hyperlink" Target="https://www.caixa.gov.br/Downloads/sinapi-cadernos-tecnicos/SINAPI-CT-CONCRETO-PROJETADO.pdf" TargetMode="External"/><Relationship Id="rId7294" Type="http://schemas.openxmlformats.org/officeDocument/2006/relationships/hyperlink" Target="https://www.caixa.gov.br/Downloads/sinapi-cadernos-tecnicos/SINAPI-CT-LUMINARIAS-EXTERNAS.pdf" TargetMode="External"/><Relationship Id="rId8345" Type="http://schemas.openxmlformats.org/officeDocument/2006/relationships/hyperlink" Target="https://www.caixa.gov.br/Downloads/sinapi-cadernos-tecnicos/SINAPI-CT-PRODUCAO-DE-CONCRETOS-E-ARGAMASSAS-UTILIZANDO-AGREGADO-RECICLADO.pdf" TargetMode="External"/><Relationship Id="rId1732" Type="http://schemas.openxmlformats.org/officeDocument/2006/relationships/hyperlink" Target="https://www.caixa.gov.br/Downloads/sinapi-cadernos-tecnicos/SINAPI-CT-CUSTOS-HORARIOS-PRODUTIVO-E-IMPRODUTIVO-DOS-EQUIPAMENTOS.pdf" TargetMode="External"/><Relationship Id="rId4888" Type="http://schemas.openxmlformats.org/officeDocument/2006/relationships/hyperlink" Target="https://www.caixa.gov.br/Downloads/sinapi-cadernos-tecnicos/SINAPI-CT-INSTALACOES-HIDRAULICAS-RESERVACAO-E-BOMBAS-DE-RECALQUE.pdf" TargetMode="External"/><Relationship Id="rId5939" Type="http://schemas.openxmlformats.org/officeDocument/2006/relationships/hyperlink" Target="https://www.caixa.gov.br/Downloads/sinapi-cadernos-tecnicos/SINAPI-CT-INSTALACOES-DE-GAS-E-INCENDIO-EM-ACO-E-FERRO-GALVANIZADO.pdf" TargetMode="External"/><Relationship Id="rId7361" Type="http://schemas.openxmlformats.org/officeDocument/2006/relationships/hyperlink" Target="https://www.caixa.gov.br/Downloads/sinapi-cadernos-tecnicos/SINAPI-CT-MASSA-UNICA-EXTERNA.pdf" TargetMode="External"/><Relationship Id="rId24" Type="http://schemas.openxmlformats.org/officeDocument/2006/relationships/hyperlink" Target="https://www.caixa.gov.br/Downloads/sinapi-cadernos-tecnicos/SINAPI-CT-ALVENARIA-ESTRUTURAL-BLOCOS-DE-CONCRETO.pdf" TargetMode="External"/><Relationship Id="rId4955" Type="http://schemas.openxmlformats.org/officeDocument/2006/relationships/hyperlink" Target="https://www.caixa.gov.br/Downloads/sinapi-cadernos-tecnicos/SINAPI-CT-INSTALACOES-HIDRAULICAS-RESERVACAO-E-BOMBAS-DE-RECALQUE.pdf" TargetMode="External"/><Relationship Id="rId7014" Type="http://schemas.openxmlformats.org/officeDocument/2006/relationships/hyperlink" Target="https://www.caixa.gov.br/Downloads/sinapi-metodologia/Livro_SINAPI_Calculos_Parametros.pdf" TargetMode="External"/><Relationship Id="rId8412" Type="http://schemas.openxmlformats.org/officeDocument/2006/relationships/hyperlink" Target="https://www.caixa.gov.br/Downloads/sinapi-cadernos-tecnicos/SINAPI-CT-RASGOS-E-FIXACOES.pdf" TargetMode="External"/><Relationship Id="rId3557" Type="http://schemas.openxmlformats.org/officeDocument/2006/relationships/hyperlink" Target="https://www.caixa.gov.br/Downloads/sinapi-cadernos-tecnicos/SINAPI-CT-ESQUADRIAS-PORTAS.pdf" TargetMode="External"/><Relationship Id="rId3971" Type="http://schemas.openxmlformats.org/officeDocument/2006/relationships/hyperlink" Target="https://www.caixa.gov.br/Downloads/sinapi-cadernos-tecnicos/SINAPI-CT-FUNDACOES-RASAS-(BLOCOS-SAPATAS-VIGAS-BALDRAME).pdf" TargetMode="External"/><Relationship Id="rId4608" Type="http://schemas.openxmlformats.org/officeDocument/2006/relationships/hyperlink" Target="https://www.caixa.gov.br/Downloads/sinapi-cadernos-tecnicos/SINAPI-CT-INSTALACOES-ELETRICAS-ELETRODUTOS-CONEXOES-E-CONDULETES-APARENTES.pdf" TargetMode="External"/><Relationship Id="rId478" Type="http://schemas.openxmlformats.org/officeDocument/2006/relationships/hyperlink" Target="https://www.caixa.gov.br/Downloads/sinapi-cadernos-tecnicos/SINAPI-CT-ASSENTAMENTO-DE-TUBOS-DE-PVC-E-METALICOS-EM-REDES-DE-AGUA.pdf" TargetMode="External"/><Relationship Id="rId892" Type="http://schemas.openxmlformats.org/officeDocument/2006/relationships/hyperlink" Target="https://www.caixa.gov.br/Downloads/sinapi-cadernos-tecnicos/SINAPI-CT-ATERROS-BASES-SUB-BASES-E-IMPRIMACOES.pdf" TargetMode="External"/><Relationship Id="rId2159" Type="http://schemas.openxmlformats.org/officeDocument/2006/relationships/hyperlink" Target="https://www.caixa.gov.br/Downloads/sinapi-cadernos-tecnicos/SINAPI-CT-DEPRECIACAO-JUROS-IMPOSTOS-E-SEGUROS-MANUTENCAO-E-MATERIAIS-NA-OPERACAO-DOS-EQUIPAMENTOS.pdf" TargetMode="External"/><Relationship Id="rId2573" Type="http://schemas.openxmlformats.org/officeDocument/2006/relationships/hyperlink" Target="https://www.caixa.gov.br/Downloads/sinapi-cadernos-tecnicos/SINAPI-CT-DEPRECIACAO-JUROS-IMPOSTOS-E-SEGUROS-MANUTENCAO-E-MATERIAIS-NA-OPERACAO-DOS-EQUIPAMENTOS.pdf" TargetMode="External"/><Relationship Id="rId3624" Type="http://schemas.openxmlformats.org/officeDocument/2006/relationships/hyperlink" Target="https://www.caixa.gov.br/Downloads/sinapi-cadernos-tecnicos/SINAPI-CT-ESTRUTURA-E-TRAMA-PARA-COBERTURA.pdf" TargetMode="External"/><Relationship Id="rId6030" Type="http://schemas.openxmlformats.org/officeDocument/2006/relationships/hyperlink" Target="https://www.caixa.gov.br/Downloads/sinapi-cadernos-tecnicos/SINAPI-CT-INSTALACOES-DE-GAS-E-INCENDIO-EM-ACO-E-FERRO-GALVANIZADO.pdf" TargetMode="External"/><Relationship Id="rId9186" Type="http://schemas.openxmlformats.org/officeDocument/2006/relationships/hyperlink" Target="https://www.caixa.gov.br/Downloads/sinapi-cadernos-tecnicos/SINAPI-CT-TRANSPORTE-FLUVIAL-MOMENTO-DE-TRANSPORTE.pdf" TargetMode="External"/><Relationship Id="rId545" Type="http://schemas.openxmlformats.org/officeDocument/2006/relationships/hyperlink" Target="https://www.caixa.gov.br/Downloads/sinapi-cadernos-tecnicos/SINAPI-CT-ASSENTAMENTO-DE-TUBOS-DE-PVC-E-METALICOS-EM-REDES-DE-AGUA.pdf" TargetMode="External"/><Relationship Id="rId1175" Type="http://schemas.openxmlformats.org/officeDocument/2006/relationships/hyperlink" Target="https://www.caixa.gov.br/Downloads/sinapi-cadernos-tecnicos/SINAPI-CT-CAIXAS-DE-AGUA-PARA-EDIFICACOES.pdf" TargetMode="External"/><Relationship Id="rId2226" Type="http://schemas.openxmlformats.org/officeDocument/2006/relationships/hyperlink" Target="https://www.caixa.gov.br/Downloads/sinapi-cadernos-tecnicos/SINAPI-CT-DEPRECIACAO-JUROS-IMPOSTOS-E-SEGUROS-MANUTENCAO-E-MATERIAIS-NA-OPERACAO-DOS-EQUIPAMENTOS.pdf" TargetMode="External"/><Relationship Id="rId2640" Type="http://schemas.openxmlformats.org/officeDocument/2006/relationships/hyperlink" Target="https://www.caixa.gov.br/Downloads/sinapi-cadernos-tecnicos/SINAPI-CT-DEPRECIACAO-JUROS-IMPOSTOS-E-SEGUROS-MANUTENCAO-E-MATERIAIS-NA-OPERACAO-DOS-EQUIPAMENTOS.pdf" TargetMode="External"/><Relationship Id="rId5796" Type="http://schemas.openxmlformats.org/officeDocument/2006/relationships/hyperlink" Target="https://www.caixa.gov.br/Downloads/sinapi-cadernos-tecnicos/SINAPI-CT-INSTALACOES-PREDIAIS-DE-AGUA-QUENTE-EM-CPVC.pdf" TargetMode="External"/><Relationship Id="rId6847" Type="http://schemas.openxmlformats.org/officeDocument/2006/relationships/hyperlink" Target="https://www.caixa.gov.br/Downloads/sinapi-metodologia/Livro_SINAPI_Calculos_Parametros.pdf" TargetMode="External"/><Relationship Id="rId9253" Type="http://schemas.openxmlformats.org/officeDocument/2006/relationships/hyperlink" Target="https://www.caixa.gov.br/Downloads/sinapi-cadernos-tecnicos/SINAPI-CT-TRANSPORTE-DE-MATERIAIS-DENTRO-DO-CANTEIRO-DE-OBRAS.pdf" TargetMode="External"/><Relationship Id="rId612" Type="http://schemas.openxmlformats.org/officeDocument/2006/relationships/hyperlink" Target="https://www.caixa.gov.br/Downloads/sinapi-cadernos-tecnicos/SINAPI-CT-ASSENTAMENTO-DE-TUBOS-DE-PVC-E-METALICOS-EM-REDES-DE-AGUA.pdf" TargetMode="External"/><Relationship Id="rId1242" Type="http://schemas.openxmlformats.org/officeDocument/2006/relationships/hyperlink" Target="https://www.caixa.gov.br/Downloads/sinapi-cadernos-tecnicos/SINAPI-CT-CERCAS-PROTETORES-E-ALAMBRADOS.pdf" TargetMode="External"/><Relationship Id="rId4398" Type="http://schemas.openxmlformats.org/officeDocument/2006/relationships/hyperlink" Target="https://www.caixa.gov.br/Downloads/sinapi-cadernos-tecnicos/SINAPI-CT-INSTALACOES-ELETRICAS-ELETRODUTOS-EMBUTIDOS-CABOS-CAIXAS-TOMADAS-E-INTERRUPTORES.pdf" TargetMode="External"/><Relationship Id="rId5449" Type="http://schemas.openxmlformats.org/officeDocument/2006/relationships/hyperlink" Target="https://www.caixa.gov.br/Downloads/sinapi-cadernos-tecnicos/SINAPI-CT-INSTALACOES-PREDIAIS-DE-AGUA-FRIA-EM-PVC.pdf" TargetMode="External"/><Relationship Id="rId9320" Type="http://schemas.openxmlformats.org/officeDocument/2006/relationships/hyperlink" Target="https://www.caixa.gov.br/Downloads/sinapi-cadernos-tecnicos/SINAPI-CT-TRANSPORTE-CARGA-E-DESCARGA-DE-MATERIAIS.pdf" TargetMode="External"/><Relationship Id="rId4465" Type="http://schemas.openxmlformats.org/officeDocument/2006/relationships/hyperlink" Target="https://www.caixa.gov.br/Downloads/sinapi-cadernos-tecnicos/SINAPI-CT-INSTALACOES-ELETRICAS-ELETRODUTOS-EMBUTIDOS-CABOS-CAIXAS-TOMADAS-E-INTERRUPTORES.pdf" TargetMode="External"/><Relationship Id="rId5863" Type="http://schemas.openxmlformats.org/officeDocument/2006/relationships/hyperlink" Target="https://www.caixa.gov.br/Downloads/sinapi-cadernos-tecnicos/SINAPI-CT-INSTALACOES-PREDIAIS-DE-AGUAS-PLUVIAIS-TUBOS-CONEXOES-CAIXAS-E-RALOS.pdf" TargetMode="External"/><Relationship Id="rId6914" Type="http://schemas.openxmlformats.org/officeDocument/2006/relationships/hyperlink" Target="https://www.caixa.gov.br/Downloads/sinapi-metodologia/Livro_SINAPI_Calculos_Parametros.pdf" TargetMode="External"/><Relationship Id="rId3067" Type="http://schemas.openxmlformats.org/officeDocument/2006/relationships/hyperlink" Target="https://www.caixa.gov.br/Downloads/sinapi-cadernos-tecnicos/SINAPI-CT-ESCADAS.pdf" TargetMode="External"/><Relationship Id="rId4118" Type="http://schemas.openxmlformats.org/officeDocument/2006/relationships/hyperlink" Target="https://www.caixa.gov.br/Downloads/sinapi-cadernos-tecnicos/SINAPI-CT-FORMAS-PARA-PILARES-CIRCULARES.pdf" TargetMode="External"/><Relationship Id="rId5516" Type="http://schemas.openxmlformats.org/officeDocument/2006/relationships/hyperlink" Target="https://www.caixa.gov.br/Downloads/sinapi-cadernos-tecnicos/SINAPI-CT-INSTALACOES-PREDIAIS-DE-AGUA-FRIA-EM-PVC.pdf" TargetMode="External"/><Relationship Id="rId5930" Type="http://schemas.openxmlformats.org/officeDocument/2006/relationships/hyperlink" Target="https://www.caixa.gov.br/Downloads/sinapi-cadernos-tecnicos/SINAPI-CT-INSTALACOES-DE-GAS-E-INCENDIO-EM-ACO-E-FERRO-GALVANIZADO.pdf" TargetMode="External"/><Relationship Id="rId3481" Type="http://schemas.openxmlformats.org/officeDocument/2006/relationships/hyperlink" Target="https://www.caixa.gov.br/Downloads/sinapi-cadernos-tecnicos/SINAPI-CT-ESQUADRIAS-PORTAS.pdf" TargetMode="External"/><Relationship Id="rId4532" Type="http://schemas.openxmlformats.org/officeDocument/2006/relationships/hyperlink" Target="https://www.caixa.gov.br/Downloads/sinapi-cadernos-tecnicos/SINAPI-CT-INSTALACOES-ELETRICAS-ELETRODUTOS-EMBUTIDOS-CABOS-CAIXAS-TOMADAS-E-INTERRUPTORES.pdf" TargetMode="External"/><Relationship Id="rId7688" Type="http://schemas.openxmlformats.org/officeDocument/2006/relationships/hyperlink" Target="https://www.caixa.gov.br/Downloads/sinapi-cadernos-tecnicos/SINAPI-CT-PAVIMENTO-INTERTRAVADO.pdf" TargetMode="External"/><Relationship Id="rId8739" Type="http://schemas.openxmlformats.org/officeDocument/2006/relationships/hyperlink" Target="https://www.caixa.gov.br/Downloads/sinapi-cadernos-tecnicos/SINAPI-CT-REDES-DE-AGUA-E-ESGOTO-EM-PEAD-LISO-(TUBOS-E-CONEXOES).pdf" TargetMode="External"/><Relationship Id="rId2083" Type="http://schemas.openxmlformats.org/officeDocument/2006/relationships/hyperlink" Target="https://www.caixa.gov.br/Downloads/sinapi-cadernos-tecnicos/SINAPI-CT-DEPRECIACAO-JUROS-IMPOSTOS-E-SEGUROS-MANUTENCAO-E-MATERIAIS-NA-OPERACAO-DOS-EQUIPAMENTOS.pdf" TargetMode="External"/><Relationship Id="rId3134" Type="http://schemas.openxmlformats.org/officeDocument/2006/relationships/hyperlink" Target="https://www.caixa.gov.br/Downloads/sinapi-cadernos-tecnicos/SINAPI-CT-ESCADAS.pdf" TargetMode="External"/><Relationship Id="rId7755" Type="http://schemas.openxmlformats.org/officeDocument/2006/relationships/hyperlink" Target="https://www.caixa.gov.br/Downloads/sinapi-cadernos-tecnicos/SINAPI-CT-PELE-DE-VIDRO-EM-FACHADAS.pdf" TargetMode="External"/><Relationship Id="rId8806" Type="http://schemas.openxmlformats.org/officeDocument/2006/relationships/hyperlink" Target="https://www.caixa.gov.br/Downloads/sinapi-cadernos-tecnicos/SINAPI-CT-REVESTIMENTOS-CERAMICOS-EXTERNOS.pdf" TargetMode="External"/><Relationship Id="rId2150" Type="http://schemas.openxmlformats.org/officeDocument/2006/relationships/hyperlink" Target="https://www.caixa.gov.br/Downloads/sinapi-cadernos-tecnicos/SINAPI-CT-DEPRECIACAO-JUROS-IMPOSTOS-E-SEGUROS-MANUTENCAO-E-MATERIAIS-NA-OPERACAO-DOS-EQUIPAMENTOS.pdf" TargetMode="External"/><Relationship Id="rId3201" Type="http://schemas.openxmlformats.org/officeDocument/2006/relationships/hyperlink" Target="https://www.caixa.gov.br/Downloads/sinapi-cadernos-tecnicos/SINAPI-CT-ESCAVACAO-VERTICAL-A-CEU-ABERTO.pdf" TargetMode="External"/><Relationship Id="rId6357" Type="http://schemas.openxmlformats.org/officeDocument/2006/relationships/hyperlink" Target="https://www.caixa.gov.br/Downloads/sinapi-cadernos-tecnicos/SINAPI-CT-INSTALACOES-DE-AR-CONDICIONADO-EM-COBRE.pdf" TargetMode="External"/><Relationship Id="rId6771" Type="http://schemas.openxmlformats.org/officeDocument/2006/relationships/hyperlink" Target="https://www.caixa.gov.br/Downloads/sinapi-cadernos-tecnicos/SINAPI-CT-LIMPEZA-DE-OBRA.pdf" TargetMode="External"/><Relationship Id="rId7408" Type="http://schemas.openxmlformats.org/officeDocument/2006/relationships/hyperlink" Target="https://www.caixa.gov.br/Downloads/sinapi-cadernos-tecnicos/SINAPI-CT-MASSA-UNICA-INTERNA.pdf" TargetMode="External"/><Relationship Id="rId7822" Type="http://schemas.openxmlformats.org/officeDocument/2006/relationships/hyperlink" Target="https://www.caixa.gov.br/Downloads/sinapi-cadernos-tecnicos/SINAPI-CT-PERFURACAO-HORIZONTAL-DIRECIONAL-HDD.pdf" TargetMode="External"/><Relationship Id="rId122" Type="http://schemas.openxmlformats.org/officeDocument/2006/relationships/hyperlink" Target="https://www.caixa.gov.br/Downloads/sinapi-cadernos-tecnicos/SINAPI-CT-ARGAMASSAS.pdf" TargetMode="External"/><Relationship Id="rId5373" Type="http://schemas.openxmlformats.org/officeDocument/2006/relationships/hyperlink" Target="https://www.caixa.gov.br/Downloads/sinapi-cadernos-tecnicos/SINAPI-CT-INSTALACOES-PREDIAIS-DE-ESGOTO-TUBOS-E-CONEXOES.pdf" TargetMode="External"/><Relationship Id="rId6424" Type="http://schemas.openxmlformats.org/officeDocument/2006/relationships/hyperlink" Target="https://www.caixa.gov.br/Downloads/sinapi-cadernos-tecnicos/SINAPI-CT-INSTALACOES-EM-COBRE.pdf" TargetMode="External"/><Relationship Id="rId1569" Type="http://schemas.openxmlformats.org/officeDocument/2006/relationships/hyperlink" Target="https://www.caixa.gov.br/Downloads/sinapi-cadernos-tecnicos/SINAPI-CT-CUSTOS-HORARIOS-PRODUTIVO-E-IMPRODUTIVO-DOS-EQUIPAMENTOS.pdf" TargetMode="External"/><Relationship Id="rId2967" Type="http://schemas.openxmlformats.org/officeDocument/2006/relationships/hyperlink" Target="https://www.caixa.gov.br/Downloads/sinapi-cadernos-tecnicos/SINAPI-CT-ENERGIA-SOLAR-PARA-EDIFICACOES.pdf" TargetMode="External"/><Relationship Id="rId5026" Type="http://schemas.openxmlformats.org/officeDocument/2006/relationships/hyperlink" Target="https://www.caixa.gov.br/Downloads/sinapi-cadernos-tecnicos/SINAPI-CT-INSTALACOES-HIDRAULICAS-RESERVACAO-E-BOMBAS-DE-RECALQUE.pdf" TargetMode="External"/><Relationship Id="rId5440" Type="http://schemas.openxmlformats.org/officeDocument/2006/relationships/hyperlink" Target="https://www.caixa.gov.br/Downloads/sinapi-cadernos-tecnicos/SINAPI-CT-INSTALACOES-PREDIAIS-DE-ESGOTO-TUBOS-E-CONEXOES.pdf" TargetMode="External"/><Relationship Id="rId8596" Type="http://schemas.openxmlformats.org/officeDocument/2006/relationships/hyperlink" Target="https://www.caixa.gov.br/Downloads/sinapi-cadernos-tecnicos/SINAPI-CT-REDES-ENTERRADAS-DE-DISTRIBUICAO-ELETRICA.pdf" TargetMode="External"/><Relationship Id="rId939" Type="http://schemas.openxmlformats.org/officeDocument/2006/relationships/hyperlink" Target="https://www.caixa.gov.br/Downloads/sinapi-cadernos-tecnicos/SINAPI-CT-ATERROS-BASES-SUB-BASES-E-IMPRIMACOES.pdf" TargetMode="External"/><Relationship Id="rId1983" Type="http://schemas.openxmlformats.org/officeDocument/2006/relationships/hyperlink" Target="https://www.caixa.gov.br/Downloads/sinapi-cadernos-tecnicos/SINAPI-CT-DEPRECIACAO-JUROS-IMPOSTOS-E-SEGUROS-MANUTENCAO-E-MATERIAIS-NA-OPERACAO-DOS-EQUIPAMENTOS.pdf" TargetMode="External"/><Relationship Id="rId4042" Type="http://schemas.openxmlformats.org/officeDocument/2006/relationships/hyperlink" Target="https://www.caixa.gov.br/Downloads/sinapi-cadernos-tecnicos/SINAPI-CT-FORMAS-PARA-ESTRUTURAS-DE-CONCRETO-ARMADO.pdf" TargetMode="External"/><Relationship Id="rId7198" Type="http://schemas.openxmlformats.org/officeDocument/2006/relationships/hyperlink" Target="https://www.caixa.gov.br/Downloads/sinapi-cadernos-tecnicos/SINAPI-CT-LOUCAS-E-METAIS.pdf" TargetMode="External"/><Relationship Id="rId8249" Type="http://schemas.openxmlformats.org/officeDocument/2006/relationships/hyperlink" Target="https://www.caixa.gov.br/Downloads/sinapi-cadernos-tecnicos/SINAPI-CT-POCOS-DE-VISITA-E-CAIXAS-PARA-BOCAS-DE-LOBO.pdf" TargetMode="External"/><Relationship Id="rId9647" Type="http://schemas.openxmlformats.org/officeDocument/2006/relationships/hyperlink" Target="https://www.caixa.gov.br/Downloads/sinapi-cadernos-tecnicos/SINAPI-CT-VALVULAS-E-REGISTROS-PARA-SISTEMAS-PREDIAIS.pdf" TargetMode="External"/><Relationship Id="rId1636" Type="http://schemas.openxmlformats.org/officeDocument/2006/relationships/hyperlink" Target="https://www.caixa.gov.br/Downloads/sinapi-cadernos-tecnicos/SINAPI-CT-CUSTOS-HORARIOS-PRODUTIVO-E-IMPRODUTIVO-DOS-EQUIPAMENTOS.pdf" TargetMode="External"/><Relationship Id="rId8663" Type="http://schemas.openxmlformats.org/officeDocument/2006/relationships/hyperlink" Target="https://www.caixa.gov.br/Downloads/sinapi-cadernos-tecnicos/SINAPI-CT-REDES-DE-LOGICA-TELEFONIA-E-IMAGEM.pdf" TargetMode="External"/><Relationship Id="rId9714" Type="http://schemas.openxmlformats.org/officeDocument/2006/relationships/hyperlink" Target="https://www.caixa.gov.br/Downloads/sinapi-cadernos-tecnicos/SINAPI-CT-VALVULAS-E-REGISTROS-PARA-SISTEMAS-PREDIAIS.pdf" TargetMode="External"/><Relationship Id="rId1703" Type="http://schemas.openxmlformats.org/officeDocument/2006/relationships/hyperlink" Target="https://www.caixa.gov.br/Downloads/sinapi-cadernos-tecnicos/SINAPI-CT-CUSTOS-HORARIOS-PRODUTIVO-E-IMPRODUTIVO-DOS-EQUIPAMENTOS.pdf" TargetMode="External"/><Relationship Id="rId4859" Type="http://schemas.openxmlformats.org/officeDocument/2006/relationships/hyperlink" Target="https://www.caixa.gov.br/Downloads/sinapi-cadernos-tecnicos/SINAPI-CT-INSTALACOES-HIDRAULICAS-RESERVACAO-E-BOMBAS-DE-RECALQUE.pdf" TargetMode="External"/><Relationship Id="rId7265" Type="http://schemas.openxmlformats.org/officeDocument/2006/relationships/hyperlink" Target="https://www.caixa.gov.br/Downloads/sinapi-cadernos-tecnicos/SINAPI-CT-LOUCAS-E-METAIS.pdf" TargetMode="External"/><Relationship Id="rId8316" Type="http://schemas.openxmlformats.org/officeDocument/2006/relationships/hyperlink" Target="https://www.caixa.gov.br/Downloads/sinapi-cadernos-tecnicos/SINAPI-CT-PRODUCAO-DE-CONCRETO.pdf" TargetMode="External"/><Relationship Id="rId8730" Type="http://schemas.openxmlformats.org/officeDocument/2006/relationships/hyperlink" Target="https://www.caixa.gov.br/Downloads/sinapi-cadernos-tecnicos/SINAPI-CT-REDES-DE-AGUA-E-ESGOTO-EM-PEAD-LISO-(TUBOS-E-CONEXOES).pdf" TargetMode="External"/><Relationship Id="rId3875" Type="http://schemas.openxmlformats.org/officeDocument/2006/relationships/hyperlink" Target="https://www.caixa.gov.br/Downloads/sinapi-cadernos-tecnicos/SINAPI-CT-EXECUCAO-DE-TIRANTES.pdf" TargetMode="External"/><Relationship Id="rId4926" Type="http://schemas.openxmlformats.org/officeDocument/2006/relationships/hyperlink" Target="https://www.caixa.gov.br/Downloads/sinapi-cadernos-tecnicos/SINAPI-CT-INSTALACOES-HIDRAULICAS-RESERVACAO-E-BOMBAS-DE-RECALQUE.pdf" TargetMode="External"/><Relationship Id="rId6281" Type="http://schemas.openxmlformats.org/officeDocument/2006/relationships/hyperlink" Target="https://www.caixa.gov.br/Downloads/sinapi-cadernos-tecnicos/SINAPI-CT-INSTALACOES-DE-GAS-EM-PEX-MULTICAMADAS.pdf" TargetMode="External"/><Relationship Id="rId7332" Type="http://schemas.openxmlformats.org/officeDocument/2006/relationships/hyperlink" Target="https://www.caixa.gov.br/Downloads/sinapi-cadernos-tecnicos/SINAPI-CT-MASSA-UNICA-EXTERNA.pdf" TargetMode="External"/><Relationship Id="rId796" Type="http://schemas.openxmlformats.org/officeDocument/2006/relationships/hyperlink" Target="https://www.caixa.gov.br/Downloads/sinapi-cadernos-tecnicos/SINAPI-CT-ATERROS-BASES-SUB-BASES-E-IMPRIMACOES.pdf" TargetMode="External"/><Relationship Id="rId2477" Type="http://schemas.openxmlformats.org/officeDocument/2006/relationships/hyperlink" Target="https://www.caixa.gov.br/Downloads/sinapi-cadernos-tecnicos/SINAPI-CT-DEPRECIACAO-JUROS-IMPOSTOS-E-SEGUROS-MANUTENCAO-E-MATERIAIS-NA-OPERACAO-DOS-EQUIPAMENTOS.pdf" TargetMode="External"/><Relationship Id="rId3528" Type="http://schemas.openxmlformats.org/officeDocument/2006/relationships/hyperlink" Target="https://www.caixa.gov.br/Downloads/sinapi-cadernos-tecnicos/SINAPI-CT-ESQUADRIAS-PORTAS.pdf" TargetMode="External"/><Relationship Id="rId449" Type="http://schemas.openxmlformats.org/officeDocument/2006/relationships/hyperlink" Target="https://www.caixa.gov.br/Downloads/sinapi-cadernos-tecnicos/SINAPI-CT-ASSENTAMENTO-DE-TUBOS-DE-PVC-E-METALICOS-EM-REDES-DE-AGUA.pdf" TargetMode="External"/><Relationship Id="rId863" Type="http://schemas.openxmlformats.org/officeDocument/2006/relationships/hyperlink" Target="https://www.caixa.gov.br/Downloads/sinapi-cadernos-tecnicos/SINAPI-CT-ATERROS-BASES-SUB-BASES-E-IMPRIMACOES.pdf" TargetMode="External"/><Relationship Id="rId1079" Type="http://schemas.openxmlformats.org/officeDocument/2006/relationships/hyperlink" Target="https://www.caixa.gov.br/Downloads/sinapi-cadernos-tecnicos/SINAPI-CT-BOMBAS-HIDRAULICAS-CENTRIFUGAS-HORIZONTAIS-E-SUBMERSIVEIS.pdf" TargetMode="External"/><Relationship Id="rId1493" Type="http://schemas.openxmlformats.org/officeDocument/2006/relationships/hyperlink" Target="https://www.caixa.gov.br/Downloads/sinapi-cadernos-tecnicos/SINAPI-CT-CUSTOS-HORARIOS-PRODUTIVO-E-IMPRODUTIVO-DOS-EQUIPAMENTOS.pdf" TargetMode="External"/><Relationship Id="rId2544" Type="http://schemas.openxmlformats.org/officeDocument/2006/relationships/hyperlink" Target="https://www.caixa.gov.br/Downloads/sinapi-cadernos-tecnicos/SINAPI-CT-DEPRECIACAO-JUROS-IMPOSTOS-E-SEGUROS-MANUTENCAO-E-MATERIAIS-NA-OPERACAO-DOS-EQUIPAMENTOS.pdf" TargetMode="External"/><Relationship Id="rId2891" Type="http://schemas.openxmlformats.org/officeDocument/2006/relationships/hyperlink" Target="https://www.caixa.gov.br/Downloads/sinapi-cadernos-tecnicos/SINAPI-CT-ELETROCALHAS.pdf" TargetMode="External"/><Relationship Id="rId3942" Type="http://schemas.openxmlformats.org/officeDocument/2006/relationships/hyperlink" Target="https://www.caixa.gov.br/Downloads/sinapi-cadernos-tecnicos/SINAPI-CT-FOSSAS-E-SUMIDOUROS.pdf" TargetMode="External"/><Relationship Id="rId6001" Type="http://schemas.openxmlformats.org/officeDocument/2006/relationships/hyperlink" Target="https://www.caixa.gov.br/Downloads/sinapi-cadernos-tecnicos/SINAPI-CT-INSTALACOES-DE-GAS-E-INCENDIO-EM-ACO-E-FERRO-GALVANIZADO.pdf" TargetMode="External"/><Relationship Id="rId9157" Type="http://schemas.openxmlformats.org/officeDocument/2006/relationships/hyperlink" Target="https://www.caixa.gov.br/Downloads/sinapi-cadernos-tecnicos/SINAPI-CT-TRANSPORTE-FLUVIAL-CARGA-E-DESCARGA.pdf" TargetMode="External"/><Relationship Id="rId9571" Type="http://schemas.openxmlformats.org/officeDocument/2006/relationships/hyperlink" Target="https://www.caixa.gov.br/Downloads/sinapi-cadernos-tecnicos/SINAPI-CT-VERGAS-CONTRAVERGAS-E-FIXACAO-DE-ALVENARIA.pdf" TargetMode="External"/><Relationship Id="rId516" Type="http://schemas.openxmlformats.org/officeDocument/2006/relationships/hyperlink" Target="https://www.caixa.gov.br/Downloads/sinapi-cadernos-tecnicos/SINAPI-CT-ASSENTAMENTO-DE-TUBOS-DE-PVC-E-METALICOS-EM-REDES-DE-AGUA.pdf" TargetMode="External"/><Relationship Id="rId1146" Type="http://schemas.openxmlformats.org/officeDocument/2006/relationships/hyperlink" Target="https://www.caixa.gov.br/Downloads/sinapi-cadernos-tecnicos/SINAPI-CT-CAIXAS-ENTERRADAS.pdf" TargetMode="External"/><Relationship Id="rId8173" Type="http://schemas.openxmlformats.org/officeDocument/2006/relationships/hyperlink" Target="https://www.caixa.gov.br/Downloads/sinapi-cadernos-tecnicos/SINAPI-CT-POCOS-DE-VISITA-E-CAIXAS-PARA-BOCAS-DE-LOBO.pdf" TargetMode="External"/><Relationship Id="rId9224" Type="http://schemas.openxmlformats.org/officeDocument/2006/relationships/hyperlink" Target="https://www.caixa.gov.br/Downloads/sinapi-cadernos-tecnicos/SINAPI-CT-TRANSPORTE-DE-MATERIAIS-DENTRO-DO-CANTEIRO-DE-OBRAS.pdf" TargetMode="External"/><Relationship Id="rId930" Type="http://schemas.openxmlformats.org/officeDocument/2006/relationships/hyperlink" Target="https://www.caixa.gov.br/Downloads/sinapi-cadernos-tecnicos/SINAPI-CT-ATERROS-BASES-SUB-BASES-E-IMPRIMACOES.pdf" TargetMode="External"/><Relationship Id="rId1560" Type="http://schemas.openxmlformats.org/officeDocument/2006/relationships/hyperlink" Target="https://www.caixa.gov.br/Downloads/sinapi-cadernos-tecnicos/SINAPI-CT-CUSTOS-HORARIOS-PRODUTIVO-E-IMPRODUTIVO-DOS-EQUIPAMENTOS.pdf" TargetMode="External"/><Relationship Id="rId2611" Type="http://schemas.openxmlformats.org/officeDocument/2006/relationships/hyperlink" Target="https://www.caixa.gov.br/Downloads/sinapi-cadernos-tecnicos/SINAPI-CT-DEPRECIACAO-JUROS-IMPOSTOS-E-SEGUROS-MANUTENCAO-E-MATERIAIS-NA-OPERACAO-DOS-EQUIPAMENTOS.pdf" TargetMode="External"/><Relationship Id="rId5767" Type="http://schemas.openxmlformats.org/officeDocument/2006/relationships/hyperlink" Target="https://www.caixa.gov.br/Downloads/sinapi-cadernos-tecnicos/SINAPI-CT-INSTALACOES-PREDIAIS-DE-AGUA-QUENTE-EM-CPVC.pdf" TargetMode="External"/><Relationship Id="rId6818" Type="http://schemas.openxmlformats.org/officeDocument/2006/relationships/hyperlink" Target="https://www.caixa.gov.br/Downloads/sinapi-metodologia/Livro_SINAPI_Calculos_Parametros.pdf" TargetMode="External"/><Relationship Id="rId1213" Type="http://schemas.openxmlformats.org/officeDocument/2006/relationships/hyperlink" Target="https://www.caixa.gov.br/Downloads/sinapi-cadernos-tecnicos/SINAPI-CT-CANALETAS-GRELHAS-E-CAIXAS-COM-GRELHA-PARA-DRENAGEM.pdf" TargetMode="External"/><Relationship Id="rId4369" Type="http://schemas.openxmlformats.org/officeDocument/2006/relationships/hyperlink" Target="https://www.caixa.gov.br/Downloads/sinapi-cadernos-tecnicos/SINAPI-CT-INSTALACOES-ELETRICAS-ELETRODUTOS-EMBUTIDOS-CABOS-CAIXAS-TOMADAS-E-INTERRUPTORES.pdf" TargetMode="External"/><Relationship Id="rId4783" Type="http://schemas.openxmlformats.org/officeDocument/2006/relationships/hyperlink" Target="https://www.caixa.gov.br/Downloads/sinapi-cadernos-tecnicos/SINAPI-CT-INSTALACOES-ELETRICAS-REDE-DE-DISTRIBUICAO.pdf" TargetMode="External"/><Relationship Id="rId5834" Type="http://schemas.openxmlformats.org/officeDocument/2006/relationships/hyperlink" Target="https://www.caixa.gov.br/Downloads/sinapi-cadernos-tecnicos/SINAPI-CT-INSTALACOES-PREDIAIS-DE-AGUAS-PLUVIAIS-TUBOS-CONEXOES-CAIXAS-E-RALOS.pdf" TargetMode="External"/><Relationship Id="rId8240" Type="http://schemas.openxmlformats.org/officeDocument/2006/relationships/hyperlink" Target="https://www.caixa.gov.br/Downloads/sinapi-cadernos-tecnicos/SINAPI-CT-POCOS-DE-VISITA-E-CAIXAS-PARA-BOCAS-DE-LOBO.pdf" TargetMode="External"/><Relationship Id="rId3385" Type="http://schemas.openxmlformats.org/officeDocument/2006/relationships/hyperlink" Target="https://www.caixa.gov.br/Downloads/sinapi-cadernos-tecnicos/SINAPI-CT-ESCORAMENTO-E-PREPARO-DE-FUNDO-DE-VALAS.pdf" TargetMode="External"/><Relationship Id="rId4436" Type="http://schemas.openxmlformats.org/officeDocument/2006/relationships/hyperlink" Target="https://www.caixa.gov.br/Downloads/sinapi-cadernos-tecnicos/SINAPI-CT-INSTALACOES-ELETRICAS-ELETRODUTOS-EMBUTIDOS-CABOS-CAIXAS-TOMADAS-E-INTERRUPTORES.pdf" TargetMode="External"/><Relationship Id="rId4850" Type="http://schemas.openxmlformats.org/officeDocument/2006/relationships/hyperlink" Target="https://www.caixa.gov.br/Downloads/sinapi-cadernos-tecnicos/SINAPI-CT-INSTALACOES-HIDRAULICAS-RESERVACAO-E-BOMBAS-DE-RECALQUE.pdf" TargetMode="External"/><Relationship Id="rId5901" Type="http://schemas.openxmlformats.org/officeDocument/2006/relationships/hyperlink" Target="https://www.caixa.gov.br/Downloads/sinapi-cadernos-tecnicos/SINAPI-CT-INSTALACOES-DE-DIVISORIAS-DIVERSAS.pdf" TargetMode="External"/><Relationship Id="rId3038" Type="http://schemas.openxmlformats.org/officeDocument/2006/relationships/hyperlink" Target="https://www.caixa.gov.br/Downloads/sinapi-cadernos-tecnicos/SINAPI-CT-EQUIPAMENTOS-DE-PROTECAO-COLETIVA.pdf" TargetMode="External"/><Relationship Id="rId3452" Type="http://schemas.openxmlformats.org/officeDocument/2006/relationships/hyperlink" Target="https://www.caixa.gov.br/Downloads/sinapi-cadernos-tecnicos/SINAPI-CT-ESQUADRIAS-PORTAS.pdf" TargetMode="External"/><Relationship Id="rId4503" Type="http://schemas.openxmlformats.org/officeDocument/2006/relationships/hyperlink" Target="https://www.caixa.gov.br/Downloads/sinapi-cadernos-tecnicos/SINAPI-CT-INSTALACOES-ELETRICAS-ELETRODUTOS-EMBUTIDOS-CABOS-CAIXAS-TOMADAS-E-INTERRUPTORES.pdf" TargetMode="External"/><Relationship Id="rId7659" Type="http://schemas.openxmlformats.org/officeDocument/2006/relationships/hyperlink" Target="https://www.caixa.gov.br/Downloads/sinapi-cadernos-tecnicos/SINAPI-CT-PASSEIOS-DE-CONCRETO.pdf" TargetMode="External"/><Relationship Id="rId373" Type="http://schemas.openxmlformats.org/officeDocument/2006/relationships/hyperlink" Target="https://www.caixa.gov.br/Downloads/sinapi-cadernos-tecnicos/SINAPI-CT-ASSENTAMENTO-DE-TUBOS-DE-ESGOTO-EM-PVC-E-PEAD.pdf" TargetMode="External"/><Relationship Id="rId2054" Type="http://schemas.openxmlformats.org/officeDocument/2006/relationships/hyperlink" Target="https://www.caixa.gov.br/Downloads/sinapi-cadernos-tecnicos/SINAPI-CT-DEPRECIACAO-JUROS-IMPOSTOS-E-SEGUROS-MANUTENCAO-E-MATERIAIS-NA-OPERACAO-DOS-EQUIPAMENTOS.pdf" TargetMode="External"/><Relationship Id="rId3105" Type="http://schemas.openxmlformats.org/officeDocument/2006/relationships/hyperlink" Target="https://www.caixa.gov.br/Downloads/sinapi-cadernos-tecnicos/SINAPI-CT-ESCADAS.pdf" TargetMode="External"/><Relationship Id="rId6675" Type="http://schemas.openxmlformats.org/officeDocument/2006/relationships/hyperlink" Target="https://www.caixa.gov.br/Downloads/sinapi-cadernos-tecnicos/SINAPI-CT-LAJES-PRE-MOLDADAS.pdf" TargetMode="External"/><Relationship Id="rId9081" Type="http://schemas.openxmlformats.org/officeDocument/2006/relationships/hyperlink" Target="https://www.caixa.gov.br/Downloads/sinapi-cadernos-tecnicos/SINAPI-CT-TRANSFORMADORES.pdf" TargetMode="External"/><Relationship Id="rId440" Type="http://schemas.openxmlformats.org/officeDocument/2006/relationships/hyperlink" Target="https://www.caixa.gov.br/Downloads/sinapi-cadernos-tecnicos/SINAPI-CT-ASSENTAMENTO-DE-TUBOS-DE-PVC-E-METALICOS-EM-REDES-DE-AGUA.pdf" TargetMode="External"/><Relationship Id="rId1070" Type="http://schemas.openxmlformats.org/officeDocument/2006/relationships/hyperlink" Target="https://www.caixa.gov.br/Downloads/sinapi-cadernos-tecnicos/SINAPI-CT-BOMBAS-HIDRAULICAS-CENTRIFUGAS-HORIZONTAIS-E-SUBMERSIVEIS.pdf" TargetMode="External"/><Relationship Id="rId2121" Type="http://schemas.openxmlformats.org/officeDocument/2006/relationships/hyperlink" Target="https://www.caixa.gov.br/Downloads/sinapi-cadernos-tecnicos/SINAPI-CT-DEPRECIACAO-JUROS-IMPOSTOS-E-SEGUROS-MANUTENCAO-E-MATERIAIS-NA-OPERACAO-DOS-EQUIPAMENTOS.pdf" TargetMode="External"/><Relationship Id="rId5277" Type="http://schemas.openxmlformats.org/officeDocument/2006/relationships/hyperlink" Target="https://www.caixa.gov.br/Downloads/sinapi-cadernos-tecnicos/SINAPI-CT-INSTALACOES-HIDRAULICAS-EM-PPR.pdf" TargetMode="External"/><Relationship Id="rId6328" Type="http://schemas.openxmlformats.org/officeDocument/2006/relationships/hyperlink" Target="https://www.caixa.gov.br/Downloads/sinapi-cadernos-tecnicos/SINAPI-CT-INSTALACOES-DE-AR-CONDICIONADO.pdf" TargetMode="External"/><Relationship Id="rId7726" Type="http://schemas.openxmlformats.org/officeDocument/2006/relationships/hyperlink" Target="https://www.caixa.gov.br/Downloads/sinapi-cadernos-tecnicos/SINAPI-CT-PAVIMENTO-RIGIDO-DE-CONCRETO.pdf" TargetMode="External"/><Relationship Id="rId5691" Type="http://schemas.openxmlformats.org/officeDocument/2006/relationships/hyperlink" Target="https://www.caixa.gov.br/Downloads/sinapi-cadernos-tecnicos/SINAPI-CT-INSTALACOES-PREDIAIS-DE-AGUA-QUENTE-EM-CPVC.pdf" TargetMode="External"/><Relationship Id="rId6742" Type="http://schemas.openxmlformats.org/officeDocument/2006/relationships/hyperlink" Target="https://www.caixa.gov.br/Downloads/sinapi-cadernos-tecnicos/SINAPI-CT-LIGACOES-PREDIAIS-DE-AGUA-E-ESGOTO.pdf" TargetMode="External"/><Relationship Id="rId1887" Type="http://schemas.openxmlformats.org/officeDocument/2006/relationships/hyperlink" Target="https://www.caixa.gov.br/Downloads/sinapi-cadernos-tecnicos/SINAPI-CT-DEMOLICOES-E-REMOCOES.pdf" TargetMode="External"/><Relationship Id="rId2938" Type="http://schemas.openxmlformats.org/officeDocument/2006/relationships/hyperlink" Target="https://www.caixa.gov.br/Downloads/sinapi-cadernos-tecnicos/SINAPI-CT-ELETROCALHAS.pdf" TargetMode="External"/><Relationship Id="rId4293" Type="http://schemas.openxmlformats.org/officeDocument/2006/relationships/hyperlink" Target="https://www.caixa.gov.br/Downloads/sinapi-cadernos-tecnicos/SINAPI-CT-ILUMINACAO-PREDIAL-E-MONITORAMENTO.pdf" TargetMode="External"/><Relationship Id="rId5344" Type="http://schemas.openxmlformats.org/officeDocument/2006/relationships/hyperlink" Target="https://www.caixa.gov.br/Downloads/sinapi-cadernos-tecnicos/SINAPI-CT-INSTALACOES-PREDIAIS-DE-ESGOTO-CAIXAS-E-RALOS.pdf" TargetMode="External"/><Relationship Id="rId1954" Type="http://schemas.openxmlformats.org/officeDocument/2006/relationships/hyperlink" Target="https://www.caixa.gov.br/Downloads/sinapi-cadernos-tecnicos/SINAPI-CT-DEPRECIACAO-JUROS-IMPOSTOS-E-SEGUROS-MANUTENCAO-E-MATERIAIS-NA-OPERACAO-DOS-EQUIPAMENTOS.pdf" TargetMode="External"/><Relationship Id="rId4360" Type="http://schemas.openxmlformats.org/officeDocument/2006/relationships/hyperlink" Target="https://www.caixa.gov.br/Downloads/sinapi-cadernos-tecnicos/SINAPI-CT-INSTALACOES-ELETRICAS-ELETRODUTOS-EMBUTIDOS-CABOS-CAIXAS-TOMADAS-E-INTERRUPTORES.pdf" TargetMode="External"/><Relationship Id="rId5411" Type="http://schemas.openxmlformats.org/officeDocument/2006/relationships/hyperlink" Target="https://www.caixa.gov.br/Downloads/sinapi-cadernos-tecnicos/SINAPI-CT-INSTALACOES-PREDIAIS-DE-ESGOTO-TUBOS-E-CONEXOES.pdf" TargetMode="External"/><Relationship Id="rId8567" Type="http://schemas.openxmlformats.org/officeDocument/2006/relationships/hyperlink" Target="https://www.caixa.gov.br/Downloads/sinapi-cadernos-tecnicos/SINAPI-CT-REDES-ENTERRADAS-DE-DISTRIBUICAO-ELETRICA.pdf" TargetMode="External"/><Relationship Id="rId8981" Type="http://schemas.openxmlformats.org/officeDocument/2006/relationships/hyperlink" Target="https://www.caixa.gov.br/Downloads/sinapi-cadernos-tecnicos/SINAPI-CT-SISTEMAS-DE-MEDICAO.pdf" TargetMode="External"/><Relationship Id="rId9618" Type="http://schemas.openxmlformats.org/officeDocument/2006/relationships/hyperlink" Target="https://www.caixa.gov.br/Downloads/sinapi-cadernos-tecnicos/SINAPI-CT-VIDROS-E-ESPELHOS.pdf" TargetMode="External"/><Relationship Id="rId1607" Type="http://schemas.openxmlformats.org/officeDocument/2006/relationships/hyperlink" Target="https://www.caixa.gov.br/Downloads/sinapi-cadernos-tecnicos/SINAPI-CT-CUSTOS-HORARIOS-PRODUTIVO-E-IMPRODUTIVO-DOS-EQUIPAMENTOS.pdf" TargetMode="External"/><Relationship Id="rId4013" Type="http://schemas.openxmlformats.org/officeDocument/2006/relationships/hyperlink" Target="https://www.caixa.gov.br/Downloads/sinapi-cadernos-tecnicos/SINAPI-CT-FORMAS-CURVAS-PARA-PAREDES-DE-RESERVATORIOS-DE-CONCRETO.pdf" TargetMode="External"/><Relationship Id="rId7169" Type="http://schemas.openxmlformats.org/officeDocument/2006/relationships/hyperlink" Target="https://www.caixa.gov.br/Downloads/sinapi-cadernos-tecnicos/SINAPI-CT-LOUCAS-E-METAIS.pdf" TargetMode="External"/><Relationship Id="rId7583" Type="http://schemas.openxmlformats.org/officeDocument/2006/relationships/hyperlink" Target="https://www.caixa.gov.br/Downloads/sinapi-cadernos-tecnicos/SINAPI-CT-PAREDES-DE-CONCRETO-ESTUCAMENTO.pdf" TargetMode="External"/><Relationship Id="rId8634" Type="http://schemas.openxmlformats.org/officeDocument/2006/relationships/hyperlink" Target="https://www.caixa.gov.br/Downloads/sinapi-cadernos-tecnicos/SINAPI-CT-REDES-DE-LOGICA-TELEFONIA-E-IMAGEM.pdf" TargetMode="External"/><Relationship Id="rId3779" Type="http://schemas.openxmlformats.org/officeDocument/2006/relationships/hyperlink" Target="https://www.caixa.gov.br/Downloads/sinapi-cadernos-tecnicos/SINAPI-CT-ESTRUTURAS-DE-MADEIRA.pdf" TargetMode="External"/><Relationship Id="rId6185" Type="http://schemas.openxmlformats.org/officeDocument/2006/relationships/hyperlink" Target="https://www.caixa.gov.br/Downloads/sinapi-cadernos-tecnicos/SINAPI-CT-INSTALACOES-DE-GAS-E-INCENDIO-EM-ACO-E-FERRO-GALVANIZADO.pdf" TargetMode="External"/><Relationship Id="rId7236" Type="http://schemas.openxmlformats.org/officeDocument/2006/relationships/hyperlink" Target="https://www.caixa.gov.br/Downloads/sinapi-cadernos-tecnicos/SINAPI-CT-LOUCAS-E-METAIS.pdf" TargetMode="External"/><Relationship Id="rId7650" Type="http://schemas.openxmlformats.org/officeDocument/2006/relationships/hyperlink" Target="https://www.caixa.gov.br/Downloads/sinapi-cadernos-tecnicos/SINAPI-CT-PARQUINHOS-E-EQUIPAMENTOS-DE-GINASTICA-AO-AR-LIVRE.pdf" TargetMode="External"/><Relationship Id="rId6252" Type="http://schemas.openxmlformats.org/officeDocument/2006/relationships/hyperlink" Target="https://www.caixa.gov.br/Downloads/sinapi-cadernos-tecnicos/SINAPI-CT-INSTALACOES-DE-GAS-EM-PEX-MULTICAMADAS.pdf" TargetMode="External"/><Relationship Id="rId7303" Type="http://schemas.openxmlformats.org/officeDocument/2006/relationships/hyperlink" Target="https://www.caixa.gov.br/Downloads/sinapi-cadernos-tecnicos/SINAPI-CT-MASSA-UNICA-EXTERNA.pdf" TargetMode="External"/><Relationship Id="rId8701" Type="http://schemas.openxmlformats.org/officeDocument/2006/relationships/hyperlink" Target="https://www.caixa.gov.br/Downloads/sinapi-cadernos-tecnicos/SINAPI-CT-REDES-DE-AGUA-E-ESGOTO-EM-PEAD-LISO-(TUBOS-E-CONEXOES).pdf" TargetMode="External"/><Relationship Id="rId1397" Type="http://schemas.openxmlformats.org/officeDocument/2006/relationships/hyperlink" Target="https://www.caixa.gov.br/Downloads/sinapi-cadernos-tecnicos/SINAPI-CT-CONTRAPISO.pdf" TargetMode="External"/><Relationship Id="rId2795" Type="http://schemas.openxmlformats.org/officeDocument/2006/relationships/hyperlink" Target="https://www.caixa.gov.br/Downloads/sinapi-cadernos-tecnicos/SINAPI-CT-DRENOS.pdf" TargetMode="External"/><Relationship Id="rId3846" Type="http://schemas.openxmlformats.org/officeDocument/2006/relationships/hyperlink" Target="https://www.caixa.gov.br/Downloads/sinapi-cadernos-tecnicos/SINAPI-CT-EXECUCAO-DE-TIRANTES.pdf" TargetMode="External"/><Relationship Id="rId767" Type="http://schemas.openxmlformats.org/officeDocument/2006/relationships/hyperlink" Target="https://www.caixa.gov.br/Downloads/sinapi-cadernos-tecnicos/SINAPI-CT-ATERROS-BASES-SUB-BASES-E-IMPRIMACOES.pdf" TargetMode="External"/><Relationship Id="rId2448" Type="http://schemas.openxmlformats.org/officeDocument/2006/relationships/hyperlink" Target="https://www.caixa.gov.br/Downloads/sinapi-cadernos-tecnicos/SINAPI-CT-DEPRECIACAO-JUROS-IMPOSTOS-E-SEGUROS-MANUTENCAO-E-MATERIAIS-NA-OPERACAO-DOS-EQUIPAMENTOS.pdf" TargetMode="External"/><Relationship Id="rId2862" Type="http://schemas.openxmlformats.org/officeDocument/2006/relationships/hyperlink" Target="https://www.caixa.gov.br/Downloads/sinapi-cadernos-tecnicos/SINAPI-CT-ELETROCALHAS.pdf" TargetMode="External"/><Relationship Id="rId3913" Type="http://schemas.openxmlformats.org/officeDocument/2006/relationships/hyperlink" Target="https://www.caixa.gov.br/Downloads/sinapi-cadernos-tecnicos/SINAPI-CT-FORROS.pdf" TargetMode="External"/><Relationship Id="rId8077" Type="http://schemas.openxmlformats.org/officeDocument/2006/relationships/hyperlink" Target="https://www.caixa.gov.br/Downloads/sinapi-cadernos-tecnicos/SINAPI-CT-POSTES-DE-CONCRETO-E-METALICOS.pdf" TargetMode="External"/><Relationship Id="rId9475" Type="http://schemas.openxmlformats.org/officeDocument/2006/relationships/hyperlink" Target="https://www.caixa.gov.br/Downloads/sinapi-cadernos-tecnicos/SINAPI-CT-TUBULACAO-FLANGEADA-PARA-REDES-DE-AGUA.pdf" TargetMode="External"/><Relationship Id="rId834" Type="http://schemas.openxmlformats.org/officeDocument/2006/relationships/hyperlink" Target="https://www.caixa.gov.br/Downloads/sinapi-cadernos-tecnicos/SINAPI-CT-ATERROS-BASES-SUB-BASES-E-IMPRIMACOES.pdf" TargetMode="External"/><Relationship Id="rId1464" Type="http://schemas.openxmlformats.org/officeDocument/2006/relationships/hyperlink" Target="https://www.caixa.gov.br/Downloads/sinapi-cadernos-tecnicos/SINAPI-CT-CUSTOS-HORARIOS-PRODUTIVO-E-IMPRODUTIVO-DOS-EQUIPAMENTOS.pdf" TargetMode="External"/><Relationship Id="rId2515" Type="http://schemas.openxmlformats.org/officeDocument/2006/relationships/hyperlink" Target="https://www.caixa.gov.br/Downloads/sinapi-cadernos-tecnicos/SINAPI-CT-DEPRECIACAO-JUROS-IMPOSTOS-E-SEGUROS-MANUTENCAO-E-MATERIAIS-NA-OPERACAO-DOS-EQUIPAMENTOS.pdf" TargetMode="External"/><Relationship Id="rId8491" Type="http://schemas.openxmlformats.org/officeDocument/2006/relationships/hyperlink" Target="https://www.caixa.gov.br/Downloads/sinapi-cadernos-tecnicos/SINAPI-CT-RASGOS-E-FIXACOES.pdf" TargetMode="External"/><Relationship Id="rId9128" Type="http://schemas.openxmlformats.org/officeDocument/2006/relationships/hyperlink" Target="https://www.caixa.gov.br/Downloads/sinapi-cadernos-tecnicos/SINAPI-CT-TRANSPORTE-FLUVIAL-CARGA-E-DESCARGA.pdf" TargetMode="External"/><Relationship Id="rId9542" Type="http://schemas.openxmlformats.org/officeDocument/2006/relationships/hyperlink" Target="https://www.caixa.gov.br/Downloads/sinapi-cadernos-tecnicos/SINAPI-CT-USINAGENS.pdf" TargetMode="External"/><Relationship Id="rId901" Type="http://schemas.openxmlformats.org/officeDocument/2006/relationships/hyperlink" Target="https://www.caixa.gov.br/Downloads/sinapi-cadernos-tecnicos/SINAPI-CT-ATERROS-BASES-SUB-BASES-E-IMPRIMACOES.pdf" TargetMode="External"/><Relationship Id="rId1117" Type="http://schemas.openxmlformats.org/officeDocument/2006/relationships/hyperlink" Target="https://www.caixa.gov.br/Downloads/sinapi-cadernos-tecnicos/SINAPI-CT-CAIXAS-ENTERRADAS.pdf" TargetMode="External"/><Relationship Id="rId1531" Type="http://schemas.openxmlformats.org/officeDocument/2006/relationships/hyperlink" Target="https://www.caixa.gov.br/Downloads/sinapi-cadernos-tecnicos/SINAPI-CT-CUSTOS-HORARIOS-PRODUTIVO-E-IMPRODUTIVO-DOS-EQUIPAMENTOS.pdf" TargetMode="External"/><Relationship Id="rId4687" Type="http://schemas.openxmlformats.org/officeDocument/2006/relationships/hyperlink" Target="https://www.caixa.gov.br/Downloads/sinapi-cadernos-tecnicos/SINAPI-CT-INSTALACOES-ELETRICAS-QUADROS-CABOS-DISJUNTORES-CONTATORES-E-BARRAMENTOS-BLINDADOS.pdf" TargetMode="External"/><Relationship Id="rId5738" Type="http://schemas.openxmlformats.org/officeDocument/2006/relationships/hyperlink" Target="https://www.caixa.gov.br/Downloads/sinapi-cadernos-tecnicos/SINAPI-CT-INSTALACOES-PREDIAIS-DE-AGUA-QUENTE-EM-CPVC.pdf" TargetMode="External"/><Relationship Id="rId7093" Type="http://schemas.openxmlformats.org/officeDocument/2006/relationships/hyperlink" Target="https://www.caixa.gov.br/Downloads/sinapi-metodologia/Livro_SINAPI_Calculos_Parametros.pdf" TargetMode="External"/><Relationship Id="rId8144" Type="http://schemas.openxmlformats.org/officeDocument/2006/relationships/hyperlink" Target="https://www.caixa.gov.br/Downloads/sinapi-cadernos-tecnicos/SINAPI-CT-POCOS-DE-VISITA-E-CAIXAS-PARA-BOCAS-DE-LOBO.pdf" TargetMode="External"/><Relationship Id="rId3289" Type="http://schemas.openxmlformats.org/officeDocument/2006/relationships/hyperlink" Target="https://www.caixa.gov.br/Downloads/sinapi-cadernos-tecnicos/SINAPI-CT-ESCAVACAO-DE-VALAS.pdf" TargetMode="External"/><Relationship Id="rId4754" Type="http://schemas.openxmlformats.org/officeDocument/2006/relationships/hyperlink" Target="https://www.caixa.gov.br/Downloads/sinapi-cadernos-tecnicos/SINAPI-CT-INSTALACOES-ELETRICAS-REDE-DE-DISTRIBUICAO.pdf" TargetMode="External"/><Relationship Id="rId7160" Type="http://schemas.openxmlformats.org/officeDocument/2006/relationships/hyperlink" Target="https://www.caixa.gov.br/Downloads/sinapi-cadernos-tecnicos/SINAPI-CT-LOCACAO-DE-OBRAS.pdf" TargetMode="External"/><Relationship Id="rId8211" Type="http://schemas.openxmlformats.org/officeDocument/2006/relationships/hyperlink" Target="https://www.caixa.gov.br/Downloads/sinapi-cadernos-tecnicos/SINAPI-CT-POCOS-DE-VISITA-E-CAIXAS-PARA-BOCAS-DE-LOBO.pdf" TargetMode="External"/><Relationship Id="rId3356" Type="http://schemas.openxmlformats.org/officeDocument/2006/relationships/hyperlink" Target="https://www.caixa.gov.br/Downloads/sinapi-cadernos-tecnicos/SINAPI-CT-ESCORAMENTO-E-PREPARO-DE-FUNDO-DE-VALAS.pdf" TargetMode="External"/><Relationship Id="rId4407" Type="http://schemas.openxmlformats.org/officeDocument/2006/relationships/hyperlink" Target="https://www.caixa.gov.br/Downloads/sinapi-cadernos-tecnicos/SINAPI-CT-INSTALACOES-ELETRICAS-ELETRODUTOS-EMBUTIDOS-CABOS-CAIXAS-TOMADAS-E-INTERRUPTORES.pdf" TargetMode="External"/><Relationship Id="rId5805" Type="http://schemas.openxmlformats.org/officeDocument/2006/relationships/hyperlink" Target="https://www.caixa.gov.br/Downloads/sinapi-cadernos-tecnicos/SINAPI-CT-INSTALACOES-PREDIAIS-DE-AGUA-QUENTE-EM-CPVC.pdf" TargetMode="External"/><Relationship Id="rId277" Type="http://schemas.openxmlformats.org/officeDocument/2006/relationships/hyperlink" Target="https://www.caixa.gov.br/Downloads/sinapi-cadernos-tecnicos/SINAPI-CT-ARMACAO-PARA-ESTRUTURAS-DE-CONCRETO-ARMADO.pdf" TargetMode="External"/><Relationship Id="rId3009" Type="http://schemas.openxmlformats.org/officeDocument/2006/relationships/hyperlink" Target="https://www.caixa.gov.br/Downloads/sinapi-cadernos-tecnicos/SINAPI-CT-EQUIPAMENTOS-DE-PROTECAO-COLETIVA.pdf" TargetMode="External"/><Relationship Id="rId3770" Type="http://schemas.openxmlformats.org/officeDocument/2006/relationships/hyperlink" Target="https://www.caixa.gov.br/Downloads/sinapi-cadernos-tecnicos/SINAPI-CT-ESTRUTURAS-DE-CONTENCAO-PERFIS-PRANCHADOS-CORTINAS-E-MUROS-DE-ARRIMO.pdf" TargetMode="External"/><Relationship Id="rId4821" Type="http://schemas.openxmlformats.org/officeDocument/2006/relationships/hyperlink" Target="https://www.caixa.gov.br/Downloads/sinapi-cadernos-tecnicos/SINAPI-CT-INSTALACOES-HIDRAULICAS-RESERVACAO-E-BOMBAS-DE-RECALQUE.pdf" TargetMode="External"/><Relationship Id="rId7977" Type="http://schemas.openxmlformats.org/officeDocument/2006/relationships/hyperlink" Target="https://www.caixa.gov.br/Downloads/sinapi-cadernos-tecnicos/SINAPI-CT-PINTURA-PARA-PISOS-E-PARA-SINALIZACAO-HORIZONTAL-E-VERTICAL.pdf" TargetMode="External"/><Relationship Id="rId344" Type="http://schemas.openxmlformats.org/officeDocument/2006/relationships/hyperlink" Target="https://www.caixa.gov.br/Downloads/sinapi-cadernos-tecnicos/SINAPI-CT-ASFALTO.pdf" TargetMode="External"/><Relationship Id="rId691" Type="http://schemas.openxmlformats.org/officeDocument/2006/relationships/hyperlink" Target="https://www.caixa.gov.br/Downloads/sinapi-cadernos-tecnicos/SINAPI-CT-ASSENTAMENTO-DE-TUBOS-DE-ESGOTO-OU-DRENAGEM-PLUVIAL-EM-CONCRETO.pdf" TargetMode="External"/><Relationship Id="rId2025" Type="http://schemas.openxmlformats.org/officeDocument/2006/relationships/hyperlink" Target="https://www.caixa.gov.br/Downloads/sinapi-cadernos-tecnicos/SINAPI-CT-DEPRECIACAO-JUROS-IMPOSTOS-E-SEGUROS-MANUTENCAO-E-MATERIAIS-NA-OPERACAO-DOS-EQUIPAMENTOS.pdf" TargetMode="External"/><Relationship Id="rId2372" Type="http://schemas.openxmlformats.org/officeDocument/2006/relationships/hyperlink" Target="https://www.caixa.gov.br/Downloads/sinapi-cadernos-tecnicos/SINAPI-CT-DEPRECIACAO-JUROS-IMPOSTOS-E-SEGUROS-MANUTENCAO-E-MATERIAIS-NA-OPERACAO-DOS-EQUIPAMENTOS.pdf" TargetMode="External"/><Relationship Id="rId3423" Type="http://schemas.openxmlformats.org/officeDocument/2006/relationships/hyperlink" Target="https://www.caixa.gov.br/Downloads/sinapi-cadernos-tecnicos/SINAPI-CT-ESQUADRIAS-JANELAS.pdf" TargetMode="External"/><Relationship Id="rId6579" Type="http://schemas.openxmlformats.org/officeDocument/2006/relationships/hyperlink" Target="https://www.caixa.gov.br/Downloads/sinapi-cadernos-tecnicos/SINAPI-CT-INSTALACOES-EM-COBRE.pdf" TargetMode="External"/><Relationship Id="rId6993" Type="http://schemas.openxmlformats.org/officeDocument/2006/relationships/hyperlink" Target="https://www.caixa.gov.br/Downloads/sinapi-metodologia/Livro_SINAPI_Calculos_Parametros.pdf" TargetMode="External"/><Relationship Id="rId9052" Type="http://schemas.openxmlformats.org/officeDocument/2006/relationships/hyperlink" Target="https://www.caixa.gov.br/Downloads/sinapi-cadernos-tecnicos/SINAPI-CT-TELHAMENTO-PARA-COBERTURA.pdf" TargetMode="External"/><Relationship Id="rId5595" Type="http://schemas.openxmlformats.org/officeDocument/2006/relationships/hyperlink" Target="https://www.caixa.gov.br/Downloads/sinapi-cadernos-tecnicos/SINAPI-CT-INSTALACOES-PREDIAIS-DE-AGUA-FRIA-EM-PVC.pdf" TargetMode="External"/><Relationship Id="rId6646" Type="http://schemas.openxmlformats.org/officeDocument/2006/relationships/hyperlink" Target="https://www.caixa.gov.br/Downloads/sinapi-cadernos-tecnicos/SINAPI-CT-INSTALACOES-PARA-CANTEIROS-DE-OBRAS.pdf" TargetMode="External"/><Relationship Id="rId411" Type="http://schemas.openxmlformats.org/officeDocument/2006/relationships/hyperlink" Target="https://www.caixa.gov.br/Downloads/sinapi-cadernos-tecnicos/SINAPI-CT-ASSENTAMENTO-DE-TUBOS-DE-PVC-E-METALICOS-EM-REDES-DE-AGUA.pdf" TargetMode="External"/><Relationship Id="rId1041" Type="http://schemas.openxmlformats.org/officeDocument/2006/relationships/hyperlink" Target="https://www.caixa.gov.br/Downloads/sinapi-cadernos-tecnicos/SINAPI-CT-BOCAS-PARA-BUEIROS.pdf" TargetMode="External"/><Relationship Id="rId4197" Type="http://schemas.openxmlformats.org/officeDocument/2006/relationships/hyperlink" Target="https://www.caixa.gov.br/Downloads/sinapi-cadernos-tecnicos/SINAPI-CT-GRAUTE-E-ARMACAO.pdf" TargetMode="External"/><Relationship Id="rId5248" Type="http://schemas.openxmlformats.org/officeDocument/2006/relationships/hyperlink" Target="https://www.caixa.gov.br/Downloads/sinapi-cadernos-tecnicos/SINAPI-CT-INSTALACOES-HIDRAULICAS-EM-PPR.pdf" TargetMode="External"/><Relationship Id="rId5662" Type="http://schemas.openxmlformats.org/officeDocument/2006/relationships/hyperlink" Target="https://www.caixa.gov.br/Downloads/sinapi-cadernos-tecnicos/SINAPI-CT-INSTALACOES-PREDIAIS-DE-AGUA-FRIA-EM-PVC.pdf" TargetMode="External"/><Relationship Id="rId6713" Type="http://schemas.openxmlformats.org/officeDocument/2006/relationships/hyperlink" Target="https://www.caixa.gov.br/Downloads/sinapi-cadernos-tecnicos/SINAPI-CT-LIGACOES-PREDIAIS-DE-AGUA-E-ESGOTO.pdf" TargetMode="External"/><Relationship Id="rId1858" Type="http://schemas.openxmlformats.org/officeDocument/2006/relationships/hyperlink" Target="https://www.caixa.gov.br/Downloads/sinapi-cadernos-tecnicos/SINAPI-CT-DEMOLICOES-E-REMOCOES.pdf" TargetMode="External"/><Relationship Id="rId4264" Type="http://schemas.openxmlformats.org/officeDocument/2006/relationships/hyperlink" Target="https://www.caixa.gov.br/Downloads/sinapi-cadernos-tecnicos/SINAPI-CT-GUIAS-E-SARJETAS.pdf" TargetMode="External"/><Relationship Id="rId5315" Type="http://schemas.openxmlformats.org/officeDocument/2006/relationships/hyperlink" Target="https://www.caixa.gov.br/Downloads/sinapi-cadernos-tecnicos/SINAPI-CT-INSTALACOES-HIDRAULICAS-EM-PPR.pdf" TargetMode="External"/><Relationship Id="rId8885" Type="http://schemas.openxmlformats.org/officeDocument/2006/relationships/hyperlink" Target="https://www.caixa.gov.br/Downloads/sinapi-cadernos-tecnicos/SINAPI-CT-SINALIZACAO-VERTICAL-VIARIA.pdf" TargetMode="External"/><Relationship Id="rId2909" Type="http://schemas.openxmlformats.org/officeDocument/2006/relationships/hyperlink" Target="https://www.caixa.gov.br/Downloads/sinapi-cadernos-tecnicos/SINAPI-CT-ELETROCALHAS.pdf" TargetMode="External"/><Relationship Id="rId3280" Type="http://schemas.openxmlformats.org/officeDocument/2006/relationships/hyperlink" Target="https://www.caixa.gov.br/Downloads/sinapi-cadernos-tecnicos/SINAPI-CT-ESCAVACAO-DE-VALAS.pdf" TargetMode="External"/><Relationship Id="rId4331" Type="http://schemas.openxmlformats.org/officeDocument/2006/relationships/hyperlink" Target="https://www.caixa.gov.br/Downloads/sinapi-cadernos-tecnicos/SINAPI-CT-IMPERMEABILIZACAO-PROTECAO-MECANICA-E-TRATAMENTO-DE-JUNTA.pdf" TargetMode="External"/><Relationship Id="rId7487" Type="http://schemas.openxmlformats.org/officeDocument/2006/relationships/hyperlink" Target="https://www.caixa.gov.br/Downloads/sinapi-cadernos-tecnicos/SINAPI-CT-MONTAGEM-DE-GRUAS-E-CREMALHEIRAS.pdf" TargetMode="External"/><Relationship Id="rId8538" Type="http://schemas.openxmlformats.org/officeDocument/2006/relationships/hyperlink" Target="https://www.caixa.gov.br/Downloads/sinapi-cadernos-tecnicos/SINAPI-CT-RECOMPOSICAO-DE-PAVIMENTOS.pdf" TargetMode="External"/><Relationship Id="rId1925" Type="http://schemas.openxmlformats.org/officeDocument/2006/relationships/hyperlink" Target="https://www.caixa.gov.br/Downloads/sinapi-cadernos-tecnicos/SINAPI-CT-DEPRECIACAO-JUROS-IMPOSTOS-E-SEGUROS-MANUTENCAO-E-MATERIAIS-NA-OPERACAO-DOS-EQUIPAMENTOS.pdf" TargetMode="External"/><Relationship Id="rId6089" Type="http://schemas.openxmlformats.org/officeDocument/2006/relationships/hyperlink" Target="https://www.caixa.gov.br/Downloads/sinapi-cadernos-tecnicos/SINAPI-CT-INSTALACOES-DE-GAS-E-INCENDIO-EM-ACO-E-FERRO-GALVANIZADO.pdf" TargetMode="External"/><Relationship Id="rId8952" Type="http://schemas.openxmlformats.org/officeDocument/2006/relationships/hyperlink" Target="https://www.caixa.gov.br/Downloads/sinapi-cadernos-tecnicos/SINAPI-CT-SISTEMA-DE-PROTECAO-CONTRA-DESCARGAS-ATMOSFERICAS-SPDA.pdf" TargetMode="External"/><Relationship Id="rId6156" Type="http://schemas.openxmlformats.org/officeDocument/2006/relationships/hyperlink" Target="https://www.caixa.gov.br/Downloads/sinapi-cadernos-tecnicos/SINAPI-CT-INSTALACOES-DE-GAS-E-INCENDIO-EM-ACO-E-FERRO-GALVANIZADO.pdf" TargetMode="External"/><Relationship Id="rId7554" Type="http://schemas.openxmlformats.org/officeDocument/2006/relationships/hyperlink" Target="https://www.caixa.gov.br/Downloads/sinapi-cadernos-tecnicos/SINAPI-CT-PAREDES-DE-CONCRETO-ESTUCAMENTO.pdf" TargetMode="External"/><Relationship Id="rId8605" Type="http://schemas.openxmlformats.org/officeDocument/2006/relationships/hyperlink" Target="https://www.caixa.gov.br/Downloads/sinapi-cadernos-tecnicos/SINAPI-CT-REDES-DE-LOGICA-TELEFONIA-E-IMAGEM.pdf" TargetMode="External"/><Relationship Id="rId2699" Type="http://schemas.openxmlformats.org/officeDocument/2006/relationships/hyperlink" Target="https://www.caixa.gov.br/Downloads/sinapi-cadernos-tecnicos/SINAPI-CT-DEPRECIACAO-JUROS-IMPOSTOS-E-SEGUROS-MANUTENCAO-E-MATERIAIS-NA-OPERACAO-DOS-EQUIPAMENTOS.pdf" TargetMode="External"/><Relationship Id="rId3000" Type="http://schemas.openxmlformats.org/officeDocument/2006/relationships/hyperlink" Target="https://www.caixa.gov.br/Downloads/sinapi-cadernos-tecnicos/SINAPI-CT-EQUIPAMENTOS-DE-PROTECAO-COLETIVA.pdf" TargetMode="External"/><Relationship Id="rId6570" Type="http://schemas.openxmlformats.org/officeDocument/2006/relationships/hyperlink" Target="https://www.caixa.gov.br/Downloads/sinapi-cadernos-tecnicos/SINAPI-CT-INSTALACOES-EM-COBRE.pdf" TargetMode="External"/><Relationship Id="rId7207" Type="http://schemas.openxmlformats.org/officeDocument/2006/relationships/hyperlink" Target="https://www.caixa.gov.br/Downloads/sinapi-cadernos-tecnicos/SINAPI-CT-LOUCAS-E-METAIS.pdf" TargetMode="External"/><Relationship Id="rId7621" Type="http://schemas.openxmlformats.org/officeDocument/2006/relationships/hyperlink" Target="https://www.caixa.gov.br/Downloads/sinapi-cadernos-tecnicos/SINAPI-CT-PARQUINHOS-E-EQUIPAMENTOS-DE-GINASTICA-AO-AR-LIVRE.pdf" TargetMode="External"/><Relationship Id="rId2766" Type="http://schemas.openxmlformats.org/officeDocument/2006/relationships/hyperlink" Target="https://www.caixa.gov.br/Downloads/sinapi-cadernos-tecnicos/SINAPI-CT-DRENOS.pdf" TargetMode="External"/><Relationship Id="rId3817" Type="http://schemas.openxmlformats.org/officeDocument/2006/relationships/hyperlink" Target="https://www.caixa.gov.br/Downloads/sinapi-cadernos-tecnicos/SINAPI-CT-ESTRUTURAS-DE-MADEIRA.pdf" TargetMode="External"/><Relationship Id="rId5172" Type="http://schemas.openxmlformats.org/officeDocument/2006/relationships/hyperlink" Target="https://www.caixa.gov.br/Downloads/sinapi-cadernos-tecnicos/SINAPI-CT-INSTALACOES-HIDRAULICAS-EM-PEX.pdf" TargetMode="External"/><Relationship Id="rId6223" Type="http://schemas.openxmlformats.org/officeDocument/2006/relationships/hyperlink" Target="https://www.caixa.gov.br/Downloads/sinapi-cadernos-tecnicos/SINAPI-CT-INSTALACOES-DE-GAS-E-INCENDIO-EM-ACO-E-FERRO-GALVANIZADO.pdf" TargetMode="External"/><Relationship Id="rId9379" Type="http://schemas.openxmlformats.org/officeDocument/2006/relationships/hyperlink" Target="https://www.caixa.gov.br/Downloads/sinapi-cadernos-tecnicos/SINAPI-CT-TRANSPORTE-CARGA-E-DESCARGA-DE-MATERIAIS.pdf" TargetMode="External"/><Relationship Id="rId738" Type="http://schemas.openxmlformats.org/officeDocument/2006/relationships/hyperlink" Target="https://www.caixa.gov.br/Downloads/sinapi-cadernos-tecnicos/SINAPI-CT-ATERRO-E-REATERRO-DE-VALAS.pdf" TargetMode="External"/><Relationship Id="rId1368" Type="http://schemas.openxmlformats.org/officeDocument/2006/relationships/hyperlink" Target="https://www.caixa.gov.br/Downloads/sinapi-cadernos-tecnicos/SINAPI-CT-CONCRETO-PROTENDIDO.pdf" TargetMode="External"/><Relationship Id="rId1782" Type="http://schemas.openxmlformats.org/officeDocument/2006/relationships/hyperlink" Target="https://www.caixa.gov.br/Downloads/sinapi-cadernos-tecnicos/SINAPI-CT-CUSTOS-HORARIOS-PRODUTIVO-E-IMPRODUTIVO-DOS-EQUIPAMENTOS.pdf" TargetMode="External"/><Relationship Id="rId2419" Type="http://schemas.openxmlformats.org/officeDocument/2006/relationships/hyperlink" Target="https://www.caixa.gov.br/Downloads/sinapi-cadernos-tecnicos/SINAPI-CT-DEPRECIACAO-JUROS-IMPOSTOS-E-SEGUROS-MANUTENCAO-E-MATERIAIS-NA-OPERACAO-DOS-EQUIPAMENTOS.pdf" TargetMode="External"/><Relationship Id="rId2833" Type="http://schemas.openxmlformats.org/officeDocument/2006/relationships/hyperlink" Target="https://www.caixa.gov.br/Downloads/sinapi-cadernos-tecnicos/SINAPI-CT-DUTOS-PARA-AR-CONDICIONADO.pdf" TargetMode="External"/><Relationship Id="rId5989" Type="http://schemas.openxmlformats.org/officeDocument/2006/relationships/hyperlink" Target="https://www.caixa.gov.br/Downloads/sinapi-cadernos-tecnicos/SINAPI-CT-INSTALACOES-DE-GAS-E-INCENDIO-EM-ACO-E-FERRO-GALVANIZADO.pdf" TargetMode="External"/><Relationship Id="rId8395" Type="http://schemas.openxmlformats.org/officeDocument/2006/relationships/hyperlink" Target="https://www.caixa.gov.br/Downloads/sinapi-cadernos-tecnicos/SINAPI-CT-RADIER-PISO-DE-CONCRETO-E-LAJE-SOBRE-SOLO.pdf" TargetMode="External"/><Relationship Id="rId9446" Type="http://schemas.openxmlformats.org/officeDocument/2006/relationships/hyperlink" Target="https://www.caixa.gov.br/Downloads/sinapi-cadernos-tecnicos/SINAPI-CT-TUBULACAO-FLANGEADA-PARA-REDES-DE-AGUA.pdf" TargetMode="External"/><Relationship Id="rId74" Type="http://schemas.openxmlformats.org/officeDocument/2006/relationships/hyperlink" Target="https://www.caixa.gov.br/Downloads/sinapi-cadernos-tecnicos/SINAPI-CT-ALVENARIA-DE-VEDACAO.pdf" TargetMode="External"/><Relationship Id="rId805" Type="http://schemas.openxmlformats.org/officeDocument/2006/relationships/hyperlink" Target="https://www.caixa.gov.br/Downloads/sinapi-cadernos-tecnicos/SINAPI-CT-ATERROS-BASES-SUB-BASES-E-IMPRIMACOES.pdf" TargetMode="External"/><Relationship Id="rId1435" Type="http://schemas.openxmlformats.org/officeDocument/2006/relationships/hyperlink" Target="https://www.caixa.gov.br/Downloads/sinapi-cadernos-tecnicos/SINAPI-CT-CONTRAPISO.pdf" TargetMode="External"/><Relationship Id="rId8048" Type="http://schemas.openxmlformats.org/officeDocument/2006/relationships/hyperlink" Target="https://www.caixa.gov.br/Downloads/sinapi-cadernos-tecnicos/SINAPI-CT-PISOS.pdf" TargetMode="External"/><Relationship Id="rId8462" Type="http://schemas.openxmlformats.org/officeDocument/2006/relationships/hyperlink" Target="https://www.caixa.gov.br/Downloads/sinapi-cadernos-tecnicos/SINAPI-CT-RASGOS-E-FIXACOES.pdf" TargetMode="External"/><Relationship Id="rId9513" Type="http://schemas.openxmlformats.org/officeDocument/2006/relationships/hyperlink" Target="https://www.caixa.gov.br/Downloads/sinapi-cadernos-tecnicos/SINAPI-CT-TUBULOES.pdf" TargetMode="External"/><Relationship Id="rId2900" Type="http://schemas.openxmlformats.org/officeDocument/2006/relationships/hyperlink" Target="https://www.caixa.gov.br/Downloads/sinapi-cadernos-tecnicos/SINAPI-CT-ELETROCALHAS.pdf" TargetMode="External"/><Relationship Id="rId7064" Type="http://schemas.openxmlformats.org/officeDocument/2006/relationships/hyperlink" Target="https://www.caixa.gov.br/Downloads/sinapi-metodologia/Livro_SINAPI_Calculos_Parametros.pdf" TargetMode="External"/><Relationship Id="rId8115" Type="http://schemas.openxmlformats.org/officeDocument/2006/relationships/hyperlink" Target="https://www.caixa.gov.br/Downloads/sinapi-cadernos-tecnicos/SINAPI-CT-POSTES-DE-CONCRETO-E-METALICOS.pdf" TargetMode="External"/><Relationship Id="rId1502" Type="http://schemas.openxmlformats.org/officeDocument/2006/relationships/hyperlink" Target="https://www.caixa.gov.br/Downloads/sinapi-cadernos-tecnicos/SINAPI-CT-CUSTOS-HORARIOS-PRODUTIVO-E-IMPRODUTIVO-DOS-EQUIPAMENTOS.pdf" TargetMode="External"/><Relationship Id="rId4658" Type="http://schemas.openxmlformats.org/officeDocument/2006/relationships/hyperlink" Target="https://www.caixa.gov.br/Downloads/sinapi-cadernos-tecnicos/SINAPI-CT-INSTALACOES-ELETRICAS-QUADROS-CABOS-DISJUNTORES-CONTATORES-E-BARRAMENTOS-BLINDADOS.pdf" TargetMode="External"/><Relationship Id="rId5709" Type="http://schemas.openxmlformats.org/officeDocument/2006/relationships/hyperlink" Target="https://www.caixa.gov.br/Downloads/sinapi-cadernos-tecnicos/SINAPI-CT-INSTALACOES-PREDIAIS-DE-AGUA-QUENTE-EM-CPVC.pdf" TargetMode="External"/><Relationship Id="rId6080" Type="http://schemas.openxmlformats.org/officeDocument/2006/relationships/hyperlink" Target="https://www.caixa.gov.br/Downloads/sinapi-cadernos-tecnicos/SINAPI-CT-INSTALACOES-DE-GAS-E-INCENDIO-EM-ACO-E-FERRO-GALVANIZADO.pdf" TargetMode="External"/><Relationship Id="rId7131" Type="http://schemas.openxmlformats.org/officeDocument/2006/relationships/hyperlink" Target="https://www.caixa.gov.br/Downloads/sinapi-metodologia/Livro_SINAPI_Calculos_Parametros.pdf" TargetMode="External"/><Relationship Id="rId3674" Type="http://schemas.openxmlformats.org/officeDocument/2006/relationships/hyperlink" Target="https://www.caixa.gov.br/Downloads/sinapi-cadernos-tecnicos/SINAPI-CT-ESTRUTURA-E-TRAMA-PARA-COBERTURA.pdf" TargetMode="External"/><Relationship Id="rId4725" Type="http://schemas.openxmlformats.org/officeDocument/2006/relationships/hyperlink" Target="https://www.caixa.gov.br/Downloads/sinapi-cadernos-tecnicos/SINAPI-CT-INSTALACOES-ELETRICAS-QUADROS-CABOS-DISJUNTORES-CONTATORES-E-BARRAMENTOS-BLINDADOS.pdf" TargetMode="External"/><Relationship Id="rId595" Type="http://schemas.openxmlformats.org/officeDocument/2006/relationships/hyperlink" Target="https://www.caixa.gov.br/Downloads/sinapi-cadernos-tecnicos/SINAPI-CT-ASSENTAMENTO-DE-TUBOS-DE-PVC-E-METALICOS-EM-REDES-DE-AGUA.pdf" TargetMode="External"/><Relationship Id="rId2276" Type="http://schemas.openxmlformats.org/officeDocument/2006/relationships/hyperlink" Target="https://www.caixa.gov.br/Downloads/sinapi-cadernos-tecnicos/SINAPI-CT-DEPRECIACAO-JUROS-IMPOSTOS-E-SEGUROS-MANUTENCAO-E-MATERIAIS-NA-OPERACAO-DOS-EQUIPAMENTOS.pdf" TargetMode="External"/><Relationship Id="rId2690" Type="http://schemas.openxmlformats.org/officeDocument/2006/relationships/hyperlink" Target="https://www.caixa.gov.br/Downloads/sinapi-cadernos-tecnicos/SINAPI-CT-DEPRECIACAO-JUROS-IMPOSTOS-E-SEGUROS-MANUTENCAO-E-MATERIAIS-NA-OPERACAO-DOS-EQUIPAMENTOS.pdf" TargetMode="External"/><Relationship Id="rId3327" Type="http://schemas.openxmlformats.org/officeDocument/2006/relationships/hyperlink" Target="https://www.caixa.gov.br/Downloads/sinapi-cadernos-tecnicos/SINAPI-CT-ESCAVACAO-DE-VALAS.pdf" TargetMode="External"/><Relationship Id="rId3741" Type="http://schemas.openxmlformats.org/officeDocument/2006/relationships/hyperlink" Target="https://www.caixa.gov.br/Downloads/sinapi-cadernos-tecnicos/SINAPI-CT-ESTRUTURAS-PRE-FABRICADAS-E-PRE-MOLDADAS.pdf" TargetMode="External"/><Relationship Id="rId6897" Type="http://schemas.openxmlformats.org/officeDocument/2006/relationships/hyperlink" Target="https://www.caixa.gov.br/Downloads/sinapi-metodologia/Livro_SINAPI_Calculos_Parametros.pdf" TargetMode="External"/><Relationship Id="rId7948" Type="http://schemas.openxmlformats.org/officeDocument/2006/relationships/hyperlink" Target="https://www.caixa.gov.br/Downloads/sinapi-cadernos-tecnicos/SINAPI-CT-PINTURA-EM-SUPERFICIES-METALICAS.pdf" TargetMode="External"/><Relationship Id="rId248" Type="http://schemas.openxmlformats.org/officeDocument/2006/relationships/hyperlink" Target="https://www.caixa.gov.br/Downloads/sinapi-cadernos-tecnicos/SINAPI-CT-ARGAMASSAS.pdf" TargetMode="External"/><Relationship Id="rId662" Type="http://schemas.openxmlformats.org/officeDocument/2006/relationships/hyperlink" Target="https://www.caixa.gov.br/Downloads/sinapi-cadernos-tecnicos/SINAPI-CT-ASSENTAMENTO-DE-TUBOS-DE-ESGOTO-OU-DRENAGEM-PLUVIAL-EM-CONCRETO.pdf" TargetMode="External"/><Relationship Id="rId1292" Type="http://schemas.openxmlformats.org/officeDocument/2006/relationships/hyperlink" Target="https://www.caixa.gov.br/Downloads/sinapi-cadernos-tecnicos/SINAPI-CT-CONCRETAGEM-PARA-ESTRUTURAS-DE-CONCRETO-ARMADO.pdf" TargetMode="External"/><Relationship Id="rId2343" Type="http://schemas.openxmlformats.org/officeDocument/2006/relationships/hyperlink" Target="https://www.caixa.gov.br/Downloads/sinapi-cadernos-tecnicos/SINAPI-CT-DEPRECIACAO-JUROS-IMPOSTOS-E-SEGUROS-MANUTENCAO-E-MATERIAIS-NA-OPERACAO-DOS-EQUIPAMENTOS.pdf" TargetMode="External"/><Relationship Id="rId5499" Type="http://schemas.openxmlformats.org/officeDocument/2006/relationships/hyperlink" Target="https://www.caixa.gov.br/Downloads/sinapi-cadernos-tecnicos/SINAPI-CT-INSTALACOES-PREDIAIS-DE-AGUA-FRIA-EM-PVC.pdf" TargetMode="External"/><Relationship Id="rId6964" Type="http://schemas.openxmlformats.org/officeDocument/2006/relationships/hyperlink" Target="https://www.caixa.gov.br/Downloads/sinapi-metodologia/Livro_SINAPI_Calculos_Parametros.pdf" TargetMode="External"/><Relationship Id="rId9370" Type="http://schemas.openxmlformats.org/officeDocument/2006/relationships/hyperlink" Target="https://www.caixa.gov.br/Downloads/sinapi-cadernos-tecnicos/SINAPI-CT-TRANSPORTE-CARGA-E-DESCARGA-DE-MATERIAIS.pdf" TargetMode="External"/><Relationship Id="rId315" Type="http://schemas.openxmlformats.org/officeDocument/2006/relationships/hyperlink" Target="https://www.caixa.gov.br/Downloads/sinapi-cadernos-tecnicos/SINAPI-CT-ARMACAO-PARA-ESTRUTURAS-DE-CONCRETO-ARMADO.pdf" TargetMode="External"/><Relationship Id="rId2410" Type="http://schemas.openxmlformats.org/officeDocument/2006/relationships/hyperlink" Target="https://www.caixa.gov.br/Downloads/sinapi-cadernos-tecnicos/SINAPI-CT-DEPRECIACAO-JUROS-IMPOSTOS-E-SEGUROS-MANUTENCAO-E-MATERIAIS-NA-OPERACAO-DOS-EQUIPAMENTOS.pdf" TargetMode="External"/><Relationship Id="rId5566" Type="http://schemas.openxmlformats.org/officeDocument/2006/relationships/hyperlink" Target="https://www.caixa.gov.br/Downloads/sinapi-cadernos-tecnicos/SINAPI-CT-INSTALACOES-PREDIAIS-DE-AGUA-FRIA-EM-PVC.pdf" TargetMode="External"/><Relationship Id="rId6617" Type="http://schemas.openxmlformats.org/officeDocument/2006/relationships/hyperlink" Target="https://www.caixa.gov.br/Downloads/sinapi-cadernos-tecnicos/SINAPI-CT-INSTALACOES-PARA-CANTEIROS-DE-OBRAS.pdf" TargetMode="External"/><Relationship Id="rId9023" Type="http://schemas.openxmlformats.org/officeDocument/2006/relationships/hyperlink" Target="https://www.caixa.gov.br/Downloads/sinapi-cadernos-tecnicos/SINAPI-CT-SUPRESSAO-VEGETAL.pdf" TargetMode="External"/><Relationship Id="rId1012" Type="http://schemas.openxmlformats.org/officeDocument/2006/relationships/hyperlink" Target="https://www.caixa.gov.br/Downloads/sinapi-cadernos-tecnicos/SINAPI-CT-BOCAS-PARA-BUEIROS.pdf" TargetMode="External"/><Relationship Id="rId4168" Type="http://schemas.openxmlformats.org/officeDocument/2006/relationships/hyperlink" Target="https://www.caixa.gov.br/Downloads/sinapi-cadernos-tecnicos/SINAPI-CT-GALERIAS-COM-ADUELAS-DE-CONCRETO.pdf" TargetMode="External"/><Relationship Id="rId5219" Type="http://schemas.openxmlformats.org/officeDocument/2006/relationships/hyperlink" Target="https://www.caixa.gov.br/Downloads/sinapi-cadernos-tecnicos/SINAPI-CT-INSTALACOES-HIDRAULICAS-EM-PEX.pdf" TargetMode="External"/><Relationship Id="rId5980" Type="http://schemas.openxmlformats.org/officeDocument/2006/relationships/hyperlink" Target="https://www.caixa.gov.br/Downloads/sinapi-cadernos-tecnicos/SINAPI-CT-INSTALACOES-DE-GAS-E-INCENDIO-EM-ACO-E-FERRO-GALVANIZADO.pdf" TargetMode="External"/><Relationship Id="rId3184" Type="http://schemas.openxmlformats.org/officeDocument/2006/relationships/hyperlink" Target="https://www.caixa.gov.br/Downloads/sinapi-cadernos-tecnicos/SINAPI-CT-ESCAVACAO-HORIZONTAL.pdf" TargetMode="External"/><Relationship Id="rId4235" Type="http://schemas.openxmlformats.org/officeDocument/2006/relationships/hyperlink" Target="https://www.caixa.gov.br/Downloads/sinapi-cadernos-tecnicos/SINAPI-CT-GUARDA-CORPO-CORRIMAO-E-GRADE-PARA-ESQUADRIAS.pdf" TargetMode="External"/><Relationship Id="rId4582" Type="http://schemas.openxmlformats.org/officeDocument/2006/relationships/hyperlink" Target="https://www.caixa.gov.br/Downloads/sinapi-cadernos-tecnicos/SINAPI-CT-INSTALACOES-ELETRICAS-ELETRODUTOS-CONEXOES-E-CONDULETES-APARENTES.pdf" TargetMode="External"/><Relationship Id="rId5633" Type="http://schemas.openxmlformats.org/officeDocument/2006/relationships/hyperlink" Target="https://www.caixa.gov.br/Downloads/sinapi-cadernos-tecnicos/SINAPI-CT-INSTALACOES-PREDIAIS-DE-AGUA-FRIA-EM-PVC.pdf" TargetMode="External"/><Relationship Id="rId8789" Type="http://schemas.openxmlformats.org/officeDocument/2006/relationships/hyperlink" Target="https://www.caixa.gov.br/Downloads/sinapi-cadernos-tecnicos/SINAPI-CT-REMOCAO-DE-ENTULHO-E-DESCARTE.pdf" TargetMode="External"/><Relationship Id="rId1829" Type="http://schemas.openxmlformats.org/officeDocument/2006/relationships/hyperlink" Target="https://www.caixa.gov.br/Downloads/sinapi-cadernos-tecnicos/SINAPI-CT-CUSTOS-HORARIOS-PRODUTIVO-E-IMPRODUTIVO-DOS-EQUIPAMENTOS.pdf" TargetMode="External"/><Relationship Id="rId5700" Type="http://schemas.openxmlformats.org/officeDocument/2006/relationships/hyperlink" Target="https://www.caixa.gov.br/Downloads/sinapi-cadernos-tecnicos/SINAPI-CT-INSTALACOES-PREDIAIS-DE-AGUA-QUENTE-EM-CPVC.pdf" TargetMode="External"/><Relationship Id="rId8856" Type="http://schemas.openxmlformats.org/officeDocument/2006/relationships/hyperlink" Target="https://www.caixa.gov.br/Downloads/sinapi-cadernos-tecnicos/SINAPI-CT-SINALIZACAO-HORIZONTAL-VIARIA.pdf" TargetMode="External"/><Relationship Id="rId3251" Type="http://schemas.openxmlformats.org/officeDocument/2006/relationships/hyperlink" Target="https://www.caixa.gov.br/Downloads/sinapi-cadernos-tecnicos/SINAPI-CT-ESCAVACAO-VERTICAL-A-CEU-ABERTO.pdf" TargetMode="External"/><Relationship Id="rId4302" Type="http://schemas.openxmlformats.org/officeDocument/2006/relationships/hyperlink" Target="https://www.caixa.gov.br/Downloads/sinapi-cadernos-tecnicos/SINAPI-CT-ILUMINACAO-PREDIAL-E-MONITORAMENTO.pdf" TargetMode="External"/><Relationship Id="rId7458" Type="http://schemas.openxmlformats.org/officeDocument/2006/relationships/hyperlink" Target="https://www.caixa.gov.br/Downloads/sinapi-cadernos-tecnicos/SINAPI-CT-MOBILIARIO-URBANO.pdf" TargetMode="External"/><Relationship Id="rId7872" Type="http://schemas.openxmlformats.org/officeDocument/2006/relationships/hyperlink" Target="https://www.caixa.gov.br/Downloads/sinapi-cadernos-tecnicos/SINAPI-CT-PINTURA-INTERNA.pdf" TargetMode="External"/><Relationship Id="rId8509" Type="http://schemas.openxmlformats.org/officeDocument/2006/relationships/hyperlink" Target="https://www.caixa.gov.br/Downloads/sinapi-cadernos-tecnicos/SINAPI-CT-RECOMPOSICAO-DE-PAVIMENTOS.pdf" TargetMode="External"/><Relationship Id="rId8923" Type="http://schemas.openxmlformats.org/officeDocument/2006/relationships/hyperlink" Target="https://www.caixa.gov.br/Downloads/sinapi-cadernos-tecnicos/SINAPI-CT-SISTEMA-DE-PROTECAO-CONTRA-DESCARGAS-ATMOSFERICAS-SPDA.pdf" TargetMode="External"/><Relationship Id="rId172" Type="http://schemas.openxmlformats.org/officeDocument/2006/relationships/hyperlink" Target="https://www.caixa.gov.br/Downloads/sinapi-cadernos-tecnicos/SINAPI-CT-ARGAMASSAS.pdf" TargetMode="External"/><Relationship Id="rId6474" Type="http://schemas.openxmlformats.org/officeDocument/2006/relationships/hyperlink" Target="https://www.caixa.gov.br/Downloads/sinapi-cadernos-tecnicos/SINAPI-CT-INSTALACOES-EM-COBRE.pdf" TargetMode="External"/><Relationship Id="rId7525" Type="http://schemas.openxmlformats.org/officeDocument/2006/relationships/hyperlink" Target="https://www.caixa.gov.br/Downloads/sinapi-cadernos-tecnicos/SINAPI-CT-PAREDES-DE-CONCRETO-ARMACAO.pdf" TargetMode="External"/><Relationship Id="rId989" Type="http://schemas.openxmlformats.org/officeDocument/2006/relationships/hyperlink" Target="https://www.caixa.gov.br/Downloads/sinapi-cadernos-tecnicos/SINAPI-CT-BOCAS-PARA-BUEIROS.pdf" TargetMode="External"/><Relationship Id="rId5076" Type="http://schemas.openxmlformats.org/officeDocument/2006/relationships/hyperlink" Target="https://www.caixa.gov.br/Downloads/sinapi-cadernos-tecnicos/SINAPI-CT-INSTALACOES-HIDRAULICAS-RESERVACAO-E-BOMBAS-DE-RECALQUE.pdf" TargetMode="External"/><Relationship Id="rId5490" Type="http://schemas.openxmlformats.org/officeDocument/2006/relationships/hyperlink" Target="https://www.caixa.gov.br/Downloads/sinapi-cadernos-tecnicos/SINAPI-CT-INSTALACOES-PREDIAIS-DE-AGUA-FRIA-EM-PVC.pdf" TargetMode="External"/><Relationship Id="rId6127" Type="http://schemas.openxmlformats.org/officeDocument/2006/relationships/hyperlink" Target="https://www.caixa.gov.br/Downloads/sinapi-cadernos-tecnicos/SINAPI-CT-INSTALACOES-DE-GAS-E-INCENDIO-EM-ACO-E-FERRO-GALVANIZADO.pdf" TargetMode="External"/><Relationship Id="rId6541" Type="http://schemas.openxmlformats.org/officeDocument/2006/relationships/hyperlink" Target="https://www.caixa.gov.br/Downloads/sinapi-cadernos-tecnicos/SINAPI-CT-INSTALACOES-EM-COBRE.pdf" TargetMode="External"/><Relationship Id="rId9697" Type="http://schemas.openxmlformats.org/officeDocument/2006/relationships/hyperlink" Target="https://www.caixa.gov.br/Downloads/sinapi-cadernos-tecnicos/SINAPI-CT-VALVULAS-E-REGISTROS-PARA-SISTEMAS-PREDIAIS.pdf" TargetMode="External"/><Relationship Id="rId1686" Type="http://schemas.openxmlformats.org/officeDocument/2006/relationships/hyperlink" Target="https://www.caixa.gov.br/Downloads/sinapi-cadernos-tecnicos/SINAPI-CT-CUSTOS-HORARIOS-PRODUTIVO-E-IMPRODUTIVO-DOS-EQUIPAMENTOS.pdf" TargetMode="External"/><Relationship Id="rId4092" Type="http://schemas.openxmlformats.org/officeDocument/2006/relationships/hyperlink" Target="https://www.caixa.gov.br/Downloads/sinapi-cadernos-tecnicos/SINAPI-CT-FORMAS-PARA-ESTRUTURAS-DE-CONCRETO-ARMADO.pdf" TargetMode="External"/><Relationship Id="rId5143" Type="http://schemas.openxmlformats.org/officeDocument/2006/relationships/hyperlink" Target="https://www.caixa.gov.br/Downloads/sinapi-cadernos-tecnicos/SINAPI-CT-INSTALACOES-HIDRAULICAS-EM-PEX.pdf" TargetMode="External"/><Relationship Id="rId8299" Type="http://schemas.openxmlformats.org/officeDocument/2006/relationships/hyperlink" Target="https://www.caixa.gov.br/Downloads/sinapi-cadernos-tecnicos/SINAPI-CT-POCOS-DE-VISITA-E-CAIXAS-PARA-BOCAS-DE-LOBO.pdf" TargetMode="External"/><Relationship Id="rId1339" Type="http://schemas.openxmlformats.org/officeDocument/2006/relationships/hyperlink" Target="https://www.caixa.gov.br/Downloads/sinapi-cadernos-tecnicos/SINAPI-CT-CONCRETO-PROJETADO.pdf" TargetMode="External"/><Relationship Id="rId2737" Type="http://schemas.openxmlformats.org/officeDocument/2006/relationships/hyperlink" Target="https://www.caixa.gov.br/Downloads/sinapi-cadernos-tecnicos/SINAPI-CT-DRENAGEM-DE-AR-CONDICIONADO.pdf" TargetMode="External"/><Relationship Id="rId5210" Type="http://schemas.openxmlformats.org/officeDocument/2006/relationships/hyperlink" Target="https://www.caixa.gov.br/Downloads/sinapi-cadernos-tecnicos/SINAPI-CT-INSTALACOES-HIDRAULICAS-EM-PEX.pdf" TargetMode="External"/><Relationship Id="rId8366" Type="http://schemas.openxmlformats.org/officeDocument/2006/relationships/hyperlink" Target="https://www.caixa.gov.br/Downloads/sinapi-cadernos-tecnicos/SINAPI-CT-RADIER-PISO-DE-CONCRETO-E-LAJE-SOBRE-SOLO.pdf" TargetMode="External"/><Relationship Id="rId9764" Type="http://schemas.openxmlformats.org/officeDocument/2006/relationships/hyperlink" Target="https://www.caixa.gov.br/Downloads/sinapi-cadernos-tecnicos/SINAPI-CT-VALVULAS-PARA-REDES-DE-SANEAMENTO.pdf" TargetMode="External"/><Relationship Id="rId709" Type="http://schemas.openxmlformats.org/officeDocument/2006/relationships/hyperlink" Target="https://www.caixa.gov.br/Downloads/sinapi-cadernos-tecnicos/SINAPI-CT-ASSENTAMENTO-DE-TUBOS-DE-ESGOTO-OU-DRENAGEM-PLUVIAL-EM-CONCRETO.pdf" TargetMode="External"/><Relationship Id="rId1753" Type="http://schemas.openxmlformats.org/officeDocument/2006/relationships/hyperlink" Target="https://www.caixa.gov.br/Downloads/sinapi-cadernos-tecnicos/SINAPI-CT-CUSTOS-HORARIOS-PRODUTIVO-E-IMPRODUTIVO-DOS-EQUIPAMENTOS.pdf" TargetMode="External"/><Relationship Id="rId2804" Type="http://schemas.openxmlformats.org/officeDocument/2006/relationships/hyperlink" Target="https://www.caixa.gov.br/Downloads/sinapi-cadernos-tecnicos/SINAPI-CT-DUTOS-PARA-AR-CONDICIONADO.pdf" TargetMode="External"/><Relationship Id="rId8019" Type="http://schemas.openxmlformats.org/officeDocument/2006/relationships/hyperlink" Target="https://www.caixa.gov.br/Downloads/sinapi-cadernos-tecnicos/SINAPI-CT-PISOS.pdf" TargetMode="External"/><Relationship Id="rId8780" Type="http://schemas.openxmlformats.org/officeDocument/2006/relationships/hyperlink" Target="https://www.caixa.gov.br/Downloads/sinapi-cadernos-tecnicos/SINAPI-CT-REDES-DE-AGUA-E-ESGOTO-EM-PEAD-LISO-(TUBOS-E-CONEXOES).pdf" TargetMode="External"/><Relationship Id="rId9417" Type="http://schemas.openxmlformats.org/officeDocument/2006/relationships/hyperlink" Target="https://www.caixa.gov.br/Downloads/sinapi-cadernos-tecnicos/SINAPI-CT-TRANSPORTE-CARGA-E-DESCARGA-DE-MATERIAIS.pdf" TargetMode="External"/><Relationship Id="rId45" Type="http://schemas.openxmlformats.org/officeDocument/2006/relationships/hyperlink" Target="https://www.caixa.gov.br/Downloads/sinapi-cadernos-tecnicos/SINAPI-CT-ALVENARIA-DE-VEDACAO.pdf" TargetMode="External"/><Relationship Id="rId1406" Type="http://schemas.openxmlformats.org/officeDocument/2006/relationships/hyperlink" Target="https://www.caixa.gov.br/Downloads/sinapi-cadernos-tecnicos/SINAPI-CT-CONTRAPISO.pdf" TargetMode="External"/><Relationship Id="rId1820" Type="http://schemas.openxmlformats.org/officeDocument/2006/relationships/hyperlink" Target="https://www.caixa.gov.br/Downloads/sinapi-cadernos-tecnicos/SINAPI-CT-CUSTOS-HORARIOS-PRODUTIVO-E-IMPRODUTIVO-DOS-EQUIPAMENTOS.pdf" TargetMode="External"/><Relationship Id="rId4976" Type="http://schemas.openxmlformats.org/officeDocument/2006/relationships/hyperlink" Target="https://www.caixa.gov.br/Downloads/sinapi-cadernos-tecnicos/SINAPI-CT-INSTALACOES-HIDRAULICAS-RESERVACAO-E-BOMBAS-DE-RECALQUE.pdf" TargetMode="External"/><Relationship Id="rId7382" Type="http://schemas.openxmlformats.org/officeDocument/2006/relationships/hyperlink" Target="https://www.caixa.gov.br/Downloads/sinapi-cadernos-tecnicos/SINAPI-CT-MASSA-UNICA-EXTERNA.pdf" TargetMode="External"/><Relationship Id="rId8433" Type="http://schemas.openxmlformats.org/officeDocument/2006/relationships/hyperlink" Target="https://www.caixa.gov.br/Downloads/sinapi-cadernos-tecnicos/SINAPI-CT-RASGOS-E-FIXACOES.pdf" TargetMode="External"/><Relationship Id="rId3578" Type="http://schemas.openxmlformats.org/officeDocument/2006/relationships/hyperlink" Target="https://www.caixa.gov.br/Downloads/sinapi-cadernos-tecnicos/SINAPI-CT-ESTACAS-BROCA-STRAUSS-E-ESCAVADA-COM-FLUIDO-ESTABILIZANTE.pdf" TargetMode="External"/><Relationship Id="rId3992" Type="http://schemas.openxmlformats.org/officeDocument/2006/relationships/hyperlink" Target="https://www.caixa.gov.br/Downloads/sinapi-cadernos-tecnicos/SINAPI-CT-FUNDACOES-RASAS-(BLOCOS-SAPATAS-VIGAS-BALDRAME).pdf" TargetMode="External"/><Relationship Id="rId4629" Type="http://schemas.openxmlformats.org/officeDocument/2006/relationships/hyperlink" Target="https://www.caixa.gov.br/Downloads/sinapi-cadernos-tecnicos/SINAPI-CT-INSTALACOES-ELETRICAS-ELETRODUTOS-CONEXOES-E-CONDULETES-APARENTES.pdf" TargetMode="External"/><Relationship Id="rId7035" Type="http://schemas.openxmlformats.org/officeDocument/2006/relationships/hyperlink" Target="https://www.caixa.gov.br/Downloads/sinapi-metodologia/Livro_SINAPI_Calculos_Parametros.pdf" TargetMode="External"/><Relationship Id="rId8500" Type="http://schemas.openxmlformats.org/officeDocument/2006/relationships/hyperlink" Target="https://www.caixa.gov.br/Downloads/sinapi-cadernos-tecnicos/SINAPI-CT-RECOMPOSICAO-DE-PAVIMENTOS.pdf" TargetMode="External"/><Relationship Id="rId499" Type="http://schemas.openxmlformats.org/officeDocument/2006/relationships/hyperlink" Target="https://www.caixa.gov.br/Downloads/sinapi-cadernos-tecnicos/SINAPI-CT-ASSENTAMENTO-DE-TUBOS-DE-PVC-E-METALICOS-EM-REDES-DE-AGUA.pdf" TargetMode="External"/><Relationship Id="rId2594" Type="http://schemas.openxmlformats.org/officeDocument/2006/relationships/hyperlink" Target="https://www.caixa.gov.br/Downloads/sinapi-cadernos-tecnicos/SINAPI-CT-DEPRECIACAO-JUROS-IMPOSTOS-E-SEGUROS-MANUTENCAO-E-MATERIAIS-NA-OPERACAO-DOS-EQUIPAMENTOS.pdf" TargetMode="External"/><Relationship Id="rId3645" Type="http://schemas.openxmlformats.org/officeDocument/2006/relationships/hyperlink" Target="https://www.caixa.gov.br/Downloads/sinapi-cadernos-tecnicos/SINAPI-CT-ESTRUTURA-E-TRAMA-PARA-COBERTURA.pdf" TargetMode="External"/><Relationship Id="rId6051" Type="http://schemas.openxmlformats.org/officeDocument/2006/relationships/hyperlink" Target="https://www.caixa.gov.br/Downloads/sinapi-cadernos-tecnicos/SINAPI-CT-INSTALACOES-DE-GAS-E-INCENDIO-EM-ACO-E-FERRO-GALVANIZADO.pdf" TargetMode="External"/><Relationship Id="rId7102" Type="http://schemas.openxmlformats.org/officeDocument/2006/relationships/hyperlink" Target="https://www.caixa.gov.br/Downloads/sinapi-metodologia/Livro_SINAPI_Calculos_Parametros.pdf" TargetMode="External"/><Relationship Id="rId566" Type="http://schemas.openxmlformats.org/officeDocument/2006/relationships/hyperlink" Target="https://www.caixa.gov.br/Downloads/sinapi-cadernos-tecnicos/SINAPI-CT-ASSENTAMENTO-DE-TUBOS-DE-PVC-E-METALICOS-EM-REDES-DE-AGUA.pdf" TargetMode="External"/><Relationship Id="rId1196" Type="http://schemas.openxmlformats.org/officeDocument/2006/relationships/hyperlink" Target="https://www.caixa.gov.br/Downloads/sinapi-cadernos-tecnicos/SINAPI-CT-CANALETAS-GRELHAS-E-CAIXAS-COM-GRELHA-PARA-DRENAGEM.pdf" TargetMode="External"/><Relationship Id="rId2247" Type="http://schemas.openxmlformats.org/officeDocument/2006/relationships/hyperlink" Target="https://www.caixa.gov.br/Downloads/sinapi-cadernos-tecnicos/SINAPI-CT-DEPRECIACAO-JUROS-IMPOSTOS-E-SEGUROS-MANUTENCAO-E-MATERIAIS-NA-OPERACAO-DOS-EQUIPAMENTOS.pdf" TargetMode="External"/><Relationship Id="rId9274" Type="http://schemas.openxmlformats.org/officeDocument/2006/relationships/hyperlink" Target="https://www.caixa.gov.br/Downloads/sinapi-cadernos-tecnicos/SINAPI-CT-TRANSPORTE-DE-MATERIAIS-DENTRO-DO-CANTEIRO-DE-OBRAS.pdf" TargetMode="External"/><Relationship Id="rId219" Type="http://schemas.openxmlformats.org/officeDocument/2006/relationships/hyperlink" Target="https://www.caixa.gov.br/Downloads/sinapi-cadernos-tecnicos/SINAPI-CT-ARGAMASSAS.pdf" TargetMode="External"/><Relationship Id="rId633" Type="http://schemas.openxmlformats.org/officeDocument/2006/relationships/hyperlink" Target="https://www.caixa.gov.br/Downloads/sinapi-cadernos-tecnicos/SINAPI-CT-ASSENTAMENTO-DE-TUBOS-DE-ESGOTO-OU-DRENAGEM-PLUVIAL-EM-CONCRETO.pdf" TargetMode="External"/><Relationship Id="rId980" Type="http://schemas.openxmlformats.org/officeDocument/2006/relationships/hyperlink" Target="https://www.caixa.gov.br/Downloads/sinapi-cadernos-tecnicos/SINAPI-CT-ATERROS-BASES-SUB-BASES-E-IMPRIMACOES.pdf" TargetMode="External"/><Relationship Id="rId1263" Type="http://schemas.openxmlformats.org/officeDocument/2006/relationships/hyperlink" Target="https://www.caixa.gov.br/Downloads/sinapi-cadernos-tecnicos/SINAPI-CT-CHAPISCO.pdf" TargetMode="External"/><Relationship Id="rId2314" Type="http://schemas.openxmlformats.org/officeDocument/2006/relationships/hyperlink" Target="https://www.caixa.gov.br/Downloads/sinapi-cadernos-tecnicos/SINAPI-CT-DEPRECIACAO-JUROS-IMPOSTOS-E-SEGUROS-MANUTENCAO-E-MATERIAIS-NA-OPERACAO-DOS-EQUIPAMENTOS.pdf" TargetMode="External"/><Relationship Id="rId2661" Type="http://schemas.openxmlformats.org/officeDocument/2006/relationships/hyperlink" Target="https://www.caixa.gov.br/Downloads/sinapi-cadernos-tecnicos/SINAPI-CT-DEPRECIACAO-JUROS-IMPOSTOS-E-SEGUROS-MANUTENCAO-E-MATERIAIS-NA-OPERACAO-DOS-EQUIPAMENTOS.pdf" TargetMode="External"/><Relationship Id="rId3712" Type="http://schemas.openxmlformats.org/officeDocument/2006/relationships/hyperlink" Target="https://www.caixa.gov.br/Downloads/sinapi-cadernos-tecnicos/SINAPI-CT-ESTRUTURA-E-TRAMA-PARA-COBERTURA.pdf" TargetMode="External"/><Relationship Id="rId6868" Type="http://schemas.openxmlformats.org/officeDocument/2006/relationships/hyperlink" Target="https://www.caixa.gov.br/Downloads/sinapi-metodologia/Livro_SINAPI_Calculos_Parametros.pdf" TargetMode="External"/><Relationship Id="rId7919" Type="http://schemas.openxmlformats.org/officeDocument/2006/relationships/hyperlink" Target="https://www.caixa.gov.br/Downloads/sinapi-cadernos-tecnicos/SINAPI-CT-PINTURA-EM-MADEIRA.pdf" TargetMode="External"/><Relationship Id="rId8290" Type="http://schemas.openxmlformats.org/officeDocument/2006/relationships/hyperlink" Target="https://www.caixa.gov.br/Downloads/sinapi-cadernos-tecnicos/SINAPI-CT-POCOS-DE-VISITA-E-CAIXAS-PARA-BOCAS-DE-LOBO.pdf" TargetMode="External"/><Relationship Id="rId9341" Type="http://schemas.openxmlformats.org/officeDocument/2006/relationships/hyperlink" Target="https://www.caixa.gov.br/Downloads/sinapi-cadernos-tecnicos/SINAPI-CT-TRANSPORTE-CARGA-E-DESCARGA-DE-MATERIAIS.pdf" TargetMode="External"/><Relationship Id="rId5884" Type="http://schemas.openxmlformats.org/officeDocument/2006/relationships/hyperlink" Target="https://www.caixa.gov.br/Downloads/sinapi-cadernos-tecnicos/SINAPI-CT-INSTALACOES-PREDIAIS-DE-AGUAS-PLUVIAIS-TUBOS-CONEXOES-CAIXAS-E-RALOS.pdf" TargetMode="External"/><Relationship Id="rId6935" Type="http://schemas.openxmlformats.org/officeDocument/2006/relationships/hyperlink" Target="https://www.caixa.gov.br/Downloads/sinapi-metodologia/Livro_SINAPI_Calculos_Parametros.pdf" TargetMode="External"/><Relationship Id="rId700" Type="http://schemas.openxmlformats.org/officeDocument/2006/relationships/hyperlink" Target="https://www.caixa.gov.br/Downloads/sinapi-cadernos-tecnicos/SINAPI-CT-ASSENTAMENTO-DE-TUBOS-DE-ESGOTO-OU-DRENAGEM-PLUVIAL-EM-CONCRETO.pdf" TargetMode="External"/><Relationship Id="rId1330" Type="http://schemas.openxmlformats.org/officeDocument/2006/relationships/hyperlink" Target="https://www.caixa.gov.br/Downloads/sinapi-cadernos-tecnicos/SINAPI-CT-CONCRETO-PROJETADO.pdf" TargetMode="External"/><Relationship Id="rId3088" Type="http://schemas.openxmlformats.org/officeDocument/2006/relationships/hyperlink" Target="https://www.caixa.gov.br/Downloads/sinapi-cadernos-tecnicos/SINAPI-CT-ESCADAS.pdf" TargetMode="External"/><Relationship Id="rId4486" Type="http://schemas.openxmlformats.org/officeDocument/2006/relationships/hyperlink" Target="https://www.caixa.gov.br/Downloads/sinapi-cadernos-tecnicos/SINAPI-CT-INSTALACOES-ELETRICAS-ELETRODUTOS-EMBUTIDOS-CABOS-CAIXAS-TOMADAS-E-INTERRUPTORES.pdf" TargetMode="External"/><Relationship Id="rId5537" Type="http://schemas.openxmlformats.org/officeDocument/2006/relationships/hyperlink" Target="https://www.caixa.gov.br/Downloads/sinapi-cadernos-tecnicos/SINAPI-CT-INSTALACOES-PREDIAIS-DE-AGUA-FRIA-EM-PVC.pdf" TargetMode="External"/><Relationship Id="rId5951" Type="http://schemas.openxmlformats.org/officeDocument/2006/relationships/hyperlink" Target="https://www.caixa.gov.br/Downloads/sinapi-cadernos-tecnicos/SINAPI-CT-INSTALACOES-DE-GAS-E-INCENDIO-EM-ACO-E-FERRO-GALVANIZADO.pdf" TargetMode="External"/><Relationship Id="rId4139" Type="http://schemas.openxmlformats.org/officeDocument/2006/relationships/hyperlink" Target="https://www.caixa.gov.br/Downloads/sinapi-cadernos-tecnicos/SINAPI-CT-GABIOES-EXECUCAO-DE-MURO-E-PROTECAO-SUPERFICIAL.pdf" TargetMode="External"/><Relationship Id="rId4553" Type="http://schemas.openxmlformats.org/officeDocument/2006/relationships/hyperlink" Target="https://www.caixa.gov.br/Downloads/sinapi-cadernos-tecnicos/SINAPI-CT-INSTALACOES-ELETRICAS-ELETRODUTOS-CONEXOES-E-CONDULETES-APARENTES.pdf" TargetMode="External"/><Relationship Id="rId5604" Type="http://schemas.openxmlformats.org/officeDocument/2006/relationships/hyperlink" Target="https://www.caixa.gov.br/Downloads/sinapi-cadernos-tecnicos/SINAPI-CT-INSTALACOES-PREDIAIS-DE-AGUA-FRIA-EM-PVC.pdf" TargetMode="External"/><Relationship Id="rId8010" Type="http://schemas.openxmlformats.org/officeDocument/2006/relationships/hyperlink" Target="https://www.caixa.gov.br/Downloads/sinapi-cadernos-tecnicos/SINAPI-CT-PISOS.pdf" TargetMode="External"/><Relationship Id="rId3155" Type="http://schemas.openxmlformats.org/officeDocument/2006/relationships/hyperlink" Target="https://www.caixa.gov.br/Downloads/sinapi-cadernos-tecnicos/SINAPI-CT-ESCAVACAO-HORIZONTAL.pdf" TargetMode="External"/><Relationship Id="rId4206" Type="http://schemas.openxmlformats.org/officeDocument/2006/relationships/hyperlink" Target="https://www.caixa.gov.br/Downloads/sinapi-cadernos-tecnicos/SINAPI-CT-GRAUTE-E-ARMACAO.pdf" TargetMode="External"/><Relationship Id="rId4620" Type="http://schemas.openxmlformats.org/officeDocument/2006/relationships/hyperlink" Target="https://www.caixa.gov.br/Downloads/sinapi-cadernos-tecnicos/SINAPI-CT-INSTALACOES-ELETRICAS-ELETRODUTOS-CONEXOES-E-CONDULETES-APARENTES.pdf" TargetMode="External"/><Relationship Id="rId7776" Type="http://schemas.openxmlformats.org/officeDocument/2006/relationships/hyperlink" Target="https://www.caixa.gov.br/Downloads/sinapi-cadernos-tecnicos/SINAPI-CT-PERFURACAO-HORIZONTAL-DIRECIONAL-HDD.pdf" TargetMode="External"/><Relationship Id="rId8827" Type="http://schemas.openxmlformats.org/officeDocument/2006/relationships/hyperlink" Target="https://www.caixa.gov.br/Downloads/sinapi-cadernos-tecnicos/SINAPI-CT-REVESTIMENTOS-CERAMICOS-INTERNOS.pdf" TargetMode="External"/><Relationship Id="rId490" Type="http://schemas.openxmlformats.org/officeDocument/2006/relationships/hyperlink" Target="https://www.caixa.gov.br/Downloads/sinapi-cadernos-tecnicos/SINAPI-CT-ASSENTAMENTO-DE-TUBOS-DE-PVC-E-METALICOS-EM-REDES-DE-AGUA.pdf" TargetMode="External"/><Relationship Id="rId2171" Type="http://schemas.openxmlformats.org/officeDocument/2006/relationships/hyperlink" Target="https://www.caixa.gov.br/Downloads/sinapi-cadernos-tecnicos/SINAPI-CT-DEPRECIACAO-JUROS-IMPOSTOS-E-SEGUROS-MANUTENCAO-E-MATERIAIS-NA-OPERACAO-DOS-EQUIPAMENTOS.pdf" TargetMode="External"/><Relationship Id="rId3222" Type="http://schemas.openxmlformats.org/officeDocument/2006/relationships/hyperlink" Target="https://www.caixa.gov.br/Downloads/sinapi-cadernos-tecnicos/SINAPI-CT-ESCAVACAO-VERTICAL-A-CEU-ABERTO.pdf" TargetMode="External"/><Relationship Id="rId6378" Type="http://schemas.openxmlformats.org/officeDocument/2006/relationships/hyperlink" Target="https://www.caixa.gov.br/Downloads/sinapi-cadernos-tecnicos/SINAPI-CT-INSTALACOES-EM-COBRE.pdf" TargetMode="External"/><Relationship Id="rId7429" Type="http://schemas.openxmlformats.org/officeDocument/2006/relationships/hyperlink" Target="https://www.caixa.gov.br/Downloads/sinapi-cadernos-tecnicos/SINAPI-CT-MASSA-UNICA-INTERNA.pdf" TargetMode="External"/><Relationship Id="rId143" Type="http://schemas.openxmlformats.org/officeDocument/2006/relationships/hyperlink" Target="https://www.caixa.gov.br/Downloads/sinapi-cadernos-tecnicos/SINAPI-CT-ARGAMASSAS.pdf" TargetMode="External"/><Relationship Id="rId5394" Type="http://schemas.openxmlformats.org/officeDocument/2006/relationships/hyperlink" Target="https://www.caixa.gov.br/Downloads/sinapi-cadernos-tecnicos/SINAPI-CT-INSTALACOES-PREDIAIS-DE-ESGOTO-TUBOS-E-CONEXOES.pdf" TargetMode="External"/><Relationship Id="rId6445" Type="http://schemas.openxmlformats.org/officeDocument/2006/relationships/hyperlink" Target="https://www.caixa.gov.br/Downloads/sinapi-cadernos-tecnicos/SINAPI-CT-INSTALACOES-EM-COBRE.pdf" TargetMode="External"/><Relationship Id="rId6792" Type="http://schemas.openxmlformats.org/officeDocument/2006/relationships/hyperlink" Target="https://www.caixa.gov.br/Downloads/sinapi-metodologia/Livro_SINAPI_Calculos_Parametros.pdf" TargetMode="External"/><Relationship Id="rId7843" Type="http://schemas.openxmlformats.org/officeDocument/2006/relationships/hyperlink" Target="https://www.caixa.gov.br/Downloads/sinapi-cadernos-tecnicos/SINAPI-CT-PINTURA-EXTERNA.pdf" TargetMode="External"/><Relationship Id="rId9" Type="http://schemas.openxmlformats.org/officeDocument/2006/relationships/hyperlink" Target="https://www.caixa.gov.br/Downloads/sinapi-cadernos-tecnicos/SINAPI-CT-ACESSIBILIDADE.pdf" TargetMode="External"/><Relationship Id="rId210" Type="http://schemas.openxmlformats.org/officeDocument/2006/relationships/hyperlink" Target="https://www.caixa.gov.br/Downloads/sinapi-cadernos-tecnicos/SINAPI-CT-ARGAMASSAS.pdf" TargetMode="External"/><Relationship Id="rId2988" Type="http://schemas.openxmlformats.org/officeDocument/2006/relationships/hyperlink" Target="https://www.caixa.gov.br/Downloads/sinapi-cadernos-tecnicos/SINAPI-CT-EQUIPAMENTOS-DE-PROTECAO-COLETIVA.pdf" TargetMode="External"/><Relationship Id="rId5047" Type="http://schemas.openxmlformats.org/officeDocument/2006/relationships/hyperlink" Target="https://www.caixa.gov.br/Downloads/sinapi-cadernos-tecnicos/SINAPI-CT-INSTALACOES-HIDRAULICAS-RESERVACAO-E-BOMBAS-DE-RECALQUE.pdf" TargetMode="External"/><Relationship Id="rId7910" Type="http://schemas.openxmlformats.org/officeDocument/2006/relationships/hyperlink" Target="https://www.caixa.gov.br/Downloads/sinapi-cadernos-tecnicos/SINAPI-CT-PINTURA-EM-MADEIRA.pdf" TargetMode="External"/><Relationship Id="rId5461" Type="http://schemas.openxmlformats.org/officeDocument/2006/relationships/hyperlink" Target="https://www.caixa.gov.br/Downloads/sinapi-cadernos-tecnicos/SINAPI-CT-INSTALACOES-PREDIAIS-DE-AGUA-FRIA-EM-PVC.pdf" TargetMode="External"/><Relationship Id="rId6512" Type="http://schemas.openxmlformats.org/officeDocument/2006/relationships/hyperlink" Target="https://www.caixa.gov.br/Downloads/sinapi-cadernos-tecnicos/SINAPI-CT-INSTALACOES-EM-COBRE.pdf" TargetMode="External"/><Relationship Id="rId9668" Type="http://schemas.openxmlformats.org/officeDocument/2006/relationships/hyperlink" Target="https://www.caixa.gov.br/Downloads/sinapi-cadernos-tecnicos/SINAPI-CT-VALVULAS-E-REGISTROS-PARA-SISTEMAS-PREDIAIS.pdf" TargetMode="External"/><Relationship Id="rId1657" Type="http://schemas.openxmlformats.org/officeDocument/2006/relationships/hyperlink" Target="https://www.caixa.gov.br/Downloads/sinapi-cadernos-tecnicos/SINAPI-CT-CUSTOS-HORARIOS-PRODUTIVO-E-IMPRODUTIVO-DOS-EQUIPAMENTOS.pdf" TargetMode="External"/><Relationship Id="rId2708" Type="http://schemas.openxmlformats.org/officeDocument/2006/relationships/hyperlink" Target="https://www.caixa.gov.br/Downloads/sinapi-cadernos-tecnicos/SINAPI-CT-DEPRECIACAO-JUROS-IMPOSTOS-E-SEGUROS-MANUTENCAO-E-MATERIAIS-NA-OPERACAO-DOS-EQUIPAMENTOS.pdf" TargetMode="External"/><Relationship Id="rId4063" Type="http://schemas.openxmlformats.org/officeDocument/2006/relationships/hyperlink" Target="https://www.caixa.gov.br/Downloads/sinapi-cadernos-tecnicos/SINAPI-CT-FORMAS-PARA-ESTRUTURAS-DE-CONCRETO-ARMADO.pdf" TargetMode="External"/><Relationship Id="rId5114" Type="http://schemas.openxmlformats.org/officeDocument/2006/relationships/hyperlink" Target="https://www.caixa.gov.br/Downloads/sinapi-cadernos-tecnicos/SINAPI-CT-INSTALACOES-HIDRAULICAS-EM-PEX.pdf" TargetMode="External"/><Relationship Id="rId8684" Type="http://schemas.openxmlformats.org/officeDocument/2006/relationships/hyperlink" Target="https://www.caixa.gov.br/Downloads/sinapi-cadernos-tecnicos/SINAPI-CT-REDES-DE-AGUA-E-ESGOTO-EM-PEAD-LISO-(TUBOS-E-CONEXOES).pdf" TargetMode="External"/><Relationship Id="rId9735" Type="http://schemas.openxmlformats.org/officeDocument/2006/relationships/hyperlink" Target="https://www.caixa.gov.br/Downloads/sinapi-cadernos-tecnicos/SINAPI-CT-VALVULAS-PARA-REDES-DE-SANEAMENTO.pdf" TargetMode="External"/><Relationship Id="rId1724" Type="http://schemas.openxmlformats.org/officeDocument/2006/relationships/hyperlink" Target="https://www.caixa.gov.br/Downloads/sinapi-cadernos-tecnicos/SINAPI-CT-CUSTOS-HORARIOS-PRODUTIVO-E-IMPRODUTIVO-DOS-EQUIPAMENTOS.pdf" TargetMode="External"/><Relationship Id="rId4130" Type="http://schemas.openxmlformats.org/officeDocument/2006/relationships/hyperlink" Target="https://www.caixa.gov.br/Downloads/sinapi-cadernos-tecnicos/SINAPI-CT-GABIOES-EXECUCAO-DE-MURO-E-PROTECAO-SUPERFICIAL.pdf" TargetMode="External"/><Relationship Id="rId7286" Type="http://schemas.openxmlformats.org/officeDocument/2006/relationships/hyperlink" Target="https://www.caixa.gov.br/Downloads/sinapi-cadernos-tecnicos/SINAPI-CT-LUMINARIAS-EXTERNAS.pdf" TargetMode="External"/><Relationship Id="rId8337" Type="http://schemas.openxmlformats.org/officeDocument/2006/relationships/hyperlink" Target="https://www.caixa.gov.br/Downloads/sinapi-cadernos-tecnicos/SINAPI-CT-PRODUCAO-DE-CONCRETOS-E-ARGAMASSAS-UTILIZANDO-AGREGADO-RECICLADO.pdf" TargetMode="External"/><Relationship Id="rId8751" Type="http://schemas.openxmlformats.org/officeDocument/2006/relationships/hyperlink" Target="https://www.caixa.gov.br/Downloads/sinapi-cadernos-tecnicos/SINAPI-CT-REDES-DE-AGUA-E-ESGOTO-EM-PEAD-LISO-(TUBOS-E-CONEXOES).pdf" TargetMode="External"/><Relationship Id="rId16" Type="http://schemas.openxmlformats.org/officeDocument/2006/relationships/hyperlink" Target="https://www.caixa.gov.br/Downloads/sinapi-cadernos-tecnicos/SINAPI-CT-ALVENARIA-ESTRUTURAL-BLOCOS-CERAMICOS.pdf" TargetMode="External"/><Relationship Id="rId3896" Type="http://schemas.openxmlformats.org/officeDocument/2006/relationships/hyperlink" Target="https://www.caixa.gov.br/Downloads/sinapi-cadernos-tecnicos/SINAPI-CT-FACHADAS-COM-PLACAS-CERAMICAS-E-GRANITO-INSERTADAS.pdf" TargetMode="External"/><Relationship Id="rId7353" Type="http://schemas.openxmlformats.org/officeDocument/2006/relationships/hyperlink" Target="https://www.caixa.gov.br/Downloads/sinapi-cadernos-tecnicos/SINAPI-CT-MASSA-UNICA-EXTERNA.pdf" TargetMode="External"/><Relationship Id="rId8404" Type="http://schemas.openxmlformats.org/officeDocument/2006/relationships/hyperlink" Target="https://www.caixa.gov.br/Downloads/sinapi-cadernos-tecnicos/SINAPI-CT-RADIER-PISO-DE-CONCRETO-E-LAJE-SOBRE-SOLO.pdf" TargetMode="External"/><Relationship Id="rId2498" Type="http://schemas.openxmlformats.org/officeDocument/2006/relationships/hyperlink" Target="https://www.caixa.gov.br/Downloads/sinapi-cadernos-tecnicos/SINAPI-CT-DEPRECIACAO-JUROS-IMPOSTOS-E-SEGUROS-MANUTENCAO-E-MATERIAIS-NA-OPERACAO-DOS-EQUIPAMENTOS.pdf" TargetMode="External"/><Relationship Id="rId3549" Type="http://schemas.openxmlformats.org/officeDocument/2006/relationships/hyperlink" Target="https://www.caixa.gov.br/Downloads/sinapi-cadernos-tecnicos/SINAPI-CT-ESQUADRIAS-PORTAS.pdf" TargetMode="External"/><Relationship Id="rId4947" Type="http://schemas.openxmlformats.org/officeDocument/2006/relationships/hyperlink" Target="https://www.caixa.gov.br/Downloads/sinapi-cadernos-tecnicos/SINAPI-CT-INSTALACOES-HIDRAULICAS-RESERVACAO-E-BOMBAS-DE-RECALQUE.pdf" TargetMode="External"/><Relationship Id="rId7006" Type="http://schemas.openxmlformats.org/officeDocument/2006/relationships/hyperlink" Target="https://www.caixa.gov.br/Downloads/sinapi-metodologia/Livro_SINAPI_Calculos_Parametros.pdf" TargetMode="External"/><Relationship Id="rId7420" Type="http://schemas.openxmlformats.org/officeDocument/2006/relationships/hyperlink" Target="https://www.caixa.gov.br/Downloads/sinapi-cadernos-tecnicos/SINAPI-CT-MASSA-UNICA-INTERNA.pdf" TargetMode="External"/><Relationship Id="rId3963" Type="http://schemas.openxmlformats.org/officeDocument/2006/relationships/hyperlink" Target="https://www.caixa.gov.br/Downloads/sinapi-cadernos-tecnicos/SINAPI-CT-FOSSAS-E-SUMIDOUROS.pdf" TargetMode="External"/><Relationship Id="rId6022" Type="http://schemas.openxmlformats.org/officeDocument/2006/relationships/hyperlink" Target="https://www.caixa.gov.br/Downloads/sinapi-cadernos-tecnicos/SINAPI-CT-INSTALACOES-DE-GAS-E-INCENDIO-EM-ACO-E-FERRO-GALVANIZADO.pdf" TargetMode="External"/><Relationship Id="rId9178" Type="http://schemas.openxmlformats.org/officeDocument/2006/relationships/hyperlink" Target="https://www.caixa.gov.br/Downloads/sinapi-cadernos-tecnicos/SINAPI-CT-TRANSPORTE-FLUVIAL-CARGA-E-DESCARGA.pdf" TargetMode="External"/><Relationship Id="rId884" Type="http://schemas.openxmlformats.org/officeDocument/2006/relationships/hyperlink" Target="https://www.caixa.gov.br/Downloads/sinapi-cadernos-tecnicos/SINAPI-CT-ATERROS-BASES-SUB-BASES-E-IMPRIMACOES.pdf" TargetMode="External"/><Relationship Id="rId2565" Type="http://schemas.openxmlformats.org/officeDocument/2006/relationships/hyperlink" Target="https://www.caixa.gov.br/Downloads/sinapi-cadernos-tecnicos/SINAPI-CT-DEPRECIACAO-JUROS-IMPOSTOS-E-SEGUROS-MANUTENCAO-E-MATERIAIS-NA-OPERACAO-DOS-EQUIPAMENTOS.pdf" TargetMode="External"/><Relationship Id="rId3616" Type="http://schemas.openxmlformats.org/officeDocument/2006/relationships/hyperlink" Target="https://www.caixa.gov.br/Downloads/sinapi-cadernos-tecnicos/SINAPI-CT-ESTRUTURA-E-TRAMA-PARA-COBERTURA.pdf" TargetMode="External"/><Relationship Id="rId8194" Type="http://schemas.openxmlformats.org/officeDocument/2006/relationships/hyperlink" Target="https://www.caixa.gov.br/Downloads/sinapi-cadernos-tecnicos/SINAPI-CT-POCOS-DE-VISITA-E-CAIXAS-PARA-BOCAS-DE-LOBO.pdf" TargetMode="External"/><Relationship Id="rId9592" Type="http://schemas.openxmlformats.org/officeDocument/2006/relationships/hyperlink" Target="https://www.caixa.gov.br/Downloads/sinapi-cadernos-tecnicos/SINAPI-CT-VIDROS-E-ESPELHOS.pdf" TargetMode="External"/><Relationship Id="rId537" Type="http://schemas.openxmlformats.org/officeDocument/2006/relationships/hyperlink" Target="https://www.caixa.gov.br/Downloads/sinapi-cadernos-tecnicos/SINAPI-CT-ASSENTAMENTO-DE-TUBOS-DE-PVC-E-METALICOS-EM-REDES-DE-AGUA.pdf" TargetMode="External"/><Relationship Id="rId951" Type="http://schemas.openxmlformats.org/officeDocument/2006/relationships/hyperlink" Target="https://www.caixa.gov.br/Downloads/sinapi-cadernos-tecnicos/SINAPI-CT-ATERROS-BASES-SUB-BASES-E-IMPRIMACOES.pdf" TargetMode="External"/><Relationship Id="rId1167" Type="http://schemas.openxmlformats.org/officeDocument/2006/relationships/hyperlink" Target="https://www.caixa.gov.br/Downloads/sinapi-cadernos-tecnicos/SINAPI-CT-CAIXAS-DE-AGUA-PARA-EDIFICACOES.pdf" TargetMode="External"/><Relationship Id="rId1581" Type="http://schemas.openxmlformats.org/officeDocument/2006/relationships/hyperlink" Target="https://www.caixa.gov.br/Downloads/sinapi-cadernos-tecnicos/SINAPI-CT-CUSTOS-HORARIOS-PRODUTIVO-E-IMPRODUTIVO-DOS-EQUIPAMENTOS.pdf" TargetMode="External"/><Relationship Id="rId2218" Type="http://schemas.openxmlformats.org/officeDocument/2006/relationships/hyperlink" Target="https://www.caixa.gov.br/Downloads/sinapi-cadernos-tecnicos/SINAPI-CT-DEPRECIACAO-JUROS-IMPOSTOS-E-SEGUROS-MANUTENCAO-E-MATERIAIS-NA-OPERACAO-DOS-EQUIPAMENTOS.pdf" TargetMode="External"/><Relationship Id="rId2632" Type="http://schemas.openxmlformats.org/officeDocument/2006/relationships/hyperlink" Target="https://www.caixa.gov.br/Downloads/sinapi-cadernos-tecnicos/SINAPI-CT-DEPRECIACAO-JUROS-IMPOSTOS-E-SEGUROS-MANUTENCAO-E-MATERIAIS-NA-OPERACAO-DOS-EQUIPAMENTOS.pdf" TargetMode="External"/><Relationship Id="rId5788" Type="http://schemas.openxmlformats.org/officeDocument/2006/relationships/hyperlink" Target="https://www.caixa.gov.br/Downloads/sinapi-cadernos-tecnicos/SINAPI-CT-INSTALACOES-PREDIAIS-DE-AGUA-QUENTE-EM-CPVC.pdf" TargetMode="External"/><Relationship Id="rId6839" Type="http://schemas.openxmlformats.org/officeDocument/2006/relationships/hyperlink" Target="https://www.caixa.gov.br/Downloads/sinapi-metodologia/Livro_SINAPI_Calculos_Parametros.pdf" TargetMode="External"/><Relationship Id="rId9245" Type="http://schemas.openxmlformats.org/officeDocument/2006/relationships/hyperlink" Target="https://www.caixa.gov.br/Downloads/sinapi-cadernos-tecnicos/SINAPI-CT-TRANSPORTE-DE-MATERIAIS-DENTRO-DO-CANTEIRO-DE-OBRAS.pdf" TargetMode="External"/><Relationship Id="rId604" Type="http://schemas.openxmlformats.org/officeDocument/2006/relationships/hyperlink" Target="https://www.caixa.gov.br/Downloads/sinapi-cadernos-tecnicos/SINAPI-CT-ASSENTAMENTO-DE-TUBOS-DE-PVC-E-METALICOS-EM-REDES-DE-AGUA.pdf" TargetMode="External"/><Relationship Id="rId1234" Type="http://schemas.openxmlformats.org/officeDocument/2006/relationships/hyperlink" Target="https://www.caixa.gov.br/Downloads/sinapi-cadernos-tecnicos/SINAPI-CT-CANALETAS-GRELHAS-E-CAIXAS-COM-GRELHA-PARA-DRENAGEM.pdf" TargetMode="External"/><Relationship Id="rId5855" Type="http://schemas.openxmlformats.org/officeDocument/2006/relationships/hyperlink" Target="https://www.caixa.gov.br/Downloads/sinapi-cadernos-tecnicos/SINAPI-CT-INSTALACOES-PREDIAIS-DE-AGUAS-PLUVIAIS-TUBOS-CONEXOES-CAIXAS-E-RALOS.pdf" TargetMode="External"/><Relationship Id="rId6906" Type="http://schemas.openxmlformats.org/officeDocument/2006/relationships/hyperlink" Target="https://www.caixa.gov.br/Downloads/sinapi-metodologia/Livro_SINAPI_Calculos_Parametros.pdf" TargetMode="External"/><Relationship Id="rId8261" Type="http://schemas.openxmlformats.org/officeDocument/2006/relationships/hyperlink" Target="https://www.caixa.gov.br/Downloads/sinapi-cadernos-tecnicos/SINAPI-CT-POCOS-DE-VISITA-E-CAIXAS-PARA-BOCAS-DE-LOBO.pdf" TargetMode="External"/><Relationship Id="rId9312" Type="http://schemas.openxmlformats.org/officeDocument/2006/relationships/hyperlink" Target="https://www.caixa.gov.br/Downloads/sinapi-cadernos-tecnicos/SINAPI-CT-TRANSPORTE-CARGA-E-DESCARGA-DE-MATERIAIS.pdf" TargetMode="External"/><Relationship Id="rId1301" Type="http://schemas.openxmlformats.org/officeDocument/2006/relationships/hyperlink" Target="https://www.caixa.gov.br/Downloads/sinapi-cadernos-tecnicos/SINAPI-CT-CONCRETAGEM-PARA-ESTRUTURAS-DE-CONCRETO-ARMADO.pdf" TargetMode="External"/><Relationship Id="rId4457" Type="http://schemas.openxmlformats.org/officeDocument/2006/relationships/hyperlink" Target="https://www.caixa.gov.br/Downloads/sinapi-cadernos-tecnicos/SINAPI-CT-INSTALACOES-ELETRICAS-ELETRODUTOS-EMBUTIDOS-CABOS-CAIXAS-TOMADAS-E-INTERRUPTORES.pdf" TargetMode="External"/><Relationship Id="rId5508" Type="http://schemas.openxmlformats.org/officeDocument/2006/relationships/hyperlink" Target="https://www.caixa.gov.br/Downloads/sinapi-cadernos-tecnicos/SINAPI-CT-INSTALACOES-PREDIAIS-DE-AGUA-FRIA-EM-PVC.pdf" TargetMode="External"/><Relationship Id="rId3059" Type="http://schemas.openxmlformats.org/officeDocument/2006/relationships/hyperlink" Target="https://www.caixa.gov.br/Downloads/sinapi-cadernos-tecnicos/SINAPI-CT-ESCADAS.pdf" TargetMode="External"/><Relationship Id="rId3473" Type="http://schemas.openxmlformats.org/officeDocument/2006/relationships/hyperlink" Target="https://www.caixa.gov.br/Downloads/sinapi-cadernos-tecnicos/SINAPI-CT-ESQUADRIAS-PORTAS.pdf" TargetMode="External"/><Relationship Id="rId4524" Type="http://schemas.openxmlformats.org/officeDocument/2006/relationships/hyperlink" Target="https://www.caixa.gov.br/Downloads/sinapi-cadernos-tecnicos/SINAPI-CT-INSTALACOES-ELETRICAS-ELETRODUTOS-EMBUTIDOS-CABOS-CAIXAS-TOMADAS-E-INTERRUPTORES.pdf" TargetMode="External"/><Relationship Id="rId4871" Type="http://schemas.openxmlformats.org/officeDocument/2006/relationships/hyperlink" Target="https://www.caixa.gov.br/Downloads/sinapi-cadernos-tecnicos/SINAPI-CT-INSTALACOES-HIDRAULICAS-RESERVACAO-E-BOMBAS-DE-RECALQUE.pdf" TargetMode="External"/><Relationship Id="rId5922" Type="http://schemas.openxmlformats.org/officeDocument/2006/relationships/hyperlink" Target="https://www.caixa.gov.br/Downloads/sinapi-cadernos-tecnicos/SINAPI-CT-INSTALACOES-DE-DIVISORIAS-DIVERSAS.pdf" TargetMode="External"/><Relationship Id="rId394" Type="http://schemas.openxmlformats.org/officeDocument/2006/relationships/hyperlink" Target="https://www.caixa.gov.br/Downloads/sinapi-cadernos-tecnicos/SINAPI-CT-ASSENTAMENTO-DE-TUBOS-DE-ESGOTO-EM-PVC-E-PEAD.pdf" TargetMode="External"/><Relationship Id="rId2075" Type="http://schemas.openxmlformats.org/officeDocument/2006/relationships/hyperlink" Target="https://www.caixa.gov.br/Downloads/sinapi-cadernos-tecnicos/SINAPI-CT-DEPRECIACAO-JUROS-IMPOSTOS-E-SEGUROS-MANUTENCAO-E-MATERIAIS-NA-OPERACAO-DOS-EQUIPAMENTOS.pdf" TargetMode="External"/><Relationship Id="rId3126" Type="http://schemas.openxmlformats.org/officeDocument/2006/relationships/hyperlink" Target="https://www.caixa.gov.br/Downloads/sinapi-cadernos-tecnicos/SINAPI-CT-ESCADAS.pdf" TargetMode="External"/><Relationship Id="rId1091" Type="http://schemas.openxmlformats.org/officeDocument/2006/relationships/hyperlink" Target="https://www.caixa.gov.br/Downloads/sinapi-cadernos-tecnicos/SINAPI-CT-CAIXAS-ENTERRADAS.pdf" TargetMode="External"/><Relationship Id="rId3540" Type="http://schemas.openxmlformats.org/officeDocument/2006/relationships/hyperlink" Target="https://www.caixa.gov.br/Downloads/sinapi-cadernos-tecnicos/SINAPI-CT-ESQUADRIAS-PORTAS.pdf" TargetMode="External"/><Relationship Id="rId5298" Type="http://schemas.openxmlformats.org/officeDocument/2006/relationships/hyperlink" Target="https://www.caixa.gov.br/Downloads/sinapi-cadernos-tecnicos/SINAPI-CT-INSTALACOES-HIDRAULICAS-EM-PPR.pdf" TargetMode="External"/><Relationship Id="rId6696" Type="http://schemas.openxmlformats.org/officeDocument/2006/relationships/hyperlink" Target="https://www.caixa.gov.br/Downloads/sinapi-cadernos-tecnicos/SINAPI-CT-LAJES-PRE-MOLDADAS.pdf" TargetMode="External"/><Relationship Id="rId7747" Type="http://schemas.openxmlformats.org/officeDocument/2006/relationships/hyperlink" Target="https://www.caixa.gov.br/Downloads/sinapi-cadernos-tecnicos/SINAPI-CT-PEITORIS-E-CHAPINS.pdf" TargetMode="External"/><Relationship Id="rId114" Type="http://schemas.openxmlformats.org/officeDocument/2006/relationships/hyperlink" Target="https://www.caixa.gov.br/Downloads/sinapi-cadernos-tecnicos/SINAPI-CT-ARGAMASSAS.pdf" TargetMode="External"/><Relationship Id="rId461" Type="http://schemas.openxmlformats.org/officeDocument/2006/relationships/hyperlink" Target="https://www.caixa.gov.br/Downloads/sinapi-cadernos-tecnicos/SINAPI-CT-ASSENTAMENTO-DE-TUBOS-DE-PVC-E-METALICOS-EM-REDES-DE-AGUA.pdf" TargetMode="External"/><Relationship Id="rId2142" Type="http://schemas.openxmlformats.org/officeDocument/2006/relationships/hyperlink" Target="https://www.caixa.gov.br/Downloads/sinapi-cadernos-tecnicos/SINAPI-CT-DEPRECIACAO-JUROS-IMPOSTOS-E-SEGUROS-MANUTENCAO-E-MATERIAIS-NA-OPERACAO-DOS-EQUIPAMENTOS.pdf" TargetMode="External"/><Relationship Id="rId6349" Type="http://schemas.openxmlformats.org/officeDocument/2006/relationships/hyperlink" Target="https://www.caixa.gov.br/Downloads/sinapi-cadernos-tecnicos/SINAPI-CT-INSTALACOES-DE-AR-CONDICIONADO.pdf" TargetMode="External"/><Relationship Id="rId6763" Type="http://schemas.openxmlformats.org/officeDocument/2006/relationships/hyperlink" Target="https://www.caixa.gov.br/Downloads/sinapi-cadernos-tecnicos/SINAPI-CT-LIMPEZA-DE-OBRA.pdf" TargetMode="External"/><Relationship Id="rId7814" Type="http://schemas.openxmlformats.org/officeDocument/2006/relationships/hyperlink" Target="https://www.caixa.gov.br/Downloads/sinapi-cadernos-tecnicos/SINAPI-CT-PERFURACAO-HORIZONTAL-DIRECIONAL-HDD.pdf" TargetMode="External"/><Relationship Id="rId2959" Type="http://schemas.openxmlformats.org/officeDocument/2006/relationships/hyperlink" Target="https://www.caixa.gov.br/Downloads/sinapi-cadernos-tecnicos/SINAPI-CT-ENERGIA-SOLAR-PARA-EDIFICACOES.pdf" TargetMode="External"/><Relationship Id="rId5365" Type="http://schemas.openxmlformats.org/officeDocument/2006/relationships/hyperlink" Target="https://www.caixa.gov.br/Downloads/sinapi-cadernos-tecnicos/SINAPI-CT-INSTALACOES-PREDIAIS-DE-ESGOTO-TUBOS-E-CONEXOES.pdf" TargetMode="External"/><Relationship Id="rId6416" Type="http://schemas.openxmlformats.org/officeDocument/2006/relationships/hyperlink" Target="https://www.caixa.gov.br/Downloads/sinapi-cadernos-tecnicos/SINAPI-CT-INSTALACOES-EM-COBRE.pdf" TargetMode="External"/><Relationship Id="rId6830" Type="http://schemas.openxmlformats.org/officeDocument/2006/relationships/hyperlink" Target="https://www.caixa.gov.br/Downloads/sinapi-metodologia/Livro_SINAPI_Calculos_Parametros.pdf" TargetMode="External"/><Relationship Id="rId4381" Type="http://schemas.openxmlformats.org/officeDocument/2006/relationships/hyperlink" Target="https://www.caixa.gov.br/Downloads/sinapi-cadernos-tecnicos/SINAPI-CT-INSTALACOES-ELETRICAS-ELETRODUTOS-EMBUTIDOS-CABOS-CAIXAS-TOMADAS-E-INTERRUPTORES.pdf" TargetMode="External"/><Relationship Id="rId5018" Type="http://schemas.openxmlformats.org/officeDocument/2006/relationships/hyperlink" Target="https://www.caixa.gov.br/Downloads/sinapi-cadernos-tecnicos/SINAPI-CT-INSTALACOES-HIDRAULICAS-RESERVACAO-E-BOMBAS-DE-RECALQUE.pdf" TargetMode="External"/><Relationship Id="rId5432" Type="http://schemas.openxmlformats.org/officeDocument/2006/relationships/hyperlink" Target="https://www.caixa.gov.br/Downloads/sinapi-cadernos-tecnicos/SINAPI-CT-INSTALACOES-PREDIAIS-DE-ESGOTO-TUBOS-E-CONEXOES.pdf" TargetMode="External"/><Relationship Id="rId8588" Type="http://schemas.openxmlformats.org/officeDocument/2006/relationships/hyperlink" Target="https://www.caixa.gov.br/Downloads/sinapi-cadernos-tecnicos/SINAPI-CT-REDES-ENTERRADAS-DE-DISTRIBUICAO-ELETRICA.pdf" TargetMode="External"/><Relationship Id="rId9639" Type="http://schemas.openxmlformats.org/officeDocument/2006/relationships/hyperlink" Target="https://www.caixa.gov.br/Downloads/sinapi-cadernos-tecnicos/SINAPI-CT-VALVULAS-E-REGISTROS-PARA-SISTEMAS-PREDIAIS.pdf" TargetMode="External"/><Relationship Id="rId1628" Type="http://schemas.openxmlformats.org/officeDocument/2006/relationships/hyperlink" Target="https://www.caixa.gov.br/Downloads/sinapi-cadernos-tecnicos/SINAPI-CT-CUSTOS-HORARIOS-PRODUTIVO-E-IMPRODUTIVO-DOS-EQUIPAMENTOS.pdf" TargetMode="External"/><Relationship Id="rId1975" Type="http://schemas.openxmlformats.org/officeDocument/2006/relationships/hyperlink" Target="https://www.caixa.gov.br/Downloads/sinapi-cadernos-tecnicos/SINAPI-CT-DEPRECIACAO-JUROS-IMPOSTOS-E-SEGUROS-MANUTENCAO-E-MATERIAIS-NA-OPERACAO-DOS-EQUIPAMENTOS.pdf" TargetMode="External"/><Relationship Id="rId4034" Type="http://schemas.openxmlformats.org/officeDocument/2006/relationships/hyperlink" Target="https://www.caixa.gov.br/Downloads/sinapi-cadernos-tecnicos/SINAPI-CT-FORMAS-PARA-ESTRUTURAS-DE-CONCRETO-ARMADO.pdf" TargetMode="External"/><Relationship Id="rId8655" Type="http://schemas.openxmlformats.org/officeDocument/2006/relationships/hyperlink" Target="https://www.caixa.gov.br/Downloads/sinapi-cadernos-tecnicos/SINAPI-CT-REDES-DE-LOGICA-TELEFONIA-E-IMAGEM.pdf" TargetMode="External"/><Relationship Id="rId3050" Type="http://schemas.openxmlformats.org/officeDocument/2006/relationships/hyperlink" Target="https://www.caixa.gov.br/Downloads/sinapi-cadernos-tecnicos/SINAPI-CT-EQUIPAMENTOS-DE-PROTECAO-COLETIVA.pdf" TargetMode="External"/><Relationship Id="rId4101" Type="http://schemas.openxmlformats.org/officeDocument/2006/relationships/hyperlink" Target="https://www.caixa.gov.br/Downloads/sinapi-cadernos-tecnicos/SINAPI-CT-FORMAS-PARA-ESTRUTURAS-DE-CONCRETO-ARMADO.pdf" TargetMode="External"/><Relationship Id="rId7257" Type="http://schemas.openxmlformats.org/officeDocument/2006/relationships/hyperlink" Target="https://www.caixa.gov.br/Downloads/sinapi-cadernos-tecnicos/SINAPI-CT-LOUCAS-E-METAIS.pdf" TargetMode="External"/><Relationship Id="rId8308" Type="http://schemas.openxmlformats.org/officeDocument/2006/relationships/hyperlink" Target="https://www.caixa.gov.br/Downloads/sinapi-cadernos-tecnicos/SINAPI-CT-PRODUCAO-DE-CONCRETO.pdf" TargetMode="External"/><Relationship Id="rId9706" Type="http://schemas.openxmlformats.org/officeDocument/2006/relationships/hyperlink" Target="https://www.caixa.gov.br/Downloads/sinapi-cadernos-tecnicos/SINAPI-CT-VALVULAS-E-REGISTROS-PARA-SISTEMAS-PREDIAIS.pdf" TargetMode="External"/><Relationship Id="rId7671" Type="http://schemas.openxmlformats.org/officeDocument/2006/relationships/hyperlink" Target="https://www.caixa.gov.br/Downloads/sinapi-cadernos-tecnicos/SINAPI-CT-PASSEIOS-DE-CONCRETO.pdf" TargetMode="External"/><Relationship Id="rId8722" Type="http://schemas.openxmlformats.org/officeDocument/2006/relationships/hyperlink" Target="https://www.caixa.gov.br/Downloads/sinapi-cadernos-tecnicos/SINAPI-CT-REDES-DE-AGUA-E-ESGOTO-EM-PEAD-LISO-(TUBOS-E-CONEXOES).pdf" TargetMode="External"/><Relationship Id="rId3867" Type="http://schemas.openxmlformats.org/officeDocument/2006/relationships/hyperlink" Target="https://www.caixa.gov.br/Downloads/sinapi-cadernos-tecnicos/SINAPI-CT-EXECUCAO-DE-TIRANTES.pdf" TargetMode="External"/><Relationship Id="rId4918" Type="http://schemas.openxmlformats.org/officeDocument/2006/relationships/hyperlink" Target="https://www.caixa.gov.br/Downloads/sinapi-cadernos-tecnicos/SINAPI-CT-INSTALACOES-HIDRAULICAS-RESERVACAO-E-BOMBAS-DE-RECALQUE.pdf" TargetMode="External"/><Relationship Id="rId6273" Type="http://schemas.openxmlformats.org/officeDocument/2006/relationships/hyperlink" Target="https://www.caixa.gov.br/Downloads/sinapi-cadernos-tecnicos/SINAPI-CT-INSTALACOES-DE-GAS-EM-PEX-MULTICAMADAS.pdf" TargetMode="External"/><Relationship Id="rId7324" Type="http://schemas.openxmlformats.org/officeDocument/2006/relationships/hyperlink" Target="https://www.caixa.gov.br/Downloads/sinapi-cadernos-tecnicos/SINAPI-CT-MASSA-UNICA-EXTERNA.pdf" TargetMode="External"/><Relationship Id="rId788" Type="http://schemas.openxmlformats.org/officeDocument/2006/relationships/hyperlink" Target="https://www.caixa.gov.br/Downloads/sinapi-cadernos-tecnicos/SINAPI-CT-ATERROS-BASES-SUB-BASES-E-IMPRIMACOES.pdf" TargetMode="External"/><Relationship Id="rId2469" Type="http://schemas.openxmlformats.org/officeDocument/2006/relationships/hyperlink" Target="https://www.caixa.gov.br/Downloads/sinapi-cadernos-tecnicos/SINAPI-CT-DEPRECIACAO-JUROS-IMPOSTOS-E-SEGUROS-MANUTENCAO-E-MATERIAIS-NA-OPERACAO-DOS-EQUIPAMENTOS.pdf" TargetMode="External"/><Relationship Id="rId2883" Type="http://schemas.openxmlformats.org/officeDocument/2006/relationships/hyperlink" Target="https://www.caixa.gov.br/Downloads/sinapi-cadernos-tecnicos/SINAPI-CT-ELETROCALHAS.pdf" TargetMode="External"/><Relationship Id="rId3934" Type="http://schemas.openxmlformats.org/officeDocument/2006/relationships/hyperlink" Target="https://www.caixa.gov.br/Downloads/sinapi-cadernos-tecnicos/SINAPI-CT-FOSSAS-E-SUMIDOUROS.pdf" TargetMode="External"/><Relationship Id="rId6340" Type="http://schemas.openxmlformats.org/officeDocument/2006/relationships/hyperlink" Target="https://www.caixa.gov.br/Downloads/sinapi-cadernos-tecnicos/SINAPI-CT-INSTALACOES-DE-AR-CONDICIONADO.pdf" TargetMode="External"/><Relationship Id="rId9496" Type="http://schemas.openxmlformats.org/officeDocument/2006/relationships/hyperlink" Target="https://www.caixa.gov.br/Downloads/sinapi-cadernos-tecnicos/SINAPI-CT-TUBULACAO-FLANGEADA-PARA-REDES-DE-AGUA.pdf" TargetMode="External"/><Relationship Id="rId855" Type="http://schemas.openxmlformats.org/officeDocument/2006/relationships/hyperlink" Target="https://www.caixa.gov.br/Downloads/sinapi-cadernos-tecnicos/SINAPI-CT-ATERROS-BASES-SUB-BASES-E-IMPRIMACOES.pdf" TargetMode="External"/><Relationship Id="rId1485" Type="http://schemas.openxmlformats.org/officeDocument/2006/relationships/hyperlink" Target="https://www.caixa.gov.br/Downloads/sinapi-cadernos-tecnicos/SINAPI-CT-CUSTOS-HORARIOS-PRODUTIVO-E-IMPRODUTIVO-DOS-EQUIPAMENTOS.pdf" TargetMode="External"/><Relationship Id="rId2536" Type="http://schemas.openxmlformats.org/officeDocument/2006/relationships/hyperlink" Target="https://www.caixa.gov.br/Downloads/sinapi-cadernos-tecnicos/SINAPI-CT-DEPRECIACAO-JUROS-IMPOSTOS-E-SEGUROS-MANUTENCAO-E-MATERIAIS-NA-OPERACAO-DOS-EQUIPAMENTOS.pdf" TargetMode="External"/><Relationship Id="rId8098" Type="http://schemas.openxmlformats.org/officeDocument/2006/relationships/hyperlink" Target="https://www.caixa.gov.br/Downloads/sinapi-cadernos-tecnicos/SINAPI-CT-POSTES-DE-CONCRETO-E-METALICOS.pdf" TargetMode="External"/><Relationship Id="rId9149" Type="http://schemas.openxmlformats.org/officeDocument/2006/relationships/hyperlink" Target="https://www.caixa.gov.br/Downloads/sinapi-cadernos-tecnicos/SINAPI-CT-TRANSPORTE-FLUVIAL-CARGA-E-DESCARGA.pdf" TargetMode="External"/><Relationship Id="rId9563" Type="http://schemas.openxmlformats.org/officeDocument/2006/relationships/hyperlink" Target="https://www.caixa.gov.br/Downloads/sinapi-cadernos-tecnicos/SINAPI-CT-VERGAS-CONTRAVERGAS-E-FIXACAO-DE-ALVENARIA.pdf" TargetMode="External"/><Relationship Id="rId508" Type="http://schemas.openxmlformats.org/officeDocument/2006/relationships/hyperlink" Target="https://www.caixa.gov.br/Downloads/sinapi-cadernos-tecnicos/SINAPI-CT-ASSENTAMENTO-DE-TUBOS-DE-PVC-E-METALICOS-EM-REDES-DE-AGUA.pdf" TargetMode="External"/><Relationship Id="rId922" Type="http://schemas.openxmlformats.org/officeDocument/2006/relationships/hyperlink" Target="https://www.caixa.gov.br/Downloads/sinapi-cadernos-tecnicos/SINAPI-CT-ATERROS-BASES-SUB-BASES-E-IMPRIMACOES.pdf" TargetMode="External"/><Relationship Id="rId1138" Type="http://schemas.openxmlformats.org/officeDocument/2006/relationships/hyperlink" Target="https://www.caixa.gov.br/Downloads/sinapi-cadernos-tecnicos/SINAPI-CT-CAIXAS-ENTERRADAS.pdf" TargetMode="External"/><Relationship Id="rId1552" Type="http://schemas.openxmlformats.org/officeDocument/2006/relationships/hyperlink" Target="https://www.caixa.gov.br/Downloads/sinapi-cadernos-tecnicos/SINAPI-CT-CUSTOS-HORARIOS-PRODUTIVO-E-IMPRODUTIVO-DOS-EQUIPAMENTOS.pdf" TargetMode="External"/><Relationship Id="rId2603" Type="http://schemas.openxmlformats.org/officeDocument/2006/relationships/hyperlink" Target="https://www.caixa.gov.br/Downloads/sinapi-cadernos-tecnicos/SINAPI-CT-DEPRECIACAO-JUROS-IMPOSTOS-E-SEGUROS-MANUTENCAO-E-MATERIAIS-NA-OPERACAO-DOS-EQUIPAMENTOS.pdf" TargetMode="External"/><Relationship Id="rId2950" Type="http://schemas.openxmlformats.org/officeDocument/2006/relationships/hyperlink" Target="https://www.caixa.gov.br/Downloads/sinapi-cadernos-tecnicos/SINAPI-CT-ENERGIA-SOLAR-PARA-EDIFICACOES.pdf" TargetMode="External"/><Relationship Id="rId5759" Type="http://schemas.openxmlformats.org/officeDocument/2006/relationships/hyperlink" Target="https://www.caixa.gov.br/Downloads/sinapi-cadernos-tecnicos/SINAPI-CT-INSTALACOES-PREDIAIS-DE-AGUA-QUENTE-EM-CPVC.pdf" TargetMode="External"/><Relationship Id="rId8165" Type="http://schemas.openxmlformats.org/officeDocument/2006/relationships/hyperlink" Target="https://www.caixa.gov.br/Downloads/sinapi-cadernos-tecnicos/SINAPI-CT-POCOS-DE-VISITA-E-CAIXAS-PARA-BOCAS-DE-LOBO.pdf" TargetMode="External"/><Relationship Id="rId9216" Type="http://schemas.openxmlformats.org/officeDocument/2006/relationships/hyperlink" Target="https://www.caixa.gov.br/Downloads/sinapi-cadernos-tecnicos/SINAPI-CT-TRANSPORTE-DE-MATERIAIS-DENTRO-DO-CANTEIRO-DE-OBRAS.pdf" TargetMode="External"/><Relationship Id="rId9630" Type="http://schemas.openxmlformats.org/officeDocument/2006/relationships/hyperlink" Target="https://www.caixa.gov.br/Downloads/sinapi-cadernos-tecnicos/SINAPI-CT-VALVULAS-E-REGISTROS-PARA-SISTEMAS-PREDIAIS.pdf" TargetMode="External"/><Relationship Id="rId1205" Type="http://schemas.openxmlformats.org/officeDocument/2006/relationships/hyperlink" Target="https://www.caixa.gov.br/Downloads/sinapi-cadernos-tecnicos/SINAPI-CT-CANALETAS-GRELHAS-E-CAIXAS-COM-GRELHA-PARA-DRENAGEM.pdf" TargetMode="External"/><Relationship Id="rId7181" Type="http://schemas.openxmlformats.org/officeDocument/2006/relationships/hyperlink" Target="https://www.caixa.gov.br/Downloads/sinapi-cadernos-tecnicos/SINAPI-CT-LOUCAS-E-METAIS.pdf" TargetMode="External"/><Relationship Id="rId8232" Type="http://schemas.openxmlformats.org/officeDocument/2006/relationships/hyperlink" Target="https://www.caixa.gov.br/Downloads/sinapi-cadernos-tecnicos/SINAPI-CT-POCOS-DE-VISITA-E-CAIXAS-PARA-BOCAS-DE-LOBO.pdf" TargetMode="External"/><Relationship Id="rId3377" Type="http://schemas.openxmlformats.org/officeDocument/2006/relationships/hyperlink" Target="https://www.caixa.gov.br/Downloads/sinapi-cadernos-tecnicos/SINAPI-CT-ESCORAMENTO-E-PREPARO-DE-FUNDO-DE-VALAS.pdf" TargetMode="External"/><Relationship Id="rId4775" Type="http://schemas.openxmlformats.org/officeDocument/2006/relationships/hyperlink" Target="https://www.caixa.gov.br/Downloads/sinapi-cadernos-tecnicos/SINAPI-CT-INSTALACOES-ELETRICAS-REDE-DE-DISTRIBUICAO.pdf" TargetMode="External"/><Relationship Id="rId5826" Type="http://schemas.openxmlformats.org/officeDocument/2006/relationships/hyperlink" Target="https://www.caixa.gov.br/Downloads/sinapi-cadernos-tecnicos/SINAPI-CT-INSTALACOES-PREDIAIS-DE-AGUAS-PLUVIAIS-TUBOS-CONEXOES-CAIXAS-E-RALOS.pdf" TargetMode="External"/><Relationship Id="rId298" Type="http://schemas.openxmlformats.org/officeDocument/2006/relationships/hyperlink" Target="https://www.caixa.gov.br/Downloads/sinapi-cadernos-tecnicos/SINAPI-CT-ARMACAO-PARA-ESTRUTURAS-DE-CONCRETO-ARMADO.pdf" TargetMode="External"/><Relationship Id="rId3791" Type="http://schemas.openxmlformats.org/officeDocument/2006/relationships/hyperlink" Target="https://www.caixa.gov.br/Downloads/sinapi-cadernos-tecnicos/SINAPI-CT-ESTRUTURAS-DE-MADEIRA.pdf" TargetMode="External"/><Relationship Id="rId4428" Type="http://schemas.openxmlformats.org/officeDocument/2006/relationships/hyperlink" Target="https://www.caixa.gov.br/Downloads/sinapi-cadernos-tecnicos/SINAPI-CT-INSTALACOES-ELETRICAS-ELETRODUTOS-EMBUTIDOS-CABOS-CAIXAS-TOMADAS-E-INTERRUPTORES.pdf" TargetMode="External"/><Relationship Id="rId4842" Type="http://schemas.openxmlformats.org/officeDocument/2006/relationships/hyperlink" Target="https://www.caixa.gov.br/Downloads/sinapi-cadernos-tecnicos/SINAPI-CT-INSTALACOES-HIDRAULICAS-RESERVACAO-E-BOMBAS-DE-RECALQUE.pdf" TargetMode="External"/><Relationship Id="rId7998" Type="http://schemas.openxmlformats.org/officeDocument/2006/relationships/hyperlink" Target="https://www.caixa.gov.br/Downloads/sinapi-cadernos-tecnicos/SINAPI-CT-PINTURA-PARA-PISOS-E-PARA-SINALIZACAO-HORIZONTAL-E-VERTICAL.pdf" TargetMode="External"/><Relationship Id="rId2393" Type="http://schemas.openxmlformats.org/officeDocument/2006/relationships/hyperlink" Target="https://www.caixa.gov.br/Downloads/sinapi-cadernos-tecnicos/SINAPI-CT-DEPRECIACAO-JUROS-IMPOSTOS-E-SEGUROS-MANUTENCAO-E-MATERIAIS-NA-OPERACAO-DOS-EQUIPAMENTOS.pdf" TargetMode="External"/><Relationship Id="rId3444" Type="http://schemas.openxmlformats.org/officeDocument/2006/relationships/hyperlink" Target="https://www.caixa.gov.br/Downloads/sinapi-cadernos-tecnicos/SINAPI-CT-ESQUADRIAS-JANELAS.pdf" TargetMode="External"/><Relationship Id="rId365" Type="http://schemas.openxmlformats.org/officeDocument/2006/relationships/hyperlink" Target="https://www.caixa.gov.br/Downloads/sinapi-cadernos-tecnicos/SINAPI-CT-ASSENTAMENTO-DE-TUBOS-DE-ESGOTO-EM-PVC-E-PEAD.pdf" TargetMode="External"/><Relationship Id="rId2046" Type="http://schemas.openxmlformats.org/officeDocument/2006/relationships/hyperlink" Target="https://www.caixa.gov.br/Downloads/sinapi-cadernos-tecnicos/SINAPI-CT-DEPRECIACAO-JUROS-IMPOSTOS-E-SEGUROS-MANUTENCAO-E-MATERIAIS-NA-OPERACAO-DOS-EQUIPAMENTOS.pdf" TargetMode="External"/><Relationship Id="rId2460" Type="http://schemas.openxmlformats.org/officeDocument/2006/relationships/hyperlink" Target="https://www.caixa.gov.br/Downloads/sinapi-cadernos-tecnicos/SINAPI-CT-DEPRECIACAO-JUROS-IMPOSTOS-E-SEGUROS-MANUTENCAO-E-MATERIAIS-NA-OPERACAO-DOS-EQUIPAMENTOS.pdf" TargetMode="External"/><Relationship Id="rId3511" Type="http://schemas.openxmlformats.org/officeDocument/2006/relationships/hyperlink" Target="https://www.caixa.gov.br/Downloads/sinapi-cadernos-tecnicos/SINAPI-CT-ESQUADRIAS-PORTAS.pdf" TargetMode="External"/><Relationship Id="rId6667" Type="http://schemas.openxmlformats.org/officeDocument/2006/relationships/hyperlink" Target="https://www.caixa.gov.br/Downloads/sinapi-cadernos-tecnicos/SINAPI-CT-LAJES-PRE-MOLDADAS.pdf" TargetMode="External"/><Relationship Id="rId7718" Type="http://schemas.openxmlformats.org/officeDocument/2006/relationships/hyperlink" Target="https://www.caixa.gov.br/Downloads/sinapi-cadernos-tecnicos/SINAPI-CT-PAVIMENTO-RIGIDO-DE-CONCRETO.pdf" TargetMode="External"/><Relationship Id="rId9073" Type="http://schemas.openxmlformats.org/officeDocument/2006/relationships/hyperlink" Target="https://www.caixa.gov.br/Downloads/sinapi-cadernos-tecnicos/SINAPI-CT-TRANSFORMADORES.pdf" TargetMode="External"/><Relationship Id="rId432" Type="http://schemas.openxmlformats.org/officeDocument/2006/relationships/hyperlink" Target="https://www.caixa.gov.br/Downloads/sinapi-cadernos-tecnicos/SINAPI-CT-ASSENTAMENTO-DE-TUBOS-DE-PVC-E-METALICOS-EM-REDES-DE-AGUA.pdf" TargetMode="External"/><Relationship Id="rId1062" Type="http://schemas.openxmlformats.org/officeDocument/2006/relationships/hyperlink" Target="https://www.caixa.gov.br/Downloads/sinapi-cadernos-tecnicos/SINAPI-CT-BOMBAS-HIDRAULICAS-CENTRIFUGAS-HORIZONTAIS-E-SUBMERSIVEIS.pdf" TargetMode="External"/><Relationship Id="rId2113" Type="http://schemas.openxmlformats.org/officeDocument/2006/relationships/hyperlink" Target="https://www.caixa.gov.br/Downloads/sinapi-cadernos-tecnicos/SINAPI-CT-DEPRECIACAO-JUROS-IMPOSTOS-E-SEGUROS-MANUTENCAO-E-MATERIAIS-NA-OPERACAO-DOS-EQUIPAMENTOS.pdf" TargetMode="External"/><Relationship Id="rId5269" Type="http://schemas.openxmlformats.org/officeDocument/2006/relationships/hyperlink" Target="https://www.caixa.gov.br/Downloads/sinapi-cadernos-tecnicos/SINAPI-CT-INSTALACOES-HIDRAULICAS-EM-PPR.pdf" TargetMode="External"/><Relationship Id="rId5683" Type="http://schemas.openxmlformats.org/officeDocument/2006/relationships/hyperlink" Target="https://www.caixa.gov.br/Downloads/sinapi-cadernos-tecnicos/SINAPI-CT-INSTALACOES-PREDIAIS-DE-AGUA-QUENTE-EM-CPVC.pdf" TargetMode="External"/><Relationship Id="rId6734" Type="http://schemas.openxmlformats.org/officeDocument/2006/relationships/hyperlink" Target="https://www.caixa.gov.br/Downloads/sinapi-cadernos-tecnicos/SINAPI-CT-LIGACOES-PREDIAIS-DE-AGUA-E-ESGOTO.pdf" TargetMode="External"/><Relationship Id="rId9140" Type="http://schemas.openxmlformats.org/officeDocument/2006/relationships/hyperlink" Target="https://www.caixa.gov.br/Downloads/sinapi-cadernos-tecnicos/SINAPI-CT-TRANSPORTE-FLUVIAL-CARGA-E-DESCARGA.pdf" TargetMode="External"/><Relationship Id="rId4285" Type="http://schemas.openxmlformats.org/officeDocument/2006/relationships/hyperlink" Target="https://www.caixa.gov.br/Downloads/sinapi-cadernos-tecnicos/SINAPI-CT-ILUMINACAO-PREDIAL-E-MONITORAMENTO.pdf" TargetMode="External"/><Relationship Id="rId5336" Type="http://schemas.openxmlformats.org/officeDocument/2006/relationships/hyperlink" Target="https://www.caixa.gov.br/Downloads/sinapi-cadernos-tecnicos/SINAPI-CT-INSTALACOES-HIDRAULICAS-EM-PPR.pdf" TargetMode="External"/><Relationship Id="rId1879" Type="http://schemas.openxmlformats.org/officeDocument/2006/relationships/hyperlink" Target="https://www.caixa.gov.br/Downloads/sinapi-cadernos-tecnicos/SINAPI-CT-DEMOLICOES-E-REMOCOES.pdf" TargetMode="External"/><Relationship Id="rId5750" Type="http://schemas.openxmlformats.org/officeDocument/2006/relationships/hyperlink" Target="https://www.caixa.gov.br/Downloads/sinapi-cadernos-tecnicos/SINAPI-CT-INSTALACOES-PREDIAIS-DE-AGUA-QUENTE-EM-CPVC.pdf" TargetMode="External"/><Relationship Id="rId6801" Type="http://schemas.openxmlformats.org/officeDocument/2006/relationships/hyperlink" Target="https://www.caixa.gov.br/Downloads/sinapi-metodologia/Livro_SINAPI_Calculos_Parametros.pdf" TargetMode="External"/><Relationship Id="rId1946" Type="http://schemas.openxmlformats.org/officeDocument/2006/relationships/hyperlink" Target="https://www.caixa.gov.br/Downloads/sinapi-cadernos-tecnicos/SINAPI-CT-DEPRECIACAO-JUROS-IMPOSTOS-E-SEGUROS-MANUTENCAO-E-MATERIAIS-NA-OPERACAO-DOS-EQUIPAMENTOS.pdf" TargetMode="External"/><Relationship Id="rId4005" Type="http://schemas.openxmlformats.org/officeDocument/2006/relationships/hyperlink" Target="https://www.caixa.gov.br/Downloads/sinapi-cadernos-tecnicos/SINAPI-CT-FUNDACOES-RASAS-(BLOCOS-SAPATAS-VIGAS-BALDRAME).pdf" TargetMode="External"/><Relationship Id="rId4352" Type="http://schemas.openxmlformats.org/officeDocument/2006/relationships/hyperlink" Target="https://www.caixa.gov.br/Downloads/sinapi-cadernos-tecnicos/SINAPI-CT-INSTALACOES-ELETRICAS-ELETRODUTOS-EMBUTIDOS-CABOS-CAIXAS-TOMADAS-E-INTERRUPTORES.pdf" TargetMode="External"/><Relationship Id="rId5403" Type="http://schemas.openxmlformats.org/officeDocument/2006/relationships/hyperlink" Target="https://www.caixa.gov.br/Downloads/sinapi-cadernos-tecnicos/SINAPI-CT-INSTALACOES-PREDIAIS-DE-ESGOTO-TUBOS-E-CONEXOES.pdf" TargetMode="External"/><Relationship Id="rId8559" Type="http://schemas.openxmlformats.org/officeDocument/2006/relationships/hyperlink" Target="https://www.caixa.gov.br/Downloads/sinapi-cadernos-tecnicos/SINAPI-CT-RECOMPOSICAO-DE-PAVIMENTOS.pdf" TargetMode="External"/><Relationship Id="rId8973" Type="http://schemas.openxmlformats.org/officeDocument/2006/relationships/hyperlink" Target="https://www.caixa.gov.br/Downloads/sinapi-cadernos-tecnicos/SINAPI-CT-SISTEMAS-DE-MEDICAO.pdf" TargetMode="External"/><Relationship Id="rId7575" Type="http://schemas.openxmlformats.org/officeDocument/2006/relationships/hyperlink" Target="https://www.caixa.gov.br/Downloads/sinapi-cadernos-tecnicos/SINAPI-CT-PAREDES-DE-CONCRETO-ESTUCAMENTO.pdf" TargetMode="External"/><Relationship Id="rId8626" Type="http://schemas.openxmlformats.org/officeDocument/2006/relationships/hyperlink" Target="https://www.caixa.gov.br/Downloads/sinapi-cadernos-tecnicos/SINAPI-CT-REDES-DE-LOGICA-TELEFONIA-E-IMAGEM.pdf" TargetMode="External"/><Relationship Id="rId3021" Type="http://schemas.openxmlformats.org/officeDocument/2006/relationships/hyperlink" Target="https://www.caixa.gov.br/Downloads/sinapi-cadernos-tecnicos/SINAPI-CT-EQUIPAMENTOS-DE-PROTECAO-COLETIVA.pdf" TargetMode="External"/><Relationship Id="rId6177" Type="http://schemas.openxmlformats.org/officeDocument/2006/relationships/hyperlink" Target="https://www.caixa.gov.br/Downloads/sinapi-cadernos-tecnicos/SINAPI-CT-INSTALACOES-DE-GAS-E-INCENDIO-EM-ACO-E-FERRO-GALVANIZADO.pdf" TargetMode="External"/><Relationship Id="rId6591" Type="http://schemas.openxmlformats.org/officeDocument/2006/relationships/hyperlink" Target="https://www.caixa.gov.br/Downloads/sinapi-cadernos-tecnicos/SINAPI-CT-INSTALACOES-EM-COBRE.pdf" TargetMode="External"/><Relationship Id="rId7228" Type="http://schemas.openxmlformats.org/officeDocument/2006/relationships/hyperlink" Target="https://www.caixa.gov.br/Downloads/sinapi-cadernos-tecnicos/SINAPI-CT-LOUCAS-E-METAIS.pdf" TargetMode="External"/><Relationship Id="rId7642" Type="http://schemas.openxmlformats.org/officeDocument/2006/relationships/hyperlink" Target="https://www.caixa.gov.br/Downloads/sinapi-cadernos-tecnicos/SINAPI-CT-PARQUINHOS-E-EQUIPAMENTOS-DE-GINASTICA-AO-AR-LIVRE.pdf" TargetMode="External"/><Relationship Id="rId2787" Type="http://schemas.openxmlformats.org/officeDocument/2006/relationships/hyperlink" Target="https://www.caixa.gov.br/Downloads/sinapi-cadernos-tecnicos/SINAPI-CT-DRENOS.pdf" TargetMode="External"/><Relationship Id="rId3838" Type="http://schemas.openxmlformats.org/officeDocument/2006/relationships/hyperlink" Target="https://www.caixa.gov.br/Downloads/sinapi-cadernos-tecnicos/SINAPI-CT-EXECUCAO-DE-GRAMPO-PARA-SOLO-GRAMPEADO.pdf" TargetMode="External"/><Relationship Id="rId5193" Type="http://schemas.openxmlformats.org/officeDocument/2006/relationships/hyperlink" Target="https://www.caixa.gov.br/Downloads/sinapi-cadernos-tecnicos/SINAPI-CT-INSTALACOES-HIDRAULICAS-EM-PEX.pdf" TargetMode="External"/><Relationship Id="rId6244" Type="http://schemas.openxmlformats.org/officeDocument/2006/relationships/hyperlink" Target="https://www.caixa.gov.br/Downloads/sinapi-cadernos-tecnicos/SINAPI-CT-INSTALACOES-DE-GAS-E-INCENDIO-EM-ACO-E-FERRO-GALVANIZADO.pdf" TargetMode="External"/><Relationship Id="rId759" Type="http://schemas.openxmlformats.org/officeDocument/2006/relationships/hyperlink" Target="https://www.caixa.gov.br/Downloads/sinapi-cadernos-tecnicos/SINAPI-CT-ATERROS-BASES-SUB-BASES-E-IMPRIMACOES.pdf" TargetMode="External"/><Relationship Id="rId1389" Type="http://schemas.openxmlformats.org/officeDocument/2006/relationships/hyperlink" Target="https://www.caixa.gov.br/Downloads/sinapi-cadernos-tecnicos/SINAPI-CT-CONTRAPISO.pdf" TargetMode="External"/><Relationship Id="rId5260" Type="http://schemas.openxmlformats.org/officeDocument/2006/relationships/hyperlink" Target="https://www.caixa.gov.br/Downloads/sinapi-cadernos-tecnicos/SINAPI-CT-INSTALACOES-HIDRAULICAS-EM-PPR.pdf" TargetMode="External"/><Relationship Id="rId6311" Type="http://schemas.openxmlformats.org/officeDocument/2006/relationships/hyperlink" Target="https://www.caixa.gov.br/Downloads/sinapi-cadernos-tecnicos/SINAPI-CT-INSTALACOES-DE-AR-CONDICIONADO.pdf" TargetMode="External"/><Relationship Id="rId9467" Type="http://schemas.openxmlformats.org/officeDocument/2006/relationships/hyperlink" Target="https://www.caixa.gov.br/Downloads/sinapi-cadernos-tecnicos/SINAPI-CT-TUBULACAO-FLANGEADA-PARA-REDES-DE-AGUA.pdf" TargetMode="External"/><Relationship Id="rId2854" Type="http://schemas.openxmlformats.org/officeDocument/2006/relationships/hyperlink" Target="https://www.caixa.gov.br/Downloads/sinapi-cadernos-tecnicos/SINAPI-CT-ELETROCALHAS.pdf" TargetMode="External"/><Relationship Id="rId3905" Type="http://schemas.openxmlformats.org/officeDocument/2006/relationships/hyperlink" Target="https://www.caixa.gov.br/Downloads/sinapi-cadernos-tecnicos/SINAPI-CT-FORROS.pdf" TargetMode="External"/><Relationship Id="rId8069" Type="http://schemas.openxmlformats.org/officeDocument/2006/relationships/hyperlink" Target="https://www.caixa.gov.br/Downloads/sinapi-cadernos-tecnicos/SINAPI-CT-POSTES-DE-CONCRETO-E-METALICOS.pdf" TargetMode="External"/><Relationship Id="rId8483" Type="http://schemas.openxmlformats.org/officeDocument/2006/relationships/hyperlink" Target="https://www.caixa.gov.br/Downloads/sinapi-cadernos-tecnicos/SINAPI-CT-RASGOS-E-FIXACOES.pdf" TargetMode="External"/><Relationship Id="rId95" Type="http://schemas.openxmlformats.org/officeDocument/2006/relationships/hyperlink" Target="https://www.caixa.gov.br/Downloads/sinapi-cadernos-tecnicos/SINAPI-CT-ALVENARIAS-DIVERSAS.pdf" TargetMode="External"/><Relationship Id="rId826" Type="http://schemas.openxmlformats.org/officeDocument/2006/relationships/hyperlink" Target="https://www.caixa.gov.br/Downloads/sinapi-cadernos-tecnicos/SINAPI-CT-ATERROS-BASES-SUB-BASES-E-IMPRIMACOES.pdf" TargetMode="External"/><Relationship Id="rId1109" Type="http://schemas.openxmlformats.org/officeDocument/2006/relationships/hyperlink" Target="https://www.caixa.gov.br/Downloads/sinapi-cadernos-tecnicos/SINAPI-CT-CAIXAS-ENTERRADAS.pdf" TargetMode="External"/><Relationship Id="rId1456" Type="http://schemas.openxmlformats.org/officeDocument/2006/relationships/hyperlink" Target="https://www.caixa.gov.br/Downloads/sinapi-cadernos-tecnicos/SINAPI-CT-CUSTOS-HORARIOS-PRODUTIVO-E-IMPRODUTIVO-DOS-EQUIPAMENTOS.pdf" TargetMode="External"/><Relationship Id="rId1870" Type="http://schemas.openxmlformats.org/officeDocument/2006/relationships/hyperlink" Target="https://www.caixa.gov.br/Downloads/sinapi-cadernos-tecnicos/SINAPI-CT-DEMOLICOES-E-REMOCOES.pdf" TargetMode="External"/><Relationship Id="rId2507" Type="http://schemas.openxmlformats.org/officeDocument/2006/relationships/hyperlink" Target="https://www.caixa.gov.br/Downloads/sinapi-cadernos-tecnicos/SINAPI-CT-DEPRECIACAO-JUROS-IMPOSTOS-E-SEGUROS-MANUTENCAO-E-MATERIAIS-NA-OPERACAO-DOS-EQUIPAMENTOS.pdf" TargetMode="External"/><Relationship Id="rId2921" Type="http://schemas.openxmlformats.org/officeDocument/2006/relationships/hyperlink" Target="https://www.caixa.gov.br/Downloads/sinapi-cadernos-tecnicos/SINAPI-CT-ELETROCALHAS.pdf" TargetMode="External"/><Relationship Id="rId7085" Type="http://schemas.openxmlformats.org/officeDocument/2006/relationships/hyperlink" Target="https://www.caixa.gov.br/Downloads/sinapi-metodologia/Livro_SINAPI_Calculos_Parametros.pdf" TargetMode="External"/><Relationship Id="rId8136" Type="http://schemas.openxmlformats.org/officeDocument/2006/relationships/hyperlink" Target="https://www.caixa.gov.br/Downloads/sinapi-cadernos-tecnicos/SINAPI-CT-POCOS-DE-VISITA-E-CAIXAS-PARA-BOCAS-DE-LOBO.pdf" TargetMode="External"/><Relationship Id="rId9534" Type="http://schemas.openxmlformats.org/officeDocument/2006/relationships/hyperlink" Target="https://www.caixa.gov.br/Downloads/sinapi-cadernos-tecnicos/SINAPI-CT-USINAGENS.pdf" TargetMode="External"/><Relationship Id="rId1523" Type="http://schemas.openxmlformats.org/officeDocument/2006/relationships/hyperlink" Target="https://www.caixa.gov.br/Downloads/sinapi-cadernos-tecnicos/SINAPI-CT-CUSTOS-HORARIOS-PRODUTIVO-E-IMPRODUTIVO-DOS-EQUIPAMENTOS.pdf" TargetMode="External"/><Relationship Id="rId4679" Type="http://schemas.openxmlformats.org/officeDocument/2006/relationships/hyperlink" Target="https://www.caixa.gov.br/Downloads/sinapi-cadernos-tecnicos/SINAPI-CT-INSTALACOES-ELETRICAS-QUADROS-CABOS-DISJUNTORES-CONTATORES-E-BARRAMENTOS-BLINDADOS.pdf" TargetMode="External"/><Relationship Id="rId8550" Type="http://schemas.openxmlformats.org/officeDocument/2006/relationships/hyperlink" Target="https://www.caixa.gov.br/Downloads/sinapi-cadernos-tecnicos/SINAPI-CT-RECOMPOSICAO-DE-PAVIMENTOS.pdf" TargetMode="External"/><Relationship Id="rId9601" Type="http://schemas.openxmlformats.org/officeDocument/2006/relationships/hyperlink" Target="https://www.caixa.gov.br/Downloads/sinapi-cadernos-tecnicos/SINAPI-CT-VIDROS-E-ESPELHOS.pdf" TargetMode="External"/><Relationship Id="rId3695" Type="http://schemas.openxmlformats.org/officeDocument/2006/relationships/hyperlink" Target="https://www.caixa.gov.br/Downloads/sinapi-cadernos-tecnicos/SINAPI-CT-ESTRUTURA-E-TRAMA-PARA-COBERTURA.pdf" TargetMode="External"/><Relationship Id="rId4746" Type="http://schemas.openxmlformats.org/officeDocument/2006/relationships/hyperlink" Target="https://www.caixa.gov.br/Downloads/sinapi-cadernos-tecnicos/SINAPI-CT-INSTALACOES-ELETRICAS-REDE-DE-DISTRIBUICAO.pdf" TargetMode="External"/><Relationship Id="rId7152" Type="http://schemas.openxmlformats.org/officeDocument/2006/relationships/hyperlink" Target="https://www.caixa.gov.br/Downloads/sinapi-metodologia/Livro_SINAPI_Calculos_Parametros.pdf" TargetMode="External"/><Relationship Id="rId8203" Type="http://schemas.openxmlformats.org/officeDocument/2006/relationships/hyperlink" Target="https://www.caixa.gov.br/Downloads/sinapi-cadernos-tecnicos/SINAPI-CT-POCOS-DE-VISITA-E-CAIXAS-PARA-BOCAS-DE-LOBO.pdf" TargetMode="External"/><Relationship Id="rId2297" Type="http://schemas.openxmlformats.org/officeDocument/2006/relationships/hyperlink" Target="https://www.caixa.gov.br/Downloads/sinapi-cadernos-tecnicos/SINAPI-CT-DEPRECIACAO-JUROS-IMPOSTOS-E-SEGUROS-MANUTENCAO-E-MATERIAIS-NA-OPERACAO-DOS-EQUIPAMENTOS.pdf" TargetMode="External"/><Relationship Id="rId3348" Type="http://schemas.openxmlformats.org/officeDocument/2006/relationships/hyperlink" Target="https://www.caixa.gov.br/Downloads/sinapi-cadernos-tecnicos/SINAPI-CT-ESCAVACAO-EM-MATERIAL-DE-3&#170;-CATEGORIA.pdf" TargetMode="External"/><Relationship Id="rId3762" Type="http://schemas.openxmlformats.org/officeDocument/2006/relationships/hyperlink" Target="https://www.caixa.gov.br/Downloads/sinapi-cadernos-tecnicos/SINAPI-CT-ESTRUTURAS-DE-CONTENCAO-PERFIS-PRANCHADOS-CORTINAS-E-MUROS-DE-ARRIMO.pdf" TargetMode="External"/><Relationship Id="rId4813" Type="http://schemas.openxmlformats.org/officeDocument/2006/relationships/hyperlink" Target="https://www.caixa.gov.br/Downloads/sinapi-cadernos-tecnicos/SINAPI-CT-INSTALACOES-HIDRAULICAS-RESERVACAO-E-BOMBAS-DE-RECALQUE.pdf" TargetMode="External"/><Relationship Id="rId7969" Type="http://schemas.openxmlformats.org/officeDocument/2006/relationships/hyperlink" Target="https://www.caixa.gov.br/Downloads/sinapi-cadernos-tecnicos/SINAPI-CT-PINTURA-PARA-PISOS-E-PARA-SINALIZACAO-HORIZONTAL-E-VERTICAL.pdf" TargetMode="External"/><Relationship Id="rId269" Type="http://schemas.openxmlformats.org/officeDocument/2006/relationships/hyperlink" Target="https://www.caixa.gov.br/Downloads/sinapi-cadernos-tecnicos/SINAPI-CT-ARMACAO-DE-ESTACAS.pdf" TargetMode="External"/><Relationship Id="rId683" Type="http://schemas.openxmlformats.org/officeDocument/2006/relationships/hyperlink" Target="https://www.caixa.gov.br/Downloads/sinapi-cadernos-tecnicos/SINAPI-CT-ASSENTAMENTO-DE-TUBOS-DE-ESGOTO-OU-DRENAGEM-PLUVIAL-EM-CONCRETO.pdf" TargetMode="External"/><Relationship Id="rId2364" Type="http://schemas.openxmlformats.org/officeDocument/2006/relationships/hyperlink" Target="https://www.caixa.gov.br/Downloads/sinapi-cadernos-tecnicos/SINAPI-CT-DEPRECIACAO-JUROS-IMPOSTOS-E-SEGUROS-MANUTENCAO-E-MATERIAIS-NA-OPERACAO-DOS-EQUIPAMENTOS.pdf" TargetMode="External"/><Relationship Id="rId3415" Type="http://schemas.openxmlformats.org/officeDocument/2006/relationships/hyperlink" Target="https://www.caixa.gov.br/Downloads/sinapi-cadernos-tecnicos/SINAPI-CT-ESGOTAMENTO-DE-VALA-E-REBAIXAMENTO-DO-LENCOL-FREATICO.pdf" TargetMode="External"/><Relationship Id="rId9391" Type="http://schemas.openxmlformats.org/officeDocument/2006/relationships/hyperlink" Target="https://www.caixa.gov.br/Downloads/sinapi-cadernos-tecnicos/SINAPI-CT-TRANSPORTE-CARGA-E-DESCARGA-DE-MATERIAIS.pdf" TargetMode="External"/><Relationship Id="rId336" Type="http://schemas.openxmlformats.org/officeDocument/2006/relationships/hyperlink" Target="https://www.caixa.gov.br/Downloads/sinapi-cadernos-tecnicos/SINAPI-CT-ARRASAMENTO-DE-ESTACAS.pdf" TargetMode="External"/><Relationship Id="rId1380" Type="http://schemas.openxmlformats.org/officeDocument/2006/relationships/hyperlink" Target="https://www.caixa.gov.br/Downloads/sinapi-cadernos-tecnicos/SINAPI-CT-CONCRETO-PROTENDIDO.pdf" TargetMode="External"/><Relationship Id="rId2017" Type="http://schemas.openxmlformats.org/officeDocument/2006/relationships/hyperlink" Target="https://www.caixa.gov.br/Downloads/sinapi-cadernos-tecnicos/SINAPI-CT-DEPRECIACAO-JUROS-IMPOSTOS-E-SEGUROS-MANUTENCAO-E-MATERIAIS-NA-OPERACAO-DOS-EQUIPAMENTOS.pdf" TargetMode="External"/><Relationship Id="rId5587" Type="http://schemas.openxmlformats.org/officeDocument/2006/relationships/hyperlink" Target="https://www.caixa.gov.br/Downloads/sinapi-cadernos-tecnicos/SINAPI-CT-INSTALACOES-PREDIAIS-DE-AGUA-FRIA-EM-PVC.pdf" TargetMode="External"/><Relationship Id="rId6985" Type="http://schemas.openxmlformats.org/officeDocument/2006/relationships/hyperlink" Target="https://www.caixa.gov.br/Downloads/sinapi-metodologia/Livro_SINAPI_Calculos_Parametros.pdf" TargetMode="External"/><Relationship Id="rId9044" Type="http://schemas.openxmlformats.org/officeDocument/2006/relationships/hyperlink" Target="https://www.caixa.gov.br/Downloads/sinapi-cadernos-tecnicos/SINAPI-CT-TELHAMENTO-PARA-COBERTURA.pdf" TargetMode="External"/><Relationship Id="rId403" Type="http://schemas.openxmlformats.org/officeDocument/2006/relationships/hyperlink" Target="https://www.caixa.gov.br/Downloads/sinapi-cadernos-tecnicos/SINAPI-CT-ASSENTAMENTO-DE-TUBOS-DE-PVC-E-METALICOS-EM-REDES-DE-AGUA.pdf" TargetMode="External"/><Relationship Id="rId750" Type="http://schemas.openxmlformats.org/officeDocument/2006/relationships/hyperlink" Target="https://www.caixa.gov.br/Downloads/sinapi-cadernos-tecnicos/SINAPI-CT-ATERRO-E-REATERRO-DE-VALAS.pdf" TargetMode="External"/><Relationship Id="rId1033" Type="http://schemas.openxmlformats.org/officeDocument/2006/relationships/hyperlink" Target="https://www.caixa.gov.br/Downloads/sinapi-cadernos-tecnicos/SINAPI-CT-BOCAS-PARA-BUEIROS.pdf" TargetMode="External"/><Relationship Id="rId2431" Type="http://schemas.openxmlformats.org/officeDocument/2006/relationships/hyperlink" Target="https://www.caixa.gov.br/Downloads/sinapi-cadernos-tecnicos/SINAPI-CT-DEPRECIACAO-JUROS-IMPOSTOS-E-SEGUROS-MANUTENCAO-E-MATERIAIS-NA-OPERACAO-DOS-EQUIPAMENTOS.pdf" TargetMode="External"/><Relationship Id="rId4189" Type="http://schemas.openxmlformats.org/officeDocument/2006/relationships/hyperlink" Target="https://www.caixa.gov.br/Downloads/sinapi-cadernos-tecnicos/SINAPI-CT-GESSO.pdf" TargetMode="External"/><Relationship Id="rId6638" Type="http://schemas.openxmlformats.org/officeDocument/2006/relationships/hyperlink" Target="https://www.caixa.gov.br/Downloads/sinapi-cadernos-tecnicos/SINAPI-CT-INSTALACOES-PARA-CANTEIROS-DE-OBRAS.pdf" TargetMode="External"/><Relationship Id="rId8060" Type="http://schemas.openxmlformats.org/officeDocument/2006/relationships/hyperlink" Target="https://www.caixa.gov.br/Downloads/sinapi-cadernos-tecnicos/SINAPI-CT-POSTES-DE-CONCRETO-E-METALICOS.pdf" TargetMode="External"/><Relationship Id="rId9111" Type="http://schemas.openxmlformats.org/officeDocument/2006/relationships/hyperlink" Target="https://www.caixa.gov.br/Downloads/sinapi-cadernos-tecnicos/SINAPI-CT-TRANSPORTE-FLUVIAL-CARGA-E-DESCARGA.pdf" TargetMode="External"/><Relationship Id="rId5654" Type="http://schemas.openxmlformats.org/officeDocument/2006/relationships/hyperlink" Target="https://www.caixa.gov.br/Downloads/sinapi-cadernos-tecnicos/SINAPI-CT-INSTALACOES-PREDIAIS-DE-AGUA-FRIA-EM-PVC.pdf" TargetMode="External"/><Relationship Id="rId6705" Type="http://schemas.openxmlformats.org/officeDocument/2006/relationships/hyperlink" Target="https://www.caixa.gov.br/Downloads/sinapi-cadernos-tecnicos/SINAPI-CT-LASTRO.pdf" TargetMode="External"/><Relationship Id="rId1100" Type="http://schemas.openxmlformats.org/officeDocument/2006/relationships/hyperlink" Target="https://www.caixa.gov.br/Downloads/sinapi-cadernos-tecnicos/SINAPI-CT-CAIXAS-ENTERRADAS.pdf" TargetMode="External"/><Relationship Id="rId4256" Type="http://schemas.openxmlformats.org/officeDocument/2006/relationships/hyperlink" Target="https://www.caixa.gov.br/Downloads/sinapi-cadernos-tecnicos/SINAPI-CT-GUIAS-E-SARJETAS.pdf" TargetMode="External"/><Relationship Id="rId4670" Type="http://schemas.openxmlformats.org/officeDocument/2006/relationships/hyperlink" Target="https://www.caixa.gov.br/Downloads/sinapi-cadernos-tecnicos/SINAPI-CT-INSTALACOES-ELETRICAS-QUADROS-CABOS-DISJUNTORES-CONTATORES-E-BARRAMENTOS-BLINDADOS.pdf" TargetMode="External"/><Relationship Id="rId5307" Type="http://schemas.openxmlformats.org/officeDocument/2006/relationships/hyperlink" Target="https://www.caixa.gov.br/Downloads/sinapi-cadernos-tecnicos/SINAPI-CT-INSTALACOES-HIDRAULICAS-EM-PPR.pdf" TargetMode="External"/><Relationship Id="rId5721" Type="http://schemas.openxmlformats.org/officeDocument/2006/relationships/hyperlink" Target="https://www.caixa.gov.br/Downloads/sinapi-cadernos-tecnicos/SINAPI-CT-INSTALACOES-PREDIAIS-DE-AGUA-QUENTE-EM-CPVC.pdf" TargetMode="External"/><Relationship Id="rId8877" Type="http://schemas.openxmlformats.org/officeDocument/2006/relationships/hyperlink" Target="https://www.caixa.gov.br/Downloads/sinapi-cadernos-tecnicos/SINAPI-CT-SINALIZACAO-VERTICAL-VIARIA.pdf" TargetMode="External"/><Relationship Id="rId1917" Type="http://schemas.openxmlformats.org/officeDocument/2006/relationships/hyperlink" Target="https://www.caixa.gov.br/Downloads/sinapi-cadernos-tecnicos/SINAPI-CT-DEPRECIACAO-JUROS-IMPOSTOS-E-SEGUROS-MANUTENCAO-E-MATERIAIS-NA-OPERACAO-DOS-EQUIPAMENTOS.pdf" TargetMode="External"/><Relationship Id="rId3272" Type="http://schemas.openxmlformats.org/officeDocument/2006/relationships/hyperlink" Target="https://www.caixa.gov.br/Downloads/sinapi-cadernos-tecnicos/SINAPI-CT-ESCAVACAO-DE-VALAS.pdf" TargetMode="External"/><Relationship Id="rId4323" Type="http://schemas.openxmlformats.org/officeDocument/2006/relationships/hyperlink" Target="https://www.caixa.gov.br/Downloads/sinapi-cadernos-tecnicos/SINAPI-CT-IMPERMEABILIZACAO-PROTECAO-MECANICA-E-TRATAMENTO-DE-JUNTA.pdf" TargetMode="External"/><Relationship Id="rId7479" Type="http://schemas.openxmlformats.org/officeDocument/2006/relationships/hyperlink" Target="https://www.caixa.gov.br/Downloads/sinapi-cadernos-tecnicos/SINAPI-CT-MONOCAPA.pdf" TargetMode="External"/><Relationship Id="rId7893" Type="http://schemas.openxmlformats.org/officeDocument/2006/relationships/hyperlink" Target="https://www.caixa.gov.br/Downloads/sinapi-cadernos-tecnicos/SINAPI-CT-PINTURA-EM-MADEIRA.pdf" TargetMode="External"/><Relationship Id="rId8944" Type="http://schemas.openxmlformats.org/officeDocument/2006/relationships/hyperlink" Target="https://www.caixa.gov.br/Downloads/sinapi-cadernos-tecnicos/SINAPI-CT-SISTEMA-DE-PROTECAO-CONTRA-DESCARGAS-ATMOSFERICAS-SPDA.pdf" TargetMode="External"/><Relationship Id="rId193" Type="http://schemas.openxmlformats.org/officeDocument/2006/relationships/hyperlink" Target="https://www.caixa.gov.br/Downloads/sinapi-cadernos-tecnicos/SINAPI-CT-ARGAMASSAS.pdf" TargetMode="External"/><Relationship Id="rId6495" Type="http://schemas.openxmlformats.org/officeDocument/2006/relationships/hyperlink" Target="https://www.caixa.gov.br/Downloads/sinapi-cadernos-tecnicos/SINAPI-CT-INSTALACOES-EM-COBRE.pdf" TargetMode="External"/><Relationship Id="rId7546" Type="http://schemas.openxmlformats.org/officeDocument/2006/relationships/hyperlink" Target="https://www.caixa.gov.br/Downloads/sinapi-cadernos-tecnicos/SINAPI-CT-PAREDES-DE-CONCRETO-CONCRETAGEM.pdf" TargetMode="External"/><Relationship Id="rId260" Type="http://schemas.openxmlformats.org/officeDocument/2006/relationships/hyperlink" Target="https://www.caixa.gov.br/Downloads/sinapi-cadernos-tecnicos/SINAPI-CT-ARGAMASSAS.pdf" TargetMode="External"/><Relationship Id="rId5097" Type="http://schemas.openxmlformats.org/officeDocument/2006/relationships/hyperlink" Target="https://www.caixa.gov.br/Downloads/sinapi-cadernos-tecnicos/SINAPI-CT-INSTALACOES-HIDRAULICAS-RESERVACAO-E-BOMBAS-DE-RECALQUE.pdf" TargetMode="External"/><Relationship Id="rId6148" Type="http://schemas.openxmlformats.org/officeDocument/2006/relationships/hyperlink" Target="https://www.caixa.gov.br/Downloads/sinapi-cadernos-tecnicos/SINAPI-CT-INSTALACOES-DE-GAS-E-INCENDIO-EM-ACO-E-FERRO-GALVANIZADO.pdf" TargetMode="External"/><Relationship Id="rId7960" Type="http://schemas.openxmlformats.org/officeDocument/2006/relationships/hyperlink" Target="https://www.caixa.gov.br/Downloads/sinapi-cadernos-tecnicos/SINAPI-CT-PINTURA-EM-SUPERFICIES-METALICAS.pdf" TargetMode="External"/><Relationship Id="rId5164" Type="http://schemas.openxmlformats.org/officeDocument/2006/relationships/hyperlink" Target="https://www.caixa.gov.br/Downloads/sinapi-cadernos-tecnicos/SINAPI-CT-INSTALACOES-HIDRAULICAS-EM-PEX.pdf" TargetMode="External"/><Relationship Id="rId6215" Type="http://schemas.openxmlformats.org/officeDocument/2006/relationships/hyperlink" Target="https://www.caixa.gov.br/Downloads/sinapi-cadernos-tecnicos/SINAPI-CT-INSTALACOES-DE-GAS-E-INCENDIO-EM-ACO-E-FERRO-GALVANIZADO.pdf" TargetMode="External"/><Relationship Id="rId6562" Type="http://schemas.openxmlformats.org/officeDocument/2006/relationships/hyperlink" Target="https://www.caixa.gov.br/Downloads/sinapi-cadernos-tecnicos/SINAPI-CT-INSTALACOES-EM-COBRE.pdf" TargetMode="External"/><Relationship Id="rId7613" Type="http://schemas.openxmlformats.org/officeDocument/2006/relationships/hyperlink" Target="https://www.caixa.gov.br/Downloads/sinapi-cadernos-tecnicos/SINAPI-CT-PAREDES-EM-DRYWALL.pdf" TargetMode="External"/><Relationship Id="rId2758" Type="http://schemas.openxmlformats.org/officeDocument/2006/relationships/hyperlink" Target="https://www.caixa.gov.br/Downloads/sinapi-cadernos-tecnicos/SINAPI-CT-DRENOS.pdf" TargetMode="External"/><Relationship Id="rId3809" Type="http://schemas.openxmlformats.org/officeDocument/2006/relationships/hyperlink" Target="https://www.caixa.gov.br/Downloads/sinapi-cadernos-tecnicos/SINAPI-CT-ESTRUTURAS-DE-MADEIRA.pdf" TargetMode="External"/><Relationship Id="rId1774" Type="http://schemas.openxmlformats.org/officeDocument/2006/relationships/hyperlink" Target="https://www.caixa.gov.br/Downloads/sinapi-cadernos-tecnicos/SINAPI-CT-CUSTOS-HORARIOS-PRODUTIVO-E-IMPRODUTIVO-DOS-EQUIPAMENTOS.pdf" TargetMode="External"/><Relationship Id="rId2825" Type="http://schemas.openxmlformats.org/officeDocument/2006/relationships/hyperlink" Target="https://www.caixa.gov.br/Downloads/sinapi-cadernos-tecnicos/SINAPI-CT-DUTOS-PARA-AR-CONDICIONADO.pdf" TargetMode="External"/><Relationship Id="rId4180" Type="http://schemas.openxmlformats.org/officeDocument/2006/relationships/hyperlink" Target="https://www.caixa.gov.br/Downloads/sinapi-cadernos-tecnicos/SINAPI-CT-GESSO.pdf" TargetMode="External"/><Relationship Id="rId5231" Type="http://schemas.openxmlformats.org/officeDocument/2006/relationships/hyperlink" Target="https://www.caixa.gov.br/Downloads/sinapi-cadernos-tecnicos/SINAPI-CT-INSTALACOES-HIDRAULICAS-EM-PEX.pdf" TargetMode="External"/><Relationship Id="rId8387" Type="http://schemas.openxmlformats.org/officeDocument/2006/relationships/hyperlink" Target="https://www.caixa.gov.br/Downloads/sinapi-cadernos-tecnicos/SINAPI-CT-RADIER-PISO-DE-CONCRETO-E-LAJE-SOBRE-SOLO.pdf" TargetMode="External"/><Relationship Id="rId9438" Type="http://schemas.openxmlformats.org/officeDocument/2006/relationships/hyperlink" Target="https://www.caixa.gov.br/Downloads/sinapi-cadernos-tecnicos/SINAPI-CT-TUBULACAO-FLANGEADA-PARA-REDES-DE-AGUA.pdf" TargetMode="External"/><Relationship Id="rId66" Type="http://schemas.openxmlformats.org/officeDocument/2006/relationships/hyperlink" Target="https://www.caixa.gov.br/Downloads/sinapi-cadernos-tecnicos/SINAPI-CT-ALVENARIA-DE-VEDACAO.pdf" TargetMode="External"/><Relationship Id="rId1427" Type="http://schemas.openxmlformats.org/officeDocument/2006/relationships/hyperlink" Target="https://www.caixa.gov.br/Downloads/sinapi-cadernos-tecnicos/SINAPI-CT-CONTRAPISO.pdf" TargetMode="External"/><Relationship Id="rId1841" Type="http://schemas.openxmlformats.org/officeDocument/2006/relationships/hyperlink" Target="https://www.caixa.gov.br/Downloads/sinapi-cadernos-tecnicos/SINAPI-CT-CUSTOS-HORARIOS-PRODUTIVO-E-IMPRODUTIVO-DOS-EQUIPAMENTOS.pdf" TargetMode="External"/><Relationship Id="rId4997" Type="http://schemas.openxmlformats.org/officeDocument/2006/relationships/hyperlink" Target="https://www.caixa.gov.br/Downloads/sinapi-cadernos-tecnicos/SINAPI-CT-INSTALACOES-HIDRAULICAS-RESERVACAO-E-BOMBAS-DE-RECALQUE.pdf" TargetMode="External"/><Relationship Id="rId8454" Type="http://schemas.openxmlformats.org/officeDocument/2006/relationships/hyperlink" Target="https://www.caixa.gov.br/Downloads/sinapi-cadernos-tecnicos/SINAPI-CT-RASGOS-E-FIXACOES.pdf" TargetMode="External"/><Relationship Id="rId9505" Type="http://schemas.openxmlformats.org/officeDocument/2006/relationships/hyperlink" Target="https://www.caixa.gov.br/Downloads/sinapi-cadernos-tecnicos/SINAPI-CT-TUBULOES.pdf" TargetMode="External"/><Relationship Id="rId3599" Type="http://schemas.openxmlformats.org/officeDocument/2006/relationships/hyperlink" Target="https://www.caixa.gov.br/Downloads/sinapi-cadernos-tecnicos/SINAPI-CT-ESTACAS-METALICAS.pdf" TargetMode="External"/><Relationship Id="rId7056" Type="http://schemas.openxmlformats.org/officeDocument/2006/relationships/hyperlink" Target="https://www.caixa.gov.br/Downloads/sinapi-metodologia/Livro_SINAPI_Calculos_Parametros.pdf" TargetMode="External"/><Relationship Id="rId7470" Type="http://schemas.openxmlformats.org/officeDocument/2006/relationships/hyperlink" Target="https://www.caixa.gov.br/Downloads/sinapi-cadernos-tecnicos/SINAPI-CT-MOBILIARIO-URBANO.pdf" TargetMode="External"/><Relationship Id="rId8107" Type="http://schemas.openxmlformats.org/officeDocument/2006/relationships/hyperlink" Target="https://www.caixa.gov.br/Downloads/sinapi-cadernos-tecnicos/SINAPI-CT-POSTES-DE-CONCRETO-E-METALICOS.pdf" TargetMode="External"/><Relationship Id="rId8521" Type="http://schemas.openxmlformats.org/officeDocument/2006/relationships/hyperlink" Target="https://www.caixa.gov.br/Downloads/sinapi-cadernos-tecnicos/SINAPI-CT-RECOMPOSICAO-DE-PAVIMENTOS.pdf" TargetMode="External"/><Relationship Id="rId3666" Type="http://schemas.openxmlformats.org/officeDocument/2006/relationships/hyperlink" Target="https://www.caixa.gov.br/Downloads/sinapi-cadernos-tecnicos/SINAPI-CT-ESTRUTURA-E-TRAMA-PARA-COBERTURA.pdf" TargetMode="External"/><Relationship Id="rId6072" Type="http://schemas.openxmlformats.org/officeDocument/2006/relationships/hyperlink" Target="https://www.caixa.gov.br/Downloads/sinapi-cadernos-tecnicos/SINAPI-CT-INSTALACOES-DE-GAS-E-INCENDIO-EM-ACO-E-FERRO-GALVANIZADO.pdf" TargetMode="External"/><Relationship Id="rId7123" Type="http://schemas.openxmlformats.org/officeDocument/2006/relationships/hyperlink" Target="https://www.caixa.gov.br/Downloads/sinapi-metodologia/Livro_SINAPI_Calculos_Parametros.pdf" TargetMode="External"/><Relationship Id="rId587" Type="http://schemas.openxmlformats.org/officeDocument/2006/relationships/hyperlink" Target="https://www.caixa.gov.br/Downloads/sinapi-cadernos-tecnicos/SINAPI-CT-ASSENTAMENTO-DE-TUBOS-DE-PVC-E-METALICOS-EM-REDES-DE-AGUA.pdf" TargetMode="External"/><Relationship Id="rId2268" Type="http://schemas.openxmlformats.org/officeDocument/2006/relationships/hyperlink" Target="https://www.caixa.gov.br/Downloads/sinapi-cadernos-tecnicos/SINAPI-CT-DEPRECIACAO-JUROS-IMPOSTOS-E-SEGUROS-MANUTENCAO-E-MATERIAIS-NA-OPERACAO-DOS-EQUIPAMENTOS.pdf" TargetMode="External"/><Relationship Id="rId3319" Type="http://schemas.openxmlformats.org/officeDocument/2006/relationships/hyperlink" Target="https://www.caixa.gov.br/Downloads/sinapi-cadernos-tecnicos/SINAPI-CT-ESCAVACAO-DE-VALAS.pdf" TargetMode="External"/><Relationship Id="rId4717" Type="http://schemas.openxmlformats.org/officeDocument/2006/relationships/hyperlink" Target="https://www.caixa.gov.br/Downloads/sinapi-cadernos-tecnicos/SINAPI-CT-INSTALACOES-ELETRICAS-QUADROS-CABOS-DISJUNTORES-CONTATORES-E-BARRAMENTOS-BLINDADOS.pdf" TargetMode="External"/><Relationship Id="rId9295" Type="http://schemas.openxmlformats.org/officeDocument/2006/relationships/hyperlink" Target="https://www.caixa.gov.br/Downloads/sinapi-cadernos-tecnicos/SINAPI-CT-TRANSPORTE-CARGA-E-DESCARGA-DE-MATERIAIS.pdf" TargetMode="External"/><Relationship Id="rId2682" Type="http://schemas.openxmlformats.org/officeDocument/2006/relationships/hyperlink" Target="https://www.caixa.gov.br/Downloads/sinapi-cadernos-tecnicos/SINAPI-CT-DEPRECIACAO-JUROS-IMPOSTOS-E-SEGUROS-MANUTENCAO-E-MATERIAIS-NA-OPERACAO-DOS-EQUIPAMENTOS.pdf" TargetMode="External"/><Relationship Id="rId3733" Type="http://schemas.openxmlformats.org/officeDocument/2006/relationships/hyperlink" Target="https://www.caixa.gov.br/Downloads/sinapi-cadernos-tecnicos/SINAPI-CT-ESTRUTURAS-PRE-FABRICADAS-E-PRE-MOLDADAS.pdf" TargetMode="External"/><Relationship Id="rId6889" Type="http://schemas.openxmlformats.org/officeDocument/2006/relationships/hyperlink" Target="https://www.caixa.gov.br/Downloads/sinapi-metodologia/Livro_SINAPI_Calculos_Parametros.pdf" TargetMode="External"/><Relationship Id="rId654" Type="http://schemas.openxmlformats.org/officeDocument/2006/relationships/hyperlink" Target="https://www.caixa.gov.br/Downloads/sinapi-cadernos-tecnicos/SINAPI-CT-ASSENTAMENTO-DE-TUBOS-DE-ESGOTO-OU-DRENAGEM-PLUVIAL-EM-CONCRETO.pdf" TargetMode="External"/><Relationship Id="rId1284" Type="http://schemas.openxmlformats.org/officeDocument/2006/relationships/hyperlink" Target="https://www.caixa.gov.br/Downloads/sinapi-cadernos-tecnicos/SINAPI-CT-CHAPISCO.pdf" TargetMode="External"/><Relationship Id="rId2335" Type="http://schemas.openxmlformats.org/officeDocument/2006/relationships/hyperlink" Target="https://www.caixa.gov.br/Downloads/sinapi-cadernos-tecnicos/SINAPI-CT-DEPRECIACAO-JUROS-IMPOSTOS-E-SEGUROS-MANUTENCAO-E-MATERIAIS-NA-OPERACAO-DOS-EQUIPAMENTOS.pdf" TargetMode="External"/><Relationship Id="rId3800" Type="http://schemas.openxmlformats.org/officeDocument/2006/relationships/hyperlink" Target="https://www.caixa.gov.br/Downloads/sinapi-cadernos-tecnicos/SINAPI-CT-ESTRUTURAS-DE-MADEIRA.pdf" TargetMode="External"/><Relationship Id="rId6956" Type="http://schemas.openxmlformats.org/officeDocument/2006/relationships/hyperlink" Target="https://www.caixa.gov.br/Downloads/sinapi-metodologia/Livro_SINAPI_Calculos_Parametros.pdf" TargetMode="External"/><Relationship Id="rId9362" Type="http://schemas.openxmlformats.org/officeDocument/2006/relationships/hyperlink" Target="https://www.caixa.gov.br/Downloads/sinapi-cadernos-tecnicos/SINAPI-CT-TRANSPORTE-CARGA-E-DESCARGA-DE-MATERIAIS.pdf" TargetMode="External"/><Relationship Id="rId307" Type="http://schemas.openxmlformats.org/officeDocument/2006/relationships/hyperlink" Target="https://www.caixa.gov.br/Downloads/sinapi-cadernos-tecnicos/SINAPI-CT-ARMACAO-PARA-ESTRUTURAS-DE-CONCRETO-ARMADO.pdf" TargetMode="External"/><Relationship Id="rId721" Type="http://schemas.openxmlformats.org/officeDocument/2006/relationships/hyperlink" Target="https://www.caixa.gov.br/Downloads/sinapi-cadernos-tecnicos/SINAPI-CT-ATERRO-E-REATERRO-DE-VALAS.pdf" TargetMode="External"/><Relationship Id="rId1351" Type="http://schemas.openxmlformats.org/officeDocument/2006/relationships/hyperlink" Target="https://www.caixa.gov.br/Downloads/sinapi-cadernos-tecnicos/SINAPI-CT-CONCRETO-PROTENDIDO.pdf" TargetMode="External"/><Relationship Id="rId2402" Type="http://schemas.openxmlformats.org/officeDocument/2006/relationships/hyperlink" Target="https://www.caixa.gov.br/Downloads/sinapi-cadernos-tecnicos/SINAPI-CT-DEPRECIACAO-JUROS-IMPOSTOS-E-SEGUROS-MANUTENCAO-E-MATERIAIS-NA-OPERACAO-DOS-EQUIPAMENTOS.pdf" TargetMode="External"/><Relationship Id="rId5558" Type="http://schemas.openxmlformats.org/officeDocument/2006/relationships/hyperlink" Target="https://www.caixa.gov.br/Downloads/sinapi-cadernos-tecnicos/SINAPI-CT-INSTALACOES-PREDIAIS-DE-AGUA-FRIA-EM-PVC.pdf" TargetMode="External"/><Relationship Id="rId5972" Type="http://schemas.openxmlformats.org/officeDocument/2006/relationships/hyperlink" Target="https://www.caixa.gov.br/Downloads/sinapi-cadernos-tecnicos/SINAPI-CT-INSTALACOES-DE-GAS-E-INCENDIO-EM-ACO-E-FERRO-GALVANIZADO.pdf" TargetMode="External"/><Relationship Id="rId6609" Type="http://schemas.openxmlformats.org/officeDocument/2006/relationships/hyperlink" Target="https://www.caixa.gov.br/Downloads/sinapi-cadernos-tecnicos/SINAPI-CT-INSTALACOES-EM-COBRE.pdf" TargetMode="External"/><Relationship Id="rId9015" Type="http://schemas.openxmlformats.org/officeDocument/2006/relationships/hyperlink" Target="https://www.caixa.gov.br/Downloads/sinapi-cadernos-tecnicos/SINAPI-CT-SOLDA-DE-TOPO-EM-ELEMENTOS-DE-ACO.pdf" TargetMode="External"/><Relationship Id="rId1004" Type="http://schemas.openxmlformats.org/officeDocument/2006/relationships/hyperlink" Target="https://www.caixa.gov.br/Downloads/sinapi-cadernos-tecnicos/SINAPI-CT-BOCAS-PARA-BUEIROS.pdf" TargetMode="External"/><Relationship Id="rId4574" Type="http://schemas.openxmlformats.org/officeDocument/2006/relationships/hyperlink" Target="https://www.caixa.gov.br/Downloads/sinapi-cadernos-tecnicos/SINAPI-CT-INSTALACOES-ELETRICAS-ELETRODUTOS-CONEXOES-E-CONDULETES-APARENTES.pdf" TargetMode="External"/><Relationship Id="rId5625" Type="http://schemas.openxmlformats.org/officeDocument/2006/relationships/hyperlink" Target="https://www.caixa.gov.br/Downloads/sinapi-cadernos-tecnicos/SINAPI-CT-INSTALACOES-PREDIAIS-DE-AGUA-FRIA-EM-PVC.pdf" TargetMode="External"/><Relationship Id="rId8031" Type="http://schemas.openxmlformats.org/officeDocument/2006/relationships/hyperlink" Target="https://www.caixa.gov.br/Downloads/sinapi-cadernos-tecnicos/SINAPI-CT-PISOS.pdf" TargetMode="External"/><Relationship Id="rId3176" Type="http://schemas.openxmlformats.org/officeDocument/2006/relationships/hyperlink" Target="https://www.caixa.gov.br/Downloads/sinapi-cadernos-tecnicos/SINAPI-CT-ESCAVACAO-HORIZONTAL.pdf" TargetMode="External"/><Relationship Id="rId3590" Type="http://schemas.openxmlformats.org/officeDocument/2006/relationships/hyperlink" Target="https://www.caixa.gov.br/Downloads/sinapi-cadernos-tecnicos/SINAPI-CT-ESTACAS-ESCAVADAS-SEM-FLUIDO-ESTABILIZANTE.pdf" TargetMode="External"/><Relationship Id="rId4227" Type="http://schemas.openxmlformats.org/officeDocument/2006/relationships/hyperlink" Target="https://www.caixa.gov.br/Downloads/sinapi-cadernos-tecnicos/SINAPI-CT-GUARDA-CORPO-CORRIMAO-E-GRADE-PARA-ESQUADRIAS.pdf" TargetMode="External"/><Relationship Id="rId7797" Type="http://schemas.openxmlformats.org/officeDocument/2006/relationships/hyperlink" Target="https://www.caixa.gov.br/Downloads/sinapi-cadernos-tecnicos/SINAPI-CT-PERFURACAO-HORIZONTAL-DIRECIONAL-HDD.pdf" TargetMode="External"/><Relationship Id="rId2192" Type="http://schemas.openxmlformats.org/officeDocument/2006/relationships/hyperlink" Target="https://www.caixa.gov.br/Downloads/sinapi-cadernos-tecnicos/SINAPI-CT-DEPRECIACAO-JUROS-IMPOSTOS-E-SEGUROS-MANUTENCAO-E-MATERIAIS-NA-OPERACAO-DOS-EQUIPAMENTOS.pdf" TargetMode="External"/><Relationship Id="rId3243" Type="http://schemas.openxmlformats.org/officeDocument/2006/relationships/hyperlink" Target="https://www.caixa.gov.br/Downloads/sinapi-cadernos-tecnicos/SINAPI-CT-ESCAVACAO-VERTICAL-A-CEU-ABERTO.pdf" TargetMode="External"/><Relationship Id="rId4641" Type="http://schemas.openxmlformats.org/officeDocument/2006/relationships/hyperlink" Target="https://www.caixa.gov.br/Downloads/sinapi-cadernos-tecnicos/SINAPI-CT-INSTALACOES-ELETRICAS-QUADROS-CABOS-DISJUNTORES-CONTATORES-E-BARRAMENTOS-BLINDADOS.pdf" TargetMode="External"/><Relationship Id="rId6399" Type="http://schemas.openxmlformats.org/officeDocument/2006/relationships/hyperlink" Target="https://www.caixa.gov.br/Downloads/sinapi-cadernos-tecnicos/SINAPI-CT-INSTALACOES-EM-COBRE.pdf" TargetMode="External"/><Relationship Id="rId8848" Type="http://schemas.openxmlformats.org/officeDocument/2006/relationships/hyperlink" Target="https://www.caixa.gov.br/Downloads/sinapi-cadernos-tecnicos/SINAPI-CT-REVESTIMENTOS-CERAMICOS-INTERNOS.pdf" TargetMode="External"/><Relationship Id="rId164" Type="http://schemas.openxmlformats.org/officeDocument/2006/relationships/hyperlink" Target="https://www.caixa.gov.br/Downloads/sinapi-cadernos-tecnicos/SINAPI-CT-ARGAMASSAS.pdf" TargetMode="External"/><Relationship Id="rId7864" Type="http://schemas.openxmlformats.org/officeDocument/2006/relationships/hyperlink" Target="https://www.caixa.gov.br/Downloads/sinapi-cadernos-tecnicos/SINAPI-CT-PINTURA-INTERNA.pdf" TargetMode="External"/><Relationship Id="rId8915" Type="http://schemas.openxmlformats.org/officeDocument/2006/relationships/hyperlink" Target="https://www.caixa.gov.br/Downloads/sinapi-cadernos-tecnicos/SINAPI-CT-SINALIZACAO-VERTICAL-VIARIA.pdf" TargetMode="External"/><Relationship Id="rId3310" Type="http://schemas.openxmlformats.org/officeDocument/2006/relationships/hyperlink" Target="https://www.caixa.gov.br/Downloads/sinapi-cadernos-tecnicos/SINAPI-CT-ESCAVACAO-DE-VALAS.pdf" TargetMode="External"/><Relationship Id="rId5068" Type="http://schemas.openxmlformats.org/officeDocument/2006/relationships/hyperlink" Target="https://www.caixa.gov.br/Downloads/sinapi-cadernos-tecnicos/SINAPI-CT-INSTALACOES-HIDRAULICAS-RESERVACAO-E-BOMBAS-DE-RECALQUE.pdf" TargetMode="External"/><Relationship Id="rId6466" Type="http://schemas.openxmlformats.org/officeDocument/2006/relationships/hyperlink" Target="https://www.caixa.gov.br/Downloads/sinapi-cadernos-tecnicos/SINAPI-CT-INSTALACOES-EM-COBRE.pdf" TargetMode="External"/><Relationship Id="rId6880" Type="http://schemas.openxmlformats.org/officeDocument/2006/relationships/hyperlink" Target="https://www.caixa.gov.br/Downloads/sinapi-metodologia/Livro_SINAPI_Calculos_Parametros.pdf" TargetMode="External"/><Relationship Id="rId7517" Type="http://schemas.openxmlformats.org/officeDocument/2006/relationships/hyperlink" Target="https://www.caixa.gov.br/Downloads/sinapi-cadernos-tecnicos/SINAPI-CT-PAISAGISMO-PLANTIO.pdf" TargetMode="External"/><Relationship Id="rId7931" Type="http://schemas.openxmlformats.org/officeDocument/2006/relationships/hyperlink" Target="https://www.caixa.gov.br/Downloads/sinapi-cadernos-tecnicos/SINAPI-CT-PINTURA-EM-SUPERFICIES-METALICAS.pdf" TargetMode="External"/><Relationship Id="rId231" Type="http://schemas.openxmlformats.org/officeDocument/2006/relationships/hyperlink" Target="https://www.caixa.gov.br/Downloads/sinapi-cadernos-tecnicos/SINAPI-CT-ARGAMASSAS.pdf" TargetMode="External"/><Relationship Id="rId5482" Type="http://schemas.openxmlformats.org/officeDocument/2006/relationships/hyperlink" Target="https://www.caixa.gov.br/Downloads/sinapi-cadernos-tecnicos/SINAPI-CT-INSTALACOES-PREDIAIS-DE-AGUA-FRIA-EM-PVC.pdf" TargetMode="External"/><Relationship Id="rId6119" Type="http://schemas.openxmlformats.org/officeDocument/2006/relationships/hyperlink" Target="https://www.caixa.gov.br/Downloads/sinapi-cadernos-tecnicos/SINAPI-CT-INSTALACOES-DE-GAS-E-INCENDIO-EM-ACO-E-FERRO-GALVANIZADO.pdf" TargetMode="External"/><Relationship Id="rId6533" Type="http://schemas.openxmlformats.org/officeDocument/2006/relationships/hyperlink" Target="https://www.caixa.gov.br/Downloads/sinapi-cadernos-tecnicos/SINAPI-CT-INSTALACOES-EM-COBRE.pdf" TargetMode="External"/><Relationship Id="rId9689" Type="http://schemas.openxmlformats.org/officeDocument/2006/relationships/hyperlink" Target="https://www.caixa.gov.br/Downloads/sinapi-cadernos-tecnicos/SINAPI-CT-VALVULAS-E-REGISTROS-PARA-SISTEMAS-PREDIAIS.pdf" TargetMode="External"/><Relationship Id="rId1678" Type="http://schemas.openxmlformats.org/officeDocument/2006/relationships/hyperlink" Target="https://www.caixa.gov.br/Downloads/sinapi-cadernos-tecnicos/SINAPI-CT-CUSTOS-HORARIOS-PRODUTIVO-E-IMPRODUTIVO-DOS-EQUIPAMENTOS.pdf" TargetMode="External"/><Relationship Id="rId2729" Type="http://schemas.openxmlformats.org/officeDocument/2006/relationships/hyperlink" Target="https://www.caixa.gov.br/Downloads/sinapi-cadernos-tecnicos/SINAPI-CT-DRAGAGEM.pdf" TargetMode="External"/><Relationship Id="rId4084" Type="http://schemas.openxmlformats.org/officeDocument/2006/relationships/hyperlink" Target="https://www.caixa.gov.br/Downloads/sinapi-cadernos-tecnicos/SINAPI-CT-FORMAS-PARA-ESTRUTURAS-DE-CONCRETO-ARMADO.pdf" TargetMode="External"/><Relationship Id="rId5135" Type="http://schemas.openxmlformats.org/officeDocument/2006/relationships/hyperlink" Target="https://www.caixa.gov.br/Downloads/sinapi-cadernos-tecnicos/SINAPI-CT-INSTALACOES-HIDRAULICAS-EM-PEX.pdf" TargetMode="External"/><Relationship Id="rId6600" Type="http://schemas.openxmlformats.org/officeDocument/2006/relationships/hyperlink" Target="https://www.caixa.gov.br/Downloads/sinapi-cadernos-tecnicos/SINAPI-CT-INSTALACOES-EM-COBRE.pdf" TargetMode="External"/><Relationship Id="rId9756" Type="http://schemas.openxmlformats.org/officeDocument/2006/relationships/hyperlink" Target="https://www.caixa.gov.br/Downloads/sinapi-cadernos-tecnicos/SINAPI-CT-VALVULAS-PARA-REDES-DE-SANEAMENTO.pdf" TargetMode="External"/><Relationship Id="rId4151" Type="http://schemas.openxmlformats.org/officeDocument/2006/relationships/hyperlink" Target="https://www.caixa.gov.br/Downloads/sinapi-cadernos-tecnicos/SINAPI-CT-GALERIAS-COM-ADUELAS-DE-CONCRETO.pdf" TargetMode="External"/><Relationship Id="rId5202" Type="http://schemas.openxmlformats.org/officeDocument/2006/relationships/hyperlink" Target="https://www.caixa.gov.br/Downloads/sinapi-cadernos-tecnicos/SINAPI-CT-INSTALACOES-HIDRAULICAS-EM-PEX.pdf" TargetMode="External"/><Relationship Id="rId8358" Type="http://schemas.openxmlformats.org/officeDocument/2006/relationships/hyperlink" Target="https://www.caixa.gov.br/Downloads/sinapi-cadernos-tecnicos/SINAPI-CT-QUADRAS-E-SEUS-EQUIPAMENTOS.pdf" TargetMode="External"/><Relationship Id="rId9409" Type="http://schemas.openxmlformats.org/officeDocument/2006/relationships/hyperlink" Target="https://www.caixa.gov.br/Downloads/sinapi-cadernos-tecnicos/SINAPI-CT-TRANSPORTE-CARGA-E-DESCARGA-DE-MATERIAIS.pdf" TargetMode="External"/><Relationship Id="rId1745" Type="http://schemas.openxmlformats.org/officeDocument/2006/relationships/hyperlink" Target="https://www.caixa.gov.br/Downloads/sinapi-cadernos-tecnicos/SINAPI-CT-CUSTOS-HORARIOS-PRODUTIVO-E-IMPRODUTIVO-DOS-EQUIPAMENTOS.pdf" TargetMode="External"/><Relationship Id="rId7374" Type="http://schemas.openxmlformats.org/officeDocument/2006/relationships/hyperlink" Target="https://www.caixa.gov.br/Downloads/sinapi-cadernos-tecnicos/SINAPI-CT-MASSA-UNICA-EXTERNA.pdf" TargetMode="External"/><Relationship Id="rId8425" Type="http://schemas.openxmlformats.org/officeDocument/2006/relationships/hyperlink" Target="https://www.caixa.gov.br/Downloads/sinapi-cadernos-tecnicos/SINAPI-CT-RASGOS-E-FIXACOES.pdf" TargetMode="External"/><Relationship Id="rId8772" Type="http://schemas.openxmlformats.org/officeDocument/2006/relationships/hyperlink" Target="https://www.caixa.gov.br/Downloads/sinapi-cadernos-tecnicos/SINAPI-CT-REDES-DE-AGUA-E-ESGOTO-EM-PEAD-LISO-(TUBOS-E-CONEXOES).pdf" TargetMode="External"/><Relationship Id="rId37" Type="http://schemas.openxmlformats.org/officeDocument/2006/relationships/hyperlink" Target="https://www.caixa.gov.br/Downloads/sinapi-cadernos-tecnicos/SINAPI-CT-ALVENARIA-DE-VEDACAO.pdf" TargetMode="External"/><Relationship Id="rId1812" Type="http://schemas.openxmlformats.org/officeDocument/2006/relationships/hyperlink" Target="https://www.caixa.gov.br/Downloads/sinapi-cadernos-tecnicos/SINAPI-CT-CUSTOS-HORARIOS-PRODUTIVO-E-IMPRODUTIVO-DOS-EQUIPAMENTOS.pdf" TargetMode="External"/><Relationship Id="rId4968" Type="http://schemas.openxmlformats.org/officeDocument/2006/relationships/hyperlink" Target="https://www.caixa.gov.br/Downloads/sinapi-cadernos-tecnicos/SINAPI-CT-INSTALACOES-HIDRAULICAS-RESERVACAO-E-BOMBAS-DE-RECALQUE.pdf" TargetMode="External"/><Relationship Id="rId7027" Type="http://schemas.openxmlformats.org/officeDocument/2006/relationships/hyperlink" Target="https://www.caixa.gov.br/Downloads/sinapi-metodologia/Livro_SINAPI_Calculos_Parametros.pdf" TargetMode="External"/><Relationship Id="rId3984" Type="http://schemas.openxmlformats.org/officeDocument/2006/relationships/hyperlink" Target="https://www.caixa.gov.br/Downloads/sinapi-cadernos-tecnicos/SINAPI-CT-FUNDACOES-RASAS-(BLOCOS-SAPATAS-VIGAS-BALDRAME).pdf" TargetMode="External"/><Relationship Id="rId6390" Type="http://schemas.openxmlformats.org/officeDocument/2006/relationships/hyperlink" Target="https://www.caixa.gov.br/Downloads/sinapi-cadernos-tecnicos/SINAPI-CT-INSTALACOES-EM-COBRE.pdf" TargetMode="External"/><Relationship Id="rId7441" Type="http://schemas.openxmlformats.org/officeDocument/2006/relationships/hyperlink" Target="https://www.caixa.gov.br/Downloads/sinapi-cadernos-tecnicos/SINAPI-CT-MASSA-UNICA-INTERNA.pdf" TargetMode="External"/><Relationship Id="rId9199" Type="http://schemas.openxmlformats.org/officeDocument/2006/relationships/hyperlink" Target="https://www.caixa.gov.br/Downloads/sinapi-cadernos-tecnicos/SINAPI-CT-TRANSPORTE-DE-MATERIAIS-DENTRO-DO-CANTEIRO-DE-OBRAS.pdf" TargetMode="External"/><Relationship Id="rId2586" Type="http://schemas.openxmlformats.org/officeDocument/2006/relationships/hyperlink" Target="https://www.caixa.gov.br/Downloads/sinapi-cadernos-tecnicos/SINAPI-CT-DEPRECIACAO-JUROS-IMPOSTOS-E-SEGUROS-MANUTENCAO-E-MATERIAIS-NA-OPERACAO-DOS-EQUIPAMENTOS.pdf" TargetMode="External"/><Relationship Id="rId3637" Type="http://schemas.openxmlformats.org/officeDocument/2006/relationships/hyperlink" Target="https://www.caixa.gov.br/Downloads/sinapi-cadernos-tecnicos/SINAPI-CT-ESTRUTURA-E-TRAMA-PARA-COBERTURA.pdf" TargetMode="External"/><Relationship Id="rId6043" Type="http://schemas.openxmlformats.org/officeDocument/2006/relationships/hyperlink" Target="https://www.caixa.gov.br/Downloads/sinapi-cadernos-tecnicos/SINAPI-CT-INSTALACOES-DE-GAS-E-INCENDIO-EM-ACO-E-FERRO-GALVANIZADO.pdf" TargetMode="External"/><Relationship Id="rId558" Type="http://schemas.openxmlformats.org/officeDocument/2006/relationships/hyperlink" Target="https://www.caixa.gov.br/Downloads/sinapi-cadernos-tecnicos/SINAPI-CT-ASSENTAMENTO-DE-TUBOS-DE-PVC-E-METALICOS-EM-REDES-DE-AGUA.pdf" TargetMode="External"/><Relationship Id="rId972" Type="http://schemas.openxmlformats.org/officeDocument/2006/relationships/hyperlink" Target="https://www.caixa.gov.br/Downloads/sinapi-cadernos-tecnicos/SINAPI-CT-ATERROS-BASES-SUB-BASES-E-IMPRIMACOES.pdf" TargetMode="External"/><Relationship Id="rId1188" Type="http://schemas.openxmlformats.org/officeDocument/2006/relationships/hyperlink" Target="https://www.caixa.gov.br/Downloads/sinapi-cadernos-tecnicos/SINAPI-CT-CANALETAS-GRELHAS-E-CAIXAS-COM-GRELHA-PARA-DRENAGEM.pdf" TargetMode="External"/><Relationship Id="rId2239" Type="http://schemas.openxmlformats.org/officeDocument/2006/relationships/hyperlink" Target="https://www.caixa.gov.br/Downloads/sinapi-cadernos-tecnicos/SINAPI-CT-DEPRECIACAO-JUROS-IMPOSTOS-E-SEGUROS-MANUTENCAO-E-MATERIAIS-NA-OPERACAO-DOS-EQUIPAMENTOS.pdf" TargetMode="External"/><Relationship Id="rId2653" Type="http://schemas.openxmlformats.org/officeDocument/2006/relationships/hyperlink" Target="https://www.caixa.gov.br/Downloads/sinapi-cadernos-tecnicos/SINAPI-CT-DEPRECIACAO-JUROS-IMPOSTOS-E-SEGUROS-MANUTENCAO-E-MATERIAIS-NA-OPERACAO-DOS-EQUIPAMENTOS.pdf" TargetMode="External"/><Relationship Id="rId3704" Type="http://schemas.openxmlformats.org/officeDocument/2006/relationships/hyperlink" Target="https://www.caixa.gov.br/Downloads/sinapi-cadernos-tecnicos/SINAPI-CT-ESTRUTURA-E-TRAMA-PARA-COBERTURA.pdf" TargetMode="External"/><Relationship Id="rId6110" Type="http://schemas.openxmlformats.org/officeDocument/2006/relationships/hyperlink" Target="https://www.caixa.gov.br/Downloads/sinapi-cadernos-tecnicos/SINAPI-CT-INSTALACOES-DE-GAS-E-INCENDIO-EM-ACO-E-FERRO-GALVANIZADO.pdf" TargetMode="External"/><Relationship Id="rId9266" Type="http://schemas.openxmlformats.org/officeDocument/2006/relationships/hyperlink" Target="https://www.caixa.gov.br/Downloads/sinapi-cadernos-tecnicos/SINAPI-CT-TRANSPORTE-DE-MATERIAIS-DENTRO-DO-CANTEIRO-DE-OBRAS.pdf" TargetMode="External"/><Relationship Id="rId9680" Type="http://schemas.openxmlformats.org/officeDocument/2006/relationships/hyperlink" Target="https://www.caixa.gov.br/Downloads/sinapi-cadernos-tecnicos/SINAPI-CT-VALVULAS-E-REGISTROS-PARA-SISTEMAS-PREDIAIS.pdf" TargetMode="External"/><Relationship Id="rId625" Type="http://schemas.openxmlformats.org/officeDocument/2006/relationships/hyperlink" Target="https://www.caixa.gov.br/Downloads/sinapi-cadernos-tecnicos/SINAPI-CT-ASSENTAMENTO-DE-TUBOS-DE-PVC-E-METALICOS-EM-REDES-DE-AGUA.pdf" TargetMode="External"/><Relationship Id="rId1255" Type="http://schemas.openxmlformats.org/officeDocument/2006/relationships/hyperlink" Target="https://www.caixa.gov.br/Downloads/sinapi-cadernos-tecnicos/SINAPI-CT-CERCAS-PROTETORES-E-ALAMBRADOS.pdf" TargetMode="External"/><Relationship Id="rId2306" Type="http://schemas.openxmlformats.org/officeDocument/2006/relationships/hyperlink" Target="https://www.caixa.gov.br/Downloads/sinapi-cadernos-tecnicos/SINAPI-CT-DEPRECIACAO-JUROS-IMPOSTOS-E-SEGUROS-MANUTENCAO-E-MATERIAIS-NA-OPERACAO-DOS-EQUIPAMENTOS.pdf" TargetMode="External"/><Relationship Id="rId5876" Type="http://schemas.openxmlformats.org/officeDocument/2006/relationships/hyperlink" Target="https://www.caixa.gov.br/Downloads/sinapi-cadernos-tecnicos/SINAPI-CT-INSTALACOES-PREDIAIS-DE-AGUAS-PLUVIAIS-TUBOS-CONEXOES-CAIXAS-E-RALOS.pdf" TargetMode="External"/><Relationship Id="rId8282" Type="http://schemas.openxmlformats.org/officeDocument/2006/relationships/hyperlink" Target="https://www.caixa.gov.br/Downloads/sinapi-cadernos-tecnicos/SINAPI-CT-POCOS-DE-VISITA-E-CAIXAS-PARA-BOCAS-DE-LOBO.pdf" TargetMode="External"/><Relationship Id="rId9333" Type="http://schemas.openxmlformats.org/officeDocument/2006/relationships/hyperlink" Target="https://www.caixa.gov.br/Downloads/sinapi-cadernos-tecnicos/SINAPI-CT-TRANSPORTE-CARGA-E-DESCARGA-DE-MATERIAIS.pdf" TargetMode="External"/><Relationship Id="rId1322" Type="http://schemas.openxmlformats.org/officeDocument/2006/relationships/hyperlink" Target="https://www.caixa.gov.br/Downloads/sinapi-cadernos-tecnicos/SINAPI-CT-CONCRETO-PROJETADO.pdf" TargetMode="External"/><Relationship Id="rId2720" Type="http://schemas.openxmlformats.org/officeDocument/2006/relationships/hyperlink" Target="https://www.caixa.gov.br/Downloads/sinapi-cadernos-tecnicos/SINAPI-CT-DISSIPADORES-DE-ENERGIA.pdf" TargetMode="External"/><Relationship Id="rId4478" Type="http://schemas.openxmlformats.org/officeDocument/2006/relationships/hyperlink" Target="https://www.caixa.gov.br/Downloads/sinapi-cadernos-tecnicos/SINAPI-CT-INSTALACOES-ELETRICAS-ELETRODUTOS-EMBUTIDOS-CABOS-CAIXAS-TOMADAS-E-INTERRUPTORES.pdf" TargetMode="External"/><Relationship Id="rId5529" Type="http://schemas.openxmlformats.org/officeDocument/2006/relationships/hyperlink" Target="https://www.caixa.gov.br/Downloads/sinapi-cadernos-tecnicos/SINAPI-CT-INSTALACOES-PREDIAIS-DE-AGUA-FRIA-EM-PVC.pdf" TargetMode="External"/><Relationship Id="rId6927" Type="http://schemas.openxmlformats.org/officeDocument/2006/relationships/hyperlink" Target="https://www.caixa.gov.br/Downloads/sinapi-metodologia/Livro_SINAPI_Calculos_Parametros.pdf" TargetMode="External"/><Relationship Id="rId9400" Type="http://schemas.openxmlformats.org/officeDocument/2006/relationships/hyperlink" Target="https://www.caixa.gov.br/Downloads/sinapi-cadernos-tecnicos/SINAPI-CT-TRANSPORTE-CARGA-E-DESCARGA-DE-MATERIAIS.pdf" TargetMode="External"/><Relationship Id="rId4892" Type="http://schemas.openxmlformats.org/officeDocument/2006/relationships/hyperlink" Target="https://www.caixa.gov.br/Downloads/sinapi-cadernos-tecnicos/SINAPI-CT-INSTALACOES-HIDRAULICAS-RESERVACAO-E-BOMBAS-DE-RECALQUE.pdf" TargetMode="External"/><Relationship Id="rId5943" Type="http://schemas.openxmlformats.org/officeDocument/2006/relationships/hyperlink" Target="https://www.caixa.gov.br/Downloads/sinapi-cadernos-tecnicos/SINAPI-CT-INSTALACOES-DE-GAS-E-INCENDIO-EM-ACO-E-FERRO-GALVANIZADO.pdf" TargetMode="External"/><Relationship Id="rId8002" Type="http://schemas.openxmlformats.org/officeDocument/2006/relationships/hyperlink" Target="https://www.caixa.gov.br/Downloads/sinapi-cadernos-tecnicos/SINAPI-CT-PISOS.pdf" TargetMode="External"/><Relationship Id="rId2096" Type="http://schemas.openxmlformats.org/officeDocument/2006/relationships/hyperlink" Target="https://www.caixa.gov.br/Downloads/sinapi-cadernos-tecnicos/SINAPI-CT-DEPRECIACAO-JUROS-IMPOSTOS-E-SEGUROS-MANUTENCAO-E-MATERIAIS-NA-OPERACAO-DOS-EQUIPAMENTOS.pdf" TargetMode="External"/><Relationship Id="rId3494" Type="http://schemas.openxmlformats.org/officeDocument/2006/relationships/hyperlink" Target="https://www.caixa.gov.br/Downloads/sinapi-cadernos-tecnicos/SINAPI-CT-ESQUADRIAS-PORTAS.pdf" TargetMode="External"/><Relationship Id="rId4545" Type="http://schemas.openxmlformats.org/officeDocument/2006/relationships/hyperlink" Target="https://www.caixa.gov.br/Downloads/sinapi-cadernos-tecnicos/SINAPI-CT-INSTALACOES-ELETRICAS-ELETRODUTOS-EMBUTIDOS-CABOS-CAIXAS-TOMADAS-E-INTERRUPTORES.pdf" TargetMode="External"/><Relationship Id="rId3147" Type="http://schemas.openxmlformats.org/officeDocument/2006/relationships/hyperlink" Target="https://www.caixa.gov.br/Downloads/sinapi-cadernos-tecnicos/SINAPI-CT-ESCADAS.pdf" TargetMode="External"/><Relationship Id="rId3561" Type="http://schemas.openxmlformats.org/officeDocument/2006/relationships/hyperlink" Target="https://www.caixa.gov.br/Downloads/sinapi-cadernos-tecnicos/SINAPI-CT-ESQUADRIAS-PORTAS.pdf" TargetMode="External"/><Relationship Id="rId4612" Type="http://schemas.openxmlformats.org/officeDocument/2006/relationships/hyperlink" Target="https://www.caixa.gov.br/Downloads/sinapi-cadernos-tecnicos/SINAPI-CT-INSTALACOES-ELETRICAS-ELETRODUTOS-CONEXOES-E-CONDULETES-APARENTES.pdf" TargetMode="External"/><Relationship Id="rId7768" Type="http://schemas.openxmlformats.org/officeDocument/2006/relationships/hyperlink" Target="https://www.caixa.gov.br/Downloads/sinapi-cadernos-tecnicos/SINAPI-CT-PERFURACAO-HORIZONTAL-DIRECIONAL-HDD.pdf" TargetMode="External"/><Relationship Id="rId8819" Type="http://schemas.openxmlformats.org/officeDocument/2006/relationships/hyperlink" Target="https://www.caixa.gov.br/Downloads/sinapi-cadernos-tecnicos/SINAPI-CT-REVESTIMENTOS-CERAMICOS-INTERNOS.pdf" TargetMode="External"/><Relationship Id="rId482" Type="http://schemas.openxmlformats.org/officeDocument/2006/relationships/hyperlink" Target="https://www.caixa.gov.br/Downloads/sinapi-cadernos-tecnicos/SINAPI-CT-ASSENTAMENTO-DE-TUBOS-DE-PVC-E-METALICOS-EM-REDES-DE-AGUA.pdf" TargetMode="External"/><Relationship Id="rId2163" Type="http://schemas.openxmlformats.org/officeDocument/2006/relationships/hyperlink" Target="https://www.caixa.gov.br/Downloads/sinapi-cadernos-tecnicos/SINAPI-CT-DEPRECIACAO-JUROS-IMPOSTOS-E-SEGUROS-MANUTENCAO-E-MATERIAIS-NA-OPERACAO-DOS-EQUIPAMENTOS.pdf" TargetMode="External"/><Relationship Id="rId3214" Type="http://schemas.openxmlformats.org/officeDocument/2006/relationships/hyperlink" Target="https://www.caixa.gov.br/Downloads/sinapi-cadernos-tecnicos/SINAPI-CT-ESCAVACAO-VERTICAL-A-CEU-ABERTO.pdf" TargetMode="External"/><Relationship Id="rId6784" Type="http://schemas.openxmlformats.org/officeDocument/2006/relationships/hyperlink" Target="https://www.caixa.gov.br/Downloads/sinapi-metodologia/Livro_SINAPI_Calculos_Parametros.pdf" TargetMode="External"/><Relationship Id="rId7835" Type="http://schemas.openxmlformats.org/officeDocument/2006/relationships/hyperlink" Target="https://www.caixa.gov.br/Downloads/sinapi-cadernos-tecnicos/SINAPI-CT-PINTURA-EXTERNA.pdf" TargetMode="External"/><Relationship Id="rId9190" Type="http://schemas.openxmlformats.org/officeDocument/2006/relationships/hyperlink" Target="https://www.caixa.gov.br/Downloads/sinapi-cadernos-tecnicos/SINAPI-CT-TRANSPORTE-FLUVIAL-MOMENTO-DE-TRANSPORTE.pdf" TargetMode="External"/><Relationship Id="rId135" Type="http://schemas.openxmlformats.org/officeDocument/2006/relationships/hyperlink" Target="https://www.caixa.gov.br/Downloads/sinapi-cadernos-tecnicos/SINAPI-CT-ARGAMASSAS.pdf" TargetMode="External"/><Relationship Id="rId2230" Type="http://schemas.openxmlformats.org/officeDocument/2006/relationships/hyperlink" Target="https://www.caixa.gov.br/Downloads/sinapi-cadernos-tecnicos/SINAPI-CT-DEPRECIACAO-JUROS-IMPOSTOS-E-SEGUROS-MANUTENCAO-E-MATERIAIS-NA-OPERACAO-DOS-EQUIPAMENTOS.pdf" TargetMode="External"/><Relationship Id="rId5386" Type="http://schemas.openxmlformats.org/officeDocument/2006/relationships/hyperlink" Target="https://www.caixa.gov.br/Downloads/sinapi-cadernos-tecnicos/SINAPI-CT-INSTALACOES-PREDIAIS-DE-ESGOTO-TUBOS-E-CONEXOES.pdf" TargetMode="External"/><Relationship Id="rId6437" Type="http://schemas.openxmlformats.org/officeDocument/2006/relationships/hyperlink" Target="https://www.caixa.gov.br/Downloads/sinapi-cadernos-tecnicos/SINAPI-CT-INSTALACOES-EM-COBRE.pdf" TargetMode="External"/><Relationship Id="rId202" Type="http://schemas.openxmlformats.org/officeDocument/2006/relationships/hyperlink" Target="https://www.caixa.gov.br/Downloads/sinapi-cadernos-tecnicos/SINAPI-CT-ARGAMASSAS.pdf" TargetMode="External"/><Relationship Id="rId5039" Type="http://schemas.openxmlformats.org/officeDocument/2006/relationships/hyperlink" Target="https://www.caixa.gov.br/Downloads/sinapi-cadernos-tecnicos/SINAPI-CT-INSTALACOES-HIDRAULICAS-RESERVACAO-E-BOMBAS-DE-RECALQUE.pdf" TargetMode="External"/><Relationship Id="rId5453" Type="http://schemas.openxmlformats.org/officeDocument/2006/relationships/hyperlink" Target="https://www.caixa.gov.br/Downloads/sinapi-cadernos-tecnicos/SINAPI-CT-INSTALACOES-PREDIAIS-DE-AGUA-FRIA-EM-PVC.pdf" TargetMode="External"/><Relationship Id="rId6504" Type="http://schemas.openxmlformats.org/officeDocument/2006/relationships/hyperlink" Target="https://www.caixa.gov.br/Downloads/sinapi-cadernos-tecnicos/SINAPI-CT-INSTALACOES-EM-COBRE.pdf" TargetMode="External"/><Relationship Id="rId6851" Type="http://schemas.openxmlformats.org/officeDocument/2006/relationships/hyperlink" Target="https://www.caixa.gov.br/Downloads/sinapi-metodologia/Livro_SINAPI_Calculos_Parametros.pdf" TargetMode="External"/><Relationship Id="rId7902" Type="http://schemas.openxmlformats.org/officeDocument/2006/relationships/hyperlink" Target="https://www.caixa.gov.br/Downloads/sinapi-cadernos-tecnicos/SINAPI-CT-PINTURA-EM-MADEIRA.pdf" TargetMode="External"/><Relationship Id="rId1996" Type="http://schemas.openxmlformats.org/officeDocument/2006/relationships/hyperlink" Target="https://www.caixa.gov.br/Downloads/sinapi-cadernos-tecnicos/SINAPI-CT-DEPRECIACAO-JUROS-IMPOSTOS-E-SEGUROS-MANUTENCAO-E-MATERIAIS-NA-OPERACAO-DOS-EQUIPAMENTOS.pdf" TargetMode="External"/><Relationship Id="rId4055" Type="http://schemas.openxmlformats.org/officeDocument/2006/relationships/hyperlink" Target="https://www.caixa.gov.br/Downloads/sinapi-cadernos-tecnicos/SINAPI-CT-FORMAS-PARA-ESTRUTURAS-DE-CONCRETO-ARMADO.pdf" TargetMode="External"/><Relationship Id="rId5106" Type="http://schemas.openxmlformats.org/officeDocument/2006/relationships/hyperlink" Target="https://www.caixa.gov.br/Downloads/sinapi-cadernos-tecnicos/SINAPI-CT-INSTALACOES-HIDRAULICAS-RESERVACAO-E-BOMBAS-DE-RECALQUE.pdf" TargetMode="External"/><Relationship Id="rId1649" Type="http://schemas.openxmlformats.org/officeDocument/2006/relationships/hyperlink" Target="https://www.caixa.gov.br/Downloads/sinapi-cadernos-tecnicos/SINAPI-CT-CUSTOS-HORARIOS-PRODUTIVO-E-IMPRODUTIVO-DOS-EQUIPAMENTOS.pdf" TargetMode="External"/><Relationship Id="rId3071" Type="http://schemas.openxmlformats.org/officeDocument/2006/relationships/hyperlink" Target="https://www.caixa.gov.br/Downloads/sinapi-cadernos-tecnicos/SINAPI-CT-ESCADAS.pdf" TargetMode="External"/><Relationship Id="rId5520" Type="http://schemas.openxmlformats.org/officeDocument/2006/relationships/hyperlink" Target="https://www.caixa.gov.br/Downloads/sinapi-cadernos-tecnicos/SINAPI-CT-INSTALACOES-PREDIAIS-DE-AGUA-FRIA-EM-PVC.pdf" TargetMode="External"/><Relationship Id="rId7278" Type="http://schemas.openxmlformats.org/officeDocument/2006/relationships/hyperlink" Target="https://www.caixa.gov.br/Downloads/sinapi-cadernos-tecnicos/SINAPI-CT-LUMINARIAS-EXTERNAS.pdf" TargetMode="External"/><Relationship Id="rId8676" Type="http://schemas.openxmlformats.org/officeDocument/2006/relationships/hyperlink" Target="https://www.caixa.gov.br/Downloads/sinapi-cadernos-tecnicos/SINAPI-CT-REDES-DE-AGUA-E-ESGOTO-EM-PEAD-LISO-(TUBOS-E-CONEXOES).pdf" TargetMode="External"/><Relationship Id="rId9727" Type="http://schemas.openxmlformats.org/officeDocument/2006/relationships/hyperlink" Target="https://www.caixa.gov.br/Downloads/sinapi-cadernos-tecnicos/SINAPI-CT-VALVULAS-PARA-REDES-DE-SANEAMENTO.pdf" TargetMode="External"/><Relationship Id="rId1716" Type="http://schemas.openxmlformats.org/officeDocument/2006/relationships/hyperlink" Target="https://www.caixa.gov.br/Downloads/sinapi-cadernos-tecnicos/SINAPI-CT-CUSTOS-HORARIOS-PRODUTIVO-E-IMPRODUTIVO-DOS-EQUIPAMENTOS.pdf" TargetMode="External"/><Relationship Id="rId4122" Type="http://schemas.openxmlformats.org/officeDocument/2006/relationships/hyperlink" Target="https://www.caixa.gov.br/Downloads/sinapi-cadernos-tecnicos/SINAPI-CT-FORMAS-PARA-PILARES-CIRCULARES.pdf" TargetMode="External"/><Relationship Id="rId7692" Type="http://schemas.openxmlformats.org/officeDocument/2006/relationships/hyperlink" Target="https://www.caixa.gov.br/Downloads/sinapi-cadernos-tecnicos/SINAPI-CT-PAVIMENTO-INTERTRAVADO.pdf" TargetMode="External"/><Relationship Id="rId8329" Type="http://schemas.openxmlformats.org/officeDocument/2006/relationships/hyperlink" Target="https://www.caixa.gov.br/Downloads/sinapi-cadernos-tecnicos/SINAPI-CT-PRODUCAO-DE-CONCRETO.pdf" TargetMode="External"/><Relationship Id="rId8743" Type="http://schemas.openxmlformats.org/officeDocument/2006/relationships/hyperlink" Target="https://www.caixa.gov.br/Downloads/sinapi-cadernos-tecnicos/SINAPI-CT-REDES-DE-AGUA-E-ESGOTO-EM-PEAD-LISO-(TUBOS-E-CONEXOES).pdf" TargetMode="External"/><Relationship Id="rId3888" Type="http://schemas.openxmlformats.org/officeDocument/2006/relationships/hyperlink" Target="https://www.caixa.gov.br/Downloads/sinapi-cadernos-tecnicos/SINAPI-CT-EXECUCAO-DE-TIRANTES.pdf" TargetMode="External"/><Relationship Id="rId4939" Type="http://schemas.openxmlformats.org/officeDocument/2006/relationships/hyperlink" Target="https://www.caixa.gov.br/Downloads/sinapi-cadernos-tecnicos/SINAPI-CT-INSTALACOES-HIDRAULICAS-RESERVACAO-E-BOMBAS-DE-RECALQUE.pdf" TargetMode="External"/><Relationship Id="rId6294" Type="http://schemas.openxmlformats.org/officeDocument/2006/relationships/hyperlink" Target="https://www.caixa.gov.br/Downloads/sinapi-cadernos-tecnicos/SINAPI-CT-INSTALACOES-DE-GAS-EM-PEX-MULTICAMADAS.pdf" TargetMode="External"/><Relationship Id="rId7345" Type="http://schemas.openxmlformats.org/officeDocument/2006/relationships/hyperlink" Target="https://www.caixa.gov.br/Downloads/sinapi-cadernos-tecnicos/SINAPI-CT-MASSA-UNICA-EXTERNA.pdf" TargetMode="External"/><Relationship Id="rId8810" Type="http://schemas.openxmlformats.org/officeDocument/2006/relationships/hyperlink" Target="https://www.caixa.gov.br/Downloads/sinapi-cadernos-tecnicos/SINAPI-CT-REVESTIMENTOS-CERAMICOS-INTERNOS.pdf" TargetMode="External"/><Relationship Id="rId6361" Type="http://schemas.openxmlformats.org/officeDocument/2006/relationships/hyperlink" Target="https://www.caixa.gov.br/Downloads/sinapi-cadernos-tecnicos/SINAPI-CT-INSTALACOES-DE-AR-CONDICIONADO-EM-COBRE.pdf" TargetMode="External"/><Relationship Id="rId7412" Type="http://schemas.openxmlformats.org/officeDocument/2006/relationships/hyperlink" Target="https://www.caixa.gov.br/Downloads/sinapi-cadernos-tecnicos/SINAPI-CT-MASSA-UNICA-INTERNA.pdf" TargetMode="External"/><Relationship Id="rId876" Type="http://schemas.openxmlformats.org/officeDocument/2006/relationships/hyperlink" Target="https://www.caixa.gov.br/Downloads/sinapi-cadernos-tecnicos/SINAPI-CT-ATERROS-BASES-SUB-BASES-E-IMPRIMACOES.pdf" TargetMode="External"/><Relationship Id="rId2557" Type="http://schemas.openxmlformats.org/officeDocument/2006/relationships/hyperlink" Target="https://www.caixa.gov.br/Downloads/sinapi-cadernos-tecnicos/SINAPI-CT-DEPRECIACAO-JUROS-IMPOSTOS-E-SEGUROS-MANUTENCAO-E-MATERIAIS-NA-OPERACAO-DOS-EQUIPAMENTOS.pdf" TargetMode="External"/><Relationship Id="rId3608" Type="http://schemas.openxmlformats.org/officeDocument/2006/relationships/hyperlink" Target="https://www.caixa.gov.br/Downloads/sinapi-cadernos-tecnicos/SINAPI-CT-ESTACAS-RAIZ.pdf" TargetMode="External"/><Relationship Id="rId3955" Type="http://schemas.openxmlformats.org/officeDocument/2006/relationships/hyperlink" Target="https://www.caixa.gov.br/Downloads/sinapi-cadernos-tecnicos/SINAPI-CT-FOSSAS-E-SUMIDOUROS.pdf" TargetMode="External"/><Relationship Id="rId6014" Type="http://schemas.openxmlformats.org/officeDocument/2006/relationships/hyperlink" Target="https://www.caixa.gov.br/Downloads/sinapi-cadernos-tecnicos/SINAPI-CT-INSTALACOES-DE-GAS-E-INCENDIO-EM-ACO-E-FERRO-GALVANIZADO.pdf" TargetMode="External"/><Relationship Id="rId9584" Type="http://schemas.openxmlformats.org/officeDocument/2006/relationships/hyperlink" Target="https://www.caixa.gov.br/Downloads/sinapi-cadernos-tecnicos/SINAPI-CT-VIDROS-E-ESPELHOS.pdf" TargetMode="External"/><Relationship Id="rId529" Type="http://schemas.openxmlformats.org/officeDocument/2006/relationships/hyperlink" Target="https://www.caixa.gov.br/Downloads/sinapi-cadernos-tecnicos/SINAPI-CT-ASSENTAMENTO-DE-TUBOS-DE-PVC-E-METALICOS-EM-REDES-DE-AGUA.pdf" TargetMode="External"/><Relationship Id="rId1159" Type="http://schemas.openxmlformats.org/officeDocument/2006/relationships/hyperlink" Target="https://www.caixa.gov.br/Downloads/sinapi-cadernos-tecnicos/SINAPI-CT-CAIXAS-DE-AGUA-PARA-EDIFICACOES.pdf" TargetMode="External"/><Relationship Id="rId2971" Type="http://schemas.openxmlformats.org/officeDocument/2006/relationships/hyperlink" Target="https://www.caixa.gov.br/Downloads/sinapi-cadernos-tecnicos/SINAPI-CT-ENERGIA-SOLAR-PARA-EDIFICACOES.pdf" TargetMode="External"/><Relationship Id="rId5030" Type="http://schemas.openxmlformats.org/officeDocument/2006/relationships/hyperlink" Target="https://www.caixa.gov.br/Downloads/sinapi-cadernos-tecnicos/SINAPI-CT-INSTALACOES-HIDRAULICAS-RESERVACAO-E-BOMBAS-DE-RECALQUE.pdf" TargetMode="External"/><Relationship Id="rId8186" Type="http://schemas.openxmlformats.org/officeDocument/2006/relationships/hyperlink" Target="https://www.caixa.gov.br/Downloads/sinapi-cadernos-tecnicos/SINAPI-CT-POCOS-DE-VISITA-E-CAIXAS-PARA-BOCAS-DE-LOBO.pdf" TargetMode="External"/><Relationship Id="rId9237" Type="http://schemas.openxmlformats.org/officeDocument/2006/relationships/hyperlink" Target="https://www.caixa.gov.br/Downloads/sinapi-cadernos-tecnicos/SINAPI-CT-TRANSPORTE-DE-MATERIAIS-DENTRO-DO-CANTEIRO-DE-OBRAS.pdf" TargetMode="External"/><Relationship Id="rId943" Type="http://schemas.openxmlformats.org/officeDocument/2006/relationships/hyperlink" Target="https://www.caixa.gov.br/Downloads/sinapi-cadernos-tecnicos/SINAPI-CT-ATERROS-BASES-SUB-BASES-E-IMPRIMACOES.pdf" TargetMode="External"/><Relationship Id="rId1573" Type="http://schemas.openxmlformats.org/officeDocument/2006/relationships/hyperlink" Target="https://www.caixa.gov.br/Downloads/sinapi-cadernos-tecnicos/SINAPI-CT-CUSTOS-HORARIOS-PRODUTIVO-E-IMPRODUTIVO-DOS-EQUIPAMENTOS.pdf" TargetMode="External"/><Relationship Id="rId2624" Type="http://schemas.openxmlformats.org/officeDocument/2006/relationships/hyperlink" Target="https://www.caixa.gov.br/Downloads/sinapi-cadernos-tecnicos/SINAPI-CT-DEPRECIACAO-JUROS-IMPOSTOS-E-SEGUROS-MANUTENCAO-E-MATERIAIS-NA-OPERACAO-DOS-EQUIPAMENTOS.pdf" TargetMode="External"/><Relationship Id="rId9651" Type="http://schemas.openxmlformats.org/officeDocument/2006/relationships/hyperlink" Target="https://www.caixa.gov.br/Downloads/sinapi-cadernos-tecnicos/SINAPI-CT-VALVULAS-E-REGISTROS-PARA-SISTEMAS-PREDIAIS.pdf" TargetMode="External"/><Relationship Id="rId1226" Type="http://schemas.openxmlformats.org/officeDocument/2006/relationships/hyperlink" Target="https://www.caixa.gov.br/Downloads/sinapi-cadernos-tecnicos/SINAPI-CT-CANALETAS-GRELHAS-E-CAIXAS-COM-GRELHA-PARA-DRENAGEM.pdf" TargetMode="External"/><Relationship Id="rId1640" Type="http://schemas.openxmlformats.org/officeDocument/2006/relationships/hyperlink" Target="https://www.caixa.gov.br/Downloads/sinapi-cadernos-tecnicos/SINAPI-CT-CUSTOS-HORARIOS-PRODUTIVO-E-IMPRODUTIVO-DOS-EQUIPAMENTOS.pdf" TargetMode="External"/><Relationship Id="rId4796" Type="http://schemas.openxmlformats.org/officeDocument/2006/relationships/hyperlink" Target="https://www.caixa.gov.br/Downloads/sinapi-cadernos-tecnicos/SINAPI-CT-INSTALACOES-ELETRICAS-REDE-DE-DISTRIBUICAO.pdf" TargetMode="External"/><Relationship Id="rId5847" Type="http://schemas.openxmlformats.org/officeDocument/2006/relationships/hyperlink" Target="https://www.caixa.gov.br/Downloads/sinapi-cadernos-tecnicos/SINAPI-CT-INSTALACOES-PREDIAIS-DE-AGUAS-PLUVIAIS-TUBOS-CONEXOES-CAIXAS-E-RALOS.pdf" TargetMode="External"/><Relationship Id="rId8253" Type="http://schemas.openxmlformats.org/officeDocument/2006/relationships/hyperlink" Target="https://www.caixa.gov.br/Downloads/sinapi-cadernos-tecnicos/SINAPI-CT-POCOS-DE-VISITA-E-CAIXAS-PARA-BOCAS-DE-LOBO.pdf" TargetMode="External"/><Relationship Id="rId9304" Type="http://schemas.openxmlformats.org/officeDocument/2006/relationships/hyperlink" Target="https://www.caixa.gov.br/Downloads/sinapi-cadernos-tecnicos/SINAPI-CT-TRANSPORTE-CARGA-E-DESCARGA-DE-MATERIAIS.pdf" TargetMode="External"/><Relationship Id="rId3398" Type="http://schemas.openxmlformats.org/officeDocument/2006/relationships/hyperlink" Target="https://www.caixa.gov.br/Downloads/sinapi-cadernos-tecnicos/SINAPI-CT-ESCORAMENTO-E-PREPARO-DE-FUNDO-DE-VALAS.pdf" TargetMode="External"/><Relationship Id="rId4449" Type="http://schemas.openxmlformats.org/officeDocument/2006/relationships/hyperlink" Target="https://www.caixa.gov.br/Downloads/sinapi-cadernos-tecnicos/SINAPI-CT-INSTALACOES-ELETRICAS-ELETRODUTOS-EMBUTIDOS-CABOS-CAIXAS-TOMADAS-E-INTERRUPTORES.pdf" TargetMode="External"/><Relationship Id="rId4863" Type="http://schemas.openxmlformats.org/officeDocument/2006/relationships/hyperlink" Target="https://www.caixa.gov.br/Downloads/sinapi-cadernos-tecnicos/SINAPI-CT-INSTALACOES-HIDRAULICAS-RESERVACAO-E-BOMBAS-DE-RECALQUE.pdf" TargetMode="External"/><Relationship Id="rId5914" Type="http://schemas.openxmlformats.org/officeDocument/2006/relationships/hyperlink" Target="https://www.caixa.gov.br/Downloads/sinapi-cadernos-tecnicos/SINAPI-CT-INSTALACOES-DE-DIVISORIAS-DIVERSAS.pdf" TargetMode="External"/><Relationship Id="rId8320" Type="http://schemas.openxmlformats.org/officeDocument/2006/relationships/hyperlink" Target="https://www.caixa.gov.br/Downloads/sinapi-cadernos-tecnicos/SINAPI-CT-PRODUCAO-DE-CONCRETO.pdf" TargetMode="External"/><Relationship Id="rId3465" Type="http://schemas.openxmlformats.org/officeDocument/2006/relationships/hyperlink" Target="https://www.caixa.gov.br/Downloads/sinapi-cadernos-tecnicos/SINAPI-CT-ESQUADRIAS-PORTAS.pdf" TargetMode="External"/><Relationship Id="rId4516" Type="http://schemas.openxmlformats.org/officeDocument/2006/relationships/hyperlink" Target="https://www.caixa.gov.br/Downloads/sinapi-cadernos-tecnicos/SINAPI-CT-INSTALACOES-ELETRICAS-ELETRODUTOS-EMBUTIDOS-CABOS-CAIXAS-TOMADAS-E-INTERRUPTORES.pdf" TargetMode="External"/><Relationship Id="rId386" Type="http://schemas.openxmlformats.org/officeDocument/2006/relationships/hyperlink" Target="https://www.caixa.gov.br/Downloads/sinapi-cadernos-tecnicos/SINAPI-CT-ASSENTAMENTO-DE-TUBOS-DE-ESGOTO-EM-PVC-E-PEAD.pdf" TargetMode="External"/><Relationship Id="rId2067" Type="http://schemas.openxmlformats.org/officeDocument/2006/relationships/hyperlink" Target="https://www.caixa.gov.br/Downloads/sinapi-cadernos-tecnicos/SINAPI-CT-DEPRECIACAO-JUROS-IMPOSTOS-E-SEGUROS-MANUTENCAO-E-MATERIAIS-NA-OPERACAO-DOS-EQUIPAMENTOS.pdf" TargetMode="External"/><Relationship Id="rId2481" Type="http://schemas.openxmlformats.org/officeDocument/2006/relationships/hyperlink" Target="https://www.caixa.gov.br/Downloads/sinapi-cadernos-tecnicos/SINAPI-CT-DEPRECIACAO-JUROS-IMPOSTOS-E-SEGUROS-MANUTENCAO-E-MATERIAIS-NA-OPERACAO-DOS-EQUIPAMENTOS.pdf" TargetMode="External"/><Relationship Id="rId3118" Type="http://schemas.openxmlformats.org/officeDocument/2006/relationships/hyperlink" Target="https://www.caixa.gov.br/Downloads/sinapi-cadernos-tecnicos/SINAPI-CT-ESCADAS.pdf" TargetMode="External"/><Relationship Id="rId3532" Type="http://schemas.openxmlformats.org/officeDocument/2006/relationships/hyperlink" Target="https://www.caixa.gov.br/Downloads/sinapi-cadernos-tecnicos/SINAPI-CT-ESQUADRIAS-PORTAS.pdf" TargetMode="External"/><Relationship Id="rId4930" Type="http://schemas.openxmlformats.org/officeDocument/2006/relationships/hyperlink" Target="https://www.caixa.gov.br/Downloads/sinapi-cadernos-tecnicos/SINAPI-CT-INSTALACOES-HIDRAULICAS-RESERVACAO-E-BOMBAS-DE-RECALQUE.pdf" TargetMode="External"/><Relationship Id="rId6688" Type="http://schemas.openxmlformats.org/officeDocument/2006/relationships/hyperlink" Target="https://www.caixa.gov.br/Downloads/sinapi-cadernos-tecnicos/SINAPI-CT-LAJES-PRE-MOLDADAS.pdf" TargetMode="External"/><Relationship Id="rId7739" Type="http://schemas.openxmlformats.org/officeDocument/2006/relationships/hyperlink" Target="https://www.caixa.gov.br/Downloads/sinapi-cadernos-tecnicos/SINAPI-CT-PAVIMENTO-RIGIDO-DE-CONCRETO.pdf" TargetMode="External"/><Relationship Id="rId9094" Type="http://schemas.openxmlformats.org/officeDocument/2006/relationships/hyperlink" Target="https://www.caixa.gov.br/Downloads/sinapi-cadernos-tecnicos/SINAPI-CT-TRANSPORTE-FLUVIAL-CARGA-E-DESCARGA.pdf" TargetMode="External"/><Relationship Id="rId453" Type="http://schemas.openxmlformats.org/officeDocument/2006/relationships/hyperlink" Target="https://www.caixa.gov.br/Downloads/sinapi-cadernos-tecnicos/SINAPI-CT-ASSENTAMENTO-DE-TUBOS-DE-PVC-E-METALICOS-EM-REDES-DE-AGUA.pdf" TargetMode="External"/><Relationship Id="rId1083" Type="http://schemas.openxmlformats.org/officeDocument/2006/relationships/hyperlink" Target="https://www.caixa.gov.br/Downloads/sinapi-cadernos-tecnicos/SINAPI-CT-BOMBAS-HIDRAULICAS-CENTRIFUGAS-HORIZONTAIS-E-SUBMERSIVEIS.pdf" TargetMode="External"/><Relationship Id="rId2134" Type="http://schemas.openxmlformats.org/officeDocument/2006/relationships/hyperlink" Target="https://www.caixa.gov.br/Downloads/sinapi-cadernos-tecnicos/SINAPI-CT-DEPRECIACAO-JUROS-IMPOSTOS-E-SEGUROS-MANUTENCAO-E-MATERIAIS-NA-OPERACAO-DOS-EQUIPAMENTOS.pdf" TargetMode="External"/><Relationship Id="rId9161" Type="http://schemas.openxmlformats.org/officeDocument/2006/relationships/hyperlink" Target="https://www.caixa.gov.br/Downloads/sinapi-cadernos-tecnicos/SINAPI-CT-TRANSPORTE-FLUVIAL-CARGA-E-DESCARGA.pdf" TargetMode="External"/><Relationship Id="rId106" Type="http://schemas.openxmlformats.org/officeDocument/2006/relationships/hyperlink" Target="https://www.caixa.gov.br/Downloads/sinapi-cadernos-tecnicos/SINAPI-CT-ARGAMASSAS.pdf" TargetMode="External"/><Relationship Id="rId1150" Type="http://schemas.openxmlformats.org/officeDocument/2006/relationships/hyperlink" Target="https://www.caixa.gov.br/Downloads/sinapi-cadernos-tecnicos/SINAPI-CT-CAIXAS-DE-AGUA-PARA-EDIFICACOES.pdf" TargetMode="External"/><Relationship Id="rId5357" Type="http://schemas.openxmlformats.org/officeDocument/2006/relationships/hyperlink" Target="https://www.caixa.gov.br/Downloads/sinapi-cadernos-tecnicos/SINAPI-CT-INSTALACOES-PREDIAIS-DE-ESGOTO-TUBOS-E-CONEXOES.pdf" TargetMode="External"/><Relationship Id="rId6755" Type="http://schemas.openxmlformats.org/officeDocument/2006/relationships/hyperlink" Target="https://www.caixa.gov.br/Downloads/sinapi-cadernos-tecnicos/SINAPI-CT-LIMPEZA-DE-OBRA.pdf" TargetMode="External"/><Relationship Id="rId7806" Type="http://schemas.openxmlformats.org/officeDocument/2006/relationships/hyperlink" Target="https://www.caixa.gov.br/Downloads/sinapi-cadernos-tecnicos/SINAPI-CT-PERFURACAO-HORIZONTAL-DIRECIONAL-HDD.pdf" TargetMode="External"/><Relationship Id="rId520" Type="http://schemas.openxmlformats.org/officeDocument/2006/relationships/hyperlink" Target="https://www.caixa.gov.br/Downloads/sinapi-cadernos-tecnicos/SINAPI-CT-ASSENTAMENTO-DE-TUBOS-DE-PVC-E-METALICOS-EM-REDES-DE-AGUA.pdf" TargetMode="External"/><Relationship Id="rId2201" Type="http://schemas.openxmlformats.org/officeDocument/2006/relationships/hyperlink" Target="https://www.caixa.gov.br/Downloads/sinapi-cadernos-tecnicos/SINAPI-CT-DEPRECIACAO-JUROS-IMPOSTOS-E-SEGUROS-MANUTENCAO-E-MATERIAIS-NA-OPERACAO-DOS-EQUIPAMENTOS.pdf" TargetMode="External"/><Relationship Id="rId5771" Type="http://schemas.openxmlformats.org/officeDocument/2006/relationships/hyperlink" Target="https://www.caixa.gov.br/Downloads/sinapi-cadernos-tecnicos/SINAPI-CT-INSTALACOES-PREDIAIS-DE-AGUA-QUENTE-EM-CPVC.pdf" TargetMode="External"/><Relationship Id="rId6408" Type="http://schemas.openxmlformats.org/officeDocument/2006/relationships/hyperlink" Target="https://www.caixa.gov.br/Downloads/sinapi-cadernos-tecnicos/SINAPI-CT-INSTALACOES-EM-COBRE.pdf" TargetMode="External"/><Relationship Id="rId6822" Type="http://schemas.openxmlformats.org/officeDocument/2006/relationships/hyperlink" Target="https://www.caixa.gov.br/Downloads/sinapi-metodologia/Livro_SINAPI_Calculos_Parametros.pdf" TargetMode="External"/><Relationship Id="rId1967" Type="http://schemas.openxmlformats.org/officeDocument/2006/relationships/hyperlink" Target="https://www.caixa.gov.br/Downloads/sinapi-cadernos-tecnicos/SINAPI-CT-DEPRECIACAO-JUROS-IMPOSTOS-E-SEGUROS-MANUTENCAO-E-MATERIAIS-NA-OPERACAO-DOS-EQUIPAMENTOS.pdf" TargetMode="External"/><Relationship Id="rId4373" Type="http://schemas.openxmlformats.org/officeDocument/2006/relationships/hyperlink" Target="https://www.caixa.gov.br/Downloads/sinapi-cadernos-tecnicos/SINAPI-CT-INSTALACOES-ELETRICAS-ELETRODUTOS-EMBUTIDOS-CABOS-CAIXAS-TOMADAS-E-INTERRUPTORES.pdf" TargetMode="External"/><Relationship Id="rId5424" Type="http://schemas.openxmlformats.org/officeDocument/2006/relationships/hyperlink" Target="https://www.caixa.gov.br/Downloads/sinapi-cadernos-tecnicos/SINAPI-CT-INSTALACOES-PREDIAIS-DE-ESGOTO-TUBOS-E-CONEXOES.pdf" TargetMode="External"/><Relationship Id="rId8994" Type="http://schemas.openxmlformats.org/officeDocument/2006/relationships/hyperlink" Target="https://www.caixa.gov.br/Downloads/sinapi-cadernos-tecnicos/SINAPI-CT-SISTEMAS-DE-MEDICAO.pdf" TargetMode="External"/><Relationship Id="rId4026" Type="http://schemas.openxmlformats.org/officeDocument/2006/relationships/hyperlink" Target="https://www.caixa.gov.br/Downloads/sinapi-cadernos-tecnicos/SINAPI-CT-FORMAS-PARA-ESTRUTURAS-DE-CONCRETO-ARMADO.pdf" TargetMode="External"/><Relationship Id="rId4440" Type="http://schemas.openxmlformats.org/officeDocument/2006/relationships/hyperlink" Target="https://www.caixa.gov.br/Downloads/sinapi-cadernos-tecnicos/SINAPI-CT-INSTALACOES-ELETRICAS-ELETRODUTOS-EMBUTIDOS-CABOS-CAIXAS-TOMADAS-E-INTERRUPTORES.pdf" TargetMode="External"/><Relationship Id="rId7596" Type="http://schemas.openxmlformats.org/officeDocument/2006/relationships/hyperlink" Target="https://www.caixa.gov.br/Downloads/sinapi-cadernos-tecnicos/SINAPI-CT-PAREDES-EM-DRYWALL.pdf" TargetMode="External"/><Relationship Id="rId8647" Type="http://schemas.openxmlformats.org/officeDocument/2006/relationships/hyperlink" Target="https://www.caixa.gov.br/Downloads/sinapi-cadernos-tecnicos/SINAPI-CT-REDES-DE-LOGICA-TELEFONIA-E-IMAGEM.pdf" TargetMode="External"/><Relationship Id="rId3042" Type="http://schemas.openxmlformats.org/officeDocument/2006/relationships/hyperlink" Target="https://www.caixa.gov.br/Downloads/sinapi-cadernos-tecnicos/SINAPI-CT-EQUIPAMENTOS-DE-PROTECAO-COLETIVA.pdf" TargetMode="External"/><Relationship Id="rId6198" Type="http://schemas.openxmlformats.org/officeDocument/2006/relationships/hyperlink" Target="https://www.caixa.gov.br/Downloads/sinapi-cadernos-tecnicos/SINAPI-CT-INSTALACOES-DE-GAS-E-INCENDIO-EM-ACO-E-FERRO-GALVANIZADO.pdf" TargetMode="External"/><Relationship Id="rId7249" Type="http://schemas.openxmlformats.org/officeDocument/2006/relationships/hyperlink" Target="https://www.caixa.gov.br/Downloads/sinapi-cadernos-tecnicos/SINAPI-CT-LOUCAS-E-METAIS.pdf" TargetMode="External"/><Relationship Id="rId7663" Type="http://schemas.openxmlformats.org/officeDocument/2006/relationships/hyperlink" Target="https://www.caixa.gov.br/Downloads/sinapi-cadernos-tecnicos/SINAPI-CT-PASSEIOS-DE-CONCRETO.pdf" TargetMode="External"/><Relationship Id="rId8714" Type="http://schemas.openxmlformats.org/officeDocument/2006/relationships/hyperlink" Target="https://www.caixa.gov.br/Downloads/sinapi-cadernos-tecnicos/SINAPI-CT-REDES-DE-AGUA-E-ESGOTO-EM-PEAD-LISO-(TUBOS-E-CONEXOES).pdf" TargetMode="External"/><Relationship Id="rId6265" Type="http://schemas.openxmlformats.org/officeDocument/2006/relationships/hyperlink" Target="https://www.caixa.gov.br/Downloads/sinapi-cadernos-tecnicos/SINAPI-CT-INSTALACOES-DE-GAS-EM-PEX-MULTICAMADAS.pdf" TargetMode="External"/><Relationship Id="rId7316" Type="http://schemas.openxmlformats.org/officeDocument/2006/relationships/hyperlink" Target="https://www.caixa.gov.br/Downloads/sinapi-cadernos-tecnicos/SINAPI-CT-MASSA-UNICA-EXTERNA.pdf" TargetMode="External"/><Relationship Id="rId3859" Type="http://schemas.openxmlformats.org/officeDocument/2006/relationships/hyperlink" Target="https://www.caixa.gov.br/Downloads/sinapi-cadernos-tecnicos/SINAPI-CT-EXECUCAO-DE-TIRANTES.pdf" TargetMode="External"/><Relationship Id="rId5281" Type="http://schemas.openxmlformats.org/officeDocument/2006/relationships/hyperlink" Target="https://www.caixa.gov.br/Downloads/sinapi-cadernos-tecnicos/SINAPI-CT-INSTALACOES-HIDRAULICAS-EM-PPR.pdf" TargetMode="External"/><Relationship Id="rId7730" Type="http://schemas.openxmlformats.org/officeDocument/2006/relationships/hyperlink" Target="https://www.caixa.gov.br/Downloads/sinapi-cadernos-tecnicos/SINAPI-CT-PAVIMENTO-RIGIDO-DE-CONCRETO.pdf" TargetMode="External"/><Relationship Id="rId9488" Type="http://schemas.openxmlformats.org/officeDocument/2006/relationships/hyperlink" Target="https://www.caixa.gov.br/Downloads/sinapi-cadernos-tecnicos/SINAPI-CT-TUBULACAO-FLANGEADA-PARA-REDES-DE-AGUA.pdf" TargetMode="External"/><Relationship Id="rId2875" Type="http://schemas.openxmlformats.org/officeDocument/2006/relationships/hyperlink" Target="https://www.caixa.gov.br/Downloads/sinapi-cadernos-tecnicos/SINAPI-CT-ELETROCALHAS.pdf" TargetMode="External"/><Relationship Id="rId3926" Type="http://schemas.openxmlformats.org/officeDocument/2006/relationships/hyperlink" Target="https://www.caixa.gov.br/Downloads/sinapi-cadernos-tecnicos/SINAPI-CT-FOSSAS-E-SUMIDOUROS.pdf" TargetMode="External"/><Relationship Id="rId6332" Type="http://schemas.openxmlformats.org/officeDocument/2006/relationships/hyperlink" Target="https://www.caixa.gov.br/Downloads/sinapi-cadernos-tecnicos/SINAPI-CT-INSTALACOES-DE-AR-CONDICIONADO.pdf" TargetMode="External"/><Relationship Id="rId847" Type="http://schemas.openxmlformats.org/officeDocument/2006/relationships/hyperlink" Target="https://www.caixa.gov.br/Downloads/sinapi-cadernos-tecnicos/SINAPI-CT-ATERROS-BASES-SUB-BASES-E-IMPRIMACOES.pdf" TargetMode="External"/><Relationship Id="rId1477" Type="http://schemas.openxmlformats.org/officeDocument/2006/relationships/hyperlink" Target="https://www.caixa.gov.br/Downloads/sinapi-cadernos-tecnicos/SINAPI-CT-CUSTOS-HORARIOS-PRODUTIVO-E-IMPRODUTIVO-DOS-EQUIPAMENTOS.pdf" TargetMode="External"/><Relationship Id="rId1891" Type="http://schemas.openxmlformats.org/officeDocument/2006/relationships/hyperlink" Target="https://www.caixa.gov.br/Downloads/sinapi-cadernos-tecnicos/SINAPI-CT-DEMOLICOES-E-REMOCOES.pdf" TargetMode="External"/><Relationship Id="rId2528" Type="http://schemas.openxmlformats.org/officeDocument/2006/relationships/hyperlink" Target="https://www.caixa.gov.br/Downloads/sinapi-cadernos-tecnicos/SINAPI-CT-DEPRECIACAO-JUROS-IMPOSTOS-E-SEGUROS-MANUTENCAO-E-MATERIAIS-NA-OPERACAO-DOS-EQUIPAMENTOS.pdf" TargetMode="External"/><Relationship Id="rId2942" Type="http://schemas.openxmlformats.org/officeDocument/2006/relationships/hyperlink" Target="https://www.caixa.gov.br/Downloads/sinapi-cadernos-tecnicos/SINAPI-CT-ENERGIA-SOLAR-PARA-EDIFICACOES.pdf" TargetMode="External"/><Relationship Id="rId9555" Type="http://schemas.openxmlformats.org/officeDocument/2006/relationships/hyperlink" Target="https://www.caixa.gov.br/Downloads/sinapi-cadernos-tecnicos/SINAPI-CT-VERGAS-CONTRAVERGAS-E-FIXACAO-DE-ALVENARIA.pdf" TargetMode="External"/><Relationship Id="rId914" Type="http://schemas.openxmlformats.org/officeDocument/2006/relationships/hyperlink" Target="https://www.caixa.gov.br/Downloads/sinapi-cadernos-tecnicos/SINAPI-CT-ATERROS-BASES-SUB-BASES-E-IMPRIMACOES.pdf" TargetMode="External"/><Relationship Id="rId1544" Type="http://schemas.openxmlformats.org/officeDocument/2006/relationships/hyperlink" Target="https://www.caixa.gov.br/Downloads/sinapi-cadernos-tecnicos/SINAPI-CT-CUSTOS-HORARIOS-PRODUTIVO-E-IMPRODUTIVO-DOS-EQUIPAMENTOS.pdf" TargetMode="External"/><Relationship Id="rId5001" Type="http://schemas.openxmlformats.org/officeDocument/2006/relationships/hyperlink" Target="https://www.caixa.gov.br/Downloads/sinapi-cadernos-tecnicos/SINAPI-CT-INSTALACOES-HIDRAULICAS-RESERVACAO-E-BOMBAS-DE-RECALQUE.pdf" TargetMode="External"/><Relationship Id="rId8157" Type="http://schemas.openxmlformats.org/officeDocument/2006/relationships/hyperlink" Target="https://www.caixa.gov.br/Downloads/sinapi-cadernos-tecnicos/SINAPI-CT-POCOS-DE-VISITA-E-CAIXAS-PARA-BOCAS-DE-LOBO.pdf" TargetMode="External"/><Relationship Id="rId8571" Type="http://schemas.openxmlformats.org/officeDocument/2006/relationships/hyperlink" Target="https://www.caixa.gov.br/Downloads/sinapi-cadernos-tecnicos/SINAPI-CT-REDES-ENTERRADAS-DE-DISTRIBUICAO-ELETRICA.pdf" TargetMode="External"/><Relationship Id="rId9208" Type="http://schemas.openxmlformats.org/officeDocument/2006/relationships/hyperlink" Target="https://www.caixa.gov.br/Downloads/sinapi-cadernos-tecnicos/SINAPI-CT-TRANSPORTE-DE-MATERIAIS-DENTRO-DO-CANTEIRO-DE-OBRAS.pdf" TargetMode="External"/><Relationship Id="rId9622" Type="http://schemas.openxmlformats.org/officeDocument/2006/relationships/hyperlink" Target="https://www.caixa.gov.br/Downloads/sinapi-cadernos-tecnicos/SINAPI-CT-VIDROS-E-ESPELHOS.pdf" TargetMode="External"/><Relationship Id="rId1611" Type="http://schemas.openxmlformats.org/officeDocument/2006/relationships/hyperlink" Target="https://www.caixa.gov.br/Downloads/sinapi-cadernos-tecnicos/SINAPI-CT-CUSTOS-HORARIOS-PRODUTIVO-E-IMPRODUTIVO-DOS-EQUIPAMENTOS.pdf" TargetMode="External"/><Relationship Id="rId4767" Type="http://schemas.openxmlformats.org/officeDocument/2006/relationships/hyperlink" Target="https://www.caixa.gov.br/Downloads/sinapi-cadernos-tecnicos/SINAPI-CT-INSTALACOES-ELETRICAS-REDE-DE-DISTRIBUICAO.pdf" TargetMode="External"/><Relationship Id="rId5818" Type="http://schemas.openxmlformats.org/officeDocument/2006/relationships/hyperlink" Target="https://www.caixa.gov.br/Downloads/sinapi-cadernos-tecnicos/SINAPI-CT-INSTALACOES-PREDIAIS-DE-AGUAS-PLUVIAIS-TUBOS-CONEXOES-CAIXAS-E-RALOS.pdf" TargetMode="External"/><Relationship Id="rId7173" Type="http://schemas.openxmlformats.org/officeDocument/2006/relationships/hyperlink" Target="https://www.caixa.gov.br/Downloads/sinapi-cadernos-tecnicos/SINAPI-CT-LOUCAS-E-METAIS.pdf" TargetMode="External"/><Relationship Id="rId8224" Type="http://schemas.openxmlformats.org/officeDocument/2006/relationships/hyperlink" Target="https://www.caixa.gov.br/Downloads/sinapi-cadernos-tecnicos/SINAPI-CT-POCOS-DE-VISITA-E-CAIXAS-PARA-BOCAS-DE-LOBO.pdf" TargetMode="External"/><Relationship Id="rId3369" Type="http://schemas.openxmlformats.org/officeDocument/2006/relationships/hyperlink" Target="https://www.caixa.gov.br/Downloads/sinapi-cadernos-tecnicos/SINAPI-CT-ESCORAMENTO-E-PREPARO-DE-FUNDO-DE-VALAS.pdf" TargetMode="External"/><Relationship Id="rId7240" Type="http://schemas.openxmlformats.org/officeDocument/2006/relationships/hyperlink" Target="https://www.caixa.gov.br/Downloads/sinapi-cadernos-tecnicos/SINAPI-CT-LOUCAS-E-METAIS.pdf" TargetMode="External"/><Relationship Id="rId2385" Type="http://schemas.openxmlformats.org/officeDocument/2006/relationships/hyperlink" Target="https://www.caixa.gov.br/Downloads/sinapi-cadernos-tecnicos/SINAPI-CT-DEPRECIACAO-JUROS-IMPOSTOS-E-SEGUROS-MANUTENCAO-E-MATERIAIS-NA-OPERACAO-DOS-EQUIPAMENTOS.pdf" TargetMode="External"/><Relationship Id="rId3783" Type="http://schemas.openxmlformats.org/officeDocument/2006/relationships/hyperlink" Target="https://www.caixa.gov.br/Downloads/sinapi-cadernos-tecnicos/SINAPI-CT-ESTRUTURAS-DE-MADEIRA.pdf" TargetMode="External"/><Relationship Id="rId4834" Type="http://schemas.openxmlformats.org/officeDocument/2006/relationships/hyperlink" Target="https://www.caixa.gov.br/Downloads/sinapi-cadernos-tecnicos/SINAPI-CT-INSTALACOES-HIDRAULICAS-RESERVACAO-E-BOMBAS-DE-RECALQUE.pdf" TargetMode="External"/><Relationship Id="rId357" Type="http://schemas.openxmlformats.org/officeDocument/2006/relationships/hyperlink" Target="https://www.caixa.gov.br/Downloads/sinapi-cadernos-tecnicos/SINAPI-CT-ASSENTAMENTO-DE-TUBOS-DE-ESGOTO-EM-PVC-E-PEAD.pdf" TargetMode="External"/><Relationship Id="rId2038" Type="http://schemas.openxmlformats.org/officeDocument/2006/relationships/hyperlink" Target="https://www.caixa.gov.br/Downloads/sinapi-cadernos-tecnicos/SINAPI-CT-DEPRECIACAO-JUROS-IMPOSTOS-E-SEGUROS-MANUTENCAO-E-MATERIAIS-NA-OPERACAO-DOS-EQUIPAMENTOS.pdf" TargetMode="External"/><Relationship Id="rId3436" Type="http://schemas.openxmlformats.org/officeDocument/2006/relationships/hyperlink" Target="https://www.caixa.gov.br/Downloads/sinapi-cadernos-tecnicos/SINAPI-CT-ESQUADRIAS-JANELAS.pdf" TargetMode="External"/><Relationship Id="rId3850" Type="http://schemas.openxmlformats.org/officeDocument/2006/relationships/hyperlink" Target="https://www.caixa.gov.br/Downloads/sinapi-cadernos-tecnicos/SINAPI-CT-EXECUCAO-DE-TIRANTES.pdf" TargetMode="External"/><Relationship Id="rId4901" Type="http://schemas.openxmlformats.org/officeDocument/2006/relationships/hyperlink" Target="https://www.caixa.gov.br/Downloads/sinapi-cadernos-tecnicos/SINAPI-CT-INSTALACOES-HIDRAULICAS-RESERVACAO-E-BOMBAS-DE-RECALQUE.pdf" TargetMode="External"/><Relationship Id="rId9065" Type="http://schemas.openxmlformats.org/officeDocument/2006/relationships/hyperlink" Target="https://www.caixa.gov.br/Downloads/sinapi-cadernos-tecnicos/SINAPI-CT-TELHAMENTO-PARA-COBERTURA.pdf" TargetMode="External"/><Relationship Id="rId771" Type="http://schemas.openxmlformats.org/officeDocument/2006/relationships/hyperlink" Target="https://www.caixa.gov.br/Downloads/sinapi-cadernos-tecnicos/SINAPI-CT-ATERROS-BASES-SUB-BASES-E-IMPRIMACOES.pdf" TargetMode="External"/><Relationship Id="rId2452" Type="http://schemas.openxmlformats.org/officeDocument/2006/relationships/hyperlink" Target="https://www.caixa.gov.br/Downloads/sinapi-cadernos-tecnicos/SINAPI-CT-DEPRECIACAO-JUROS-IMPOSTOS-E-SEGUROS-MANUTENCAO-E-MATERIAIS-NA-OPERACAO-DOS-EQUIPAMENTOS.pdf" TargetMode="External"/><Relationship Id="rId3503" Type="http://schemas.openxmlformats.org/officeDocument/2006/relationships/hyperlink" Target="https://www.caixa.gov.br/Downloads/sinapi-cadernos-tecnicos/SINAPI-CT-ESQUADRIAS-PORTAS.pdf" TargetMode="External"/><Relationship Id="rId6659" Type="http://schemas.openxmlformats.org/officeDocument/2006/relationships/hyperlink" Target="https://www.caixa.gov.br/Downloads/sinapi-cadernos-tecnicos/SINAPI-CT-LAJES-PRE-MOLDADAS.pdf" TargetMode="External"/><Relationship Id="rId424" Type="http://schemas.openxmlformats.org/officeDocument/2006/relationships/hyperlink" Target="https://www.caixa.gov.br/Downloads/sinapi-cadernos-tecnicos/SINAPI-CT-ASSENTAMENTO-DE-TUBOS-DE-PVC-E-METALICOS-EM-REDES-DE-AGUA.pdf" TargetMode="External"/><Relationship Id="rId1054" Type="http://schemas.openxmlformats.org/officeDocument/2006/relationships/hyperlink" Target="https://www.caixa.gov.br/Downloads/sinapi-cadernos-tecnicos/SINAPI-CT-BOCAS-PARA-BUEIROS.pdf" TargetMode="External"/><Relationship Id="rId2105" Type="http://schemas.openxmlformats.org/officeDocument/2006/relationships/hyperlink" Target="https://www.caixa.gov.br/Downloads/sinapi-cadernos-tecnicos/SINAPI-CT-DEPRECIACAO-JUROS-IMPOSTOS-E-SEGUROS-MANUTENCAO-E-MATERIAIS-NA-OPERACAO-DOS-EQUIPAMENTOS.pdf" TargetMode="External"/><Relationship Id="rId5675" Type="http://schemas.openxmlformats.org/officeDocument/2006/relationships/hyperlink" Target="https://www.caixa.gov.br/Downloads/sinapi-cadernos-tecnicos/SINAPI-CT-INSTALACOES-PREDIAIS-DE-AGUA-FRIA-EM-PVC.pdf" TargetMode="External"/><Relationship Id="rId6726" Type="http://schemas.openxmlformats.org/officeDocument/2006/relationships/hyperlink" Target="https://www.caixa.gov.br/Downloads/sinapi-cadernos-tecnicos/SINAPI-CT-LIGACOES-PREDIAIS-DE-AGUA-E-ESGOTO.pdf" TargetMode="External"/><Relationship Id="rId8081" Type="http://schemas.openxmlformats.org/officeDocument/2006/relationships/hyperlink" Target="https://www.caixa.gov.br/Downloads/sinapi-cadernos-tecnicos/SINAPI-CT-POSTES-DE-CONCRETO-E-METALICOS.pdf" TargetMode="External"/><Relationship Id="rId9132" Type="http://schemas.openxmlformats.org/officeDocument/2006/relationships/hyperlink" Target="https://www.caixa.gov.br/Downloads/sinapi-cadernos-tecnicos/SINAPI-CT-TRANSPORTE-FLUVIAL-CARGA-E-DESCARGA.pdf" TargetMode="External"/><Relationship Id="rId1121" Type="http://schemas.openxmlformats.org/officeDocument/2006/relationships/hyperlink" Target="https://www.caixa.gov.br/Downloads/sinapi-cadernos-tecnicos/SINAPI-CT-CAIXAS-ENTERRADAS.pdf" TargetMode="External"/><Relationship Id="rId4277" Type="http://schemas.openxmlformats.org/officeDocument/2006/relationships/hyperlink" Target="https://www.caixa.gov.br/Downloads/sinapi-cadernos-tecnicos/SINAPI-CT-ILUMINACAO-PREDIAL-E-MONITORAMENTO.pdf" TargetMode="External"/><Relationship Id="rId4691" Type="http://schemas.openxmlformats.org/officeDocument/2006/relationships/hyperlink" Target="https://www.caixa.gov.br/Downloads/sinapi-cadernos-tecnicos/SINAPI-CT-INSTALACOES-ELETRICAS-QUADROS-CABOS-DISJUNTORES-CONTATORES-E-BARRAMENTOS-BLINDADOS.pdf" TargetMode="External"/><Relationship Id="rId5328" Type="http://schemas.openxmlformats.org/officeDocument/2006/relationships/hyperlink" Target="https://www.caixa.gov.br/Downloads/sinapi-cadernos-tecnicos/SINAPI-CT-INSTALACOES-HIDRAULICAS-EM-PPR.pdf" TargetMode="External"/><Relationship Id="rId5742" Type="http://schemas.openxmlformats.org/officeDocument/2006/relationships/hyperlink" Target="https://www.caixa.gov.br/Downloads/sinapi-cadernos-tecnicos/SINAPI-CT-INSTALACOES-PREDIAIS-DE-AGUA-QUENTE-EM-CPVC.pdf" TargetMode="External"/><Relationship Id="rId8898" Type="http://schemas.openxmlformats.org/officeDocument/2006/relationships/hyperlink" Target="https://www.caixa.gov.br/Downloads/sinapi-cadernos-tecnicos/SINAPI-CT-SINALIZACAO-VERTICAL-VIARIA.pdf" TargetMode="External"/><Relationship Id="rId3293" Type="http://schemas.openxmlformats.org/officeDocument/2006/relationships/hyperlink" Target="https://www.caixa.gov.br/Downloads/sinapi-cadernos-tecnicos/SINAPI-CT-ESCAVACAO-DE-VALAS.pdf" TargetMode="External"/><Relationship Id="rId4344" Type="http://schemas.openxmlformats.org/officeDocument/2006/relationships/hyperlink" Target="https://www.caixa.gov.br/Downloads/sinapi-cadernos-tecnicos/SINAPI-CT-IMPERMEABILIZACAO-PROTECAO-MECANICA-E-TRATAMENTO-DE-JUNTA.pdf" TargetMode="External"/><Relationship Id="rId1938" Type="http://schemas.openxmlformats.org/officeDocument/2006/relationships/hyperlink" Target="https://www.caixa.gov.br/Downloads/sinapi-cadernos-tecnicos/SINAPI-CT-DEPRECIACAO-JUROS-IMPOSTOS-E-SEGUROS-MANUTENCAO-E-MATERIAIS-NA-OPERACAO-DOS-EQUIPAMENTOS.pdf" TargetMode="External"/><Relationship Id="rId3360" Type="http://schemas.openxmlformats.org/officeDocument/2006/relationships/hyperlink" Target="https://www.caixa.gov.br/Downloads/sinapi-cadernos-tecnicos/SINAPI-CT-ESCORAMENTO-E-PREPARO-DE-FUNDO-DE-VALAS.pdf" TargetMode="External"/><Relationship Id="rId7567" Type="http://schemas.openxmlformats.org/officeDocument/2006/relationships/hyperlink" Target="https://www.caixa.gov.br/Downloads/sinapi-cadernos-tecnicos/SINAPI-CT-PAREDES-DE-CONCRETO-ESTUCAMENTO.pdf" TargetMode="External"/><Relationship Id="rId8965" Type="http://schemas.openxmlformats.org/officeDocument/2006/relationships/hyperlink" Target="https://www.caixa.gov.br/Downloads/sinapi-cadernos-tecnicos/SINAPI-CT-SISTEMAS-DE-MEDICAO.pdf" TargetMode="External"/><Relationship Id="rId281" Type="http://schemas.openxmlformats.org/officeDocument/2006/relationships/hyperlink" Target="https://www.caixa.gov.br/Downloads/sinapi-cadernos-tecnicos/SINAPI-CT-ARMACAO-PARA-ESTRUTURAS-DE-CONCRETO-ARMADO.pdf" TargetMode="External"/><Relationship Id="rId3013" Type="http://schemas.openxmlformats.org/officeDocument/2006/relationships/hyperlink" Target="https://www.caixa.gov.br/Downloads/sinapi-cadernos-tecnicos/SINAPI-CT-EQUIPAMENTOS-DE-PROTECAO-COLETIVA.pdf" TargetMode="External"/><Relationship Id="rId4411" Type="http://schemas.openxmlformats.org/officeDocument/2006/relationships/hyperlink" Target="https://www.caixa.gov.br/Downloads/sinapi-cadernos-tecnicos/SINAPI-CT-INSTALACOES-ELETRICAS-ELETRODUTOS-EMBUTIDOS-CABOS-CAIXAS-TOMADAS-E-INTERRUPTORES.pdf" TargetMode="External"/><Relationship Id="rId6169" Type="http://schemas.openxmlformats.org/officeDocument/2006/relationships/hyperlink" Target="https://www.caixa.gov.br/Downloads/sinapi-cadernos-tecnicos/SINAPI-CT-INSTALACOES-DE-GAS-E-INCENDIO-EM-ACO-E-FERRO-GALVANIZADO.pdf" TargetMode="External"/><Relationship Id="rId7981" Type="http://schemas.openxmlformats.org/officeDocument/2006/relationships/hyperlink" Target="https://www.caixa.gov.br/Downloads/sinapi-cadernos-tecnicos/SINAPI-CT-PINTURA-PARA-PISOS-E-PARA-SINALIZACAO-HORIZONTAL-E-VERTICAL.pdf" TargetMode="External"/><Relationship Id="rId8618" Type="http://schemas.openxmlformats.org/officeDocument/2006/relationships/hyperlink" Target="https://www.caixa.gov.br/Downloads/sinapi-cadernos-tecnicos/SINAPI-CT-REDES-DE-LOGICA-TELEFONIA-E-IMAGEM.pdf" TargetMode="External"/><Relationship Id="rId6583" Type="http://schemas.openxmlformats.org/officeDocument/2006/relationships/hyperlink" Target="https://www.caixa.gov.br/Downloads/sinapi-cadernos-tecnicos/SINAPI-CT-INSTALACOES-EM-COBRE.pdf" TargetMode="External"/><Relationship Id="rId7634" Type="http://schemas.openxmlformats.org/officeDocument/2006/relationships/hyperlink" Target="https://www.caixa.gov.br/Downloads/sinapi-cadernos-tecnicos/SINAPI-CT-PARQUINHOS-E-EQUIPAMENTOS-DE-GINASTICA-AO-AR-LIVRE.pdf" TargetMode="External"/><Relationship Id="rId2779" Type="http://schemas.openxmlformats.org/officeDocument/2006/relationships/hyperlink" Target="https://www.caixa.gov.br/Downloads/sinapi-cadernos-tecnicos/SINAPI-CT-DRENOS.pdf" TargetMode="External"/><Relationship Id="rId5185" Type="http://schemas.openxmlformats.org/officeDocument/2006/relationships/hyperlink" Target="https://www.caixa.gov.br/Downloads/sinapi-cadernos-tecnicos/SINAPI-CT-INSTALACOES-HIDRAULICAS-EM-PEX.pdf" TargetMode="External"/><Relationship Id="rId6236" Type="http://schemas.openxmlformats.org/officeDocument/2006/relationships/hyperlink" Target="https://www.caixa.gov.br/Downloads/sinapi-cadernos-tecnicos/SINAPI-CT-INSTALACOES-DE-GAS-E-INCENDIO-EM-ACO-E-FERRO-GALVANIZADO.pdf" TargetMode="External"/><Relationship Id="rId6650" Type="http://schemas.openxmlformats.org/officeDocument/2006/relationships/hyperlink" Target="https://www.caixa.gov.br/Downloads/sinapi-cadernos-tecnicos/SINAPI-CT-INSTALACOES-PARA-CANTEIROS-DE-OBRAS.pdf" TargetMode="External"/><Relationship Id="rId7701" Type="http://schemas.openxmlformats.org/officeDocument/2006/relationships/hyperlink" Target="https://www.caixa.gov.br/Downloads/sinapi-cadernos-tecnicos/SINAPI-CT-PAVIMENTO-INTERTRAVADO.pdf" TargetMode="External"/><Relationship Id="rId1795" Type="http://schemas.openxmlformats.org/officeDocument/2006/relationships/hyperlink" Target="https://www.caixa.gov.br/Downloads/sinapi-cadernos-tecnicos/SINAPI-CT-CUSTOS-HORARIOS-PRODUTIVO-E-IMPRODUTIVO-DOS-EQUIPAMENTOS.pdf" TargetMode="External"/><Relationship Id="rId2846" Type="http://schemas.openxmlformats.org/officeDocument/2006/relationships/hyperlink" Target="https://www.caixa.gov.br/Downloads/sinapi-cadernos-tecnicos/SINAPI-CT-DUTOS-PARA-AR-CONDICIONADO.pdf" TargetMode="External"/><Relationship Id="rId5252" Type="http://schemas.openxmlformats.org/officeDocument/2006/relationships/hyperlink" Target="https://www.caixa.gov.br/Downloads/sinapi-cadernos-tecnicos/SINAPI-CT-INSTALACOES-HIDRAULICAS-EM-PPR.pdf" TargetMode="External"/><Relationship Id="rId6303" Type="http://schemas.openxmlformats.org/officeDocument/2006/relationships/hyperlink" Target="https://www.caixa.gov.br/Downloads/sinapi-cadernos-tecnicos/SINAPI-CT-INSTALACOES-DE-GAS-EM-PEX-MULTICAMADAS.pdf" TargetMode="External"/><Relationship Id="rId9459" Type="http://schemas.openxmlformats.org/officeDocument/2006/relationships/hyperlink" Target="https://www.caixa.gov.br/Downloads/sinapi-cadernos-tecnicos/SINAPI-CT-TUBULACAO-FLANGEADA-PARA-REDES-DE-AGUA.pdf" TargetMode="External"/><Relationship Id="rId87" Type="http://schemas.openxmlformats.org/officeDocument/2006/relationships/hyperlink" Target="https://www.caixa.gov.br/Downloads/sinapi-cadernos-tecnicos/SINAPI-CT-ALVENARIAS-DIVERSAS.pdf" TargetMode="External"/><Relationship Id="rId818" Type="http://schemas.openxmlformats.org/officeDocument/2006/relationships/hyperlink" Target="https://www.caixa.gov.br/Downloads/sinapi-cadernos-tecnicos/SINAPI-CT-ATERROS-BASES-SUB-BASES-E-IMPRIMACOES.pdf" TargetMode="External"/><Relationship Id="rId1448" Type="http://schemas.openxmlformats.org/officeDocument/2006/relationships/hyperlink" Target="https://www.caixa.gov.br/Downloads/sinapi-cadernos-tecnicos/SINAPI-CT-CUSTOS-HORARIOS-PRODUTIVO-E-IMPRODUTIVO-DOS-EQUIPAMENTOS.pdf" TargetMode="External"/><Relationship Id="rId8475" Type="http://schemas.openxmlformats.org/officeDocument/2006/relationships/hyperlink" Target="https://www.caixa.gov.br/Downloads/sinapi-cadernos-tecnicos/SINAPI-CT-RASGOS-E-FIXACOES.pdf" TargetMode="External"/><Relationship Id="rId9526" Type="http://schemas.openxmlformats.org/officeDocument/2006/relationships/hyperlink" Target="https://www.caixa.gov.br/Downloads/sinapi-cadernos-tecnicos/SINAPI-CT-USINAGENS.pdf" TargetMode="External"/><Relationship Id="rId1862" Type="http://schemas.openxmlformats.org/officeDocument/2006/relationships/hyperlink" Target="https://www.caixa.gov.br/Downloads/sinapi-cadernos-tecnicos/SINAPI-CT-DEMOLICOES-E-REMOCOES.pdf" TargetMode="External"/><Relationship Id="rId2913" Type="http://schemas.openxmlformats.org/officeDocument/2006/relationships/hyperlink" Target="https://www.caixa.gov.br/Downloads/sinapi-cadernos-tecnicos/SINAPI-CT-ELETROCALHAS.pdf" TargetMode="External"/><Relationship Id="rId7077" Type="http://schemas.openxmlformats.org/officeDocument/2006/relationships/hyperlink" Target="https://www.caixa.gov.br/Downloads/sinapi-metodologia/Livro_SINAPI_Calculos_Parametros.pdf" TargetMode="External"/><Relationship Id="rId7491" Type="http://schemas.openxmlformats.org/officeDocument/2006/relationships/hyperlink" Target="https://www.caixa.gov.br/Downloads/sinapi-cadernos-tecnicos/SINAPI-CT-MONTAGEM-DE-GRUAS-E-CREMALHEIRAS.pdf" TargetMode="External"/><Relationship Id="rId8128" Type="http://schemas.openxmlformats.org/officeDocument/2006/relationships/hyperlink" Target="https://www.caixa.gov.br/Downloads/sinapi-cadernos-tecnicos/SINAPI-CT-POSTES-DE-CONCRETO-E-METALICOS.pdf" TargetMode="External"/><Relationship Id="rId1515" Type="http://schemas.openxmlformats.org/officeDocument/2006/relationships/hyperlink" Target="https://www.caixa.gov.br/Downloads/sinapi-cadernos-tecnicos/SINAPI-CT-CUSTOS-HORARIOS-PRODUTIVO-E-IMPRODUTIVO-DOS-EQUIPAMENTOS.pdf" TargetMode="External"/><Relationship Id="rId6093" Type="http://schemas.openxmlformats.org/officeDocument/2006/relationships/hyperlink" Target="https://www.caixa.gov.br/Downloads/sinapi-cadernos-tecnicos/SINAPI-CT-INSTALACOES-DE-GAS-E-INCENDIO-EM-ACO-E-FERRO-GALVANIZADO.pdf" TargetMode="External"/><Relationship Id="rId7144" Type="http://schemas.openxmlformats.org/officeDocument/2006/relationships/hyperlink" Target="https://www.caixa.gov.br/Downloads/sinapi-metodologia/Livro_SINAPI_Calculos_Parametros.pdf" TargetMode="External"/><Relationship Id="rId8542" Type="http://schemas.openxmlformats.org/officeDocument/2006/relationships/hyperlink" Target="https://www.caixa.gov.br/Downloads/sinapi-cadernos-tecnicos/SINAPI-CT-RECOMPOSICAO-DE-PAVIMENTOS.pdf" TargetMode="External"/><Relationship Id="rId3687" Type="http://schemas.openxmlformats.org/officeDocument/2006/relationships/hyperlink" Target="https://www.caixa.gov.br/Downloads/sinapi-cadernos-tecnicos/SINAPI-CT-ESTRUTURA-E-TRAMA-PARA-COBERTURA.pdf" TargetMode="External"/><Relationship Id="rId4738" Type="http://schemas.openxmlformats.org/officeDocument/2006/relationships/hyperlink" Target="https://www.caixa.gov.br/Downloads/sinapi-cadernos-tecnicos/SINAPI-CT-INSTALACOES-ELETRICAS-REDE-DE-DISTRIBUICAO.pdf" TargetMode="External"/><Relationship Id="rId2289" Type="http://schemas.openxmlformats.org/officeDocument/2006/relationships/hyperlink" Target="https://www.caixa.gov.br/Downloads/sinapi-cadernos-tecnicos/SINAPI-CT-DEPRECIACAO-JUROS-IMPOSTOS-E-SEGUROS-MANUTENCAO-E-MATERIAIS-NA-OPERACAO-DOS-EQUIPAMENTOS.pdf" TargetMode="External"/><Relationship Id="rId3754" Type="http://schemas.openxmlformats.org/officeDocument/2006/relationships/hyperlink" Target="https://www.caixa.gov.br/Downloads/sinapi-cadernos-tecnicos/SINAPI-CT-ESTRUTURAS-DE-CONTENCAO-PERFIS-PRANCHADOS-CORTINAS-E-MUROS-DE-ARRIMO.pdf" TargetMode="External"/><Relationship Id="rId4805" Type="http://schemas.openxmlformats.org/officeDocument/2006/relationships/hyperlink" Target="https://www.caixa.gov.br/Downloads/sinapi-cadernos-tecnicos/SINAPI-CT-INSTALACOES-HIDRAULICAS-RESERVACAO-E-BOMBAS-DE-RECALQUE.pdf" TargetMode="External"/><Relationship Id="rId6160" Type="http://schemas.openxmlformats.org/officeDocument/2006/relationships/hyperlink" Target="https://www.caixa.gov.br/Downloads/sinapi-cadernos-tecnicos/SINAPI-CT-INSTALACOES-DE-GAS-E-INCENDIO-EM-ACO-E-FERRO-GALVANIZADO.pdf" TargetMode="External"/><Relationship Id="rId7211" Type="http://schemas.openxmlformats.org/officeDocument/2006/relationships/hyperlink" Target="https://www.caixa.gov.br/Downloads/sinapi-cadernos-tecnicos/SINAPI-CT-LOUCAS-E-METAIS.pdf" TargetMode="External"/><Relationship Id="rId675" Type="http://schemas.openxmlformats.org/officeDocument/2006/relationships/hyperlink" Target="https://www.caixa.gov.br/Downloads/sinapi-cadernos-tecnicos/SINAPI-CT-ASSENTAMENTO-DE-TUBOS-DE-ESGOTO-OU-DRENAGEM-PLUVIAL-EM-CONCRETO.pdf" TargetMode="External"/><Relationship Id="rId2356" Type="http://schemas.openxmlformats.org/officeDocument/2006/relationships/hyperlink" Target="https://www.caixa.gov.br/Downloads/sinapi-cadernos-tecnicos/SINAPI-CT-DEPRECIACAO-JUROS-IMPOSTOS-E-SEGUROS-MANUTENCAO-E-MATERIAIS-NA-OPERACAO-DOS-EQUIPAMENTOS.pdf" TargetMode="External"/><Relationship Id="rId2770" Type="http://schemas.openxmlformats.org/officeDocument/2006/relationships/hyperlink" Target="https://www.caixa.gov.br/Downloads/sinapi-cadernos-tecnicos/SINAPI-CT-DRENOS.pdf" TargetMode="External"/><Relationship Id="rId3407" Type="http://schemas.openxmlformats.org/officeDocument/2006/relationships/hyperlink" Target="https://www.caixa.gov.br/Downloads/sinapi-cadernos-tecnicos/SINAPI-CT-ESGOTAMENTO-DE-VALA-E-REBAIXAMENTO-DO-LENCOL-FREATICO.pdf" TargetMode="External"/><Relationship Id="rId3821" Type="http://schemas.openxmlformats.org/officeDocument/2006/relationships/hyperlink" Target="https://www.caixa.gov.br/Downloads/sinapi-cadernos-tecnicos/SINAPI-CT-ESTRUTURAS-DE-MADEIRA.pdf" TargetMode="External"/><Relationship Id="rId6977" Type="http://schemas.openxmlformats.org/officeDocument/2006/relationships/hyperlink" Target="https://www.caixa.gov.br/Downloads/sinapi-metodologia/Livro_SINAPI_Calculos_Parametros.pdf" TargetMode="External"/><Relationship Id="rId9383" Type="http://schemas.openxmlformats.org/officeDocument/2006/relationships/hyperlink" Target="https://www.caixa.gov.br/Downloads/sinapi-cadernos-tecnicos/SINAPI-CT-TRANSPORTE-CARGA-E-DESCARGA-DE-MATERIAIS.pdf" TargetMode="External"/><Relationship Id="rId328" Type="http://schemas.openxmlformats.org/officeDocument/2006/relationships/hyperlink" Target="https://www.caixa.gov.br/Downloads/sinapi-cadernos-tecnicos/SINAPI-CT-ARMACAO-PARA-ESTRUTURAS-DE-CONCRETO-ARMADO.pdf" TargetMode="External"/><Relationship Id="rId742" Type="http://schemas.openxmlformats.org/officeDocument/2006/relationships/hyperlink" Target="https://www.caixa.gov.br/Downloads/sinapi-cadernos-tecnicos/SINAPI-CT-ATERRO-E-REATERRO-DE-VALAS.pdf" TargetMode="External"/><Relationship Id="rId1372" Type="http://schemas.openxmlformats.org/officeDocument/2006/relationships/hyperlink" Target="https://www.caixa.gov.br/Downloads/sinapi-cadernos-tecnicos/SINAPI-CT-CONCRETO-PROTENDIDO.pdf" TargetMode="External"/><Relationship Id="rId2009" Type="http://schemas.openxmlformats.org/officeDocument/2006/relationships/hyperlink" Target="https://www.caixa.gov.br/Downloads/sinapi-cadernos-tecnicos/SINAPI-CT-DEPRECIACAO-JUROS-IMPOSTOS-E-SEGUROS-MANUTENCAO-E-MATERIAIS-NA-OPERACAO-DOS-EQUIPAMENTOS.pdf" TargetMode="External"/><Relationship Id="rId2423" Type="http://schemas.openxmlformats.org/officeDocument/2006/relationships/hyperlink" Target="https://www.caixa.gov.br/Downloads/sinapi-cadernos-tecnicos/SINAPI-CT-DEPRECIACAO-JUROS-IMPOSTOS-E-SEGUROS-MANUTENCAO-E-MATERIAIS-NA-OPERACAO-DOS-EQUIPAMENTOS.pdf" TargetMode="External"/><Relationship Id="rId5579" Type="http://schemas.openxmlformats.org/officeDocument/2006/relationships/hyperlink" Target="https://www.caixa.gov.br/Downloads/sinapi-cadernos-tecnicos/SINAPI-CT-INSTALACOES-PREDIAIS-DE-AGUA-FRIA-EM-PVC.pdf" TargetMode="External"/><Relationship Id="rId9036" Type="http://schemas.openxmlformats.org/officeDocument/2006/relationships/hyperlink" Target="https://www.caixa.gov.br/Downloads/sinapi-cadernos-tecnicos/SINAPI-CT-TELHAMENTO-PARA-COBERTURA.pdf" TargetMode="External"/><Relationship Id="rId9450" Type="http://schemas.openxmlformats.org/officeDocument/2006/relationships/hyperlink" Target="https://www.caixa.gov.br/Downloads/sinapi-cadernos-tecnicos/SINAPI-CT-TUBULACAO-FLANGEADA-PARA-REDES-DE-AGUA.pdf" TargetMode="External"/><Relationship Id="rId1025" Type="http://schemas.openxmlformats.org/officeDocument/2006/relationships/hyperlink" Target="https://www.caixa.gov.br/Downloads/sinapi-cadernos-tecnicos/SINAPI-CT-BOCAS-PARA-BUEIROS.pdf" TargetMode="External"/><Relationship Id="rId4595" Type="http://schemas.openxmlformats.org/officeDocument/2006/relationships/hyperlink" Target="https://www.caixa.gov.br/Downloads/sinapi-cadernos-tecnicos/SINAPI-CT-INSTALACOES-ELETRICAS-ELETRODUTOS-CONEXOES-E-CONDULETES-APARENTES.pdf" TargetMode="External"/><Relationship Id="rId5646" Type="http://schemas.openxmlformats.org/officeDocument/2006/relationships/hyperlink" Target="https://www.caixa.gov.br/Downloads/sinapi-cadernos-tecnicos/SINAPI-CT-INSTALACOES-PREDIAIS-DE-AGUA-FRIA-EM-PVC.pdf" TargetMode="External"/><Relationship Id="rId5993" Type="http://schemas.openxmlformats.org/officeDocument/2006/relationships/hyperlink" Target="https://www.caixa.gov.br/Downloads/sinapi-cadernos-tecnicos/SINAPI-CT-INSTALACOES-DE-GAS-E-INCENDIO-EM-ACO-E-FERRO-GALVANIZADO.pdf" TargetMode="External"/><Relationship Id="rId8052" Type="http://schemas.openxmlformats.org/officeDocument/2006/relationships/hyperlink" Target="https://www.caixa.gov.br/Downloads/sinapi-cadernos-tecnicos/SINAPI-CT-POSTES-DE-CONCRETO-E-METALICOS.pdf" TargetMode="External"/><Relationship Id="rId9103" Type="http://schemas.openxmlformats.org/officeDocument/2006/relationships/hyperlink" Target="https://www.caixa.gov.br/Downloads/sinapi-cadernos-tecnicos/SINAPI-CT-TRANSPORTE-FLUVIAL-CARGA-E-DESCARGA.pdf" TargetMode="External"/><Relationship Id="rId3197" Type="http://schemas.openxmlformats.org/officeDocument/2006/relationships/hyperlink" Target="https://www.caixa.gov.br/Downloads/sinapi-cadernos-tecnicos/SINAPI-CT-ESCAVACAO-VERTICAL-A-CEU-ABERTO.pdf" TargetMode="External"/><Relationship Id="rId4248" Type="http://schemas.openxmlformats.org/officeDocument/2006/relationships/hyperlink" Target="https://www.caixa.gov.br/Downloads/sinapi-cadernos-tecnicos/SINAPI-CT-GUIAS-E-SARJETAS.pdf" TargetMode="External"/><Relationship Id="rId4662" Type="http://schemas.openxmlformats.org/officeDocument/2006/relationships/hyperlink" Target="https://www.caixa.gov.br/Downloads/sinapi-cadernos-tecnicos/SINAPI-CT-INSTALACOES-ELETRICAS-QUADROS-CABOS-DISJUNTORES-CONTATORES-E-BARRAMENTOS-BLINDADOS.pdf" TargetMode="External"/><Relationship Id="rId5713" Type="http://schemas.openxmlformats.org/officeDocument/2006/relationships/hyperlink" Target="https://www.caixa.gov.br/Downloads/sinapi-cadernos-tecnicos/SINAPI-CT-INSTALACOES-PREDIAIS-DE-AGUA-QUENTE-EM-CPVC.pdf" TargetMode="External"/><Relationship Id="rId8869" Type="http://schemas.openxmlformats.org/officeDocument/2006/relationships/hyperlink" Target="https://www.caixa.gov.br/Downloads/sinapi-cadernos-tecnicos/SINAPI-CT-SINALIZACAO-HORIZONTAL-VIARIA.pdf" TargetMode="External"/><Relationship Id="rId185" Type="http://schemas.openxmlformats.org/officeDocument/2006/relationships/hyperlink" Target="https://www.caixa.gov.br/Downloads/sinapi-cadernos-tecnicos/SINAPI-CT-ARGAMASSAS.pdf" TargetMode="External"/><Relationship Id="rId1909" Type="http://schemas.openxmlformats.org/officeDocument/2006/relationships/hyperlink" Target="https://www.caixa.gov.br/Downloads/sinapi-cadernos-tecnicos/SINAPI-CT-DEPRECIACAO-JUROS-IMPOSTOS-E-SEGUROS-MANUTENCAO-E-MATERIAIS-NA-OPERACAO-DOS-EQUIPAMENTOS.pdf" TargetMode="External"/><Relationship Id="rId3264" Type="http://schemas.openxmlformats.org/officeDocument/2006/relationships/hyperlink" Target="https://www.caixa.gov.br/Downloads/sinapi-cadernos-tecnicos/SINAPI-CT-ESCAVACAO-DE-VALAS.pdf" TargetMode="External"/><Relationship Id="rId4315" Type="http://schemas.openxmlformats.org/officeDocument/2006/relationships/hyperlink" Target="https://www.caixa.gov.br/Downloads/sinapi-cadernos-tecnicos/SINAPI-CT-ILUMINACAO-PREDIAL-E-MONITORAMENTO.pdf" TargetMode="External"/><Relationship Id="rId7885" Type="http://schemas.openxmlformats.org/officeDocument/2006/relationships/hyperlink" Target="https://www.caixa.gov.br/Downloads/sinapi-cadernos-tecnicos/SINAPI-CT-PINTURA-EM-MADEIRA.pdf" TargetMode="External"/><Relationship Id="rId8936" Type="http://schemas.openxmlformats.org/officeDocument/2006/relationships/hyperlink" Target="https://www.caixa.gov.br/Downloads/sinapi-cadernos-tecnicos/SINAPI-CT-SISTEMA-DE-PROTECAO-CONTRA-DESCARGAS-ATMOSFERICAS-SPDA.pdf" TargetMode="External"/><Relationship Id="rId2280" Type="http://schemas.openxmlformats.org/officeDocument/2006/relationships/hyperlink" Target="https://www.caixa.gov.br/Downloads/sinapi-cadernos-tecnicos/SINAPI-CT-DEPRECIACAO-JUROS-IMPOSTOS-E-SEGUROS-MANUTENCAO-E-MATERIAIS-NA-OPERACAO-DOS-EQUIPAMENTOS.pdf" TargetMode="External"/><Relationship Id="rId3331" Type="http://schemas.openxmlformats.org/officeDocument/2006/relationships/hyperlink" Target="https://www.caixa.gov.br/Downloads/sinapi-cadernos-tecnicos/SINAPI-CT-ESCAVACAO-DE-VALAS.pdf" TargetMode="External"/><Relationship Id="rId6487" Type="http://schemas.openxmlformats.org/officeDocument/2006/relationships/hyperlink" Target="https://www.caixa.gov.br/Downloads/sinapi-cadernos-tecnicos/SINAPI-CT-INSTALACOES-EM-COBRE.pdf" TargetMode="External"/><Relationship Id="rId7538" Type="http://schemas.openxmlformats.org/officeDocument/2006/relationships/hyperlink" Target="https://www.caixa.gov.br/Downloads/sinapi-cadernos-tecnicos/SINAPI-CT-PAREDES-DE-CONCRETO-CONCRETAGEM.pdf" TargetMode="External"/><Relationship Id="rId7952" Type="http://schemas.openxmlformats.org/officeDocument/2006/relationships/hyperlink" Target="https://www.caixa.gov.br/Downloads/sinapi-cadernos-tecnicos/SINAPI-CT-PINTURA-EM-SUPERFICIES-METALICAS.pdf" TargetMode="External"/><Relationship Id="rId252" Type="http://schemas.openxmlformats.org/officeDocument/2006/relationships/hyperlink" Target="https://www.caixa.gov.br/Downloads/sinapi-cadernos-tecnicos/SINAPI-CT-ARGAMASSAS.pdf" TargetMode="External"/><Relationship Id="rId5089" Type="http://schemas.openxmlformats.org/officeDocument/2006/relationships/hyperlink" Target="https://www.caixa.gov.br/Downloads/sinapi-cadernos-tecnicos/SINAPI-CT-INSTALACOES-HIDRAULICAS-RESERVACAO-E-BOMBAS-DE-RECALQUE.pdf" TargetMode="External"/><Relationship Id="rId6554" Type="http://schemas.openxmlformats.org/officeDocument/2006/relationships/hyperlink" Target="https://www.caixa.gov.br/Downloads/sinapi-cadernos-tecnicos/SINAPI-CT-INSTALACOES-EM-COBRE.pdf" TargetMode="External"/><Relationship Id="rId7605" Type="http://schemas.openxmlformats.org/officeDocument/2006/relationships/hyperlink" Target="https://www.caixa.gov.br/Downloads/sinapi-cadernos-tecnicos/SINAPI-CT-PAREDES-EM-DRYWALL.pdf" TargetMode="External"/><Relationship Id="rId1699" Type="http://schemas.openxmlformats.org/officeDocument/2006/relationships/hyperlink" Target="https://www.caixa.gov.br/Downloads/sinapi-cadernos-tecnicos/SINAPI-CT-CUSTOS-HORARIOS-PRODUTIVO-E-IMPRODUTIVO-DOS-EQUIPAMENTOS.pdf" TargetMode="External"/><Relationship Id="rId2000" Type="http://schemas.openxmlformats.org/officeDocument/2006/relationships/hyperlink" Target="https://www.caixa.gov.br/Downloads/sinapi-cadernos-tecnicos/SINAPI-CT-DEPRECIACAO-JUROS-IMPOSTOS-E-SEGUROS-MANUTENCAO-E-MATERIAIS-NA-OPERACAO-DOS-EQUIPAMENTOS.pdf" TargetMode="External"/><Relationship Id="rId5156" Type="http://schemas.openxmlformats.org/officeDocument/2006/relationships/hyperlink" Target="https://www.caixa.gov.br/Downloads/sinapi-cadernos-tecnicos/SINAPI-CT-INSTALACOES-HIDRAULICAS-EM-PEX.pdf" TargetMode="External"/><Relationship Id="rId5570" Type="http://schemas.openxmlformats.org/officeDocument/2006/relationships/hyperlink" Target="https://www.caixa.gov.br/Downloads/sinapi-cadernos-tecnicos/SINAPI-CT-INSTALACOES-PREDIAIS-DE-AGUA-FRIA-EM-PVC.pdf" TargetMode="External"/><Relationship Id="rId6207" Type="http://schemas.openxmlformats.org/officeDocument/2006/relationships/hyperlink" Target="https://www.caixa.gov.br/Downloads/sinapi-cadernos-tecnicos/SINAPI-CT-INSTALACOES-DE-GAS-E-INCENDIO-EM-ACO-E-FERRO-GALVANIZADO.pdf" TargetMode="External"/><Relationship Id="rId9777" Type="http://schemas.openxmlformats.org/officeDocument/2006/relationships/hyperlink" Target="https://www.caixa.gov.br/Downloads/sinapi-cadernos-tecnicos/SINAPI-CT-VALVULAS-PARA-REDES-DE-SANEAMENTO.pdf" TargetMode="External"/><Relationship Id="rId4172" Type="http://schemas.openxmlformats.org/officeDocument/2006/relationships/hyperlink" Target="https://www.caixa.gov.br/Downloads/sinapi-cadernos-tecnicos/SINAPI-CT-GESSO.pdf" TargetMode="External"/><Relationship Id="rId5223" Type="http://schemas.openxmlformats.org/officeDocument/2006/relationships/hyperlink" Target="https://www.caixa.gov.br/Downloads/sinapi-cadernos-tecnicos/SINAPI-CT-INSTALACOES-HIDRAULICAS-EM-PEX.pdf" TargetMode="External"/><Relationship Id="rId6621" Type="http://schemas.openxmlformats.org/officeDocument/2006/relationships/hyperlink" Target="https://www.caixa.gov.br/Downloads/sinapi-cadernos-tecnicos/SINAPI-CT-INSTALACOES-PARA-CANTEIROS-DE-OBRAS.pdf" TargetMode="External"/><Relationship Id="rId8379" Type="http://schemas.openxmlformats.org/officeDocument/2006/relationships/hyperlink" Target="https://www.caixa.gov.br/Downloads/sinapi-cadernos-tecnicos/SINAPI-CT-RADIER-PISO-DE-CONCRETO-E-LAJE-SOBRE-SOLO.pdf" TargetMode="External"/><Relationship Id="rId1766" Type="http://schemas.openxmlformats.org/officeDocument/2006/relationships/hyperlink" Target="https://www.caixa.gov.br/Downloads/sinapi-cadernos-tecnicos/SINAPI-CT-CUSTOS-HORARIOS-PRODUTIVO-E-IMPRODUTIVO-DOS-EQUIPAMENTOS.pdf" TargetMode="External"/><Relationship Id="rId2817" Type="http://schemas.openxmlformats.org/officeDocument/2006/relationships/hyperlink" Target="https://www.caixa.gov.br/Downloads/sinapi-cadernos-tecnicos/SINAPI-CT-DUTOS-PARA-AR-CONDICIONADO.pdf" TargetMode="External"/><Relationship Id="rId8793" Type="http://schemas.openxmlformats.org/officeDocument/2006/relationships/hyperlink" Target="https://www.caixa.gov.br/Downloads/sinapi-cadernos-tecnicos/SINAPI-CT-REMOCAO-DE-ENTULHO-E-DESCARTE.pdf" TargetMode="External"/><Relationship Id="rId58" Type="http://schemas.openxmlformats.org/officeDocument/2006/relationships/hyperlink" Target="https://www.caixa.gov.br/Downloads/sinapi-cadernos-tecnicos/SINAPI-CT-ALVENARIA-DE-VEDACAO.pdf" TargetMode="External"/><Relationship Id="rId1419" Type="http://schemas.openxmlformats.org/officeDocument/2006/relationships/hyperlink" Target="https://www.caixa.gov.br/Downloads/sinapi-cadernos-tecnicos/SINAPI-CT-CONTRAPISO.pdf" TargetMode="External"/><Relationship Id="rId1833" Type="http://schemas.openxmlformats.org/officeDocument/2006/relationships/hyperlink" Target="https://www.caixa.gov.br/Downloads/sinapi-cadernos-tecnicos/SINAPI-CT-CUSTOS-HORARIOS-PRODUTIVO-E-IMPRODUTIVO-DOS-EQUIPAMENTOS.pdf" TargetMode="External"/><Relationship Id="rId4989" Type="http://schemas.openxmlformats.org/officeDocument/2006/relationships/hyperlink" Target="https://www.caixa.gov.br/Downloads/sinapi-cadernos-tecnicos/SINAPI-CT-INSTALACOES-HIDRAULICAS-RESERVACAO-E-BOMBAS-DE-RECALQUE.pdf" TargetMode="External"/><Relationship Id="rId7048" Type="http://schemas.openxmlformats.org/officeDocument/2006/relationships/hyperlink" Target="https://www.caixa.gov.br/Downloads/sinapi-metodologia/Livro_SINAPI_Calculos_Parametros.pdf" TargetMode="External"/><Relationship Id="rId7395" Type="http://schemas.openxmlformats.org/officeDocument/2006/relationships/hyperlink" Target="https://www.caixa.gov.br/Downloads/sinapi-cadernos-tecnicos/SINAPI-CT-MASSA-UNICA-EXTERNA.pdf" TargetMode="External"/><Relationship Id="rId8446" Type="http://schemas.openxmlformats.org/officeDocument/2006/relationships/hyperlink" Target="https://www.caixa.gov.br/Downloads/sinapi-cadernos-tecnicos/SINAPI-CT-RASGOS-E-FIXACOES.pdf" TargetMode="External"/><Relationship Id="rId8860" Type="http://schemas.openxmlformats.org/officeDocument/2006/relationships/hyperlink" Target="https://www.caixa.gov.br/Downloads/sinapi-cadernos-tecnicos/SINAPI-CT-SINALIZACAO-HORIZONTAL-VIARIA.pdf" TargetMode="External"/><Relationship Id="rId1900" Type="http://schemas.openxmlformats.org/officeDocument/2006/relationships/hyperlink" Target="https://www.caixa.gov.br/Downloads/sinapi-cadernos-tecnicos/SINAPI-CT-DEMOLICOES-E-REMOCOES.pdf" TargetMode="External"/><Relationship Id="rId7462" Type="http://schemas.openxmlformats.org/officeDocument/2006/relationships/hyperlink" Target="https://www.caixa.gov.br/Downloads/sinapi-cadernos-tecnicos/SINAPI-CT-MOBILIARIO-URBANO.pdf" TargetMode="External"/><Relationship Id="rId8513" Type="http://schemas.openxmlformats.org/officeDocument/2006/relationships/hyperlink" Target="https://www.caixa.gov.br/Downloads/sinapi-cadernos-tecnicos/SINAPI-CT-RECOMPOSICAO-DE-PAVIMENTOS.pdf" TargetMode="External"/><Relationship Id="rId3658" Type="http://schemas.openxmlformats.org/officeDocument/2006/relationships/hyperlink" Target="https://www.caixa.gov.br/Downloads/sinapi-cadernos-tecnicos/SINAPI-CT-ESTRUTURA-E-TRAMA-PARA-COBERTURA.pdf" TargetMode="External"/><Relationship Id="rId4709" Type="http://schemas.openxmlformats.org/officeDocument/2006/relationships/hyperlink" Target="https://www.caixa.gov.br/Downloads/sinapi-cadernos-tecnicos/SINAPI-CT-INSTALACOES-ELETRICAS-QUADROS-CABOS-DISJUNTORES-CONTATORES-E-BARRAMENTOS-BLINDADOS.pdf" TargetMode="External"/><Relationship Id="rId6064" Type="http://schemas.openxmlformats.org/officeDocument/2006/relationships/hyperlink" Target="https://www.caixa.gov.br/Downloads/sinapi-cadernos-tecnicos/SINAPI-CT-INSTALACOES-DE-GAS-E-INCENDIO-EM-ACO-E-FERRO-GALVANIZADO.pdf" TargetMode="External"/><Relationship Id="rId7115" Type="http://schemas.openxmlformats.org/officeDocument/2006/relationships/hyperlink" Target="https://www.caixa.gov.br/Downloads/sinapi-metodologia/Livro_SINAPI_Calculos_Parametros.pdf" TargetMode="External"/><Relationship Id="rId579" Type="http://schemas.openxmlformats.org/officeDocument/2006/relationships/hyperlink" Target="https://www.caixa.gov.br/Downloads/sinapi-cadernos-tecnicos/SINAPI-CT-ASSENTAMENTO-DE-TUBOS-DE-PVC-E-METALICOS-EM-REDES-DE-AGUA.pdf" TargetMode="External"/><Relationship Id="rId993" Type="http://schemas.openxmlformats.org/officeDocument/2006/relationships/hyperlink" Target="https://www.caixa.gov.br/Downloads/sinapi-cadernos-tecnicos/SINAPI-CT-BOCAS-PARA-BUEIROS.pdf" TargetMode="External"/><Relationship Id="rId2674" Type="http://schemas.openxmlformats.org/officeDocument/2006/relationships/hyperlink" Target="https://www.caixa.gov.br/Downloads/sinapi-cadernos-tecnicos/SINAPI-CT-DEPRECIACAO-JUROS-IMPOSTOS-E-SEGUROS-MANUTENCAO-E-MATERIAIS-NA-OPERACAO-DOS-EQUIPAMENTOS.pdf" TargetMode="External"/><Relationship Id="rId5080" Type="http://schemas.openxmlformats.org/officeDocument/2006/relationships/hyperlink" Target="https://www.caixa.gov.br/Downloads/sinapi-cadernos-tecnicos/SINAPI-CT-INSTALACOES-HIDRAULICAS-RESERVACAO-E-BOMBAS-DE-RECALQUE.pdf" TargetMode="External"/><Relationship Id="rId6131" Type="http://schemas.openxmlformats.org/officeDocument/2006/relationships/hyperlink" Target="https://www.caixa.gov.br/Downloads/sinapi-cadernos-tecnicos/SINAPI-CT-INSTALACOES-DE-GAS-E-INCENDIO-EM-ACO-E-FERRO-GALVANIZADO.pdf" TargetMode="External"/><Relationship Id="rId9287" Type="http://schemas.openxmlformats.org/officeDocument/2006/relationships/hyperlink" Target="https://www.caixa.gov.br/Downloads/sinapi-cadernos-tecnicos/SINAPI-CT-TRANSPORTE-CARGA-E-DESCARGA-DE-MATERIAIS.pdf" TargetMode="External"/><Relationship Id="rId646" Type="http://schemas.openxmlformats.org/officeDocument/2006/relationships/hyperlink" Target="https://www.caixa.gov.br/Downloads/sinapi-cadernos-tecnicos/SINAPI-CT-ASSENTAMENTO-DE-TUBOS-DE-ESGOTO-OU-DRENAGEM-PLUVIAL-EM-CONCRETO.pdf" TargetMode="External"/><Relationship Id="rId1276" Type="http://schemas.openxmlformats.org/officeDocument/2006/relationships/hyperlink" Target="https://www.caixa.gov.br/Downloads/sinapi-cadernos-tecnicos/SINAPI-CT-CHAPISCO.pdf" TargetMode="External"/><Relationship Id="rId2327" Type="http://schemas.openxmlformats.org/officeDocument/2006/relationships/hyperlink" Target="https://www.caixa.gov.br/Downloads/sinapi-cadernos-tecnicos/SINAPI-CT-DEPRECIACAO-JUROS-IMPOSTOS-E-SEGUROS-MANUTENCAO-E-MATERIAIS-NA-OPERACAO-DOS-EQUIPAMENTOS.pdf" TargetMode="External"/><Relationship Id="rId3725" Type="http://schemas.openxmlformats.org/officeDocument/2006/relationships/hyperlink" Target="https://www.caixa.gov.br/Downloads/sinapi-cadernos-tecnicos/SINAPI-CT-ESTRUTURAS-PRE-FABRICADAS-E-PRE-MOLDADAS.pdf" TargetMode="External"/><Relationship Id="rId9354" Type="http://schemas.openxmlformats.org/officeDocument/2006/relationships/hyperlink" Target="https://www.caixa.gov.br/Downloads/sinapi-cadernos-tecnicos/SINAPI-CT-TRANSPORTE-CARGA-E-DESCARGA-DE-MATERIAIS.pdf" TargetMode="External"/><Relationship Id="rId1690" Type="http://schemas.openxmlformats.org/officeDocument/2006/relationships/hyperlink" Target="https://www.caixa.gov.br/Downloads/sinapi-cadernos-tecnicos/SINAPI-CT-CUSTOS-HORARIOS-PRODUTIVO-E-IMPRODUTIVO-DOS-EQUIPAMENTOS.pdf" TargetMode="External"/><Relationship Id="rId2741" Type="http://schemas.openxmlformats.org/officeDocument/2006/relationships/hyperlink" Target="https://www.caixa.gov.br/Downloads/sinapi-cadernos-tecnicos/SINAPI-CT-DRENAGEM-DE-AR-CONDICIONADO.pdf" TargetMode="External"/><Relationship Id="rId5897" Type="http://schemas.openxmlformats.org/officeDocument/2006/relationships/hyperlink" Target="https://www.caixa.gov.br/Downloads/sinapi-cadernos-tecnicos/SINAPI-CT-INSTALACOES-PREDIAIS-DE-AGUAS-PLUVIAIS-TUBOS-CONEXOES-CAIXAS-E-RALOS.pdf" TargetMode="External"/><Relationship Id="rId6948" Type="http://schemas.openxmlformats.org/officeDocument/2006/relationships/hyperlink" Target="https://www.caixa.gov.br/Downloads/sinapi-metodologia/Livro_SINAPI_Calculos_Parametros.pdf" TargetMode="External"/><Relationship Id="rId9007" Type="http://schemas.openxmlformats.org/officeDocument/2006/relationships/hyperlink" Target="https://www.caixa.gov.br/Downloads/sinapi-cadernos-tecnicos/SINAPI-CT-SISTEMAS-DE-MEDICAO.pdf" TargetMode="External"/><Relationship Id="rId713" Type="http://schemas.openxmlformats.org/officeDocument/2006/relationships/hyperlink" Target="https://www.caixa.gov.br/Downloads/sinapi-cadernos-tecnicos/SINAPI-CT-ASSENTAMENTO-DE-TUBOS-DE-ESGOTO-OU-DRENAGEM-PLUVIAL-EM-CONCRETO.pdf" TargetMode="External"/><Relationship Id="rId1343" Type="http://schemas.openxmlformats.org/officeDocument/2006/relationships/hyperlink" Target="https://www.caixa.gov.br/Downloads/sinapi-cadernos-tecnicos/SINAPI-CT-CONCRETO-PROTENDIDO.pdf" TargetMode="External"/><Relationship Id="rId4499" Type="http://schemas.openxmlformats.org/officeDocument/2006/relationships/hyperlink" Target="https://www.caixa.gov.br/Downloads/sinapi-cadernos-tecnicos/SINAPI-CT-INSTALACOES-ELETRICAS-ELETRODUTOS-EMBUTIDOS-CABOS-CAIXAS-TOMADAS-E-INTERRUPTORES.pdf" TargetMode="External"/><Relationship Id="rId5964" Type="http://schemas.openxmlformats.org/officeDocument/2006/relationships/hyperlink" Target="https://www.caixa.gov.br/Downloads/sinapi-cadernos-tecnicos/SINAPI-CT-INSTALACOES-DE-GAS-E-INCENDIO-EM-ACO-E-FERRO-GALVANIZADO.pdf" TargetMode="External"/><Relationship Id="rId8370" Type="http://schemas.openxmlformats.org/officeDocument/2006/relationships/hyperlink" Target="https://www.caixa.gov.br/Downloads/sinapi-cadernos-tecnicos/SINAPI-CT-RADIER-PISO-DE-CONCRETO-E-LAJE-SOBRE-SOLO.pdf" TargetMode="External"/><Relationship Id="rId9421" Type="http://schemas.openxmlformats.org/officeDocument/2006/relationships/hyperlink" Target="https://www.caixa.gov.br/Downloads/sinapi-cadernos-tecnicos/SINAPI-CT-TRANSPORTE-CARGA-E-DESCARGA-DE-MATERIAIS.pdf" TargetMode="External"/><Relationship Id="rId1410" Type="http://schemas.openxmlformats.org/officeDocument/2006/relationships/hyperlink" Target="https://www.caixa.gov.br/Downloads/sinapi-cadernos-tecnicos/SINAPI-CT-CONTRAPISO.pdf" TargetMode="External"/><Relationship Id="rId4566" Type="http://schemas.openxmlformats.org/officeDocument/2006/relationships/hyperlink" Target="https://www.caixa.gov.br/Downloads/sinapi-cadernos-tecnicos/SINAPI-CT-INSTALACOES-ELETRICAS-ELETRODUTOS-CONEXOES-E-CONDULETES-APARENTES.pdf" TargetMode="External"/><Relationship Id="rId4980" Type="http://schemas.openxmlformats.org/officeDocument/2006/relationships/hyperlink" Target="https://www.caixa.gov.br/Downloads/sinapi-cadernos-tecnicos/SINAPI-CT-INSTALACOES-HIDRAULICAS-RESERVACAO-E-BOMBAS-DE-RECALQUE.pdf" TargetMode="External"/><Relationship Id="rId5617" Type="http://schemas.openxmlformats.org/officeDocument/2006/relationships/hyperlink" Target="https://www.caixa.gov.br/Downloads/sinapi-cadernos-tecnicos/SINAPI-CT-INSTALACOES-PREDIAIS-DE-AGUA-FRIA-EM-PVC.pdf" TargetMode="External"/><Relationship Id="rId8023" Type="http://schemas.openxmlformats.org/officeDocument/2006/relationships/hyperlink" Target="https://www.caixa.gov.br/Downloads/sinapi-cadernos-tecnicos/SINAPI-CT-PISOS.pdf" TargetMode="External"/><Relationship Id="rId3168" Type="http://schemas.openxmlformats.org/officeDocument/2006/relationships/hyperlink" Target="https://www.caixa.gov.br/Downloads/sinapi-cadernos-tecnicos/SINAPI-CT-ESCAVACAO-HORIZONTAL.pdf" TargetMode="External"/><Relationship Id="rId3582" Type="http://schemas.openxmlformats.org/officeDocument/2006/relationships/hyperlink" Target="https://www.caixa.gov.br/Downloads/sinapi-cadernos-tecnicos/SINAPI-CT-ESTACAS-BROCA-STRAUSS-E-ESCAVADA-COM-FLUIDO-ESTABILIZANTE.pdf" TargetMode="External"/><Relationship Id="rId4219" Type="http://schemas.openxmlformats.org/officeDocument/2006/relationships/hyperlink" Target="https://www.caixa.gov.br/Downloads/sinapi-cadernos-tecnicos/SINAPI-CT-GUARDA-CORPO-CORRIMAO-E-GRADE-PARA-ESQUADRIAS.pdf" TargetMode="External"/><Relationship Id="rId4633" Type="http://schemas.openxmlformats.org/officeDocument/2006/relationships/hyperlink" Target="https://www.caixa.gov.br/Downloads/sinapi-cadernos-tecnicos/SINAPI-CT-INSTALACOES-ELETRICAS-QUADROS-CABOS-DISJUNTORES-CONTATORES-E-BARRAMENTOS-BLINDADOS.pdf" TargetMode="External"/><Relationship Id="rId7789" Type="http://schemas.openxmlformats.org/officeDocument/2006/relationships/hyperlink" Target="https://www.caixa.gov.br/Downloads/sinapi-cadernos-tecnicos/SINAPI-CT-PERFURACAO-HORIZONTAL-DIRECIONAL-HDD.pdf" TargetMode="External"/><Relationship Id="rId2184" Type="http://schemas.openxmlformats.org/officeDocument/2006/relationships/hyperlink" Target="https://www.caixa.gov.br/Downloads/sinapi-cadernos-tecnicos/SINAPI-CT-DEPRECIACAO-JUROS-IMPOSTOS-E-SEGUROS-MANUTENCAO-E-MATERIAIS-NA-OPERACAO-DOS-EQUIPAMENTOS.pdf" TargetMode="External"/><Relationship Id="rId3235" Type="http://schemas.openxmlformats.org/officeDocument/2006/relationships/hyperlink" Target="https://www.caixa.gov.br/Downloads/sinapi-cadernos-tecnicos/SINAPI-CT-ESCAVACAO-VERTICAL-A-CEU-ABERTO.pdf" TargetMode="External"/><Relationship Id="rId7856" Type="http://schemas.openxmlformats.org/officeDocument/2006/relationships/hyperlink" Target="https://www.caixa.gov.br/Downloads/sinapi-cadernos-tecnicos/SINAPI-CT-PINTURA-EXTERNA.pdf" TargetMode="External"/><Relationship Id="rId156" Type="http://schemas.openxmlformats.org/officeDocument/2006/relationships/hyperlink" Target="https://www.caixa.gov.br/Downloads/sinapi-cadernos-tecnicos/SINAPI-CT-ARGAMASSAS.pdf" TargetMode="External"/><Relationship Id="rId570" Type="http://schemas.openxmlformats.org/officeDocument/2006/relationships/hyperlink" Target="https://www.caixa.gov.br/Downloads/sinapi-cadernos-tecnicos/SINAPI-CT-ASSENTAMENTO-DE-TUBOS-DE-PVC-E-METALICOS-EM-REDES-DE-AGUA.pdf" TargetMode="External"/><Relationship Id="rId2251" Type="http://schemas.openxmlformats.org/officeDocument/2006/relationships/hyperlink" Target="https://www.caixa.gov.br/Downloads/sinapi-cadernos-tecnicos/SINAPI-CT-DEPRECIACAO-JUROS-IMPOSTOS-E-SEGUROS-MANUTENCAO-E-MATERIAIS-NA-OPERACAO-DOS-EQUIPAMENTOS.pdf" TargetMode="External"/><Relationship Id="rId3302" Type="http://schemas.openxmlformats.org/officeDocument/2006/relationships/hyperlink" Target="https://www.caixa.gov.br/Downloads/sinapi-cadernos-tecnicos/SINAPI-CT-ESCAVACAO-DE-VALAS.pdf" TargetMode="External"/><Relationship Id="rId4700" Type="http://schemas.openxmlformats.org/officeDocument/2006/relationships/hyperlink" Target="https://www.caixa.gov.br/Downloads/sinapi-cadernos-tecnicos/SINAPI-CT-INSTALACOES-ELETRICAS-QUADROS-CABOS-DISJUNTORES-CONTATORES-E-BARRAMENTOS-BLINDADOS.pdf" TargetMode="External"/><Relationship Id="rId6458" Type="http://schemas.openxmlformats.org/officeDocument/2006/relationships/hyperlink" Target="https://www.caixa.gov.br/Downloads/sinapi-cadernos-tecnicos/SINAPI-CT-INSTALACOES-EM-COBRE.pdf" TargetMode="External"/><Relationship Id="rId7509" Type="http://schemas.openxmlformats.org/officeDocument/2006/relationships/hyperlink" Target="https://www.caixa.gov.br/Downloads/sinapi-cadernos-tecnicos/SINAPI-CT-PAISAGISMO-PLANTIO.pdf" TargetMode="External"/><Relationship Id="rId8907" Type="http://schemas.openxmlformats.org/officeDocument/2006/relationships/hyperlink" Target="https://www.caixa.gov.br/Downloads/sinapi-cadernos-tecnicos/SINAPI-CT-SINALIZACAO-VERTICAL-VIARIA.pdf" TargetMode="External"/><Relationship Id="rId223" Type="http://schemas.openxmlformats.org/officeDocument/2006/relationships/hyperlink" Target="https://www.caixa.gov.br/Downloads/sinapi-cadernos-tecnicos/SINAPI-CT-ARGAMASSAS.pdf" TargetMode="External"/><Relationship Id="rId6872" Type="http://schemas.openxmlformats.org/officeDocument/2006/relationships/hyperlink" Target="https://www.caixa.gov.br/Downloads/sinapi-metodologia/Livro_SINAPI_Calculos_Parametros.pdf" TargetMode="External"/><Relationship Id="rId7923" Type="http://schemas.openxmlformats.org/officeDocument/2006/relationships/hyperlink" Target="https://www.caixa.gov.br/Downloads/sinapi-cadernos-tecnicos/SINAPI-CT-PINTURA-EM-SUPERFICIES-METALICAS.pdf" TargetMode="External"/><Relationship Id="rId4076" Type="http://schemas.openxmlformats.org/officeDocument/2006/relationships/hyperlink" Target="https://www.caixa.gov.br/Downloads/sinapi-cadernos-tecnicos/SINAPI-CT-FORMAS-PARA-ESTRUTURAS-DE-CONCRETO-ARMADO.pdf" TargetMode="External"/><Relationship Id="rId5474" Type="http://schemas.openxmlformats.org/officeDocument/2006/relationships/hyperlink" Target="https://www.caixa.gov.br/Downloads/sinapi-cadernos-tecnicos/SINAPI-CT-INSTALACOES-PREDIAIS-DE-AGUA-FRIA-EM-PVC.pdf" TargetMode="External"/><Relationship Id="rId6525" Type="http://schemas.openxmlformats.org/officeDocument/2006/relationships/hyperlink" Target="https://www.caixa.gov.br/Downloads/sinapi-cadernos-tecnicos/SINAPI-CT-INSTALACOES-EM-COBRE.pdf" TargetMode="External"/><Relationship Id="rId4490" Type="http://schemas.openxmlformats.org/officeDocument/2006/relationships/hyperlink" Target="https://www.caixa.gov.br/Downloads/sinapi-cadernos-tecnicos/SINAPI-CT-INSTALACOES-ELETRICAS-ELETRODUTOS-EMBUTIDOS-CABOS-CAIXAS-TOMADAS-E-INTERRUPTORES.pdf" TargetMode="External"/><Relationship Id="rId5127" Type="http://schemas.openxmlformats.org/officeDocument/2006/relationships/hyperlink" Target="https://www.caixa.gov.br/Downloads/sinapi-cadernos-tecnicos/SINAPI-CT-INSTALACOES-HIDRAULICAS-EM-PEX.pdf" TargetMode="External"/><Relationship Id="rId5541" Type="http://schemas.openxmlformats.org/officeDocument/2006/relationships/hyperlink" Target="https://www.caixa.gov.br/Downloads/sinapi-cadernos-tecnicos/SINAPI-CT-INSTALACOES-PREDIAIS-DE-AGUA-FRIA-EM-PVC.pdf" TargetMode="External"/><Relationship Id="rId8697" Type="http://schemas.openxmlformats.org/officeDocument/2006/relationships/hyperlink" Target="https://www.caixa.gov.br/Downloads/sinapi-cadernos-tecnicos/SINAPI-CT-REDES-DE-AGUA-E-ESGOTO-EM-PEAD-LISO-(TUBOS-E-CONEXOES).pdf" TargetMode="External"/><Relationship Id="rId9748" Type="http://schemas.openxmlformats.org/officeDocument/2006/relationships/hyperlink" Target="https://www.caixa.gov.br/Downloads/sinapi-cadernos-tecnicos/SINAPI-CT-VALVULAS-PARA-REDES-DE-SANEAMENTO.pdf" TargetMode="External"/><Relationship Id="rId1737" Type="http://schemas.openxmlformats.org/officeDocument/2006/relationships/hyperlink" Target="https://www.caixa.gov.br/Downloads/sinapi-cadernos-tecnicos/SINAPI-CT-CUSTOS-HORARIOS-PRODUTIVO-E-IMPRODUTIVO-DOS-EQUIPAMENTOS.pdf" TargetMode="External"/><Relationship Id="rId3092" Type="http://schemas.openxmlformats.org/officeDocument/2006/relationships/hyperlink" Target="https://www.caixa.gov.br/Downloads/sinapi-cadernos-tecnicos/SINAPI-CT-ESCADAS.pdf" TargetMode="External"/><Relationship Id="rId4143" Type="http://schemas.openxmlformats.org/officeDocument/2006/relationships/hyperlink" Target="https://www.caixa.gov.br/Downloads/sinapi-cadernos-tecnicos/SINAPI-CT-GABIOES-EXECUCAO-DE-MURO-E-PROTECAO-SUPERFICIAL.pdf" TargetMode="External"/><Relationship Id="rId7299" Type="http://schemas.openxmlformats.org/officeDocument/2006/relationships/hyperlink" Target="https://www.caixa.gov.br/Downloads/sinapi-cadernos-tecnicos/SINAPI-CT-MASSA-UNICA-EXTERNA.pdf" TargetMode="External"/><Relationship Id="rId8764" Type="http://schemas.openxmlformats.org/officeDocument/2006/relationships/hyperlink" Target="https://www.caixa.gov.br/Downloads/sinapi-cadernos-tecnicos/SINAPI-CT-REDES-DE-AGUA-E-ESGOTO-EM-PEAD-LISO-(TUBOS-E-CONEXOES).pdf" TargetMode="External"/><Relationship Id="rId29" Type="http://schemas.openxmlformats.org/officeDocument/2006/relationships/hyperlink" Target="https://www.caixa.gov.br/Downloads/sinapi-cadernos-tecnicos/SINAPI-CT-ALVENARIA-ESTRUTURAL-BLOCOS-DE-CONCRETO.pdf" TargetMode="External"/><Relationship Id="rId4210" Type="http://schemas.openxmlformats.org/officeDocument/2006/relationships/hyperlink" Target="https://www.caixa.gov.br/Downloads/sinapi-cadernos-tecnicos/SINAPI-CT-GRAUTE-E-ARMACAO.pdf" TargetMode="External"/><Relationship Id="rId7366" Type="http://schemas.openxmlformats.org/officeDocument/2006/relationships/hyperlink" Target="https://www.caixa.gov.br/Downloads/sinapi-cadernos-tecnicos/SINAPI-CT-MASSA-UNICA-EXTERNA.pdf" TargetMode="External"/><Relationship Id="rId7780" Type="http://schemas.openxmlformats.org/officeDocument/2006/relationships/hyperlink" Target="https://www.caixa.gov.br/Downloads/sinapi-cadernos-tecnicos/SINAPI-CT-PERFURACAO-HORIZONTAL-DIRECIONAL-HDD.pdf" TargetMode="External"/><Relationship Id="rId8417" Type="http://schemas.openxmlformats.org/officeDocument/2006/relationships/hyperlink" Target="https://www.caixa.gov.br/Downloads/sinapi-cadernos-tecnicos/SINAPI-CT-RASGOS-E-FIXACOES.pdf" TargetMode="External"/><Relationship Id="rId1804" Type="http://schemas.openxmlformats.org/officeDocument/2006/relationships/hyperlink" Target="https://www.caixa.gov.br/Downloads/sinapi-cadernos-tecnicos/SINAPI-CT-CUSTOS-HORARIOS-PRODUTIVO-E-IMPRODUTIVO-DOS-EQUIPAMENTOS.pdf" TargetMode="External"/><Relationship Id="rId6382" Type="http://schemas.openxmlformats.org/officeDocument/2006/relationships/hyperlink" Target="https://www.caixa.gov.br/Downloads/sinapi-cadernos-tecnicos/SINAPI-CT-INSTALACOES-EM-COBRE.pdf" TargetMode="External"/><Relationship Id="rId7019" Type="http://schemas.openxmlformats.org/officeDocument/2006/relationships/hyperlink" Target="https://www.caixa.gov.br/Downloads/sinapi-metodologia/Livro_SINAPI_Calculos_Parametros.pdf" TargetMode="External"/><Relationship Id="rId7433" Type="http://schemas.openxmlformats.org/officeDocument/2006/relationships/hyperlink" Target="https://www.caixa.gov.br/Downloads/sinapi-cadernos-tecnicos/SINAPI-CT-MASSA-UNICA-INTERNA.pdf" TargetMode="External"/><Relationship Id="rId8831" Type="http://schemas.openxmlformats.org/officeDocument/2006/relationships/hyperlink" Target="https://www.caixa.gov.br/Downloads/sinapi-cadernos-tecnicos/SINAPI-CT-REVESTIMENTOS-CERAMICOS-INTERNOS.pdf" TargetMode="External"/><Relationship Id="rId3976" Type="http://schemas.openxmlformats.org/officeDocument/2006/relationships/hyperlink" Target="https://www.caixa.gov.br/Downloads/sinapi-cadernos-tecnicos/SINAPI-CT-FUNDACOES-RASAS-(BLOCOS-SAPATAS-VIGAS-BALDRAME).pdf" TargetMode="External"/><Relationship Id="rId6035" Type="http://schemas.openxmlformats.org/officeDocument/2006/relationships/hyperlink" Target="https://www.caixa.gov.br/Downloads/sinapi-cadernos-tecnicos/SINAPI-CT-INSTALACOES-DE-GAS-E-INCENDIO-EM-ACO-E-FERRO-GALVANIZADO.pdf" TargetMode="External"/><Relationship Id="rId897" Type="http://schemas.openxmlformats.org/officeDocument/2006/relationships/hyperlink" Target="https://www.caixa.gov.br/Downloads/sinapi-cadernos-tecnicos/SINAPI-CT-ATERROS-BASES-SUB-BASES-E-IMPRIMACOES.pdf" TargetMode="External"/><Relationship Id="rId2578" Type="http://schemas.openxmlformats.org/officeDocument/2006/relationships/hyperlink" Target="https://www.caixa.gov.br/Downloads/sinapi-cadernos-tecnicos/SINAPI-CT-DEPRECIACAO-JUROS-IMPOSTOS-E-SEGUROS-MANUTENCAO-E-MATERIAIS-NA-OPERACAO-DOS-EQUIPAMENTOS.pdf" TargetMode="External"/><Relationship Id="rId2992" Type="http://schemas.openxmlformats.org/officeDocument/2006/relationships/hyperlink" Target="https://www.caixa.gov.br/Downloads/sinapi-cadernos-tecnicos/SINAPI-CT-EQUIPAMENTOS-DE-PROTECAO-COLETIVA.pdf" TargetMode="External"/><Relationship Id="rId3629" Type="http://schemas.openxmlformats.org/officeDocument/2006/relationships/hyperlink" Target="https://www.caixa.gov.br/Downloads/sinapi-cadernos-tecnicos/SINAPI-CT-ESTRUTURA-E-TRAMA-PARA-COBERTURA.pdf" TargetMode="External"/><Relationship Id="rId5051" Type="http://schemas.openxmlformats.org/officeDocument/2006/relationships/hyperlink" Target="https://www.caixa.gov.br/Downloads/sinapi-cadernos-tecnicos/SINAPI-CT-INSTALACOES-HIDRAULICAS-RESERVACAO-E-BOMBAS-DE-RECALQUE.pdf" TargetMode="External"/><Relationship Id="rId7500" Type="http://schemas.openxmlformats.org/officeDocument/2006/relationships/hyperlink" Target="https://www.caixa.gov.br/Downloads/sinapi-cadernos-tecnicos/SINAPI-CT-PAISAGISMO-PLANTIO.pdf" TargetMode="External"/><Relationship Id="rId9258" Type="http://schemas.openxmlformats.org/officeDocument/2006/relationships/hyperlink" Target="https://www.caixa.gov.br/Downloads/sinapi-cadernos-tecnicos/SINAPI-CT-TRANSPORTE-DE-MATERIAIS-DENTRO-DO-CANTEIRO-DE-OBRAS.pdf" TargetMode="External"/><Relationship Id="rId964" Type="http://schemas.openxmlformats.org/officeDocument/2006/relationships/hyperlink" Target="https://www.caixa.gov.br/Downloads/sinapi-cadernos-tecnicos/SINAPI-CT-ATERROS-BASES-SUB-BASES-E-IMPRIMACOES.pdf" TargetMode="External"/><Relationship Id="rId1594" Type="http://schemas.openxmlformats.org/officeDocument/2006/relationships/hyperlink" Target="https://www.caixa.gov.br/Downloads/sinapi-cadernos-tecnicos/SINAPI-CT-CUSTOS-HORARIOS-PRODUTIVO-E-IMPRODUTIVO-DOS-EQUIPAMENTOS.pdf" TargetMode="External"/><Relationship Id="rId2645" Type="http://schemas.openxmlformats.org/officeDocument/2006/relationships/hyperlink" Target="https://www.caixa.gov.br/Downloads/sinapi-cadernos-tecnicos/SINAPI-CT-DEPRECIACAO-JUROS-IMPOSTOS-E-SEGUROS-MANUTENCAO-E-MATERIAIS-NA-OPERACAO-DOS-EQUIPAMENTOS.pdf" TargetMode="External"/><Relationship Id="rId6102" Type="http://schemas.openxmlformats.org/officeDocument/2006/relationships/hyperlink" Target="https://www.caixa.gov.br/Downloads/sinapi-cadernos-tecnicos/SINAPI-CT-INSTALACOES-DE-GAS-E-INCENDIO-EM-ACO-E-FERRO-GALVANIZADO.pdf" TargetMode="External"/><Relationship Id="rId9672" Type="http://schemas.openxmlformats.org/officeDocument/2006/relationships/hyperlink" Target="https://www.caixa.gov.br/Downloads/sinapi-cadernos-tecnicos/SINAPI-CT-VALVULAS-E-REGISTROS-PARA-SISTEMAS-PREDIAIS.pdf" TargetMode="External"/><Relationship Id="rId617" Type="http://schemas.openxmlformats.org/officeDocument/2006/relationships/hyperlink" Target="https://www.caixa.gov.br/Downloads/sinapi-cadernos-tecnicos/SINAPI-CT-ASSENTAMENTO-DE-TUBOS-DE-PVC-E-METALICOS-EM-REDES-DE-AGUA.pdf" TargetMode="External"/><Relationship Id="rId1247" Type="http://schemas.openxmlformats.org/officeDocument/2006/relationships/hyperlink" Target="https://www.caixa.gov.br/Downloads/sinapi-cadernos-tecnicos/SINAPI-CT-CERCAS-PROTETORES-E-ALAMBRADOS.pdf" TargetMode="External"/><Relationship Id="rId1661" Type="http://schemas.openxmlformats.org/officeDocument/2006/relationships/hyperlink" Target="https://www.caixa.gov.br/Downloads/sinapi-cadernos-tecnicos/SINAPI-CT-CUSTOS-HORARIOS-PRODUTIVO-E-IMPRODUTIVO-DOS-EQUIPAMENTOS.pdf" TargetMode="External"/><Relationship Id="rId2712" Type="http://schemas.openxmlformats.org/officeDocument/2006/relationships/hyperlink" Target="https://www.caixa.gov.br/Downloads/sinapi-cadernos-tecnicos/SINAPI-CT-DEPRECIACAO-JUROS-IMPOSTOS-E-SEGUROS-MANUTENCAO-E-MATERIAIS-NA-OPERACAO-DOS-EQUIPAMENTOS.pdf" TargetMode="External"/><Relationship Id="rId5868" Type="http://schemas.openxmlformats.org/officeDocument/2006/relationships/hyperlink" Target="https://www.caixa.gov.br/Downloads/sinapi-cadernos-tecnicos/SINAPI-CT-INSTALACOES-PREDIAIS-DE-AGUAS-PLUVIAIS-TUBOS-CONEXOES-CAIXAS-E-RALOS.pdf" TargetMode="External"/><Relationship Id="rId6919" Type="http://schemas.openxmlformats.org/officeDocument/2006/relationships/hyperlink" Target="https://www.caixa.gov.br/Downloads/sinapi-metodologia/Livro_SINAPI_Calculos_Parametros.pdf" TargetMode="External"/><Relationship Id="rId8274" Type="http://schemas.openxmlformats.org/officeDocument/2006/relationships/hyperlink" Target="https://www.caixa.gov.br/Downloads/sinapi-cadernos-tecnicos/SINAPI-CT-POCOS-DE-VISITA-E-CAIXAS-PARA-BOCAS-DE-LOBO.pdf" TargetMode="External"/><Relationship Id="rId9325" Type="http://schemas.openxmlformats.org/officeDocument/2006/relationships/hyperlink" Target="https://www.caixa.gov.br/Downloads/sinapi-cadernos-tecnicos/SINAPI-CT-TRANSPORTE-CARGA-E-DESCARGA-DE-MATERIAIS.pdf" TargetMode="External"/><Relationship Id="rId1314" Type="http://schemas.openxmlformats.org/officeDocument/2006/relationships/hyperlink" Target="https://www.caixa.gov.br/Downloads/sinapi-cadernos-tecnicos/SINAPI-CT-CONCRETO-PROJETADO.pdf" TargetMode="External"/><Relationship Id="rId4884" Type="http://schemas.openxmlformats.org/officeDocument/2006/relationships/hyperlink" Target="https://www.caixa.gov.br/Downloads/sinapi-cadernos-tecnicos/SINAPI-CT-INSTALACOES-HIDRAULICAS-RESERVACAO-E-BOMBAS-DE-RECALQUE.pdf" TargetMode="External"/><Relationship Id="rId5935" Type="http://schemas.openxmlformats.org/officeDocument/2006/relationships/hyperlink" Target="https://www.caixa.gov.br/Downloads/sinapi-cadernos-tecnicos/SINAPI-CT-INSTALACOES-DE-GAS-E-INCENDIO-EM-ACO-E-FERRO-GALVANIZADO.pdf" TargetMode="External"/><Relationship Id="rId7290" Type="http://schemas.openxmlformats.org/officeDocument/2006/relationships/hyperlink" Target="https://www.caixa.gov.br/Downloads/sinapi-cadernos-tecnicos/SINAPI-CT-LUMINARIAS-EXTERNAS.pdf" TargetMode="External"/><Relationship Id="rId8341" Type="http://schemas.openxmlformats.org/officeDocument/2006/relationships/hyperlink" Target="https://www.caixa.gov.br/Downloads/sinapi-cadernos-tecnicos/SINAPI-CT-PRODUCAO-DE-CONCRETOS-E-ARGAMASSAS-UTILIZANDO-AGREGADO-RECICLADO.pdf" TargetMode="External"/><Relationship Id="rId3486" Type="http://schemas.openxmlformats.org/officeDocument/2006/relationships/hyperlink" Target="https://www.caixa.gov.br/Downloads/sinapi-cadernos-tecnicos/SINAPI-CT-ESQUADRIAS-PORTAS.pdf" TargetMode="External"/><Relationship Id="rId4537" Type="http://schemas.openxmlformats.org/officeDocument/2006/relationships/hyperlink" Target="https://www.caixa.gov.br/Downloads/sinapi-cadernos-tecnicos/SINAPI-CT-INSTALACOES-ELETRICAS-ELETRODUTOS-EMBUTIDOS-CABOS-CAIXAS-TOMADAS-E-INTERRUPTORES.pdf" TargetMode="External"/><Relationship Id="rId20" Type="http://schemas.openxmlformats.org/officeDocument/2006/relationships/hyperlink" Target="https://www.caixa.gov.br/Downloads/sinapi-cadernos-tecnicos/SINAPI-CT-ALVENARIA-ESTRUTURAL-BLOCOS-DE-CONCRETO.pdf" TargetMode="External"/><Relationship Id="rId2088" Type="http://schemas.openxmlformats.org/officeDocument/2006/relationships/hyperlink" Target="https://www.caixa.gov.br/Downloads/sinapi-cadernos-tecnicos/SINAPI-CT-DEPRECIACAO-JUROS-IMPOSTOS-E-SEGUROS-MANUTENCAO-E-MATERIAIS-NA-OPERACAO-DOS-EQUIPAMENTOS.pdf" TargetMode="External"/><Relationship Id="rId3139" Type="http://schemas.openxmlformats.org/officeDocument/2006/relationships/hyperlink" Target="https://www.caixa.gov.br/Downloads/sinapi-cadernos-tecnicos/SINAPI-CT-ESCADAS.pdf" TargetMode="External"/><Relationship Id="rId4951" Type="http://schemas.openxmlformats.org/officeDocument/2006/relationships/hyperlink" Target="https://www.caixa.gov.br/Downloads/sinapi-cadernos-tecnicos/SINAPI-CT-INSTALACOES-HIDRAULICAS-RESERVACAO-E-BOMBAS-DE-RECALQUE.pdf" TargetMode="External"/><Relationship Id="rId7010" Type="http://schemas.openxmlformats.org/officeDocument/2006/relationships/hyperlink" Target="https://www.caixa.gov.br/Downloads/sinapi-metodologia/Livro_SINAPI_Calculos_Parametros.pdf" TargetMode="External"/><Relationship Id="rId474" Type="http://schemas.openxmlformats.org/officeDocument/2006/relationships/hyperlink" Target="https://www.caixa.gov.br/Downloads/sinapi-cadernos-tecnicos/SINAPI-CT-ASSENTAMENTO-DE-TUBOS-DE-PVC-E-METALICOS-EM-REDES-DE-AGUA.pdf" TargetMode="External"/><Relationship Id="rId2155" Type="http://schemas.openxmlformats.org/officeDocument/2006/relationships/hyperlink" Target="https://www.caixa.gov.br/Downloads/sinapi-cadernos-tecnicos/SINAPI-CT-DEPRECIACAO-JUROS-IMPOSTOS-E-SEGUROS-MANUTENCAO-E-MATERIAIS-NA-OPERACAO-DOS-EQUIPAMENTOS.pdf" TargetMode="External"/><Relationship Id="rId3553" Type="http://schemas.openxmlformats.org/officeDocument/2006/relationships/hyperlink" Target="https://www.caixa.gov.br/Downloads/sinapi-cadernos-tecnicos/SINAPI-CT-ESQUADRIAS-PORTAS.pdf" TargetMode="External"/><Relationship Id="rId4604" Type="http://schemas.openxmlformats.org/officeDocument/2006/relationships/hyperlink" Target="https://www.caixa.gov.br/Downloads/sinapi-cadernos-tecnicos/SINAPI-CT-INSTALACOES-ELETRICAS-ELETRODUTOS-CONEXOES-E-CONDULETES-APARENTES.pdf" TargetMode="External"/><Relationship Id="rId9182" Type="http://schemas.openxmlformats.org/officeDocument/2006/relationships/hyperlink" Target="https://www.caixa.gov.br/Downloads/sinapi-cadernos-tecnicos/SINAPI-CT-TRANSPORTE-FLUVIAL-CARGA-E-DESCARGA.pdf" TargetMode="External"/><Relationship Id="rId127" Type="http://schemas.openxmlformats.org/officeDocument/2006/relationships/hyperlink" Target="https://www.caixa.gov.br/Downloads/sinapi-cadernos-tecnicos/SINAPI-CT-ARGAMASSAS.pdf" TargetMode="External"/><Relationship Id="rId3206" Type="http://schemas.openxmlformats.org/officeDocument/2006/relationships/hyperlink" Target="https://www.caixa.gov.br/Downloads/sinapi-cadernos-tecnicos/SINAPI-CT-ESCAVACAO-VERTICAL-A-CEU-ABERTO.pdf" TargetMode="External"/><Relationship Id="rId3620" Type="http://schemas.openxmlformats.org/officeDocument/2006/relationships/hyperlink" Target="https://www.caixa.gov.br/Downloads/sinapi-cadernos-tecnicos/SINAPI-CT-ESTRUTURA-E-TRAMA-PARA-COBERTURA.pdf" TargetMode="External"/><Relationship Id="rId6776" Type="http://schemas.openxmlformats.org/officeDocument/2006/relationships/hyperlink" Target="https://www.caixa.gov.br/Downloads/sinapi-cadernos-tecnicos/SINAPI-CT-LIMPEZA-DE-OBRA.pdf" TargetMode="External"/><Relationship Id="rId7827" Type="http://schemas.openxmlformats.org/officeDocument/2006/relationships/hyperlink" Target="https://www.caixa.gov.br/Downloads/sinapi-cadernos-tecnicos/SINAPI-CT-PINTURA-EXTERNA.pdf" TargetMode="External"/><Relationship Id="rId541" Type="http://schemas.openxmlformats.org/officeDocument/2006/relationships/hyperlink" Target="https://www.caixa.gov.br/Downloads/sinapi-cadernos-tecnicos/SINAPI-CT-ASSENTAMENTO-DE-TUBOS-DE-PVC-E-METALICOS-EM-REDES-DE-AGUA.pdf" TargetMode="External"/><Relationship Id="rId1171" Type="http://schemas.openxmlformats.org/officeDocument/2006/relationships/hyperlink" Target="https://www.caixa.gov.br/Downloads/sinapi-cadernos-tecnicos/SINAPI-CT-CAIXAS-DE-AGUA-PARA-EDIFICACOES.pdf" TargetMode="External"/><Relationship Id="rId2222" Type="http://schemas.openxmlformats.org/officeDocument/2006/relationships/hyperlink" Target="https://www.caixa.gov.br/Downloads/sinapi-cadernos-tecnicos/SINAPI-CT-DEPRECIACAO-JUROS-IMPOSTOS-E-SEGUROS-MANUTENCAO-E-MATERIAIS-NA-OPERACAO-DOS-EQUIPAMENTOS.pdf" TargetMode="External"/><Relationship Id="rId5378" Type="http://schemas.openxmlformats.org/officeDocument/2006/relationships/hyperlink" Target="https://www.caixa.gov.br/Downloads/sinapi-cadernos-tecnicos/SINAPI-CT-INSTALACOES-PREDIAIS-DE-ESGOTO-TUBOS-E-CONEXOES.pdf" TargetMode="External"/><Relationship Id="rId5792" Type="http://schemas.openxmlformats.org/officeDocument/2006/relationships/hyperlink" Target="https://www.caixa.gov.br/Downloads/sinapi-cadernos-tecnicos/SINAPI-CT-INSTALACOES-PREDIAIS-DE-AGUA-QUENTE-EM-CPVC.pdf" TargetMode="External"/><Relationship Id="rId6429" Type="http://schemas.openxmlformats.org/officeDocument/2006/relationships/hyperlink" Target="https://www.caixa.gov.br/Downloads/sinapi-cadernos-tecnicos/SINAPI-CT-INSTALACOES-EM-COBRE.pdf" TargetMode="External"/><Relationship Id="rId6843" Type="http://schemas.openxmlformats.org/officeDocument/2006/relationships/hyperlink" Target="https://www.caixa.gov.br/Downloads/sinapi-metodologia/Livro_SINAPI_Calculos_Parametros.pdf" TargetMode="External"/><Relationship Id="rId1988" Type="http://schemas.openxmlformats.org/officeDocument/2006/relationships/hyperlink" Target="https://www.caixa.gov.br/Downloads/sinapi-cadernos-tecnicos/SINAPI-CT-DEPRECIACAO-JUROS-IMPOSTOS-E-SEGUROS-MANUTENCAO-E-MATERIAIS-NA-OPERACAO-DOS-EQUIPAMENTOS.pdf" TargetMode="External"/><Relationship Id="rId4394" Type="http://schemas.openxmlformats.org/officeDocument/2006/relationships/hyperlink" Target="https://www.caixa.gov.br/Downloads/sinapi-cadernos-tecnicos/SINAPI-CT-INSTALACOES-ELETRICAS-ELETRODUTOS-EMBUTIDOS-CABOS-CAIXAS-TOMADAS-E-INTERRUPTORES.pdf" TargetMode="External"/><Relationship Id="rId5445" Type="http://schemas.openxmlformats.org/officeDocument/2006/relationships/hyperlink" Target="https://www.caixa.gov.br/Downloads/sinapi-cadernos-tecnicos/SINAPI-CT-INSTALACOES-PREDIAIS-DE-AGUA-FRIA-EM-PVC.pdf" TargetMode="External"/><Relationship Id="rId4047" Type="http://schemas.openxmlformats.org/officeDocument/2006/relationships/hyperlink" Target="https://www.caixa.gov.br/Downloads/sinapi-cadernos-tecnicos/SINAPI-CT-FORMAS-PARA-ESTRUTURAS-DE-CONCRETO-ARMADO.pdf" TargetMode="External"/><Relationship Id="rId4461" Type="http://schemas.openxmlformats.org/officeDocument/2006/relationships/hyperlink" Target="https://www.caixa.gov.br/Downloads/sinapi-cadernos-tecnicos/SINAPI-CT-INSTALACOES-ELETRICAS-ELETRODUTOS-EMBUTIDOS-CABOS-CAIXAS-TOMADAS-E-INTERRUPTORES.pdf" TargetMode="External"/><Relationship Id="rId5512" Type="http://schemas.openxmlformats.org/officeDocument/2006/relationships/hyperlink" Target="https://www.caixa.gov.br/Downloads/sinapi-cadernos-tecnicos/SINAPI-CT-INSTALACOES-PREDIAIS-DE-AGUA-FRIA-EM-PVC.pdf" TargetMode="External"/><Relationship Id="rId6910" Type="http://schemas.openxmlformats.org/officeDocument/2006/relationships/hyperlink" Target="https://www.caixa.gov.br/Downloads/sinapi-metodologia/Livro_SINAPI_Calculos_Parametros.pdf" TargetMode="External"/><Relationship Id="rId8668" Type="http://schemas.openxmlformats.org/officeDocument/2006/relationships/hyperlink" Target="https://www.caixa.gov.br/Downloads/sinapi-cadernos-tecnicos/SINAPI-CT-REDES-DE-LOGICA-TELEFONIA-E-IMAGEM.pdf" TargetMode="External"/><Relationship Id="rId9719" Type="http://schemas.openxmlformats.org/officeDocument/2006/relationships/hyperlink" Target="https://www.caixa.gov.br/Downloads/sinapi-cadernos-tecnicos/SINAPI-CT-VALVULAS-E-REGISTROS-PARA-SISTEMAS-PREDIAIS.pdf" TargetMode="External"/><Relationship Id="rId3063" Type="http://schemas.openxmlformats.org/officeDocument/2006/relationships/hyperlink" Target="https://www.caixa.gov.br/Downloads/sinapi-cadernos-tecnicos/SINAPI-CT-ESCADAS.pdf" TargetMode="External"/><Relationship Id="rId4114" Type="http://schemas.openxmlformats.org/officeDocument/2006/relationships/hyperlink" Target="https://www.caixa.gov.br/Downloads/sinapi-cadernos-tecnicos/SINAPI-CT-FORMAS-PARA-ESTRUTURAS-DE-CONCRETO-ARMADO.pdf" TargetMode="External"/><Relationship Id="rId1708" Type="http://schemas.openxmlformats.org/officeDocument/2006/relationships/hyperlink" Target="https://www.caixa.gov.br/Downloads/sinapi-cadernos-tecnicos/SINAPI-CT-CUSTOS-HORARIOS-PRODUTIVO-E-IMPRODUTIVO-DOS-EQUIPAMENTOS.pdf" TargetMode="External"/><Relationship Id="rId3130" Type="http://schemas.openxmlformats.org/officeDocument/2006/relationships/hyperlink" Target="https://www.caixa.gov.br/Downloads/sinapi-cadernos-tecnicos/SINAPI-CT-ESCADAS.pdf" TargetMode="External"/><Relationship Id="rId6286" Type="http://schemas.openxmlformats.org/officeDocument/2006/relationships/hyperlink" Target="https://www.caixa.gov.br/Downloads/sinapi-cadernos-tecnicos/SINAPI-CT-INSTALACOES-DE-GAS-EM-PEX-MULTICAMADAS.pdf" TargetMode="External"/><Relationship Id="rId7337" Type="http://schemas.openxmlformats.org/officeDocument/2006/relationships/hyperlink" Target="https://www.caixa.gov.br/Downloads/sinapi-cadernos-tecnicos/SINAPI-CT-MASSA-UNICA-EXTERNA.pdf" TargetMode="External"/><Relationship Id="rId7684" Type="http://schemas.openxmlformats.org/officeDocument/2006/relationships/hyperlink" Target="https://www.caixa.gov.br/Downloads/sinapi-cadernos-tecnicos/SINAPI-CT-PAVIMENTO-INTERTRAVADO.pdf" TargetMode="External"/><Relationship Id="rId8735" Type="http://schemas.openxmlformats.org/officeDocument/2006/relationships/hyperlink" Target="https://www.caixa.gov.br/Downloads/sinapi-cadernos-tecnicos/SINAPI-CT-REDES-DE-AGUA-E-ESGOTO-EM-PEAD-LISO-(TUBOS-E-CONEXOES).pdf" TargetMode="External"/><Relationship Id="rId7751" Type="http://schemas.openxmlformats.org/officeDocument/2006/relationships/hyperlink" Target="https://www.caixa.gov.br/Downloads/sinapi-cadernos-tecnicos/SINAPI-CT-PEITORIS-E-CHAPINS.pdf" TargetMode="External"/><Relationship Id="rId8802" Type="http://schemas.openxmlformats.org/officeDocument/2006/relationships/hyperlink" Target="https://www.caixa.gov.br/Downloads/sinapi-cadernos-tecnicos/SINAPI-CT-REVESTIMENTOS-CERAMICOS-EXTERNOS.pdf" TargetMode="External"/><Relationship Id="rId2896" Type="http://schemas.openxmlformats.org/officeDocument/2006/relationships/hyperlink" Target="https://www.caixa.gov.br/Downloads/sinapi-cadernos-tecnicos/SINAPI-CT-ELETROCALHAS.pdf" TargetMode="External"/><Relationship Id="rId3947" Type="http://schemas.openxmlformats.org/officeDocument/2006/relationships/hyperlink" Target="https://www.caixa.gov.br/Downloads/sinapi-cadernos-tecnicos/SINAPI-CT-FOSSAS-E-SUMIDOUROS.pdf" TargetMode="External"/><Relationship Id="rId6353" Type="http://schemas.openxmlformats.org/officeDocument/2006/relationships/hyperlink" Target="https://www.caixa.gov.br/Downloads/sinapi-cadernos-tecnicos/SINAPI-CT-INSTALACOES-DE-AR-CONDICIONADO-EM-COBRE.pdf" TargetMode="External"/><Relationship Id="rId7404" Type="http://schemas.openxmlformats.org/officeDocument/2006/relationships/hyperlink" Target="https://www.caixa.gov.br/Downloads/sinapi-cadernos-tecnicos/SINAPI-CT-MASSA-UNICA-INTERNA.pdf" TargetMode="External"/><Relationship Id="rId868" Type="http://schemas.openxmlformats.org/officeDocument/2006/relationships/hyperlink" Target="https://www.caixa.gov.br/Downloads/sinapi-cadernos-tecnicos/SINAPI-CT-ATERROS-BASES-SUB-BASES-E-IMPRIMACOES.pdf" TargetMode="External"/><Relationship Id="rId1498" Type="http://schemas.openxmlformats.org/officeDocument/2006/relationships/hyperlink" Target="https://www.caixa.gov.br/Downloads/sinapi-cadernos-tecnicos/SINAPI-CT-CUSTOS-HORARIOS-PRODUTIVO-E-IMPRODUTIVO-DOS-EQUIPAMENTOS.pdf" TargetMode="External"/><Relationship Id="rId2549" Type="http://schemas.openxmlformats.org/officeDocument/2006/relationships/hyperlink" Target="https://www.caixa.gov.br/Downloads/sinapi-cadernos-tecnicos/SINAPI-CT-DEPRECIACAO-JUROS-IMPOSTOS-E-SEGUROS-MANUTENCAO-E-MATERIAIS-NA-OPERACAO-DOS-EQUIPAMENTOS.pdf" TargetMode="External"/><Relationship Id="rId2963" Type="http://schemas.openxmlformats.org/officeDocument/2006/relationships/hyperlink" Target="https://www.caixa.gov.br/Downloads/sinapi-cadernos-tecnicos/SINAPI-CT-ENERGIA-SOLAR-PARA-EDIFICACOES.pdf" TargetMode="External"/><Relationship Id="rId6006" Type="http://schemas.openxmlformats.org/officeDocument/2006/relationships/hyperlink" Target="https://www.caixa.gov.br/Downloads/sinapi-cadernos-tecnicos/SINAPI-CT-INSTALACOES-DE-GAS-E-INCENDIO-EM-ACO-E-FERRO-GALVANIZADO.pdf" TargetMode="External"/><Relationship Id="rId6420" Type="http://schemas.openxmlformats.org/officeDocument/2006/relationships/hyperlink" Target="https://www.caixa.gov.br/Downloads/sinapi-cadernos-tecnicos/SINAPI-CT-INSTALACOES-EM-COBRE.pdf" TargetMode="External"/><Relationship Id="rId9576" Type="http://schemas.openxmlformats.org/officeDocument/2006/relationships/hyperlink" Target="https://www.caixa.gov.br/Downloads/sinapi-cadernos-tecnicos/SINAPI-CT-VIDROS-E-ESPELHOS.pdf" TargetMode="External"/><Relationship Id="rId935" Type="http://schemas.openxmlformats.org/officeDocument/2006/relationships/hyperlink" Target="https://www.caixa.gov.br/Downloads/sinapi-cadernos-tecnicos/SINAPI-CT-ATERROS-BASES-SUB-BASES-E-IMPRIMACOES.pdf" TargetMode="External"/><Relationship Id="rId1565" Type="http://schemas.openxmlformats.org/officeDocument/2006/relationships/hyperlink" Target="https://www.caixa.gov.br/Downloads/sinapi-cadernos-tecnicos/SINAPI-CT-CUSTOS-HORARIOS-PRODUTIVO-E-IMPRODUTIVO-DOS-EQUIPAMENTOS.pdf" TargetMode="External"/><Relationship Id="rId2616" Type="http://schemas.openxmlformats.org/officeDocument/2006/relationships/hyperlink" Target="https://www.caixa.gov.br/Downloads/sinapi-cadernos-tecnicos/SINAPI-CT-DEPRECIACAO-JUROS-IMPOSTOS-E-SEGUROS-MANUTENCAO-E-MATERIAIS-NA-OPERACAO-DOS-EQUIPAMENTOS.pdf" TargetMode="External"/><Relationship Id="rId5022" Type="http://schemas.openxmlformats.org/officeDocument/2006/relationships/hyperlink" Target="https://www.caixa.gov.br/Downloads/sinapi-cadernos-tecnicos/SINAPI-CT-INSTALACOES-HIDRAULICAS-RESERVACAO-E-BOMBAS-DE-RECALQUE.pdf" TargetMode="External"/><Relationship Id="rId8178" Type="http://schemas.openxmlformats.org/officeDocument/2006/relationships/hyperlink" Target="https://www.caixa.gov.br/Downloads/sinapi-cadernos-tecnicos/SINAPI-CT-POCOS-DE-VISITA-E-CAIXAS-PARA-BOCAS-DE-LOBO.pdf" TargetMode="External"/><Relationship Id="rId8592" Type="http://schemas.openxmlformats.org/officeDocument/2006/relationships/hyperlink" Target="https://www.caixa.gov.br/Downloads/sinapi-cadernos-tecnicos/SINAPI-CT-REDES-ENTERRADAS-DE-DISTRIBUICAO-ELETRICA.pdf" TargetMode="External"/><Relationship Id="rId9229" Type="http://schemas.openxmlformats.org/officeDocument/2006/relationships/hyperlink" Target="https://www.caixa.gov.br/Downloads/sinapi-cadernos-tecnicos/SINAPI-CT-TRANSPORTE-DE-MATERIAIS-DENTRO-DO-CANTEIRO-DE-OBRAS.pdf" TargetMode="External"/><Relationship Id="rId9643" Type="http://schemas.openxmlformats.org/officeDocument/2006/relationships/hyperlink" Target="https://www.caixa.gov.br/Downloads/sinapi-cadernos-tecnicos/SINAPI-CT-VALVULAS-E-REGISTROS-PARA-SISTEMAS-PREDIAIS.pdf" TargetMode="External"/><Relationship Id="rId1218" Type="http://schemas.openxmlformats.org/officeDocument/2006/relationships/hyperlink" Target="https://www.caixa.gov.br/Downloads/sinapi-cadernos-tecnicos/SINAPI-CT-CANALETAS-GRELHAS-E-CAIXAS-COM-GRELHA-PARA-DRENAGEM.pdf" TargetMode="External"/><Relationship Id="rId7194" Type="http://schemas.openxmlformats.org/officeDocument/2006/relationships/hyperlink" Target="https://www.caixa.gov.br/Downloads/sinapi-cadernos-tecnicos/SINAPI-CT-LOUCAS-E-METAIS.pdf" TargetMode="External"/><Relationship Id="rId8245" Type="http://schemas.openxmlformats.org/officeDocument/2006/relationships/hyperlink" Target="https://www.caixa.gov.br/Downloads/sinapi-cadernos-tecnicos/SINAPI-CT-POCOS-DE-VISITA-E-CAIXAS-PARA-BOCAS-DE-LOBO.pdf" TargetMode="External"/><Relationship Id="rId1632" Type="http://schemas.openxmlformats.org/officeDocument/2006/relationships/hyperlink" Target="https://www.caixa.gov.br/Downloads/sinapi-cadernos-tecnicos/SINAPI-CT-CUSTOS-HORARIOS-PRODUTIVO-E-IMPRODUTIVO-DOS-EQUIPAMENTOS.pdf" TargetMode="External"/><Relationship Id="rId4788" Type="http://schemas.openxmlformats.org/officeDocument/2006/relationships/hyperlink" Target="https://www.caixa.gov.br/Downloads/sinapi-cadernos-tecnicos/SINAPI-CT-INSTALACOES-ELETRICAS-REDE-DE-DISTRIBUICAO.pdf" TargetMode="External"/><Relationship Id="rId5839" Type="http://schemas.openxmlformats.org/officeDocument/2006/relationships/hyperlink" Target="https://www.caixa.gov.br/Downloads/sinapi-cadernos-tecnicos/SINAPI-CT-INSTALACOES-PREDIAIS-DE-AGUAS-PLUVIAIS-TUBOS-CONEXOES-CAIXAS-E-RALOS.pdf" TargetMode="External"/><Relationship Id="rId7261" Type="http://schemas.openxmlformats.org/officeDocument/2006/relationships/hyperlink" Target="https://www.caixa.gov.br/Downloads/sinapi-cadernos-tecnicos/SINAPI-CT-LOUCAS-E-METAIS.pdf" TargetMode="External"/><Relationship Id="rId9710" Type="http://schemas.openxmlformats.org/officeDocument/2006/relationships/hyperlink" Target="https://www.caixa.gov.br/Downloads/sinapi-cadernos-tecnicos/SINAPI-CT-VALVULAS-E-REGISTROS-PARA-SISTEMAS-PREDIAIS.pdf" TargetMode="External"/><Relationship Id="rId4855" Type="http://schemas.openxmlformats.org/officeDocument/2006/relationships/hyperlink" Target="https://www.caixa.gov.br/Downloads/sinapi-cadernos-tecnicos/SINAPI-CT-INSTALACOES-HIDRAULICAS-RESERVACAO-E-BOMBAS-DE-RECALQUE.pdf" TargetMode="External"/><Relationship Id="rId5906" Type="http://schemas.openxmlformats.org/officeDocument/2006/relationships/hyperlink" Target="https://www.caixa.gov.br/Downloads/sinapi-cadernos-tecnicos/SINAPI-CT-INSTALACOES-DE-DIVISORIAS-DIVERSAS.pdf" TargetMode="External"/><Relationship Id="rId8312" Type="http://schemas.openxmlformats.org/officeDocument/2006/relationships/hyperlink" Target="https://www.caixa.gov.br/Downloads/sinapi-cadernos-tecnicos/SINAPI-CT-PRODUCAO-DE-CONCRETO.pdf" TargetMode="External"/><Relationship Id="rId3457" Type="http://schemas.openxmlformats.org/officeDocument/2006/relationships/hyperlink" Target="https://www.caixa.gov.br/Downloads/sinapi-cadernos-tecnicos/SINAPI-CT-ESQUADRIAS-PORTAS.pdf" TargetMode="External"/><Relationship Id="rId3871" Type="http://schemas.openxmlformats.org/officeDocument/2006/relationships/hyperlink" Target="https://www.caixa.gov.br/Downloads/sinapi-cadernos-tecnicos/SINAPI-CT-EXECUCAO-DE-TIRANTES.pdf" TargetMode="External"/><Relationship Id="rId4508" Type="http://schemas.openxmlformats.org/officeDocument/2006/relationships/hyperlink" Target="https://www.caixa.gov.br/Downloads/sinapi-cadernos-tecnicos/SINAPI-CT-INSTALACOES-ELETRICAS-ELETRODUTOS-EMBUTIDOS-CABOS-CAIXAS-TOMADAS-E-INTERRUPTORES.pdf" TargetMode="External"/><Relationship Id="rId4922" Type="http://schemas.openxmlformats.org/officeDocument/2006/relationships/hyperlink" Target="https://www.caixa.gov.br/Downloads/sinapi-cadernos-tecnicos/SINAPI-CT-INSTALACOES-HIDRAULICAS-RESERVACAO-E-BOMBAS-DE-RECALQUE.pdf" TargetMode="External"/><Relationship Id="rId378" Type="http://schemas.openxmlformats.org/officeDocument/2006/relationships/hyperlink" Target="https://www.caixa.gov.br/Downloads/sinapi-cadernos-tecnicos/SINAPI-CT-ASSENTAMENTO-DE-TUBOS-DE-ESGOTO-EM-PVC-E-PEAD.pdf" TargetMode="External"/><Relationship Id="rId792" Type="http://schemas.openxmlformats.org/officeDocument/2006/relationships/hyperlink" Target="https://www.caixa.gov.br/Downloads/sinapi-cadernos-tecnicos/SINAPI-CT-ATERROS-BASES-SUB-BASES-E-IMPRIMACOES.pdf" TargetMode="External"/><Relationship Id="rId2059" Type="http://schemas.openxmlformats.org/officeDocument/2006/relationships/hyperlink" Target="https://www.caixa.gov.br/Downloads/sinapi-cadernos-tecnicos/SINAPI-CT-DEPRECIACAO-JUROS-IMPOSTOS-E-SEGUROS-MANUTENCAO-E-MATERIAIS-NA-OPERACAO-DOS-EQUIPAMENTOS.pdf" TargetMode="External"/><Relationship Id="rId2473" Type="http://schemas.openxmlformats.org/officeDocument/2006/relationships/hyperlink" Target="https://www.caixa.gov.br/Downloads/sinapi-cadernos-tecnicos/SINAPI-CT-DEPRECIACAO-JUROS-IMPOSTOS-E-SEGUROS-MANUTENCAO-E-MATERIAIS-NA-OPERACAO-DOS-EQUIPAMENTOS.pdf" TargetMode="External"/><Relationship Id="rId3524" Type="http://schemas.openxmlformats.org/officeDocument/2006/relationships/hyperlink" Target="https://www.caixa.gov.br/Downloads/sinapi-cadernos-tecnicos/SINAPI-CT-ESQUADRIAS-PORTAS.pdf" TargetMode="External"/><Relationship Id="rId9086" Type="http://schemas.openxmlformats.org/officeDocument/2006/relationships/hyperlink" Target="https://www.caixa.gov.br/Downloads/sinapi-cadernos-tecnicos/SINAPI-CT-TRANSPORTE-FLUVIAL-CARGA-E-DESCARGA.pdf" TargetMode="External"/><Relationship Id="rId445" Type="http://schemas.openxmlformats.org/officeDocument/2006/relationships/hyperlink" Target="https://www.caixa.gov.br/Downloads/sinapi-cadernos-tecnicos/SINAPI-CT-ASSENTAMENTO-DE-TUBOS-DE-PVC-E-METALICOS-EM-REDES-DE-AGUA.pdf" TargetMode="External"/><Relationship Id="rId1075" Type="http://schemas.openxmlformats.org/officeDocument/2006/relationships/hyperlink" Target="https://www.caixa.gov.br/Downloads/sinapi-cadernos-tecnicos/SINAPI-CT-BOMBAS-HIDRAULICAS-CENTRIFUGAS-HORIZONTAIS-E-SUBMERSIVEIS.pdf" TargetMode="External"/><Relationship Id="rId2126" Type="http://schemas.openxmlformats.org/officeDocument/2006/relationships/hyperlink" Target="https://www.caixa.gov.br/Downloads/sinapi-cadernos-tecnicos/SINAPI-CT-DEPRECIACAO-JUROS-IMPOSTOS-E-SEGUROS-MANUTENCAO-E-MATERIAIS-NA-OPERACAO-DOS-EQUIPAMENTOS.pdf" TargetMode="External"/><Relationship Id="rId2540" Type="http://schemas.openxmlformats.org/officeDocument/2006/relationships/hyperlink" Target="https://www.caixa.gov.br/Downloads/sinapi-cadernos-tecnicos/SINAPI-CT-DEPRECIACAO-JUROS-IMPOSTOS-E-SEGUROS-MANUTENCAO-E-MATERIAIS-NA-OPERACAO-DOS-EQUIPAMENTOS.pdf" TargetMode="External"/><Relationship Id="rId5696" Type="http://schemas.openxmlformats.org/officeDocument/2006/relationships/hyperlink" Target="https://www.caixa.gov.br/Downloads/sinapi-cadernos-tecnicos/SINAPI-CT-INSTALACOES-PREDIAIS-DE-AGUA-QUENTE-EM-CPVC.pdf" TargetMode="External"/><Relationship Id="rId6747" Type="http://schemas.openxmlformats.org/officeDocument/2006/relationships/hyperlink" Target="https://www.caixa.gov.br/Downloads/sinapi-cadernos-tecnicos/SINAPI-CT-LIGACOES-PREDIAIS-DE-AGUA-E-ESGOTO.pdf" TargetMode="External"/><Relationship Id="rId9153" Type="http://schemas.openxmlformats.org/officeDocument/2006/relationships/hyperlink" Target="https://www.caixa.gov.br/Downloads/sinapi-cadernos-tecnicos/SINAPI-CT-TRANSPORTE-FLUVIAL-CARGA-E-DESCARGA.pdf" TargetMode="External"/><Relationship Id="rId512" Type="http://schemas.openxmlformats.org/officeDocument/2006/relationships/hyperlink" Target="https://www.caixa.gov.br/Downloads/sinapi-cadernos-tecnicos/SINAPI-CT-ASSENTAMENTO-DE-TUBOS-DE-PVC-E-METALICOS-EM-REDES-DE-AGUA.pdf" TargetMode="External"/><Relationship Id="rId1142" Type="http://schemas.openxmlformats.org/officeDocument/2006/relationships/hyperlink" Target="https://www.caixa.gov.br/Downloads/sinapi-cadernos-tecnicos/SINAPI-CT-CAIXAS-ENTERRADAS.pdf" TargetMode="External"/><Relationship Id="rId4298" Type="http://schemas.openxmlformats.org/officeDocument/2006/relationships/hyperlink" Target="https://www.caixa.gov.br/Downloads/sinapi-cadernos-tecnicos/SINAPI-CT-ILUMINACAO-PREDIAL-E-MONITORAMENTO.pdf" TargetMode="External"/><Relationship Id="rId5349" Type="http://schemas.openxmlformats.org/officeDocument/2006/relationships/hyperlink" Target="https://www.caixa.gov.br/Downloads/sinapi-cadernos-tecnicos/SINAPI-CT-INSTALACOES-PREDIAIS-DE-ESGOTO-CAIXAS-E-RALOS.pdf" TargetMode="External"/><Relationship Id="rId9220" Type="http://schemas.openxmlformats.org/officeDocument/2006/relationships/hyperlink" Target="https://www.caixa.gov.br/Downloads/sinapi-cadernos-tecnicos/SINAPI-CT-TRANSPORTE-DE-MATERIAIS-DENTRO-DO-CANTEIRO-DE-OBRAS.pdf" TargetMode="External"/><Relationship Id="rId4365" Type="http://schemas.openxmlformats.org/officeDocument/2006/relationships/hyperlink" Target="https://www.caixa.gov.br/Downloads/sinapi-cadernos-tecnicos/SINAPI-CT-INSTALACOES-ELETRICAS-ELETRODUTOS-EMBUTIDOS-CABOS-CAIXAS-TOMADAS-E-INTERRUPTORES.pdf" TargetMode="External"/><Relationship Id="rId5763" Type="http://schemas.openxmlformats.org/officeDocument/2006/relationships/hyperlink" Target="https://www.caixa.gov.br/Downloads/sinapi-cadernos-tecnicos/SINAPI-CT-INSTALACOES-PREDIAIS-DE-AGUA-QUENTE-EM-CPVC.pdf" TargetMode="External"/><Relationship Id="rId6814" Type="http://schemas.openxmlformats.org/officeDocument/2006/relationships/hyperlink" Target="https://www.caixa.gov.br/Downloads/sinapi-metodologia/Livro_SINAPI_Calculos_Parametros.pdf" TargetMode="External"/><Relationship Id="rId1959" Type="http://schemas.openxmlformats.org/officeDocument/2006/relationships/hyperlink" Target="https://www.caixa.gov.br/Downloads/sinapi-cadernos-tecnicos/SINAPI-CT-DEPRECIACAO-JUROS-IMPOSTOS-E-SEGUROS-MANUTENCAO-E-MATERIAIS-NA-OPERACAO-DOS-EQUIPAMENTOS.pdf" TargetMode="External"/><Relationship Id="rId4018" Type="http://schemas.openxmlformats.org/officeDocument/2006/relationships/hyperlink" Target="https://www.caixa.gov.br/Downloads/sinapi-cadernos-tecnicos/SINAPI-CT-FORMAS-PARA-ESTRUTURAS-DE-CONCRETO-ARMADO.pdf" TargetMode="External"/><Relationship Id="rId5416" Type="http://schemas.openxmlformats.org/officeDocument/2006/relationships/hyperlink" Target="https://www.caixa.gov.br/Downloads/sinapi-cadernos-tecnicos/SINAPI-CT-INSTALACOES-PREDIAIS-DE-ESGOTO-TUBOS-E-CONEXOES.pdf" TargetMode="External"/><Relationship Id="rId5830" Type="http://schemas.openxmlformats.org/officeDocument/2006/relationships/hyperlink" Target="https://www.caixa.gov.br/Downloads/sinapi-cadernos-tecnicos/SINAPI-CT-INSTALACOES-PREDIAIS-DE-AGUAS-PLUVIAIS-TUBOS-CONEXOES-CAIXAS-E-RALOS.pdf" TargetMode="External"/><Relationship Id="rId8986" Type="http://schemas.openxmlformats.org/officeDocument/2006/relationships/hyperlink" Target="https://www.caixa.gov.br/Downloads/sinapi-cadernos-tecnicos/SINAPI-CT-SISTEMAS-DE-MEDICAO.pdf" TargetMode="External"/><Relationship Id="rId3381" Type="http://schemas.openxmlformats.org/officeDocument/2006/relationships/hyperlink" Target="https://www.caixa.gov.br/Downloads/sinapi-cadernos-tecnicos/SINAPI-CT-ESCORAMENTO-E-PREPARO-DE-FUNDO-DE-VALAS.pdf" TargetMode="External"/><Relationship Id="rId4432" Type="http://schemas.openxmlformats.org/officeDocument/2006/relationships/hyperlink" Target="https://www.caixa.gov.br/Downloads/sinapi-cadernos-tecnicos/SINAPI-CT-INSTALACOES-ELETRICAS-ELETRODUTOS-EMBUTIDOS-CABOS-CAIXAS-TOMADAS-E-INTERRUPTORES.pdf" TargetMode="External"/><Relationship Id="rId7588" Type="http://schemas.openxmlformats.org/officeDocument/2006/relationships/hyperlink" Target="https://www.caixa.gov.br/Downloads/sinapi-cadernos-tecnicos/SINAPI-CT-PAREDES-DE-CONCRETO-FORMAS.pdf" TargetMode="External"/><Relationship Id="rId8639" Type="http://schemas.openxmlformats.org/officeDocument/2006/relationships/hyperlink" Target="https://www.caixa.gov.br/Downloads/sinapi-cadernos-tecnicos/SINAPI-CT-REDES-DE-LOGICA-TELEFONIA-E-IMAGEM.pdf" TargetMode="External"/><Relationship Id="rId3034" Type="http://schemas.openxmlformats.org/officeDocument/2006/relationships/hyperlink" Target="https://www.caixa.gov.br/Downloads/sinapi-cadernos-tecnicos/SINAPI-CT-EQUIPAMENTOS-DE-PROTECAO-COLETIVA.pdf" TargetMode="External"/><Relationship Id="rId7655" Type="http://schemas.openxmlformats.org/officeDocument/2006/relationships/hyperlink" Target="https://www.caixa.gov.br/Downloads/sinapi-cadernos-tecnicos/SINAPI-CT-PASSEIOS-DE-CONCRETO.pdf" TargetMode="External"/><Relationship Id="rId8706" Type="http://schemas.openxmlformats.org/officeDocument/2006/relationships/hyperlink" Target="https://www.caixa.gov.br/Downloads/sinapi-cadernos-tecnicos/SINAPI-CT-REDES-DE-AGUA-E-ESGOTO-EM-PEAD-LISO-(TUBOS-E-CONEXOES).pdf" TargetMode="External"/><Relationship Id="rId2050" Type="http://schemas.openxmlformats.org/officeDocument/2006/relationships/hyperlink" Target="https://www.caixa.gov.br/Downloads/sinapi-cadernos-tecnicos/SINAPI-CT-DEPRECIACAO-JUROS-IMPOSTOS-E-SEGUROS-MANUTENCAO-E-MATERIAIS-NA-OPERACAO-DOS-EQUIPAMENTOS.pdf" TargetMode="External"/><Relationship Id="rId3101" Type="http://schemas.openxmlformats.org/officeDocument/2006/relationships/hyperlink" Target="https://www.caixa.gov.br/Downloads/sinapi-cadernos-tecnicos/SINAPI-CT-ESCADAS.pdf" TargetMode="External"/><Relationship Id="rId6257" Type="http://schemas.openxmlformats.org/officeDocument/2006/relationships/hyperlink" Target="https://www.caixa.gov.br/Downloads/sinapi-cadernos-tecnicos/SINAPI-CT-INSTALACOES-DE-GAS-EM-PEX-MULTICAMADAS.pdf" TargetMode="External"/><Relationship Id="rId6671" Type="http://schemas.openxmlformats.org/officeDocument/2006/relationships/hyperlink" Target="https://www.caixa.gov.br/Downloads/sinapi-cadernos-tecnicos/SINAPI-CT-LAJES-PRE-MOLDADAS.pdf" TargetMode="External"/><Relationship Id="rId7308" Type="http://schemas.openxmlformats.org/officeDocument/2006/relationships/hyperlink" Target="https://www.caixa.gov.br/Downloads/sinapi-cadernos-tecnicos/SINAPI-CT-MASSA-UNICA-EXTERNA.pdf" TargetMode="External"/><Relationship Id="rId7722" Type="http://schemas.openxmlformats.org/officeDocument/2006/relationships/hyperlink" Target="https://www.caixa.gov.br/Downloads/sinapi-cadernos-tecnicos/SINAPI-CT-PAVIMENTO-RIGIDO-DE-CONCRETO.pdf" TargetMode="External"/><Relationship Id="rId5273" Type="http://schemas.openxmlformats.org/officeDocument/2006/relationships/hyperlink" Target="https://www.caixa.gov.br/Downloads/sinapi-cadernos-tecnicos/SINAPI-CT-INSTALACOES-HIDRAULICAS-EM-PPR.pdf" TargetMode="External"/><Relationship Id="rId6324" Type="http://schemas.openxmlformats.org/officeDocument/2006/relationships/hyperlink" Target="https://www.caixa.gov.br/Downloads/sinapi-cadernos-tecnicos/SINAPI-CT-INSTALACOES-DE-AR-CONDICIONADO.pdf" TargetMode="External"/><Relationship Id="rId839" Type="http://schemas.openxmlformats.org/officeDocument/2006/relationships/hyperlink" Target="https://www.caixa.gov.br/Downloads/sinapi-cadernos-tecnicos/SINAPI-CT-ATERROS-BASES-SUB-BASES-E-IMPRIMACOES.pdf" TargetMode="External"/><Relationship Id="rId1469" Type="http://schemas.openxmlformats.org/officeDocument/2006/relationships/hyperlink" Target="https://www.caixa.gov.br/Downloads/sinapi-cadernos-tecnicos/SINAPI-CT-CUSTOS-HORARIOS-PRODUTIVO-E-IMPRODUTIVO-DOS-EQUIPAMENTOS.pdf" TargetMode="External"/><Relationship Id="rId2867" Type="http://schemas.openxmlformats.org/officeDocument/2006/relationships/hyperlink" Target="https://www.caixa.gov.br/Downloads/sinapi-cadernos-tecnicos/SINAPI-CT-ELETROCALHAS.pdf" TargetMode="External"/><Relationship Id="rId3918" Type="http://schemas.openxmlformats.org/officeDocument/2006/relationships/hyperlink" Target="https://www.caixa.gov.br/Downloads/sinapi-cadernos-tecnicos/SINAPI-CT-FOSSAS-E-SUMIDOUROS.pdf" TargetMode="External"/><Relationship Id="rId5340" Type="http://schemas.openxmlformats.org/officeDocument/2006/relationships/hyperlink" Target="https://www.caixa.gov.br/Downloads/sinapi-cadernos-tecnicos/SINAPI-CT-INSTALACOES-HIDRAULICAS-EM-PPR.pdf" TargetMode="External"/><Relationship Id="rId8496" Type="http://schemas.openxmlformats.org/officeDocument/2006/relationships/hyperlink" Target="https://www.caixa.gov.br/Downloads/sinapi-cadernos-tecnicos/SINAPI-CT-RASGOS-E-FIXACOES.pdf" TargetMode="External"/><Relationship Id="rId9547" Type="http://schemas.openxmlformats.org/officeDocument/2006/relationships/hyperlink" Target="https://www.caixa.gov.br/Downloads/sinapi-cadernos-tecnicos/SINAPI-CT-VERGAS-CONTRAVERGAS-E-FIXACAO-DE-ALVENARIA.pdf" TargetMode="External"/><Relationship Id="rId1883" Type="http://schemas.openxmlformats.org/officeDocument/2006/relationships/hyperlink" Target="https://www.caixa.gov.br/Downloads/sinapi-cadernos-tecnicos/SINAPI-CT-DEMOLICOES-E-REMOCOES.pdf" TargetMode="External"/><Relationship Id="rId2934" Type="http://schemas.openxmlformats.org/officeDocument/2006/relationships/hyperlink" Target="https://www.caixa.gov.br/Downloads/sinapi-cadernos-tecnicos/SINAPI-CT-ELETROCALHAS.pdf" TargetMode="External"/><Relationship Id="rId7098" Type="http://schemas.openxmlformats.org/officeDocument/2006/relationships/hyperlink" Target="https://www.caixa.gov.br/Downloads/sinapi-metodologia/Livro_SINAPI_Calculos_Parametros.pdf" TargetMode="External"/><Relationship Id="rId8149" Type="http://schemas.openxmlformats.org/officeDocument/2006/relationships/hyperlink" Target="https://www.caixa.gov.br/Downloads/sinapi-cadernos-tecnicos/SINAPI-CT-POCOS-DE-VISITA-E-CAIXAS-PARA-BOCAS-DE-LOBO.pdf" TargetMode="External"/><Relationship Id="rId906" Type="http://schemas.openxmlformats.org/officeDocument/2006/relationships/hyperlink" Target="https://www.caixa.gov.br/Downloads/sinapi-cadernos-tecnicos/SINAPI-CT-ATERROS-BASES-SUB-BASES-E-IMPRIMACOES.pdf" TargetMode="External"/><Relationship Id="rId1536" Type="http://schemas.openxmlformats.org/officeDocument/2006/relationships/hyperlink" Target="https://www.caixa.gov.br/Downloads/sinapi-cadernos-tecnicos/SINAPI-CT-CUSTOS-HORARIOS-PRODUTIVO-E-IMPRODUTIVO-DOS-EQUIPAMENTOS.pdf" TargetMode="External"/><Relationship Id="rId1950" Type="http://schemas.openxmlformats.org/officeDocument/2006/relationships/hyperlink" Target="https://www.caixa.gov.br/Downloads/sinapi-cadernos-tecnicos/SINAPI-CT-DEPRECIACAO-JUROS-IMPOSTOS-E-SEGUROS-MANUTENCAO-E-MATERIAIS-NA-OPERACAO-DOS-EQUIPAMENTOS.pdf" TargetMode="External"/><Relationship Id="rId8563" Type="http://schemas.openxmlformats.org/officeDocument/2006/relationships/hyperlink" Target="https://www.caixa.gov.br/Downloads/sinapi-cadernos-tecnicos/SINAPI-CT-RECOMPOSICAO-DE-PAVIMENTOS.pdf" TargetMode="External"/><Relationship Id="rId9614" Type="http://schemas.openxmlformats.org/officeDocument/2006/relationships/hyperlink" Target="https://www.caixa.gov.br/Downloads/sinapi-cadernos-tecnicos/SINAPI-CT-VIDROS-E-ESPELHOS.pdf" TargetMode="External"/><Relationship Id="rId1603" Type="http://schemas.openxmlformats.org/officeDocument/2006/relationships/hyperlink" Target="https://www.caixa.gov.br/Downloads/sinapi-cadernos-tecnicos/SINAPI-CT-CUSTOS-HORARIOS-PRODUTIVO-E-IMPRODUTIVO-DOS-EQUIPAMENTOS.pdf" TargetMode="External"/><Relationship Id="rId4759" Type="http://schemas.openxmlformats.org/officeDocument/2006/relationships/hyperlink" Target="https://www.caixa.gov.br/Downloads/sinapi-cadernos-tecnicos/SINAPI-CT-INSTALACOES-ELETRICAS-REDE-DE-DISTRIBUICAO.pdf" TargetMode="External"/><Relationship Id="rId7165" Type="http://schemas.openxmlformats.org/officeDocument/2006/relationships/hyperlink" Target="https://www.caixa.gov.br/Downloads/sinapi-cadernos-tecnicos/SINAPI-CT-LOCACAO-DE-OBRAS.pdf" TargetMode="External"/><Relationship Id="rId8216" Type="http://schemas.openxmlformats.org/officeDocument/2006/relationships/hyperlink" Target="https://www.caixa.gov.br/Downloads/sinapi-cadernos-tecnicos/SINAPI-CT-POCOS-DE-VISITA-E-CAIXAS-PARA-BOCAS-DE-LOBO.pdf" TargetMode="External"/><Relationship Id="rId8630" Type="http://schemas.openxmlformats.org/officeDocument/2006/relationships/hyperlink" Target="https://www.caixa.gov.br/Downloads/sinapi-cadernos-tecnicos/SINAPI-CT-REDES-DE-LOGICA-TELEFONIA-E-IMAGEM.pdf" TargetMode="External"/><Relationship Id="rId3775" Type="http://schemas.openxmlformats.org/officeDocument/2006/relationships/hyperlink" Target="https://www.caixa.gov.br/Downloads/sinapi-cadernos-tecnicos/SINAPI-CT-ESTRUTURAS-DE-MADEIRA.pdf" TargetMode="External"/><Relationship Id="rId4826" Type="http://schemas.openxmlformats.org/officeDocument/2006/relationships/hyperlink" Target="https://www.caixa.gov.br/Downloads/sinapi-cadernos-tecnicos/SINAPI-CT-INSTALACOES-HIDRAULICAS-RESERVACAO-E-BOMBAS-DE-RECALQUE.pdf" TargetMode="External"/><Relationship Id="rId6181" Type="http://schemas.openxmlformats.org/officeDocument/2006/relationships/hyperlink" Target="https://www.caixa.gov.br/Downloads/sinapi-cadernos-tecnicos/SINAPI-CT-INSTALACOES-DE-GAS-E-INCENDIO-EM-ACO-E-FERRO-GALVANIZADO.pdf" TargetMode="External"/><Relationship Id="rId7232" Type="http://schemas.openxmlformats.org/officeDocument/2006/relationships/hyperlink" Target="https://www.caixa.gov.br/Downloads/sinapi-cadernos-tecnicos/SINAPI-CT-LOUCAS-E-METAIS.pdf" TargetMode="External"/><Relationship Id="rId696" Type="http://schemas.openxmlformats.org/officeDocument/2006/relationships/hyperlink" Target="https://www.caixa.gov.br/Downloads/sinapi-cadernos-tecnicos/SINAPI-CT-ASSENTAMENTO-DE-TUBOS-DE-ESGOTO-OU-DRENAGEM-PLUVIAL-EM-CONCRETO.pdf" TargetMode="External"/><Relationship Id="rId2377" Type="http://schemas.openxmlformats.org/officeDocument/2006/relationships/hyperlink" Target="https://www.caixa.gov.br/Downloads/sinapi-cadernos-tecnicos/SINAPI-CT-DEPRECIACAO-JUROS-IMPOSTOS-E-SEGUROS-MANUTENCAO-E-MATERIAIS-NA-OPERACAO-DOS-EQUIPAMENTOS.pdf" TargetMode="External"/><Relationship Id="rId2791" Type="http://schemas.openxmlformats.org/officeDocument/2006/relationships/hyperlink" Target="https://www.caixa.gov.br/Downloads/sinapi-cadernos-tecnicos/SINAPI-CT-DRENOS.pdf" TargetMode="External"/><Relationship Id="rId3428" Type="http://schemas.openxmlformats.org/officeDocument/2006/relationships/hyperlink" Target="https://www.caixa.gov.br/Downloads/sinapi-cadernos-tecnicos/SINAPI-CT-ESQUADRIAS-JANELAS.pdf" TargetMode="External"/><Relationship Id="rId349" Type="http://schemas.openxmlformats.org/officeDocument/2006/relationships/hyperlink" Target="https://www.caixa.gov.br/Downloads/sinapi-cadernos-tecnicos/SINAPI-CT-ASSENTAMENTO-DE-TUBOS-DE-ESGOTO-EM-PVC-E-PEAD.pdf" TargetMode="External"/><Relationship Id="rId763" Type="http://schemas.openxmlformats.org/officeDocument/2006/relationships/hyperlink" Target="https://www.caixa.gov.br/Downloads/sinapi-cadernos-tecnicos/SINAPI-CT-ATERROS-BASES-SUB-BASES-E-IMPRIMACOES.pdf" TargetMode="External"/><Relationship Id="rId1393" Type="http://schemas.openxmlformats.org/officeDocument/2006/relationships/hyperlink" Target="https://www.caixa.gov.br/Downloads/sinapi-cadernos-tecnicos/SINAPI-CT-CONTRAPISO.pdf" TargetMode="External"/><Relationship Id="rId2444" Type="http://schemas.openxmlformats.org/officeDocument/2006/relationships/hyperlink" Target="https://www.caixa.gov.br/Downloads/sinapi-cadernos-tecnicos/SINAPI-CT-DEPRECIACAO-JUROS-IMPOSTOS-E-SEGUROS-MANUTENCAO-E-MATERIAIS-NA-OPERACAO-DOS-EQUIPAMENTOS.pdf" TargetMode="External"/><Relationship Id="rId3842" Type="http://schemas.openxmlformats.org/officeDocument/2006/relationships/hyperlink" Target="https://www.caixa.gov.br/Downloads/sinapi-cadernos-tecnicos/SINAPI-CT-EXECUCAO-DE-TIRANTES.pdf" TargetMode="External"/><Relationship Id="rId6998" Type="http://schemas.openxmlformats.org/officeDocument/2006/relationships/hyperlink" Target="https://www.caixa.gov.br/Downloads/sinapi-metodologia/Livro_SINAPI_Calculos_Parametros.pdf" TargetMode="External"/><Relationship Id="rId9057" Type="http://schemas.openxmlformats.org/officeDocument/2006/relationships/hyperlink" Target="https://www.caixa.gov.br/Downloads/sinapi-cadernos-tecnicos/SINAPI-CT-TELHAMENTO-PARA-COBERTURA.pdf" TargetMode="External"/><Relationship Id="rId9471" Type="http://schemas.openxmlformats.org/officeDocument/2006/relationships/hyperlink" Target="https://www.caixa.gov.br/Downloads/sinapi-cadernos-tecnicos/SINAPI-CT-TUBULACAO-FLANGEADA-PARA-REDES-DE-AGUA.pdf" TargetMode="External"/><Relationship Id="rId416" Type="http://schemas.openxmlformats.org/officeDocument/2006/relationships/hyperlink" Target="https://www.caixa.gov.br/Downloads/sinapi-cadernos-tecnicos/SINAPI-CT-ASSENTAMENTO-DE-TUBOS-DE-PVC-E-METALICOS-EM-REDES-DE-AGUA.pdf" TargetMode="External"/><Relationship Id="rId1046" Type="http://schemas.openxmlformats.org/officeDocument/2006/relationships/hyperlink" Target="https://www.caixa.gov.br/Downloads/sinapi-cadernos-tecnicos/SINAPI-CT-BOCAS-PARA-BUEIROS.pdf" TargetMode="External"/><Relationship Id="rId8073" Type="http://schemas.openxmlformats.org/officeDocument/2006/relationships/hyperlink" Target="https://www.caixa.gov.br/Downloads/sinapi-cadernos-tecnicos/SINAPI-CT-POSTES-DE-CONCRETO-E-METALICOS.pdf" TargetMode="External"/><Relationship Id="rId9124" Type="http://schemas.openxmlformats.org/officeDocument/2006/relationships/hyperlink" Target="https://www.caixa.gov.br/Downloads/sinapi-cadernos-tecnicos/SINAPI-CT-TRANSPORTE-FLUVIAL-CARGA-E-DESCARGA.pdf" TargetMode="External"/><Relationship Id="rId830" Type="http://schemas.openxmlformats.org/officeDocument/2006/relationships/hyperlink" Target="https://www.caixa.gov.br/Downloads/sinapi-cadernos-tecnicos/SINAPI-CT-ATERROS-BASES-SUB-BASES-E-IMPRIMACOES.pdf" TargetMode="External"/><Relationship Id="rId1460" Type="http://schemas.openxmlformats.org/officeDocument/2006/relationships/hyperlink" Target="https://www.caixa.gov.br/Downloads/sinapi-cadernos-tecnicos/SINAPI-CT-CUSTOS-HORARIOS-PRODUTIVO-E-IMPRODUTIVO-DOS-EQUIPAMENTOS.pdf" TargetMode="External"/><Relationship Id="rId2511" Type="http://schemas.openxmlformats.org/officeDocument/2006/relationships/hyperlink" Target="https://www.caixa.gov.br/Downloads/sinapi-cadernos-tecnicos/SINAPI-CT-DEPRECIACAO-JUROS-IMPOSTOS-E-SEGUROS-MANUTENCAO-E-MATERIAIS-NA-OPERACAO-DOS-EQUIPAMENTOS.pdf" TargetMode="External"/><Relationship Id="rId5667" Type="http://schemas.openxmlformats.org/officeDocument/2006/relationships/hyperlink" Target="https://www.caixa.gov.br/Downloads/sinapi-cadernos-tecnicos/SINAPI-CT-INSTALACOES-PREDIAIS-DE-AGUA-FRIA-EM-PVC.pdf" TargetMode="External"/><Relationship Id="rId6718" Type="http://schemas.openxmlformats.org/officeDocument/2006/relationships/hyperlink" Target="https://www.caixa.gov.br/Downloads/sinapi-cadernos-tecnicos/SINAPI-CT-LIGACOES-PREDIAIS-DE-AGUA-E-ESGOTO.pdf" TargetMode="External"/><Relationship Id="rId1113" Type="http://schemas.openxmlformats.org/officeDocument/2006/relationships/hyperlink" Target="https://www.caixa.gov.br/Downloads/sinapi-cadernos-tecnicos/SINAPI-CT-CAIXAS-ENTERRADAS.pdf" TargetMode="External"/><Relationship Id="rId4269" Type="http://schemas.openxmlformats.org/officeDocument/2006/relationships/hyperlink" Target="https://www.caixa.gov.br/Downloads/sinapi-cadernos-tecnicos/SINAPI-CT-GUIAS-E-SARJETAS.pdf" TargetMode="External"/><Relationship Id="rId4683" Type="http://schemas.openxmlformats.org/officeDocument/2006/relationships/hyperlink" Target="https://www.caixa.gov.br/Downloads/sinapi-cadernos-tecnicos/SINAPI-CT-INSTALACOES-ELETRICAS-QUADROS-CABOS-DISJUNTORES-CONTATORES-E-BARRAMENTOS-BLINDADOS.pdf" TargetMode="External"/><Relationship Id="rId5734" Type="http://schemas.openxmlformats.org/officeDocument/2006/relationships/hyperlink" Target="https://www.caixa.gov.br/Downloads/sinapi-cadernos-tecnicos/SINAPI-CT-INSTALACOES-PREDIAIS-DE-AGUA-QUENTE-EM-CPVC.pdf" TargetMode="External"/><Relationship Id="rId8140" Type="http://schemas.openxmlformats.org/officeDocument/2006/relationships/hyperlink" Target="https://www.caixa.gov.br/Downloads/sinapi-cadernos-tecnicos/SINAPI-CT-POCOS-DE-VISITA-E-CAIXAS-PARA-BOCAS-DE-LOBO.pdf" TargetMode="External"/><Relationship Id="rId3285" Type="http://schemas.openxmlformats.org/officeDocument/2006/relationships/hyperlink" Target="https://www.caixa.gov.br/Downloads/sinapi-cadernos-tecnicos/SINAPI-CT-ESCAVACAO-DE-VALAS.pdf" TargetMode="External"/><Relationship Id="rId4336" Type="http://schemas.openxmlformats.org/officeDocument/2006/relationships/hyperlink" Target="https://www.caixa.gov.br/Downloads/sinapi-cadernos-tecnicos/SINAPI-CT-IMPERMEABILIZACAO-PROTECAO-MECANICA-E-TRATAMENTO-DE-JUNTA.pdf" TargetMode="External"/><Relationship Id="rId4750" Type="http://schemas.openxmlformats.org/officeDocument/2006/relationships/hyperlink" Target="https://www.caixa.gov.br/Downloads/sinapi-cadernos-tecnicos/SINAPI-CT-INSTALACOES-ELETRICAS-REDE-DE-DISTRIBUICAO.pdf" TargetMode="External"/><Relationship Id="rId5801" Type="http://schemas.openxmlformats.org/officeDocument/2006/relationships/hyperlink" Target="https://www.caixa.gov.br/Downloads/sinapi-cadernos-tecnicos/SINAPI-CT-INSTALACOES-PREDIAIS-DE-AGUA-QUENTE-EM-CPVC.pdf" TargetMode="External"/><Relationship Id="rId8957" Type="http://schemas.openxmlformats.org/officeDocument/2006/relationships/hyperlink" Target="https://www.caixa.gov.br/Downloads/sinapi-cadernos-tecnicos/SINAPI-CT-SISTEMAS-HOSPITALARES-PONTOS-DE-CONSUMO.pdf" TargetMode="External"/><Relationship Id="rId3352" Type="http://schemas.openxmlformats.org/officeDocument/2006/relationships/hyperlink" Target="https://www.caixa.gov.br/Downloads/sinapi-cadernos-tecnicos/SINAPI-CT-ESCORAMENTO-E-PREPARO-DE-FUNDO-DE-VALAS.pdf" TargetMode="External"/><Relationship Id="rId4403" Type="http://schemas.openxmlformats.org/officeDocument/2006/relationships/hyperlink" Target="https://www.caixa.gov.br/Downloads/sinapi-cadernos-tecnicos/SINAPI-CT-INSTALACOES-ELETRICAS-ELETRODUTOS-EMBUTIDOS-CABOS-CAIXAS-TOMADAS-E-INTERRUPTORES.pdf" TargetMode="External"/><Relationship Id="rId7559" Type="http://schemas.openxmlformats.org/officeDocument/2006/relationships/hyperlink" Target="https://www.caixa.gov.br/Downloads/sinapi-cadernos-tecnicos/SINAPI-CT-PAREDES-DE-CONCRETO-ESTUCAMENTO.pdf" TargetMode="External"/><Relationship Id="rId273" Type="http://schemas.openxmlformats.org/officeDocument/2006/relationships/hyperlink" Target="https://www.caixa.gov.br/Downloads/sinapi-cadernos-tecnicos/SINAPI-CT-ARMACAO-DE-ESTACAS.pdf" TargetMode="External"/><Relationship Id="rId3005" Type="http://schemas.openxmlformats.org/officeDocument/2006/relationships/hyperlink" Target="https://www.caixa.gov.br/Downloads/sinapi-cadernos-tecnicos/SINAPI-CT-EQUIPAMENTOS-DE-PROTECAO-COLETIVA.pdf" TargetMode="External"/><Relationship Id="rId6575" Type="http://schemas.openxmlformats.org/officeDocument/2006/relationships/hyperlink" Target="https://www.caixa.gov.br/Downloads/sinapi-cadernos-tecnicos/SINAPI-CT-INSTALACOES-EM-COBRE.pdf" TargetMode="External"/><Relationship Id="rId7626" Type="http://schemas.openxmlformats.org/officeDocument/2006/relationships/hyperlink" Target="https://www.caixa.gov.br/Downloads/sinapi-cadernos-tecnicos/SINAPI-CT-PARQUINHOS-E-EQUIPAMENTOS-DE-GINASTICA-AO-AR-LIVRE.pdf" TargetMode="External"/><Relationship Id="rId7973" Type="http://schemas.openxmlformats.org/officeDocument/2006/relationships/hyperlink" Target="https://www.caixa.gov.br/Downloads/sinapi-cadernos-tecnicos/SINAPI-CT-PINTURA-PARA-PISOS-E-PARA-SINALIZACAO-HORIZONTAL-E-VERTICAL.pdf" TargetMode="External"/><Relationship Id="rId340" Type="http://schemas.openxmlformats.org/officeDocument/2006/relationships/hyperlink" Target="https://www.caixa.gov.br/Downloads/sinapi-cadernos-tecnicos/SINAPI-CT-ARRASAMENTO-DE-ESTACAS.pdf" TargetMode="External"/><Relationship Id="rId2021" Type="http://schemas.openxmlformats.org/officeDocument/2006/relationships/hyperlink" Target="https://www.caixa.gov.br/Downloads/sinapi-cadernos-tecnicos/SINAPI-CT-DEPRECIACAO-JUROS-IMPOSTOS-E-SEGUROS-MANUTENCAO-E-MATERIAIS-NA-OPERACAO-DOS-EQUIPAMENTOS.pdf" TargetMode="External"/><Relationship Id="rId5177" Type="http://schemas.openxmlformats.org/officeDocument/2006/relationships/hyperlink" Target="https://www.caixa.gov.br/Downloads/sinapi-cadernos-tecnicos/SINAPI-CT-INSTALACOES-HIDRAULICAS-EM-PEX.pdf" TargetMode="External"/><Relationship Id="rId6228" Type="http://schemas.openxmlformats.org/officeDocument/2006/relationships/hyperlink" Target="https://www.caixa.gov.br/Downloads/sinapi-cadernos-tecnicos/SINAPI-CT-INSTALACOES-DE-GAS-E-INCENDIO-EM-ACO-E-FERRO-GALVANIZADO.pdf" TargetMode="External"/><Relationship Id="rId4193" Type="http://schemas.openxmlformats.org/officeDocument/2006/relationships/hyperlink" Target="https://www.caixa.gov.br/Downloads/sinapi-cadernos-tecnicos/SINAPI-CT-GRAUTE-E-ARMACAO.pdf" TargetMode="External"/><Relationship Id="rId5591" Type="http://schemas.openxmlformats.org/officeDocument/2006/relationships/hyperlink" Target="https://www.caixa.gov.br/Downloads/sinapi-cadernos-tecnicos/SINAPI-CT-INSTALACOES-PREDIAIS-DE-AGUA-FRIA-EM-PVC.pdf" TargetMode="External"/><Relationship Id="rId6642" Type="http://schemas.openxmlformats.org/officeDocument/2006/relationships/hyperlink" Target="https://www.caixa.gov.br/Downloads/sinapi-cadernos-tecnicos/SINAPI-CT-INSTALACOES-PARA-CANTEIROS-DE-OBRAS.pdf" TargetMode="External"/><Relationship Id="rId1787" Type="http://schemas.openxmlformats.org/officeDocument/2006/relationships/hyperlink" Target="https://www.caixa.gov.br/Downloads/sinapi-cadernos-tecnicos/SINAPI-CT-CUSTOS-HORARIOS-PRODUTIVO-E-IMPRODUTIVO-DOS-EQUIPAMENTOS.pdf" TargetMode="External"/><Relationship Id="rId2838" Type="http://schemas.openxmlformats.org/officeDocument/2006/relationships/hyperlink" Target="https://www.caixa.gov.br/Downloads/sinapi-cadernos-tecnicos/SINAPI-CT-DUTOS-PARA-AR-CONDICIONADO.pdf" TargetMode="External"/><Relationship Id="rId5244" Type="http://schemas.openxmlformats.org/officeDocument/2006/relationships/hyperlink" Target="https://www.caixa.gov.br/Downloads/sinapi-cadernos-tecnicos/SINAPI-CT-INSTALACOES-HIDRAULICAS-EM-PEX.pdf" TargetMode="External"/><Relationship Id="rId79" Type="http://schemas.openxmlformats.org/officeDocument/2006/relationships/hyperlink" Target="https://www.caixa.gov.br/Downloads/sinapi-cadernos-tecnicos/SINAPI-CT-ALVENARIA-DE-VEDACAO.pdf" TargetMode="External"/><Relationship Id="rId1854" Type="http://schemas.openxmlformats.org/officeDocument/2006/relationships/hyperlink" Target="https://www.caixa.gov.br/Downloads/sinapi-cadernos-tecnicos/SINAPI-CT-DEMOLICOES-E-REMOCOES.pdf" TargetMode="External"/><Relationship Id="rId2905" Type="http://schemas.openxmlformats.org/officeDocument/2006/relationships/hyperlink" Target="https://www.caixa.gov.br/Downloads/sinapi-cadernos-tecnicos/SINAPI-CT-ELETROCALHAS.pdf" TargetMode="External"/><Relationship Id="rId4260" Type="http://schemas.openxmlformats.org/officeDocument/2006/relationships/hyperlink" Target="https://www.caixa.gov.br/Downloads/sinapi-cadernos-tecnicos/SINAPI-CT-GUIAS-E-SARJETAS.pdf" TargetMode="External"/><Relationship Id="rId5311" Type="http://schemas.openxmlformats.org/officeDocument/2006/relationships/hyperlink" Target="https://www.caixa.gov.br/Downloads/sinapi-cadernos-tecnicos/SINAPI-CT-INSTALACOES-HIDRAULICAS-EM-PPR.pdf" TargetMode="External"/><Relationship Id="rId8467" Type="http://schemas.openxmlformats.org/officeDocument/2006/relationships/hyperlink" Target="https://www.caixa.gov.br/Downloads/sinapi-cadernos-tecnicos/SINAPI-CT-RASGOS-E-FIXACOES.pdf" TargetMode="External"/><Relationship Id="rId8881" Type="http://schemas.openxmlformats.org/officeDocument/2006/relationships/hyperlink" Target="https://www.caixa.gov.br/Downloads/sinapi-cadernos-tecnicos/SINAPI-CT-SINALIZACAO-VERTICAL-VIARIA.pdf" TargetMode="External"/><Relationship Id="rId9518" Type="http://schemas.openxmlformats.org/officeDocument/2006/relationships/hyperlink" Target="https://www.caixa.gov.br/Downloads/sinapi-cadernos-tecnicos/SINAPI-CT-USINAGENS.pdf" TargetMode="External"/><Relationship Id="rId1507" Type="http://schemas.openxmlformats.org/officeDocument/2006/relationships/hyperlink" Target="https://www.caixa.gov.br/Downloads/sinapi-cadernos-tecnicos/SINAPI-CT-CUSTOS-HORARIOS-PRODUTIVO-E-IMPRODUTIVO-DOS-EQUIPAMENTOS.pdf" TargetMode="External"/><Relationship Id="rId7069" Type="http://schemas.openxmlformats.org/officeDocument/2006/relationships/hyperlink" Target="https://www.caixa.gov.br/Downloads/sinapi-metodologia/Livro_SINAPI_Calculos_Parametros.pdf" TargetMode="External"/><Relationship Id="rId7483" Type="http://schemas.openxmlformats.org/officeDocument/2006/relationships/hyperlink" Target="https://www.caixa.gov.br/Downloads/sinapi-cadernos-tecnicos/SINAPI-CT-MONOCAPA.pdf" TargetMode="External"/><Relationship Id="rId8534" Type="http://schemas.openxmlformats.org/officeDocument/2006/relationships/hyperlink" Target="https://www.caixa.gov.br/Downloads/sinapi-cadernos-tecnicos/SINAPI-CT-RECOMPOSICAO-DE-PAVIMENTOS.pdf" TargetMode="External"/><Relationship Id="rId1921" Type="http://schemas.openxmlformats.org/officeDocument/2006/relationships/hyperlink" Target="https://www.caixa.gov.br/Downloads/sinapi-cadernos-tecnicos/SINAPI-CT-DEPRECIACAO-JUROS-IMPOSTOS-E-SEGUROS-MANUTENCAO-E-MATERIAIS-NA-OPERACAO-DOS-EQUIPAMENTOS.pdf" TargetMode="External"/><Relationship Id="rId3679" Type="http://schemas.openxmlformats.org/officeDocument/2006/relationships/hyperlink" Target="https://www.caixa.gov.br/Downloads/sinapi-cadernos-tecnicos/SINAPI-CT-ESTRUTURA-E-TRAMA-PARA-COBERTURA.pdf" TargetMode="External"/><Relationship Id="rId6085" Type="http://schemas.openxmlformats.org/officeDocument/2006/relationships/hyperlink" Target="https://www.caixa.gov.br/Downloads/sinapi-cadernos-tecnicos/SINAPI-CT-INSTALACOES-DE-GAS-E-INCENDIO-EM-ACO-E-FERRO-GALVANIZADO.pdf" TargetMode="External"/><Relationship Id="rId7136" Type="http://schemas.openxmlformats.org/officeDocument/2006/relationships/hyperlink" Target="https://www.caixa.gov.br/Downloads/sinapi-metodologia/Livro_SINAPI_Calculos_Parametros.pdf" TargetMode="External"/><Relationship Id="rId7550" Type="http://schemas.openxmlformats.org/officeDocument/2006/relationships/hyperlink" Target="https://www.caixa.gov.br/Downloads/sinapi-cadernos-tecnicos/SINAPI-CT-PAREDES-DE-CONCRETO-CONCRETAGEM.pdf" TargetMode="External"/><Relationship Id="rId6152" Type="http://schemas.openxmlformats.org/officeDocument/2006/relationships/hyperlink" Target="https://www.caixa.gov.br/Downloads/sinapi-cadernos-tecnicos/SINAPI-CT-INSTALACOES-DE-GAS-E-INCENDIO-EM-ACO-E-FERRO-GALVANIZADO.pdf" TargetMode="External"/><Relationship Id="rId7203" Type="http://schemas.openxmlformats.org/officeDocument/2006/relationships/hyperlink" Target="https://www.caixa.gov.br/Downloads/sinapi-cadernos-tecnicos/SINAPI-CT-LOUCAS-E-METAIS.pdf" TargetMode="External"/><Relationship Id="rId8601" Type="http://schemas.openxmlformats.org/officeDocument/2006/relationships/hyperlink" Target="https://www.caixa.gov.br/Downloads/sinapi-cadernos-tecnicos/SINAPI-CT-REDES-ENTERRADAS-DE-DISTRIBUICAO-ELETRICA.pdf" TargetMode="External"/><Relationship Id="rId1297" Type="http://schemas.openxmlformats.org/officeDocument/2006/relationships/hyperlink" Target="https://www.caixa.gov.br/Downloads/sinapi-cadernos-tecnicos/SINAPI-CT-CONCRETAGEM-PARA-ESTRUTURAS-DE-CONCRETO-ARMADO.pdf" TargetMode="External"/><Relationship Id="rId2695" Type="http://schemas.openxmlformats.org/officeDocument/2006/relationships/hyperlink" Target="https://www.caixa.gov.br/Downloads/sinapi-cadernos-tecnicos/SINAPI-CT-DEPRECIACAO-JUROS-IMPOSTOS-E-SEGUROS-MANUTENCAO-E-MATERIAIS-NA-OPERACAO-DOS-EQUIPAMENTOS.pdf" TargetMode="External"/><Relationship Id="rId3746" Type="http://schemas.openxmlformats.org/officeDocument/2006/relationships/hyperlink" Target="https://www.caixa.gov.br/Downloads/sinapi-cadernos-tecnicos/SINAPI-CT-ESTRUTURAS-DE-CONTENCAO-ESTACAS-PAREDES-DIAFRAGMA-E-MURETA-GUIA.pdf" TargetMode="External"/><Relationship Id="rId667" Type="http://schemas.openxmlformats.org/officeDocument/2006/relationships/hyperlink" Target="https://www.caixa.gov.br/Downloads/sinapi-cadernos-tecnicos/SINAPI-CT-ASSENTAMENTO-DE-TUBOS-DE-ESGOTO-OU-DRENAGEM-PLUVIAL-EM-CONCRETO.pdf" TargetMode="External"/><Relationship Id="rId2348" Type="http://schemas.openxmlformats.org/officeDocument/2006/relationships/hyperlink" Target="https://www.caixa.gov.br/Downloads/sinapi-cadernos-tecnicos/SINAPI-CT-DEPRECIACAO-JUROS-IMPOSTOS-E-SEGUROS-MANUTENCAO-E-MATERIAIS-NA-OPERACAO-DOS-EQUIPAMENTOS.pdf" TargetMode="External"/><Relationship Id="rId2762" Type="http://schemas.openxmlformats.org/officeDocument/2006/relationships/hyperlink" Target="https://www.caixa.gov.br/Downloads/sinapi-cadernos-tecnicos/SINAPI-CT-DRENOS.pdf" TargetMode="External"/><Relationship Id="rId3813" Type="http://schemas.openxmlformats.org/officeDocument/2006/relationships/hyperlink" Target="https://www.caixa.gov.br/Downloads/sinapi-cadernos-tecnicos/SINAPI-CT-ESTRUTURAS-DE-MADEIRA.pdf" TargetMode="External"/><Relationship Id="rId6969" Type="http://schemas.openxmlformats.org/officeDocument/2006/relationships/hyperlink" Target="https://www.caixa.gov.br/Downloads/sinapi-metodologia/Livro_SINAPI_Calculos_Parametros.pdf" TargetMode="External"/><Relationship Id="rId9028" Type="http://schemas.openxmlformats.org/officeDocument/2006/relationships/hyperlink" Target="https://www.caixa.gov.br/Downloads/sinapi-cadernos-tecnicos/SINAPI-CT-TELHAMENTO-PARA-COBERTURA.pdf" TargetMode="External"/><Relationship Id="rId9375" Type="http://schemas.openxmlformats.org/officeDocument/2006/relationships/hyperlink" Target="https://www.caixa.gov.br/Downloads/sinapi-cadernos-tecnicos/SINAPI-CT-TRANSPORTE-CARGA-E-DESCARGA-DE-MATERIAIS.pdf" TargetMode="External"/><Relationship Id="rId734" Type="http://schemas.openxmlformats.org/officeDocument/2006/relationships/hyperlink" Target="https://www.caixa.gov.br/Downloads/sinapi-cadernos-tecnicos/SINAPI-CT-ATERRO-E-REATERRO-DE-VALAS.pdf" TargetMode="External"/><Relationship Id="rId1364" Type="http://schemas.openxmlformats.org/officeDocument/2006/relationships/hyperlink" Target="https://www.caixa.gov.br/Downloads/sinapi-cadernos-tecnicos/SINAPI-CT-CONCRETO-PROTENDIDO.pdf" TargetMode="External"/><Relationship Id="rId2415" Type="http://schemas.openxmlformats.org/officeDocument/2006/relationships/hyperlink" Target="https://www.caixa.gov.br/Downloads/sinapi-cadernos-tecnicos/SINAPI-CT-DEPRECIACAO-JUROS-IMPOSTOS-E-SEGUROS-MANUTENCAO-E-MATERIAIS-NA-OPERACAO-DOS-EQUIPAMENTOS.pdf" TargetMode="External"/><Relationship Id="rId5985" Type="http://schemas.openxmlformats.org/officeDocument/2006/relationships/hyperlink" Target="https://www.caixa.gov.br/Downloads/sinapi-cadernos-tecnicos/SINAPI-CT-INSTALACOES-DE-GAS-E-INCENDIO-EM-ACO-E-FERRO-GALVANIZADO.pdf" TargetMode="External"/><Relationship Id="rId8391" Type="http://schemas.openxmlformats.org/officeDocument/2006/relationships/hyperlink" Target="https://www.caixa.gov.br/Downloads/sinapi-cadernos-tecnicos/SINAPI-CT-RADIER-PISO-DE-CONCRETO-E-LAJE-SOBRE-SOLO.pdf" TargetMode="External"/><Relationship Id="rId9442" Type="http://schemas.openxmlformats.org/officeDocument/2006/relationships/hyperlink" Target="https://www.caixa.gov.br/Downloads/sinapi-cadernos-tecnicos/SINAPI-CT-TUBULACAO-FLANGEADA-PARA-REDES-DE-AGUA.pdf" TargetMode="External"/><Relationship Id="rId70" Type="http://schemas.openxmlformats.org/officeDocument/2006/relationships/hyperlink" Target="https://www.caixa.gov.br/Downloads/sinapi-cadernos-tecnicos/SINAPI-CT-ALVENARIA-DE-VEDACAO.pdf" TargetMode="External"/><Relationship Id="rId801" Type="http://schemas.openxmlformats.org/officeDocument/2006/relationships/hyperlink" Target="https://www.caixa.gov.br/Downloads/sinapi-cadernos-tecnicos/SINAPI-CT-ATERROS-BASES-SUB-BASES-E-IMPRIMACOES.pdf" TargetMode="External"/><Relationship Id="rId1017" Type="http://schemas.openxmlformats.org/officeDocument/2006/relationships/hyperlink" Target="https://www.caixa.gov.br/Downloads/sinapi-cadernos-tecnicos/SINAPI-CT-BOCAS-PARA-BUEIROS.pdf" TargetMode="External"/><Relationship Id="rId1431" Type="http://schemas.openxmlformats.org/officeDocument/2006/relationships/hyperlink" Target="https://www.caixa.gov.br/Downloads/sinapi-cadernos-tecnicos/SINAPI-CT-CONTRAPISO.pdf" TargetMode="External"/><Relationship Id="rId4587" Type="http://schemas.openxmlformats.org/officeDocument/2006/relationships/hyperlink" Target="https://www.caixa.gov.br/Downloads/sinapi-cadernos-tecnicos/SINAPI-CT-INSTALACOES-ELETRICAS-ELETRODUTOS-CONEXOES-E-CONDULETES-APARENTES.pdf" TargetMode="External"/><Relationship Id="rId5638" Type="http://schemas.openxmlformats.org/officeDocument/2006/relationships/hyperlink" Target="https://www.caixa.gov.br/Downloads/sinapi-cadernos-tecnicos/SINAPI-CT-INSTALACOES-PREDIAIS-DE-AGUA-FRIA-EM-PVC.pdf" TargetMode="External"/><Relationship Id="rId8044" Type="http://schemas.openxmlformats.org/officeDocument/2006/relationships/hyperlink" Target="https://www.caixa.gov.br/Downloads/sinapi-cadernos-tecnicos/SINAPI-CT-PISOS.pdf" TargetMode="External"/><Relationship Id="rId3189" Type="http://schemas.openxmlformats.org/officeDocument/2006/relationships/hyperlink" Target="https://www.caixa.gov.br/Downloads/sinapi-cadernos-tecnicos/SINAPI-CT-ESCAVACAO-VERTICAL-A-CEU-ABERTO.pdf" TargetMode="External"/><Relationship Id="rId4654" Type="http://schemas.openxmlformats.org/officeDocument/2006/relationships/hyperlink" Target="https://www.caixa.gov.br/Downloads/sinapi-cadernos-tecnicos/SINAPI-CT-INSTALACOES-ELETRICAS-QUADROS-CABOS-DISJUNTORES-CONTATORES-E-BARRAMENTOS-BLINDADOS.pdf" TargetMode="External"/><Relationship Id="rId7060" Type="http://schemas.openxmlformats.org/officeDocument/2006/relationships/hyperlink" Target="https://www.caixa.gov.br/Downloads/sinapi-metodologia/Livro_SINAPI_Calculos_Parametros.pdf" TargetMode="External"/><Relationship Id="rId8111" Type="http://schemas.openxmlformats.org/officeDocument/2006/relationships/hyperlink" Target="https://www.caixa.gov.br/Downloads/sinapi-cadernos-tecnicos/SINAPI-CT-POSTES-DE-CONCRETO-E-METALICOS.pdf" TargetMode="External"/><Relationship Id="rId3256" Type="http://schemas.openxmlformats.org/officeDocument/2006/relationships/hyperlink" Target="https://www.caixa.gov.br/Downloads/sinapi-cadernos-tecnicos/SINAPI-CT-ESCAVACAO-VERTICAL-A-CEU-ABERTO.pdf" TargetMode="External"/><Relationship Id="rId4307" Type="http://schemas.openxmlformats.org/officeDocument/2006/relationships/hyperlink" Target="https://www.caixa.gov.br/Downloads/sinapi-cadernos-tecnicos/SINAPI-CT-ILUMINACAO-PREDIAL-E-MONITORAMENTO.pdf" TargetMode="External"/><Relationship Id="rId5705" Type="http://schemas.openxmlformats.org/officeDocument/2006/relationships/hyperlink" Target="https://www.caixa.gov.br/Downloads/sinapi-cadernos-tecnicos/SINAPI-CT-INSTALACOES-PREDIAIS-DE-AGUA-QUENTE-EM-CPVC.pdf" TargetMode="External"/><Relationship Id="rId177" Type="http://schemas.openxmlformats.org/officeDocument/2006/relationships/hyperlink" Target="https://www.caixa.gov.br/Downloads/sinapi-cadernos-tecnicos/SINAPI-CT-ARGAMASSAS.pdf" TargetMode="External"/><Relationship Id="rId591" Type="http://schemas.openxmlformats.org/officeDocument/2006/relationships/hyperlink" Target="https://www.caixa.gov.br/Downloads/sinapi-cadernos-tecnicos/SINAPI-CT-ASSENTAMENTO-DE-TUBOS-DE-PVC-E-METALICOS-EM-REDES-DE-AGUA.pdf" TargetMode="External"/><Relationship Id="rId2272" Type="http://schemas.openxmlformats.org/officeDocument/2006/relationships/hyperlink" Target="https://www.caixa.gov.br/Downloads/sinapi-cadernos-tecnicos/SINAPI-CT-DEPRECIACAO-JUROS-IMPOSTOS-E-SEGUROS-MANUTENCAO-E-MATERIAIS-NA-OPERACAO-DOS-EQUIPAMENTOS.pdf" TargetMode="External"/><Relationship Id="rId3670" Type="http://schemas.openxmlformats.org/officeDocument/2006/relationships/hyperlink" Target="https://www.caixa.gov.br/Downloads/sinapi-cadernos-tecnicos/SINAPI-CT-ESTRUTURA-E-TRAMA-PARA-COBERTURA.pdf" TargetMode="External"/><Relationship Id="rId4721" Type="http://schemas.openxmlformats.org/officeDocument/2006/relationships/hyperlink" Target="https://www.caixa.gov.br/Downloads/sinapi-cadernos-tecnicos/SINAPI-CT-INSTALACOES-ELETRICAS-QUADROS-CABOS-DISJUNTORES-CONTATORES-E-BARRAMENTOS-BLINDADOS.pdf" TargetMode="External"/><Relationship Id="rId7877" Type="http://schemas.openxmlformats.org/officeDocument/2006/relationships/hyperlink" Target="https://www.caixa.gov.br/Downloads/sinapi-cadernos-tecnicos/SINAPI-CT-PINTURA-INTERNA.pdf" TargetMode="External"/><Relationship Id="rId8928" Type="http://schemas.openxmlformats.org/officeDocument/2006/relationships/hyperlink" Target="https://www.caixa.gov.br/Downloads/sinapi-cadernos-tecnicos/SINAPI-CT-SISTEMA-DE-PROTECAO-CONTRA-DESCARGAS-ATMOSFERICAS-SPDA.pdf" TargetMode="External"/><Relationship Id="rId244" Type="http://schemas.openxmlformats.org/officeDocument/2006/relationships/hyperlink" Target="https://www.caixa.gov.br/Downloads/sinapi-cadernos-tecnicos/SINAPI-CT-ARGAMASSAS.pdf" TargetMode="External"/><Relationship Id="rId3323" Type="http://schemas.openxmlformats.org/officeDocument/2006/relationships/hyperlink" Target="https://www.caixa.gov.br/Downloads/sinapi-cadernos-tecnicos/SINAPI-CT-ESCAVACAO-DE-VALAS.pdf" TargetMode="External"/><Relationship Id="rId6479" Type="http://schemas.openxmlformats.org/officeDocument/2006/relationships/hyperlink" Target="https://www.caixa.gov.br/Downloads/sinapi-cadernos-tecnicos/SINAPI-CT-INSTALACOES-EM-COBRE.pdf" TargetMode="External"/><Relationship Id="rId6893" Type="http://schemas.openxmlformats.org/officeDocument/2006/relationships/hyperlink" Target="https://www.caixa.gov.br/Downloads/sinapi-metodologia/Livro_SINAPI_Calculos_Parametros.pdf" TargetMode="External"/><Relationship Id="rId7944" Type="http://schemas.openxmlformats.org/officeDocument/2006/relationships/hyperlink" Target="https://www.caixa.gov.br/Downloads/sinapi-cadernos-tecnicos/SINAPI-CT-PINTURA-EM-SUPERFICIES-METALICAS.pdf" TargetMode="External"/><Relationship Id="rId5495" Type="http://schemas.openxmlformats.org/officeDocument/2006/relationships/hyperlink" Target="https://www.caixa.gov.br/Downloads/sinapi-cadernos-tecnicos/SINAPI-CT-INSTALACOES-PREDIAIS-DE-AGUA-FRIA-EM-PVC.pdf" TargetMode="External"/><Relationship Id="rId6546" Type="http://schemas.openxmlformats.org/officeDocument/2006/relationships/hyperlink" Target="https://www.caixa.gov.br/Downloads/sinapi-cadernos-tecnicos/SINAPI-CT-INSTALACOES-EM-COBRE.pdf" TargetMode="External"/><Relationship Id="rId6960" Type="http://schemas.openxmlformats.org/officeDocument/2006/relationships/hyperlink" Target="https://www.caixa.gov.br/Downloads/sinapi-metodologia/Livro_SINAPI_Calculos_Parametros.pdf" TargetMode="External"/><Relationship Id="rId311" Type="http://schemas.openxmlformats.org/officeDocument/2006/relationships/hyperlink" Target="https://www.caixa.gov.br/Downloads/sinapi-cadernos-tecnicos/SINAPI-CT-ARMACAO-PARA-ESTRUTURAS-DE-CONCRETO-ARMADO.pdf" TargetMode="External"/><Relationship Id="rId4097" Type="http://schemas.openxmlformats.org/officeDocument/2006/relationships/hyperlink" Target="https://www.caixa.gov.br/Downloads/sinapi-cadernos-tecnicos/SINAPI-CT-FORMAS-PARA-ESTRUTURAS-DE-CONCRETO-ARMADO.pdf" TargetMode="External"/><Relationship Id="rId5148" Type="http://schemas.openxmlformats.org/officeDocument/2006/relationships/hyperlink" Target="https://www.caixa.gov.br/Downloads/sinapi-cadernos-tecnicos/SINAPI-CT-INSTALACOES-HIDRAULICAS-EM-PEX.pdf" TargetMode="External"/><Relationship Id="rId5562" Type="http://schemas.openxmlformats.org/officeDocument/2006/relationships/hyperlink" Target="https://www.caixa.gov.br/Downloads/sinapi-cadernos-tecnicos/SINAPI-CT-INSTALACOES-PREDIAIS-DE-AGUA-FRIA-EM-PVC.pdf" TargetMode="External"/><Relationship Id="rId6613" Type="http://schemas.openxmlformats.org/officeDocument/2006/relationships/hyperlink" Target="https://www.caixa.gov.br/Downloads/sinapi-cadernos-tecnicos/SINAPI-CT-INSTALACOES-PARA-CANTEIROS-DE-OBRAS.pdf" TargetMode="External"/><Relationship Id="rId9769" Type="http://schemas.openxmlformats.org/officeDocument/2006/relationships/hyperlink" Target="https://www.caixa.gov.br/Downloads/sinapi-cadernos-tecnicos/SINAPI-CT-VALVULAS-PARA-REDES-DE-SANEAMENTO.pdf" TargetMode="External"/><Relationship Id="rId1758" Type="http://schemas.openxmlformats.org/officeDocument/2006/relationships/hyperlink" Target="https://www.caixa.gov.br/Downloads/sinapi-cadernos-tecnicos/SINAPI-CT-CUSTOS-HORARIOS-PRODUTIVO-E-IMPRODUTIVO-DOS-EQUIPAMENTOS.pdf" TargetMode="External"/><Relationship Id="rId2809" Type="http://schemas.openxmlformats.org/officeDocument/2006/relationships/hyperlink" Target="https://www.caixa.gov.br/Downloads/sinapi-cadernos-tecnicos/SINAPI-CT-DUTOS-PARA-AR-CONDICIONADO.pdf" TargetMode="External"/><Relationship Id="rId4164" Type="http://schemas.openxmlformats.org/officeDocument/2006/relationships/hyperlink" Target="https://www.caixa.gov.br/Downloads/sinapi-cadernos-tecnicos/SINAPI-CT-GALERIAS-COM-ADUELAS-DE-CONCRETO.pdf" TargetMode="External"/><Relationship Id="rId5215" Type="http://schemas.openxmlformats.org/officeDocument/2006/relationships/hyperlink" Target="https://www.caixa.gov.br/Downloads/sinapi-cadernos-tecnicos/SINAPI-CT-INSTALACOES-HIDRAULICAS-EM-PEX.pdf" TargetMode="External"/><Relationship Id="rId8785" Type="http://schemas.openxmlformats.org/officeDocument/2006/relationships/hyperlink" Target="https://www.caixa.gov.br/Downloads/sinapi-cadernos-tecnicos/SINAPI-CT-REDES-DE-AGUA-E-ESGOTO-EM-PEAD-LISO-(TUBOS-E-CONEXOES).pdf" TargetMode="External"/><Relationship Id="rId3180" Type="http://schemas.openxmlformats.org/officeDocument/2006/relationships/hyperlink" Target="https://www.caixa.gov.br/Downloads/sinapi-cadernos-tecnicos/SINAPI-CT-ESCAVACAO-HORIZONTAL.pdf" TargetMode="External"/><Relationship Id="rId4231" Type="http://schemas.openxmlformats.org/officeDocument/2006/relationships/hyperlink" Target="https://www.caixa.gov.br/Downloads/sinapi-cadernos-tecnicos/SINAPI-CT-GUARDA-CORPO-CORRIMAO-E-GRADE-PARA-ESQUADRIAS.pdf" TargetMode="External"/><Relationship Id="rId7387" Type="http://schemas.openxmlformats.org/officeDocument/2006/relationships/hyperlink" Target="https://www.caixa.gov.br/Downloads/sinapi-cadernos-tecnicos/SINAPI-CT-MASSA-UNICA-EXTERNA.pdf" TargetMode="External"/><Relationship Id="rId8438" Type="http://schemas.openxmlformats.org/officeDocument/2006/relationships/hyperlink" Target="https://www.caixa.gov.br/Downloads/sinapi-cadernos-tecnicos/SINAPI-CT-RASGOS-E-FIXACOES.pdf" TargetMode="External"/><Relationship Id="rId1825" Type="http://schemas.openxmlformats.org/officeDocument/2006/relationships/hyperlink" Target="https://www.caixa.gov.br/Downloads/sinapi-cadernos-tecnicos/SINAPI-CT-CUSTOS-HORARIOS-PRODUTIVO-E-IMPRODUTIVO-DOS-EQUIPAMENTOS.pdf" TargetMode="External"/><Relationship Id="rId8852" Type="http://schemas.openxmlformats.org/officeDocument/2006/relationships/hyperlink" Target="https://www.caixa.gov.br/Downloads/sinapi-cadernos-tecnicos/SINAPI-CT-SINALIZACAO-HORIZONTAL-VIARIA.pdf" TargetMode="External"/><Relationship Id="rId3997" Type="http://schemas.openxmlformats.org/officeDocument/2006/relationships/hyperlink" Target="https://www.caixa.gov.br/Downloads/sinapi-cadernos-tecnicos/SINAPI-CT-FUNDACOES-RASAS-(BLOCOS-SAPATAS-VIGAS-BALDRAME).pdf" TargetMode="External"/><Relationship Id="rId6056" Type="http://schemas.openxmlformats.org/officeDocument/2006/relationships/hyperlink" Target="https://www.caixa.gov.br/Downloads/sinapi-cadernos-tecnicos/SINAPI-CT-INSTALACOES-DE-GAS-E-INCENDIO-EM-ACO-E-FERRO-GALVANIZADO.pdf" TargetMode="External"/><Relationship Id="rId7454" Type="http://schemas.openxmlformats.org/officeDocument/2006/relationships/hyperlink" Target="https://www.caixa.gov.br/Downloads/sinapi-cadernos-tecnicos/SINAPI-CT-MOBILIARIO-URBANO.pdf" TargetMode="External"/><Relationship Id="rId8505" Type="http://schemas.openxmlformats.org/officeDocument/2006/relationships/hyperlink" Target="https://www.caixa.gov.br/Downloads/sinapi-cadernos-tecnicos/SINAPI-CT-RECOMPOSICAO-DE-PAVIMENTOS.pdf" TargetMode="External"/><Relationship Id="rId2599" Type="http://schemas.openxmlformats.org/officeDocument/2006/relationships/hyperlink" Target="https://www.caixa.gov.br/Downloads/sinapi-cadernos-tecnicos/SINAPI-CT-DEPRECIACAO-JUROS-IMPOSTOS-E-SEGUROS-MANUTENCAO-E-MATERIAIS-NA-OPERACAO-DOS-EQUIPAMENTOS.pdf" TargetMode="External"/><Relationship Id="rId6470" Type="http://schemas.openxmlformats.org/officeDocument/2006/relationships/hyperlink" Target="https://www.caixa.gov.br/Downloads/sinapi-cadernos-tecnicos/SINAPI-CT-INSTALACOES-EM-COBRE.pdf" TargetMode="External"/><Relationship Id="rId7107" Type="http://schemas.openxmlformats.org/officeDocument/2006/relationships/hyperlink" Target="https://www.caixa.gov.br/Downloads/sinapi-metodologia/Livro_SINAPI_Calculos_Parametros.pdf" TargetMode="External"/><Relationship Id="rId7521" Type="http://schemas.openxmlformats.org/officeDocument/2006/relationships/hyperlink" Target="https://www.caixa.gov.br/Downloads/sinapi-cadernos-tecnicos/SINAPI-CT-PAREDES-DE-CONCRETO-ARMACAO.pdf" TargetMode="External"/><Relationship Id="rId985" Type="http://schemas.openxmlformats.org/officeDocument/2006/relationships/hyperlink" Target="https://www.caixa.gov.br/Downloads/sinapi-cadernos-tecnicos/SINAPI-CT-BOCAS-PARA-BUEIROS.pdf" TargetMode="External"/><Relationship Id="rId2666" Type="http://schemas.openxmlformats.org/officeDocument/2006/relationships/hyperlink" Target="https://www.caixa.gov.br/Downloads/sinapi-cadernos-tecnicos/SINAPI-CT-DEPRECIACAO-JUROS-IMPOSTOS-E-SEGUROS-MANUTENCAO-E-MATERIAIS-NA-OPERACAO-DOS-EQUIPAMENTOS.pdf" TargetMode="External"/><Relationship Id="rId3717" Type="http://schemas.openxmlformats.org/officeDocument/2006/relationships/hyperlink" Target="https://www.caixa.gov.br/Downloads/sinapi-cadernos-tecnicos/SINAPI-CT-ESTRUTURA-E-TRAMA-PARA-COBERTURA.pdf" TargetMode="External"/><Relationship Id="rId5072" Type="http://schemas.openxmlformats.org/officeDocument/2006/relationships/hyperlink" Target="https://www.caixa.gov.br/Downloads/sinapi-cadernos-tecnicos/SINAPI-CT-INSTALACOES-HIDRAULICAS-RESERVACAO-E-BOMBAS-DE-RECALQUE.pdf" TargetMode="External"/><Relationship Id="rId6123" Type="http://schemas.openxmlformats.org/officeDocument/2006/relationships/hyperlink" Target="https://www.caixa.gov.br/Downloads/sinapi-cadernos-tecnicos/SINAPI-CT-INSTALACOES-DE-GAS-E-INCENDIO-EM-ACO-E-FERRO-GALVANIZADO.pdf" TargetMode="External"/><Relationship Id="rId9279" Type="http://schemas.openxmlformats.org/officeDocument/2006/relationships/hyperlink" Target="https://www.caixa.gov.br/Downloads/sinapi-cadernos-tecnicos/SINAPI-CT-TRANSPORTE-DE-MATERIAIS-DENTRO-DO-CANTEIRO-DE-OBRAS.pdf" TargetMode="External"/><Relationship Id="rId9693" Type="http://schemas.openxmlformats.org/officeDocument/2006/relationships/hyperlink" Target="https://www.caixa.gov.br/Downloads/sinapi-cadernos-tecnicos/SINAPI-CT-VALVULAS-E-REGISTROS-PARA-SISTEMAS-PREDIAIS.pdf" TargetMode="External"/><Relationship Id="rId638" Type="http://schemas.openxmlformats.org/officeDocument/2006/relationships/hyperlink" Target="https://www.caixa.gov.br/Downloads/sinapi-cadernos-tecnicos/SINAPI-CT-ASSENTAMENTO-DE-TUBOS-DE-ESGOTO-OU-DRENAGEM-PLUVIAL-EM-CONCRETO.pdf" TargetMode="External"/><Relationship Id="rId1268" Type="http://schemas.openxmlformats.org/officeDocument/2006/relationships/hyperlink" Target="https://www.caixa.gov.br/Downloads/sinapi-cadernos-tecnicos/SINAPI-CT-CHAPISCO.pdf" TargetMode="External"/><Relationship Id="rId1682" Type="http://schemas.openxmlformats.org/officeDocument/2006/relationships/hyperlink" Target="https://www.caixa.gov.br/Downloads/sinapi-cadernos-tecnicos/SINAPI-CT-CUSTOS-HORARIOS-PRODUTIVO-E-IMPRODUTIVO-DOS-EQUIPAMENTOS.pdf" TargetMode="External"/><Relationship Id="rId2319" Type="http://schemas.openxmlformats.org/officeDocument/2006/relationships/hyperlink" Target="https://www.caixa.gov.br/Downloads/sinapi-cadernos-tecnicos/SINAPI-CT-DEPRECIACAO-JUROS-IMPOSTOS-E-SEGUROS-MANUTENCAO-E-MATERIAIS-NA-OPERACAO-DOS-EQUIPAMENTOS.pdf" TargetMode="External"/><Relationship Id="rId2733" Type="http://schemas.openxmlformats.org/officeDocument/2006/relationships/hyperlink" Target="https://www.caixa.gov.br/Downloads/sinapi-cadernos-tecnicos/SINAPI-CT-DRENAGEM-DE-AR-CONDICIONADO.pdf" TargetMode="External"/><Relationship Id="rId5889" Type="http://schemas.openxmlformats.org/officeDocument/2006/relationships/hyperlink" Target="https://www.caixa.gov.br/Downloads/sinapi-cadernos-tecnicos/SINAPI-CT-INSTALACOES-PREDIAIS-DE-AGUAS-PLUVIAIS-TUBOS-CONEXOES-CAIXAS-E-RALOS.pdf" TargetMode="External"/><Relationship Id="rId8295" Type="http://schemas.openxmlformats.org/officeDocument/2006/relationships/hyperlink" Target="https://www.caixa.gov.br/Downloads/sinapi-cadernos-tecnicos/SINAPI-CT-POCOS-DE-VISITA-E-CAIXAS-PARA-BOCAS-DE-LOBO.pdf" TargetMode="External"/><Relationship Id="rId9346" Type="http://schemas.openxmlformats.org/officeDocument/2006/relationships/hyperlink" Target="https://www.caixa.gov.br/Downloads/sinapi-cadernos-tecnicos/SINAPI-CT-TRANSPORTE-CARGA-E-DESCARGA-DE-MATERIAIS.pdf" TargetMode="External"/><Relationship Id="rId9760" Type="http://schemas.openxmlformats.org/officeDocument/2006/relationships/hyperlink" Target="https://www.caixa.gov.br/Downloads/sinapi-cadernos-tecnicos/SINAPI-CT-VALVULAS-PARA-REDES-DE-SANEAMENTO.pdf" TargetMode="External"/><Relationship Id="rId705" Type="http://schemas.openxmlformats.org/officeDocument/2006/relationships/hyperlink" Target="https://www.caixa.gov.br/Downloads/sinapi-cadernos-tecnicos/SINAPI-CT-ASSENTAMENTO-DE-TUBOS-DE-ESGOTO-OU-DRENAGEM-PLUVIAL-EM-CONCRETO.pdf" TargetMode="External"/><Relationship Id="rId1335" Type="http://schemas.openxmlformats.org/officeDocument/2006/relationships/hyperlink" Target="https://www.caixa.gov.br/Downloads/sinapi-cadernos-tecnicos/SINAPI-CT-CONCRETO-PROJETADO.pdf" TargetMode="External"/><Relationship Id="rId8362" Type="http://schemas.openxmlformats.org/officeDocument/2006/relationships/hyperlink" Target="https://www.caixa.gov.br/Downloads/sinapi-cadernos-tecnicos/SINAPI-CT-QUADRAS-E-SEUS-EQUIPAMENTOS.pdf" TargetMode="External"/><Relationship Id="rId9413" Type="http://schemas.openxmlformats.org/officeDocument/2006/relationships/hyperlink" Target="https://www.caixa.gov.br/Downloads/sinapi-cadernos-tecnicos/SINAPI-CT-TRANSPORTE-CARGA-E-DESCARGA-DE-MATERIAIS.pdf" TargetMode="External"/><Relationship Id="rId2800" Type="http://schemas.openxmlformats.org/officeDocument/2006/relationships/hyperlink" Target="https://www.caixa.gov.br/Downloads/sinapi-cadernos-tecnicos/SINAPI-CT-DUTOS-PARA-AR-CONDICIONADO.pdf" TargetMode="External"/><Relationship Id="rId5956" Type="http://schemas.openxmlformats.org/officeDocument/2006/relationships/hyperlink" Target="https://www.caixa.gov.br/Downloads/sinapi-cadernos-tecnicos/SINAPI-CT-INSTALACOES-DE-GAS-E-INCENDIO-EM-ACO-E-FERRO-GALVANIZADO.pdf" TargetMode="External"/><Relationship Id="rId8015" Type="http://schemas.openxmlformats.org/officeDocument/2006/relationships/hyperlink" Target="https://www.caixa.gov.br/Downloads/sinapi-cadernos-tecnicos/SINAPI-CT-PISOS.pdf" TargetMode="External"/><Relationship Id="rId41" Type="http://schemas.openxmlformats.org/officeDocument/2006/relationships/hyperlink" Target="https://www.caixa.gov.br/Downloads/sinapi-cadernos-tecnicos/SINAPI-CT-ALVENARIA-DE-VEDACAO.pdf" TargetMode="External"/><Relationship Id="rId1402" Type="http://schemas.openxmlformats.org/officeDocument/2006/relationships/hyperlink" Target="https://www.caixa.gov.br/Downloads/sinapi-cadernos-tecnicos/SINAPI-CT-CONTRAPISO.pdf" TargetMode="External"/><Relationship Id="rId4558" Type="http://schemas.openxmlformats.org/officeDocument/2006/relationships/hyperlink" Target="https://www.caixa.gov.br/Downloads/sinapi-cadernos-tecnicos/SINAPI-CT-INSTALACOES-ELETRICAS-ELETRODUTOS-CONEXOES-E-CONDULETES-APARENTES.pdf" TargetMode="External"/><Relationship Id="rId4972" Type="http://schemas.openxmlformats.org/officeDocument/2006/relationships/hyperlink" Target="https://www.caixa.gov.br/Downloads/sinapi-cadernos-tecnicos/SINAPI-CT-INSTALACOES-HIDRAULICAS-RESERVACAO-E-BOMBAS-DE-RECALQUE.pdf" TargetMode="External"/><Relationship Id="rId5609" Type="http://schemas.openxmlformats.org/officeDocument/2006/relationships/hyperlink" Target="https://www.caixa.gov.br/Downloads/sinapi-cadernos-tecnicos/SINAPI-CT-INSTALACOES-PREDIAIS-DE-AGUA-FRIA-EM-PVC.pdf" TargetMode="External"/><Relationship Id="rId7031" Type="http://schemas.openxmlformats.org/officeDocument/2006/relationships/hyperlink" Target="https://www.caixa.gov.br/Downloads/sinapi-metodologia/Livro_SINAPI_Calculos_Parametros.pdf" TargetMode="External"/><Relationship Id="rId3574" Type="http://schemas.openxmlformats.org/officeDocument/2006/relationships/hyperlink" Target="https://www.caixa.gov.br/Downloads/sinapi-cadernos-tecnicos/SINAPI-CT-ESTACAS-BROCA-STRAUSS-E-ESCAVADA-COM-FLUIDO-ESTABILIZANTE.pdf" TargetMode="External"/><Relationship Id="rId4625" Type="http://schemas.openxmlformats.org/officeDocument/2006/relationships/hyperlink" Target="https://www.caixa.gov.br/Downloads/sinapi-cadernos-tecnicos/SINAPI-CT-INSTALACOES-ELETRICAS-ELETRODUTOS-CONEXOES-E-CONDULETES-APARENTES.pdf" TargetMode="External"/><Relationship Id="rId495" Type="http://schemas.openxmlformats.org/officeDocument/2006/relationships/hyperlink" Target="https://www.caixa.gov.br/Downloads/sinapi-cadernos-tecnicos/SINAPI-CT-ASSENTAMENTO-DE-TUBOS-DE-PVC-E-METALICOS-EM-REDES-DE-AGUA.pdf" TargetMode="External"/><Relationship Id="rId2176" Type="http://schemas.openxmlformats.org/officeDocument/2006/relationships/hyperlink" Target="https://www.caixa.gov.br/Downloads/sinapi-cadernos-tecnicos/SINAPI-CT-DEPRECIACAO-JUROS-IMPOSTOS-E-SEGUROS-MANUTENCAO-E-MATERIAIS-NA-OPERACAO-DOS-EQUIPAMENTOS.pdf" TargetMode="External"/><Relationship Id="rId2590" Type="http://schemas.openxmlformats.org/officeDocument/2006/relationships/hyperlink" Target="https://www.caixa.gov.br/Downloads/sinapi-cadernos-tecnicos/SINAPI-CT-DEPRECIACAO-JUROS-IMPOSTOS-E-SEGUROS-MANUTENCAO-E-MATERIAIS-NA-OPERACAO-DOS-EQUIPAMENTOS.pdf" TargetMode="External"/><Relationship Id="rId3227" Type="http://schemas.openxmlformats.org/officeDocument/2006/relationships/hyperlink" Target="https://www.caixa.gov.br/Downloads/sinapi-cadernos-tecnicos/SINAPI-CT-ESCAVACAO-VERTICAL-A-CEU-ABERTO.pdf" TargetMode="External"/><Relationship Id="rId3641" Type="http://schemas.openxmlformats.org/officeDocument/2006/relationships/hyperlink" Target="https://www.caixa.gov.br/Downloads/sinapi-cadernos-tecnicos/SINAPI-CT-ESTRUTURA-E-TRAMA-PARA-COBERTURA.pdf" TargetMode="External"/><Relationship Id="rId6797" Type="http://schemas.openxmlformats.org/officeDocument/2006/relationships/hyperlink" Target="https://www.caixa.gov.br/Downloads/sinapi-metodologia/Livro_SINAPI_Calculos_Parametros.pdf" TargetMode="External"/><Relationship Id="rId7848" Type="http://schemas.openxmlformats.org/officeDocument/2006/relationships/hyperlink" Target="https://www.caixa.gov.br/Downloads/sinapi-cadernos-tecnicos/SINAPI-CT-PINTURA-EXTERNA.pdf" TargetMode="External"/><Relationship Id="rId148" Type="http://schemas.openxmlformats.org/officeDocument/2006/relationships/hyperlink" Target="https://www.caixa.gov.br/Downloads/sinapi-cadernos-tecnicos/SINAPI-CT-ARGAMASSAS.pdf" TargetMode="External"/><Relationship Id="rId562" Type="http://schemas.openxmlformats.org/officeDocument/2006/relationships/hyperlink" Target="https://www.caixa.gov.br/Downloads/sinapi-cadernos-tecnicos/SINAPI-CT-ASSENTAMENTO-DE-TUBOS-DE-PVC-E-METALICOS-EM-REDES-DE-AGUA.pdf" TargetMode="External"/><Relationship Id="rId1192" Type="http://schemas.openxmlformats.org/officeDocument/2006/relationships/hyperlink" Target="https://www.caixa.gov.br/Downloads/sinapi-cadernos-tecnicos/SINAPI-CT-CANALETAS-GRELHAS-E-CAIXAS-COM-GRELHA-PARA-DRENAGEM.pdf" TargetMode="External"/><Relationship Id="rId2243" Type="http://schemas.openxmlformats.org/officeDocument/2006/relationships/hyperlink" Target="https://www.caixa.gov.br/Downloads/sinapi-cadernos-tecnicos/SINAPI-CT-DEPRECIACAO-JUROS-IMPOSTOS-E-SEGUROS-MANUTENCAO-E-MATERIAIS-NA-OPERACAO-DOS-EQUIPAMENTOS.pdf" TargetMode="External"/><Relationship Id="rId5399" Type="http://schemas.openxmlformats.org/officeDocument/2006/relationships/hyperlink" Target="https://www.caixa.gov.br/Downloads/sinapi-cadernos-tecnicos/SINAPI-CT-INSTALACOES-PREDIAIS-DE-ESGOTO-TUBOS-E-CONEXOES.pdf" TargetMode="External"/><Relationship Id="rId6864" Type="http://schemas.openxmlformats.org/officeDocument/2006/relationships/hyperlink" Target="https://www.caixa.gov.br/Downloads/sinapi-metodologia/Livro_SINAPI_Calculos_Parametros.pdf" TargetMode="External"/><Relationship Id="rId7915" Type="http://schemas.openxmlformats.org/officeDocument/2006/relationships/hyperlink" Target="https://www.caixa.gov.br/Downloads/sinapi-cadernos-tecnicos/SINAPI-CT-PINTURA-EM-MADEIRA.pdf" TargetMode="External"/><Relationship Id="rId9270" Type="http://schemas.openxmlformats.org/officeDocument/2006/relationships/hyperlink" Target="https://www.caixa.gov.br/Downloads/sinapi-cadernos-tecnicos/SINAPI-CT-TRANSPORTE-DE-MATERIAIS-DENTRO-DO-CANTEIRO-DE-OBRAS.pdf" TargetMode="External"/><Relationship Id="rId215" Type="http://schemas.openxmlformats.org/officeDocument/2006/relationships/hyperlink" Target="https://www.caixa.gov.br/Downloads/sinapi-cadernos-tecnicos/SINAPI-CT-ARGAMASSAS.pdf" TargetMode="External"/><Relationship Id="rId2310" Type="http://schemas.openxmlformats.org/officeDocument/2006/relationships/hyperlink" Target="https://www.caixa.gov.br/Downloads/sinapi-cadernos-tecnicos/SINAPI-CT-DEPRECIACAO-JUROS-IMPOSTOS-E-SEGUROS-MANUTENCAO-E-MATERIAIS-NA-OPERACAO-DOS-EQUIPAMENTOS.pdf" TargetMode="External"/><Relationship Id="rId5466" Type="http://schemas.openxmlformats.org/officeDocument/2006/relationships/hyperlink" Target="https://www.caixa.gov.br/Downloads/sinapi-cadernos-tecnicos/SINAPI-CT-INSTALACOES-PREDIAIS-DE-AGUA-FRIA-EM-PVC.pdf" TargetMode="External"/><Relationship Id="rId6517" Type="http://schemas.openxmlformats.org/officeDocument/2006/relationships/hyperlink" Target="https://www.caixa.gov.br/Downloads/sinapi-cadernos-tecnicos/SINAPI-CT-INSTALACOES-EM-COBRE.pdf" TargetMode="External"/><Relationship Id="rId4068" Type="http://schemas.openxmlformats.org/officeDocument/2006/relationships/hyperlink" Target="https://www.caixa.gov.br/Downloads/sinapi-cadernos-tecnicos/SINAPI-CT-FORMAS-PARA-ESTRUTURAS-DE-CONCRETO-ARMADO.pdf" TargetMode="External"/><Relationship Id="rId4482" Type="http://schemas.openxmlformats.org/officeDocument/2006/relationships/hyperlink" Target="https://www.caixa.gov.br/Downloads/sinapi-cadernos-tecnicos/SINAPI-CT-INSTALACOES-ELETRICAS-ELETRODUTOS-EMBUTIDOS-CABOS-CAIXAS-TOMADAS-E-INTERRUPTORES.pdf" TargetMode="External"/><Relationship Id="rId5119" Type="http://schemas.openxmlformats.org/officeDocument/2006/relationships/hyperlink" Target="https://www.caixa.gov.br/Downloads/sinapi-cadernos-tecnicos/SINAPI-CT-INSTALACOES-HIDRAULICAS-EM-PEX.pdf" TargetMode="External"/><Relationship Id="rId5880" Type="http://schemas.openxmlformats.org/officeDocument/2006/relationships/hyperlink" Target="https://www.caixa.gov.br/Downloads/sinapi-cadernos-tecnicos/SINAPI-CT-INSTALACOES-PREDIAIS-DE-AGUAS-PLUVIAIS-TUBOS-CONEXOES-CAIXAS-E-RALOS.pdf" TargetMode="External"/><Relationship Id="rId6931" Type="http://schemas.openxmlformats.org/officeDocument/2006/relationships/hyperlink" Target="https://www.caixa.gov.br/Downloads/sinapi-metodologia/Livro_SINAPI_Calculos_Parametros.pdf" TargetMode="External"/><Relationship Id="rId3084" Type="http://schemas.openxmlformats.org/officeDocument/2006/relationships/hyperlink" Target="https://www.caixa.gov.br/Downloads/sinapi-cadernos-tecnicos/SINAPI-CT-ESCADAS.pdf" TargetMode="External"/><Relationship Id="rId4135" Type="http://schemas.openxmlformats.org/officeDocument/2006/relationships/hyperlink" Target="https://www.caixa.gov.br/Downloads/sinapi-cadernos-tecnicos/SINAPI-CT-GABIOES-EXECUCAO-DE-MURO-E-PROTECAO-SUPERFICIAL.pdf" TargetMode="External"/><Relationship Id="rId5533" Type="http://schemas.openxmlformats.org/officeDocument/2006/relationships/hyperlink" Target="https://www.caixa.gov.br/Downloads/sinapi-cadernos-tecnicos/SINAPI-CT-INSTALACOES-PREDIAIS-DE-AGUA-FRIA-EM-PVC.pdf" TargetMode="External"/><Relationship Id="rId8689" Type="http://schemas.openxmlformats.org/officeDocument/2006/relationships/hyperlink" Target="https://www.caixa.gov.br/Downloads/sinapi-cadernos-tecnicos/SINAPI-CT-REDES-DE-AGUA-E-ESGOTO-EM-PEAD-LISO-(TUBOS-E-CONEXOES).pdf" TargetMode="External"/><Relationship Id="rId1729" Type="http://schemas.openxmlformats.org/officeDocument/2006/relationships/hyperlink" Target="https://www.caixa.gov.br/Downloads/sinapi-cadernos-tecnicos/SINAPI-CT-CUSTOS-HORARIOS-PRODUTIVO-E-IMPRODUTIVO-DOS-EQUIPAMENTOS.pdf" TargetMode="External"/><Relationship Id="rId5600" Type="http://schemas.openxmlformats.org/officeDocument/2006/relationships/hyperlink" Target="https://www.caixa.gov.br/Downloads/sinapi-cadernos-tecnicos/SINAPI-CT-INSTALACOES-PREDIAIS-DE-AGUA-FRIA-EM-PVC.pdf" TargetMode="External"/><Relationship Id="rId8756" Type="http://schemas.openxmlformats.org/officeDocument/2006/relationships/hyperlink" Target="https://www.caixa.gov.br/Downloads/sinapi-cadernos-tecnicos/SINAPI-CT-REDES-DE-AGUA-E-ESGOTO-EM-PEAD-LISO-(TUBOS-E-CONEXOES).pdf" TargetMode="External"/><Relationship Id="rId3151" Type="http://schemas.openxmlformats.org/officeDocument/2006/relationships/hyperlink" Target="https://www.caixa.gov.br/Downloads/sinapi-cadernos-tecnicos/SINAPI-CT-ESCAVACAO-HORIZONTAL.pdf" TargetMode="External"/><Relationship Id="rId4202" Type="http://schemas.openxmlformats.org/officeDocument/2006/relationships/hyperlink" Target="https://www.caixa.gov.br/Downloads/sinapi-cadernos-tecnicos/SINAPI-CT-GRAUTE-E-ARMACAO.pdf" TargetMode="External"/><Relationship Id="rId7358" Type="http://schemas.openxmlformats.org/officeDocument/2006/relationships/hyperlink" Target="https://www.caixa.gov.br/Downloads/sinapi-cadernos-tecnicos/SINAPI-CT-MASSA-UNICA-EXTERNA.pdf" TargetMode="External"/><Relationship Id="rId7772" Type="http://schemas.openxmlformats.org/officeDocument/2006/relationships/hyperlink" Target="https://www.caixa.gov.br/Downloads/sinapi-cadernos-tecnicos/SINAPI-CT-PERFURACAO-HORIZONTAL-DIRECIONAL-HDD.pdf" TargetMode="External"/><Relationship Id="rId8409" Type="http://schemas.openxmlformats.org/officeDocument/2006/relationships/hyperlink" Target="https://www.caixa.gov.br/Downloads/sinapi-cadernos-tecnicos/SINAPI-CT-RADIER-PISO-DE-CONCRETO-E-LAJE-SOBRE-SOLO.pdf" TargetMode="External"/><Relationship Id="rId8823" Type="http://schemas.openxmlformats.org/officeDocument/2006/relationships/hyperlink" Target="https://www.caixa.gov.br/Downloads/sinapi-cadernos-tecnicos/SINAPI-CT-REVESTIMENTOS-CERAMICOS-INTERNOS.pdf" TargetMode="External"/><Relationship Id="rId3968" Type="http://schemas.openxmlformats.org/officeDocument/2006/relationships/hyperlink" Target="https://www.caixa.gov.br/Downloads/sinapi-cadernos-tecnicos/SINAPI-CT-FUNDACOES-RASAS-(BLOCOS-SAPATAS-VIGAS-BALDRAME).pdf" TargetMode="External"/><Relationship Id="rId6374" Type="http://schemas.openxmlformats.org/officeDocument/2006/relationships/hyperlink" Target="https://www.caixa.gov.br/Downloads/sinapi-cadernos-tecnicos/SINAPI-CT-INSTALACOES-EM-COBRE.pdf" TargetMode="External"/><Relationship Id="rId7425" Type="http://schemas.openxmlformats.org/officeDocument/2006/relationships/hyperlink" Target="https://www.caixa.gov.br/Downloads/sinapi-cadernos-tecnicos/SINAPI-CT-MASSA-UNICA-INTERNA.pdf" TargetMode="External"/><Relationship Id="rId5" Type="http://schemas.openxmlformats.org/officeDocument/2006/relationships/hyperlink" Target="https://www.caixa.gov.br/Downloads/sinapi-cadernos-tecnicos/SINAPI-CT-ACESSIBILIDADE.pdf" TargetMode="External"/><Relationship Id="rId889" Type="http://schemas.openxmlformats.org/officeDocument/2006/relationships/hyperlink" Target="https://www.caixa.gov.br/Downloads/sinapi-cadernos-tecnicos/SINAPI-CT-ATERROS-BASES-SUB-BASES-E-IMPRIMACOES.pdf" TargetMode="External"/><Relationship Id="rId5390" Type="http://schemas.openxmlformats.org/officeDocument/2006/relationships/hyperlink" Target="https://www.caixa.gov.br/Downloads/sinapi-cadernos-tecnicos/SINAPI-CT-INSTALACOES-PREDIAIS-DE-ESGOTO-TUBOS-E-CONEXOES.pdf" TargetMode="External"/><Relationship Id="rId6027" Type="http://schemas.openxmlformats.org/officeDocument/2006/relationships/hyperlink" Target="https://www.caixa.gov.br/Downloads/sinapi-cadernos-tecnicos/SINAPI-CT-INSTALACOES-DE-GAS-E-INCENDIO-EM-ACO-E-FERRO-GALVANIZADO.pdf" TargetMode="External"/><Relationship Id="rId6441" Type="http://schemas.openxmlformats.org/officeDocument/2006/relationships/hyperlink" Target="https://www.caixa.gov.br/Downloads/sinapi-cadernos-tecnicos/SINAPI-CT-INSTALACOES-EM-COBRE.pdf" TargetMode="External"/><Relationship Id="rId9597" Type="http://schemas.openxmlformats.org/officeDocument/2006/relationships/hyperlink" Target="https://www.caixa.gov.br/Downloads/sinapi-cadernos-tecnicos/SINAPI-CT-VIDROS-E-ESPELHOS.pdf" TargetMode="External"/><Relationship Id="rId1586" Type="http://schemas.openxmlformats.org/officeDocument/2006/relationships/hyperlink" Target="https://www.caixa.gov.br/Downloads/sinapi-cadernos-tecnicos/SINAPI-CT-CUSTOS-HORARIOS-PRODUTIVO-E-IMPRODUTIVO-DOS-EQUIPAMENTOS.pdf" TargetMode="External"/><Relationship Id="rId2984" Type="http://schemas.openxmlformats.org/officeDocument/2006/relationships/hyperlink" Target="https://www.caixa.gov.br/Downloads/sinapi-cadernos-tecnicos/SINAPI-CT-EQUIPAMENTOS-DE-PROTECAO-COLETIVA.pdf" TargetMode="External"/><Relationship Id="rId5043" Type="http://schemas.openxmlformats.org/officeDocument/2006/relationships/hyperlink" Target="https://www.caixa.gov.br/Downloads/sinapi-cadernos-tecnicos/SINAPI-CT-INSTALACOES-HIDRAULICAS-RESERVACAO-E-BOMBAS-DE-RECALQUE.pdf" TargetMode="External"/><Relationship Id="rId8199" Type="http://schemas.openxmlformats.org/officeDocument/2006/relationships/hyperlink" Target="https://www.caixa.gov.br/Downloads/sinapi-cadernos-tecnicos/SINAPI-CT-POCOS-DE-VISITA-E-CAIXAS-PARA-BOCAS-DE-LOBO.pdf" TargetMode="External"/><Relationship Id="rId609" Type="http://schemas.openxmlformats.org/officeDocument/2006/relationships/hyperlink" Target="https://www.caixa.gov.br/Downloads/sinapi-cadernos-tecnicos/SINAPI-CT-ASSENTAMENTO-DE-TUBOS-DE-PVC-E-METALICOS-EM-REDES-DE-AGUA.pdf" TargetMode="External"/><Relationship Id="rId956" Type="http://schemas.openxmlformats.org/officeDocument/2006/relationships/hyperlink" Target="https://www.caixa.gov.br/Downloads/sinapi-cadernos-tecnicos/SINAPI-CT-ATERROS-BASES-SUB-BASES-E-IMPRIMACOES.pdf" TargetMode="External"/><Relationship Id="rId1239" Type="http://schemas.openxmlformats.org/officeDocument/2006/relationships/hyperlink" Target="https://www.caixa.gov.br/Downloads/sinapi-cadernos-tecnicos/SINAPI-CT-CERCAS-PROTETORES-E-ALAMBRADOS.pdf" TargetMode="External"/><Relationship Id="rId2637" Type="http://schemas.openxmlformats.org/officeDocument/2006/relationships/hyperlink" Target="https://www.caixa.gov.br/Downloads/sinapi-cadernos-tecnicos/SINAPI-CT-DEPRECIACAO-JUROS-IMPOSTOS-E-SEGUROS-MANUTENCAO-E-MATERIAIS-NA-OPERACAO-DOS-EQUIPAMENTOS.pdf" TargetMode="External"/><Relationship Id="rId5110" Type="http://schemas.openxmlformats.org/officeDocument/2006/relationships/hyperlink" Target="https://www.caixa.gov.br/Downloads/sinapi-cadernos-tecnicos/SINAPI-CT-INSTALACOES-HIDRAULICAS-EM-PEX.pdf" TargetMode="External"/><Relationship Id="rId8266" Type="http://schemas.openxmlformats.org/officeDocument/2006/relationships/hyperlink" Target="https://www.caixa.gov.br/Downloads/sinapi-cadernos-tecnicos/SINAPI-CT-POCOS-DE-VISITA-E-CAIXAS-PARA-BOCAS-DE-LOBO.pdf" TargetMode="External"/><Relationship Id="rId9317" Type="http://schemas.openxmlformats.org/officeDocument/2006/relationships/hyperlink" Target="https://www.caixa.gov.br/Downloads/sinapi-cadernos-tecnicos/SINAPI-CT-TRANSPORTE-CARGA-E-DESCARGA-DE-MATERIAIS.pdf" TargetMode="External"/><Relationship Id="rId9664" Type="http://schemas.openxmlformats.org/officeDocument/2006/relationships/hyperlink" Target="https://www.caixa.gov.br/Downloads/sinapi-cadernos-tecnicos/SINAPI-CT-VALVULAS-E-REGISTROS-PARA-SISTEMAS-PREDIAIS.pdf" TargetMode="External"/><Relationship Id="rId1653" Type="http://schemas.openxmlformats.org/officeDocument/2006/relationships/hyperlink" Target="https://www.caixa.gov.br/Downloads/sinapi-cadernos-tecnicos/SINAPI-CT-CUSTOS-HORARIOS-PRODUTIVO-E-IMPRODUTIVO-DOS-EQUIPAMENTOS.pdf" TargetMode="External"/><Relationship Id="rId2704" Type="http://schemas.openxmlformats.org/officeDocument/2006/relationships/hyperlink" Target="https://www.caixa.gov.br/Downloads/sinapi-cadernos-tecnicos/SINAPI-CT-DEPRECIACAO-JUROS-IMPOSTOS-E-SEGUROS-MANUTENCAO-E-MATERIAIS-NA-OPERACAO-DOS-EQUIPAMENTOS.pdf" TargetMode="External"/><Relationship Id="rId8680" Type="http://schemas.openxmlformats.org/officeDocument/2006/relationships/hyperlink" Target="https://www.caixa.gov.br/Downloads/sinapi-cadernos-tecnicos/SINAPI-CT-REDES-DE-AGUA-E-ESGOTO-EM-PEAD-LISO-(TUBOS-E-CONEXOES).pdf" TargetMode="External"/><Relationship Id="rId9731" Type="http://schemas.openxmlformats.org/officeDocument/2006/relationships/hyperlink" Target="https://www.caixa.gov.br/Downloads/sinapi-cadernos-tecnicos/SINAPI-CT-VALVULAS-PARA-REDES-DE-SANEAMENTO.pdf" TargetMode="External"/><Relationship Id="rId1306" Type="http://schemas.openxmlformats.org/officeDocument/2006/relationships/hyperlink" Target="https://www.caixa.gov.br/Downloads/sinapi-cadernos-tecnicos/SINAPI-CT-CONCRETAGEM-PARA-ESTRUTURAS-DE-CONCRETO-ARMADO.pdf" TargetMode="External"/><Relationship Id="rId1720" Type="http://schemas.openxmlformats.org/officeDocument/2006/relationships/hyperlink" Target="https://www.caixa.gov.br/Downloads/sinapi-cadernos-tecnicos/SINAPI-CT-CUSTOS-HORARIOS-PRODUTIVO-E-IMPRODUTIVO-DOS-EQUIPAMENTOS.pdf" TargetMode="External"/><Relationship Id="rId4876" Type="http://schemas.openxmlformats.org/officeDocument/2006/relationships/hyperlink" Target="https://www.caixa.gov.br/Downloads/sinapi-cadernos-tecnicos/SINAPI-CT-INSTALACOES-HIDRAULICAS-RESERVACAO-E-BOMBAS-DE-RECALQUE.pdf" TargetMode="External"/><Relationship Id="rId5927" Type="http://schemas.openxmlformats.org/officeDocument/2006/relationships/hyperlink" Target="https://www.caixa.gov.br/Downloads/sinapi-cadernos-tecnicos/SINAPI-CT-INSTALACOES-DE-GAS-E-INCENDIO-EM-ACO-E-FERRO-GALVANIZADO.pdf" TargetMode="External"/><Relationship Id="rId7282" Type="http://schemas.openxmlformats.org/officeDocument/2006/relationships/hyperlink" Target="https://www.caixa.gov.br/Downloads/sinapi-cadernos-tecnicos/SINAPI-CT-LUMINARIAS-EXTERNAS.pdf" TargetMode="External"/><Relationship Id="rId8333" Type="http://schemas.openxmlformats.org/officeDocument/2006/relationships/hyperlink" Target="https://www.caixa.gov.br/Downloads/sinapi-cadernos-tecnicos/SINAPI-CT-PRODUCAO-DE-CONCRETO.pdf" TargetMode="External"/><Relationship Id="rId12" Type="http://schemas.openxmlformats.org/officeDocument/2006/relationships/hyperlink" Target="https://www.caixa.gov.br/Downloads/sinapi-cadernos-tecnicos/SINAPI-CT-ALVENARIA-ESTRUTURAL-BLOCOS-CERAMICOS.pdf" TargetMode="External"/><Relationship Id="rId3478" Type="http://schemas.openxmlformats.org/officeDocument/2006/relationships/hyperlink" Target="https://www.caixa.gov.br/Downloads/sinapi-cadernos-tecnicos/SINAPI-CT-ESQUADRIAS-PORTAS.pdf" TargetMode="External"/><Relationship Id="rId3892" Type="http://schemas.openxmlformats.org/officeDocument/2006/relationships/hyperlink" Target="https://www.caixa.gov.br/Downloads/sinapi-cadernos-tecnicos/SINAPI-CT-EXECUCAO-DE-TIRANTES.pdf" TargetMode="External"/><Relationship Id="rId4529" Type="http://schemas.openxmlformats.org/officeDocument/2006/relationships/hyperlink" Target="https://www.caixa.gov.br/Downloads/sinapi-cadernos-tecnicos/SINAPI-CT-INSTALACOES-ELETRICAS-ELETRODUTOS-EMBUTIDOS-CABOS-CAIXAS-TOMADAS-E-INTERRUPTORES.pdf" TargetMode="External"/><Relationship Id="rId4943" Type="http://schemas.openxmlformats.org/officeDocument/2006/relationships/hyperlink" Target="https://www.caixa.gov.br/Downloads/sinapi-cadernos-tecnicos/SINAPI-CT-INSTALACOES-HIDRAULICAS-RESERVACAO-E-BOMBAS-DE-RECALQUE.pdf" TargetMode="External"/><Relationship Id="rId8400" Type="http://schemas.openxmlformats.org/officeDocument/2006/relationships/hyperlink" Target="https://www.caixa.gov.br/Downloads/sinapi-cadernos-tecnicos/SINAPI-CT-RADIER-PISO-DE-CONCRETO-E-LAJE-SOBRE-SOLO.pdf" TargetMode="External"/><Relationship Id="rId399" Type="http://schemas.openxmlformats.org/officeDocument/2006/relationships/hyperlink" Target="https://www.caixa.gov.br/Downloads/sinapi-cadernos-tecnicos/SINAPI-CT-ASSENTAMENTO-DE-TUBOS-DE-ESGOTO-EM-PVC-E-PEAD.pdf" TargetMode="External"/><Relationship Id="rId2494" Type="http://schemas.openxmlformats.org/officeDocument/2006/relationships/hyperlink" Target="https://www.caixa.gov.br/Downloads/sinapi-cadernos-tecnicos/SINAPI-CT-DEPRECIACAO-JUROS-IMPOSTOS-E-SEGUROS-MANUTENCAO-E-MATERIAIS-NA-OPERACAO-DOS-EQUIPAMENTOS.pdf" TargetMode="External"/><Relationship Id="rId3545" Type="http://schemas.openxmlformats.org/officeDocument/2006/relationships/hyperlink" Target="https://www.caixa.gov.br/Downloads/sinapi-cadernos-tecnicos/SINAPI-CT-ESQUADRIAS-PORTAS.pdf" TargetMode="External"/><Relationship Id="rId7002" Type="http://schemas.openxmlformats.org/officeDocument/2006/relationships/hyperlink" Target="https://www.caixa.gov.br/Downloads/sinapi-metodologia/Livro_SINAPI_Calculos_Parametros.pdf" TargetMode="External"/><Relationship Id="rId466" Type="http://schemas.openxmlformats.org/officeDocument/2006/relationships/hyperlink" Target="https://www.caixa.gov.br/Downloads/sinapi-cadernos-tecnicos/SINAPI-CT-ASSENTAMENTO-DE-TUBOS-DE-PVC-E-METALICOS-EM-REDES-DE-AGUA.pdf" TargetMode="External"/><Relationship Id="rId880" Type="http://schemas.openxmlformats.org/officeDocument/2006/relationships/hyperlink" Target="https://www.caixa.gov.br/Downloads/sinapi-cadernos-tecnicos/SINAPI-CT-ATERROS-BASES-SUB-BASES-E-IMPRIMACOES.pdf" TargetMode="External"/><Relationship Id="rId1096" Type="http://schemas.openxmlformats.org/officeDocument/2006/relationships/hyperlink" Target="https://www.caixa.gov.br/Downloads/sinapi-cadernos-tecnicos/SINAPI-CT-CAIXAS-ENTERRADAS.pdf" TargetMode="External"/><Relationship Id="rId2147" Type="http://schemas.openxmlformats.org/officeDocument/2006/relationships/hyperlink" Target="https://www.caixa.gov.br/Downloads/sinapi-cadernos-tecnicos/SINAPI-CT-DEPRECIACAO-JUROS-IMPOSTOS-E-SEGUROS-MANUTENCAO-E-MATERIAIS-NA-OPERACAO-DOS-EQUIPAMENTOS.pdf" TargetMode="External"/><Relationship Id="rId2561" Type="http://schemas.openxmlformats.org/officeDocument/2006/relationships/hyperlink" Target="https://www.caixa.gov.br/Downloads/sinapi-cadernos-tecnicos/SINAPI-CT-DEPRECIACAO-JUROS-IMPOSTOS-E-SEGUROS-MANUTENCAO-E-MATERIAIS-NA-OPERACAO-DOS-EQUIPAMENTOS.pdf" TargetMode="External"/><Relationship Id="rId9174" Type="http://schemas.openxmlformats.org/officeDocument/2006/relationships/hyperlink" Target="https://www.caixa.gov.br/Downloads/sinapi-cadernos-tecnicos/SINAPI-CT-TRANSPORTE-FLUVIAL-CARGA-E-DESCARGA.pdf" TargetMode="External"/><Relationship Id="rId119" Type="http://schemas.openxmlformats.org/officeDocument/2006/relationships/hyperlink" Target="https://www.caixa.gov.br/Downloads/sinapi-cadernos-tecnicos/SINAPI-CT-ARGAMASSAS.pdf" TargetMode="External"/><Relationship Id="rId533" Type="http://schemas.openxmlformats.org/officeDocument/2006/relationships/hyperlink" Target="https://www.caixa.gov.br/Downloads/sinapi-cadernos-tecnicos/SINAPI-CT-ASSENTAMENTO-DE-TUBOS-DE-PVC-E-METALICOS-EM-REDES-DE-AGUA.pdf" TargetMode="External"/><Relationship Id="rId1163" Type="http://schemas.openxmlformats.org/officeDocument/2006/relationships/hyperlink" Target="https://www.caixa.gov.br/Downloads/sinapi-cadernos-tecnicos/SINAPI-CT-CAIXAS-DE-AGUA-PARA-EDIFICACOES.pdf" TargetMode="External"/><Relationship Id="rId2214" Type="http://schemas.openxmlformats.org/officeDocument/2006/relationships/hyperlink" Target="https://www.caixa.gov.br/Downloads/sinapi-cadernos-tecnicos/SINAPI-CT-DEPRECIACAO-JUROS-IMPOSTOS-E-SEGUROS-MANUTENCAO-E-MATERIAIS-NA-OPERACAO-DOS-EQUIPAMENTOS.pdf" TargetMode="External"/><Relationship Id="rId3612" Type="http://schemas.openxmlformats.org/officeDocument/2006/relationships/hyperlink" Target="https://www.caixa.gov.br/Downloads/sinapi-cadernos-tecnicos/SINAPI-CT-ESTACAS-EM-HELICE-CONTINUA.pdf" TargetMode="External"/><Relationship Id="rId6768" Type="http://schemas.openxmlformats.org/officeDocument/2006/relationships/hyperlink" Target="https://www.caixa.gov.br/Downloads/sinapi-cadernos-tecnicos/SINAPI-CT-LIMPEZA-DE-OBRA.pdf" TargetMode="External"/><Relationship Id="rId7819" Type="http://schemas.openxmlformats.org/officeDocument/2006/relationships/hyperlink" Target="https://www.caixa.gov.br/Downloads/sinapi-cadernos-tecnicos/SINAPI-CT-PERFURACAO-HORIZONTAL-DIRECIONAL-HDD.pdf" TargetMode="External"/><Relationship Id="rId8190" Type="http://schemas.openxmlformats.org/officeDocument/2006/relationships/hyperlink" Target="https://www.caixa.gov.br/Downloads/sinapi-cadernos-tecnicos/SINAPI-CT-POCOS-DE-VISITA-E-CAIXAS-PARA-BOCAS-DE-LOBO.pdf" TargetMode="External"/><Relationship Id="rId9241" Type="http://schemas.openxmlformats.org/officeDocument/2006/relationships/hyperlink" Target="https://www.caixa.gov.br/Downloads/sinapi-cadernos-tecnicos/SINAPI-CT-TRANSPORTE-DE-MATERIAIS-DENTRO-DO-CANTEIRO-DE-OBRAS.pdf" TargetMode="External"/><Relationship Id="rId5784" Type="http://schemas.openxmlformats.org/officeDocument/2006/relationships/hyperlink" Target="https://www.caixa.gov.br/Downloads/sinapi-cadernos-tecnicos/SINAPI-CT-INSTALACOES-PREDIAIS-DE-AGUA-QUENTE-EM-CPVC.pdf" TargetMode="External"/><Relationship Id="rId6835" Type="http://schemas.openxmlformats.org/officeDocument/2006/relationships/hyperlink" Target="https://www.caixa.gov.br/Downloads/sinapi-metodologia/Livro_SINAPI_Calculos_Parametros.pdf" TargetMode="External"/><Relationship Id="rId600" Type="http://schemas.openxmlformats.org/officeDocument/2006/relationships/hyperlink" Target="https://www.caixa.gov.br/Downloads/sinapi-cadernos-tecnicos/SINAPI-CT-ASSENTAMENTO-DE-TUBOS-DE-PVC-E-METALICOS-EM-REDES-DE-AGUA.pdf" TargetMode="External"/><Relationship Id="rId1230" Type="http://schemas.openxmlformats.org/officeDocument/2006/relationships/hyperlink" Target="https://www.caixa.gov.br/Downloads/sinapi-cadernos-tecnicos/SINAPI-CT-CANALETAS-GRELHAS-E-CAIXAS-COM-GRELHA-PARA-DRENAGEM.pdf" TargetMode="External"/><Relationship Id="rId4386" Type="http://schemas.openxmlformats.org/officeDocument/2006/relationships/hyperlink" Target="https://www.caixa.gov.br/Downloads/sinapi-cadernos-tecnicos/SINAPI-CT-INSTALACOES-ELETRICAS-ELETRODUTOS-EMBUTIDOS-CABOS-CAIXAS-TOMADAS-E-INTERRUPTORES.pdf" TargetMode="External"/><Relationship Id="rId5437" Type="http://schemas.openxmlformats.org/officeDocument/2006/relationships/hyperlink" Target="https://www.caixa.gov.br/Downloads/sinapi-cadernos-tecnicos/SINAPI-CT-INSTALACOES-PREDIAIS-DE-ESGOTO-TUBOS-E-CONEXOES.pdf" TargetMode="External"/><Relationship Id="rId5851" Type="http://schemas.openxmlformats.org/officeDocument/2006/relationships/hyperlink" Target="https://www.caixa.gov.br/Downloads/sinapi-cadernos-tecnicos/SINAPI-CT-INSTALACOES-PREDIAIS-DE-AGUAS-PLUVIAIS-TUBOS-CONEXOES-CAIXAS-E-RALOS.pdf" TargetMode="External"/><Relationship Id="rId6902" Type="http://schemas.openxmlformats.org/officeDocument/2006/relationships/hyperlink" Target="https://www.caixa.gov.br/Downloads/sinapi-metodologia/Livro_SINAPI_Calculos_Parametros.pdf" TargetMode="External"/><Relationship Id="rId4039" Type="http://schemas.openxmlformats.org/officeDocument/2006/relationships/hyperlink" Target="https://www.caixa.gov.br/Downloads/sinapi-cadernos-tecnicos/SINAPI-CT-FORMAS-PARA-ESTRUTURAS-DE-CONCRETO-ARMADO.pdf" TargetMode="External"/><Relationship Id="rId4453" Type="http://schemas.openxmlformats.org/officeDocument/2006/relationships/hyperlink" Target="https://www.caixa.gov.br/Downloads/sinapi-cadernos-tecnicos/SINAPI-CT-INSTALACOES-ELETRICAS-ELETRODUTOS-EMBUTIDOS-CABOS-CAIXAS-TOMADAS-E-INTERRUPTORES.pdf" TargetMode="External"/><Relationship Id="rId5504" Type="http://schemas.openxmlformats.org/officeDocument/2006/relationships/hyperlink" Target="https://www.caixa.gov.br/Downloads/sinapi-cadernos-tecnicos/SINAPI-CT-INSTALACOES-PREDIAIS-DE-AGUA-FRIA-EM-PVC.pdf" TargetMode="External"/><Relationship Id="rId3055" Type="http://schemas.openxmlformats.org/officeDocument/2006/relationships/hyperlink" Target="https://www.caixa.gov.br/Downloads/sinapi-cadernos-tecnicos/SINAPI-CT-ESCADAS.pdf" TargetMode="External"/><Relationship Id="rId4106" Type="http://schemas.openxmlformats.org/officeDocument/2006/relationships/hyperlink" Target="https://www.caixa.gov.br/Downloads/sinapi-cadernos-tecnicos/SINAPI-CT-FORMAS-PARA-ESTRUTURAS-DE-CONCRETO-ARMADO.pdf" TargetMode="External"/><Relationship Id="rId4520" Type="http://schemas.openxmlformats.org/officeDocument/2006/relationships/hyperlink" Target="https://www.caixa.gov.br/Downloads/sinapi-cadernos-tecnicos/SINAPI-CT-INSTALACOES-ELETRICAS-ELETRODUTOS-EMBUTIDOS-CABOS-CAIXAS-TOMADAS-E-INTERRUPTORES.pdf" TargetMode="External"/><Relationship Id="rId7676" Type="http://schemas.openxmlformats.org/officeDocument/2006/relationships/hyperlink" Target="https://www.caixa.gov.br/Downloads/sinapi-cadernos-tecnicos/SINAPI-CT-PAVIMENTACOES-DIVERSAS-PARALELEPIPEDOS-E-PEDRAS-POLIEDRICAS.pdf" TargetMode="External"/><Relationship Id="rId8727" Type="http://schemas.openxmlformats.org/officeDocument/2006/relationships/hyperlink" Target="https://www.caixa.gov.br/Downloads/sinapi-cadernos-tecnicos/SINAPI-CT-REDES-DE-AGUA-E-ESGOTO-EM-PEAD-LISO-(TUBOS-E-CONEXOES).pdf" TargetMode="External"/><Relationship Id="rId390" Type="http://schemas.openxmlformats.org/officeDocument/2006/relationships/hyperlink" Target="https://www.caixa.gov.br/Downloads/sinapi-cadernos-tecnicos/SINAPI-CT-ASSENTAMENTO-DE-TUBOS-DE-ESGOTO-EM-PVC-E-PEAD.pdf" TargetMode="External"/><Relationship Id="rId2071" Type="http://schemas.openxmlformats.org/officeDocument/2006/relationships/hyperlink" Target="https://www.caixa.gov.br/Downloads/sinapi-cadernos-tecnicos/SINAPI-CT-DEPRECIACAO-JUROS-IMPOSTOS-E-SEGUROS-MANUTENCAO-E-MATERIAIS-NA-OPERACAO-DOS-EQUIPAMENTOS.pdf" TargetMode="External"/><Relationship Id="rId3122" Type="http://schemas.openxmlformats.org/officeDocument/2006/relationships/hyperlink" Target="https://www.caixa.gov.br/Downloads/sinapi-cadernos-tecnicos/SINAPI-CT-ESCADAS.pdf" TargetMode="External"/><Relationship Id="rId6278" Type="http://schemas.openxmlformats.org/officeDocument/2006/relationships/hyperlink" Target="https://www.caixa.gov.br/Downloads/sinapi-cadernos-tecnicos/SINAPI-CT-INSTALACOES-DE-GAS-EM-PEX-MULTICAMADAS.pdf" TargetMode="External"/><Relationship Id="rId6692" Type="http://schemas.openxmlformats.org/officeDocument/2006/relationships/hyperlink" Target="https://www.caixa.gov.br/Downloads/sinapi-cadernos-tecnicos/SINAPI-CT-LAJES-PRE-MOLDADAS.pdf" TargetMode="External"/><Relationship Id="rId7329" Type="http://schemas.openxmlformats.org/officeDocument/2006/relationships/hyperlink" Target="https://www.caixa.gov.br/Downloads/sinapi-cadernos-tecnicos/SINAPI-CT-MASSA-UNICA-EXTERNA.pdf" TargetMode="External"/><Relationship Id="rId5294" Type="http://schemas.openxmlformats.org/officeDocument/2006/relationships/hyperlink" Target="https://www.caixa.gov.br/Downloads/sinapi-cadernos-tecnicos/SINAPI-CT-INSTALACOES-HIDRAULICAS-EM-PPR.pdf" TargetMode="External"/><Relationship Id="rId6345" Type="http://schemas.openxmlformats.org/officeDocument/2006/relationships/hyperlink" Target="https://www.caixa.gov.br/Downloads/sinapi-cadernos-tecnicos/SINAPI-CT-INSTALACOES-DE-AR-CONDICIONADO.pdf" TargetMode="External"/><Relationship Id="rId7743" Type="http://schemas.openxmlformats.org/officeDocument/2006/relationships/hyperlink" Target="https://www.caixa.gov.br/Downloads/sinapi-cadernos-tecnicos/SINAPI-CT-PAVIMENTO-RIGIDO-DE-CONCRETO.pdf" TargetMode="External"/><Relationship Id="rId110" Type="http://schemas.openxmlformats.org/officeDocument/2006/relationships/hyperlink" Target="https://www.caixa.gov.br/Downloads/sinapi-cadernos-tecnicos/SINAPI-CT-ARGAMASSAS.pdf" TargetMode="External"/><Relationship Id="rId2888" Type="http://schemas.openxmlformats.org/officeDocument/2006/relationships/hyperlink" Target="https://www.caixa.gov.br/Downloads/sinapi-cadernos-tecnicos/SINAPI-CT-ELETROCALHAS.pdf" TargetMode="External"/><Relationship Id="rId3939" Type="http://schemas.openxmlformats.org/officeDocument/2006/relationships/hyperlink" Target="https://www.caixa.gov.br/Downloads/sinapi-cadernos-tecnicos/SINAPI-CT-FOSSAS-E-SUMIDOUROS.pdf" TargetMode="External"/><Relationship Id="rId7810" Type="http://schemas.openxmlformats.org/officeDocument/2006/relationships/hyperlink" Target="https://www.caixa.gov.br/Downloads/sinapi-cadernos-tecnicos/SINAPI-CT-PERFURACAO-HORIZONTAL-DIRECIONAL-HDD.pdf" TargetMode="External"/><Relationship Id="rId2955" Type="http://schemas.openxmlformats.org/officeDocument/2006/relationships/hyperlink" Target="https://www.caixa.gov.br/Downloads/sinapi-cadernos-tecnicos/SINAPI-CT-ENERGIA-SOLAR-PARA-EDIFICACOES.pdf" TargetMode="External"/><Relationship Id="rId5361" Type="http://schemas.openxmlformats.org/officeDocument/2006/relationships/hyperlink" Target="https://www.caixa.gov.br/Downloads/sinapi-cadernos-tecnicos/SINAPI-CT-INSTALACOES-PREDIAIS-DE-ESGOTO-TUBOS-E-CONEXOES.pdf" TargetMode="External"/><Relationship Id="rId6412" Type="http://schemas.openxmlformats.org/officeDocument/2006/relationships/hyperlink" Target="https://www.caixa.gov.br/Downloads/sinapi-cadernos-tecnicos/SINAPI-CT-INSTALACOES-EM-COBRE.pdf" TargetMode="External"/><Relationship Id="rId9568" Type="http://schemas.openxmlformats.org/officeDocument/2006/relationships/hyperlink" Target="https://www.caixa.gov.br/Downloads/sinapi-cadernos-tecnicos/SINAPI-CT-VERGAS-CONTRAVERGAS-E-FIXACAO-DE-ALVENARIA.pdf" TargetMode="External"/><Relationship Id="rId927" Type="http://schemas.openxmlformats.org/officeDocument/2006/relationships/hyperlink" Target="https://www.caixa.gov.br/Downloads/sinapi-cadernos-tecnicos/SINAPI-CT-ATERROS-BASES-SUB-BASES-E-IMPRIMACOES.pdf" TargetMode="External"/><Relationship Id="rId1557" Type="http://schemas.openxmlformats.org/officeDocument/2006/relationships/hyperlink" Target="https://www.caixa.gov.br/Downloads/sinapi-cadernos-tecnicos/SINAPI-CT-CUSTOS-HORARIOS-PRODUTIVO-E-IMPRODUTIVO-DOS-EQUIPAMENTOS.pdf" TargetMode="External"/><Relationship Id="rId1971" Type="http://schemas.openxmlformats.org/officeDocument/2006/relationships/hyperlink" Target="https://www.caixa.gov.br/Downloads/sinapi-cadernos-tecnicos/SINAPI-CT-DEPRECIACAO-JUROS-IMPOSTOS-E-SEGUROS-MANUTENCAO-E-MATERIAIS-NA-OPERACAO-DOS-EQUIPAMENTOS.pdf" TargetMode="External"/><Relationship Id="rId2608" Type="http://schemas.openxmlformats.org/officeDocument/2006/relationships/hyperlink" Target="https://www.caixa.gov.br/Downloads/sinapi-cadernos-tecnicos/SINAPI-CT-DEPRECIACAO-JUROS-IMPOSTOS-E-SEGUROS-MANUTENCAO-E-MATERIAIS-NA-OPERACAO-DOS-EQUIPAMENTOS.pdf" TargetMode="External"/><Relationship Id="rId5014" Type="http://schemas.openxmlformats.org/officeDocument/2006/relationships/hyperlink" Target="https://www.caixa.gov.br/Downloads/sinapi-cadernos-tecnicos/SINAPI-CT-INSTALACOES-HIDRAULICAS-RESERVACAO-E-BOMBAS-DE-RECALQUE.pdf" TargetMode="External"/><Relationship Id="rId8584" Type="http://schemas.openxmlformats.org/officeDocument/2006/relationships/hyperlink" Target="https://www.caixa.gov.br/Downloads/sinapi-cadernos-tecnicos/SINAPI-CT-REDES-ENTERRADAS-DE-DISTRIBUICAO-ELETRICA.pdf" TargetMode="External"/><Relationship Id="rId9635" Type="http://schemas.openxmlformats.org/officeDocument/2006/relationships/hyperlink" Target="https://www.caixa.gov.br/Downloads/sinapi-cadernos-tecnicos/SINAPI-CT-VALVULAS-E-REGISTROS-PARA-SISTEMAS-PREDIAIS.pdf" TargetMode="External"/><Relationship Id="rId1624" Type="http://schemas.openxmlformats.org/officeDocument/2006/relationships/hyperlink" Target="https://www.caixa.gov.br/Downloads/sinapi-cadernos-tecnicos/SINAPI-CT-CUSTOS-HORARIOS-PRODUTIVO-E-IMPRODUTIVO-DOS-EQUIPAMENTOS.pdf" TargetMode="External"/><Relationship Id="rId4030" Type="http://schemas.openxmlformats.org/officeDocument/2006/relationships/hyperlink" Target="https://www.caixa.gov.br/Downloads/sinapi-cadernos-tecnicos/SINAPI-CT-FORMAS-PARA-ESTRUTURAS-DE-CONCRETO-ARMADO.pdf" TargetMode="External"/><Relationship Id="rId7186" Type="http://schemas.openxmlformats.org/officeDocument/2006/relationships/hyperlink" Target="https://www.caixa.gov.br/Downloads/sinapi-cadernos-tecnicos/SINAPI-CT-LOUCAS-E-METAIS.pdf" TargetMode="External"/><Relationship Id="rId8237" Type="http://schemas.openxmlformats.org/officeDocument/2006/relationships/hyperlink" Target="https://www.caixa.gov.br/Downloads/sinapi-cadernos-tecnicos/SINAPI-CT-POCOS-DE-VISITA-E-CAIXAS-PARA-BOCAS-DE-LOBO.pdf" TargetMode="External"/><Relationship Id="rId8651" Type="http://schemas.openxmlformats.org/officeDocument/2006/relationships/hyperlink" Target="https://www.caixa.gov.br/Downloads/sinapi-cadernos-tecnicos/SINAPI-CT-REDES-DE-LOGICA-TELEFONIA-E-IMAGEM.pdf" TargetMode="External"/><Relationship Id="rId9702" Type="http://schemas.openxmlformats.org/officeDocument/2006/relationships/hyperlink" Target="https://www.caixa.gov.br/Downloads/sinapi-cadernos-tecnicos/SINAPI-CT-VALVULAS-E-REGISTROS-PARA-SISTEMAS-PREDIAIS.pdf" TargetMode="External"/><Relationship Id="rId3796" Type="http://schemas.openxmlformats.org/officeDocument/2006/relationships/hyperlink" Target="https://www.caixa.gov.br/Downloads/sinapi-cadernos-tecnicos/SINAPI-CT-ESTRUTURAS-DE-MADEIRA.pdf" TargetMode="External"/><Relationship Id="rId7253" Type="http://schemas.openxmlformats.org/officeDocument/2006/relationships/hyperlink" Target="https://www.caixa.gov.br/Downloads/sinapi-cadernos-tecnicos/SINAPI-CT-LOUCAS-E-METAIS.pdf" TargetMode="External"/><Relationship Id="rId8304" Type="http://schemas.openxmlformats.org/officeDocument/2006/relationships/hyperlink" Target="https://www.caixa.gov.br/Downloads/sinapi-cadernos-tecnicos/SINAPI-CT-POCOS-DE-VISITA-E-CAIXAS-PARA-BOCAS-DE-LOBO.pdf" TargetMode="External"/><Relationship Id="rId2398" Type="http://schemas.openxmlformats.org/officeDocument/2006/relationships/hyperlink" Target="https://www.caixa.gov.br/Downloads/sinapi-cadernos-tecnicos/SINAPI-CT-DEPRECIACAO-JUROS-IMPOSTOS-E-SEGUROS-MANUTENCAO-E-MATERIAIS-NA-OPERACAO-DOS-EQUIPAMENTOS.pdf" TargetMode="External"/><Relationship Id="rId3449" Type="http://schemas.openxmlformats.org/officeDocument/2006/relationships/hyperlink" Target="https://www.caixa.gov.br/Downloads/sinapi-cadernos-tecnicos/SINAPI-CT-ESQUADRIAS-JANELAS.pdf" TargetMode="External"/><Relationship Id="rId4847" Type="http://schemas.openxmlformats.org/officeDocument/2006/relationships/hyperlink" Target="https://www.caixa.gov.br/Downloads/sinapi-cadernos-tecnicos/SINAPI-CT-INSTALACOES-HIDRAULICAS-RESERVACAO-E-BOMBAS-DE-RECALQUE.pdf" TargetMode="External"/><Relationship Id="rId7320" Type="http://schemas.openxmlformats.org/officeDocument/2006/relationships/hyperlink" Target="https://www.caixa.gov.br/Downloads/sinapi-cadernos-tecnicos/SINAPI-CT-MASSA-UNICA-EXTERNA.pdf" TargetMode="External"/><Relationship Id="rId3863" Type="http://schemas.openxmlformats.org/officeDocument/2006/relationships/hyperlink" Target="https://www.caixa.gov.br/Downloads/sinapi-cadernos-tecnicos/SINAPI-CT-EXECUCAO-DE-TIRANTES.pdf" TargetMode="External"/><Relationship Id="rId4914" Type="http://schemas.openxmlformats.org/officeDocument/2006/relationships/hyperlink" Target="https://www.caixa.gov.br/Downloads/sinapi-cadernos-tecnicos/SINAPI-CT-INSTALACOES-HIDRAULICAS-RESERVACAO-E-BOMBAS-DE-RECALQUE.pdf" TargetMode="External"/><Relationship Id="rId9078" Type="http://schemas.openxmlformats.org/officeDocument/2006/relationships/hyperlink" Target="https://www.caixa.gov.br/Downloads/sinapi-cadernos-tecnicos/SINAPI-CT-TRANSFORMADORES.pdf" TargetMode="External"/><Relationship Id="rId784" Type="http://schemas.openxmlformats.org/officeDocument/2006/relationships/hyperlink" Target="https://www.caixa.gov.br/Downloads/sinapi-cadernos-tecnicos/SINAPI-CT-ATERROS-BASES-SUB-BASES-E-IMPRIMACOES.pdf" TargetMode="External"/><Relationship Id="rId1067" Type="http://schemas.openxmlformats.org/officeDocument/2006/relationships/hyperlink" Target="https://www.caixa.gov.br/Downloads/sinapi-cadernos-tecnicos/SINAPI-CT-BOMBAS-HIDRAULICAS-CENTRIFUGAS-HORIZONTAIS-E-SUBMERSIVEIS.pdf" TargetMode="External"/><Relationship Id="rId2465" Type="http://schemas.openxmlformats.org/officeDocument/2006/relationships/hyperlink" Target="https://www.caixa.gov.br/Downloads/sinapi-cadernos-tecnicos/SINAPI-CT-DEPRECIACAO-JUROS-IMPOSTOS-E-SEGUROS-MANUTENCAO-E-MATERIAIS-NA-OPERACAO-DOS-EQUIPAMENTOS.pdf" TargetMode="External"/><Relationship Id="rId3516" Type="http://schemas.openxmlformats.org/officeDocument/2006/relationships/hyperlink" Target="https://www.caixa.gov.br/Downloads/sinapi-cadernos-tecnicos/SINAPI-CT-ESQUADRIAS-PORTAS.pdf" TargetMode="External"/><Relationship Id="rId3930" Type="http://schemas.openxmlformats.org/officeDocument/2006/relationships/hyperlink" Target="https://www.caixa.gov.br/Downloads/sinapi-cadernos-tecnicos/SINAPI-CT-FOSSAS-E-SUMIDOUROS.pdf" TargetMode="External"/><Relationship Id="rId8094" Type="http://schemas.openxmlformats.org/officeDocument/2006/relationships/hyperlink" Target="https://www.caixa.gov.br/Downloads/sinapi-cadernos-tecnicos/SINAPI-CT-POSTES-DE-CONCRETO-E-METALICOS.pdf" TargetMode="External"/><Relationship Id="rId9492" Type="http://schemas.openxmlformats.org/officeDocument/2006/relationships/hyperlink" Target="https://www.caixa.gov.br/Downloads/sinapi-cadernos-tecnicos/SINAPI-CT-TUBULACAO-FLANGEADA-PARA-REDES-DE-AGUA.pdf" TargetMode="External"/><Relationship Id="rId437" Type="http://schemas.openxmlformats.org/officeDocument/2006/relationships/hyperlink" Target="https://www.caixa.gov.br/Downloads/sinapi-cadernos-tecnicos/SINAPI-CT-ASSENTAMENTO-DE-TUBOS-DE-PVC-E-METALICOS-EM-REDES-DE-AGUA.pdf" TargetMode="External"/><Relationship Id="rId851" Type="http://schemas.openxmlformats.org/officeDocument/2006/relationships/hyperlink" Target="https://www.caixa.gov.br/Downloads/sinapi-cadernos-tecnicos/SINAPI-CT-ATERROS-BASES-SUB-BASES-E-IMPRIMACOES.pdf" TargetMode="External"/><Relationship Id="rId1481" Type="http://schemas.openxmlformats.org/officeDocument/2006/relationships/hyperlink" Target="https://www.caixa.gov.br/Downloads/sinapi-cadernos-tecnicos/SINAPI-CT-CUSTOS-HORARIOS-PRODUTIVO-E-IMPRODUTIVO-DOS-EQUIPAMENTOS.pdf" TargetMode="External"/><Relationship Id="rId2118" Type="http://schemas.openxmlformats.org/officeDocument/2006/relationships/hyperlink" Target="https://www.caixa.gov.br/Downloads/sinapi-cadernos-tecnicos/SINAPI-CT-DEPRECIACAO-JUROS-IMPOSTOS-E-SEGUROS-MANUTENCAO-E-MATERIAIS-NA-OPERACAO-DOS-EQUIPAMENTOS.pdf" TargetMode="External"/><Relationship Id="rId2532" Type="http://schemas.openxmlformats.org/officeDocument/2006/relationships/hyperlink" Target="https://www.caixa.gov.br/Downloads/sinapi-cadernos-tecnicos/SINAPI-CT-DEPRECIACAO-JUROS-IMPOSTOS-E-SEGUROS-MANUTENCAO-E-MATERIAIS-NA-OPERACAO-DOS-EQUIPAMENTOS.pdf" TargetMode="External"/><Relationship Id="rId5688" Type="http://schemas.openxmlformats.org/officeDocument/2006/relationships/hyperlink" Target="https://www.caixa.gov.br/Downloads/sinapi-cadernos-tecnicos/SINAPI-CT-INSTALACOES-PREDIAIS-DE-AGUA-QUENTE-EM-CPVC.pdf" TargetMode="External"/><Relationship Id="rId6739" Type="http://schemas.openxmlformats.org/officeDocument/2006/relationships/hyperlink" Target="https://www.caixa.gov.br/Downloads/sinapi-cadernos-tecnicos/SINAPI-CT-LIGACOES-PREDIAIS-DE-AGUA-E-ESGOTO.pdf" TargetMode="External"/><Relationship Id="rId9145" Type="http://schemas.openxmlformats.org/officeDocument/2006/relationships/hyperlink" Target="https://www.caixa.gov.br/Downloads/sinapi-cadernos-tecnicos/SINAPI-CT-TRANSPORTE-FLUVIAL-CARGA-E-DESCARGA.pdf" TargetMode="External"/><Relationship Id="rId504" Type="http://schemas.openxmlformats.org/officeDocument/2006/relationships/hyperlink" Target="https://www.caixa.gov.br/Downloads/sinapi-cadernos-tecnicos/SINAPI-CT-ASSENTAMENTO-DE-TUBOS-DE-PVC-E-METALICOS-EM-REDES-DE-AGUA.pdf" TargetMode="External"/><Relationship Id="rId1134" Type="http://schemas.openxmlformats.org/officeDocument/2006/relationships/hyperlink" Target="https://www.caixa.gov.br/Downloads/sinapi-cadernos-tecnicos/SINAPI-CT-CAIXAS-ENTERRADAS.pdf" TargetMode="External"/><Relationship Id="rId5755" Type="http://schemas.openxmlformats.org/officeDocument/2006/relationships/hyperlink" Target="https://www.caixa.gov.br/Downloads/sinapi-cadernos-tecnicos/SINAPI-CT-INSTALACOES-PREDIAIS-DE-AGUA-QUENTE-EM-CPVC.pdf" TargetMode="External"/><Relationship Id="rId6806" Type="http://schemas.openxmlformats.org/officeDocument/2006/relationships/hyperlink" Target="https://www.caixa.gov.br/Downloads/sinapi-metodologia/Livro_SINAPI_Calculos_Parametros.pdf" TargetMode="External"/><Relationship Id="rId8161" Type="http://schemas.openxmlformats.org/officeDocument/2006/relationships/hyperlink" Target="https://www.caixa.gov.br/Downloads/sinapi-cadernos-tecnicos/SINAPI-CT-POCOS-DE-VISITA-E-CAIXAS-PARA-BOCAS-DE-LOBO.pdf" TargetMode="External"/><Relationship Id="rId9212" Type="http://schemas.openxmlformats.org/officeDocument/2006/relationships/hyperlink" Target="https://www.caixa.gov.br/Downloads/sinapi-cadernos-tecnicos/SINAPI-CT-TRANSPORTE-DE-MATERIAIS-DENTRO-DO-CANTEIRO-DE-OBRAS.pdf" TargetMode="External"/><Relationship Id="rId1201" Type="http://schemas.openxmlformats.org/officeDocument/2006/relationships/hyperlink" Target="https://www.caixa.gov.br/Downloads/sinapi-cadernos-tecnicos/SINAPI-CT-CANALETAS-GRELHAS-E-CAIXAS-COM-GRELHA-PARA-DRENAGEM.pdf" TargetMode="External"/><Relationship Id="rId4357" Type="http://schemas.openxmlformats.org/officeDocument/2006/relationships/hyperlink" Target="https://www.caixa.gov.br/Downloads/sinapi-cadernos-tecnicos/SINAPI-CT-INSTALACOES-ELETRICAS-ELETRODUTOS-EMBUTIDOS-CABOS-CAIXAS-TOMADAS-E-INTERRUPTORES.pdf" TargetMode="External"/><Relationship Id="rId4771" Type="http://schemas.openxmlformats.org/officeDocument/2006/relationships/hyperlink" Target="https://www.caixa.gov.br/Downloads/sinapi-cadernos-tecnicos/SINAPI-CT-INSTALACOES-ELETRICAS-REDE-DE-DISTRIBUICAO.pdf" TargetMode="External"/><Relationship Id="rId5408" Type="http://schemas.openxmlformats.org/officeDocument/2006/relationships/hyperlink" Target="https://www.caixa.gov.br/Downloads/sinapi-cadernos-tecnicos/SINAPI-CT-INSTALACOES-PREDIAIS-DE-ESGOTO-TUBOS-E-CONEXOES.pdf" TargetMode="External"/><Relationship Id="rId3373" Type="http://schemas.openxmlformats.org/officeDocument/2006/relationships/hyperlink" Target="https://www.caixa.gov.br/Downloads/sinapi-cadernos-tecnicos/SINAPI-CT-ESCORAMENTO-E-PREPARO-DE-FUNDO-DE-VALAS.pdf" TargetMode="External"/><Relationship Id="rId4424" Type="http://schemas.openxmlformats.org/officeDocument/2006/relationships/hyperlink" Target="https://www.caixa.gov.br/Downloads/sinapi-cadernos-tecnicos/SINAPI-CT-INSTALACOES-ELETRICAS-ELETRODUTOS-EMBUTIDOS-CABOS-CAIXAS-TOMADAS-E-INTERRUPTORES.pdf" TargetMode="External"/><Relationship Id="rId5822" Type="http://schemas.openxmlformats.org/officeDocument/2006/relationships/hyperlink" Target="https://www.caixa.gov.br/Downloads/sinapi-cadernos-tecnicos/SINAPI-CT-INSTALACOES-PREDIAIS-DE-AGUAS-PLUVIAIS-TUBOS-CONEXOES-CAIXAS-E-RALOS.pdf" TargetMode="External"/><Relationship Id="rId8978" Type="http://schemas.openxmlformats.org/officeDocument/2006/relationships/hyperlink" Target="https://www.caixa.gov.br/Downloads/sinapi-cadernos-tecnicos/SINAPI-CT-SISTEMAS-DE-MEDICAO.pdf" TargetMode="External"/><Relationship Id="rId294" Type="http://schemas.openxmlformats.org/officeDocument/2006/relationships/hyperlink" Target="https://www.caixa.gov.br/Downloads/sinapi-cadernos-tecnicos/SINAPI-CT-ARMACAO-PARA-ESTRUTURAS-DE-CONCRETO-ARMADO.pdf" TargetMode="External"/><Relationship Id="rId3026" Type="http://schemas.openxmlformats.org/officeDocument/2006/relationships/hyperlink" Target="https://www.caixa.gov.br/Downloads/sinapi-cadernos-tecnicos/SINAPI-CT-EQUIPAMENTOS-DE-PROTECAO-COLETIVA.pdf" TargetMode="External"/><Relationship Id="rId7994" Type="http://schemas.openxmlformats.org/officeDocument/2006/relationships/hyperlink" Target="https://www.caixa.gov.br/Downloads/sinapi-cadernos-tecnicos/SINAPI-CT-PINTURA-PARA-PISOS-E-PARA-SINALIZACAO-HORIZONTAL-E-VERTICAL.pdf" TargetMode="External"/><Relationship Id="rId361" Type="http://schemas.openxmlformats.org/officeDocument/2006/relationships/hyperlink" Target="https://www.caixa.gov.br/Downloads/sinapi-cadernos-tecnicos/SINAPI-CT-ASSENTAMENTO-DE-TUBOS-DE-ESGOTO-EM-PVC-E-PEAD.pdf" TargetMode="External"/><Relationship Id="rId2042" Type="http://schemas.openxmlformats.org/officeDocument/2006/relationships/hyperlink" Target="https://www.caixa.gov.br/Downloads/sinapi-cadernos-tecnicos/SINAPI-CT-DEPRECIACAO-JUROS-IMPOSTOS-E-SEGUROS-MANUTENCAO-E-MATERIAIS-NA-OPERACAO-DOS-EQUIPAMENTOS.pdf" TargetMode="External"/><Relationship Id="rId3440" Type="http://schemas.openxmlformats.org/officeDocument/2006/relationships/hyperlink" Target="https://www.caixa.gov.br/Downloads/sinapi-cadernos-tecnicos/SINAPI-CT-ESQUADRIAS-JANELAS.pdf" TargetMode="External"/><Relationship Id="rId5198" Type="http://schemas.openxmlformats.org/officeDocument/2006/relationships/hyperlink" Target="https://www.caixa.gov.br/Downloads/sinapi-cadernos-tecnicos/SINAPI-CT-INSTALACOES-HIDRAULICAS-EM-PEX.pdf" TargetMode="External"/><Relationship Id="rId6596" Type="http://schemas.openxmlformats.org/officeDocument/2006/relationships/hyperlink" Target="https://www.caixa.gov.br/Downloads/sinapi-cadernos-tecnicos/SINAPI-CT-INSTALACOES-EM-COBRE.pdf" TargetMode="External"/><Relationship Id="rId7647" Type="http://schemas.openxmlformats.org/officeDocument/2006/relationships/hyperlink" Target="https://www.caixa.gov.br/Downloads/sinapi-cadernos-tecnicos/SINAPI-CT-PARQUINHOS-E-EQUIPAMENTOS-DE-GINASTICA-AO-AR-LIVRE.pdf" TargetMode="External"/><Relationship Id="rId6249" Type="http://schemas.openxmlformats.org/officeDocument/2006/relationships/hyperlink" Target="https://www.caixa.gov.br/Downloads/sinapi-cadernos-tecnicos/SINAPI-CT-INSTALACOES-DE-GAS-EM-PEX-MULTICAMADAS.pdf" TargetMode="External"/><Relationship Id="rId6663" Type="http://schemas.openxmlformats.org/officeDocument/2006/relationships/hyperlink" Target="https://www.caixa.gov.br/Downloads/sinapi-cadernos-tecnicos/SINAPI-CT-LAJES-PRE-MOLDADAS.pdf" TargetMode="External"/><Relationship Id="rId7714" Type="http://schemas.openxmlformats.org/officeDocument/2006/relationships/hyperlink" Target="https://www.caixa.gov.br/Downloads/sinapi-cadernos-tecnicos/SINAPI-CT-PAVIMENTO-RIGIDO-DE-CONCRETO.pdf" TargetMode="External"/><Relationship Id="rId2859" Type="http://schemas.openxmlformats.org/officeDocument/2006/relationships/hyperlink" Target="https://www.caixa.gov.br/Downloads/sinapi-cadernos-tecnicos/SINAPI-CT-ELETROCALHAS.pdf" TargetMode="External"/><Relationship Id="rId5265" Type="http://schemas.openxmlformats.org/officeDocument/2006/relationships/hyperlink" Target="https://www.caixa.gov.br/Downloads/sinapi-cadernos-tecnicos/SINAPI-CT-INSTALACOES-HIDRAULICAS-EM-PPR.pdf" TargetMode="External"/><Relationship Id="rId6316" Type="http://schemas.openxmlformats.org/officeDocument/2006/relationships/hyperlink" Target="https://www.caixa.gov.br/Downloads/sinapi-cadernos-tecnicos/SINAPI-CT-INSTALACOES-DE-AR-CONDICIONADO.pdf" TargetMode="External"/><Relationship Id="rId6730" Type="http://schemas.openxmlformats.org/officeDocument/2006/relationships/hyperlink" Target="https://www.caixa.gov.br/Downloads/sinapi-cadernos-tecnicos/SINAPI-CT-LIGACOES-PREDIAIS-DE-AGUA-E-ESGOTO.pdf" TargetMode="External"/><Relationship Id="rId1875" Type="http://schemas.openxmlformats.org/officeDocument/2006/relationships/hyperlink" Target="https://www.caixa.gov.br/Downloads/sinapi-cadernos-tecnicos/SINAPI-CT-DEMOLICOES-E-REMOCOES.pdf" TargetMode="External"/><Relationship Id="rId4281" Type="http://schemas.openxmlformats.org/officeDocument/2006/relationships/hyperlink" Target="https://www.caixa.gov.br/Downloads/sinapi-cadernos-tecnicos/SINAPI-CT-ILUMINACAO-PREDIAL-E-MONITORAMENTO.pdf" TargetMode="External"/><Relationship Id="rId5332" Type="http://schemas.openxmlformats.org/officeDocument/2006/relationships/hyperlink" Target="https://www.caixa.gov.br/Downloads/sinapi-cadernos-tecnicos/SINAPI-CT-INSTALACOES-HIDRAULICAS-EM-PPR.pdf" TargetMode="External"/><Relationship Id="rId8488" Type="http://schemas.openxmlformats.org/officeDocument/2006/relationships/hyperlink" Target="https://www.caixa.gov.br/Downloads/sinapi-cadernos-tecnicos/SINAPI-CT-RASGOS-E-FIXACOES.pdf" TargetMode="External"/><Relationship Id="rId9539" Type="http://schemas.openxmlformats.org/officeDocument/2006/relationships/hyperlink" Target="https://www.caixa.gov.br/Downloads/sinapi-cadernos-tecnicos/SINAPI-CT-USINAGENS.pdf" TargetMode="External"/><Relationship Id="rId1528" Type="http://schemas.openxmlformats.org/officeDocument/2006/relationships/hyperlink" Target="https://www.caixa.gov.br/Downloads/sinapi-cadernos-tecnicos/SINAPI-CT-CUSTOS-HORARIOS-PRODUTIVO-E-IMPRODUTIVO-DOS-EQUIPAMENTOS.pdf" TargetMode="External"/><Relationship Id="rId2926" Type="http://schemas.openxmlformats.org/officeDocument/2006/relationships/hyperlink" Target="https://www.caixa.gov.br/Downloads/sinapi-cadernos-tecnicos/SINAPI-CT-ELETROCALHAS.pdf" TargetMode="External"/><Relationship Id="rId8555" Type="http://schemas.openxmlformats.org/officeDocument/2006/relationships/hyperlink" Target="https://www.caixa.gov.br/Downloads/sinapi-cadernos-tecnicos/SINAPI-CT-RECOMPOSICAO-DE-PAVIMENTOS.pdf" TargetMode="External"/><Relationship Id="rId9606" Type="http://schemas.openxmlformats.org/officeDocument/2006/relationships/hyperlink" Target="https://www.caixa.gov.br/Downloads/sinapi-cadernos-tecnicos/SINAPI-CT-VIDROS-E-ESPELHOS.pdf" TargetMode="External"/><Relationship Id="rId1942" Type="http://schemas.openxmlformats.org/officeDocument/2006/relationships/hyperlink" Target="https://www.caixa.gov.br/Downloads/sinapi-cadernos-tecnicos/SINAPI-CT-DEPRECIACAO-JUROS-IMPOSTOS-E-SEGUROS-MANUTENCAO-E-MATERIAIS-NA-OPERACAO-DOS-EQUIPAMENTOS.pdf" TargetMode="External"/><Relationship Id="rId4001" Type="http://schemas.openxmlformats.org/officeDocument/2006/relationships/hyperlink" Target="https://www.caixa.gov.br/Downloads/sinapi-cadernos-tecnicos/SINAPI-CT-FUNDACOES-RASAS-(BLOCOS-SAPATAS-VIGAS-BALDRAME).pdf" TargetMode="External"/><Relationship Id="rId7157" Type="http://schemas.openxmlformats.org/officeDocument/2006/relationships/hyperlink" Target="https://www.caixa.gov.br/Downloads/sinapi-cadernos-tecnicos/SINAPI-CT-LOCACAO-DE-OBRAS.pdf" TargetMode="External"/><Relationship Id="rId8208" Type="http://schemas.openxmlformats.org/officeDocument/2006/relationships/hyperlink" Target="https://www.caixa.gov.br/Downloads/sinapi-cadernos-tecnicos/SINAPI-CT-POCOS-DE-VISITA-E-CAIXAS-PARA-BOCAS-DE-LOBO.pdf" TargetMode="External"/><Relationship Id="rId6173" Type="http://schemas.openxmlformats.org/officeDocument/2006/relationships/hyperlink" Target="https://www.caixa.gov.br/Downloads/sinapi-cadernos-tecnicos/SINAPI-CT-INSTALACOES-DE-GAS-E-INCENDIO-EM-ACO-E-FERRO-GALVANIZADO.pdf" TargetMode="External"/><Relationship Id="rId7571" Type="http://schemas.openxmlformats.org/officeDocument/2006/relationships/hyperlink" Target="https://www.caixa.gov.br/Downloads/sinapi-cadernos-tecnicos/SINAPI-CT-PAREDES-DE-CONCRETO-ESTUCAMENTO.pdf" TargetMode="External"/><Relationship Id="rId8622" Type="http://schemas.openxmlformats.org/officeDocument/2006/relationships/hyperlink" Target="https://www.caixa.gov.br/Downloads/sinapi-cadernos-tecnicos/SINAPI-CT-REDES-DE-LOGICA-TELEFONIA-E-IMAGEM.pdf" TargetMode="External"/><Relationship Id="rId3767" Type="http://schemas.openxmlformats.org/officeDocument/2006/relationships/hyperlink" Target="https://www.caixa.gov.br/Downloads/sinapi-cadernos-tecnicos/SINAPI-CT-ESTRUTURAS-DE-CONTENCAO-PERFIS-PRANCHADOS-CORTINAS-E-MUROS-DE-ARRIMO.pdf" TargetMode="External"/><Relationship Id="rId4818" Type="http://schemas.openxmlformats.org/officeDocument/2006/relationships/hyperlink" Target="https://www.caixa.gov.br/Downloads/sinapi-cadernos-tecnicos/SINAPI-CT-INSTALACOES-HIDRAULICAS-RESERVACAO-E-BOMBAS-DE-RECALQUE.pdf" TargetMode="External"/><Relationship Id="rId7224" Type="http://schemas.openxmlformats.org/officeDocument/2006/relationships/hyperlink" Target="https://www.caixa.gov.br/Downloads/sinapi-cadernos-tecnicos/SINAPI-CT-LOUCAS-E-METAIS.pdf" TargetMode="External"/><Relationship Id="rId688" Type="http://schemas.openxmlformats.org/officeDocument/2006/relationships/hyperlink" Target="https://www.caixa.gov.br/Downloads/sinapi-cadernos-tecnicos/SINAPI-CT-ASSENTAMENTO-DE-TUBOS-DE-ESGOTO-OU-DRENAGEM-PLUVIAL-EM-CONCRETO.pdf" TargetMode="External"/><Relationship Id="rId2369" Type="http://schemas.openxmlformats.org/officeDocument/2006/relationships/hyperlink" Target="https://www.caixa.gov.br/Downloads/sinapi-cadernos-tecnicos/SINAPI-CT-DEPRECIACAO-JUROS-IMPOSTOS-E-SEGUROS-MANUTENCAO-E-MATERIAIS-NA-OPERACAO-DOS-EQUIPAMENTOS.pdf" TargetMode="External"/><Relationship Id="rId2783" Type="http://schemas.openxmlformats.org/officeDocument/2006/relationships/hyperlink" Target="https://www.caixa.gov.br/Downloads/sinapi-cadernos-tecnicos/SINAPI-CT-DRENOS.pdf" TargetMode="External"/><Relationship Id="rId3834" Type="http://schemas.openxmlformats.org/officeDocument/2006/relationships/hyperlink" Target="https://www.caixa.gov.br/Downloads/sinapi-cadernos-tecnicos/SINAPI-CT-ESTRUTURAS-DE-MADEIRA.pdf" TargetMode="External"/><Relationship Id="rId6240" Type="http://schemas.openxmlformats.org/officeDocument/2006/relationships/hyperlink" Target="https://www.caixa.gov.br/Downloads/sinapi-cadernos-tecnicos/SINAPI-CT-INSTALACOES-DE-GAS-E-INCENDIO-EM-ACO-E-FERRO-GALVANIZADO.pdf" TargetMode="External"/><Relationship Id="rId9396" Type="http://schemas.openxmlformats.org/officeDocument/2006/relationships/hyperlink" Target="https://www.caixa.gov.br/Downloads/sinapi-cadernos-tecnicos/SINAPI-CT-TRANSPORTE-CARGA-E-DESCARGA-DE-MATERIAIS.pdf" TargetMode="External"/><Relationship Id="rId755" Type="http://schemas.openxmlformats.org/officeDocument/2006/relationships/hyperlink" Target="https://www.caixa.gov.br/Downloads/sinapi-cadernos-tecnicos/SINAPI-CT-ATERROS-BASES-SUB-BASES-E-IMPRIMACOES.pdf" TargetMode="External"/><Relationship Id="rId1385" Type="http://schemas.openxmlformats.org/officeDocument/2006/relationships/hyperlink" Target="https://www.caixa.gov.br/Downloads/sinapi-cadernos-tecnicos/SINAPI-CT-CONCRETO-PROTENDIDO.pdf" TargetMode="External"/><Relationship Id="rId2436" Type="http://schemas.openxmlformats.org/officeDocument/2006/relationships/hyperlink" Target="https://www.caixa.gov.br/Downloads/sinapi-cadernos-tecnicos/SINAPI-CT-DEPRECIACAO-JUROS-IMPOSTOS-E-SEGUROS-MANUTENCAO-E-MATERIAIS-NA-OPERACAO-DOS-EQUIPAMENTOS.pdf" TargetMode="External"/><Relationship Id="rId2850" Type="http://schemas.openxmlformats.org/officeDocument/2006/relationships/hyperlink" Target="https://www.caixa.gov.br/Downloads/sinapi-cadernos-tecnicos/SINAPI-CT-ELETROCALHAS.pdf" TargetMode="External"/><Relationship Id="rId9049" Type="http://schemas.openxmlformats.org/officeDocument/2006/relationships/hyperlink" Target="https://www.caixa.gov.br/Downloads/sinapi-cadernos-tecnicos/SINAPI-CT-TELHAMENTO-PARA-COBERTURA.pdf" TargetMode="External"/><Relationship Id="rId9463" Type="http://schemas.openxmlformats.org/officeDocument/2006/relationships/hyperlink" Target="https://www.caixa.gov.br/Downloads/sinapi-cadernos-tecnicos/SINAPI-CT-TUBULACAO-FLANGEADA-PARA-REDES-DE-AGUA.pdf" TargetMode="External"/><Relationship Id="rId91" Type="http://schemas.openxmlformats.org/officeDocument/2006/relationships/hyperlink" Target="https://www.caixa.gov.br/Downloads/sinapi-cadernos-tecnicos/SINAPI-CT-ALVENARIAS-DIVERSAS.pdf" TargetMode="External"/><Relationship Id="rId408" Type="http://schemas.openxmlformats.org/officeDocument/2006/relationships/hyperlink" Target="https://www.caixa.gov.br/Downloads/sinapi-cadernos-tecnicos/SINAPI-CT-ASSENTAMENTO-DE-TUBOS-DE-PVC-E-METALICOS-EM-REDES-DE-AGUA.pdf" TargetMode="External"/><Relationship Id="rId822" Type="http://schemas.openxmlformats.org/officeDocument/2006/relationships/hyperlink" Target="https://www.caixa.gov.br/Downloads/sinapi-cadernos-tecnicos/SINAPI-CT-ATERROS-BASES-SUB-BASES-E-IMPRIMACOES.pdf" TargetMode="External"/><Relationship Id="rId1038" Type="http://schemas.openxmlformats.org/officeDocument/2006/relationships/hyperlink" Target="https://www.caixa.gov.br/Downloads/sinapi-cadernos-tecnicos/SINAPI-CT-BOCAS-PARA-BUEIROS.pdf" TargetMode="External"/><Relationship Id="rId1452" Type="http://schemas.openxmlformats.org/officeDocument/2006/relationships/hyperlink" Target="https://www.caixa.gov.br/Downloads/sinapi-cadernos-tecnicos/SINAPI-CT-CUSTOS-HORARIOS-PRODUTIVO-E-IMPRODUTIVO-DOS-EQUIPAMENTOS.pdf" TargetMode="External"/><Relationship Id="rId2503" Type="http://schemas.openxmlformats.org/officeDocument/2006/relationships/hyperlink" Target="https://www.caixa.gov.br/Downloads/sinapi-cadernos-tecnicos/SINAPI-CT-DEPRECIACAO-JUROS-IMPOSTOS-E-SEGUROS-MANUTENCAO-E-MATERIAIS-NA-OPERACAO-DOS-EQUIPAMENTOS.pdf" TargetMode="External"/><Relationship Id="rId3901" Type="http://schemas.openxmlformats.org/officeDocument/2006/relationships/hyperlink" Target="https://www.caixa.gov.br/Downloads/sinapi-cadernos-tecnicos/SINAPI-CT-FORROS.pdf" TargetMode="External"/><Relationship Id="rId5659" Type="http://schemas.openxmlformats.org/officeDocument/2006/relationships/hyperlink" Target="https://www.caixa.gov.br/Downloads/sinapi-cadernos-tecnicos/SINAPI-CT-INSTALACOES-PREDIAIS-DE-AGUA-FRIA-EM-PVC.pdf" TargetMode="External"/><Relationship Id="rId8065" Type="http://schemas.openxmlformats.org/officeDocument/2006/relationships/hyperlink" Target="https://www.caixa.gov.br/Downloads/sinapi-cadernos-tecnicos/SINAPI-CT-POSTES-DE-CONCRETO-E-METALICOS.pdf" TargetMode="External"/><Relationship Id="rId9116" Type="http://schemas.openxmlformats.org/officeDocument/2006/relationships/hyperlink" Target="https://www.caixa.gov.br/Downloads/sinapi-cadernos-tecnicos/SINAPI-CT-TRANSPORTE-FLUVIAL-CARGA-E-DESCARGA.pdf" TargetMode="External"/><Relationship Id="rId9530" Type="http://schemas.openxmlformats.org/officeDocument/2006/relationships/hyperlink" Target="https://www.caixa.gov.br/Downloads/sinapi-cadernos-tecnicos/SINAPI-CT-USINAGENS.pdf" TargetMode="External"/><Relationship Id="rId1105" Type="http://schemas.openxmlformats.org/officeDocument/2006/relationships/hyperlink" Target="https://www.caixa.gov.br/Downloads/sinapi-cadernos-tecnicos/SINAPI-CT-CAIXAS-ENTERRADAS.pdf" TargetMode="External"/><Relationship Id="rId7081" Type="http://schemas.openxmlformats.org/officeDocument/2006/relationships/hyperlink" Target="https://www.caixa.gov.br/Downloads/sinapi-metodologia/Livro_SINAPI_Calculos_Parametros.pdf" TargetMode="External"/><Relationship Id="rId8132" Type="http://schemas.openxmlformats.org/officeDocument/2006/relationships/hyperlink" Target="https://www.caixa.gov.br/Downloads/sinapi-cadernos-tecnicos/SINAPI-CT-POCOS-DE-VISITA-E-CAIXAS-PARA-BOCAS-DE-LOBO.pdf" TargetMode="External"/><Relationship Id="rId3277" Type="http://schemas.openxmlformats.org/officeDocument/2006/relationships/hyperlink" Target="https://www.caixa.gov.br/Downloads/sinapi-cadernos-tecnicos/SINAPI-CT-ESCAVACAO-DE-VALAS.pdf" TargetMode="External"/><Relationship Id="rId4675" Type="http://schemas.openxmlformats.org/officeDocument/2006/relationships/hyperlink" Target="https://www.caixa.gov.br/Downloads/sinapi-cadernos-tecnicos/SINAPI-CT-INSTALACOES-ELETRICAS-QUADROS-CABOS-DISJUNTORES-CONTATORES-E-BARRAMENTOS-BLINDADOS.pdf" TargetMode="External"/><Relationship Id="rId5726" Type="http://schemas.openxmlformats.org/officeDocument/2006/relationships/hyperlink" Target="https://www.caixa.gov.br/Downloads/sinapi-cadernos-tecnicos/SINAPI-CT-INSTALACOES-PREDIAIS-DE-AGUA-QUENTE-EM-CPVC.pdf" TargetMode="External"/><Relationship Id="rId198" Type="http://schemas.openxmlformats.org/officeDocument/2006/relationships/hyperlink" Target="https://www.caixa.gov.br/Downloads/sinapi-cadernos-tecnicos/SINAPI-CT-ARGAMASSAS.pdf" TargetMode="External"/><Relationship Id="rId3691" Type="http://schemas.openxmlformats.org/officeDocument/2006/relationships/hyperlink" Target="https://www.caixa.gov.br/Downloads/sinapi-cadernos-tecnicos/SINAPI-CT-ESTRUTURA-E-TRAMA-PARA-COBERTURA.pdf" TargetMode="External"/><Relationship Id="rId4328" Type="http://schemas.openxmlformats.org/officeDocument/2006/relationships/hyperlink" Target="https://www.caixa.gov.br/Downloads/sinapi-cadernos-tecnicos/SINAPI-CT-IMPERMEABILIZACAO-PROTECAO-MECANICA-E-TRATAMENTO-DE-JUNTA.pdf" TargetMode="External"/><Relationship Id="rId4742" Type="http://schemas.openxmlformats.org/officeDocument/2006/relationships/hyperlink" Target="https://www.caixa.gov.br/Downloads/sinapi-cadernos-tecnicos/SINAPI-CT-INSTALACOES-ELETRICAS-REDE-DE-DISTRIBUICAO.pdf" TargetMode="External"/><Relationship Id="rId7898" Type="http://schemas.openxmlformats.org/officeDocument/2006/relationships/hyperlink" Target="https://www.caixa.gov.br/Downloads/sinapi-cadernos-tecnicos/SINAPI-CT-PINTURA-EM-MADEIRA.pdf" TargetMode="External"/><Relationship Id="rId8949" Type="http://schemas.openxmlformats.org/officeDocument/2006/relationships/hyperlink" Target="https://www.caixa.gov.br/Downloads/sinapi-cadernos-tecnicos/SINAPI-CT-SISTEMA-DE-PROTECAO-CONTRA-DESCARGAS-ATMOSFERICAS-SPDA.pdf" TargetMode="External"/><Relationship Id="rId2293" Type="http://schemas.openxmlformats.org/officeDocument/2006/relationships/hyperlink" Target="https://www.caixa.gov.br/Downloads/sinapi-cadernos-tecnicos/SINAPI-CT-DEPRECIACAO-JUROS-IMPOSTOS-E-SEGUROS-MANUTENCAO-E-MATERIAIS-NA-OPERACAO-DOS-EQUIPAMENTOS.pdf" TargetMode="External"/><Relationship Id="rId3344" Type="http://schemas.openxmlformats.org/officeDocument/2006/relationships/hyperlink" Target="https://www.caixa.gov.br/Downloads/sinapi-cadernos-tecnicos/SINAPI-CT-ESCAVACAO-EM-MATERIAL-DE-3&#170;-CATEGORIA.pdf" TargetMode="External"/><Relationship Id="rId7965" Type="http://schemas.openxmlformats.org/officeDocument/2006/relationships/hyperlink" Target="https://www.caixa.gov.br/Downloads/sinapi-cadernos-tecnicos/SINAPI-CT-PINTURA-EM-SUPERFICIES-METALICAS.pdf" TargetMode="External"/><Relationship Id="rId265" Type="http://schemas.openxmlformats.org/officeDocument/2006/relationships/hyperlink" Target="https://www.caixa.gov.br/Downloads/sinapi-cadernos-tecnicos/SINAPI-CT-ARMACAO-DE-ESTACAS.pdf" TargetMode="External"/><Relationship Id="rId2360" Type="http://schemas.openxmlformats.org/officeDocument/2006/relationships/hyperlink" Target="https://www.caixa.gov.br/Downloads/sinapi-cadernos-tecnicos/SINAPI-CT-DEPRECIACAO-JUROS-IMPOSTOS-E-SEGUROS-MANUTENCAO-E-MATERIAIS-NA-OPERACAO-DOS-EQUIPAMENTOS.pdf" TargetMode="External"/><Relationship Id="rId3411" Type="http://schemas.openxmlformats.org/officeDocument/2006/relationships/hyperlink" Target="https://www.caixa.gov.br/Downloads/sinapi-cadernos-tecnicos/SINAPI-CT-ESGOTAMENTO-DE-VALA-E-REBAIXAMENTO-DO-LENCOL-FREATICO.pdf" TargetMode="External"/><Relationship Id="rId6567" Type="http://schemas.openxmlformats.org/officeDocument/2006/relationships/hyperlink" Target="https://www.caixa.gov.br/Downloads/sinapi-cadernos-tecnicos/SINAPI-CT-INSTALACOES-EM-COBRE.pdf" TargetMode="External"/><Relationship Id="rId6981" Type="http://schemas.openxmlformats.org/officeDocument/2006/relationships/hyperlink" Target="https://www.caixa.gov.br/Downloads/sinapi-metodologia/Livro_SINAPI_Calculos_Parametros.pdf" TargetMode="External"/><Relationship Id="rId7618" Type="http://schemas.openxmlformats.org/officeDocument/2006/relationships/hyperlink" Target="https://www.caixa.gov.br/Downloads/sinapi-cadernos-tecnicos/SINAPI-CT-PAREDES-EM-DRYWALL.pdf" TargetMode="External"/><Relationship Id="rId332" Type="http://schemas.openxmlformats.org/officeDocument/2006/relationships/hyperlink" Target="https://www.caixa.gov.br/Downloads/sinapi-cadernos-tecnicos/SINAPI-CT-ARRASAMENTO-DE-ESTACAS.pdf" TargetMode="External"/><Relationship Id="rId2013" Type="http://schemas.openxmlformats.org/officeDocument/2006/relationships/hyperlink" Target="https://www.caixa.gov.br/Downloads/sinapi-cadernos-tecnicos/SINAPI-CT-DEPRECIACAO-JUROS-IMPOSTOS-E-SEGUROS-MANUTENCAO-E-MATERIAIS-NA-OPERACAO-DOS-EQUIPAMENTOS.pdf" TargetMode="External"/><Relationship Id="rId5169" Type="http://schemas.openxmlformats.org/officeDocument/2006/relationships/hyperlink" Target="https://www.caixa.gov.br/Downloads/sinapi-cadernos-tecnicos/SINAPI-CT-INSTALACOES-HIDRAULICAS-EM-PEX.pdf" TargetMode="External"/><Relationship Id="rId5583" Type="http://schemas.openxmlformats.org/officeDocument/2006/relationships/hyperlink" Target="https://www.caixa.gov.br/Downloads/sinapi-cadernos-tecnicos/SINAPI-CT-INSTALACOES-PREDIAIS-DE-AGUA-FRIA-EM-PVC.pdf" TargetMode="External"/><Relationship Id="rId6634" Type="http://schemas.openxmlformats.org/officeDocument/2006/relationships/hyperlink" Target="https://www.caixa.gov.br/Downloads/sinapi-cadernos-tecnicos/SINAPI-CT-INSTALACOES-PARA-CANTEIROS-DE-OBRAS.pdf" TargetMode="External"/><Relationship Id="rId9040" Type="http://schemas.openxmlformats.org/officeDocument/2006/relationships/hyperlink" Target="https://www.caixa.gov.br/Downloads/sinapi-cadernos-tecnicos/SINAPI-CT-TELHAMENTO-PARA-COBERTURA.pdf" TargetMode="External"/><Relationship Id="rId4185" Type="http://schemas.openxmlformats.org/officeDocument/2006/relationships/hyperlink" Target="https://www.caixa.gov.br/Downloads/sinapi-cadernos-tecnicos/SINAPI-CT-GESSO.pdf" TargetMode="External"/><Relationship Id="rId5236" Type="http://schemas.openxmlformats.org/officeDocument/2006/relationships/hyperlink" Target="https://www.caixa.gov.br/Downloads/sinapi-cadernos-tecnicos/SINAPI-CT-INSTALACOES-HIDRAULICAS-EM-PEX.pdf" TargetMode="External"/><Relationship Id="rId1779" Type="http://schemas.openxmlformats.org/officeDocument/2006/relationships/hyperlink" Target="https://www.caixa.gov.br/Downloads/sinapi-cadernos-tecnicos/SINAPI-CT-CUSTOS-HORARIOS-PRODUTIVO-E-IMPRODUTIVO-DOS-EQUIPAMENTOS.pdf" TargetMode="External"/><Relationship Id="rId4252" Type="http://schemas.openxmlformats.org/officeDocument/2006/relationships/hyperlink" Target="https://www.caixa.gov.br/Downloads/sinapi-cadernos-tecnicos/SINAPI-CT-GUIAS-E-SARJETAS.pdf" TargetMode="External"/><Relationship Id="rId5650" Type="http://schemas.openxmlformats.org/officeDocument/2006/relationships/hyperlink" Target="https://www.caixa.gov.br/Downloads/sinapi-cadernos-tecnicos/SINAPI-CT-INSTALACOES-PREDIAIS-DE-AGUA-FRIA-EM-PVC.pdf" TargetMode="External"/><Relationship Id="rId6701" Type="http://schemas.openxmlformats.org/officeDocument/2006/relationships/hyperlink" Target="https://www.caixa.gov.br/Downloads/sinapi-cadernos-tecnicos/SINAPI-CT-LASTRO.pdf" TargetMode="External"/><Relationship Id="rId1846" Type="http://schemas.openxmlformats.org/officeDocument/2006/relationships/hyperlink" Target="https://www.caixa.gov.br/Downloads/sinapi-cadernos-tecnicos/SINAPI-CT-DEMOLICOES-E-REMOCOES.pdf" TargetMode="External"/><Relationship Id="rId5303" Type="http://schemas.openxmlformats.org/officeDocument/2006/relationships/hyperlink" Target="https://www.caixa.gov.br/Downloads/sinapi-cadernos-tecnicos/SINAPI-CT-INSTALACOES-HIDRAULICAS-EM-PPR.pdf" TargetMode="External"/><Relationship Id="rId8459" Type="http://schemas.openxmlformats.org/officeDocument/2006/relationships/hyperlink" Target="https://www.caixa.gov.br/Downloads/sinapi-cadernos-tecnicos/SINAPI-CT-RASGOS-E-FIXACOES.pdf" TargetMode="External"/><Relationship Id="rId8873" Type="http://schemas.openxmlformats.org/officeDocument/2006/relationships/hyperlink" Target="https://www.caixa.gov.br/Downloads/sinapi-cadernos-tecnicos/SINAPI-CT-SINALIZACAO-HORIZONTAL-VIARIA.pdf" TargetMode="External"/><Relationship Id="rId1913" Type="http://schemas.openxmlformats.org/officeDocument/2006/relationships/hyperlink" Target="https://www.caixa.gov.br/Downloads/sinapi-cadernos-tecnicos/SINAPI-CT-DEPRECIACAO-JUROS-IMPOSTOS-E-SEGUROS-MANUTENCAO-E-MATERIAIS-NA-OPERACAO-DOS-EQUIPAMENTOS.pdf" TargetMode="External"/><Relationship Id="rId7475" Type="http://schemas.openxmlformats.org/officeDocument/2006/relationships/hyperlink" Target="https://www.caixa.gov.br/Downloads/sinapi-cadernos-tecnicos/SINAPI-CT-MONOCAPA.pdf" TargetMode="External"/><Relationship Id="rId8526" Type="http://schemas.openxmlformats.org/officeDocument/2006/relationships/hyperlink" Target="https://www.caixa.gov.br/Downloads/sinapi-cadernos-tecnicos/SINAPI-CT-RECOMPOSICAO-DE-PAVIMENTOS.pdf" TargetMode="External"/><Relationship Id="rId8940" Type="http://schemas.openxmlformats.org/officeDocument/2006/relationships/hyperlink" Target="https://www.caixa.gov.br/Downloads/sinapi-cadernos-tecnicos/SINAPI-CT-SISTEMA-DE-PROTECAO-CONTRA-DESCARGAS-ATMOSFERICAS-SPDA.pdf" TargetMode="External"/><Relationship Id="rId6077" Type="http://schemas.openxmlformats.org/officeDocument/2006/relationships/hyperlink" Target="https://www.caixa.gov.br/Downloads/sinapi-cadernos-tecnicos/SINAPI-CT-INSTALACOES-DE-GAS-E-INCENDIO-EM-ACO-E-FERRO-GALVANIZADO.pdf" TargetMode="External"/><Relationship Id="rId6491" Type="http://schemas.openxmlformats.org/officeDocument/2006/relationships/hyperlink" Target="https://www.caixa.gov.br/Downloads/sinapi-cadernos-tecnicos/SINAPI-CT-INSTALACOES-EM-COBRE.pdf" TargetMode="External"/><Relationship Id="rId7128" Type="http://schemas.openxmlformats.org/officeDocument/2006/relationships/hyperlink" Target="https://www.caixa.gov.br/Downloads/sinapi-metodologia/Livro_SINAPI_Calculos_Parametros.pdf" TargetMode="External"/><Relationship Id="rId7542" Type="http://schemas.openxmlformats.org/officeDocument/2006/relationships/hyperlink" Target="https://www.caixa.gov.br/Downloads/sinapi-cadernos-tecnicos/SINAPI-CT-PAREDES-DE-CONCRETO-CONCRETAGEM.pdf" TargetMode="External"/><Relationship Id="rId2687" Type="http://schemas.openxmlformats.org/officeDocument/2006/relationships/hyperlink" Target="https://www.caixa.gov.br/Downloads/sinapi-cadernos-tecnicos/SINAPI-CT-DEPRECIACAO-JUROS-IMPOSTOS-E-SEGUROS-MANUTENCAO-E-MATERIAIS-NA-OPERACAO-DOS-EQUIPAMENTOS.pdf" TargetMode="External"/><Relationship Id="rId3738" Type="http://schemas.openxmlformats.org/officeDocument/2006/relationships/hyperlink" Target="https://www.caixa.gov.br/Downloads/sinapi-cadernos-tecnicos/SINAPI-CT-ESTRUTURAS-PRE-FABRICADAS-E-PRE-MOLDADAS.pdf" TargetMode="External"/><Relationship Id="rId5093" Type="http://schemas.openxmlformats.org/officeDocument/2006/relationships/hyperlink" Target="https://www.caixa.gov.br/Downloads/sinapi-cadernos-tecnicos/SINAPI-CT-INSTALACOES-HIDRAULICAS-RESERVACAO-E-BOMBAS-DE-RECALQUE.pdf" TargetMode="External"/><Relationship Id="rId6144" Type="http://schemas.openxmlformats.org/officeDocument/2006/relationships/hyperlink" Target="https://www.caixa.gov.br/Downloads/sinapi-cadernos-tecnicos/SINAPI-CT-INSTALACOES-DE-GAS-E-INCENDIO-EM-ACO-E-FERRO-GALVANIZADO.pdf" TargetMode="External"/><Relationship Id="rId659" Type="http://schemas.openxmlformats.org/officeDocument/2006/relationships/hyperlink" Target="https://www.caixa.gov.br/Downloads/sinapi-cadernos-tecnicos/SINAPI-CT-ASSENTAMENTO-DE-TUBOS-DE-ESGOTO-OU-DRENAGEM-PLUVIAL-EM-CONCRETO.pdf" TargetMode="External"/><Relationship Id="rId1289" Type="http://schemas.openxmlformats.org/officeDocument/2006/relationships/hyperlink" Target="https://www.caixa.gov.br/Downloads/sinapi-cadernos-tecnicos/SINAPI-CT-CONCRETAGEM-PARA-ESTRUTURAS-DE-CONCRETO-ARMADO.pdf" TargetMode="External"/><Relationship Id="rId5160" Type="http://schemas.openxmlformats.org/officeDocument/2006/relationships/hyperlink" Target="https://www.caixa.gov.br/Downloads/sinapi-cadernos-tecnicos/SINAPI-CT-INSTALACOES-HIDRAULICAS-EM-PEX.pdf" TargetMode="External"/><Relationship Id="rId6211" Type="http://schemas.openxmlformats.org/officeDocument/2006/relationships/hyperlink" Target="https://www.caixa.gov.br/Downloads/sinapi-cadernos-tecnicos/SINAPI-CT-INSTALACOES-DE-GAS-E-INCENDIO-EM-ACO-E-FERRO-GALVANIZADO.pdf" TargetMode="External"/><Relationship Id="rId9367" Type="http://schemas.openxmlformats.org/officeDocument/2006/relationships/hyperlink" Target="https://www.caixa.gov.br/Downloads/sinapi-cadernos-tecnicos/SINAPI-CT-TRANSPORTE-CARGA-E-DESCARGA-DE-MATERIAIS.pdf" TargetMode="External"/><Relationship Id="rId1356" Type="http://schemas.openxmlformats.org/officeDocument/2006/relationships/hyperlink" Target="https://www.caixa.gov.br/Downloads/sinapi-cadernos-tecnicos/SINAPI-CT-CONCRETO-PROTENDIDO.pdf" TargetMode="External"/><Relationship Id="rId2754" Type="http://schemas.openxmlformats.org/officeDocument/2006/relationships/hyperlink" Target="https://www.caixa.gov.br/Downloads/sinapi-cadernos-tecnicos/SINAPI-CT-DRENOS.pdf" TargetMode="External"/><Relationship Id="rId3805" Type="http://schemas.openxmlformats.org/officeDocument/2006/relationships/hyperlink" Target="https://www.caixa.gov.br/Downloads/sinapi-cadernos-tecnicos/SINAPI-CT-ESTRUTURAS-DE-MADEIRA.pdf" TargetMode="External"/><Relationship Id="rId8383" Type="http://schemas.openxmlformats.org/officeDocument/2006/relationships/hyperlink" Target="https://www.caixa.gov.br/Downloads/sinapi-cadernos-tecnicos/SINAPI-CT-RADIER-PISO-DE-CONCRETO-E-LAJE-SOBRE-SOLO.pdf" TargetMode="External"/><Relationship Id="rId9781" Type="http://schemas.openxmlformats.org/officeDocument/2006/relationships/hyperlink" Target="https://www.caixa.gov.br/Downloads/sinapi-cadernos-tecnicos/SINAPI-CT-VALVULAS-PARA-REDES-DE-SANEAMENTO.pdf" TargetMode="External"/><Relationship Id="rId726" Type="http://schemas.openxmlformats.org/officeDocument/2006/relationships/hyperlink" Target="https://www.caixa.gov.br/Downloads/sinapi-cadernos-tecnicos/SINAPI-CT-ATERRO-E-REATERRO-DE-VALAS.pdf" TargetMode="External"/><Relationship Id="rId1009" Type="http://schemas.openxmlformats.org/officeDocument/2006/relationships/hyperlink" Target="https://www.caixa.gov.br/Downloads/sinapi-cadernos-tecnicos/SINAPI-CT-BOCAS-PARA-BUEIROS.pdf" TargetMode="External"/><Relationship Id="rId1770" Type="http://schemas.openxmlformats.org/officeDocument/2006/relationships/hyperlink" Target="https://www.caixa.gov.br/Downloads/sinapi-cadernos-tecnicos/SINAPI-CT-CUSTOS-HORARIOS-PRODUTIVO-E-IMPRODUTIVO-DOS-EQUIPAMENTOS.pdf" TargetMode="External"/><Relationship Id="rId2407" Type="http://schemas.openxmlformats.org/officeDocument/2006/relationships/hyperlink" Target="https://www.caixa.gov.br/Downloads/sinapi-cadernos-tecnicos/SINAPI-CT-DEPRECIACAO-JUROS-IMPOSTOS-E-SEGUROS-MANUTENCAO-E-MATERIAIS-NA-OPERACAO-DOS-EQUIPAMENTOS.pdf" TargetMode="External"/><Relationship Id="rId2821" Type="http://schemas.openxmlformats.org/officeDocument/2006/relationships/hyperlink" Target="https://www.caixa.gov.br/Downloads/sinapi-cadernos-tecnicos/SINAPI-CT-DUTOS-PARA-AR-CONDICIONADO.pdf" TargetMode="External"/><Relationship Id="rId5977" Type="http://schemas.openxmlformats.org/officeDocument/2006/relationships/hyperlink" Target="https://www.caixa.gov.br/Downloads/sinapi-cadernos-tecnicos/SINAPI-CT-INSTALACOES-DE-GAS-E-INCENDIO-EM-ACO-E-FERRO-GALVANIZADO.pdf" TargetMode="External"/><Relationship Id="rId8036" Type="http://schemas.openxmlformats.org/officeDocument/2006/relationships/hyperlink" Target="https://www.caixa.gov.br/Downloads/sinapi-cadernos-tecnicos/SINAPI-CT-PISOS.pdf" TargetMode="External"/><Relationship Id="rId9434" Type="http://schemas.openxmlformats.org/officeDocument/2006/relationships/hyperlink" Target="https://www.caixa.gov.br/Downloads/sinapi-cadernos-tecnicos/SINAPI-CT-TRATAMENTOS-SUPERFICIAIS.pdf" TargetMode="External"/><Relationship Id="rId62" Type="http://schemas.openxmlformats.org/officeDocument/2006/relationships/hyperlink" Target="https://www.caixa.gov.br/Downloads/sinapi-cadernos-tecnicos/SINAPI-CT-ALVENARIA-DE-VEDACAO.pdf" TargetMode="External"/><Relationship Id="rId1423" Type="http://schemas.openxmlformats.org/officeDocument/2006/relationships/hyperlink" Target="https://www.caixa.gov.br/Downloads/sinapi-cadernos-tecnicos/SINAPI-CT-CONTRAPISO.pdf" TargetMode="External"/><Relationship Id="rId4579" Type="http://schemas.openxmlformats.org/officeDocument/2006/relationships/hyperlink" Target="https://www.caixa.gov.br/Downloads/sinapi-cadernos-tecnicos/SINAPI-CT-INSTALACOES-ELETRICAS-ELETRODUTOS-CONEXOES-E-CONDULETES-APARENTES.pdf" TargetMode="External"/><Relationship Id="rId4993" Type="http://schemas.openxmlformats.org/officeDocument/2006/relationships/hyperlink" Target="https://www.caixa.gov.br/Downloads/sinapi-cadernos-tecnicos/SINAPI-CT-INSTALACOES-HIDRAULICAS-RESERVACAO-E-BOMBAS-DE-RECALQUE.pdf" TargetMode="External"/><Relationship Id="rId8450" Type="http://schemas.openxmlformats.org/officeDocument/2006/relationships/hyperlink" Target="https://www.caixa.gov.br/Downloads/sinapi-cadernos-tecnicos/SINAPI-CT-RASGOS-E-FIXACOES.pdf" TargetMode="External"/><Relationship Id="rId9501" Type="http://schemas.openxmlformats.org/officeDocument/2006/relationships/hyperlink" Target="https://www.caixa.gov.br/Downloads/sinapi-cadernos-tecnicos/SINAPI-CT-TUBULOES.pdf" TargetMode="External"/><Relationship Id="rId3595" Type="http://schemas.openxmlformats.org/officeDocument/2006/relationships/hyperlink" Target="https://www.caixa.gov.br/Downloads/sinapi-cadernos-tecnicos/SINAPI-CT-ESTACAS-METALICAS.pdf" TargetMode="External"/><Relationship Id="rId4646" Type="http://schemas.openxmlformats.org/officeDocument/2006/relationships/hyperlink" Target="https://www.caixa.gov.br/Downloads/sinapi-cadernos-tecnicos/SINAPI-CT-INSTALACOES-ELETRICAS-QUADROS-CABOS-DISJUNTORES-CONTATORES-E-BARRAMENTOS-BLINDADOS.pdf" TargetMode="External"/><Relationship Id="rId7052" Type="http://schemas.openxmlformats.org/officeDocument/2006/relationships/hyperlink" Target="https://www.caixa.gov.br/Downloads/sinapi-metodologia/Livro_SINAPI_Calculos_Parametros.pdf" TargetMode="External"/><Relationship Id="rId8103" Type="http://schemas.openxmlformats.org/officeDocument/2006/relationships/hyperlink" Target="https://www.caixa.gov.br/Downloads/sinapi-cadernos-tecnicos/SINAPI-CT-POSTES-DE-CONCRETO-E-METALICOS.pdf" TargetMode="External"/><Relationship Id="rId2197" Type="http://schemas.openxmlformats.org/officeDocument/2006/relationships/hyperlink" Target="https://www.caixa.gov.br/Downloads/sinapi-cadernos-tecnicos/SINAPI-CT-DEPRECIACAO-JUROS-IMPOSTOS-E-SEGUROS-MANUTENCAO-E-MATERIAIS-NA-OPERACAO-DOS-EQUIPAMENTOS.pdf" TargetMode="External"/><Relationship Id="rId3248" Type="http://schemas.openxmlformats.org/officeDocument/2006/relationships/hyperlink" Target="https://www.caixa.gov.br/Downloads/sinapi-cadernos-tecnicos/SINAPI-CT-ESCAVACAO-VERTICAL-A-CEU-ABERTO.pdf" TargetMode="External"/><Relationship Id="rId3662" Type="http://schemas.openxmlformats.org/officeDocument/2006/relationships/hyperlink" Target="https://www.caixa.gov.br/Downloads/sinapi-cadernos-tecnicos/SINAPI-CT-ESTRUTURA-E-TRAMA-PARA-COBERTURA.pdf" TargetMode="External"/><Relationship Id="rId4713" Type="http://schemas.openxmlformats.org/officeDocument/2006/relationships/hyperlink" Target="https://www.caixa.gov.br/Downloads/sinapi-cadernos-tecnicos/SINAPI-CT-INSTALACOES-ELETRICAS-QUADROS-CABOS-DISJUNTORES-CONTATORES-E-BARRAMENTOS-BLINDADOS.pdf" TargetMode="External"/><Relationship Id="rId7869" Type="http://schemas.openxmlformats.org/officeDocument/2006/relationships/hyperlink" Target="https://www.caixa.gov.br/Downloads/sinapi-cadernos-tecnicos/SINAPI-CT-PINTURA-INTERNA.pdf" TargetMode="External"/><Relationship Id="rId169" Type="http://schemas.openxmlformats.org/officeDocument/2006/relationships/hyperlink" Target="https://www.caixa.gov.br/Downloads/sinapi-cadernos-tecnicos/SINAPI-CT-ARGAMASSAS.pdf" TargetMode="External"/><Relationship Id="rId583" Type="http://schemas.openxmlformats.org/officeDocument/2006/relationships/hyperlink" Target="https://www.caixa.gov.br/Downloads/sinapi-cadernos-tecnicos/SINAPI-CT-ASSENTAMENTO-DE-TUBOS-DE-PVC-E-METALICOS-EM-REDES-DE-AGUA.pdf" TargetMode="External"/><Relationship Id="rId2264" Type="http://schemas.openxmlformats.org/officeDocument/2006/relationships/hyperlink" Target="https://www.caixa.gov.br/Downloads/sinapi-cadernos-tecnicos/SINAPI-CT-DEPRECIACAO-JUROS-IMPOSTOS-E-SEGUROS-MANUTENCAO-E-MATERIAIS-NA-OPERACAO-DOS-EQUIPAMENTOS.pdf" TargetMode="External"/><Relationship Id="rId3315" Type="http://schemas.openxmlformats.org/officeDocument/2006/relationships/hyperlink" Target="https://www.caixa.gov.br/Downloads/sinapi-cadernos-tecnicos/SINAPI-CT-ESCAVACAO-DE-VALAS.pdf" TargetMode="External"/><Relationship Id="rId9291" Type="http://schemas.openxmlformats.org/officeDocument/2006/relationships/hyperlink" Target="https://www.caixa.gov.br/Downloads/sinapi-cadernos-tecnicos/SINAPI-CT-TRANSPORTE-CARGA-E-DESCARGA-DE-MATERIAIS.pdf" TargetMode="External"/><Relationship Id="rId236" Type="http://schemas.openxmlformats.org/officeDocument/2006/relationships/hyperlink" Target="https://www.caixa.gov.br/Downloads/sinapi-cadernos-tecnicos/SINAPI-CT-ARGAMASSAS.pdf" TargetMode="External"/><Relationship Id="rId650" Type="http://schemas.openxmlformats.org/officeDocument/2006/relationships/hyperlink" Target="https://www.caixa.gov.br/Downloads/sinapi-cadernos-tecnicos/SINAPI-CT-ASSENTAMENTO-DE-TUBOS-DE-ESGOTO-OU-DRENAGEM-PLUVIAL-EM-CONCRETO.pdf" TargetMode="External"/><Relationship Id="rId1280" Type="http://schemas.openxmlformats.org/officeDocument/2006/relationships/hyperlink" Target="https://www.caixa.gov.br/Downloads/sinapi-cadernos-tecnicos/SINAPI-CT-CHAPISCO.pdf" TargetMode="External"/><Relationship Id="rId2331" Type="http://schemas.openxmlformats.org/officeDocument/2006/relationships/hyperlink" Target="https://www.caixa.gov.br/Downloads/sinapi-cadernos-tecnicos/SINAPI-CT-DEPRECIACAO-JUROS-IMPOSTOS-E-SEGUROS-MANUTENCAO-E-MATERIAIS-NA-OPERACAO-DOS-EQUIPAMENTOS.pdf" TargetMode="External"/><Relationship Id="rId5487" Type="http://schemas.openxmlformats.org/officeDocument/2006/relationships/hyperlink" Target="https://www.caixa.gov.br/Downloads/sinapi-cadernos-tecnicos/SINAPI-CT-INSTALACOES-PREDIAIS-DE-AGUA-FRIA-EM-PVC.pdf" TargetMode="External"/><Relationship Id="rId6885" Type="http://schemas.openxmlformats.org/officeDocument/2006/relationships/hyperlink" Target="https://www.caixa.gov.br/Downloads/sinapi-metodologia/Livro_SINAPI_Calculos_Parametros.pdf" TargetMode="External"/><Relationship Id="rId7936" Type="http://schemas.openxmlformats.org/officeDocument/2006/relationships/hyperlink" Target="https://www.caixa.gov.br/Downloads/sinapi-cadernos-tecnicos/SINAPI-CT-PINTURA-EM-SUPERFICIES-METALICAS.pdf" TargetMode="External"/><Relationship Id="rId303" Type="http://schemas.openxmlformats.org/officeDocument/2006/relationships/hyperlink" Target="https://www.caixa.gov.br/Downloads/sinapi-cadernos-tecnicos/SINAPI-CT-ARMACAO-PARA-ESTRUTURAS-DE-CONCRETO-ARMADO.pdf" TargetMode="External"/><Relationship Id="rId4089" Type="http://schemas.openxmlformats.org/officeDocument/2006/relationships/hyperlink" Target="https://www.caixa.gov.br/Downloads/sinapi-cadernos-tecnicos/SINAPI-CT-FORMAS-PARA-ESTRUTURAS-DE-CONCRETO-ARMADO.pdf" TargetMode="External"/><Relationship Id="rId6538" Type="http://schemas.openxmlformats.org/officeDocument/2006/relationships/hyperlink" Target="https://www.caixa.gov.br/Downloads/sinapi-cadernos-tecnicos/SINAPI-CT-INSTALACOES-EM-COBRE.pdf" TargetMode="External"/><Relationship Id="rId6952" Type="http://schemas.openxmlformats.org/officeDocument/2006/relationships/hyperlink" Target="https://www.caixa.gov.br/Downloads/sinapi-metodologia/Livro_SINAPI_Calculos_Parametros.pdf" TargetMode="External"/><Relationship Id="rId9011" Type="http://schemas.openxmlformats.org/officeDocument/2006/relationships/hyperlink" Target="https://www.caixa.gov.br/Downloads/sinapi-cadernos-tecnicos/SINAPI-CT-SOLDA-DE-TOPO-EM-ELEMENTOS-DE-ACO.pdf" TargetMode="External"/><Relationship Id="rId5554" Type="http://schemas.openxmlformats.org/officeDocument/2006/relationships/hyperlink" Target="https://www.caixa.gov.br/Downloads/sinapi-cadernos-tecnicos/SINAPI-CT-INSTALACOES-PREDIAIS-DE-AGUA-FRIA-EM-PVC.pdf" TargetMode="External"/><Relationship Id="rId6605" Type="http://schemas.openxmlformats.org/officeDocument/2006/relationships/hyperlink" Target="https://www.caixa.gov.br/Downloads/sinapi-cadernos-tecnicos/SINAPI-CT-INSTALACOES-EM-COBRE.pdf" TargetMode="External"/><Relationship Id="rId1000" Type="http://schemas.openxmlformats.org/officeDocument/2006/relationships/hyperlink" Target="https://www.caixa.gov.br/Downloads/sinapi-cadernos-tecnicos/SINAPI-CT-BOCAS-PARA-BUEIROS.pdf" TargetMode="External"/><Relationship Id="rId4156" Type="http://schemas.openxmlformats.org/officeDocument/2006/relationships/hyperlink" Target="https://www.caixa.gov.br/Downloads/sinapi-cadernos-tecnicos/SINAPI-CT-GALERIAS-COM-ADUELAS-DE-CONCRETO.pdf" TargetMode="External"/><Relationship Id="rId4570" Type="http://schemas.openxmlformats.org/officeDocument/2006/relationships/hyperlink" Target="https://www.caixa.gov.br/Downloads/sinapi-cadernos-tecnicos/SINAPI-CT-INSTALACOES-ELETRICAS-ELETRODUTOS-CONEXOES-E-CONDULETES-APARENTES.pdf" TargetMode="External"/><Relationship Id="rId5207" Type="http://schemas.openxmlformats.org/officeDocument/2006/relationships/hyperlink" Target="https://www.caixa.gov.br/Downloads/sinapi-cadernos-tecnicos/SINAPI-CT-INSTALACOES-HIDRAULICAS-EM-PEX.pdf" TargetMode="External"/><Relationship Id="rId5621" Type="http://schemas.openxmlformats.org/officeDocument/2006/relationships/hyperlink" Target="https://www.caixa.gov.br/Downloads/sinapi-cadernos-tecnicos/SINAPI-CT-INSTALACOES-PREDIAIS-DE-AGUA-FRIA-EM-PVC.pdf" TargetMode="External"/><Relationship Id="rId8777" Type="http://schemas.openxmlformats.org/officeDocument/2006/relationships/hyperlink" Target="https://www.caixa.gov.br/Downloads/sinapi-cadernos-tecnicos/SINAPI-CT-REDES-DE-AGUA-E-ESGOTO-EM-PEAD-LISO-(TUBOS-E-CONEXOES).pdf" TargetMode="External"/><Relationship Id="rId1817" Type="http://schemas.openxmlformats.org/officeDocument/2006/relationships/hyperlink" Target="https://www.caixa.gov.br/Downloads/sinapi-cadernos-tecnicos/SINAPI-CT-CUSTOS-HORARIOS-PRODUTIVO-E-IMPRODUTIVO-DOS-EQUIPAMENTOS.pdf" TargetMode="External"/><Relationship Id="rId3172" Type="http://schemas.openxmlformats.org/officeDocument/2006/relationships/hyperlink" Target="https://www.caixa.gov.br/Downloads/sinapi-cadernos-tecnicos/SINAPI-CT-ESCAVACAO-HORIZONTAL.pdf" TargetMode="External"/><Relationship Id="rId4223" Type="http://schemas.openxmlformats.org/officeDocument/2006/relationships/hyperlink" Target="https://www.caixa.gov.br/Downloads/sinapi-cadernos-tecnicos/SINAPI-CT-GUARDA-CORPO-CORRIMAO-E-GRADE-PARA-ESQUADRIAS.pdf" TargetMode="External"/><Relationship Id="rId7379" Type="http://schemas.openxmlformats.org/officeDocument/2006/relationships/hyperlink" Target="https://www.caixa.gov.br/Downloads/sinapi-cadernos-tecnicos/SINAPI-CT-MASSA-UNICA-EXTERNA.pdf" TargetMode="External"/><Relationship Id="rId7793" Type="http://schemas.openxmlformats.org/officeDocument/2006/relationships/hyperlink" Target="https://www.caixa.gov.br/Downloads/sinapi-cadernos-tecnicos/SINAPI-CT-PERFURACAO-HORIZONTAL-DIRECIONAL-HDD.pdf" TargetMode="External"/><Relationship Id="rId8844" Type="http://schemas.openxmlformats.org/officeDocument/2006/relationships/hyperlink" Target="https://www.caixa.gov.br/Downloads/sinapi-cadernos-tecnicos/SINAPI-CT-REVESTIMENTOS-CERAMICOS-INTERNOS.pdf" TargetMode="External"/><Relationship Id="rId6395" Type="http://schemas.openxmlformats.org/officeDocument/2006/relationships/hyperlink" Target="https://www.caixa.gov.br/Downloads/sinapi-cadernos-tecnicos/SINAPI-CT-INSTALACOES-EM-COBRE.pdf" TargetMode="External"/><Relationship Id="rId7446" Type="http://schemas.openxmlformats.org/officeDocument/2006/relationships/hyperlink" Target="https://www.caixa.gov.br/Downloads/sinapi-cadernos-tecnicos/SINAPI-CT-MASSA-UNICA-INTERNA.pdf" TargetMode="External"/><Relationship Id="rId160" Type="http://schemas.openxmlformats.org/officeDocument/2006/relationships/hyperlink" Target="https://www.caixa.gov.br/Downloads/sinapi-cadernos-tecnicos/SINAPI-CT-ARGAMASSAS.pdf" TargetMode="External"/><Relationship Id="rId3989" Type="http://schemas.openxmlformats.org/officeDocument/2006/relationships/hyperlink" Target="https://www.caixa.gov.br/Downloads/sinapi-cadernos-tecnicos/SINAPI-CT-FUNDACOES-RASAS-(BLOCOS-SAPATAS-VIGAS-BALDRAME).pdf" TargetMode="External"/><Relationship Id="rId6048" Type="http://schemas.openxmlformats.org/officeDocument/2006/relationships/hyperlink" Target="https://www.caixa.gov.br/Downloads/sinapi-cadernos-tecnicos/SINAPI-CT-INSTALACOES-DE-GAS-E-INCENDIO-EM-ACO-E-FERRO-GALVANIZADO.pdf" TargetMode="External"/><Relationship Id="rId6462" Type="http://schemas.openxmlformats.org/officeDocument/2006/relationships/hyperlink" Target="https://www.caixa.gov.br/Downloads/sinapi-cadernos-tecnicos/SINAPI-CT-INSTALACOES-EM-COBRE.pdf" TargetMode="External"/><Relationship Id="rId7860" Type="http://schemas.openxmlformats.org/officeDocument/2006/relationships/hyperlink" Target="https://www.caixa.gov.br/Downloads/sinapi-cadernos-tecnicos/SINAPI-CT-PINTURA-INTERNA.pdf" TargetMode="External"/><Relationship Id="rId8911" Type="http://schemas.openxmlformats.org/officeDocument/2006/relationships/hyperlink" Target="https://www.caixa.gov.br/Downloads/sinapi-cadernos-tecnicos/SINAPI-CT-SINALIZACAO-VERTICAL-VIARIA.pdf" TargetMode="External"/><Relationship Id="rId5064" Type="http://schemas.openxmlformats.org/officeDocument/2006/relationships/hyperlink" Target="https://www.caixa.gov.br/Downloads/sinapi-cadernos-tecnicos/SINAPI-CT-INSTALACOES-HIDRAULICAS-RESERVACAO-E-BOMBAS-DE-RECALQUE.pdf" TargetMode="External"/><Relationship Id="rId6115" Type="http://schemas.openxmlformats.org/officeDocument/2006/relationships/hyperlink" Target="https://www.caixa.gov.br/Downloads/sinapi-cadernos-tecnicos/SINAPI-CT-INSTALACOES-DE-GAS-E-INCENDIO-EM-ACO-E-FERRO-GALVANIZADO.pdf" TargetMode="External"/><Relationship Id="rId7513" Type="http://schemas.openxmlformats.org/officeDocument/2006/relationships/hyperlink" Target="https://www.caixa.gov.br/Downloads/sinapi-cadernos-tecnicos/SINAPI-CT-PAISAGISMO-PLANTIO.pdf" TargetMode="External"/><Relationship Id="rId977" Type="http://schemas.openxmlformats.org/officeDocument/2006/relationships/hyperlink" Target="https://www.caixa.gov.br/Downloads/sinapi-cadernos-tecnicos/SINAPI-CT-ATERROS-BASES-SUB-BASES-E-IMPRIMACOES.pdf" TargetMode="External"/><Relationship Id="rId2658" Type="http://schemas.openxmlformats.org/officeDocument/2006/relationships/hyperlink" Target="https://www.caixa.gov.br/Downloads/sinapi-cadernos-tecnicos/SINAPI-CT-DEPRECIACAO-JUROS-IMPOSTOS-E-SEGUROS-MANUTENCAO-E-MATERIAIS-NA-OPERACAO-DOS-EQUIPAMENTOS.pdf" TargetMode="External"/><Relationship Id="rId3709" Type="http://schemas.openxmlformats.org/officeDocument/2006/relationships/hyperlink" Target="https://www.caixa.gov.br/Downloads/sinapi-cadernos-tecnicos/SINAPI-CT-ESTRUTURA-E-TRAMA-PARA-COBERTURA.pdf" TargetMode="External"/><Relationship Id="rId4080" Type="http://schemas.openxmlformats.org/officeDocument/2006/relationships/hyperlink" Target="https://www.caixa.gov.br/Downloads/sinapi-cadernos-tecnicos/SINAPI-CT-FORMAS-PARA-ESTRUTURAS-DE-CONCRETO-ARMADO.pdf" TargetMode="External"/><Relationship Id="rId9685" Type="http://schemas.openxmlformats.org/officeDocument/2006/relationships/hyperlink" Target="https://www.caixa.gov.br/Downloads/sinapi-cadernos-tecnicos/SINAPI-CT-VALVULAS-E-REGISTROS-PARA-SISTEMAS-PREDIAIS.pdf" TargetMode="External"/><Relationship Id="rId1674" Type="http://schemas.openxmlformats.org/officeDocument/2006/relationships/hyperlink" Target="https://www.caixa.gov.br/Downloads/sinapi-cadernos-tecnicos/SINAPI-CT-CUSTOS-HORARIOS-PRODUTIVO-E-IMPRODUTIVO-DOS-EQUIPAMENTOS.pdf" TargetMode="External"/><Relationship Id="rId2725" Type="http://schemas.openxmlformats.org/officeDocument/2006/relationships/hyperlink" Target="https://www.caixa.gov.br/Downloads/sinapi-cadernos-tecnicos/SINAPI-CT-DISSIPADORES-DE-ENERGIA.pdf" TargetMode="External"/><Relationship Id="rId5131" Type="http://schemas.openxmlformats.org/officeDocument/2006/relationships/hyperlink" Target="https://www.caixa.gov.br/Downloads/sinapi-cadernos-tecnicos/SINAPI-CT-INSTALACOES-HIDRAULICAS-EM-PEX.pdf" TargetMode="External"/><Relationship Id="rId8287" Type="http://schemas.openxmlformats.org/officeDocument/2006/relationships/hyperlink" Target="https://www.caixa.gov.br/Downloads/sinapi-cadernos-tecnicos/SINAPI-CT-POCOS-DE-VISITA-E-CAIXAS-PARA-BOCAS-DE-LOBO.pdf" TargetMode="External"/><Relationship Id="rId9338" Type="http://schemas.openxmlformats.org/officeDocument/2006/relationships/hyperlink" Target="https://www.caixa.gov.br/Downloads/sinapi-cadernos-tecnicos/SINAPI-CT-TRANSPORTE-CARGA-E-DESCARGA-DE-MATERIAIS.pdf" TargetMode="External"/><Relationship Id="rId9752" Type="http://schemas.openxmlformats.org/officeDocument/2006/relationships/hyperlink" Target="https://www.caixa.gov.br/Downloads/sinapi-cadernos-tecnicos/SINAPI-CT-VALVULAS-PARA-REDES-DE-SANEAMENTO.pdf" TargetMode="External"/><Relationship Id="rId1327" Type="http://schemas.openxmlformats.org/officeDocument/2006/relationships/hyperlink" Target="https://www.caixa.gov.br/Downloads/sinapi-cadernos-tecnicos/SINAPI-CT-CONCRETO-PROJETADO.pdf" TargetMode="External"/><Relationship Id="rId1741" Type="http://schemas.openxmlformats.org/officeDocument/2006/relationships/hyperlink" Target="https://www.caixa.gov.br/Downloads/sinapi-cadernos-tecnicos/SINAPI-CT-CUSTOS-HORARIOS-PRODUTIVO-E-IMPRODUTIVO-DOS-EQUIPAMENTOS.pdf" TargetMode="External"/><Relationship Id="rId4897" Type="http://schemas.openxmlformats.org/officeDocument/2006/relationships/hyperlink" Target="https://www.caixa.gov.br/Downloads/sinapi-cadernos-tecnicos/SINAPI-CT-INSTALACOES-HIDRAULICAS-RESERVACAO-E-BOMBAS-DE-RECALQUE.pdf" TargetMode="External"/><Relationship Id="rId5948" Type="http://schemas.openxmlformats.org/officeDocument/2006/relationships/hyperlink" Target="https://www.caixa.gov.br/Downloads/sinapi-cadernos-tecnicos/SINAPI-CT-INSTALACOES-DE-GAS-E-INCENDIO-EM-ACO-E-FERRO-GALVANIZADO.pdf" TargetMode="External"/><Relationship Id="rId8354" Type="http://schemas.openxmlformats.org/officeDocument/2006/relationships/hyperlink" Target="https://www.caixa.gov.br/Downloads/sinapi-cadernos-tecnicos/SINAPI-CT-QUADRAS-E-SEUS-EQUIPAMENTOS.pdf" TargetMode="External"/><Relationship Id="rId9405" Type="http://schemas.openxmlformats.org/officeDocument/2006/relationships/hyperlink" Target="https://www.caixa.gov.br/Downloads/sinapi-cadernos-tecnicos/SINAPI-CT-TRANSPORTE-CARGA-E-DESCARGA-DE-MATERIAIS.pdf" TargetMode="External"/><Relationship Id="rId33" Type="http://schemas.openxmlformats.org/officeDocument/2006/relationships/hyperlink" Target="https://www.caixa.gov.br/Downloads/sinapi-cadernos-tecnicos/SINAPI-CT-ALVENARIA-DE-VEDACAO.pdf" TargetMode="External"/><Relationship Id="rId3499" Type="http://schemas.openxmlformats.org/officeDocument/2006/relationships/hyperlink" Target="https://www.caixa.gov.br/Downloads/sinapi-cadernos-tecnicos/SINAPI-CT-ESQUADRIAS-PORTAS.pdf" TargetMode="External"/><Relationship Id="rId7370" Type="http://schemas.openxmlformats.org/officeDocument/2006/relationships/hyperlink" Target="https://www.caixa.gov.br/Downloads/sinapi-cadernos-tecnicos/SINAPI-CT-MASSA-UNICA-EXTERNA.pdf" TargetMode="External"/><Relationship Id="rId8007" Type="http://schemas.openxmlformats.org/officeDocument/2006/relationships/hyperlink" Target="https://www.caixa.gov.br/Downloads/sinapi-cadernos-tecnicos/SINAPI-CT-PISOS.pdf" TargetMode="External"/><Relationship Id="rId8421" Type="http://schemas.openxmlformats.org/officeDocument/2006/relationships/hyperlink" Target="https://www.caixa.gov.br/Downloads/sinapi-cadernos-tecnicos/SINAPI-CT-RASGOS-E-FIXACOES.pdf" TargetMode="External"/><Relationship Id="rId3566" Type="http://schemas.openxmlformats.org/officeDocument/2006/relationships/hyperlink" Target="https://www.caixa.gov.br/Downloads/sinapi-cadernos-tecnicos/SINAPI-CT-ESQUADRIAS-PORTAS.pdf" TargetMode="External"/><Relationship Id="rId4964" Type="http://schemas.openxmlformats.org/officeDocument/2006/relationships/hyperlink" Target="https://www.caixa.gov.br/Downloads/sinapi-cadernos-tecnicos/SINAPI-CT-INSTALACOES-HIDRAULICAS-RESERVACAO-E-BOMBAS-DE-RECALQUE.pdf" TargetMode="External"/><Relationship Id="rId7023" Type="http://schemas.openxmlformats.org/officeDocument/2006/relationships/hyperlink" Target="https://www.caixa.gov.br/Downloads/sinapi-metodologia/Livro_SINAPI_Calculos_Parametros.pdf" TargetMode="External"/><Relationship Id="rId487" Type="http://schemas.openxmlformats.org/officeDocument/2006/relationships/hyperlink" Target="https://www.caixa.gov.br/Downloads/sinapi-cadernos-tecnicos/SINAPI-CT-ASSENTAMENTO-DE-TUBOS-DE-PVC-E-METALICOS-EM-REDES-DE-AGUA.pdf" TargetMode="External"/><Relationship Id="rId2168" Type="http://schemas.openxmlformats.org/officeDocument/2006/relationships/hyperlink" Target="https://www.caixa.gov.br/Downloads/sinapi-cadernos-tecnicos/SINAPI-CT-DEPRECIACAO-JUROS-IMPOSTOS-E-SEGUROS-MANUTENCAO-E-MATERIAIS-NA-OPERACAO-DOS-EQUIPAMENTOS.pdf" TargetMode="External"/><Relationship Id="rId3219" Type="http://schemas.openxmlformats.org/officeDocument/2006/relationships/hyperlink" Target="https://www.caixa.gov.br/Downloads/sinapi-cadernos-tecnicos/SINAPI-CT-ESCAVACAO-VERTICAL-A-CEU-ABERTO.pdf" TargetMode="External"/><Relationship Id="rId3980" Type="http://schemas.openxmlformats.org/officeDocument/2006/relationships/hyperlink" Target="https://www.caixa.gov.br/Downloads/sinapi-cadernos-tecnicos/SINAPI-CT-FUNDACOES-RASAS-(BLOCOS-SAPATAS-VIGAS-BALDRAME).pdf" TargetMode="External"/><Relationship Id="rId4617" Type="http://schemas.openxmlformats.org/officeDocument/2006/relationships/hyperlink" Target="https://www.caixa.gov.br/Downloads/sinapi-cadernos-tecnicos/SINAPI-CT-INSTALACOES-ELETRICAS-ELETRODUTOS-CONEXOES-E-CONDULETES-APARENTES.pdf" TargetMode="External"/><Relationship Id="rId9195" Type="http://schemas.openxmlformats.org/officeDocument/2006/relationships/hyperlink" Target="https://www.caixa.gov.br/Downloads/sinapi-cadernos-tecnicos/SINAPI-CT-TRANSPORTE-DE-MATERIAIS-DENTRO-DO-CANTEIRO-DE-OBRAS.pdf" TargetMode="External"/><Relationship Id="rId1184" Type="http://schemas.openxmlformats.org/officeDocument/2006/relationships/hyperlink" Target="https://www.caixa.gov.br/Downloads/sinapi-cadernos-tecnicos/SINAPI-CT-CAIXAS-DE-AGUA-PARA-EDIFICACOES.pdf" TargetMode="External"/><Relationship Id="rId2582" Type="http://schemas.openxmlformats.org/officeDocument/2006/relationships/hyperlink" Target="https://www.caixa.gov.br/Downloads/sinapi-cadernos-tecnicos/SINAPI-CT-DEPRECIACAO-JUROS-IMPOSTOS-E-SEGUROS-MANUTENCAO-E-MATERIAIS-NA-OPERACAO-DOS-EQUIPAMENTOS.pdf" TargetMode="External"/><Relationship Id="rId3633" Type="http://schemas.openxmlformats.org/officeDocument/2006/relationships/hyperlink" Target="https://www.caixa.gov.br/Downloads/sinapi-cadernos-tecnicos/SINAPI-CT-ESTRUTURA-E-TRAMA-PARA-COBERTURA.pdf" TargetMode="External"/><Relationship Id="rId6789" Type="http://schemas.openxmlformats.org/officeDocument/2006/relationships/hyperlink" Target="https://www.caixa.gov.br/Downloads/sinapi-metodologia/Livro_SINAPI_Calculos_Parametros.pdf" TargetMode="External"/><Relationship Id="rId554" Type="http://schemas.openxmlformats.org/officeDocument/2006/relationships/hyperlink" Target="https://www.caixa.gov.br/Downloads/sinapi-cadernos-tecnicos/SINAPI-CT-ASSENTAMENTO-DE-TUBOS-DE-PVC-E-METALICOS-EM-REDES-DE-AGUA.pdf" TargetMode="External"/><Relationship Id="rId2235" Type="http://schemas.openxmlformats.org/officeDocument/2006/relationships/hyperlink" Target="https://www.caixa.gov.br/Downloads/sinapi-cadernos-tecnicos/SINAPI-CT-DEPRECIACAO-JUROS-IMPOSTOS-E-SEGUROS-MANUTENCAO-E-MATERIAIS-NA-OPERACAO-DOS-EQUIPAMENTOS.pdf" TargetMode="External"/><Relationship Id="rId3700" Type="http://schemas.openxmlformats.org/officeDocument/2006/relationships/hyperlink" Target="https://www.caixa.gov.br/Downloads/sinapi-cadernos-tecnicos/SINAPI-CT-ESTRUTURA-E-TRAMA-PARA-COBERTURA.pdf" TargetMode="External"/><Relationship Id="rId6856" Type="http://schemas.openxmlformats.org/officeDocument/2006/relationships/hyperlink" Target="https://www.caixa.gov.br/Downloads/sinapi-metodologia/Livro_SINAPI_Calculos_Parametros.pdf" TargetMode="External"/><Relationship Id="rId7907" Type="http://schemas.openxmlformats.org/officeDocument/2006/relationships/hyperlink" Target="https://www.caixa.gov.br/Downloads/sinapi-cadernos-tecnicos/SINAPI-CT-PINTURA-EM-MADEIRA.pdf" TargetMode="External"/><Relationship Id="rId9262" Type="http://schemas.openxmlformats.org/officeDocument/2006/relationships/hyperlink" Target="https://www.caixa.gov.br/Downloads/sinapi-cadernos-tecnicos/SINAPI-CT-TRANSPORTE-DE-MATERIAIS-DENTRO-DO-CANTEIRO-DE-OBRAS.pdf" TargetMode="External"/><Relationship Id="rId207" Type="http://schemas.openxmlformats.org/officeDocument/2006/relationships/hyperlink" Target="https://www.caixa.gov.br/Downloads/sinapi-cadernos-tecnicos/SINAPI-CT-ARGAMASSAS.pdf" TargetMode="External"/><Relationship Id="rId621" Type="http://schemas.openxmlformats.org/officeDocument/2006/relationships/hyperlink" Target="https://www.caixa.gov.br/Downloads/sinapi-cadernos-tecnicos/SINAPI-CT-ASSENTAMENTO-DE-TUBOS-DE-PVC-E-METALICOS-EM-REDES-DE-AGUA.pdf" TargetMode="External"/><Relationship Id="rId1251" Type="http://schemas.openxmlformats.org/officeDocument/2006/relationships/hyperlink" Target="https://www.caixa.gov.br/Downloads/sinapi-cadernos-tecnicos/SINAPI-CT-CERCAS-PROTETORES-E-ALAMBRADOS.pdf" TargetMode="External"/><Relationship Id="rId2302" Type="http://schemas.openxmlformats.org/officeDocument/2006/relationships/hyperlink" Target="https://www.caixa.gov.br/Downloads/sinapi-cadernos-tecnicos/SINAPI-CT-DEPRECIACAO-JUROS-IMPOSTOS-E-SEGUROS-MANUTENCAO-E-MATERIAIS-NA-OPERACAO-DOS-EQUIPAMENTOS.pdf" TargetMode="External"/><Relationship Id="rId5458" Type="http://schemas.openxmlformats.org/officeDocument/2006/relationships/hyperlink" Target="https://www.caixa.gov.br/Downloads/sinapi-cadernos-tecnicos/SINAPI-CT-INSTALACOES-PREDIAIS-DE-AGUA-FRIA-EM-PVC.pdf" TargetMode="External"/><Relationship Id="rId5872" Type="http://schemas.openxmlformats.org/officeDocument/2006/relationships/hyperlink" Target="https://www.caixa.gov.br/Downloads/sinapi-cadernos-tecnicos/SINAPI-CT-INSTALACOES-PREDIAIS-DE-AGUAS-PLUVIAIS-TUBOS-CONEXOES-CAIXAS-E-RALOS.pdf" TargetMode="External"/><Relationship Id="rId6509" Type="http://schemas.openxmlformats.org/officeDocument/2006/relationships/hyperlink" Target="https://www.caixa.gov.br/Downloads/sinapi-cadernos-tecnicos/SINAPI-CT-INSTALACOES-EM-COBRE.pdf" TargetMode="External"/><Relationship Id="rId6923" Type="http://schemas.openxmlformats.org/officeDocument/2006/relationships/hyperlink" Target="https://www.caixa.gov.br/Downloads/sinapi-metodologia/Livro_SINAPI_Calculos_Parametros.pdf" TargetMode="External"/><Relationship Id="rId4474" Type="http://schemas.openxmlformats.org/officeDocument/2006/relationships/hyperlink" Target="https://www.caixa.gov.br/Downloads/sinapi-cadernos-tecnicos/SINAPI-CT-INSTALACOES-ELETRICAS-ELETRODUTOS-EMBUTIDOS-CABOS-CAIXAS-TOMADAS-E-INTERRUPTORES.pdf" TargetMode="External"/><Relationship Id="rId5525" Type="http://schemas.openxmlformats.org/officeDocument/2006/relationships/hyperlink" Target="https://www.caixa.gov.br/Downloads/sinapi-cadernos-tecnicos/SINAPI-CT-INSTALACOES-PREDIAIS-DE-AGUA-FRIA-EM-PVC.pdf" TargetMode="External"/><Relationship Id="rId3076" Type="http://schemas.openxmlformats.org/officeDocument/2006/relationships/hyperlink" Target="https://www.caixa.gov.br/Downloads/sinapi-cadernos-tecnicos/SINAPI-CT-ESCADAS.pdf" TargetMode="External"/><Relationship Id="rId3490" Type="http://schemas.openxmlformats.org/officeDocument/2006/relationships/hyperlink" Target="https://www.caixa.gov.br/Downloads/sinapi-cadernos-tecnicos/SINAPI-CT-ESQUADRIAS-PORTAS.pdf" TargetMode="External"/><Relationship Id="rId4127" Type="http://schemas.openxmlformats.org/officeDocument/2006/relationships/hyperlink" Target="https://www.caixa.gov.br/Downloads/sinapi-cadernos-tecnicos/SINAPI-CT-FORMAS-PARA-PILARES-CIRCULARES.pdf" TargetMode="External"/><Relationship Id="rId4541" Type="http://schemas.openxmlformats.org/officeDocument/2006/relationships/hyperlink" Target="https://www.caixa.gov.br/Downloads/sinapi-cadernos-tecnicos/SINAPI-CT-INSTALACOES-ELETRICAS-ELETRODUTOS-EMBUTIDOS-CABOS-CAIXAS-TOMADAS-E-INTERRUPTORES.pdf" TargetMode="External"/><Relationship Id="rId7697" Type="http://schemas.openxmlformats.org/officeDocument/2006/relationships/hyperlink" Target="https://www.caixa.gov.br/Downloads/sinapi-cadernos-tecnicos/SINAPI-CT-PAVIMENTO-INTERTRAVADO.pdf" TargetMode="External"/><Relationship Id="rId2092" Type="http://schemas.openxmlformats.org/officeDocument/2006/relationships/hyperlink" Target="https://www.caixa.gov.br/Downloads/sinapi-cadernos-tecnicos/SINAPI-CT-DEPRECIACAO-JUROS-IMPOSTOS-E-SEGUROS-MANUTENCAO-E-MATERIAIS-NA-OPERACAO-DOS-EQUIPAMENTOS.pdf" TargetMode="External"/><Relationship Id="rId3143" Type="http://schemas.openxmlformats.org/officeDocument/2006/relationships/hyperlink" Target="https://www.caixa.gov.br/Downloads/sinapi-cadernos-tecnicos/SINAPI-CT-ESCADAS.pdf" TargetMode="External"/><Relationship Id="rId6299" Type="http://schemas.openxmlformats.org/officeDocument/2006/relationships/hyperlink" Target="https://www.caixa.gov.br/Downloads/sinapi-cadernos-tecnicos/SINAPI-CT-INSTALACOES-DE-GAS-EM-PEX-MULTICAMADAS.pdf" TargetMode="External"/><Relationship Id="rId8748" Type="http://schemas.openxmlformats.org/officeDocument/2006/relationships/hyperlink" Target="https://www.caixa.gov.br/Downloads/sinapi-cadernos-tecnicos/SINAPI-CT-REDES-DE-AGUA-E-ESGOTO-EM-PEAD-LISO-(TUBOS-E-CONEXOES).pdf" TargetMode="External"/><Relationship Id="rId7764" Type="http://schemas.openxmlformats.org/officeDocument/2006/relationships/hyperlink" Target="https://www.caixa.gov.br/Downloads/sinapi-cadernos-tecnicos/SINAPI-CT-PERFURACAO-HORIZONTAL-DIRECIONAL-HDD.pdf" TargetMode="External"/><Relationship Id="rId8815" Type="http://schemas.openxmlformats.org/officeDocument/2006/relationships/hyperlink" Target="https://www.caixa.gov.br/Downloads/sinapi-cadernos-tecnicos/SINAPI-CT-REVESTIMENTOS-CERAMICOS-INTERNOS.pdf" TargetMode="External"/><Relationship Id="rId131" Type="http://schemas.openxmlformats.org/officeDocument/2006/relationships/hyperlink" Target="https://www.caixa.gov.br/Downloads/sinapi-cadernos-tecnicos/SINAPI-CT-ARGAMASSAS.pdf" TargetMode="External"/><Relationship Id="rId3210" Type="http://schemas.openxmlformats.org/officeDocument/2006/relationships/hyperlink" Target="https://www.caixa.gov.br/Downloads/sinapi-cadernos-tecnicos/SINAPI-CT-ESCAVACAO-VERTICAL-A-CEU-ABERTO.pdf" TargetMode="External"/><Relationship Id="rId6366" Type="http://schemas.openxmlformats.org/officeDocument/2006/relationships/hyperlink" Target="https://www.caixa.gov.br/Downloads/sinapi-cadernos-tecnicos/SINAPI-CT-INSTALACOES-DE-AR-CONDICIONADO-EM-COBRE.pdf" TargetMode="External"/><Relationship Id="rId6780" Type="http://schemas.openxmlformats.org/officeDocument/2006/relationships/hyperlink" Target="https://www.caixa.gov.br/Downloads/sinapi-cadernos-tecnicos/SINAPI-CT-LIMPEZA-DE-OBRA.pdf" TargetMode="External"/><Relationship Id="rId7417" Type="http://schemas.openxmlformats.org/officeDocument/2006/relationships/hyperlink" Target="https://www.caixa.gov.br/Downloads/sinapi-cadernos-tecnicos/SINAPI-CT-MASSA-UNICA-INTERNA.pdf" TargetMode="External"/><Relationship Id="rId7831" Type="http://schemas.openxmlformats.org/officeDocument/2006/relationships/hyperlink" Target="https://www.caixa.gov.br/Downloads/sinapi-cadernos-tecnicos/SINAPI-CT-PINTURA-EXTERNA.pdf" TargetMode="External"/><Relationship Id="rId2976" Type="http://schemas.openxmlformats.org/officeDocument/2006/relationships/hyperlink" Target="https://www.caixa.gov.br/Downloads/sinapi-cadernos-tecnicos/SINAPI-CT-EQUIPAMENTOS-DE-PROTECAO-COLETIVA.pdf" TargetMode="External"/><Relationship Id="rId5382" Type="http://schemas.openxmlformats.org/officeDocument/2006/relationships/hyperlink" Target="https://www.caixa.gov.br/Downloads/sinapi-cadernos-tecnicos/SINAPI-CT-INSTALACOES-PREDIAIS-DE-ESGOTO-TUBOS-E-CONEXOES.pdf" TargetMode="External"/><Relationship Id="rId6019" Type="http://schemas.openxmlformats.org/officeDocument/2006/relationships/hyperlink" Target="https://www.caixa.gov.br/Downloads/sinapi-cadernos-tecnicos/SINAPI-CT-INSTALACOES-DE-GAS-E-INCENDIO-EM-ACO-E-FERRO-GALVANIZADO.pdf" TargetMode="External"/><Relationship Id="rId6433" Type="http://schemas.openxmlformats.org/officeDocument/2006/relationships/hyperlink" Target="https://www.caixa.gov.br/Downloads/sinapi-cadernos-tecnicos/SINAPI-CT-INSTALACOES-EM-COBRE.pdf" TargetMode="External"/><Relationship Id="rId9589" Type="http://schemas.openxmlformats.org/officeDocument/2006/relationships/hyperlink" Target="https://www.caixa.gov.br/Downloads/sinapi-cadernos-tecnicos/SINAPI-CT-VIDROS-E-ESPELHOS.pdf" TargetMode="External"/><Relationship Id="rId948" Type="http://schemas.openxmlformats.org/officeDocument/2006/relationships/hyperlink" Target="https://www.caixa.gov.br/Downloads/sinapi-cadernos-tecnicos/SINAPI-CT-ATERROS-BASES-SUB-BASES-E-IMPRIMACOES.pdf" TargetMode="External"/><Relationship Id="rId1578" Type="http://schemas.openxmlformats.org/officeDocument/2006/relationships/hyperlink" Target="https://www.caixa.gov.br/Downloads/sinapi-cadernos-tecnicos/SINAPI-CT-CUSTOS-HORARIOS-PRODUTIVO-E-IMPRODUTIVO-DOS-EQUIPAMENTOS.pdf" TargetMode="External"/><Relationship Id="rId1992" Type="http://schemas.openxmlformats.org/officeDocument/2006/relationships/hyperlink" Target="https://www.caixa.gov.br/Downloads/sinapi-cadernos-tecnicos/SINAPI-CT-DEPRECIACAO-JUROS-IMPOSTOS-E-SEGUROS-MANUTENCAO-E-MATERIAIS-NA-OPERACAO-DOS-EQUIPAMENTOS.pdf" TargetMode="External"/><Relationship Id="rId2629" Type="http://schemas.openxmlformats.org/officeDocument/2006/relationships/hyperlink" Target="https://www.caixa.gov.br/Downloads/sinapi-cadernos-tecnicos/SINAPI-CT-DEPRECIACAO-JUROS-IMPOSTOS-E-SEGUROS-MANUTENCAO-E-MATERIAIS-NA-OPERACAO-DOS-EQUIPAMENTOS.pdf" TargetMode="External"/><Relationship Id="rId5035" Type="http://schemas.openxmlformats.org/officeDocument/2006/relationships/hyperlink" Target="https://www.caixa.gov.br/Downloads/sinapi-cadernos-tecnicos/SINAPI-CT-INSTALACOES-HIDRAULICAS-RESERVACAO-E-BOMBAS-DE-RECALQUE.pdf" TargetMode="External"/><Relationship Id="rId6500" Type="http://schemas.openxmlformats.org/officeDocument/2006/relationships/hyperlink" Target="https://www.caixa.gov.br/Downloads/sinapi-cadernos-tecnicos/SINAPI-CT-INSTALACOES-EM-COBRE.pdf" TargetMode="External"/><Relationship Id="rId9656" Type="http://schemas.openxmlformats.org/officeDocument/2006/relationships/hyperlink" Target="https://www.caixa.gov.br/Downloads/sinapi-cadernos-tecnicos/SINAPI-CT-VALVULAS-E-REGISTROS-PARA-SISTEMAS-PREDIAIS.pdf" TargetMode="External"/><Relationship Id="rId1645" Type="http://schemas.openxmlformats.org/officeDocument/2006/relationships/hyperlink" Target="https://www.caixa.gov.br/Downloads/sinapi-cadernos-tecnicos/SINAPI-CT-CUSTOS-HORARIOS-PRODUTIVO-E-IMPRODUTIVO-DOS-EQUIPAMENTOS.pdf" TargetMode="External"/><Relationship Id="rId4051" Type="http://schemas.openxmlformats.org/officeDocument/2006/relationships/hyperlink" Target="https://www.caixa.gov.br/Downloads/sinapi-cadernos-tecnicos/SINAPI-CT-FORMAS-PARA-ESTRUTURAS-DE-CONCRETO-ARMADO.pdf" TargetMode="External"/><Relationship Id="rId5102" Type="http://schemas.openxmlformats.org/officeDocument/2006/relationships/hyperlink" Target="https://www.caixa.gov.br/Downloads/sinapi-cadernos-tecnicos/SINAPI-CT-INSTALACOES-HIDRAULICAS-RESERVACAO-E-BOMBAS-DE-RECALQUE.pdf" TargetMode="External"/><Relationship Id="rId8258" Type="http://schemas.openxmlformats.org/officeDocument/2006/relationships/hyperlink" Target="https://www.caixa.gov.br/Downloads/sinapi-cadernos-tecnicos/SINAPI-CT-POCOS-DE-VISITA-E-CAIXAS-PARA-BOCAS-DE-LOBO.pdf" TargetMode="External"/><Relationship Id="rId8672" Type="http://schemas.openxmlformats.org/officeDocument/2006/relationships/hyperlink" Target="https://www.caixa.gov.br/Downloads/sinapi-cadernos-tecnicos/SINAPI-CT-REDES-DE-LOGICA-TELEFONIA-E-IMAGEM.pdf" TargetMode="External"/><Relationship Id="rId9309" Type="http://schemas.openxmlformats.org/officeDocument/2006/relationships/hyperlink" Target="https://www.caixa.gov.br/Downloads/sinapi-cadernos-tecnicos/SINAPI-CT-TRANSPORTE-CARGA-E-DESCARGA-DE-MATERIAIS.pdf" TargetMode="External"/><Relationship Id="rId7274" Type="http://schemas.openxmlformats.org/officeDocument/2006/relationships/hyperlink" Target="https://www.caixa.gov.br/Downloads/sinapi-cadernos-tecnicos/SINAPI-CT-LUMINARIAS-EXTERNAS.pdf" TargetMode="External"/><Relationship Id="rId8325" Type="http://schemas.openxmlformats.org/officeDocument/2006/relationships/hyperlink" Target="https://www.caixa.gov.br/Downloads/sinapi-cadernos-tecnicos/SINAPI-CT-PRODUCAO-DE-CONCRETO.pdf" TargetMode="External"/><Relationship Id="rId9723" Type="http://schemas.openxmlformats.org/officeDocument/2006/relationships/hyperlink" Target="https://www.caixa.gov.br/Downloads/sinapi-cadernos-tecnicos/SINAPI-CT-VALVULAS-E-REGISTROS-PARA-SISTEMAS-PREDIAIS.pdf" TargetMode="External"/><Relationship Id="rId1712" Type="http://schemas.openxmlformats.org/officeDocument/2006/relationships/hyperlink" Target="https://www.caixa.gov.br/Downloads/sinapi-cadernos-tecnicos/SINAPI-CT-CUSTOS-HORARIOS-PRODUTIVO-E-IMPRODUTIVO-DOS-EQUIPAMENTOS.pdf" TargetMode="External"/><Relationship Id="rId4868" Type="http://schemas.openxmlformats.org/officeDocument/2006/relationships/hyperlink" Target="https://www.caixa.gov.br/Downloads/sinapi-cadernos-tecnicos/SINAPI-CT-INSTALACOES-HIDRAULICAS-RESERVACAO-E-BOMBAS-DE-RECALQUE.pdf" TargetMode="External"/><Relationship Id="rId5919" Type="http://schemas.openxmlformats.org/officeDocument/2006/relationships/hyperlink" Target="https://www.caixa.gov.br/Downloads/sinapi-cadernos-tecnicos/SINAPI-CT-INSTALACOES-DE-DIVISORIAS-DIVERSAS.pdf" TargetMode="External"/><Relationship Id="rId6290" Type="http://schemas.openxmlformats.org/officeDocument/2006/relationships/hyperlink" Target="https://www.caixa.gov.br/Downloads/sinapi-cadernos-tecnicos/SINAPI-CT-INSTALACOES-DE-GAS-EM-PEX-MULTICAMADAS.pdf" TargetMode="External"/><Relationship Id="rId3884" Type="http://schemas.openxmlformats.org/officeDocument/2006/relationships/hyperlink" Target="https://www.caixa.gov.br/Downloads/sinapi-cadernos-tecnicos/SINAPI-CT-EXECUCAO-DE-TIRANTES.pdf" TargetMode="External"/><Relationship Id="rId4935" Type="http://schemas.openxmlformats.org/officeDocument/2006/relationships/hyperlink" Target="https://www.caixa.gov.br/Downloads/sinapi-cadernos-tecnicos/SINAPI-CT-INSTALACOES-HIDRAULICAS-RESERVACAO-E-BOMBAS-DE-RECALQUE.pdf" TargetMode="External"/><Relationship Id="rId7341" Type="http://schemas.openxmlformats.org/officeDocument/2006/relationships/hyperlink" Target="https://www.caixa.gov.br/Downloads/sinapi-cadernos-tecnicos/SINAPI-CT-MASSA-UNICA-EXTERNA.pdf" TargetMode="External"/><Relationship Id="rId9099" Type="http://schemas.openxmlformats.org/officeDocument/2006/relationships/hyperlink" Target="https://www.caixa.gov.br/Downloads/sinapi-cadernos-tecnicos/SINAPI-CT-TRANSPORTE-FLUVIAL-CARGA-E-DESCARGA.pdf" TargetMode="External"/><Relationship Id="rId2486" Type="http://schemas.openxmlformats.org/officeDocument/2006/relationships/hyperlink" Target="https://www.caixa.gov.br/Downloads/sinapi-cadernos-tecnicos/SINAPI-CT-DEPRECIACAO-JUROS-IMPOSTOS-E-SEGUROS-MANUTENCAO-E-MATERIAIS-NA-OPERACAO-DOS-EQUIPAMENTOS.pdf" TargetMode="External"/><Relationship Id="rId3537" Type="http://schemas.openxmlformats.org/officeDocument/2006/relationships/hyperlink" Target="https://www.caixa.gov.br/Downloads/sinapi-cadernos-tecnicos/SINAPI-CT-ESQUADRIAS-PORTAS.pdf" TargetMode="External"/><Relationship Id="rId3951" Type="http://schemas.openxmlformats.org/officeDocument/2006/relationships/hyperlink" Target="https://www.caixa.gov.br/Downloads/sinapi-cadernos-tecnicos/SINAPI-CT-FOSSAS-E-SUMIDOUROS.pdf" TargetMode="External"/><Relationship Id="rId458" Type="http://schemas.openxmlformats.org/officeDocument/2006/relationships/hyperlink" Target="https://www.caixa.gov.br/Downloads/sinapi-cadernos-tecnicos/SINAPI-CT-ASSENTAMENTO-DE-TUBOS-DE-PVC-E-METALICOS-EM-REDES-DE-AGUA.pdf" TargetMode="External"/><Relationship Id="rId872" Type="http://schemas.openxmlformats.org/officeDocument/2006/relationships/hyperlink" Target="https://www.caixa.gov.br/Downloads/sinapi-cadernos-tecnicos/SINAPI-CT-ATERROS-BASES-SUB-BASES-E-IMPRIMACOES.pdf" TargetMode="External"/><Relationship Id="rId1088" Type="http://schemas.openxmlformats.org/officeDocument/2006/relationships/hyperlink" Target="https://www.caixa.gov.br/Downloads/sinapi-cadernos-tecnicos/SINAPI-CT-BRISES.pdf" TargetMode="External"/><Relationship Id="rId2139" Type="http://schemas.openxmlformats.org/officeDocument/2006/relationships/hyperlink" Target="https://www.caixa.gov.br/Downloads/sinapi-cadernos-tecnicos/SINAPI-CT-DEPRECIACAO-JUROS-IMPOSTOS-E-SEGUROS-MANUTENCAO-E-MATERIAIS-NA-OPERACAO-DOS-EQUIPAMENTOS.pdf" TargetMode="External"/><Relationship Id="rId2553" Type="http://schemas.openxmlformats.org/officeDocument/2006/relationships/hyperlink" Target="https://www.caixa.gov.br/Downloads/sinapi-cadernos-tecnicos/SINAPI-CT-DEPRECIACAO-JUROS-IMPOSTOS-E-SEGUROS-MANUTENCAO-E-MATERIAIS-NA-OPERACAO-DOS-EQUIPAMENTOS.pdf" TargetMode="External"/><Relationship Id="rId3604" Type="http://schemas.openxmlformats.org/officeDocument/2006/relationships/hyperlink" Target="https://www.caixa.gov.br/Downloads/sinapi-cadernos-tecnicos/SINAPI-CT-ESTACAS-RAIZ.pdf" TargetMode="External"/><Relationship Id="rId6010" Type="http://schemas.openxmlformats.org/officeDocument/2006/relationships/hyperlink" Target="https://www.caixa.gov.br/Downloads/sinapi-cadernos-tecnicos/SINAPI-CT-INSTALACOES-DE-GAS-E-INCENDIO-EM-ACO-E-FERRO-GALVANIZADO.pdf" TargetMode="External"/><Relationship Id="rId9166" Type="http://schemas.openxmlformats.org/officeDocument/2006/relationships/hyperlink" Target="https://www.caixa.gov.br/Downloads/sinapi-cadernos-tecnicos/SINAPI-CT-TRANSPORTE-FLUVIAL-CARGA-E-DESCARGA.pdf" TargetMode="External"/><Relationship Id="rId9580" Type="http://schemas.openxmlformats.org/officeDocument/2006/relationships/hyperlink" Target="https://www.caixa.gov.br/Downloads/sinapi-cadernos-tecnicos/SINAPI-CT-VIDROS-E-ESPELHOS.pdf" TargetMode="External"/><Relationship Id="rId525" Type="http://schemas.openxmlformats.org/officeDocument/2006/relationships/hyperlink" Target="https://www.caixa.gov.br/Downloads/sinapi-cadernos-tecnicos/SINAPI-CT-ASSENTAMENTO-DE-TUBOS-DE-PVC-E-METALICOS-EM-REDES-DE-AGUA.pdf" TargetMode="External"/><Relationship Id="rId1155" Type="http://schemas.openxmlformats.org/officeDocument/2006/relationships/hyperlink" Target="https://www.caixa.gov.br/Downloads/sinapi-cadernos-tecnicos/SINAPI-CT-CAIXAS-DE-AGUA-PARA-EDIFICACOES.pdf" TargetMode="External"/><Relationship Id="rId2206" Type="http://schemas.openxmlformats.org/officeDocument/2006/relationships/hyperlink" Target="https://www.caixa.gov.br/Downloads/sinapi-cadernos-tecnicos/SINAPI-CT-DEPRECIACAO-JUROS-IMPOSTOS-E-SEGUROS-MANUTENCAO-E-MATERIAIS-NA-OPERACAO-DOS-EQUIPAMENTOS.pdf" TargetMode="External"/><Relationship Id="rId2620" Type="http://schemas.openxmlformats.org/officeDocument/2006/relationships/hyperlink" Target="https://www.caixa.gov.br/Downloads/sinapi-cadernos-tecnicos/SINAPI-CT-DEPRECIACAO-JUROS-IMPOSTOS-E-SEGUROS-MANUTENCAO-E-MATERIAIS-NA-OPERACAO-DOS-EQUIPAMENTOS.pdf" TargetMode="External"/><Relationship Id="rId5776" Type="http://schemas.openxmlformats.org/officeDocument/2006/relationships/hyperlink" Target="https://www.caixa.gov.br/Downloads/sinapi-cadernos-tecnicos/SINAPI-CT-INSTALACOES-PREDIAIS-DE-AGUA-QUENTE-EM-CPVC.pdf" TargetMode="External"/><Relationship Id="rId8182" Type="http://schemas.openxmlformats.org/officeDocument/2006/relationships/hyperlink" Target="https://www.caixa.gov.br/Downloads/sinapi-cadernos-tecnicos/SINAPI-CT-POCOS-DE-VISITA-E-CAIXAS-PARA-BOCAS-DE-LOBO.pdf" TargetMode="External"/><Relationship Id="rId9233" Type="http://schemas.openxmlformats.org/officeDocument/2006/relationships/hyperlink" Target="https://www.caixa.gov.br/Downloads/sinapi-cadernos-tecnicos/SINAPI-CT-TRANSPORTE-DE-MATERIAIS-DENTRO-DO-CANTEIRO-DE-OBRAS.pdf" TargetMode="External"/><Relationship Id="rId1222" Type="http://schemas.openxmlformats.org/officeDocument/2006/relationships/hyperlink" Target="https://www.caixa.gov.br/Downloads/sinapi-cadernos-tecnicos/SINAPI-CT-CANALETAS-GRELHAS-E-CAIXAS-COM-GRELHA-PARA-DRENAGEM.pdf" TargetMode="External"/><Relationship Id="rId4378" Type="http://schemas.openxmlformats.org/officeDocument/2006/relationships/hyperlink" Target="https://www.caixa.gov.br/Downloads/sinapi-cadernos-tecnicos/SINAPI-CT-INSTALACOES-ELETRICAS-ELETRODUTOS-EMBUTIDOS-CABOS-CAIXAS-TOMADAS-E-INTERRUPTORES.pdf" TargetMode="External"/><Relationship Id="rId5429" Type="http://schemas.openxmlformats.org/officeDocument/2006/relationships/hyperlink" Target="https://www.caixa.gov.br/Downloads/sinapi-cadernos-tecnicos/SINAPI-CT-INSTALACOES-PREDIAIS-DE-ESGOTO-TUBOS-E-CONEXOES.pdf" TargetMode="External"/><Relationship Id="rId6827" Type="http://schemas.openxmlformats.org/officeDocument/2006/relationships/hyperlink" Target="https://www.caixa.gov.br/Downloads/sinapi-metodologia/Livro_SINAPI_Calculos_Parametros.pdf" TargetMode="External"/><Relationship Id="rId9300" Type="http://schemas.openxmlformats.org/officeDocument/2006/relationships/hyperlink" Target="https://www.caixa.gov.br/Downloads/sinapi-cadernos-tecnicos/SINAPI-CT-TRANSPORTE-CARGA-E-DESCARGA-DE-MATERIAIS.pdf" TargetMode="External"/><Relationship Id="rId3394" Type="http://schemas.openxmlformats.org/officeDocument/2006/relationships/hyperlink" Target="https://www.caixa.gov.br/Downloads/sinapi-cadernos-tecnicos/SINAPI-CT-ESCORAMENTO-E-PREPARO-DE-FUNDO-DE-VALAS.pdf" TargetMode="External"/><Relationship Id="rId4792" Type="http://schemas.openxmlformats.org/officeDocument/2006/relationships/hyperlink" Target="https://www.caixa.gov.br/Downloads/sinapi-cadernos-tecnicos/SINAPI-CT-INSTALACOES-ELETRICAS-REDE-DE-DISTRIBUICAO.pdf" TargetMode="External"/><Relationship Id="rId5843" Type="http://schemas.openxmlformats.org/officeDocument/2006/relationships/hyperlink" Target="https://www.caixa.gov.br/Downloads/sinapi-cadernos-tecnicos/SINAPI-CT-INSTALACOES-PREDIAIS-DE-AGUAS-PLUVIAIS-TUBOS-CONEXOES-CAIXAS-E-RALOS.pdf" TargetMode="External"/><Relationship Id="rId8999" Type="http://schemas.openxmlformats.org/officeDocument/2006/relationships/hyperlink" Target="https://www.caixa.gov.br/Downloads/sinapi-cadernos-tecnicos/SINAPI-CT-SISTEMAS-DE-MEDICAO.pdf" TargetMode="External"/><Relationship Id="rId3047" Type="http://schemas.openxmlformats.org/officeDocument/2006/relationships/hyperlink" Target="https://www.caixa.gov.br/Downloads/sinapi-cadernos-tecnicos/SINAPI-CT-EQUIPAMENTOS-DE-PROTECAO-COLETIVA.pdf" TargetMode="External"/><Relationship Id="rId4445" Type="http://schemas.openxmlformats.org/officeDocument/2006/relationships/hyperlink" Target="https://www.caixa.gov.br/Downloads/sinapi-cadernos-tecnicos/SINAPI-CT-INSTALACOES-ELETRICAS-ELETRODUTOS-EMBUTIDOS-CABOS-CAIXAS-TOMADAS-E-INTERRUPTORES.pdf" TargetMode="External"/><Relationship Id="rId5910" Type="http://schemas.openxmlformats.org/officeDocument/2006/relationships/hyperlink" Target="https://www.caixa.gov.br/Downloads/sinapi-cadernos-tecnicos/SINAPI-CT-INSTALACOES-DE-DIVISORIAS-DIVERSAS.pdf" TargetMode="External"/><Relationship Id="rId3461" Type="http://schemas.openxmlformats.org/officeDocument/2006/relationships/hyperlink" Target="https://www.caixa.gov.br/Downloads/sinapi-cadernos-tecnicos/SINAPI-CT-ESQUADRIAS-PORTAS.pdf" TargetMode="External"/><Relationship Id="rId4512" Type="http://schemas.openxmlformats.org/officeDocument/2006/relationships/hyperlink" Target="https://www.caixa.gov.br/Downloads/sinapi-cadernos-tecnicos/SINAPI-CT-INSTALACOES-ELETRICAS-ELETRODUTOS-EMBUTIDOS-CABOS-CAIXAS-TOMADAS-E-INTERRUPTORES.pdf" TargetMode="External"/><Relationship Id="rId7668" Type="http://schemas.openxmlformats.org/officeDocument/2006/relationships/hyperlink" Target="https://www.caixa.gov.br/Downloads/sinapi-cadernos-tecnicos/SINAPI-CT-PASSEIOS-DE-CONCRETO.pdf" TargetMode="External"/><Relationship Id="rId8719" Type="http://schemas.openxmlformats.org/officeDocument/2006/relationships/hyperlink" Target="https://www.caixa.gov.br/Downloads/sinapi-cadernos-tecnicos/SINAPI-CT-REDES-DE-AGUA-E-ESGOTO-EM-PEAD-LISO-(TUBOS-E-CONEXOES).pdf" TargetMode="External"/><Relationship Id="rId382" Type="http://schemas.openxmlformats.org/officeDocument/2006/relationships/hyperlink" Target="https://www.caixa.gov.br/Downloads/sinapi-cadernos-tecnicos/SINAPI-CT-ASSENTAMENTO-DE-TUBOS-DE-ESGOTO-EM-PVC-E-PEAD.pdf" TargetMode="External"/><Relationship Id="rId2063" Type="http://schemas.openxmlformats.org/officeDocument/2006/relationships/hyperlink" Target="https://www.caixa.gov.br/Downloads/sinapi-cadernos-tecnicos/SINAPI-CT-DEPRECIACAO-JUROS-IMPOSTOS-E-SEGUROS-MANUTENCAO-E-MATERIAIS-NA-OPERACAO-DOS-EQUIPAMENTOS.pdf" TargetMode="External"/><Relationship Id="rId3114" Type="http://schemas.openxmlformats.org/officeDocument/2006/relationships/hyperlink" Target="https://www.caixa.gov.br/Downloads/sinapi-cadernos-tecnicos/SINAPI-CT-ESCADAS.pdf" TargetMode="External"/><Relationship Id="rId6684" Type="http://schemas.openxmlformats.org/officeDocument/2006/relationships/hyperlink" Target="https://www.caixa.gov.br/Downloads/sinapi-cadernos-tecnicos/SINAPI-CT-LAJES-PRE-MOLDADAS.pdf" TargetMode="External"/><Relationship Id="rId7735" Type="http://schemas.openxmlformats.org/officeDocument/2006/relationships/hyperlink" Target="https://www.caixa.gov.br/Downloads/sinapi-cadernos-tecnicos/SINAPI-CT-PAVIMENTO-RIGIDO-DE-CONCRETO.pdf" TargetMode="External"/><Relationship Id="rId9090" Type="http://schemas.openxmlformats.org/officeDocument/2006/relationships/hyperlink" Target="https://www.caixa.gov.br/Downloads/sinapi-cadernos-tecnicos/SINAPI-CT-TRANSPORTE-FLUVIAL-CARGA-E-DESCARGA.pdf" TargetMode="External"/><Relationship Id="rId2130" Type="http://schemas.openxmlformats.org/officeDocument/2006/relationships/hyperlink" Target="https://www.caixa.gov.br/Downloads/sinapi-cadernos-tecnicos/SINAPI-CT-DEPRECIACAO-JUROS-IMPOSTOS-E-SEGUROS-MANUTENCAO-E-MATERIAIS-NA-OPERACAO-DOS-EQUIPAMENTOS.pdf" TargetMode="External"/><Relationship Id="rId5286" Type="http://schemas.openxmlformats.org/officeDocument/2006/relationships/hyperlink" Target="https://www.caixa.gov.br/Downloads/sinapi-cadernos-tecnicos/SINAPI-CT-INSTALACOES-HIDRAULICAS-EM-PPR.pdf" TargetMode="External"/><Relationship Id="rId6337" Type="http://schemas.openxmlformats.org/officeDocument/2006/relationships/hyperlink" Target="https://www.caixa.gov.br/Downloads/sinapi-cadernos-tecnicos/SINAPI-CT-INSTALACOES-DE-AR-CONDICIONADO.pdf" TargetMode="External"/><Relationship Id="rId6751" Type="http://schemas.openxmlformats.org/officeDocument/2006/relationships/hyperlink" Target="https://www.caixa.gov.br/Downloads/sinapi-cadernos-tecnicos/SINAPI-CT-LIGACOES-PREDIAIS-DE-AGUA-E-ESGOTO.pdf" TargetMode="External"/><Relationship Id="rId102" Type="http://schemas.openxmlformats.org/officeDocument/2006/relationships/hyperlink" Target="https://www.caixa.gov.br/Downloads/sinapi-cadernos-tecnicos/SINAPI-CT-ARGAMASSAS.pdf" TargetMode="External"/><Relationship Id="rId5353" Type="http://schemas.openxmlformats.org/officeDocument/2006/relationships/hyperlink" Target="https://www.caixa.gov.br/Downloads/sinapi-cadernos-tecnicos/SINAPI-CT-INSTALACOES-PREDIAIS-DE-ESGOTO-TUBOS-E-CONEXOES.pdf" TargetMode="External"/><Relationship Id="rId6404" Type="http://schemas.openxmlformats.org/officeDocument/2006/relationships/hyperlink" Target="https://www.caixa.gov.br/Downloads/sinapi-cadernos-tecnicos/SINAPI-CT-INSTALACOES-EM-COBRE.pdf" TargetMode="External"/><Relationship Id="rId7802" Type="http://schemas.openxmlformats.org/officeDocument/2006/relationships/hyperlink" Target="https://www.caixa.gov.br/Downloads/sinapi-cadernos-tecnicos/SINAPI-CT-PERFURACAO-HORIZONTAL-DIRECIONAL-HDD.pdf" TargetMode="External"/><Relationship Id="rId1896" Type="http://schemas.openxmlformats.org/officeDocument/2006/relationships/hyperlink" Target="https://www.caixa.gov.br/Downloads/sinapi-cadernos-tecnicos/SINAPI-CT-DEMOLICOES-E-REMOCOES.pdf" TargetMode="External"/><Relationship Id="rId2947" Type="http://schemas.openxmlformats.org/officeDocument/2006/relationships/hyperlink" Target="https://www.caixa.gov.br/Downloads/sinapi-cadernos-tecnicos/SINAPI-CT-ENERGIA-SOLAR-PARA-EDIFICACOES.pdf" TargetMode="External"/><Relationship Id="rId5006" Type="http://schemas.openxmlformats.org/officeDocument/2006/relationships/hyperlink" Target="https://www.caixa.gov.br/Downloads/sinapi-cadernos-tecnicos/SINAPI-CT-INSTALACOES-HIDRAULICAS-RESERVACAO-E-BOMBAS-DE-RECALQUE.pdf" TargetMode="External"/><Relationship Id="rId919" Type="http://schemas.openxmlformats.org/officeDocument/2006/relationships/hyperlink" Target="https://www.caixa.gov.br/Downloads/sinapi-cadernos-tecnicos/SINAPI-CT-ATERROS-BASES-SUB-BASES-E-IMPRIMACOES.pdf" TargetMode="External"/><Relationship Id="rId1549" Type="http://schemas.openxmlformats.org/officeDocument/2006/relationships/hyperlink" Target="https://www.caixa.gov.br/Downloads/sinapi-cadernos-tecnicos/SINAPI-CT-CUSTOS-HORARIOS-PRODUTIVO-E-IMPRODUTIVO-DOS-EQUIPAMENTOS.pdf" TargetMode="External"/><Relationship Id="rId1963" Type="http://schemas.openxmlformats.org/officeDocument/2006/relationships/hyperlink" Target="https://www.caixa.gov.br/Downloads/sinapi-cadernos-tecnicos/SINAPI-CT-DEPRECIACAO-JUROS-IMPOSTOS-E-SEGUROS-MANUTENCAO-E-MATERIAIS-NA-OPERACAO-DOS-EQUIPAMENTOS.pdf" TargetMode="External"/><Relationship Id="rId4022" Type="http://schemas.openxmlformats.org/officeDocument/2006/relationships/hyperlink" Target="https://www.caixa.gov.br/Downloads/sinapi-cadernos-tecnicos/SINAPI-CT-FORMAS-PARA-ESTRUTURAS-DE-CONCRETO-ARMADO.pdf" TargetMode="External"/><Relationship Id="rId5420" Type="http://schemas.openxmlformats.org/officeDocument/2006/relationships/hyperlink" Target="https://www.caixa.gov.br/Downloads/sinapi-cadernos-tecnicos/SINAPI-CT-INSTALACOES-PREDIAIS-DE-ESGOTO-TUBOS-E-CONEXOES.pdf" TargetMode="External"/><Relationship Id="rId7178" Type="http://schemas.openxmlformats.org/officeDocument/2006/relationships/hyperlink" Target="https://www.caixa.gov.br/Downloads/sinapi-cadernos-tecnicos/SINAPI-CT-LOUCAS-E-METAIS.pdf" TargetMode="External"/><Relationship Id="rId8576" Type="http://schemas.openxmlformats.org/officeDocument/2006/relationships/hyperlink" Target="https://www.caixa.gov.br/Downloads/sinapi-cadernos-tecnicos/SINAPI-CT-REDES-ENTERRADAS-DE-DISTRIBUICAO-ELETRICA.pdf" TargetMode="External"/><Relationship Id="rId8990" Type="http://schemas.openxmlformats.org/officeDocument/2006/relationships/hyperlink" Target="https://www.caixa.gov.br/Downloads/sinapi-cadernos-tecnicos/SINAPI-CT-SISTEMAS-DE-MEDICAO.pdf" TargetMode="External"/><Relationship Id="rId9627" Type="http://schemas.openxmlformats.org/officeDocument/2006/relationships/hyperlink" Target="https://www.caixa.gov.br/Downloads/sinapi-cadernos-tecnicos/SINAPI-CT-VALVULAS-E-REGISTROS-PARA-SISTEMAS-PREDIAIS.pdf" TargetMode="External"/><Relationship Id="rId1616" Type="http://schemas.openxmlformats.org/officeDocument/2006/relationships/hyperlink" Target="https://www.caixa.gov.br/Downloads/sinapi-cadernos-tecnicos/SINAPI-CT-CUSTOS-HORARIOS-PRODUTIVO-E-IMPRODUTIVO-DOS-EQUIPAMENTOS.pdf" TargetMode="External"/><Relationship Id="rId7592" Type="http://schemas.openxmlformats.org/officeDocument/2006/relationships/hyperlink" Target="https://www.caixa.gov.br/Downloads/sinapi-cadernos-tecnicos/SINAPI-CT-PAREDES-DE-CONCRETO-FORMAS.pdf" TargetMode="External"/><Relationship Id="rId8229" Type="http://schemas.openxmlformats.org/officeDocument/2006/relationships/hyperlink" Target="https://www.caixa.gov.br/Downloads/sinapi-cadernos-tecnicos/SINAPI-CT-POCOS-DE-VISITA-E-CAIXAS-PARA-BOCAS-DE-LOBO.pdf" TargetMode="External"/><Relationship Id="rId8643" Type="http://schemas.openxmlformats.org/officeDocument/2006/relationships/hyperlink" Target="https://www.caixa.gov.br/Downloads/sinapi-cadernos-tecnicos/SINAPI-CT-REDES-DE-LOGICA-TELEFONIA-E-IMAGEM.pdf" TargetMode="External"/><Relationship Id="rId3788" Type="http://schemas.openxmlformats.org/officeDocument/2006/relationships/hyperlink" Target="https://www.caixa.gov.br/Downloads/sinapi-cadernos-tecnicos/SINAPI-CT-ESTRUTURAS-DE-MADEIRA.pdf" TargetMode="External"/><Relationship Id="rId4839" Type="http://schemas.openxmlformats.org/officeDocument/2006/relationships/hyperlink" Target="https://www.caixa.gov.br/Downloads/sinapi-cadernos-tecnicos/SINAPI-CT-INSTALACOES-HIDRAULICAS-RESERVACAO-E-BOMBAS-DE-RECALQUE.pdf" TargetMode="External"/><Relationship Id="rId6194" Type="http://schemas.openxmlformats.org/officeDocument/2006/relationships/hyperlink" Target="https://www.caixa.gov.br/Downloads/sinapi-cadernos-tecnicos/SINAPI-CT-INSTALACOES-DE-GAS-E-INCENDIO-EM-ACO-E-FERRO-GALVANIZADO.pdf" TargetMode="External"/><Relationship Id="rId7245" Type="http://schemas.openxmlformats.org/officeDocument/2006/relationships/hyperlink" Target="https://www.caixa.gov.br/Downloads/sinapi-cadernos-tecnicos/SINAPI-CT-LOUCAS-E-METAIS.pdf" TargetMode="External"/><Relationship Id="rId8710" Type="http://schemas.openxmlformats.org/officeDocument/2006/relationships/hyperlink" Target="https://www.caixa.gov.br/Downloads/sinapi-cadernos-tecnicos/SINAPI-CT-REDES-DE-AGUA-E-ESGOTO-EM-PEAD-LISO-(TUBOS-E-CONEXOES).pdf" TargetMode="External"/><Relationship Id="rId3855" Type="http://schemas.openxmlformats.org/officeDocument/2006/relationships/hyperlink" Target="https://www.caixa.gov.br/Downloads/sinapi-cadernos-tecnicos/SINAPI-CT-EXECUCAO-DE-TIRANTES.pdf" TargetMode="External"/><Relationship Id="rId6261" Type="http://schemas.openxmlformats.org/officeDocument/2006/relationships/hyperlink" Target="https://www.caixa.gov.br/Downloads/sinapi-cadernos-tecnicos/SINAPI-CT-INSTALACOES-DE-GAS-EM-PEX-MULTICAMADAS.pdf" TargetMode="External"/><Relationship Id="rId7312" Type="http://schemas.openxmlformats.org/officeDocument/2006/relationships/hyperlink" Target="https://www.caixa.gov.br/Downloads/sinapi-cadernos-tecnicos/SINAPI-CT-MASSA-UNICA-EXTERNA.pdf" TargetMode="External"/><Relationship Id="rId776" Type="http://schemas.openxmlformats.org/officeDocument/2006/relationships/hyperlink" Target="https://www.caixa.gov.br/Downloads/sinapi-cadernos-tecnicos/SINAPI-CT-ATERROS-BASES-SUB-BASES-E-IMPRIMACOES.pdf" TargetMode="External"/><Relationship Id="rId2457" Type="http://schemas.openxmlformats.org/officeDocument/2006/relationships/hyperlink" Target="https://www.caixa.gov.br/Downloads/sinapi-cadernos-tecnicos/SINAPI-CT-DEPRECIACAO-JUROS-IMPOSTOS-E-SEGUROS-MANUTENCAO-E-MATERIAIS-NA-OPERACAO-DOS-EQUIPAMENTOS.pdf" TargetMode="External"/><Relationship Id="rId3508" Type="http://schemas.openxmlformats.org/officeDocument/2006/relationships/hyperlink" Target="https://www.caixa.gov.br/Downloads/sinapi-cadernos-tecnicos/SINAPI-CT-ESQUADRIAS-PORTAS.pdf" TargetMode="External"/><Relationship Id="rId4906" Type="http://schemas.openxmlformats.org/officeDocument/2006/relationships/hyperlink" Target="https://www.caixa.gov.br/Downloads/sinapi-cadernos-tecnicos/SINAPI-CT-INSTALACOES-HIDRAULICAS-RESERVACAO-E-BOMBAS-DE-RECALQUE.pdf" TargetMode="External"/><Relationship Id="rId9484" Type="http://schemas.openxmlformats.org/officeDocument/2006/relationships/hyperlink" Target="https://www.caixa.gov.br/Downloads/sinapi-cadernos-tecnicos/SINAPI-CT-TUBULACAO-FLANGEADA-PARA-REDES-DE-AGUA.pdf" TargetMode="External"/><Relationship Id="rId429" Type="http://schemas.openxmlformats.org/officeDocument/2006/relationships/hyperlink" Target="https://www.caixa.gov.br/Downloads/sinapi-cadernos-tecnicos/SINAPI-CT-ASSENTAMENTO-DE-TUBOS-DE-PVC-E-METALICOS-EM-REDES-DE-AGUA.pdf" TargetMode="External"/><Relationship Id="rId1059" Type="http://schemas.openxmlformats.org/officeDocument/2006/relationships/hyperlink" Target="https://www.caixa.gov.br/Downloads/sinapi-cadernos-tecnicos/SINAPI-CT-BOCAS-PARA-BUEIROS.pdf" TargetMode="External"/><Relationship Id="rId1473" Type="http://schemas.openxmlformats.org/officeDocument/2006/relationships/hyperlink" Target="https://www.caixa.gov.br/Downloads/sinapi-cadernos-tecnicos/SINAPI-CT-CUSTOS-HORARIOS-PRODUTIVO-E-IMPRODUTIVO-DOS-EQUIPAMENTOS.pdf" TargetMode="External"/><Relationship Id="rId2871" Type="http://schemas.openxmlformats.org/officeDocument/2006/relationships/hyperlink" Target="https://www.caixa.gov.br/Downloads/sinapi-cadernos-tecnicos/SINAPI-CT-ELETROCALHAS.pdf" TargetMode="External"/><Relationship Id="rId3922" Type="http://schemas.openxmlformats.org/officeDocument/2006/relationships/hyperlink" Target="https://www.caixa.gov.br/Downloads/sinapi-cadernos-tecnicos/SINAPI-CT-FOSSAS-E-SUMIDOUROS.pdf" TargetMode="External"/><Relationship Id="rId8086" Type="http://schemas.openxmlformats.org/officeDocument/2006/relationships/hyperlink" Target="https://www.caixa.gov.br/Downloads/sinapi-cadernos-tecnicos/SINAPI-CT-POSTES-DE-CONCRETO-E-METALICOS.pdf" TargetMode="External"/><Relationship Id="rId9137" Type="http://schemas.openxmlformats.org/officeDocument/2006/relationships/hyperlink" Target="https://www.caixa.gov.br/Downloads/sinapi-cadernos-tecnicos/SINAPI-CT-TRANSPORTE-FLUVIAL-CARGA-E-DESCARGA.pdf" TargetMode="External"/><Relationship Id="rId843" Type="http://schemas.openxmlformats.org/officeDocument/2006/relationships/hyperlink" Target="https://www.caixa.gov.br/Downloads/sinapi-cadernos-tecnicos/SINAPI-CT-ATERROS-BASES-SUB-BASES-E-IMPRIMACOES.pdf" TargetMode="External"/><Relationship Id="rId1126" Type="http://schemas.openxmlformats.org/officeDocument/2006/relationships/hyperlink" Target="https://www.caixa.gov.br/Downloads/sinapi-cadernos-tecnicos/SINAPI-CT-CAIXAS-ENTERRADAS.pdf" TargetMode="External"/><Relationship Id="rId2524" Type="http://schemas.openxmlformats.org/officeDocument/2006/relationships/hyperlink" Target="https://www.caixa.gov.br/Downloads/sinapi-cadernos-tecnicos/SINAPI-CT-DEPRECIACAO-JUROS-IMPOSTOS-E-SEGUROS-MANUTENCAO-E-MATERIAIS-NA-OPERACAO-DOS-EQUIPAMENTOS.pdf" TargetMode="External"/><Relationship Id="rId8153" Type="http://schemas.openxmlformats.org/officeDocument/2006/relationships/hyperlink" Target="https://www.caixa.gov.br/Downloads/sinapi-cadernos-tecnicos/SINAPI-CT-POCOS-DE-VISITA-E-CAIXAS-PARA-BOCAS-DE-LOBO.pdf" TargetMode="External"/><Relationship Id="rId9551" Type="http://schemas.openxmlformats.org/officeDocument/2006/relationships/hyperlink" Target="https://www.caixa.gov.br/Downloads/sinapi-cadernos-tecnicos/SINAPI-CT-VERGAS-CONTRAVERGAS-E-FIXACAO-DE-ALVENARIA.pdf" TargetMode="External"/><Relationship Id="rId910" Type="http://schemas.openxmlformats.org/officeDocument/2006/relationships/hyperlink" Target="https://www.caixa.gov.br/Downloads/sinapi-cadernos-tecnicos/SINAPI-CT-ATERROS-BASES-SUB-BASES-E-IMPRIMACOES.pdf" TargetMode="External"/><Relationship Id="rId1540" Type="http://schemas.openxmlformats.org/officeDocument/2006/relationships/hyperlink" Target="https://www.caixa.gov.br/Downloads/sinapi-cadernos-tecnicos/SINAPI-CT-CUSTOS-HORARIOS-PRODUTIVO-E-IMPRODUTIVO-DOS-EQUIPAMENTOS.pdf" TargetMode="External"/><Relationship Id="rId4696" Type="http://schemas.openxmlformats.org/officeDocument/2006/relationships/hyperlink" Target="https://www.caixa.gov.br/Downloads/sinapi-cadernos-tecnicos/SINAPI-CT-INSTALACOES-ELETRICAS-QUADROS-CABOS-DISJUNTORES-CONTATORES-E-BARRAMENTOS-BLINDADOS.pdf" TargetMode="External"/><Relationship Id="rId5747" Type="http://schemas.openxmlformats.org/officeDocument/2006/relationships/hyperlink" Target="https://www.caixa.gov.br/Downloads/sinapi-cadernos-tecnicos/SINAPI-CT-INSTALACOES-PREDIAIS-DE-AGUA-QUENTE-EM-CPVC.pdf" TargetMode="External"/><Relationship Id="rId9204" Type="http://schemas.openxmlformats.org/officeDocument/2006/relationships/hyperlink" Target="https://www.caixa.gov.br/Downloads/sinapi-cadernos-tecnicos/SINAPI-CT-TRANSPORTE-DE-MATERIAIS-DENTRO-DO-CANTEIRO-DE-OBRAS.pdf" TargetMode="External"/><Relationship Id="rId3298" Type="http://schemas.openxmlformats.org/officeDocument/2006/relationships/hyperlink" Target="https://www.caixa.gov.br/Downloads/sinapi-cadernos-tecnicos/SINAPI-CT-ESCAVACAO-DE-VALAS.pdf" TargetMode="External"/><Relationship Id="rId4349" Type="http://schemas.openxmlformats.org/officeDocument/2006/relationships/hyperlink" Target="https://www.caixa.gov.br/Downloads/sinapi-cadernos-tecnicos/SINAPI-CT-INSTALACOES-ELETRICAS-ELETRODUTOS-EMBUTIDOS-CABOS-CAIXAS-TOMADAS-E-INTERRUPTORES.pdf" TargetMode="External"/><Relationship Id="rId4763" Type="http://schemas.openxmlformats.org/officeDocument/2006/relationships/hyperlink" Target="https://www.caixa.gov.br/Downloads/sinapi-cadernos-tecnicos/SINAPI-CT-INSTALACOES-ELETRICAS-REDE-DE-DISTRIBUICAO.pdf" TargetMode="External"/><Relationship Id="rId5814" Type="http://schemas.openxmlformats.org/officeDocument/2006/relationships/hyperlink" Target="https://www.caixa.gov.br/Downloads/sinapi-cadernos-tecnicos/SINAPI-CT-INSTALACOES-PREDIAIS-DE-AGUAS-PLUVIAIS-TUBOS-CONEXOES-CAIXAS-E-RALOS.pdf" TargetMode="External"/><Relationship Id="rId8220" Type="http://schemas.openxmlformats.org/officeDocument/2006/relationships/hyperlink" Target="https://www.caixa.gov.br/Downloads/sinapi-cadernos-tecnicos/SINAPI-CT-POCOS-DE-VISITA-E-CAIXAS-PARA-BOCAS-DE-LOBO.pdf" TargetMode="External"/><Relationship Id="rId3365" Type="http://schemas.openxmlformats.org/officeDocument/2006/relationships/hyperlink" Target="https://www.caixa.gov.br/Downloads/sinapi-cadernos-tecnicos/SINAPI-CT-ESCORAMENTO-E-PREPARO-DE-FUNDO-DE-VALAS.pdf" TargetMode="External"/><Relationship Id="rId4416" Type="http://schemas.openxmlformats.org/officeDocument/2006/relationships/hyperlink" Target="https://www.caixa.gov.br/Downloads/sinapi-cadernos-tecnicos/SINAPI-CT-INSTALACOES-ELETRICAS-ELETRODUTOS-EMBUTIDOS-CABOS-CAIXAS-TOMADAS-E-INTERRUPTORES.pdf" TargetMode="External"/><Relationship Id="rId4830" Type="http://schemas.openxmlformats.org/officeDocument/2006/relationships/hyperlink" Target="https://www.caixa.gov.br/Downloads/sinapi-cadernos-tecnicos/SINAPI-CT-INSTALACOES-HIDRAULICAS-RESERVACAO-E-BOMBAS-DE-RECALQUE.pdf" TargetMode="External"/><Relationship Id="rId7986" Type="http://schemas.openxmlformats.org/officeDocument/2006/relationships/hyperlink" Target="https://www.caixa.gov.br/Downloads/sinapi-cadernos-tecnicos/SINAPI-CT-PINTURA-PARA-PISOS-E-PARA-SINALIZACAO-HORIZONTAL-E-VERTICAL.pdf" TargetMode="External"/><Relationship Id="rId286" Type="http://schemas.openxmlformats.org/officeDocument/2006/relationships/hyperlink" Target="https://www.caixa.gov.br/Downloads/sinapi-cadernos-tecnicos/SINAPI-CT-ARMACAO-PARA-ESTRUTURAS-DE-CONCRETO-ARMADO.pdf" TargetMode="External"/><Relationship Id="rId2381" Type="http://schemas.openxmlformats.org/officeDocument/2006/relationships/hyperlink" Target="https://www.caixa.gov.br/Downloads/sinapi-cadernos-tecnicos/SINAPI-CT-DEPRECIACAO-JUROS-IMPOSTOS-E-SEGUROS-MANUTENCAO-E-MATERIAIS-NA-OPERACAO-DOS-EQUIPAMENTOS.pdf" TargetMode="External"/><Relationship Id="rId3018" Type="http://schemas.openxmlformats.org/officeDocument/2006/relationships/hyperlink" Target="https://www.caixa.gov.br/Downloads/sinapi-cadernos-tecnicos/SINAPI-CT-EQUIPAMENTOS-DE-PROTECAO-COLETIVA.pdf" TargetMode="External"/><Relationship Id="rId3432" Type="http://schemas.openxmlformats.org/officeDocument/2006/relationships/hyperlink" Target="https://www.caixa.gov.br/Downloads/sinapi-cadernos-tecnicos/SINAPI-CT-ESQUADRIAS-JANELAS.pdf" TargetMode="External"/><Relationship Id="rId6588" Type="http://schemas.openxmlformats.org/officeDocument/2006/relationships/hyperlink" Target="https://www.caixa.gov.br/Downloads/sinapi-cadernos-tecnicos/SINAPI-CT-INSTALACOES-EM-COBRE.pdf" TargetMode="External"/><Relationship Id="rId7639" Type="http://schemas.openxmlformats.org/officeDocument/2006/relationships/hyperlink" Target="https://www.caixa.gov.br/Downloads/sinapi-cadernos-tecnicos/SINAPI-CT-PARQUINHOS-E-EQUIPAMENTOS-DE-GINASTICA-AO-AR-LIVRE.pdf" TargetMode="External"/><Relationship Id="rId353" Type="http://schemas.openxmlformats.org/officeDocument/2006/relationships/hyperlink" Target="https://www.caixa.gov.br/Downloads/sinapi-cadernos-tecnicos/SINAPI-CT-ASSENTAMENTO-DE-TUBOS-DE-ESGOTO-EM-PVC-E-PEAD.pdf" TargetMode="External"/><Relationship Id="rId2034" Type="http://schemas.openxmlformats.org/officeDocument/2006/relationships/hyperlink" Target="https://www.caixa.gov.br/Downloads/sinapi-cadernos-tecnicos/SINAPI-CT-DEPRECIACAO-JUROS-IMPOSTOS-E-SEGUROS-MANUTENCAO-E-MATERIAIS-NA-OPERACAO-DOS-EQUIPAMENTOS.pdf" TargetMode="External"/><Relationship Id="rId9061" Type="http://schemas.openxmlformats.org/officeDocument/2006/relationships/hyperlink" Target="https://www.caixa.gov.br/Downloads/sinapi-cadernos-tecnicos/SINAPI-CT-TELHAMENTO-PARA-COBERTURA.pdf" TargetMode="External"/><Relationship Id="rId420" Type="http://schemas.openxmlformats.org/officeDocument/2006/relationships/hyperlink" Target="https://www.caixa.gov.br/Downloads/sinapi-cadernos-tecnicos/SINAPI-CT-ASSENTAMENTO-DE-TUBOS-DE-PVC-E-METALICOS-EM-REDES-DE-AGUA.pdf" TargetMode="External"/><Relationship Id="rId1050" Type="http://schemas.openxmlformats.org/officeDocument/2006/relationships/hyperlink" Target="https://www.caixa.gov.br/Downloads/sinapi-cadernos-tecnicos/SINAPI-CT-BOCAS-PARA-BUEIROS.pdf" TargetMode="External"/><Relationship Id="rId2101" Type="http://schemas.openxmlformats.org/officeDocument/2006/relationships/hyperlink" Target="https://www.caixa.gov.br/Downloads/sinapi-cadernos-tecnicos/SINAPI-CT-DEPRECIACAO-JUROS-IMPOSTOS-E-SEGUROS-MANUTENCAO-E-MATERIAIS-NA-OPERACAO-DOS-EQUIPAMENTOS.pdf" TargetMode="External"/><Relationship Id="rId5257" Type="http://schemas.openxmlformats.org/officeDocument/2006/relationships/hyperlink" Target="https://www.caixa.gov.br/Downloads/sinapi-cadernos-tecnicos/SINAPI-CT-INSTALACOES-HIDRAULICAS-EM-PPR.pdf" TargetMode="External"/><Relationship Id="rId6655" Type="http://schemas.openxmlformats.org/officeDocument/2006/relationships/hyperlink" Target="https://www.caixa.gov.br/Downloads/sinapi-cadernos-tecnicos/SINAPI-CT-LAJES-PRE-MOLDADAS.pdf" TargetMode="External"/><Relationship Id="rId7706" Type="http://schemas.openxmlformats.org/officeDocument/2006/relationships/hyperlink" Target="https://www.caixa.gov.br/Downloads/sinapi-cadernos-tecnicos/SINAPI-CT-PAVIMENTO-INTERTRAVADO.pdf" TargetMode="External"/><Relationship Id="rId5671" Type="http://schemas.openxmlformats.org/officeDocument/2006/relationships/hyperlink" Target="https://www.caixa.gov.br/Downloads/sinapi-cadernos-tecnicos/SINAPI-CT-INSTALACOES-PREDIAIS-DE-AGUA-FRIA-EM-PVC.pdf" TargetMode="External"/><Relationship Id="rId6308" Type="http://schemas.openxmlformats.org/officeDocument/2006/relationships/hyperlink" Target="https://www.caixa.gov.br/Downloads/sinapi-cadernos-tecnicos/SINAPI-CT-INSTALACOES-DE-AR-CONDICIONADO.pdf" TargetMode="External"/><Relationship Id="rId6722" Type="http://schemas.openxmlformats.org/officeDocument/2006/relationships/hyperlink" Target="https://www.caixa.gov.br/Downloads/sinapi-cadernos-tecnicos/SINAPI-CT-LIGACOES-PREDIAIS-DE-AGUA-E-ESGOTO.pdf" TargetMode="External"/><Relationship Id="rId1867" Type="http://schemas.openxmlformats.org/officeDocument/2006/relationships/hyperlink" Target="https://www.caixa.gov.br/Downloads/sinapi-cadernos-tecnicos/SINAPI-CT-DEMOLICOES-E-REMOCOES.pdf" TargetMode="External"/><Relationship Id="rId2918" Type="http://schemas.openxmlformats.org/officeDocument/2006/relationships/hyperlink" Target="https://www.caixa.gov.br/Downloads/sinapi-cadernos-tecnicos/SINAPI-CT-ELETROCALHAS.pdf" TargetMode="External"/><Relationship Id="rId4273" Type="http://schemas.openxmlformats.org/officeDocument/2006/relationships/hyperlink" Target="https://www.caixa.gov.br/Downloads/sinapi-cadernos-tecnicos/SINAPI-CT-GUIAS-E-SARJETAS.pdf" TargetMode="External"/><Relationship Id="rId5324" Type="http://schemas.openxmlformats.org/officeDocument/2006/relationships/hyperlink" Target="https://www.caixa.gov.br/Downloads/sinapi-cadernos-tecnicos/SINAPI-CT-INSTALACOES-HIDRAULICAS-EM-PPR.pdf" TargetMode="External"/><Relationship Id="rId8894" Type="http://schemas.openxmlformats.org/officeDocument/2006/relationships/hyperlink" Target="https://www.caixa.gov.br/Downloads/sinapi-cadernos-tecnicos/SINAPI-CT-SINALIZACAO-VERTICAL-VIARIA.pdf" TargetMode="External"/><Relationship Id="rId1934" Type="http://schemas.openxmlformats.org/officeDocument/2006/relationships/hyperlink" Target="https://www.caixa.gov.br/Downloads/sinapi-cadernos-tecnicos/SINAPI-CT-DEPRECIACAO-JUROS-IMPOSTOS-E-SEGUROS-MANUTENCAO-E-MATERIAIS-NA-OPERACAO-DOS-EQUIPAMENTOS.pdf" TargetMode="External"/><Relationship Id="rId4340" Type="http://schemas.openxmlformats.org/officeDocument/2006/relationships/hyperlink" Target="https://www.caixa.gov.br/Downloads/sinapi-cadernos-tecnicos/SINAPI-CT-IMPERMEABILIZACAO-PROTECAO-MECANICA-E-TRATAMENTO-DE-JUNTA.pdf" TargetMode="External"/><Relationship Id="rId7496" Type="http://schemas.openxmlformats.org/officeDocument/2006/relationships/hyperlink" Target="https://www.caixa.gov.br/Downloads/sinapi-cadernos-tecnicos/SINAPI-CT-MONTAGEM-DE-GRUAS-E-CREMALHEIRAS.pdf" TargetMode="External"/><Relationship Id="rId8547" Type="http://schemas.openxmlformats.org/officeDocument/2006/relationships/hyperlink" Target="https://www.caixa.gov.br/Downloads/sinapi-cadernos-tecnicos/SINAPI-CT-RECOMPOSICAO-DE-PAVIMENTOS.pdf" TargetMode="External"/><Relationship Id="rId8961" Type="http://schemas.openxmlformats.org/officeDocument/2006/relationships/hyperlink" Target="https://www.caixa.gov.br/Downloads/sinapi-cadernos-tecnicos/SINAPI-CT-SISTEMAS-DE-MEDICAO.pdf" TargetMode="External"/><Relationship Id="rId6098" Type="http://schemas.openxmlformats.org/officeDocument/2006/relationships/hyperlink" Target="https://www.caixa.gov.br/Downloads/sinapi-cadernos-tecnicos/SINAPI-CT-INSTALACOES-DE-GAS-E-INCENDIO-EM-ACO-E-FERRO-GALVANIZADO.pdf" TargetMode="External"/><Relationship Id="rId7149" Type="http://schemas.openxmlformats.org/officeDocument/2006/relationships/hyperlink" Target="https://www.caixa.gov.br/Downloads/sinapi-metodologia/Livro_SINAPI_Calculos_Parametros.pdf" TargetMode="External"/><Relationship Id="rId7563" Type="http://schemas.openxmlformats.org/officeDocument/2006/relationships/hyperlink" Target="https://www.caixa.gov.br/Downloads/sinapi-cadernos-tecnicos/SINAPI-CT-PAREDES-DE-CONCRETO-ESTUCAMENTO.pdf" TargetMode="External"/><Relationship Id="rId8614" Type="http://schemas.openxmlformats.org/officeDocument/2006/relationships/hyperlink" Target="https://www.caixa.gov.br/Downloads/sinapi-cadernos-tecnicos/SINAPI-CT-REDES-DE-LOGICA-TELEFONIA-E-IMAGEM.pdf" TargetMode="External"/><Relationship Id="rId6165" Type="http://schemas.openxmlformats.org/officeDocument/2006/relationships/hyperlink" Target="https://www.caixa.gov.br/Downloads/sinapi-cadernos-tecnicos/SINAPI-CT-INSTALACOES-DE-GAS-E-INCENDIO-EM-ACO-E-FERRO-GALVANIZADO.pdf" TargetMode="External"/><Relationship Id="rId7216" Type="http://schemas.openxmlformats.org/officeDocument/2006/relationships/hyperlink" Target="https://www.caixa.gov.br/Downloads/sinapi-cadernos-tecnicos/SINAPI-CT-LOUCAS-E-METAIS.pdf" TargetMode="External"/><Relationship Id="rId3759" Type="http://schemas.openxmlformats.org/officeDocument/2006/relationships/hyperlink" Target="https://www.caixa.gov.br/Downloads/sinapi-cadernos-tecnicos/SINAPI-CT-ESTRUTURAS-DE-CONTENCAO-PERFIS-PRANCHADOS-CORTINAS-E-MUROS-DE-ARRIMO.pdf" TargetMode="External"/><Relationship Id="rId5181" Type="http://schemas.openxmlformats.org/officeDocument/2006/relationships/hyperlink" Target="https://www.caixa.gov.br/Downloads/sinapi-cadernos-tecnicos/SINAPI-CT-INSTALACOES-HIDRAULICAS-EM-PEX.pdf" TargetMode="External"/><Relationship Id="rId6232" Type="http://schemas.openxmlformats.org/officeDocument/2006/relationships/hyperlink" Target="https://www.caixa.gov.br/Downloads/sinapi-cadernos-tecnicos/SINAPI-CT-INSTALACOES-DE-GAS-E-INCENDIO-EM-ACO-E-FERRO-GALVANIZADO.pdf" TargetMode="External"/><Relationship Id="rId7630" Type="http://schemas.openxmlformats.org/officeDocument/2006/relationships/hyperlink" Target="https://www.caixa.gov.br/Downloads/sinapi-cadernos-tecnicos/SINAPI-CT-PARQUINHOS-E-EQUIPAMENTOS-DE-GINASTICA-AO-AR-LIVRE.pdf" TargetMode="External"/><Relationship Id="rId9388" Type="http://schemas.openxmlformats.org/officeDocument/2006/relationships/hyperlink" Target="https://www.caixa.gov.br/Downloads/sinapi-cadernos-tecnicos/SINAPI-CT-TRANSPORTE-CARGA-E-DESCARGA-DE-MATERIAIS.pdf" TargetMode="External"/><Relationship Id="rId2775" Type="http://schemas.openxmlformats.org/officeDocument/2006/relationships/hyperlink" Target="https://www.caixa.gov.br/Downloads/sinapi-cadernos-tecnicos/SINAPI-CT-DRENOS.pdf" TargetMode="External"/><Relationship Id="rId3826" Type="http://schemas.openxmlformats.org/officeDocument/2006/relationships/hyperlink" Target="https://www.caixa.gov.br/Downloads/sinapi-cadernos-tecnicos/SINAPI-CT-ESTRUTURAS-DE-MADEIRA.pdf" TargetMode="External"/><Relationship Id="rId747" Type="http://schemas.openxmlformats.org/officeDocument/2006/relationships/hyperlink" Target="https://www.caixa.gov.br/Downloads/sinapi-cadernos-tecnicos/SINAPI-CT-ATERRO-E-REATERRO-DE-VALAS.pdf" TargetMode="External"/><Relationship Id="rId1377" Type="http://schemas.openxmlformats.org/officeDocument/2006/relationships/hyperlink" Target="https://www.caixa.gov.br/Downloads/sinapi-cadernos-tecnicos/SINAPI-CT-CONCRETO-PROTENDIDO.pdf" TargetMode="External"/><Relationship Id="rId1791" Type="http://schemas.openxmlformats.org/officeDocument/2006/relationships/hyperlink" Target="https://www.caixa.gov.br/Downloads/sinapi-cadernos-tecnicos/SINAPI-CT-CUSTOS-HORARIOS-PRODUTIVO-E-IMPRODUTIVO-DOS-EQUIPAMENTOS.pdf" TargetMode="External"/><Relationship Id="rId2428" Type="http://schemas.openxmlformats.org/officeDocument/2006/relationships/hyperlink" Target="https://www.caixa.gov.br/Downloads/sinapi-cadernos-tecnicos/SINAPI-CT-DEPRECIACAO-JUROS-IMPOSTOS-E-SEGUROS-MANUTENCAO-E-MATERIAIS-NA-OPERACAO-DOS-EQUIPAMENTOS.pdf" TargetMode="External"/><Relationship Id="rId2842" Type="http://schemas.openxmlformats.org/officeDocument/2006/relationships/hyperlink" Target="https://www.caixa.gov.br/Downloads/sinapi-cadernos-tecnicos/SINAPI-CT-DUTOS-PARA-AR-CONDICIONADO.pdf" TargetMode="External"/><Relationship Id="rId5998" Type="http://schemas.openxmlformats.org/officeDocument/2006/relationships/hyperlink" Target="https://www.caixa.gov.br/Downloads/sinapi-cadernos-tecnicos/SINAPI-CT-INSTALACOES-DE-GAS-E-INCENDIO-EM-ACO-E-FERRO-GALVANIZADO.pdf" TargetMode="External"/><Relationship Id="rId9455" Type="http://schemas.openxmlformats.org/officeDocument/2006/relationships/hyperlink" Target="https://www.caixa.gov.br/Downloads/sinapi-cadernos-tecnicos/SINAPI-CT-TUBULACAO-FLANGEADA-PARA-REDES-DE-AGUA.pdf" TargetMode="External"/><Relationship Id="rId83" Type="http://schemas.openxmlformats.org/officeDocument/2006/relationships/hyperlink" Target="https://www.caixa.gov.br/Downloads/sinapi-cadernos-tecnicos/SINAPI-CT-ALVENARIA-DE-VEDACAO.pdf" TargetMode="External"/><Relationship Id="rId814" Type="http://schemas.openxmlformats.org/officeDocument/2006/relationships/hyperlink" Target="https://www.caixa.gov.br/Downloads/sinapi-cadernos-tecnicos/SINAPI-CT-ATERROS-BASES-SUB-BASES-E-IMPRIMACOES.pdf" TargetMode="External"/><Relationship Id="rId1444" Type="http://schemas.openxmlformats.org/officeDocument/2006/relationships/hyperlink" Target="https://www.caixa.gov.br/Downloads/sinapi-cadernos-tecnicos/SINAPI-CT-CONTRAPISO.pdf" TargetMode="External"/><Relationship Id="rId8057" Type="http://schemas.openxmlformats.org/officeDocument/2006/relationships/hyperlink" Target="https://www.caixa.gov.br/Downloads/sinapi-cadernos-tecnicos/SINAPI-CT-POSTES-DE-CONCRETO-E-METALICOS.pdf" TargetMode="External"/><Relationship Id="rId8471" Type="http://schemas.openxmlformats.org/officeDocument/2006/relationships/hyperlink" Target="https://www.caixa.gov.br/Downloads/sinapi-cadernos-tecnicos/SINAPI-CT-RASGOS-E-FIXACOES.pdf" TargetMode="External"/><Relationship Id="rId9108" Type="http://schemas.openxmlformats.org/officeDocument/2006/relationships/hyperlink" Target="https://www.caixa.gov.br/Downloads/sinapi-cadernos-tecnicos/SINAPI-CT-TRANSPORTE-FLUVIAL-CARGA-E-DESCARGA.pdf" TargetMode="External"/><Relationship Id="rId9522" Type="http://schemas.openxmlformats.org/officeDocument/2006/relationships/hyperlink" Target="https://www.caixa.gov.br/Downloads/sinapi-cadernos-tecnicos/SINAPI-CT-USINAGENS.pdf" TargetMode="External"/><Relationship Id="rId1511" Type="http://schemas.openxmlformats.org/officeDocument/2006/relationships/hyperlink" Target="https://www.caixa.gov.br/Downloads/sinapi-cadernos-tecnicos/SINAPI-CT-CUSTOS-HORARIOS-PRODUTIVO-E-IMPRODUTIVO-DOS-EQUIPAMENTOS.pdf" TargetMode="External"/><Relationship Id="rId4667" Type="http://schemas.openxmlformats.org/officeDocument/2006/relationships/hyperlink" Target="https://www.caixa.gov.br/Downloads/sinapi-cadernos-tecnicos/SINAPI-CT-INSTALACOES-ELETRICAS-QUADROS-CABOS-DISJUNTORES-CONTATORES-E-BARRAMENTOS-BLINDADOS.pdf" TargetMode="External"/><Relationship Id="rId5718" Type="http://schemas.openxmlformats.org/officeDocument/2006/relationships/hyperlink" Target="https://www.caixa.gov.br/Downloads/sinapi-cadernos-tecnicos/SINAPI-CT-INSTALACOES-PREDIAIS-DE-AGUA-QUENTE-EM-CPVC.pdf" TargetMode="External"/><Relationship Id="rId7073" Type="http://schemas.openxmlformats.org/officeDocument/2006/relationships/hyperlink" Target="https://www.caixa.gov.br/Downloads/sinapi-metodologia/Livro_SINAPI_Calculos_Parametros.pdf" TargetMode="External"/><Relationship Id="rId8124" Type="http://schemas.openxmlformats.org/officeDocument/2006/relationships/hyperlink" Target="https://www.caixa.gov.br/Downloads/sinapi-cadernos-tecnicos/SINAPI-CT-POSTES-DE-CONCRETO-E-METALICOS.pdf" TargetMode="External"/><Relationship Id="rId3269" Type="http://schemas.openxmlformats.org/officeDocument/2006/relationships/hyperlink" Target="https://www.caixa.gov.br/Downloads/sinapi-cadernos-tecnicos/SINAPI-CT-ESCAVACAO-DE-VALAS.pdf" TargetMode="External"/><Relationship Id="rId3683" Type="http://schemas.openxmlformats.org/officeDocument/2006/relationships/hyperlink" Target="https://www.caixa.gov.br/Downloads/sinapi-cadernos-tecnicos/SINAPI-CT-ESTRUTURA-E-TRAMA-PARA-COBERTURA.pdf" TargetMode="External"/><Relationship Id="rId7140" Type="http://schemas.openxmlformats.org/officeDocument/2006/relationships/hyperlink" Target="https://www.caixa.gov.br/Downloads/sinapi-metodologia/Livro_SINAPI_Calculos_Parametros.pdf" TargetMode="External"/><Relationship Id="rId2285" Type="http://schemas.openxmlformats.org/officeDocument/2006/relationships/hyperlink" Target="https://www.caixa.gov.br/Downloads/sinapi-cadernos-tecnicos/SINAPI-CT-DEPRECIACAO-JUROS-IMPOSTOS-E-SEGUROS-MANUTENCAO-E-MATERIAIS-NA-OPERACAO-DOS-EQUIPAMENTOS.pdf" TargetMode="External"/><Relationship Id="rId3336" Type="http://schemas.openxmlformats.org/officeDocument/2006/relationships/hyperlink" Target="https://www.caixa.gov.br/Downloads/sinapi-cadernos-tecnicos/SINAPI-CT-ESCAVACAO-EM-MATERIAL-DE-3&#170;-CATEGORIA.pdf" TargetMode="External"/><Relationship Id="rId4734" Type="http://schemas.openxmlformats.org/officeDocument/2006/relationships/hyperlink" Target="https://www.caixa.gov.br/Downloads/sinapi-cadernos-tecnicos/SINAPI-CT-INSTALACOES-ELETRICAS-REDE-DE-DISTRIBUICAO.pdf" TargetMode="External"/><Relationship Id="rId257" Type="http://schemas.openxmlformats.org/officeDocument/2006/relationships/hyperlink" Target="https://www.caixa.gov.br/Downloads/sinapi-cadernos-tecnicos/SINAPI-CT-ARGAMASSAS.pdf" TargetMode="External"/><Relationship Id="rId3750" Type="http://schemas.openxmlformats.org/officeDocument/2006/relationships/hyperlink" Target="https://www.caixa.gov.br/Downloads/sinapi-cadernos-tecnicos/SINAPI-CT-ESTRUTURAS-DE-CONTENCAO-ESTACAS-PAREDES-DIAFRAGMA-E-MURETA-GUIA.pdf" TargetMode="External"/><Relationship Id="rId4801" Type="http://schemas.openxmlformats.org/officeDocument/2006/relationships/hyperlink" Target="https://www.caixa.gov.br/Downloads/sinapi-cadernos-tecnicos/SINAPI-CT-INSTALACOES-ELETRICAS-REDE-DE-DISTRIBUICAO.pdf" TargetMode="External"/><Relationship Id="rId7957" Type="http://schemas.openxmlformats.org/officeDocument/2006/relationships/hyperlink" Target="https://www.caixa.gov.br/Downloads/sinapi-cadernos-tecnicos/SINAPI-CT-PINTURA-EM-SUPERFICIES-METALICAS.pdf" TargetMode="External"/><Relationship Id="rId671" Type="http://schemas.openxmlformats.org/officeDocument/2006/relationships/hyperlink" Target="https://www.caixa.gov.br/Downloads/sinapi-cadernos-tecnicos/SINAPI-CT-ASSENTAMENTO-DE-TUBOS-DE-ESGOTO-OU-DRENAGEM-PLUVIAL-EM-CONCRETO.pdf" TargetMode="External"/><Relationship Id="rId2352" Type="http://schemas.openxmlformats.org/officeDocument/2006/relationships/hyperlink" Target="https://www.caixa.gov.br/Downloads/sinapi-cadernos-tecnicos/SINAPI-CT-DEPRECIACAO-JUROS-IMPOSTOS-E-SEGUROS-MANUTENCAO-E-MATERIAIS-NA-OPERACAO-DOS-EQUIPAMENTOS.pdf" TargetMode="External"/><Relationship Id="rId3403" Type="http://schemas.openxmlformats.org/officeDocument/2006/relationships/hyperlink" Target="https://www.caixa.gov.br/Downloads/sinapi-cadernos-tecnicos/SINAPI-CT-ESCORAMENTO-E-PREPARO-DE-FUNDO-DE-VALAS.pdf" TargetMode="External"/><Relationship Id="rId6559" Type="http://schemas.openxmlformats.org/officeDocument/2006/relationships/hyperlink" Target="https://www.caixa.gov.br/Downloads/sinapi-cadernos-tecnicos/SINAPI-CT-INSTALACOES-EM-COBRE.pdf" TargetMode="External"/><Relationship Id="rId6973" Type="http://schemas.openxmlformats.org/officeDocument/2006/relationships/hyperlink" Target="https://www.caixa.gov.br/Downloads/sinapi-metodologia/Livro_SINAPI_Calculos_Parametros.pdf" TargetMode="External"/><Relationship Id="rId324" Type="http://schemas.openxmlformats.org/officeDocument/2006/relationships/hyperlink" Target="https://www.caixa.gov.br/Downloads/sinapi-cadernos-tecnicos/SINAPI-CT-ARMACAO-PARA-ESTRUTURAS-DE-CONCRETO-ARMADO.pdf" TargetMode="External"/><Relationship Id="rId2005" Type="http://schemas.openxmlformats.org/officeDocument/2006/relationships/hyperlink" Target="https://www.caixa.gov.br/Downloads/sinapi-cadernos-tecnicos/SINAPI-CT-DEPRECIACAO-JUROS-IMPOSTOS-E-SEGUROS-MANUTENCAO-E-MATERIAIS-NA-OPERACAO-DOS-EQUIPAMENTOS.pdf" TargetMode="External"/><Relationship Id="rId5575" Type="http://schemas.openxmlformats.org/officeDocument/2006/relationships/hyperlink" Target="https://www.caixa.gov.br/Downloads/sinapi-cadernos-tecnicos/SINAPI-CT-INSTALACOES-PREDIAIS-DE-AGUA-FRIA-EM-PVC.pdf" TargetMode="External"/><Relationship Id="rId6626" Type="http://schemas.openxmlformats.org/officeDocument/2006/relationships/hyperlink" Target="https://www.caixa.gov.br/Downloads/sinapi-cadernos-tecnicos/SINAPI-CT-INSTALACOES-PARA-CANTEIROS-DE-OBRAS.pdf" TargetMode="External"/><Relationship Id="rId9032" Type="http://schemas.openxmlformats.org/officeDocument/2006/relationships/hyperlink" Target="https://www.caixa.gov.br/Downloads/sinapi-cadernos-tecnicos/SINAPI-CT-TELHAMENTO-PARA-COBERTURA.pdf" TargetMode="External"/><Relationship Id="rId1021" Type="http://schemas.openxmlformats.org/officeDocument/2006/relationships/hyperlink" Target="https://www.caixa.gov.br/Downloads/sinapi-cadernos-tecnicos/SINAPI-CT-BOCAS-PARA-BUEIROS.pdf" TargetMode="External"/><Relationship Id="rId4177" Type="http://schemas.openxmlformats.org/officeDocument/2006/relationships/hyperlink" Target="https://www.caixa.gov.br/Downloads/sinapi-cadernos-tecnicos/SINAPI-CT-GESSO.pdf" TargetMode="External"/><Relationship Id="rId4591" Type="http://schemas.openxmlformats.org/officeDocument/2006/relationships/hyperlink" Target="https://www.caixa.gov.br/Downloads/sinapi-cadernos-tecnicos/SINAPI-CT-INSTALACOES-ELETRICAS-ELETRODUTOS-CONEXOES-E-CONDULETES-APARENTES.pdf" TargetMode="External"/><Relationship Id="rId5228" Type="http://schemas.openxmlformats.org/officeDocument/2006/relationships/hyperlink" Target="https://www.caixa.gov.br/Downloads/sinapi-cadernos-tecnicos/SINAPI-CT-INSTALACOES-HIDRAULICAS-EM-PEX.pdf" TargetMode="External"/><Relationship Id="rId5642" Type="http://schemas.openxmlformats.org/officeDocument/2006/relationships/hyperlink" Target="https://www.caixa.gov.br/Downloads/sinapi-cadernos-tecnicos/SINAPI-CT-INSTALACOES-PREDIAIS-DE-AGUA-FRIA-EM-PVC.pdf" TargetMode="External"/><Relationship Id="rId8798" Type="http://schemas.openxmlformats.org/officeDocument/2006/relationships/hyperlink" Target="https://www.caixa.gov.br/Downloads/sinapi-cadernos-tecnicos/SINAPI-CT-REMOCAO-DE-ENTULHO-E-DESCARTE.pdf" TargetMode="External"/><Relationship Id="rId3193" Type="http://schemas.openxmlformats.org/officeDocument/2006/relationships/hyperlink" Target="https://www.caixa.gov.br/Downloads/sinapi-cadernos-tecnicos/SINAPI-CT-ESCAVACAO-VERTICAL-A-CEU-ABERTO.pdf" TargetMode="External"/><Relationship Id="rId4244" Type="http://schemas.openxmlformats.org/officeDocument/2006/relationships/hyperlink" Target="https://www.caixa.gov.br/Downloads/sinapi-cadernos-tecnicos/SINAPI-CT-GUIAS-E-SARJETAS.pdf" TargetMode="External"/><Relationship Id="rId1838" Type="http://schemas.openxmlformats.org/officeDocument/2006/relationships/hyperlink" Target="https://www.caixa.gov.br/Downloads/sinapi-cadernos-tecnicos/SINAPI-CT-CUSTOS-HORARIOS-PRODUTIVO-E-IMPRODUTIVO-DOS-EQUIPAMENTOS.pdf" TargetMode="External"/><Relationship Id="rId3260" Type="http://schemas.openxmlformats.org/officeDocument/2006/relationships/hyperlink" Target="https://www.caixa.gov.br/Downloads/sinapi-cadernos-tecnicos/SINAPI-CT-ESCAVACAO-VERTICAL-A-CEU-ABERTO.pdf" TargetMode="External"/><Relationship Id="rId4311" Type="http://schemas.openxmlformats.org/officeDocument/2006/relationships/hyperlink" Target="https://www.caixa.gov.br/Downloads/sinapi-cadernos-tecnicos/SINAPI-CT-ILUMINACAO-PREDIAL-E-MONITORAMENTO.pdf" TargetMode="External"/><Relationship Id="rId7467" Type="http://schemas.openxmlformats.org/officeDocument/2006/relationships/hyperlink" Target="https://www.caixa.gov.br/Downloads/sinapi-cadernos-tecnicos/SINAPI-CT-MOBILIARIO-URBANO.pdf" TargetMode="External"/><Relationship Id="rId8865" Type="http://schemas.openxmlformats.org/officeDocument/2006/relationships/hyperlink" Target="https://www.caixa.gov.br/Downloads/sinapi-cadernos-tecnicos/SINAPI-CT-SINALIZACAO-HORIZONTAL-VIARIA.pdf" TargetMode="External"/><Relationship Id="rId181" Type="http://schemas.openxmlformats.org/officeDocument/2006/relationships/hyperlink" Target="https://www.caixa.gov.br/Downloads/sinapi-cadernos-tecnicos/SINAPI-CT-ARGAMASSAS.pdf" TargetMode="External"/><Relationship Id="rId1905" Type="http://schemas.openxmlformats.org/officeDocument/2006/relationships/hyperlink" Target="https://www.caixa.gov.br/Downloads/sinapi-cadernos-tecnicos/SINAPI-CT-DEPRECIACAO-JUROS-IMPOSTOS-E-SEGUROS-MANUTENCAO-E-MATERIAIS-NA-OPERACAO-DOS-EQUIPAMENTOS.pdf" TargetMode="External"/><Relationship Id="rId6069" Type="http://schemas.openxmlformats.org/officeDocument/2006/relationships/hyperlink" Target="https://www.caixa.gov.br/Downloads/sinapi-cadernos-tecnicos/SINAPI-CT-INSTALACOES-DE-GAS-E-INCENDIO-EM-ACO-E-FERRO-GALVANIZADO.pdf" TargetMode="External"/><Relationship Id="rId7881" Type="http://schemas.openxmlformats.org/officeDocument/2006/relationships/hyperlink" Target="https://www.caixa.gov.br/Downloads/sinapi-cadernos-tecnicos/SINAPI-CT-PINTURA-EM-MADEIRA.pdf" TargetMode="External"/><Relationship Id="rId8518" Type="http://schemas.openxmlformats.org/officeDocument/2006/relationships/hyperlink" Target="https://www.caixa.gov.br/Downloads/sinapi-cadernos-tecnicos/SINAPI-CT-RECOMPOSICAO-DE-PAVIMENTOS.pdf" TargetMode="External"/><Relationship Id="rId8932" Type="http://schemas.openxmlformats.org/officeDocument/2006/relationships/hyperlink" Target="https://www.caixa.gov.br/Downloads/sinapi-cadernos-tecnicos/SINAPI-CT-SISTEMA-DE-PROTECAO-CONTRA-DESCARGAS-ATMOSFERICAS-SPDA.pdf" TargetMode="External"/><Relationship Id="rId5085" Type="http://schemas.openxmlformats.org/officeDocument/2006/relationships/hyperlink" Target="https://www.caixa.gov.br/Downloads/sinapi-cadernos-tecnicos/SINAPI-CT-INSTALACOES-HIDRAULICAS-RESERVACAO-E-BOMBAS-DE-RECALQUE.pdf" TargetMode="External"/><Relationship Id="rId6483" Type="http://schemas.openxmlformats.org/officeDocument/2006/relationships/hyperlink" Target="https://www.caixa.gov.br/Downloads/sinapi-cadernos-tecnicos/SINAPI-CT-INSTALACOES-EM-COBRE.pdf" TargetMode="External"/><Relationship Id="rId7534" Type="http://schemas.openxmlformats.org/officeDocument/2006/relationships/hyperlink" Target="https://www.caixa.gov.br/Downloads/sinapi-cadernos-tecnicos/SINAPI-CT-PAREDES-DE-CONCRETO-ARMACAO.pdf" TargetMode="External"/><Relationship Id="rId998" Type="http://schemas.openxmlformats.org/officeDocument/2006/relationships/hyperlink" Target="https://www.caixa.gov.br/Downloads/sinapi-cadernos-tecnicos/SINAPI-CT-BOCAS-PARA-BUEIROS.pdf" TargetMode="External"/><Relationship Id="rId2679" Type="http://schemas.openxmlformats.org/officeDocument/2006/relationships/hyperlink" Target="https://www.caixa.gov.br/Downloads/sinapi-cadernos-tecnicos/SINAPI-CT-DEPRECIACAO-JUROS-IMPOSTOS-E-SEGUROS-MANUTENCAO-E-MATERIAIS-NA-OPERACAO-DOS-EQUIPAMENTOS.pdf" TargetMode="External"/><Relationship Id="rId6136" Type="http://schemas.openxmlformats.org/officeDocument/2006/relationships/hyperlink" Target="https://www.caixa.gov.br/Downloads/sinapi-cadernos-tecnicos/SINAPI-CT-INSTALACOES-DE-GAS-E-INCENDIO-EM-ACO-E-FERRO-GALVANIZADO.pdf" TargetMode="External"/><Relationship Id="rId6550" Type="http://schemas.openxmlformats.org/officeDocument/2006/relationships/hyperlink" Target="https://www.caixa.gov.br/Downloads/sinapi-cadernos-tecnicos/SINAPI-CT-INSTALACOES-EM-COBRE.pdf" TargetMode="External"/><Relationship Id="rId7601" Type="http://schemas.openxmlformats.org/officeDocument/2006/relationships/hyperlink" Target="https://www.caixa.gov.br/Downloads/sinapi-cadernos-tecnicos/SINAPI-CT-PAREDES-EM-DRYWALL.pdf" TargetMode="External"/><Relationship Id="rId1695" Type="http://schemas.openxmlformats.org/officeDocument/2006/relationships/hyperlink" Target="https://www.caixa.gov.br/Downloads/sinapi-cadernos-tecnicos/SINAPI-CT-CUSTOS-HORARIOS-PRODUTIVO-E-IMPRODUTIVO-DOS-EQUIPAMENTOS.pdf" TargetMode="External"/><Relationship Id="rId2746" Type="http://schemas.openxmlformats.org/officeDocument/2006/relationships/hyperlink" Target="https://www.caixa.gov.br/Downloads/sinapi-cadernos-tecnicos/SINAPI-CT-DRENAGEM-DE-AR-CONDICIONADO.pdf" TargetMode="External"/><Relationship Id="rId5152" Type="http://schemas.openxmlformats.org/officeDocument/2006/relationships/hyperlink" Target="https://www.caixa.gov.br/Downloads/sinapi-cadernos-tecnicos/SINAPI-CT-INSTALACOES-HIDRAULICAS-EM-PEX.pdf" TargetMode="External"/><Relationship Id="rId6203" Type="http://schemas.openxmlformats.org/officeDocument/2006/relationships/hyperlink" Target="https://www.caixa.gov.br/Downloads/sinapi-cadernos-tecnicos/SINAPI-CT-INSTALACOES-DE-GAS-E-INCENDIO-EM-ACO-E-FERRO-GALVANIZADO.pdf" TargetMode="External"/><Relationship Id="rId9359" Type="http://schemas.openxmlformats.org/officeDocument/2006/relationships/hyperlink" Target="https://www.caixa.gov.br/Downloads/sinapi-cadernos-tecnicos/SINAPI-CT-TRANSPORTE-CARGA-E-DESCARGA-DE-MATERIAIS.pdf" TargetMode="External"/><Relationship Id="rId9773" Type="http://schemas.openxmlformats.org/officeDocument/2006/relationships/hyperlink" Target="https://www.caixa.gov.br/Downloads/sinapi-cadernos-tecnicos/SINAPI-CT-VALVULAS-PARA-REDES-DE-SANEAMENTO.pdf" TargetMode="External"/><Relationship Id="rId718" Type="http://schemas.openxmlformats.org/officeDocument/2006/relationships/hyperlink" Target="https://www.caixa.gov.br/Downloads/sinapi-cadernos-tecnicos/SINAPI-CT-ATERRO-E-REATERRO-DE-VALAS.pdf" TargetMode="External"/><Relationship Id="rId1348" Type="http://schemas.openxmlformats.org/officeDocument/2006/relationships/hyperlink" Target="https://www.caixa.gov.br/Downloads/sinapi-cadernos-tecnicos/SINAPI-CT-CONCRETO-PROTENDIDO.pdf" TargetMode="External"/><Relationship Id="rId1762" Type="http://schemas.openxmlformats.org/officeDocument/2006/relationships/hyperlink" Target="https://www.caixa.gov.br/Downloads/sinapi-cadernos-tecnicos/SINAPI-CT-CUSTOS-HORARIOS-PRODUTIVO-E-IMPRODUTIVO-DOS-EQUIPAMENTOS.pdf" TargetMode="External"/><Relationship Id="rId8375" Type="http://schemas.openxmlformats.org/officeDocument/2006/relationships/hyperlink" Target="https://www.caixa.gov.br/Downloads/sinapi-cadernos-tecnicos/SINAPI-CT-RADIER-PISO-DE-CONCRETO-E-LAJE-SOBRE-SOLO.pdf" TargetMode="External"/><Relationship Id="rId9426" Type="http://schemas.openxmlformats.org/officeDocument/2006/relationships/hyperlink" Target="https://www.caixa.gov.br/Downloads/sinapi-cadernos-tecnicos/SINAPI-CT-TRATAMENTOS-SUPERFICIAIS.pdf" TargetMode="External"/><Relationship Id="rId1415" Type="http://schemas.openxmlformats.org/officeDocument/2006/relationships/hyperlink" Target="https://www.caixa.gov.br/Downloads/sinapi-cadernos-tecnicos/SINAPI-CT-CONTRAPISO.pdf" TargetMode="External"/><Relationship Id="rId2813" Type="http://schemas.openxmlformats.org/officeDocument/2006/relationships/hyperlink" Target="https://www.caixa.gov.br/Downloads/sinapi-cadernos-tecnicos/SINAPI-CT-DUTOS-PARA-AR-CONDICIONADO.pdf" TargetMode="External"/><Relationship Id="rId5969" Type="http://schemas.openxmlformats.org/officeDocument/2006/relationships/hyperlink" Target="https://www.caixa.gov.br/Downloads/sinapi-cadernos-tecnicos/SINAPI-CT-INSTALACOES-DE-GAS-E-INCENDIO-EM-ACO-E-FERRO-GALVANIZADO.pdf" TargetMode="External"/><Relationship Id="rId7391" Type="http://schemas.openxmlformats.org/officeDocument/2006/relationships/hyperlink" Target="https://www.caixa.gov.br/Downloads/sinapi-cadernos-tecnicos/SINAPI-CT-MASSA-UNICA-EXTERNA.pdf" TargetMode="External"/><Relationship Id="rId8028" Type="http://schemas.openxmlformats.org/officeDocument/2006/relationships/hyperlink" Target="https://www.caixa.gov.br/Downloads/sinapi-cadernos-tecnicos/SINAPI-CT-PISOS.pdf" TargetMode="External"/><Relationship Id="rId8442" Type="http://schemas.openxmlformats.org/officeDocument/2006/relationships/hyperlink" Target="https://www.caixa.gov.br/Downloads/sinapi-cadernos-tecnicos/SINAPI-CT-RASGOS-E-FIXACOES.pdf" TargetMode="External"/><Relationship Id="rId54" Type="http://schemas.openxmlformats.org/officeDocument/2006/relationships/hyperlink" Target="https://www.caixa.gov.br/Downloads/sinapi-cadernos-tecnicos/SINAPI-CT-ALVENARIA-DE-VEDACAO.pdf" TargetMode="External"/><Relationship Id="rId4985" Type="http://schemas.openxmlformats.org/officeDocument/2006/relationships/hyperlink" Target="https://www.caixa.gov.br/Downloads/sinapi-cadernos-tecnicos/SINAPI-CT-INSTALACOES-HIDRAULICAS-RESERVACAO-E-BOMBAS-DE-RECALQUE.pdf" TargetMode="External"/><Relationship Id="rId7044" Type="http://schemas.openxmlformats.org/officeDocument/2006/relationships/hyperlink" Target="https://www.caixa.gov.br/Downloads/sinapi-metodologia/Livro_SINAPI_Calculos_Parametros.pdf" TargetMode="External"/><Relationship Id="rId2189" Type="http://schemas.openxmlformats.org/officeDocument/2006/relationships/hyperlink" Target="https://www.caixa.gov.br/Downloads/sinapi-cadernos-tecnicos/SINAPI-CT-DEPRECIACAO-JUROS-IMPOSTOS-E-SEGUROS-MANUTENCAO-E-MATERIAIS-NA-OPERACAO-DOS-EQUIPAMENTOS.pdf" TargetMode="External"/><Relationship Id="rId3587" Type="http://schemas.openxmlformats.org/officeDocument/2006/relationships/hyperlink" Target="https://www.caixa.gov.br/Downloads/sinapi-cadernos-tecnicos/SINAPI-CT-ESTACAS-BROCA-STRAUSS-E-ESCAVADA-COM-FLUIDO-ESTABILIZANTE.pdf" TargetMode="External"/><Relationship Id="rId4638" Type="http://schemas.openxmlformats.org/officeDocument/2006/relationships/hyperlink" Target="https://www.caixa.gov.br/Downloads/sinapi-cadernos-tecnicos/SINAPI-CT-INSTALACOES-ELETRICAS-QUADROS-CABOS-DISJUNTORES-CONTATORES-E-BARRAMENTOS-BLINDADOS.pdf" TargetMode="External"/><Relationship Id="rId6060" Type="http://schemas.openxmlformats.org/officeDocument/2006/relationships/hyperlink" Target="https://www.caixa.gov.br/Downloads/sinapi-cadernos-tecnicos/SINAPI-CT-INSTALACOES-DE-GAS-E-INCENDIO-EM-ACO-E-FERRO-GALVANIZADO.pdf" TargetMode="External"/><Relationship Id="rId3654" Type="http://schemas.openxmlformats.org/officeDocument/2006/relationships/hyperlink" Target="https://www.caixa.gov.br/Downloads/sinapi-cadernos-tecnicos/SINAPI-CT-ESTRUTURA-E-TRAMA-PARA-COBERTURA.pdf" TargetMode="External"/><Relationship Id="rId4705" Type="http://schemas.openxmlformats.org/officeDocument/2006/relationships/hyperlink" Target="https://www.caixa.gov.br/Downloads/sinapi-cadernos-tecnicos/SINAPI-CT-INSTALACOES-ELETRICAS-QUADROS-CABOS-DISJUNTORES-CONTATORES-E-BARRAMENTOS-BLINDADOS.pdf" TargetMode="External"/><Relationship Id="rId7111" Type="http://schemas.openxmlformats.org/officeDocument/2006/relationships/hyperlink" Target="https://www.caixa.gov.br/Downloads/sinapi-metodologia/Livro_SINAPI_Calculos_Parametros.pdf" TargetMode="External"/><Relationship Id="rId575" Type="http://schemas.openxmlformats.org/officeDocument/2006/relationships/hyperlink" Target="https://www.caixa.gov.br/Downloads/sinapi-cadernos-tecnicos/SINAPI-CT-ASSENTAMENTO-DE-TUBOS-DE-PVC-E-METALICOS-EM-REDES-DE-AGUA.pdf" TargetMode="External"/><Relationship Id="rId2256" Type="http://schemas.openxmlformats.org/officeDocument/2006/relationships/hyperlink" Target="https://www.caixa.gov.br/Downloads/sinapi-cadernos-tecnicos/SINAPI-CT-DEPRECIACAO-JUROS-IMPOSTOS-E-SEGUROS-MANUTENCAO-E-MATERIAIS-NA-OPERACAO-DOS-EQUIPAMENTOS.pdf" TargetMode="External"/><Relationship Id="rId2670" Type="http://schemas.openxmlformats.org/officeDocument/2006/relationships/hyperlink" Target="https://www.caixa.gov.br/Downloads/sinapi-cadernos-tecnicos/SINAPI-CT-DEPRECIACAO-JUROS-IMPOSTOS-E-SEGUROS-MANUTENCAO-E-MATERIAIS-NA-OPERACAO-DOS-EQUIPAMENTOS.pdf" TargetMode="External"/><Relationship Id="rId3307" Type="http://schemas.openxmlformats.org/officeDocument/2006/relationships/hyperlink" Target="https://www.caixa.gov.br/Downloads/sinapi-cadernos-tecnicos/SINAPI-CT-ESCAVACAO-DE-VALAS.pdf" TargetMode="External"/><Relationship Id="rId3721" Type="http://schemas.openxmlformats.org/officeDocument/2006/relationships/hyperlink" Target="https://www.caixa.gov.br/Downloads/sinapi-cadernos-tecnicos/SINAPI-CT-ESTRUTURA-E-TRAMA-PARA-COBERTURA.pdf" TargetMode="External"/><Relationship Id="rId6877" Type="http://schemas.openxmlformats.org/officeDocument/2006/relationships/hyperlink" Target="https://www.caixa.gov.br/Downloads/sinapi-metodologia/Livro_SINAPI_Calculos_Parametros.pdf" TargetMode="External"/><Relationship Id="rId7928" Type="http://schemas.openxmlformats.org/officeDocument/2006/relationships/hyperlink" Target="https://www.caixa.gov.br/Downloads/sinapi-cadernos-tecnicos/SINAPI-CT-PINTURA-EM-SUPERFICIES-METALICAS.pdf" TargetMode="External"/><Relationship Id="rId9283" Type="http://schemas.openxmlformats.org/officeDocument/2006/relationships/hyperlink" Target="https://www.caixa.gov.br/Downloads/sinapi-cadernos-tecnicos/SINAPI-CT-TRANSPORTE-DE-MATERIAIS-DENTRO-DO-CANTEIRO-DE-OBRAS.pdf" TargetMode="External"/><Relationship Id="rId228" Type="http://schemas.openxmlformats.org/officeDocument/2006/relationships/hyperlink" Target="https://www.caixa.gov.br/Downloads/sinapi-cadernos-tecnicos/SINAPI-CT-ARGAMASSAS.pdf" TargetMode="External"/><Relationship Id="rId642" Type="http://schemas.openxmlformats.org/officeDocument/2006/relationships/hyperlink" Target="https://www.caixa.gov.br/Downloads/sinapi-cadernos-tecnicos/SINAPI-CT-ASSENTAMENTO-DE-TUBOS-DE-ESGOTO-OU-DRENAGEM-PLUVIAL-EM-CONCRETO.pdf" TargetMode="External"/><Relationship Id="rId1272" Type="http://schemas.openxmlformats.org/officeDocument/2006/relationships/hyperlink" Target="https://www.caixa.gov.br/Downloads/sinapi-cadernos-tecnicos/SINAPI-CT-CHAPISCO.pdf" TargetMode="External"/><Relationship Id="rId2323" Type="http://schemas.openxmlformats.org/officeDocument/2006/relationships/hyperlink" Target="https://www.caixa.gov.br/Downloads/sinapi-cadernos-tecnicos/SINAPI-CT-DEPRECIACAO-JUROS-IMPOSTOS-E-SEGUROS-MANUTENCAO-E-MATERIAIS-NA-OPERACAO-DOS-EQUIPAMENTOS.pdf" TargetMode="External"/><Relationship Id="rId5479" Type="http://schemas.openxmlformats.org/officeDocument/2006/relationships/hyperlink" Target="https://www.caixa.gov.br/Downloads/sinapi-cadernos-tecnicos/SINAPI-CT-INSTALACOES-PREDIAIS-DE-AGUA-FRIA-EM-PVC.pdf" TargetMode="External"/><Relationship Id="rId5893" Type="http://schemas.openxmlformats.org/officeDocument/2006/relationships/hyperlink" Target="https://www.caixa.gov.br/Downloads/sinapi-cadernos-tecnicos/SINAPI-CT-INSTALACOES-PREDIAIS-DE-AGUAS-PLUVIAIS-TUBOS-CONEXOES-CAIXAS-E-RALOS.pdf" TargetMode="External"/><Relationship Id="rId9350" Type="http://schemas.openxmlformats.org/officeDocument/2006/relationships/hyperlink" Target="https://www.caixa.gov.br/Downloads/sinapi-cadernos-tecnicos/SINAPI-CT-TRANSPORTE-CARGA-E-DESCARGA-DE-MATERIAIS.pdf" TargetMode="External"/><Relationship Id="rId4495" Type="http://schemas.openxmlformats.org/officeDocument/2006/relationships/hyperlink" Target="https://www.caixa.gov.br/Downloads/sinapi-cadernos-tecnicos/SINAPI-CT-INSTALACOES-ELETRICAS-ELETRODUTOS-EMBUTIDOS-CABOS-CAIXAS-TOMADAS-E-INTERRUPTORES.pdf" TargetMode="External"/><Relationship Id="rId5546" Type="http://schemas.openxmlformats.org/officeDocument/2006/relationships/hyperlink" Target="https://www.caixa.gov.br/Downloads/sinapi-cadernos-tecnicos/SINAPI-CT-INSTALACOES-PREDIAIS-DE-AGUA-FRIA-EM-PVC.pdf" TargetMode="External"/><Relationship Id="rId6944" Type="http://schemas.openxmlformats.org/officeDocument/2006/relationships/hyperlink" Target="https://www.caixa.gov.br/Downloads/sinapi-metodologia/Livro_SINAPI_Calculos_Parametros.pdf" TargetMode="External"/><Relationship Id="rId9003" Type="http://schemas.openxmlformats.org/officeDocument/2006/relationships/hyperlink" Target="https://www.caixa.gov.br/Downloads/sinapi-cadernos-tecnicos/SINAPI-CT-SISTEMAS-DE-MEDICAO.pdf" TargetMode="External"/><Relationship Id="rId3097" Type="http://schemas.openxmlformats.org/officeDocument/2006/relationships/hyperlink" Target="https://www.caixa.gov.br/Downloads/sinapi-cadernos-tecnicos/SINAPI-CT-ESCADAS.pdf" TargetMode="External"/><Relationship Id="rId4148" Type="http://schemas.openxmlformats.org/officeDocument/2006/relationships/hyperlink" Target="https://www.caixa.gov.br/Downloads/sinapi-cadernos-tecnicos/SINAPI-CT-GALERIAS-COM-ADUELAS-DE-CONCRETO.pdf" TargetMode="External"/><Relationship Id="rId5960" Type="http://schemas.openxmlformats.org/officeDocument/2006/relationships/hyperlink" Target="https://www.caixa.gov.br/Downloads/sinapi-cadernos-tecnicos/SINAPI-CT-INSTALACOES-DE-GAS-E-INCENDIO-EM-ACO-E-FERRO-GALVANIZADO.pdf" TargetMode="External"/><Relationship Id="rId3164" Type="http://schemas.openxmlformats.org/officeDocument/2006/relationships/hyperlink" Target="https://www.caixa.gov.br/Downloads/sinapi-cadernos-tecnicos/SINAPI-CT-ESCAVACAO-HORIZONTAL.pdf" TargetMode="External"/><Relationship Id="rId4562" Type="http://schemas.openxmlformats.org/officeDocument/2006/relationships/hyperlink" Target="https://www.caixa.gov.br/Downloads/sinapi-cadernos-tecnicos/SINAPI-CT-INSTALACOES-ELETRICAS-ELETRODUTOS-CONEXOES-E-CONDULETES-APARENTES.pdf" TargetMode="External"/><Relationship Id="rId5613" Type="http://schemas.openxmlformats.org/officeDocument/2006/relationships/hyperlink" Target="https://www.caixa.gov.br/Downloads/sinapi-cadernos-tecnicos/SINAPI-CT-INSTALACOES-PREDIAIS-DE-AGUA-FRIA-EM-PVC.pdf" TargetMode="External"/><Relationship Id="rId8769" Type="http://schemas.openxmlformats.org/officeDocument/2006/relationships/hyperlink" Target="https://www.caixa.gov.br/Downloads/sinapi-cadernos-tecnicos/SINAPI-CT-REDES-DE-AGUA-E-ESGOTO-EM-PEAD-LISO-(TUBOS-E-CONEXOES).pdf" TargetMode="External"/><Relationship Id="rId1809" Type="http://schemas.openxmlformats.org/officeDocument/2006/relationships/hyperlink" Target="https://www.caixa.gov.br/Downloads/sinapi-cadernos-tecnicos/SINAPI-CT-CUSTOS-HORARIOS-PRODUTIVO-E-IMPRODUTIVO-DOS-EQUIPAMENTOS.pdf" TargetMode="External"/><Relationship Id="rId4215" Type="http://schemas.openxmlformats.org/officeDocument/2006/relationships/hyperlink" Target="https://www.caixa.gov.br/Downloads/sinapi-cadernos-tecnicos/SINAPI-CT-GUARDA-CORPO-CORRIMAO-E-GRADE-PARA-ESQUADRIAS.pdf" TargetMode="External"/><Relationship Id="rId7785" Type="http://schemas.openxmlformats.org/officeDocument/2006/relationships/hyperlink" Target="https://www.caixa.gov.br/Downloads/sinapi-cadernos-tecnicos/SINAPI-CT-PERFURACAO-HORIZONTAL-DIRECIONAL-HDD.pdf" TargetMode="External"/><Relationship Id="rId8836" Type="http://schemas.openxmlformats.org/officeDocument/2006/relationships/hyperlink" Target="https://www.caixa.gov.br/Downloads/sinapi-cadernos-tecnicos/SINAPI-CT-REVESTIMENTOS-CERAMICOS-INTERNOS.pdf" TargetMode="External"/><Relationship Id="rId2180" Type="http://schemas.openxmlformats.org/officeDocument/2006/relationships/hyperlink" Target="https://www.caixa.gov.br/Downloads/sinapi-cadernos-tecnicos/SINAPI-CT-DEPRECIACAO-JUROS-IMPOSTOS-E-SEGUROS-MANUTENCAO-E-MATERIAIS-NA-OPERACAO-DOS-EQUIPAMENTOS.pdf" TargetMode="External"/><Relationship Id="rId3231" Type="http://schemas.openxmlformats.org/officeDocument/2006/relationships/hyperlink" Target="https://www.caixa.gov.br/Downloads/sinapi-cadernos-tecnicos/SINAPI-CT-ESCAVACAO-VERTICAL-A-CEU-ABERTO.pdf" TargetMode="External"/><Relationship Id="rId6387" Type="http://schemas.openxmlformats.org/officeDocument/2006/relationships/hyperlink" Target="https://www.caixa.gov.br/Downloads/sinapi-cadernos-tecnicos/SINAPI-CT-INSTALACOES-EM-COBRE.pdf" TargetMode="External"/><Relationship Id="rId7438" Type="http://schemas.openxmlformats.org/officeDocument/2006/relationships/hyperlink" Target="https://www.caixa.gov.br/Downloads/sinapi-cadernos-tecnicos/SINAPI-CT-MASSA-UNICA-INTERNA.pdf" TargetMode="External"/><Relationship Id="rId7852" Type="http://schemas.openxmlformats.org/officeDocument/2006/relationships/hyperlink" Target="https://www.caixa.gov.br/Downloads/sinapi-cadernos-tecnicos/SINAPI-CT-PINTURA-EXTERNA.pdf" TargetMode="External"/><Relationship Id="rId8903" Type="http://schemas.openxmlformats.org/officeDocument/2006/relationships/hyperlink" Target="https://www.caixa.gov.br/Downloads/sinapi-cadernos-tecnicos/SINAPI-CT-SINALIZACAO-VERTICAL-VIARIA.pdf" TargetMode="External"/><Relationship Id="rId152" Type="http://schemas.openxmlformats.org/officeDocument/2006/relationships/hyperlink" Target="https://www.caixa.gov.br/Downloads/sinapi-cadernos-tecnicos/SINAPI-CT-ARGAMASSAS.pdf" TargetMode="External"/><Relationship Id="rId2997" Type="http://schemas.openxmlformats.org/officeDocument/2006/relationships/hyperlink" Target="https://www.caixa.gov.br/Downloads/sinapi-cadernos-tecnicos/SINAPI-CT-EQUIPAMENTOS-DE-PROTECAO-COLETIVA.pdf" TargetMode="External"/><Relationship Id="rId6454" Type="http://schemas.openxmlformats.org/officeDocument/2006/relationships/hyperlink" Target="https://www.caixa.gov.br/Downloads/sinapi-cadernos-tecnicos/SINAPI-CT-INSTALACOES-EM-COBRE.pdf" TargetMode="External"/><Relationship Id="rId7505" Type="http://schemas.openxmlformats.org/officeDocument/2006/relationships/hyperlink" Target="https://www.caixa.gov.br/Downloads/sinapi-cadernos-tecnicos/SINAPI-CT-PAISAGISMO-PLANTIO.pdf" TargetMode="External"/><Relationship Id="rId969" Type="http://schemas.openxmlformats.org/officeDocument/2006/relationships/hyperlink" Target="https://www.caixa.gov.br/Downloads/sinapi-cadernos-tecnicos/SINAPI-CT-ATERROS-BASES-SUB-BASES-E-IMPRIMACOES.pdf" TargetMode="External"/><Relationship Id="rId1599" Type="http://schemas.openxmlformats.org/officeDocument/2006/relationships/hyperlink" Target="https://www.caixa.gov.br/Downloads/sinapi-cadernos-tecnicos/SINAPI-CT-CUSTOS-HORARIOS-PRODUTIVO-E-IMPRODUTIVO-DOS-EQUIPAMENTOS.pdf" TargetMode="External"/><Relationship Id="rId5056" Type="http://schemas.openxmlformats.org/officeDocument/2006/relationships/hyperlink" Target="https://www.caixa.gov.br/Downloads/sinapi-cadernos-tecnicos/SINAPI-CT-INSTALACOES-HIDRAULICAS-RESERVACAO-E-BOMBAS-DE-RECALQUE.pdf" TargetMode="External"/><Relationship Id="rId5470" Type="http://schemas.openxmlformats.org/officeDocument/2006/relationships/hyperlink" Target="https://www.caixa.gov.br/Downloads/sinapi-cadernos-tecnicos/SINAPI-CT-INSTALACOES-PREDIAIS-DE-AGUA-FRIA-EM-PVC.pdf" TargetMode="External"/><Relationship Id="rId6107" Type="http://schemas.openxmlformats.org/officeDocument/2006/relationships/hyperlink" Target="https://www.caixa.gov.br/Downloads/sinapi-cadernos-tecnicos/SINAPI-CT-INSTALACOES-DE-GAS-E-INCENDIO-EM-ACO-E-FERRO-GALVANIZADO.pdf" TargetMode="External"/><Relationship Id="rId6521" Type="http://schemas.openxmlformats.org/officeDocument/2006/relationships/hyperlink" Target="https://www.caixa.gov.br/Downloads/sinapi-cadernos-tecnicos/SINAPI-CT-INSTALACOES-EM-COBRE.pdf" TargetMode="External"/><Relationship Id="rId9677" Type="http://schemas.openxmlformats.org/officeDocument/2006/relationships/hyperlink" Target="https://www.caixa.gov.br/Downloads/sinapi-cadernos-tecnicos/SINAPI-CT-VALVULAS-E-REGISTROS-PARA-SISTEMAS-PREDIAIS.pdf" TargetMode="External"/><Relationship Id="rId4072" Type="http://schemas.openxmlformats.org/officeDocument/2006/relationships/hyperlink" Target="https://www.caixa.gov.br/Downloads/sinapi-cadernos-tecnicos/SINAPI-CT-FORMAS-PARA-ESTRUTURAS-DE-CONCRETO-ARMADO.pdf" TargetMode="External"/><Relationship Id="rId5123" Type="http://schemas.openxmlformats.org/officeDocument/2006/relationships/hyperlink" Target="https://www.caixa.gov.br/Downloads/sinapi-cadernos-tecnicos/SINAPI-CT-INSTALACOES-HIDRAULICAS-EM-PEX.pdf" TargetMode="External"/><Relationship Id="rId8279" Type="http://schemas.openxmlformats.org/officeDocument/2006/relationships/hyperlink" Target="https://www.caixa.gov.br/Downloads/sinapi-cadernos-tecnicos/SINAPI-CT-POCOS-DE-VISITA-E-CAIXAS-PARA-BOCAS-DE-LOBO.pdf" TargetMode="External"/><Relationship Id="rId1666" Type="http://schemas.openxmlformats.org/officeDocument/2006/relationships/hyperlink" Target="https://www.caixa.gov.br/Downloads/sinapi-cadernos-tecnicos/SINAPI-CT-CUSTOS-HORARIOS-PRODUTIVO-E-IMPRODUTIVO-DOS-EQUIPAMENTOS.pdf" TargetMode="External"/><Relationship Id="rId2717" Type="http://schemas.openxmlformats.org/officeDocument/2006/relationships/hyperlink" Target="https://www.caixa.gov.br/Downloads/sinapi-cadernos-tecnicos/SINAPI-CT-DISSIPADORES-DE-ENERGIA.pdf" TargetMode="External"/><Relationship Id="rId7295" Type="http://schemas.openxmlformats.org/officeDocument/2006/relationships/hyperlink" Target="https://www.caixa.gov.br/Downloads/sinapi-cadernos-tecnicos/SINAPI-CT-LUMINARIAS-EXTERNAS.pdf" TargetMode="External"/><Relationship Id="rId8693" Type="http://schemas.openxmlformats.org/officeDocument/2006/relationships/hyperlink" Target="https://www.caixa.gov.br/Downloads/sinapi-cadernos-tecnicos/SINAPI-CT-REDES-DE-AGUA-E-ESGOTO-EM-PEAD-LISO-(TUBOS-E-CONEXOES).pdf" TargetMode="External"/><Relationship Id="rId9744" Type="http://schemas.openxmlformats.org/officeDocument/2006/relationships/hyperlink" Target="https://www.caixa.gov.br/Downloads/sinapi-cadernos-tecnicos/SINAPI-CT-VALVULAS-PARA-REDES-DE-SANEAMENTO.pdf" TargetMode="External"/><Relationship Id="rId1319" Type="http://schemas.openxmlformats.org/officeDocument/2006/relationships/hyperlink" Target="https://www.caixa.gov.br/Downloads/sinapi-cadernos-tecnicos/SINAPI-CT-CONCRETO-PROJETADO.pdf" TargetMode="External"/><Relationship Id="rId1733" Type="http://schemas.openxmlformats.org/officeDocument/2006/relationships/hyperlink" Target="https://www.caixa.gov.br/Downloads/sinapi-cadernos-tecnicos/SINAPI-CT-CUSTOS-HORARIOS-PRODUTIVO-E-IMPRODUTIVO-DOS-EQUIPAMENTOS.pdf" TargetMode="External"/><Relationship Id="rId4889" Type="http://schemas.openxmlformats.org/officeDocument/2006/relationships/hyperlink" Target="https://www.caixa.gov.br/Downloads/sinapi-cadernos-tecnicos/SINAPI-CT-INSTALACOES-HIDRAULICAS-RESERVACAO-E-BOMBAS-DE-RECALQUE.pdf" TargetMode="External"/><Relationship Id="rId8346" Type="http://schemas.openxmlformats.org/officeDocument/2006/relationships/hyperlink" Target="https://www.caixa.gov.br/Downloads/sinapi-cadernos-tecnicos/SINAPI-CT-QUADRAS-E-SEUS-EQUIPAMENTOS.pdf" TargetMode="External"/><Relationship Id="rId8760" Type="http://schemas.openxmlformats.org/officeDocument/2006/relationships/hyperlink" Target="https://www.caixa.gov.br/Downloads/sinapi-cadernos-tecnicos/SINAPI-CT-REDES-DE-AGUA-E-ESGOTO-EM-PEAD-LISO-(TUBOS-E-CONEXOES).pdf" TargetMode="External"/><Relationship Id="rId25" Type="http://schemas.openxmlformats.org/officeDocument/2006/relationships/hyperlink" Target="https://www.caixa.gov.br/Downloads/sinapi-cadernos-tecnicos/SINAPI-CT-ALVENARIA-ESTRUTURAL-BLOCOS-DE-CONCRETO.pdf" TargetMode="External"/><Relationship Id="rId1800" Type="http://schemas.openxmlformats.org/officeDocument/2006/relationships/hyperlink" Target="https://www.caixa.gov.br/Downloads/sinapi-cadernos-tecnicos/SINAPI-CT-CUSTOS-HORARIOS-PRODUTIVO-E-IMPRODUTIVO-DOS-EQUIPAMENTOS.pdf" TargetMode="External"/><Relationship Id="rId4956" Type="http://schemas.openxmlformats.org/officeDocument/2006/relationships/hyperlink" Target="https://www.caixa.gov.br/Downloads/sinapi-cadernos-tecnicos/SINAPI-CT-INSTALACOES-HIDRAULICAS-RESERVACAO-E-BOMBAS-DE-RECALQUE.pdf" TargetMode="External"/><Relationship Id="rId7362" Type="http://schemas.openxmlformats.org/officeDocument/2006/relationships/hyperlink" Target="https://www.caixa.gov.br/Downloads/sinapi-cadernos-tecnicos/SINAPI-CT-MASSA-UNICA-EXTERNA.pdf" TargetMode="External"/><Relationship Id="rId8413" Type="http://schemas.openxmlformats.org/officeDocument/2006/relationships/hyperlink" Target="https://www.caixa.gov.br/Downloads/sinapi-cadernos-tecnicos/SINAPI-CT-RASGOS-E-FIXACOES.pdf" TargetMode="External"/><Relationship Id="rId3558" Type="http://schemas.openxmlformats.org/officeDocument/2006/relationships/hyperlink" Target="https://www.caixa.gov.br/Downloads/sinapi-cadernos-tecnicos/SINAPI-CT-ESQUADRIAS-PORTAS.pdf" TargetMode="External"/><Relationship Id="rId3972" Type="http://schemas.openxmlformats.org/officeDocument/2006/relationships/hyperlink" Target="https://www.caixa.gov.br/Downloads/sinapi-cadernos-tecnicos/SINAPI-CT-FUNDACOES-RASAS-(BLOCOS-SAPATAS-VIGAS-BALDRAME).pdf" TargetMode="External"/><Relationship Id="rId4609" Type="http://schemas.openxmlformats.org/officeDocument/2006/relationships/hyperlink" Target="https://www.caixa.gov.br/Downloads/sinapi-cadernos-tecnicos/SINAPI-CT-INSTALACOES-ELETRICAS-ELETRODUTOS-CONEXOES-E-CONDULETES-APARENTES.pdf" TargetMode="External"/><Relationship Id="rId7015" Type="http://schemas.openxmlformats.org/officeDocument/2006/relationships/hyperlink" Target="https://www.caixa.gov.br/Downloads/sinapi-metodologia/Livro_SINAPI_Calculos_Parametros.pdf" TargetMode="External"/><Relationship Id="rId479" Type="http://schemas.openxmlformats.org/officeDocument/2006/relationships/hyperlink" Target="https://www.caixa.gov.br/Downloads/sinapi-cadernos-tecnicos/SINAPI-CT-ASSENTAMENTO-DE-TUBOS-DE-PVC-E-METALICOS-EM-REDES-DE-AGUA.pdf" TargetMode="External"/><Relationship Id="rId893" Type="http://schemas.openxmlformats.org/officeDocument/2006/relationships/hyperlink" Target="https://www.caixa.gov.br/Downloads/sinapi-cadernos-tecnicos/SINAPI-CT-ATERROS-BASES-SUB-BASES-E-IMPRIMACOES.pdf" TargetMode="External"/><Relationship Id="rId2574" Type="http://schemas.openxmlformats.org/officeDocument/2006/relationships/hyperlink" Target="https://www.caixa.gov.br/Downloads/sinapi-cadernos-tecnicos/SINAPI-CT-DEPRECIACAO-JUROS-IMPOSTOS-E-SEGUROS-MANUTENCAO-E-MATERIAIS-NA-OPERACAO-DOS-EQUIPAMENTOS.pdf" TargetMode="External"/><Relationship Id="rId3625" Type="http://schemas.openxmlformats.org/officeDocument/2006/relationships/hyperlink" Target="https://www.caixa.gov.br/Downloads/sinapi-cadernos-tecnicos/SINAPI-CT-ESTRUTURA-E-TRAMA-PARA-COBERTURA.pdf" TargetMode="External"/><Relationship Id="rId6031" Type="http://schemas.openxmlformats.org/officeDocument/2006/relationships/hyperlink" Target="https://www.caixa.gov.br/Downloads/sinapi-cadernos-tecnicos/SINAPI-CT-INSTALACOES-DE-GAS-E-INCENDIO-EM-ACO-E-FERRO-GALVANIZADO.pdf" TargetMode="External"/><Relationship Id="rId9187" Type="http://schemas.openxmlformats.org/officeDocument/2006/relationships/hyperlink" Target="https://www.caixa.gov.br/Downloads/sinapi-cadernos-tecnicos/SINAPI-CT-TRANSPORTE-FLUVIAL-MOMENTO-DE-TRANSPORTE.pdf" TargetMode="External"/><Relationship Id="rId546" Type="http://schemas.openxmlformats.org/officeDocument/2006/relationships/hyperlink" Target="https://www.caixa.gov.br/Downloads/sinapi-cadernos-tecnicos/SINAPI-CT-ASSENTAMENTO-DE-TUBOS-DE-PVC-E-METALICOS-EM-REDES-DE-AGUA.pdf" TargetMode="External"/><Relationship Id="rId1176" Type="http://schemas.openxmlformats.org/officeDocument/2006/relationships/hyperlink" Target="https://www.caixa.gov.br/Downloads/sinapi-cadernos-tecnicos/SINAPI-CT-CAIXAS-DE-AGUA-PARA-EDIFICACOES.pdf" TargetMode="External"/><Relationship Id="rId2227" Type="http://schemas.openxmlformats.org/officeDocument/2006/relationships/hyperlink" Target="https://www.caixa.gov.br/Downloads/sinapi-cadernos-tecnicos/SINAPI-CT-DEPRECIACAO-JUROS-IMPOSTOS-E-SEGUROS-MANUTENCAO-E-MATERIAIS-NA-OPERACAO-DOS-EQUIPAMENTOS.pdf" TargetMode="External"/><Relationship Id="rId9254" Type="http://schemas.openxmlformats.org/officeDocument/2006/relationships/hyperlink" Target="https://www.caixa.gov.br/Downloads/sinapi-cadernos-tecnicos/SINAPI-CT-TRANSPORTE-DE-MATERIAIS-DENTRO-DO-CANTEIRO-DE-OBRAS.pdf" TargetMode="External"/><Relationship Id="rId960" Type="http://schemas.openxmlformats.org/officeDocument/2006/relationships/hyperlink" Target="https://www.caixa.gov.br/Downloads/sinapi-cadernos-tecnicos/SINAPI-CT-ATERROS-BASES-SUB-BASES-E-IMPRIMACOES.pdf" TargetMode="External"/><Relationship Id="rId1243" Type="http://schemas.openxmlformats.org/officeDocument/2006/relationships/hyperlink" Target="https://www.caixa.gov.br/Downloads/sinapi-cadernos-tecnicos/SINAPI-CT-CERCAS-PROTETORES-E-ALAMBRADOS.pdf" TargetMode="External"/><Relationship Id="rId1590" Type="http://schemas.openxmlformats.org/officeDocument/2006/relationships/hyperlink" Target="https://www.caixa.gov.br/Downloads/sinapi-cadernos-tecnicos/SINAPI-CT-CUSTOS-HORARIOS-PRODUTIVO-E-IMPRODUTIVO-DOS-EQUIPAMENTOS.pdf" TargetMode="External"/><Relationship Id="rId2641" Type="http://schemas.openxmlformats.org/officeDocument/2006/relationships/hyperlink" Target="https://www.caixa.gov.br/Downloads/sinapi-cadernos-tecnicos/SINAPI-CT-DEPRECIACAO-JUROS-IMPOSTOS-E-SEGUROS-MANUTENCAO-E-MATERIAIS-NA-OPERACAO-DOS-EQUIPAMENTOS.pdf" TargetMode="External"/><Relationship Id="rId4399" Type="http://schemas.openxmlformats.org/officeDocument/2006/relationships/hyperlink" Target="https://www.caixa.gov.br/Downloads/sinapi-cadernos-tecnicos/SINAPI-CT-INSTALACOES-ELETRICAS-ELETRODUTOS-EMBUTIDOS-CABOS-CAIXAS-TOMADAS-E-INTERRUPTORES.pdf" TargetMode="External"/><Relationship Id="rId5797" Type="http://schemas.openxmlformats.org/officeDocument/2006/relationships/hyperlink" Target="https://www.caixa.gov.br/Downloads/sinapi-cadernos-tecnicos/SINAPI-CT-INSTALACOES-PREDIAIS-DE-AGUA-QUENTE-EM-CPVC.pdf" TargetMode="External"/><Relationship Id="rId6848" Type="http://schemas.openxmlformats.org/officeDocument/2006/relationships/hyperlink" Target="https://www.caixa.gov.br/Downloads/sinapi-metodologia/Livro_SINAPI_Calculos_Parametros.pdf" TargetMode="External"/><Relationship Id="rId8270" Type="http://schemas.openxmlformats.org/officeDocument/2006/relationships/hyperlink" Target="https://www.caixa.gov.br/Downloads/sinapi-cadernos-tecnicos/SINAPI-CT-POCOS-DE-VISITA-E-CAIXAS-PARA-BOCAS-DE-LOBO.pdf" TargetMode="External"/><Relationship Id="rId613" Type="http://schemas.openxmlformats.org/officeDocument/2006/relationships/hyperlink" Target="https://www.caixa.gov.br/Downloads/sinapi-cadernos-tecnicos/SINAPI-CT-ASSENTAMENTO-DE-TUBOS-DE-PVC-E-METALICOS-EM-REDES-DE-AGUA.pdf" TargetMode="External"/><Relationship Id="rId5864" Type="http://schemas.openxmlformats.org/officeDocument/2006/relationships/hyperlink" Target="https://www.caixa.gov.br/Downloads/sinapi-cadernos-tecnicos/SINAPI-CT-INSTALACOES-PREDIAIS-DE-AGUAS-PLUVIAIS-TUBOS-CONEXOES-CAIXAS-E-RALOS.pdf" TargetMode="External"/><Relationship Id="rId6915" Type="http://schemas.openxmlformats.org/officeDocument/2006/relationships/hyperlink" Target="https://www.caixa.gov.br/Downloads/sinapi-metodologia/Livro_SINAPI_Calculos_Parametros.pdf" TargetMode="External"/><Relationship Id="rId9321" Type="http://schemas.openxmlformats.org/officeDocument/2006/relationships/hyperlink" Target="https://www.caixa.gov.br/Downloads/sinapi-cadernos-tecnicos/SINAPI-CT-TRANSPORTE-CARGA-E-DESCARGA-DE-MATERIAIS.pdf" TargetMode="External"/><Relationship Id="rId1310" Type="http://schemas.openxmlformats.org/officeDocument/2006/relationships/hyperlink" Target="https://www.caixa.gov.br/Downloads/sinapi-cadernos-tecnicos/SINAPI-CT-CONCRETO-PROJETADO.pdf" TargetMode="External"/><Relationship Id="rId4466" Type="http://schemas.openxmlformats.org/officeDocument/2006/relationships/hyperlink" Target="https://www.caixa.gov.br/Downloads/sinapi-cadernos-tecnicos/SINAPI-CT-INSTALACOES-ELETRICAS-ELETRODUTOS-EMBUTIDOS-CABOS-CAIXAS-TOMADAS-E-INTERRUPTORES.pdf" TargetMode="External"/><Relationship Id="rId4880" Type="http://schemas.openxmlformats.org/officeDocument/2006/relationships/hyperlink" Target="https://www.caixa.gov.br/Downloads/sinapi-cadernos-tecnicos/SINAPI-CT-INSTALACOES-HIDRAULICAS-RESERVACAO-E-BOMBAS-DE-RECALQUE.pdf" TargetMode="External"/><Relationship Id="rId5517" Type="http://schemas.openxmlformats.org/officeDocument/2006/relationships/hyperlink" Target="https://www.caixa.gov.br/Downloads/sinapi-cadernos-tecnicos/SINAPI-CT-INSTALACOES-PREDIAIS-DE-AGUA-FRIA-EM-PVC.pdf" TargetMode="External"/><Relationship Id="rId5931" Type="http://schemas.openxmlformats.org/officeDocument/2006/relationships/hyperlink" Target="https://www.caixa.gov.br/Downloads/sinapi-cadernos-tecnicos/SINAPI-CT-INSTALACOES-DE-GAS-E-INCENDIO-EM-ACO-E-FERRO-GALVANIZADO.pdf" TargetMode="External"/><Relationship Id="rId3068" Type="http://schemas.openxmlformats.org/officeDocument/2006/relationships/hyperlink" Target="https://www.caixa.gov.br/Downloads/sinapi-cadernos-tecnicos/SINAPI-CT-ESCADAS.pdf" TargetMode="External"/><Relationship Id="rId3482" Type="http://schemas.openxmlformats.org/officeDocument/2006/relationships/hyperlink" Target="https://www.caixa.gov.br/Downloads/sinapi-cadernos-tecnicos/SINAPI-CT-ESQUADRIAS-PORTAS.pdf" TargetMode="External"/><Relationship Id="rId4119" Type="http://schemas.openxmlformats.org/officeDocument/2006/relationships/hyperlink" Target="https://www.caixa.gov.br/Downloads/sinapi-cadernos-tecnicos/SINAPI-CT-FORMAS-PARA-PILARES-CIRCULARES.pdf" TargetMode="External"/><Relationship Id="rId4533" Type="http://schemas.openxmlformats.org/officeDocument/2006/relationships/hyperlink" Target="https://www.caixa.gov.br/Downloads/sinapi-cadernos-tecnicos/SINAPI-CT-INSTALACOES-ELETRICAS-ELETRODUTOS-EMBUTIDOS-CABOS-CAIXAS-TOMADAS-E-INTERRUPTORES.pdf" TargetMode="External"/><Relationship Id="rId7689" Type="http://schemas.openxmlformats.org/officeDocument/2006/relationships/hyperlink" Target="https://www.caixa.gov.br/Downloads/sinapi-cadernos-tecnicos/SINAPI-CT-PAVIMENTO-INTERTRAVADO.pdf" TargetMode="External"/><Relationship Id="rId2084" Type="http://schemas.openxmlformats.org/officeDocument/2006/relationships/hyperlink" Target="https://www.caixa.gov.br/Downloads/sinapi-cadernos-tecnicos/SINAPI-CT-DEPRECIACAO-JUROS-IMPOSTOS-E-SEGUROS-MANUTENCAO-E-MATERIAIS-NA-OPERACAO-DOS-EQUIPAMENTOS.pdf" TargetMode="External"/><Relationship Id="rId3135" Type="http://schemas.openxmlformats.org/officeDocument/2006/relationships/hyperlink" Target="https://www.caixa.gov.br/Downloads/sinapi-cadernos-tecnicos/SINAPI-CT-ESCADAS.pdf" TargetMode="External"/><Relationship Id="rId4600" Type="http://schemas.openxmlformats.org/officeDocument/2006/relationships/hyperlink" Target="https://www.caixa.gov.br/Downloads/sinapi-cadernos-tecnicos/SINAPI-CT-INSTALACOES-ELETRICAS-ELETRODUTOS-CONEXOES-E-CONDULETES-APARENTES.pdf" TargetMode="External"/><Relationship Id="rId7756" Type="http://schemas.openxmlformats.org/officeDocument/2006/relationships/hyperlink" Target="https://www.caixa.gov.br/Downloads/sinapi-cadernos-tecnicos/SINAPI-CT-PELE-DE-VIDRO-EM-FACHADAS.pdf" TargetMode="External"/><Relationship Id="rId470" Type="http://schemas.openxmlformats.org/officeDocument/2006/relationships/hyperlink" Target="https://www.caixa.gov.br/Downloads/sinapi-cadernos-tecnicos/SINAPI-CT-ASSENTAMENTO-DE-TUBOS-DE-PVC-E-METALICOS-EM-REDES-DE-AGUA.pdf" TargetMode="External"/><Relationship Id="rId2151" Type="http://schemas.openxmlformats.org/officeDocument/2006/relationships/hyperlink" Target="https://www.caixa.gov.br/Downloads/sinapi-cadernos-tecnicos/SINAPI-CT-DEPRECIACAO-JUROS-IMPOSTOS-E-SEGUROS-MANUTENCAO-E-MATERIAIS-NA-OPERACAO-DOS-EQUIPAMENTOS.pdf" TargetMode="External"/><Relationship Id="rId3202" Type="http://schemas.openxmlformats.org/officeDocument/2006/relationships/hyperlink" Target="https://www.caixa.gov.br/Downloads/sinapi-cadernos-tecnicos/SINAPI-CT-ESCAVACAO-VERTICAL-A-CEU-ABERTO.pdf" TargetMode="External"/><Relationship Id="rId6358" Type="http://schemas.openxmlformats.org/officeDocument/2006/relationships/hyperlink" Target="https://www.caixa.gov.br/Downloads/sinapi-cadernos-tecnicos/SINAPI-CT-INSTALACOES-DE-AR-CONDICIONADO-EM-COBRE.pdf" TargetMode="External"/><Relationship Id="rId7409" Type="http://schemas.openxmlformats.org/officeDocument/2006/relationships/hyperlink" Target="https://www.caixa.gov.br/Downloads/sinapi-cadernos-tecnicos/SINAPI-CT-MASSA-UNICA-INTERNA.pdf" TargetMode="External"/><Relationship Id="rId8807" Type="http://schemas.openxmlformats.org/officeDocument/2006/relationships/hyperlink" Target="https://www.caixa.gov.br/Downloads/sinapi-cadernos-tecnicos/SINAPI-CT-REVESTIMENTOS-CERAMICOS-INTERNOS.pdf" TargetMode="External"/><Relationship Id="rId123" Type="http://schemas.openxmlformats.org/officeDocument/2006/relationships/hyperlink" Target="https://www.caixa.gov.br/Downloads/sinapi-cadernos-tecnicos/SINAPI-CT-ARGAMASSAS.pdf" TargetMode="External"/><Relationship Id="rId5374" Type="http://schemas.openxmlformats.org/officeDocument/2006/relationships/hyperlink" Target="https://www.caixa.gov.br/Downloads/sinapi-cadernos-tecnicos/SINAPI-CT-INSTALACOES-PREDIAIS-DE-ESGOTO-TUBOS-E-CONEXOES.pdf" TargetMode="External"/><Relationship Id="rId6772" Type="http://schemas.openxmlformats.org/officeDocument/2006/relationships/hyperlink" Target="https://www.caixa.gov.br/Downloads/sinapi-cadernos-tecnicos/SINAPI-CT-LIMPEZA-DE-OBRA.pdf" TargetMode="External"/><Relationship Id="rId7823" Type="http://schemas.openxmlformats.org/officeDocument/2006/relationships/hyperlink" Target="https://www.caixa.gov.br/Downloads/sinapi-cadernos-tecnicos/SINAPI-CT-PERFURACAO-HORIZONTAL-DIRECIONAL-HDD.pdf" TargetMode="External"/><Relationship Id="rId2968" Type="http://schemas.openxmlformats.org/officeDocument/2006/relationships/hyperlink" Target="https://www.caixa.gov.br/Downloads/sinapi-cadernos-tecnicos/SINAPI-CT-ENERGIA-SOLAR-PARA-EDIFICACOES.pdf" TargetMode="External"/><Relationship Id="rId5027" Type="http://schemas.openxmlformats.org/officeDocument/2006/relationships/hyperlink" Target="https://www.caixa.gov.br/Downloads/sinapi-cadernos-tecnicos/SINAPI-CT-INSTALACOES-HIDRAULICAS-RESERVACAO-E-BOMBAS-DE-RECALQUE.pdf" TargetMode="External"/><Relationship Id="rId6425" Type="http://schemas.openxmlformats.org/officeDocument/2006/relationships/hyperlink" Target="https://www.caixa.gov.br/Downloads/sinapi-cadernos-tecnicos/SINAPI-CT-INSTALACOES-EM-COBRE.pdf" TargetMode="External"/><Relationship Id="rId1984" Type="http://schemas.openxmlformats.org/officeDocument/2006/relationships/hyperlink" Target="https://www.caixa.gov.br/Downloads/sinapi-cadernos-tecnicos/SINAPI-CT-DEPRECIACAO-JUROS-IMPOSTOS-E-SEGUROS-MANUTENCAO-E-MATERIAIS-NA-OPERACAO-DOS-EQUIPAMENTOS.pdf" TargetMode="External"/><Relationship Id="rId4390" Type="http://schemas.openxmlformats.org/officeDocument/2006/relationships/hyperlink" Target="https://www.caixa.gov.br/Downloads/sinapi-cadernos-tecnicos/SINAPI-CT-INSTALACOES-ELETRICAS-ELETRODUTOS-EMBUTIDOS-CABOS-CAIXAS-TOMADAS-E-INTERRUPTORES.pdf" TargetMode="External"/><Relationship Id="rId5441" Type="http://schemas.openxmlformats.org/officeDocument/2006/relationships/hyperlink" Target="https://www.caixa.gov.br/Downloads/sinapi-cadernos-tecnicos/SINAPI-CT-INSTALACOES-PREDIAIS-DE-ESGOTO-TUBOS-E-CONEXOES.pdf" TargetMode="External"/><Relationship Id="rId8597" Type="http://schemas.openxmlformats.org/officeDocument/2006/relationships/hyperlink" Target="https://www.caixa.gov.br/Downloads/sinapi-cadernos-tecnicos/SINAPI-CT-REDES-ENTERRADAS-DE-DISTRIBUICAO-ELETRICA.pdf" TargetMode="External"/><Relationship Id="rId9648" Type="http://schemas.openxmlformats.org/officeDocument/2006/relationships/hyperlink" Target="https://www.caixa.gov.br/Downloads/sinapi-cadernos-tecnicos/SINAPI-CT-VALVULAS-E-REGISTROS-PARA-SISTEMAS-PREDIAIS.pdf" TargetMode="External"/><Relationship Id="rId1637" Type="http://schemas.openxmlformats.org/officeDocument/2006/relationships/hyperlink" Target="https://www.caixa.gov.br/Downloads/sinapi-cadernos-tecnicos/SINAPI-CT-CUSTOS-HORARIOS-PRODUTIVO-E-IMPRODUTIVO-DOS-EQUIPAMENTOS.pdf" TargetMode="External"/><Relationship Id="rId4043" Type="http://schemas.openxmlformats.org/officeDocument/2006/relationships/hyperlink" Target="https://www.caixa.gov.br/Downloads/sinapi-cadernos-tecnicos/SINAPI-CT-FORMAS-PARA-ESTRUTURAS-DE-CONCRETO-ARMADO.pdf" TargetMode="External"/><Relationship Id="rId7199" Type="http://schemas.openxmlformats.org/officeDocument/2006/relationships/hyperlink" Target="https://www.caixa.gov.br/Downloads/sinapi-cadernos-tecnicos/SINAPI-CT-LOUCAS-E-METAIS.pdf" TargetMode="External"/><Relationship Id="rId8664" Type="http://schemas.openxmlformats.org/officeDocument/2006/relationships/hyperlink" Target="https://www.caixa.gov.br/Downloads/sinapi-cadernos-tecnicos/SINAPI-CT-REDES-DE-LOGICA-TELEFONIA-E-IMAGEM.pdf" TargetMode="External"/><Relationship Id="rId9715" Type="http://schemas.openxmlformats.org/officeDocument/2006/relationships/hyperlink" Target="https://www.caixa.gov.br/Downloads/sinapi-cadernos-tecnicos/SINAPI-CT-VALVULAS-E-REGISTROS-PARA-SISTEMAS-PREDIAIS.pdf" TargetMode="External"/><Relationship Id="rId1704" Type="http://schemas.openxmlformats.org/officeDocument/2006/relationships/hyperlink" Target="https://www.caixa.gov.br/Downloads/sinapi-cadernos-tecnicos/SINAPI-CT-CUSTOS-HORARIOS-PRODUTIVO-E-IMPRODUTIVO-DOS-EQUIPAMENTOS.pdf" TargetMode="External"/><Relationship Id="rId4110" Type="http://schemas.openxmlformats.org/officeDocument/2006/relationships/hyperlink" Target="https://www.caixa.gov.br/Downloads/sinapi-cadernos-tecnicos/SINAPI-CT-FORMAS-PARA-ESTRUTURAS-DE-CONCRETO-ARMADO.pdf" TargetMode="External"/><Relationship Id="rId7266" Type="http://schemas.openxmlformats.org/officeDocument/2006/relationships/hyperlink" Target="https://www.caixa.gov.br/Downloads/sinapi-cadernos-tecnicos/SINAPI-CT-LOUCAS-E-METAIS.pdf" TargetMode="External"/><Relationship Id="rId7680" Type="http://schemas.openxmlformats.org/officeDocument/2006/relationships/hyperlink" Target="https://www.caixa.gov.br/Downloads/sinapi-cadernos-tecnicos/SINAPI-CT-PAVIMENTO-INTERTRAVADO.pdf" TargetMode="External"/><Relationship Id="rId8317" Type="http://schemas.openxmlformats.org/officeDocument/2006/relationships/hyperlink" Target="https://www.caixa.gov.br/Downloads/sinapi-cadernos-tecnicos/SINAPI-CT-PRODUCAO-DE-CONCRETO.pdf" TargetMode="External"/><Relationship Id="rId8731" Type="http://schemas.openxmlformats.org/officeDocument/2006/relationships/hyperlink" Target="https://www.caixa.gov.br/Downloads/sinapi-cadernos-tecnicos/SINAPI-CT-REDES-DE-AGUA-E-ESGOTO-EM-PEAD-LISO-(TUBOS-E-CONEXOES).pdf" TargetMode="External"/><Relationship Id="rId6282" Type="http://schemas.openxmlformats.org/officeDocument/2006/relationships/hyperlink" Target="https://www.caixa.gov.br/Downloads/sinapi-cadernos-tecnicos/SINAPI-CT-INSTALACOES-DE-GAS-EM-PEX-MULTICAMADAS.pdf" TargetMode="External"/><Relationship Id="rId7333" Type="http://schemas.openxmlformats.org/officeDocument/2006/relationships/hyperlink" Target="https://www.caixa.gov.br/Downloads/sinapi-cadernos-tecnicos/SINAPI-CT-MASSA-UNICA-EXTERNA.pdf" TargetMode="External"/><Relationship Id="rId797" Type="http://schemas.openxmlformats.org/officeDocument/2006/relationships/hyperlink" Target="https://www.caixa.gov.br/Downloads/sinapi-cadernos-tecnicos/SINAPI-CT-ATERROS-BASES-SUB-BASES-E-IMPRIMACOES.pdf" TargetMode="External"/><Relationship Id="rId2478" Type="http://schemas.openxmlformats.org/officeDocument/2006/relationships/hyperlink" Target="https://www.caixa.gov.br/Downloads/sinapi-cadernos-tecnicos/SINAPI-CT-DEPRECIACAO-JUROS-IMPOSTOS-E-SEGUROS-MANUTENCAO-E-MATERIAIS-NA-OPERACAO-DOS-EQUIPAMENTOS.pdf" TargetMode="External"/><Relationship Id="rId3876" Type="http://schemas.openxmlformats.org/officeDocument/2006/relationships/hyperlink" Target="https://www.caixa.gov.br/Downloads/sinapi-cadernos-tecnicos/SINAPI-CT-EXECUCAO-DE-TIRANTES.pdf" TargetMode="External"/><Relationship Id="rId4927" Type="http://schemas.openxmlformats.org/officeDocument/2006/relationships/hyperlink" Target="https://www.caixa.gov.br/Downloads/sinapi-cadernos-tecnicos/SINAPI-CT-INSTALACOES-HIDRAULICAS-RESERVACAO-E-BOMBAS-DE-RECALQUE.pdf" TargetMode="External"/><Relationship Id="rId2892" Type="http://schemas.openxmlformats.org/officeDocument/2006/relationships/hyperlink" Target="https://www.caixa.gov.br/Downloads/sinapi-cadernos-tecnicos/SINAPI-CT-ELETROCALHAS.pdf" TargetMode="External"/><Relationship Id="rId3529" Type="http://schemas.openxmlformats.org/officeDocument/2006/relationships/hyperlink" Target="https://www.caixa.gov.br/Downloads/sinapi-cadernos-tecnicos/SINAPI-CT-ESQUADRIAS-PORTAS.pdf" TargetMode="External"/><Relationship Id="rId3943" Type="http://schemas.openxmlformats.org/officeDocument/2006/relationships/hyperlink" Target="https://www.caixa.gov.br/Downloads/sinapi-cadernos-tecnicos/SINAPI-CT-FOSSAS-E-SUMIDOUROS.pdf" TargetMode="External"/><Relationship Id="rId6002" Type="http://schemas.openxmlformats.org/officeDocument/2006/relationships/hyperlink" Target="https://www.caixa.gov.br/Downloads/sinapi-cadernos-tecnicos/SINAPI-CT-INSTALACOES-DE-GAS-E-INCENDIO-EM-ACO-E-FERRO-GALVANIZADO.pdf" TargetMode="External"/><Relationship Id="rId7400" Type="http://schemas.openxmlformats.org/officeDocument/2006/relationships/hyperlink" Target="https://www.caixa.gov.br/Downloads/sinapi-cadernos-tecnicos/SINAPI-CT-MASSA-UNICA-EXTERNA.pdf" TargetMode="External"/><Relationship Id="rId9158" Type="http://schemas.openxmlformats.org/officeDocument/2006/relationships/hyperlink" Target="https://www.caixa.gov.br/Downloads/sinapi-cadernos-tecnicos/SINAPI-CT-TRANSPORTE-FLUVIAL-CARGA-E-DESCARGA.pdf" TargetMode="External"/><Relationship Id="rId864" Type="http://schemas.openxmlformats.org/officeDocument/2006/relationships/hyperlink" Target="https://www.caixa.gov.br/Downloads/sinapi-cadernos-tecnicos/SINAPI-CT-ATERROS-BASES-SUB-BASES-E-IMPRIMACOES.pdf" TargetMode="External"/><Relationship Id="rId1494" Type="http://schemas.openxmlformats.org/officeDocument/2006/relationships/hyperlink" Target="https://www.caixa.gov.br/Downloads/sinapi-cadernos-tecnicos/SINAPI-CT-CUSTOS-HORARIOS-PRODUTIVO-E-IMPRODUTIVO-DOS-EQUIPAMENTOS.pdf" TargetMode="External"/><Relationship Id="rId2545" Type="http://schemas.openxmlformats.org/officeDocument/2006/relationships/hyperlink" Target="https://www.caixa.gov.br/Downloads/sinapi-cadernos-tecnicos/SINAPI-CT-DEPRECIACAO-JUROS-IMPOSTOS-E-SEGUROS-MANUTENCAO-E-MATERIAIS-NA-OPERACAO-DOS-EQUIPAMENTOS.pdf" TargetMode="External"/><Relationship Id="rId9572" Type="http://schemas.openxmlformats.org/officeDocument/2006/relationships/hyperlink" Target="https://www.caixa.gov.br/Downloads/sinapi-cadernos-tecnicos/SINAPI-CT-VERGAS-CONTRAVERGAS-E-FIXACAO-DE-ALVENARIA.pdf" TargetMode="External"/><Relationship Id="rId517" Type="http://schemas.openxmlformats.org/officeDocument/2006/relationships/hyperlink" Target="https://www.caixa.gov.br/Downloads/sinapi-cadernos-tecnicos/SINAPI-CT-ASSENTAMENTO-DE-TUBOS-DE-PVC-E-METALICOS-EM-REDES-DE-AGUA.pdf" TargetMode="External"/><Relationship Id="rId931" Type="http://schemas.openxmlformats.org/officeDocument/2006/relationships/hyperlink" Target="https://www.caixa.gov.br/Downloads/sinapi-cadernos-tecnicos/SINAPI-CT-ATERROS-BASES-SUB-BASES-E-IMPRIMACOES.pdf" TargetMode="External"/><Relationship Id="rId1147" Type="http://schemas.openxmlformats.org/officeDocument/2006/relationships/hyperlink" Target="https://www.caixa.gov.br/Downloads/sinapi-cadernos-tecnicos/SINAPI-CT-CAIXAS-ENTERRADAS.pdf" TargetMode="External"/><Relationship Id="rId1561" Type="http://schemas.openxmlformats.org/officeDocument/2006/relationships/hyperlink" Target="https://www.caixa.gov.br/Downloads/sinapi-cadernos-tecnicos/SINAPI-CT-CUSTOS-HORARIOS-PRODUTIVO-E-IMPRODUTIVO-DOS-EQUIPAMENTOS.pdf" TargetMode="External"/><Relationship Id="rId2612" Type="http://schemas.openxmlformats.org/officeDocument/2006/relationships/hyperlink" Target="https://www.caixa.gov.br/Downloads/sinapi-cadernos-tecnicos/SINAPI-CT-DEPRECIACAO-JUROS-IMPOSTOS-E-SEGUROS-MANUTENCAO-E-MATERIAIS-NA-OPERACAO-DOS-EQUIPAMENTOS.pdf" TargetMode="External"/><Relationship Id="rId5768" Type="http://schemas.openxmlformats.org/officeDocument/2006/relationships/hyperlink" Target="https://www.caixa.gov.br/Downloads/sinapi-cadernos-tecnicos/SINAPI-CT-INSTALACOES-PREDIAIS-DE-AGUA-QUENTE-EM-CPVC.pdf" TargetMode="External"/><Relationship Id="rId6819" Type="http://schemas.openxmlformats.org/officeDocument/2006/relationships/hyperlink" Target="https://www.caixa.gov.br/Downloads/sinapi-metodologia/Livro_SINAPI_Calculos_Parametros.pdf" TargetMode="External"/><Relationship Id="rId8174" Type="http://schemas.openxmlformats.org/officeDocument/2006/relationships/hyperlink" Target="https://www.caixa.gov.br/Downloads/sinapi-cadernos-tecnicos/SINAPI-CT-POCOS-DE-VISITA-E-CAIXAS-PARA-BOCAS-DE-LOBO.pdf" TargetMode="External"/><Relationship Id="rId9225" Type="http://schemas.openxmlformats.org/officeDocument/2006/relationships/hyperlink" Target="https://www.caixa.gov.br/Downloads/sinapi-cadernos-tecnicos/SINAPI-CT-TRANSPORTE-DE-MATERIAIS-DENTRO-DO-CANTEIRO-DE-OBRAS.pdf" TargetMode="External"/><Relationship Id="rId1214" Type="http://schemas.openxmlformats.org/officeDocument/2006/relationships/hyperlink" Target="https://www.caixa.gov.br/Downloads/sinapi-cadernos-tecnicos/SINAPI-CT-CANALETAS-GRELHAS-E-CAIXAS-COM-GRELHA-PARA-DRENAGEM.pdf" TargetMode="External"/><Relationship Id="rId4784" Type="http://schemas.openxmlformats.org/officeDocument/2006/relationships/hyperlink" Target="https://www.caixa.gov.br/Downloads/sinapi-cadernos-tecnicos/SINAPI-CT-INSTALACOES-ELETRICAS-REDE-DE-DISTRIBUICAO.pdf" TargetMode="External"/><Relationship Id="rId5835" Type="http://schemas.openxmlformats.org/officeDocument/2006/relationships/hyperlink" Target="https://www.caixa.gov.br/Downloads/sinapi-cadernos-tecnicos/SINAPI-CT-INSTALACOES-PREDIAIS-DE-AGUAS-PLUVIAIS-TUBOS-CONEXOES-CAIXAS-E-RALOS.pdf" TargetMode="External"/><Relationship Id="rId7190" Type="http://schemas.openxmlformats.org/officeDocument/2006/relationships/hyperlink" Target="https://www.caixa.gov.br/Downloads/sinapi-cadernos-tecnicos/SINAPI-CT-LOUCAS-E-METAIS.pdf" TargetMode="External"/><Relationship Id="rId8241" Type="http://schemas.openxmlformats.org/officeDocument/2006/relationships/hyperlink" Target="https://www.caixa.gov.br/Downloads/sinapi-cadernos-tecnicos/SINAPI-CT-POCOS-DE-VISITA-E-CAIXAS-PARA-BOCAS-DE-LOBO.pdf" TargetMode="External"/><Relationship Id="rId3386" Type="http://schemas.openxmlformats.org/officeDocument/2006/relationships/hyperlink" Target="https://www.caixa.gov.br/Downloads/sinapi-cadernos-tecnicos/SINAPI-CT-ESCORAMENTO-E-PREPARO-DE-FUNDO-DE-VALAS.pdf" TargetMode="External"/><Relationship Id="rId4437" Type="http://schemas.openxmlformats.org/officeDocument/2006/relationships/hyperlink" Target="https://www.caixa.gov.br/Downloads/sinapi-cadernos-tecnicos/SINAPI-CT-INSTALACOES-ELETRICAS-ELETRODUTOS-EMBUTIDOS-CABOS-CAIXAS-TOMADAS-E-INTERRUPTORES.pdf" TargetMode="External"/><Relationship Id="rId3039" Type="http://schemas.openxmlformats.org/officeDocument/2006/relationships/hyperlink" Target="https://www.caixa.gov.br/Downloads/sinapi-cadernos-tecnicos/SINAPI-CT-EQUIPAMENTOS-DE-PROTECAO-COLETIVA.pdf" TargetMode="External"/><Relationship Id="rId3453" Type="http://schemas.openxmlformats.org/officeDocument/2006/relationships/hyperlink" Target="https://www.caixa.gov.br/Downloads/sinapi-cadernos-tecnicos/SINAPI-CT-ESQUADRIAS-PORTAS.pdf" TargetMode="External"/><Relationship Id="rId4851" Type="http://schemas.openxmlformats.org/officeDocument/2006/relationships/hyperlink" Target="https://www.caixa.gov.br/Downloads/sinapi-cadernos-tecnicos/SINAPI-CT-INSTALACOES-HIDRAULICAS-RESERVACAO-E-BOMBAS-DE-RECALQUE.pdf" TargetMode="External"/><Relationship Id="rId5902" Type="http://schemas.openxmlformats.org/officeDocument/2006/relationships/hyperlink" Target="https://www.caixa.gov.br/Downloads/sinapi-cadernos-tecnicos/SINAPI-CT-INSTALACOES-DE-DIVISORIAS-DIVERSAS.pdf" TargetMode="External"/><Relationship Id="rId374" Type="http://schemas.openxmlformats.org/officeDocument/2006/relationships/hyperlink" Target="https://www.caixa.gov.br/Downloads/sinapi-cadernos-tecnicos/SINAPI-CT-ASSENTAMENTO-DE-TUBOS-DE-ESGOTO-EM-PVC-E-PEAD.pdf" TargetMode="External"/><Relationship Id="rId2055" Type="http://schemas.openxmlformats.org/officeDocument/2006/relationships/hyperlink" Target="https://www.caixa.gov.br/Downloads/sinapi-cadernos-tecnicos/SINAPI-CT-DEPRECIACAO-JUROS-IMPOSTOS-E-SEGUROS-MANUTENCAO-E-MATERIAIS-NA-OPERACAO-DOS-EQUIPAMENTOS.pdf" TargetMode="External"/><Relationship Id="rId3106" Type="http://schemas.openxmlformats.org/officeDocument/2006/relationships/hyperlink" Target="https://www.caixa.gov.br/Downloads/sinapi-cadernos-tecnicos/SINAPI-CT-ESCADAS.pdf" TargetMode="External"/><Relationship Id="rId4504" Type="http://schemas.openxmlformats.org/officeDocument/2006/relationships/hyperlink" Target="https://www.caixa.gov.br/Downloads/sinapi-cadernos-tecnicos/SINAPI-CT-INSTALACOES-ELETRICAS-ELETRODUTOS-EMBUTIDOS-CABOS-CAIXAS-TOMADAS-E-INTERRUPTORES.pdf" TargetMode="External"/><Relationship Id="rId9082" Type="http://schemas.openxmlformats.org/officeDocument/2006/relationships/hyperlink" Target="https://www.caixa.gov.br/Downloads/sinapi-cadernos-tecnicos/SINAPI-CT-TRANSFORMADORES.pdf" TargetMode="External"/><Relationship Id="rId3520" Type="http://schemas.openxmlformats.org/officeDocument/2006/relationships/hyperlink" Target="https://www.caixa.gov.br/Downloads/sinapi-cadernos-tecnicos/SINAPI-CT-ESQUADRIAS-PORTAS.pdf" TargetMode="External"/><Relationship Id="rId6676" Type="http://schemas.openxmlformats.org/officeDocument/2006/relationships/hyperlink" Target="https://www.caixa.gov.br/Downloads/sinapi-cadernos-tecnicos/SINAPI-CT-LAJES-PRE-MOLDADAS.pdf" TargetMode="External"/><Relationship Id="rId7727" Type="http://schemas.openxmlformats.org/officeDocument/2006/relationships/hyperlink" Target="https://www.caixa.gov.br/Downloads/sinapi-cadernos-tecnicos/SINAPI-CT-PAVIMENTO-RIGIDO-DE-CONCRETO.pdf" TargetMode="External"/><Relationship Id="rId441" Type="http://schemas.openxmlformats.org/officeDocument/2006/relationships/hyperlink" Target="https://www.caixa.gov.br/Downloads/sinapi-cadernos-tecnicos/SINAPI-CT-ASSENTAMENTO-DE-TUBOS-DE-PVC-E-METALICOS-EM-REDES-DE-AGUA.pdf" TargetMode="External"/><Relationship Id="rId1071" Type="http://schemas.openxmlformats.org/officeDocument/2006/relationships/hyperlink" Target="https://www.caixa.gov.br/Downloads/sinapi-cadernos-tecnicos/SINAPI-CT-BOMBAS-HIDRAULICAS-CENTRIFUGAS-HORIZONTAIS-E-SUBMERSIVEIS.pdf" TargetMode="External"/><Relationship Id="rId2122" Type="http://schemas.openxmlformats.org/officeDocument/2006/relationships/hyperlink" Target="https://www.caixa.gov.br/Downloads/sinapi-cadernos-tecnicos/SINAPI-CT-DEPRECIACAO-JUROS-IMPOSTOS-E-SEGUROS-MANUTENCAO-E-MATERIAIS-NA-OPERACAO-DOS-EQUIPAMENTOS.pdf" TargetMode="External"/><Relationship Id="rId5278" Type="http://schemas.openxmlformats.org/officeDocument/2006/relationships/hyperlink" Target="https://www.caixa.gov.br/Downloads/sinapi-cadernos-tecnicos/SINAPI-CT-INSTALACOES-HIDRAULICAS-EM-PPR.pdf" TargetMode="External"/><Relationship Id="rId5692" Type="http://schemas.openxmlformats.org/officeDocument/2006/relationships/hyperlink" Target="https://www.caixa.gov.br/Downloads/sinapi-cadernos-tecnicos/SINAPI-CT-INSTALACOES-PREDIAIS-DE-AGUA-QUENTE-EM-CPVC.pdf" TargetMode="External"/><Relationship Id="rId6329" Type="http://schemas.openxmlformats.org/officeDocument/2006/relationships/hyperlink" Target="https://www.caixa.gov.br/Downloads/sinapi-cadernos-tecnicos/SINAPI-CT-INSTALACOES-DE-AR-CONDICIONADO.pdf" TargetMode="External"/><Relationship Id="rId6743" Type="http://schemas.openxmlformats.org/officeDocument/2006/relationships/hyperlink" Target="https://www.caixa.gov.br/Downloads/sinapi-cadernos-tecnicos/SINAPI-CT-LIGACOES-PREDIAIS-DE-AGUA-E-ESGOTO.pdf" TargetMode="External"/><Relationship Id="rId1888" Type="http://schemas.openxmlformats.org/officeDocument/2006/relationships/hyperlink" Target="https://www.caixa.gov.br/Downloads/sinapi-cadernos-tecnicos/SINAPI-CT-DEMOLICOES-E-REMOCOES.pdf" TargetMode="External"/><Relationship Id="rId2939" Type="http://schemas.openxmlformats.org/officeDocument/2006/relationships/hyperlink" Target="https://www.caixa.gov.br/Downloads/sinapi-cadernos-tecnicos/SINAPI-CT-ENERGIA-SOLAR-PARA-EDIFICACOES.pdf" TargetMode="External"/><Relationship Id="rId4294" Type="http://schemas.openxmlformats.org/officeDocument/2006/relationships/hyperlink" Target="https://www.caixa.gov.br/Downloads/sinapi-cadernos-tecnicos/SINAPI-CT-ILUMINACAO-PREDIAL-E-MONITORAMENTO.pdf" TargetMode="External"/><Relationship Id="rId5345" Type="http://schemas.openxmlformats.org/officeDocument/2006/relationships/hyperlink" Target="https://www.caixa.gov.br/Downloads/sinapi-cadernos-tecnicos/SINAPI-CT-INSTALACOES-PREDIAIS-DE-ESGOTO-CAIXAS-E-RALOS.pdf" TargetMode="External"/><Relationship Id="rId6810" Type="http://schemas.openxmlformats.org/officeDocument/2006/relationships/hyperlink" Target="https://www.caixa.gov.br/Downloads/sinapi-metodologia/Livro_SINAPI_Calculos_Parametros.pdf" TargetMode="External"/><Relationship Id="rId4361" Type="http://schemas.openxmlformats.org/officeDocument/2006/relationships/hyperlink" Target="https://www.caixa.gov.br/Downloads/sinapi-cadernos-tecnicos/SINAPI-CT-INSTALACOES-ELETRICAS-ELETRODUTOS-EMBUTIDOS-CABOS-CAIXAS-TOMADAS-E-INTERRUPTORES.pdf" TargetMode="External"/><Relationship Id="rId5412" Type="http://schemas.openxmlformats.org/officeDocument/2006/relationships/hyperlink" Target="https://www.caixa.gov.br/Downloads/sinapi-cadernos-tecnicos/SINAPI-CT-INSTALACOES-PREDIAIS-DE-ESGOTO-TUBOS-E-CONEXOES.pdf" TargetMode="External"/><Relationship Id="rId8568" Type="http://schemas.openxmlformats.org/officeDocument/2006/relationships/hyperlink" Target="https://www.caixa.gov.br/Downloads/sinapi-cadernos-tecnicos/SINAPI-CT-REDES-ENTERRADAS-DE-DISTRIBUICAO-ELETRICA.pdf" TargetMode="External"/><Relationship Id="rId9619" Type="http://schemas.openxmlformats.org/officeDocument/2006/relationships/hyperlink" Target="https://www.caixa.gov.br/Downloads/sinapi-cadernos-tecnicos/SINAPI-CT-VIDROS-E-ESPELHOS.pdf" TargetMode="External"/><Relationship Id="rId1955" Type="http://schemas.openxmlformats.org/officeDocument/2006/relationships/hyperlink" Target="https://www.caixa.gov.br/Downloads/sinapi-cadernos-tecnicos/SINAPI-CT-DEPRECIACAO-JUROS-IMPOSTOS-E-SEGUROS-MANUTENCAO-E-MATERIAIS-NA-OPERACAO-DOS-EQUIPAMENTOS.pdf" TargetMode="External"/><Relationship Id="rId4014" Type="http://schemas.openxmlformats.org/officeDocument/2006/relationships/hyperlink" Target="https://www.caixa.gov.br/Downloads/sinapi-cadernos-tecnicos/SINAPI-CT-FORMAS-CURVAS-PARA-PAREDES-DE-RESERVATORIOS-DE-CONCRETO.pdf" TargetMode="External"/><Relationship Id="rId7584" Type="http://schemas.openxmlformats.org/officeDocument/2006/relationships/hyperlink" Target="https://www.caixa.gov.br/Downloads/sinapi-cadernos-tecnicos/SINAPI-CT-PAREDES-DE-CONCRETO-ESTUCAMENTO.pdf" TargetMode="External"/><Relationship Id="rId8982" Type="http://schemas.openxmlformats.org/officeDocument/2006/relationships/hyperlink" Target="https://www.caixa.gov.br/Downloads/sinapi-cadernos-tecnicos/SINAPI-CT-SISTEMAS-DE-MEDICAO.pdf" TargetMode="External"/><Relationship Id="rId1608" Type="http://schemas.openxmlformats.org/officeDocument/2006/relationships/hyperlink" Target="https://www.caixa.gov.br/Downloads/sinapi-cadernos-tecnicos/SINAPI-CT-CUSTOS-HORARIOS-PRODUTIVO-E-IMPRODUTIVO-DOS-EQUIPAMENTOS.pdf" TargetMode="External"/><Relationship Id="rId3030" Type="http://schemas.openxmlformats.org/officeDocument/2006/relationships/hyperlink" Target="https://www.caixa.gov.br/Downloads/sinapi-cadernos-tecnicos/SINAPI-CT-EQUIPAMENTOS-DE-PROTECAO-COLETIVA.pdf" TargetMode="External"/><Relationship Id="rId6186" Type="http://schemas.openxmlformats.org/officeDocument/2006/relationships/hyperlink" Target="https://www.caixa.gov.br/Downloads/sinapi-cadernos-tecnicos/SINAPI-CT-INSTALACOES-DE-GAS-E-INCENDIO-EM-ACO-E-FERRO-GALVANIZADO.pdf" TargetMode="External"/><Relationship Id="rId7237" Type="http://schemas.openxmlformats.org/officeDocument/2006/relationships/hyperlink" Target="https://www.caixa.gov.br/Downloads/sinapi-cadernos-tecnicos/SINAPI-CT-LOUCAS-E-METAIS.pdf" TargetMode="External"/><Relationship Id="rId8635" Type="http://schemas.openxmlformats.org/officeDocument/2006/relationships/hyperlink" Target="https://www.caixa.gov.br/Downloads/sinapi-cadernos-tecnicos/SINAPI-CT-REDES-DE-LOGICA-TELEFONIA-E-IMAGEM.pdf" TargetMode="External"/><Relationship Id="rId7651" Type="http://schemas.openxmlformats.org/officeDocument/2006/relationships/hyperlink" Target="https://www.caixa.gov.br/Downloads/sinapi-cadernos-tecnicos/SINAPI-CT-PARQUINHOS-E-EQUIPAMENTOS-DE-GINASTICA-AO-AR-LIVRE.pdf" TargetMode="External"/><Relationship Id="rId8702" Type="http://schemas.openxmlformats.org/officeDocument/2006/relationships/hyperlink" Target="https://www.caixa.gov.br/Downloads/sinapi-cadernos-tecnicos/SINAPI-CT-REDES-DE-AGUA-E-ESGOTO-EM-PEAD-LISO-(TUBOS-E-CONEXOES).pdf" TargetMode="External"/><Relationship Id="rId2796" Type="http://schemas.openxmlformats.org/officeDocument/2006/relationships/hyperlink" Target="https://www.caixa.gov.br/Downloads/sinapi-cadernos-tecnicos/SINAPI-CT-DRENOS.pdf" TargetMode="External"/><Relationship Id="rId3847" Type="http://schemas.openxmlformats.org/officeDocument/2006/relationships/hyperlink" Target="https://www.caixa.gov.br/Downloads/sinapi-cadernos-tecnicos/SINAPI-CT-EXECUCAO-DE-TIRANTES.pdf" TargetMode="External"/><Relationship Id="rId6253" Type="http://schemas.openxmlformats.org/officeDocument/2006/relationships/hyperlink" Target="https://www.caixa.gov.br/Downloads/sinapi-cadernos-tecnicos/SINAPI-CT-INSTALACOES-DE-GAS-EM-PEX-MULTICAMADAS.pdf" TargetMode="External"/><Relationship Id="rId7304" Type="http://schemas.openxmlformats.org/officeDocument/2006/relationships/hyperlink" Target="https://www.caixa.gov.br/Downloads/sinapi-cadernos-tecnicos/SINAPI-CT-MASSA-UNICA-EXTERNA.pdf" TargetMode="External"/><Relationship Id="rId768" Type="http://schemas.openxmlformats.org/officeDocument/2006/relationships/hyperlink" Target="https://www.caixa.gov.br/Downloads/sinapi-cadernos-tecnicos/SINAPI-CT-ATERROS-BASES-SUB-BASES-E-IMPRIMACOES.pdf" TargetMode="External"/><Relationship Id="rId1398" Type="http://schemas.openxmlformats.org/officeDocument/2006/relationships/hyperlink" Target="https://www.caixa.gov.br/Downloads/sinapi-cadernos-tecnicos/SINAPI-CT-CONTRAPISO.pdf" TargetMode="External"/><Relationship Id="rId2449" Type="http://schemas.openxmlformats.org/officeDocument/2006/relationships/hyperlink" Target="https://www.caixa.gov.br/Downloads/sinapi-cadernos-tecnicos/SINAPI-CT-DEPRECIACAO-JUROS-IMPOSTOS-E-SEGUROS-MANUTENCAO-E-MATERIAIS-NA-OPERACAO-DOS-EQUIPAMENTOS.pdf" TargetMode="External"/><Relationship Id="rId2863" Type="http://schemas.openxmlformats.org/officeDocument/2006/relationships/hyperlink" Target="https://www.caixa.gov.br/Downloads/sinapi-cadernos-tecnicos/SINAPI-CT-ELETROCALHAS.pdf" TargetMode="External"/><Relationship Id="rId3914" Type="http://schemas.openxmlformats.org/officeDocument/2006/relationships/hyperlink" Target="https://www.caixa.gov.br/Downloads/sinapi-cadernos-tecnicos/SINAPI-CT-FORROS.pdf" TargetMode="External"/><Relationship Id="rId6320" Type="http://schemas.openxmlformats.org/officeDocument/2006/relationships/hyperlink" Target="https://www.caixa.gov.br/Downloads/sinapi-cadernos-tecnicos/SINAPI-CT-INSTALACOES-DE-AR-CONDICIONADO.pdf" TargetMode="External"/><Relationship Id="rId9476" Type="http://schemas.openxmlformats.org/officeDocument/2006/relationships/hyperlink" Target="https://www.caixa.gov.br/Downloads/sinapi-cadernos-tecnicos/SINAPI-CT-TUBULACAO-FLANGEADA-PARA-REDES-DE-AGUA.pdf" TargetMode="External"/><Relationship Id="rId835" Type="http://schemas.openxmlformats.org/officeDocument/2006/relationships/hyperlink" Target="https://www.caixa.gov.br/Downloads/sinapi-cadernos-tecnicos/SINAPI-CT-ATERROS-BASES-SUB-BASES-E-IMPRIMACOES.pdf" TargetMode="External"/><Relationship Id="rId1465" Type="http://schemas.openxmlformats.org/officeDocument/2006/relationships/hyperlink" Target="https://www.caixa.gov.br/Downloads/sinapi-cadernos-tecnicos/SINAPI-CT-CUSTOS-HORARIOS-PRODUTIVO-E-IMPRODUTIVO-DOS-EQUIPAMENTOS.pdf" TargetMode="External"/><Relationship Id="rId2516" Type="http://schemas.openxmlformats.org/officeDocument/2006/relationships/hyperlink" Target="https://www.caixa.gov.br/Downloads/sinapi-cadernos-tecnicos/SINAPI-CT-DEPRECIACAO-JUROS-IMPOSTOS-E-SEGUROS-MANUTENCAO-E-MATERIAIS-NA-OPERACAO-DOS-EQUIPAMENTOS.pdf" TargetMode="External"/><Relationship Id="rId8078" Type="http://schemas.openxmlformats.org/officeDocument/2006/relationships/hyperlink" Target="https://www.caixa.gov.br/Downloads/sinapi-cadernos-tecnicos/SINAPI-CT-POSTES-DE-CONCRETO-E-METALICOS.pdf" TargetMode="External"/><Relationship Id="rId8492" Type="http://schemas.openxmlformats.org/officeDocument/2006/relationships/hyperlink" Target="https://www.caixa.gov.br/Downloads/sinapi-cadernos-tecnicos/SINAPI-CT-RASGOS-E-FIXACOES.pdf" TargetMode="External"/><Relationship Id="rId9129" Type="http://schemas.openxmlformats.org/officeDocument/2006/relationships/hyperlink" Target="https://www.caixa.gov.br/Downloads/sinapi-cadernos-tecnicos/SINAPI-CT-TRANSPORTE-FLUVIAL-CARGA-E-DESCARGA.pdf" TargetMode="External"/><Relationship Id="rId9543" Type="http://schemas.openxmlformats.org/officeDocument/2006/relationships/hyperlink" Target="https://www.caixa.gov.br/Downloads/sinapi-cadernos-tecnicos/SINAPI-CT-USINAGENS.pdf" TargetMode="External"/><Relationship Id="rId1118" Type="http://schemas.openxmlformats.org/officeDocument/2006/relationships/hyperlink" Target="https://www.caixa.gov.br/Downloads/sinapi-cadernos-tecnicos/SINAPI-CT-CAIXAS-ENTERRADAS.pdf" TargetMode="External"/><Relationship Id="rId1532" Type="http://schemas.openxmlformats.org/officeDocument/2006/relationships/hyperlink" Target="https://www.caixa.gov.br/Downloads/sinapi-cadernos-tecnicos/SINAPI-CT-CUSTOS-HORARIOS-PRODUTIVO-E-IMPRODUTIVO-DOS-EQUIPAMENTOS.pdf" TargetMode="External"/><Relationship Id="rId2930" Type="http://schemas.openxmlformats.org/officeDocument/2006/relationships/hyperlink" Target="https://www.caixa.gov.br/Downloads/sinapi-cadernos-tecnicos/SINAPI-CT-ELETROCALHAS.pdf" TargetMode="External"/><Relationship Id="rId4688" Type="http://schemas.openxmlformats.org/officeDocument/2006/relationships/hyperlink" Target="https://www.caixa.gov.br/Downloads/sinapi-cadernos-tecnicos/SINAPI-CT-INSTALACOES-ELETRICAS-QUADROS-CABOS-DISJUNTORES-CONTATORES-E-BARRAMENTOS-BLINDADOS.pdf" TargetMode="External"/><Relationship Id="rId7094" Type="http://schemas.openxmlformats.org/officeDocument/2006/relationships/hyperlink" Target="https://www.caixa.gov.br/Downloads/sinapi-metodologia/Livro_SINAPI_Calculos_Parametros.pdf" TargetMode="External"/><Relationship Id="rId8145" Type="http://schemas.openxmlformats.org/officeDocument/2006/relationships/hyperlink" Target="https://www.caixa.gov.br/Downloads/sinapi-cadernos-tecnicos/SINAPI-CT-POCOS-DE-VISITA-E-CAIXAS-PARA-BOCAS-DE-LOBO.pdf" TargetMode="External"/><Relationship Id="rId902" Type="http://schemas.openxmlformats.org/officeDocument/2006/relationships/hyperlink" Target="https://www.caixa.gov.br/Downloads/sinapi-cadernos-tecnicos/SINAPI-CT-ATERROS-BASES-SUB-BASES-E-IMPRIMACOES.pdf" TargetMode="External"/><Relationship Id="rId5739" Type="http://schemas.openxmlformats.org/officeDocument/2006/relationships/hyperlink" Target="https://www.caixa.gov.br/Downloads/sinapi-cadernos-tecnicos/SINAPI-CT-INSTALACOES-PREDIAIS-DE-AGUA-QUENTE-EM-CPVC.pdf" TargetMode="External"/><Relationship Id="rId7161" Type="http://schemas.openxmlformats.org/officeDocument/2006/relationships/hyperlink" Target="https://www.caixa.gov.br/Downloads/sinapi-cadernos-tecnicos/SINAPI-CT-LOCACAO-DE-OBRAS.pdf" TargetMode="External"/><Relationship Id="rId8212" Type="http://schemas.openxmlformats.org/officeDocument/2006/relationships/hyperlink" Target="https://www.caixa.gov.br/Downloads/sinapi-cadernos-tecnicos/SINAPI-CT-POCOS-DE-VISITA-E-CAIXAS-PARA-BOCAS-DE-LOBO.pdf" TargetMode="External"/><Relationship Id="rId9610" Type="http://schemas.openxmlformats.org/officeDocument/2006/relationships/hyperlink" Target="https://www.caixa.gov.br/Downloads/sinapi-cadernos-tecnicos/SINAPI-CT-VIDROS-E-ESPELHOS.pdf" TargetMode="External"/><Relationship Id="rId4755" Type="http://schemas.openxmlformats.org/officeDocument/2006/relationships/hyperlink" Target="https://www.caixa.gov.br/Downloads/sinapi-cadernos-tecnicos/SINAPI-CT-INSTALACOES-ELETRICAS-REDE-DE-DISTRIBUICAO.pdf" TargetMode="External"/><Relationship Id="rId5806" Type="http://schemas.openxmlformats.org/officeDocument/2006/relationships/hyperlink" Target="https://www.caixa.gov.br/Downloads/sinapi-cadernos-tecnicos/SINAPI-CT-INSTALACOES-PREDIAIS-DE-AGUA-QUENTE-EM-CPVC.pdf" TargetMode="External"/><Relationship Id="rId278" Type="http://schemas.openxmlformats.org/officeDocument/2006/relationships/hyperlink" Target="https://www.caixa.gov.br/Downloads/sinapi-cadernos-tecnicos/SINAPI-CT-ARMACAO-PARA-ESTRUTURAS-DE-CONCRETO-ARMADO.pdf" TargetMode="External"/><Relationship Id="rId3357" Type="http://schemas.openxmlformats.org/officeDocument/2006/relationships/hyperlink" Target="https://www.caixa.gov.br/Downloads/sinapi-cadernos-tecnicos/SINAPI-CT-ESCORAMENTO-E-PREPARO-DE-FUNDO-DE-VALAS.pdf" TargetMode="External"/><Relationship Id="rId3771" Type="http://schemas.openxmlformats.org/officeDocument/2006/relationships/hyperlink" Target="https://www.caixa.gov.br/Downloads/sinapi-cadernos-tecnicos/SINAPI-CT-ESTRUTURAS-DE-CONTENCAO-PERFIS-PRANCHADOS-CORTINAS-E-MUROS-DE-ARRIMO.pdf" TargetMode="External"/><Relationship Id="rId4408" Type="http://schemas.openxmlformats.org/officeDocument/2006/relationships/hyperlink" Target="https://www.caixa.gov.br/Downloads/sinapi-cadernos-tecnicos/SINAPI-CT-INSTALACOES-ELETRICAS-ELETRODUTOS-EMBUTIDOS-CABOS-CAIXAS-TOMADAS-E-INTERRUPTORES.pdf" TargetMode="External"/><Relationship Id="rId4822" Type="http://schemas.openxmlformats.org/officeDocument/2006/relationships/hyperlink" Target="https://www.caixa.gov.br/Downloads/sinapi-cadernos-tecnicos/SINAPI-CT-INSTALACOES-HIDRAULICAS-RESERVACAO-E-BOMBAS-DE-RECALQUE.pdf" TargetMode="External"/><Relationship Id="rId7978" Type="http://schemas.openxmlformats.org/officeDocument/2006/relationships/hyperlink" Target="https://www.caixa.gov.br/Downloads/sinapi-cadernos-tecnicos/SINAPI-CT-PINTURA-PARA-PISOS-E-PARA-SINALIZACAO-HORIZONTAL-E-VERTICAL.pdf" TargetMode="External"/><Relationship Id="rId692" Type="http://schemas.openxmlformats.org/officeDocument/2006/relationships/hyperlink" Target="https://www.caixa.gov.br/Downloads/sinapi-cadernos-tecnicos/SINAPI-CT-ASSENTAMENTO-DE-TUBOS-DE-ESGOTO-OU-DRENAGEM-PLUVIAL-EM-CONCRETO.pdf" TargetMode="External"/><Relationship Id="rId2373" Type="http://schemas.openxmlformats.org/officeDocument/2006/relationships/hyperlink" Target="https://www.caixa.gov.br/Downloads/sinapi-cadernos-tecnicos/SINAPI-CT-DEPRECIACAO-JUROS-IMPOSTOS-E-SEGUROS-MANUTENCAO-E-MATERIAIS-NA-OPERACAO-DOS-EQUIPAMENTOS.pdf" TargetMode="External"/><Relationship Id="rId3424" Type="http://schemas.openxmlformats.org/officeDocument/2006/relationships/hyperlink" Target="https://www.caixa.gov.br/Downloads/sinapi-cadernos-tecnicos/SINAPI-CT-ESQUADRIAS-JANELAS.pdf" TargetMode="External"/><Relationship Id="rId6994" Type="http://schemas.openxmlformats.org/officeDocument/2006/relationships/hyperlink" Target="https://www.caixa.gov.br/Downloads/sinapi-metodologia/Livro_SINAPI_Calculos_Parametros.pdf" TargetMode="External"/><Relationship Id="rId345" Type="http://schemas.openxmlformats.org/officeDocument/2006/relationships/hyperlink" Target="https://www.caixa.gov.br/Downloads/sinapi-cadernos-tecnicos/SINAPI-CT-ASFALTO.pdf" TargetMode="External"/><Relationship Id="rId2026" Type="http://schemas.openxmlformats.org/officeDocument/2006/relationships/hyperlink" Target="https://www.caixa.gov.br/Downloads/sinapi-cadernos-tecnicos/SINAPI-CT-DEPRECIACAO-JUROS-IMPOSTOS-E-SEGUROS-MANUTENCAO-E-MATERIAIS-NA-OPERACAO-DOS-EQUIPAMENTOS.pdf" TargetMode="External"/><Relationship Id="rId2440" Type="http://schemas.openxmlformats.org/officeDocument/2006/relationships/hyperlink" Target="https://www.caixa.gov.br/Downloads/sinapi-cadernos-tecnicos/SINAPI-CT-DEPRECIACAO-JUROS-IMPOSTOS-E-SEGUROS-MANUTENCAO-E-MATERIAIS-NA-OPERACAO-DOS-EQUIPAMENTOS.pdf" TargetMode="External"/><Relationship Id="rId5596" Type="http://schemas.openxmlformats.org/officeDocument/2006/relationships/hyperlink" Target="https://www.caixa.gov.br/Downloads/sinapi-cadernos-tecnicos/SINAPI-CT-INSTALACOES-PREDIAIS-DE-AGUA-FRIA-EM-PVC.pdf" TargetMode="External"/><Relationship Id="rId6647" Type="http://schemas.openxmlformats.org/officeDocument/2006/relationships/hyperlink" Target="https://www.caixa.gov.br/Downloads/sinapi-cadernos-tecnicos/SINAPI-CT-INSTALACOES-PARA-CANTEIROS-DE-OBRAS.pdf" TargetMode="External"/><Relationship Id="rId9053" Type="http://schemas.openxmlformats.org/officeDocument/2006/relationships/hyperlink" Target="https://www.caixa.gov.br/Downloads/sinapi-cadernos-tecnicos/SINAPI-CT-TELHAMENTO-PARA-COBERTURA.pdf" TargetMode="External"/><Relationship Id="rId412" Type="http://schemas.openxmlformats.org/officeDocument/2006/relationships/hyperlink" Target="https://www.caixa.gov.br/Downloads/sinapi-cadernos-tecnicos/SINAPI-CT-ASSENTAMENTO-DE-TUBOS-DE-PVC-E-METALICOS-EM-REDES-DE-AGUA.pdf" TargetMode="External"/><Relationship Id="rId1042" Type="http://schemas.openxmlformats.org/officeDocument/2006/relationships/hyperlink" Target="https://www.caixa.gov.br/Downloads/sinapi-cadernos-tecnicos/SINAPI-CT-BOCAS-PARA-BUEIROS.pdf" TargetMode="External"/><Relationship Id="rId4198" Type="http://schemas.openxmlformats.org/officeDocument/2006/relationships/hyperlink" Target="https://www.caixa.gov.br/Downloads/sinapi-cadernos-tecnicos/SINAPI-CT-GRAUTE-E-ARMACAO.pdf" TargetMode="External"/><Relationship Id="rId5249" Type="http://schemas.openxmlformats.org/officeDocument/2006/relationships/hyperlink" Target="https://www.caixa.gov.br/Downloads/sinapi-cadernos-tecnicos/SINAPI-CT-INSTALACOES-HIDRAULICAS-EM-PPR.pdf" TargetMode="External"/><Relationship Id="rId5663" Type="http://schemas.openxmlformats.org/officeDocument/2006/relationships/hyperlink" Target="https://www.caixa.gov.br/Downloads/sinapi-cadernos-tecnicos/SINAPI-CT-INSTALACOES-PREDIAIS-DE-AGUA-FRIA-EM-PVC.pdf" TargetMode="External"/><Relationship Id="rId9120" Type="http://schemas.openxmlformats.org/officeDocument/2006/relationships/hyperlink" Target="https://www.caixa.gov.br/Downloads/sinapi-cadernos-tecnicos/SINAPI-CT-TRANSPORTE-FLUVIAL-CARGA-E-DESCARGA.pdf" TargetMode="External"/><Relationship Id="rId4265" Type="http://schemas.openxmlformats.org/officeDocument/2006/relationships/hyperlink" Target="https://www.caixa.gov.br/Downloads/sinapi-cadernos-tecnicos/SINAPI-CT-GUIAS-E-SARJETAS.pdf" TargetMode="External"/><Relationship Id="rId5316" Type="http://schemas.openxmlformats.org/officeDocument/2006/relationships/hyperlink" Target="https://www.caixa.gov.br/Downloads/sinapi-cadernos-tecnicos/SINAPI-CT-INSTALACOES-HIDRAULICAS-EM-PPR.pdf" TargetMode="External"/><Relationship Id="rId6714" Type="http://schemas.openxmlformats.org/officeDocument/2006/relationships/hyperlink" Target="https://www.caixa.gov.br/Downloads/sinapi-cadernos-tecnicos/SINAPI-CT-LIGACOES-PREDIAIS-DE-AGUA-E-ESGOTO.pdf" TargetMode="External"/><Relationship Id="rId1859" Type="http://schemas.openxmlformats.org/officeDocument/2006/relationships/hyperlink" Target="https://www.caixa.gov.br/Downloads/sinapi-cadernos-tecnicos/SINAPI-CT-DEMOLICOES-E-REMOCOES.pdf" TargetMode="External"/><Relationship Id="rId5730" Type="http://schemas.openxmlformats.org/officeDocument/2006/relationships/hyperlink" Target="https://www.caixa.gov.br/Downloads/sinapi-cadernos-tecnicos/SINAPI-CT-INSTALACOES-PREDIAIS-DE-AGUA-QUENTE-EM-CPVC.pdf" TargetMode="External"/><Relationship Id="rId8886" Type="http://schemas.openxmlformats.org/officeDocument/2006/relationships/hyperlink" Target="https://www.caixa.gov.br/Downloads/sinapi-cadernos-tecnicos/SINAPI-CT-SINALIZACAO-VERTICAL-VIARIA.pdf" TargetMode="External"/><Relationship Id="rId1926" Type="http://schemas.openxmlformats.org/officeDocument/2006/relationships/hyperlink" Target="https://www.caixa.gov.br/Downloads/sinapi-cadernos-tecnicos/SINAPI-CT-DEPRECIACAO-JUROS-IMPOSTOS-E-SEGUROS-MANUTENCAO-E-MATERIAIS-NA-OPERACAO-DOS-EQUIPAMENTOS.pdf" TargetMode="External"/><Relationship Id="rId3281" Type="http://schemas.openxmlformats.org/officeDocument/2006/relationships/hyperlink" Target="https://www.caixa.gov.br/Downloads/sinapi-cadernos-tecnicos/SINAPI-CT-ESCAVACAO-DE-VALAS.pdf" TargetMode="External"/><Relationship Id="rId4332" Type="http://schemas.openxmlformats.org/officeDocument/2006/relationships/hyperlink" Target="https://www.caixa.gov.br/Downloads/sinapi-cadernos-tecnicos/SINAPI-CT-IMPERMEABILIZACAO-PROTECAO-MECANICA-E-TRATAMENTO-DE-JUNTA.pdf" TargetMode="External"/><Relationship Id="rId7488" Type="http://schemas.openxmlformats.org/officeDocument/2006/relationships/hyperlink" Target="https://www.caixa.gov.br/Downloads/sinapi-cadernos-tecnicos/SINAPI-CT-MONTAGEM-DE-GRUAS-E-CREMALHEIRAS.pdf" TargetMode="External"/><Relationship Id="rId8539" Type="http://schemas.openxmlformats.org/officeDocument/2006/relationships/hyperlink" Target="https://www.caixa.gov.br/Downloads/sinapi-cadernos-tecnicos/SINAPI-CT-RECOMPOSICAO-DE-PAVIMENTOS.pdf" TargetMode="External"/><Relationship Id="rId8953" Type="http://schemas.openxmlformats.org/officeDocument/2006/relationships/hyperlink" Target="https://www.caixa.gov.br/Downloads/sinapi-cadernos-tecnicos/SINAPI-CT-SISTEMA-DE-PROTECAO-CONTRA-DESCARGAS-ATMOSFERICAS-SPDA.pdf" TargetMode="External"/><Relationship Id="rId7555" Type="http://schemas.openxmlformats.org/officeDocument/2006/relationships/hyperlink" Target="https://www.caixa.gov.br/Downloads/sinapi-cadernos-tecnicos/SINAPI-CT-PAREDES-DE-CONCRETO-ESTUCAMENTO.pdf" TargetMode="External"/><Relationship Id="rId8606" Type="http://schemas.openxmlformats.org/officeDocument/2006/relationships/hyperlink" Target="https://www.caixa.gov.br/Downloads/sinapi-cadernos-tecnicos/SINAPI-CT-REDES-DE-LOGICA-TELEFONIA-E-IMAGEM.pdf" TargetMode="External"/><Relationship Id="rId3001" Type="http://schemas.openxmlformats.org/officeDocument/2006/relationships/hyperlink" Target="https://www.caixa.gov.br/Downloads/sinapi-cadernos-tecnicos/SINAPI-CT-EQUIPAMENTOS-DE-PROTECAO-COLETIVA.pdf" TargetMode="External"/><Relationship Id="rId6157" Type="http://schemas.openxmlformats.org/officeDocument/2006/relationships/hyperlink" Target="https://www.caixa.gov.br/Downloads/sinapi-cadernos-tecnicos/SINAPI-CT-INSTALACOES-DE-GAS-E-INCENDIO-EM-ACO-E-FERRO-GALVANIZADO.pdf" TargetMode="External"/><Relationship Id="rId6571" Type="http://schemas.openxmlformats.org/officeDocument/2006/relationships/hyperlink" Target="https://www.caixa.gov.br/Downloads/sinapi-cadernos-tecnicos/SINAPI-CT-INSTALACOES-EM-COBRE.pdf" TargetMode="External"/><Relationship Id="rId7208" Type="http://schemas.openxmlformats.org/officeDocument/2006/relationships/hyperlink" Target="https://www.caixa.gov.br/Downloads/sinapi-cadernos-tecnicos/SINAPI-CT-LOUCAS-E-METAIS.pdf" TargetMode="External"/><Relationship Id="rId7622" Type="http://schemas.openxmlformats.org/officeDocument/2006/relationships/hyperlink" Target="https://www.caixa.gov.br/Downloads/sinapi-cadernos-tecnicos/SINAPI-CT-PARQUINHOS-E-EQUIPAMENTOS-DE-GINASTICA-AO-AR-LIVRE.pdf" TargetMode="External"/><Relationship Id="rId2767" Type="http://schemas.openxmlformats.org/officeDocument/2006/relationships/hyperlink" Target="https://www.caixa.gov.br/Downloads/sinapi-cadernos-tecnicos/SINAPI-CT-DRENOS.pdf" TargetMode="External"/><Relationship Id="rId5173" Type="http://schemas.openxmlformats.org/officeDocument/2006/relationships/hyperlink" Target="https://www.caixa.gov.br/Downloads/sinapi-cadernos-tecnicos/SINAPI-CT-INSTALACOES-HIDRAULICAS-EM-PEX.pdf" TargetMode="External"/><Relationship Id="rId6224" Type="http://schemas.openxmlformats.org/officeDocument/2006/relationships/hyperlink" Target="https://www.caixa.gov.br/Downloads/sinapi-cadernos-tecnicos/SINAPI-CT-INSTALACOES-DE-GAS-E-INCENDIO-EM-ACO-E-FERRO-GALVANIZADO.pdf" TargetMode="External"/><Relationship Id="rId739" Type="http://schemas.openxmlformats.org/officeDocument/2006/relationships/hyperlink" Target="https://www.caixa.gov.br/Downloads/sinapi-cadernos-tecnicos/SINAPI-CT-ATERRO-E-REATERRO-DE-VALAS.pdf" TargetMode="External"/><Relationship Id="rId1369" Type="http://schemas.openxmlformats.org/officeDocument/2006/relationships/hyperlink" Target="https://www.caixa.gov.br/Downloads/sinapi-cadernos-tecnicos/SINAPI-CT-CONCRETO-PROTENDIDO.pdf" TargetMode="External"/><Relationship Id="rId3818" Type="http://schemas.openxmlformats.org/officeDocument/2006/relationships/hyperlink" Target="https://www.caixa.gov.br/Downloads/sinapi-cadernos-tecnicos/SINAPI-CT-ESTRUTURAS-DE-MADEIRA.pdf" TargetMode="External"/><Relationship Id="rId5240" Type="http://schemas.openxmlformats.org/officeDocument/2006/relationships/hyperlink" Target="https://www.caixa.gov.br/Downloads/sinapi-cadernos-tecnicos/SINAPI-CT-INSTALACOES-HIDRAULICAS-EM-PEX.pdf" TargetMode="External"/><Relationship Id="rId8396" Type="http://schemas.openxmlformats.org/officeDocument/2006/relationships/hyperlink" Target="https://www.caixa.gov.br/Downloads/sinapi-cadernos-tecnicos/SINAPI-CT-RADIER-PISO-DE-CONCRETO-E-LAJE-SOBRE-SOLO.pdf" TargetMode="External"/><Relationship Id="rId9447" Type="http://schemas.openxmlformats.org/officeDocument/2006/relationships/hyperlink" Target="https://www.caixa.gov.br/Downloads/sinapi-cadernos-tecnicos/SINAPI-CT-TUBULACAO-FLANGEADA-PARA-REDES-DE-AGUA.pdf" TargetMode="External"/><Relationship Id="rId1783" Type="http://schemas.openxmlformats.org/officeDocument/2006/relationships/hyperlink" Target="https://www.caixa.gov.br/Downloads/sinapi-cadernos-tecnicos/SINAPI-CT-CUSTOS-HORARIOS-PRODUTIVO-E-IMPRODUTIVO-DOS-EQUIPAMENTOS.pdf" TargetMode="External"/><Relationship Id="rId2834" Type="http://schemas.openxmlformats.org/officeDocument/2006/relationships/hyperlink" Target="https://www.caixa.gov.br/Downloads/sinapi-cadernos-tecnicos/SINAPI-CT-DUTOS-PARA-AR-CONDICIONADO.pdf" TargetMode="External"/><Relationship Id="rId8049" Type="http://schemas.openxmlformats.org/officeDocument/2006/relationships/hyperlink" Target="https://www.caixa.gov.br/Downloads/sinapi-cadernos-tecnicos/SINAPI-CT-PISOS.pdf" TargetMode="External"/><Relationship Id="rId75" Type="http://schemas.openxmlformats.org/officeDocument/2006/relationships/hyperlink" Target="https://www.caixa.gov.br/Downloads/sinapi-cadernos-tecnicos/SINAPI-CT-ALVENARIA-DE-VEDACAO.pdf" TargetMode="External"/><Relationship Id="rId806" Type="http://schemas.openxmlformats.org/officeDocument/2006/relationships/hyperlink" Target="https://www.caixa.gov.br/Downloads/sinapi-cadernos-tecnicos/SINAPI-CT-ATERROS-BASES-SUB-BASES-E-IMPRIMACOES.pdf" TargetMode="External"/><Relationship Id="rId1436" Type="http://schemas.openxmlformats.org/officeDocument/2006/relationships/hyperlink" Target="https://www.caixa.gov.br/Downloads/sinapi-cadernos-tecnicos/SINAPI-CT-CONTRAPISO.pdf" TargetMode="External"/><Relationship Id="rId1850" Type="http://schemas.openxmlformats.org/officeDocument/2006/relationships/hyperlink" Target="https://www.caixa.gov.br/Downloads/sinapi-cadernos-tecnicos/SINAPI-CT-DEMOLICOES-E-REMOCOES.pdf" TargetMode="External"/><Relationship Id="rId2901" Type="http://schemas.openxmlformats.org/officeDocument/2006/relationships/hyperlink" Target="https://www.caixa.gov.br/Downloads/sinapi-cadernos-tecnicos/SINAPI-CT-ELETROCALHAS.pdf" TargetMode="External"/><Relationship Id="rId7065" Type="http://schemas.openxmlformats.org/officeDocument/2006/relationships/hyperlink" Target="https://www.caixa.gov.br/Downloads/sinapi-metodologia/Livro_SINAPI_Calculos_Parametros.pdf" TargetMode="External"/><Relationship Id="rId8463" Type="http://schemas.openxmlformats.org/officeDocument/2006/relationships/hyperlink" Target="https://www.caixa.gov.br/Downloads/sinapi-cadernos-tecnicos/SINAPI-CT-RASGOS-E-FIXACOES.pdf" TargetMode="External"/><Relationship Id="rId9514" Type="http://schemas.openxmlformats.org/officeDocument/2006/relationships/hyperlink" Target="https://www.caixa.gov.br/Downloads/sinapi-cadernos-tecnicos/SINAPI-CT-TUBULOES.pdf" TargetMode="External"/><Relationship Id="rId1503" Type="http://schemas.openxmlformats.org/officeDocument/2006/relationships/hyperlink" Target="https://www.caixa.gov.br/Downloads/sinapi-cadernos-tecnicos/SINAPI-CT-CUSTOS-HORARIOS-PRODUTIVO-E-IMPRODUTIVO-DOS-EQUIPAMENTOS.pdf" TargetMode="External"/><Relationship Id="rId4659" Type="http://schemas.openxmlformats.org/officeDocument/2006/relationships/hyperlink" Target="https://www.caixa.gov.br/Downloads/sinapi-cadernos-tecnicos/SINAPI-CT-INSTALACOES-ELETRICAS-QUADROS-CABOS-DISJUNTORES-CONTATORES-E-BARRAMENTOS-BLINDADOS.pdf" TargetMode="External"/><Relationship Id="rId8116" Type="http://schemas.openxmlformats.org/officeDocument/2006/relationships/hyperlink" Target="https://www.caixa.gov.br/Downloads/sinapi-cadernos-tecnicos/SINAPI-CT-POSTES-DE-CONCRETO-E-METALICOS.pdf" TargetMode="External"/><Relationship Id="rId8530" Type="http://schemas.openxmlformats.org/officeDocument/2006/relationships/hyperlink" Target="https://www.caixa.gov.br/Downloads/sinapi-cadernos-tecnicos/SINAPI-CT-RECOMPOSICAO-DE-PAVIMENTOS.pdf" TargetMode="External"/><Relationship Id="rId3675" Type="http://schemas.openxmlformats.org/officeDocument/2006/relationships/hyperlink" Target="https://www.caixa.gov.br/Downloads/sinapi-cadernos-tecnicos/SINAPI-CT-ESTRUTURA-E-TRAMA-PARA-COBERTURA.pdf" TargetMode="External"/><Relationship Id="rId4726" Type="http://schemas.openxmlformats.org/officeDocument/2006/relationships/hyperlink" Target="https://www.caixa.gov.br/Downloads/sinapi-cadernos-tecnicos/SINAPI-CT-INSTALACOES-ELETRICAS-QUADROS-CABOS-DISJUNTORES-CONTATORES-E-BARRAMENTOS-BLINDADOS.pdf" TargetMode="External"/><Relationship Id="rId6081" Type="http://schemas.openxmlformats.org/officeDocument/2006/relationships/hyperlink" Target="https://www.caixa.gov.br/Downloads/sinapi-cadernos-tecnicos/SINAPI-CT-INSTALACOES-DE-GAS-E-INCENDIO-EM-ACO-E-FERRO-GALVANIZADO.pdf" TargetMode="External"/><Relationship Id="rId7132" Type="http://schemas.openxmlformats.org/officeDocument/2006/relationships/hyperlink" Target="https://www.caixa.gov.br/Downloads/sinapi-metodologia/Livro_SINAPI_Calculos_Parametros.pdf" TargetMode="External"/><Relationship Id="rId596" Type="http://schemas.openxmlformats.org/officeDocument/2006/relationships/hyperlink" Target="https://www.caixa.gov.br/Downloads/sinapi-cadernos-tecnicos/SINAPI-CT-ASSENTAMENTO-DE-TUBOS-DE-PVC-E-METALICOS-EM-REDES-DE-AGUA.pdf" TargetMode="External"/><Relationship Id="rId2277" Type="http://schemas.openxmlformats.org/officeDocument/2006/relationships/hyperlink" Target="https://www.caixa.gov.br/Downloads/sinapi-cadernos-tecnicos/SINAPI-CT-DEPRECIACAO-JUROS-IMPOSTOS-E-SEGUROS-MANUTENCAO-E-MATERIAIS-NA-OPERACAO-DOS-EQUIPAMENTOS.pdf" TargetMode="External"/><Relationship Id="rId2691" Type="http://schemas.openxmlformats.org/officeDocument/2006/relationships/hyperlink" Target="https://www.caixa.gov.br/Downloads/sinapi-cadernos-tecnicos/SINAPI-CT-DEPRECIACAO-JUROS-IMPOSTOS-E-SEGUROS-MANUTENCAO-E-MATERIAIS-NA-OPERACAO-DOS-EQUIPAMENTOS.pdf" TargetMode="External"/><Relationship Id="rId3328" Type="http://schemas.openxmlformats.org/officeDocument/2006/relationships/hyperlink" Target="https://www.caixa.gov.br/Downloads/sinapi-cadernos-tecnicos/SINAPI-CT-ESCAVACAO-DE-VALAS.pdf" TargetMode="External"/><Relationship Id="rId3742" Type="http://schemas.openxmlformats.org/officeDocument/2006/relationships/hyperlink" Target="https://www.caixa.gov.br/Downloads/sinapi-cadernos-tecnicos/SINAPI-CT-ESTRUTURAS-DE-CONTENCAO-ESTACAS-PAREDES-DIAFRAGMA-E-MURETA-GUIA.pdf" TargetMode="External"/><Relationship Id="rId6898" Type="http://schemas.openxmlformats.org/officeDocument/2006/relationships/hyperlink" Target="https://www.caixa.gov.br/Downloads/sinapi-metodologia/Livro_SINAPI_Calculos_Parametros.pdf" TargetMode="External"/><Relationship Id="rId249" Type="http://schemas.openxmlformats.org/officeDocument/2006/relationships/hyperlink" Target="https://www.caixa.gov.br/Downloads/sinapi-cadernos-tecnicos/SINAPI-CT-ARGAMASSAS.pdf" TargetMode="External"/><Relationship Id="rId663" Type="http://schemas.openxmlformats.org/officeDocument/2006/relationships/hyperlink" Target="https://www.caixa.gov.br/Downloads/sinapi-cadernos-tecnicos/SINAPI-CT-ASSENTAMENTO-DE-TUBOS-DE-ESGOTO-OU-DRENAGEM-PLUVIAL-EM-CONCRETO.pdf" TargetMode="External"/><Relationship Id="rId1293" Type="http://schemas.openxmlformats.org/officeDocument/2006/relationships/hyperlink" Target="https://www.caixa.gov.br/Downloads/sinapi-cadernos-tecnicos/SINAPI-CT-CONCRETAGEM-PARA-ESTRUTURAS-DE-CONCRETO-ARMADO.pdf" TargetMode="External"/><Relationship Id="rId2344" Type="http://schemas.openxmlformats.org/officeDocument/2006/relationships/hyperlink" Target="https://www.caixa.gov.br/Downloads/sinapi-cadernos-tecnicos/SINAPI-CT-DEPRECIACAO-JUROS-IMPOSTOS-E-SEGUROS-MANUTENCAO-E-MATERIAIS-NA-OPERACAO-DOS-EQUIPAMENTOS.pdf" TargetMode="External"/><Relationship Id="rId7949" Type="http://schemas.openxmlformats.org/officeDocument/2006/relationships/hyperlink" Target="https://www.caixa.gov.br/Downloads/sinapi-cadernos-tecnicos/SINAPI-CT-PINTURA-EM-SUPERFICIES-METALICAS.pdf" TargetMode="External"/><Relationship Id="rId9371" Type="http://schemas.openxmlformats.org/officeDocument/2006/relationships/hyperlink" Target="https://www.caixa.gov.br/Downloads/sinapi-cadernos-tecnicos/SINAPI-CT-TRANSPORTE-CARGA-E-DESCARGA-DE-MATERIAIS.pdf" TargetMode="External"/><Relationship Id="rId316" Type="http://schemas.openxmlformats.org/officeDocument/2006/relationships/hyperlink" Target="https://www.caixa.gov.br/Downloads/sinapi-cadernos-tecnicos/SINAPI-CT-ARMACAO-PARA-ESTRUTURAS-DE-CONCRETO-ARMADO.pdf" TargetMode="External"/><Relationship Id="rId6965" Type="http://schemas.openxmlformats.org/officeDocument/2006/relationships/hyperlink" Target="https://www.caixa.gov.br/Downloads/sinapi-metodologia/Livro_SINAPI_Calculos_Parametros.pdf" TargetMode="External"/><Relationship Id="rId9024" Type="http://schemas.openxmlformats.org/officeDocument/2006/relationships/hyperlink" Target="https://www.caixa.gov.br/Downloads/sinapi-cadernos-tecnicos/SINAPI-CT-SUPRESSAO-VEGETAL.pdf" TargetMode="External"/><Relationship Id="rId730" Type="http://schemas.openxmlformats.org/officeDocument/2006/relationships/hyperlink" Target="https://www.caixa.gov.br/Downloads/sinapi-cadernos-tecnicos/SINAPI-CT-ATERRO-E-REATERRO-DE-VALAS.pdf" TargetMode="External"/><Relationship Id="rId1013" Type="http://schemas.openxmlformats.org/officeDocument/2006/relationships/hyperlink" Target="https://www.caixa.gov.br/Downloads/sinapi-cadernos-tecnicos/SINAPI-CT-BOCAS-PARA-BUEIROS.pdf" TargetMode="External"/><Relationship Id="rId1360" Type="http://schemas.openxmlformats.org/officeDocument/2006/relationships/hyperlink" Target="https://www.caixa.gov.br/Downloads/sinapi-cadernos-tecnicos/SINAPI-CT-CONCRETO-PROTENDIDO.pdf" TargetMode="External"/><Relationship Id="rId2411" Type="http://schemas.openxmlformats.org/officeDocument/2006/relationships/hyperlink" Target="https://www.caixa.gov.br/Downloads/sinapi-cadernos-tecnicos/SINAPI-CT-DEPRECIACAO-JUROS-IMPOSTOS-E-SEGUROS-MANUTENCAO-E-MATERIAIS-NA-OPERACAO-DOS-EQUIPAMENTOS.pdf" TargetMode="External"/><Relationship Id="rId4169" Type="http://schemas.openxmlformats.org/officeDocument/2006/relationships/hyperlink" Target="https://www.caixa.gov.br/Downloads/sinapi-cadernos-tecnicos/SINAPI-CT-GESSO.pdf" TargetMode="External"/><Relationship Id="rId5567" Type="http://schemas.openxmlformats.org/officeDocument/2006/relationships/hyperlink" Target="https://www.caixa.gov.br/Downloads/sinapi-cadernos-tecnicos/SINAPI-CT-INSTALACOES-PREDIAIS-DE-AGUA-FRIA-EM-PVC.pdf" TargetMode="External"/><Relationship Id="rId5981" Type="http://schemas.openxmlformats.org/officeDocument/2006/relationships/hyperlink" Target="https://www.caixa.gov.br/Downloads/sinapi-cadernos-tecnicos/SINAPI-CT-INSTALACOES-DE-GAS-E-INCENDIO-EM-ACO-E-FERRO-GALVANIZADO.pdf" TargetMode="External"/><Relationship Id="rId6618" Type="http://schemas.openxmlformats.org/officeDocument/2006/relationships/hyperlink" Target="https://www.caixa.gov.br/Downloads/sinapi-cadernos-tecnicos/SINAPI-CT-INSTALACOES-PARA-CANTEIROS-DE-OBRAS.pdf" TargetMode="External"/><Relationship Id="rId8040" Type="http://schemas.openxmlformats.org/officeDocument/2006/relationships/hyperlink" Target="https://www.caixa.gov.br/Downloads/sinapi-cadernos-tecnicos/SINAPI-CT-PISOS.pdf" TargetMode="External"/><Relationship Id="rId4583" Type="http://schemas.openxmlformats.org/officeDocument/2006/relationships/hyperlink" Target="https://www.caixa.gov.br/Downloads/sinapi-cadernos-tecnicos/SINAPI-CT-INSTALACOES-ELETRICAS-ELETRODUTOS-CONEXOES-E-CONDULETES-APARENTES.pdf" TargetMode="External"/><Relationship Id="rId5634" Type="http://schemas.openxmlformats.org/officeDocument/2006/relationships/hyperlink" Target="https://www.caixa.gov.br/Downloads/sinapi-cadernos-tecnicos/SINAPI-CT-INSTALACOES-PREDIAIS-DE-AGUA-FRIA-EM-PVC.pdf" TargetMode="External"/><Relationship Id="rId3185" Type="http://schemas.openxmlformats.org/officeDocument/2006/relationships/hyperlink" Target="https://www.caixa.gov.br/Downloads/sinapi-cadernos-tecnicos/SINAPI-CT-ESCAVACAO-HORIZONTAL.pdf" TargetMode="External"/><Relationship Id="rId4236" Type="http://schemas.openxmlformats.org/officeDocument/2006/relationships/hyperlink" Target="https://www.caixa.gov.br/Downloads/sinapi-cadernos-tecnicos/SINAPI-CT-GUARDA-CORPO-CORRIMAO-E-GRADE-PARA-ESQUADRIAS.pdf" TargetMode="External"/><Relationship Id="rId4650" Type="http://schemas.openxmlformats.org/officeDocument/2006/relationships/hyperlink" Target="https://www.caixa.gov.br/Downloads/sinapi-cadernos-tecnicos/SINAPI-CT-INSTALACOES-ELETRICAS-QUADROS-CABOS-DISJUNTORES-CONTATORES-E-BARRAMENTOS-BLINDADOS.pdf" TargetMode="External"/><Relationship Id="rId5701" Type="http://schemas.openxmlformats.org/officeDocument/2006/relationships/hyperlink" Target="https://www.caixa.gov.br/Downloads/sinapi-cadernos-tecnicos/SINAPI-CT-INSTALACOES-PREDIAIS-DE-AGUA-QUENTE-EM-CPVC.pdf" TargetMode="External"/><Relationship Id="rId8857" Type="http://schemas.openxmlformats.org/officeDocument/2006/relationships/hyperlink" Target="https://www.caixa.gov.br/Downloads/sinapi-cadernos-tecnicos/SINAPI-CT-SINALIZACAO-HORIZONTAL-VIARIA.pdf" TargetMode="External"/><Relationship Id="rId3252" Type="http://schemas.openxmlformats.org/officeDocument/2006/relationships/hyperlink" Target="https://www.caixa.gov.br/Downloads/sinapi-cadernos-tecnicos/SINAPI-CT-ESCAVACAO-VERTICAL-A-CEU-ABERTO.pdf" TargetMode="External"/><Relationship Id="rId4303" Type="http://schemas.openxmlformats.org/officeDocument/2006/relationships/hyperlink" Target="https://www.caixa.gov.br/Downloads/sinapi-cadernos-tecnicos/SINAPI-CT-ILUMINACAO-PREDIAL-E-MONITORAMENTO.pdf" TargetMode="External"/><Relationship Id="rId7459" Type="http://schemas.openxmlformats.org/officeDocument/2006/relationships/hyperlink" Target="https://www.caixa.gov.br/Downloads/sinapi-cadernos-tecnicos/SINAPI-CT-MOBILIARIO-URBANO.pdf" TargetMode="External"/><Relationship Id="rId7873" Type="http://schemas.openxmlformats.org/officeDocument/2006/relationships/hyperlink" Target="https://www.caixa.gov.br/Downloads/sinapi-cadernos-tecnicos/SINAPI-CT-PINTURA-INTERNA.pdf" TargetMode="External"/><Relationship Id="rId173" Type="http://schemas.openxmlformats.org/officeDocument/2006/relationships/hyperlink" Target="https://www.caixa.gov.br/Downloads/sinapi-cadernos-tecnicos/SINAPI-CT-ARGAMASSAS.pdf" TargetMode="External"/><Relationship Id="rId6475" Type="http://schemas.openxmlformats.org/officeDocument/2006/relationships/hyperlink" Target="https://www.caixa.gov.br/Downloads/sinapi-cadernos-tecnicos/SINAPI-CT-INSTALACOES-EM-COBRE.pdf" TargetMode="External"/><Relationship Id="rId7526" Type="http://schemas.openxmlformats.org/officeDocument/2006/relationships/hyperlink" Target="https://www.caixa.gov.br/Downloads/sinapi-cadernos-tecnicos/SINAPI-CT-PAREDES-DE-CONCRETO-ARMACAO.pdf" TargetMode="External"/><Relationship Id="rId8924" Type="http://schemas.openxmlformats.org/officeDocument/2006/relationships/hyperlink" Target="https://www.caixa.gov.br/Downloads/sinapi-cadernos-tecnicos/SINAPI-CT-SISTEMA-DE-PROTECAO-CONTRA-DESCARGAS-ATMOSFERICAS-SPDA.pdf" TargetMode="External"/><Relationship Id="rId240" Type="http://schemas.openxmlformats.org/officeDocument/2006/relationships/hyperlink" Target="https://www.caixa.gov.br/Downloads/sinapi-cadernos-tecnicos/SINAPI-CT-ARGAMASSAS.pdf" TargetMode="External"/><Relationship Id="rId5077" Type="http://schemas.openxmlformats.org/officeDocument/2006/relationships/hyperlink" Target="https://www.caixa.gov.br/Downloads/sinapi-cadernos-tecnicos/SINAPI-CT-INSTALACOES-HIDRAULICAS-RESERVACAO-E-BOMBAS-DE-RECALQUE.pdf" TargetMode="External"/><Relationship Id="rId6128" Type="http://schemas.openxmlformats.org/officeDocument/2006/relationships/hyperlink" Target="https://www.caixa.gov.br/Downloads/sinapi-cadernos-tecnicos/SINAPI-CT-INSTALACOES-DE-GAS-E-INCENDIO-EM-ACO-E-FERRO-GALVANIZADO.pdf" TargetMode="External"/><Relationship Id="rId7940" Type="http://schemas.openxmlformats.org/officeDocument/2006/relationships/hyperlink" Target="https://www.caixa.gov.br/Downloads/sinapi-cadernos-tecnicos/SINAPI-CT-PINTURA-EM-SUPERFICIES-METALICAS.pdf" TargetMode="External"/><Relationship Id="rId4093" Type="http://schemas.openxmlformats.org/officeDocument/2006/relationships/hyperlink" Target="https://www.caixa.gov.br/Downloads/sinapi-cadernos-tecnicos/SINAPI-CT-FORMAS-PARA-ESTRUTURAS-DE-CONCRETO-ARMADO.pdf" TargetMode="External"/><Relationship Id="rId5144" Type="http://schemas.openxmlformats.org/officeDocument/2006/relationships/hyperlink" Target="https://www.caixa.gov.br/Downloads/sinapi-cadernos-tecnicos/SINAPI-CT-INSTALACOES-HIDRAULICAS-EM-PEX.pdf" TargetMode="External"/><Relationship Id="rId5491" Type="http://schemas.openxmlformats.org/officeDocument/2006/relationships/hyperlink" Target="https://www.caixa.gov.br/Downloads/sinapi-cadernos-tecnicos/SINAPI-CT-INSTALACOES-PREDIAIS-DE-AGUA-FRIA-EM-PVC.pdf" TargetMode="External"/><Relationship Id="rId6542" Type="http://schemas.openxmlformats.org/officeDocument/2006/relationships/hyperlink" Target="https://www.caixa.gov.br/Downloads/sinapi-cadernos-tecnicos/SINAPI-CT-INSTALACOES-EM-COBRE.pdf" TargetMode="External"/><Relationship Id="rId9698" Type="http://schemas.openxmlformats.org/officeDocument/2006/relationships/hyperlink" Target="https://www.caixa.gov.br/Downloads/sinapi-cadernos-tecnicos/SINAPI-CT-VALVULAS-E-REGISTROS-PARA-SISTEMAS-PREDIAIS.pdf" TargetMode="External"/><Relationship Id="rId1687" Type="http://schemas.openxmlformats.org/officeDocument/2006/relationships/hyperlink" Target="https://www.caixa.gov.br/Downloads/sinapi-cadernos-tecnicos/SINAPI-CT-CUSTOS-HORARIOS-PRODUTIVO-E-IMPRODUTIVO-DOS-EQUIPAMENTOS.pdf" TargetMode="External"/><Relationship Id="rId2738" Type="http://schemas.openxmlformats.org/officeDocument/2006/relationships/hyperlink" Target="https://www.caixa.gov.br/Downloads/sinapi-cadernos-tecnicos/SINAPI-CT-DRENAGEM-DE-AR-CONDICIONADO.pdf" TargetMode="External"/><Relationship Id="rId9765" Type="http://schemas.openxmlformats.org/officeDocument/2006/relationships/hyperlink" Target="https://www.caixa.gov.br/Downloads/sinapi-cadernos-tecnicos/SINAPI-CT-VALVULAS-PARA-REDES-DE-SANEAMENTO.pdf" TargetMode="External"/><Relationship Id="rId1754" Type="http://schemas.openxmlformats.org/officeDocument/2006/relationships/hyperlink" Target="https://www.caixa.gov.br/Downloads/sinapi-cadernos-tecnicos/SINAPI-CT-CUSTOS-HORARIOS-PRODUTIVO-E-IMPRODUTIVO-DOS-EQUIPAMENTOS.pdf" TargetMode="External"/><Relationship Id="rId2805" Type="http://schemas.openxmlformats.org/officeDocument/2006/relationships/hyperlink" Target="https://www.caixa.gov.br/Downloads/sinapi-cadernos-tecnicos/SINAPI-CT-DUTOS-PARA-AR-CONDICIONADO.pdf" TargetMode="External"/><Relationship Id="rId4160" Type="http://schemas.openxmlformats.org/officeDocument/2006/relationships/hyperlink" Target="https://www.caixa.gov.br/Downloads/sinapi-cadernos-tecnicos/SINAPI-CT-GALERIAS-COM-ADUELAS-DE-CONCRETO.pdf" TargetMode="External"/><Relationship Id="rId5211" Type="http://schemas.openxmlformats.org/officeDocument/2006/relationships/hyperlink" Target="https://www.caixa.gov.br/Downloads/sinapi-cadernos-tecnicos/SINAPI-CT-INSTALACOES-HIDRAULICAS-EM-PEX.pdf" TargetMode="External"/><Relationship Id="rId8367" Type="http://schemas.openxmlformats.org/officeDocument/2006/relationships/hyperlink" Target="https://www.caixa.gov.br/Downloads/sinapi-cadernos-tecnicos/SINAPI-CT-RADIER-PISO-DE-CONCRETO-E-LAJE-SOBRE-SOLO.pdf" TargetMode="External"/><Relationship Id="rId8781" Type="http://schemas.openxmlformats.org/officeDocument/2006/relationships/hyperlink" Target="https://www.caixa.gov.br/Downloads/sinapi-cadernos-tecnicos/SINAPI-CT-REDES-DE-AGUA-E-ESGOTO-EM-PEAD-LISO-(TUBOS-E-CONEXOES).pdf" TargetMode="External"/><Relationship Id="rId9418" Type="http://schemas.openxmlformats.org/officeDocument/2006/relationships/hyperlink" Target="https://www.caixa.gov.br/Downloads/sinapi-cadernos-tecnicos/SINAPI-CT-TRANSPORTE-CARGA-E-DESCARGA-DE-MATERIAIS.pdf" TargetMode="External"/><Relationship Id="rId46" Type="http://schemas.openxmlformats.org/officeDocument/2006/relationships/hyperlink" Target="https://www.caixa.gov.br/Downloads/sinapi-cadernos-tecnicos/SINAPI-CT-ALVENARIA-DE-VEDACAO.pdf" TargetMode="External"/><Relationship Id="rId1407" Type="http://schemas.openxmlformats.org/officeDocument/2006/relationships/hyperlink" Target="https://www.caixa.gov.br/Downloads/sinapi-cadernos-tecnicos/SINAPI-CT-CONTRAPISO.pdf" TargetMode="External"/><Relationship Id="rId1821" Type="http://schemas.openxmlformats.org/officeDocument/2006/relationships/hyperlink" Target="https://www.caixa.gov.br/Downloads/sinapi-cadernos-tecnicos/SINAPI-CT-CUSTOS-HORARIOS-PRODUTIVO-E-IMPRODUTIVO-DOS-EQUIPAMENTOS.pdf" TargetMode="External"/><Relationship Id="rId4977" Type="http://schemas.openxmlformats.org/officeDocument/2006/relationships/hyperlink" Target="https://www.caixa.gov.br/Downloads/sinapi-cadernos-tecnicos/SINAPI-CT-INSTALACOES-HIDRAULICAS-RESERVACAO-E-BOMBAS-DE-RECALQUE.pdf" TargetMode="External"/><Relationship Id="rId7383" Type="http://schemas.openxmlformats.org/officeDocument/2006/relationships/hyperlink" Target="https://www.caixa.gov.br/Downloads/sinapi-cadernos-tecnicos/SINAPI-CT-MASSA-UNICA-EXTERNA.pdf" TargetMode="External"/><Relationship Id="rId8434" Type="http://schemas.openxmlformats.org/officeDocument/2006/relationships/hyperlink" Target="https://www.caixa.gov.br/Downloads/sinapi-cadernos-tecnicos/SINAPI-CT-RASGOS-E-FIXACOES.pdf" TargetMode="External"/><Relationship Id="rId3579" Type="http://schemas.openxmlformats.org/officeDocument/2006/relationships/hyperlink" Target="https://www.caixa.gov.br/Downloads/sinapi-cadernos-tecnicos/SINAPI-CT-ESTACAS-BROCA-STRAUSS-E-ESCAVADA-COM-FLUIDO-ESTABILIZANTE.pdf" TargetMode="External"/><Relationship Id="rId7036" Type="http://schemas.openxmlformats.org/officeDocument/2006/relationships/hyperlink" Target="https://www.caixa.gov.br/Downloads/sinapi-metodologia/Livro_SINAPI_Calculos_Parametros.pdf" TargetMode="External"/><Relationship Id="rId7450" Type="http://schemas.openxmlformats.org/officeDocument/2006/relationships/hyperlink" Target="https://www.caixa.gov.br/Downloads/sinapi-cadernos-tecnicos/SINAPI-CT-MASSA-UNICA-INTERNA.pdf" TargetMode="External"/><Relationship Id="rId8501" Type="http://schemas.openxmlformats.org/officeDocument/2006/relationships/hyperlink" Target="https://www.caixa.gov.br/Downloads/sinapi-cadernos-tecnicos/SINAPI-CT-RECOMPOSICAO-DE-PAVIMENTOS.pdf" TargetMode="External"/><Relationship Id="rId2595" Type="http://schemas.openxmlformats.org/officeDocument/2006/relationships/hyperlink" Target="https://www.caixa.gov.br/Downloads/sinapi-cadernos-tecnicos/SINAPI-CT-DEPRECIACAO-JUROS-IMPOSTOS-E-SEGUROS-MANUTENCAO-E-MATERIAIS-NA-OPERACAO-DOS-EQUIPAMENTOS.pdf" TargetMode="External"/><Relationship Id="rId3993" Type="http://schemas.openxmlformats.org/officeDocument/2006/relationships/hyperlink" Target="https://www.caixa.gov.br/Downloads/sinapi-cadernos-tecnicos/SINAPI-CT-FUNDACOES-RASAS-(BLOCOS-SAPATAS-VIGAS-BALDRAME).pdf" TargetMode="External"/><Relationship Id="rId6052" Type="http://schemas.openxmlformats.org/officeDocument/2006/relationships/hyperlink" Target="https://www.caixa.gov.br/Downloads/sinapi-cadernos-tecnicos/SINAPI-CT-INSTALACOES-DE-GAS-E-INCENDIO-EM-ACO-E-FERRO-GALVANIZADO.pdf" TargetMode="External"/><Relationship Id="rId7103" Type="http://schemas.openxmlformats.org/officeDocument/2006/relationships/hyperlink" Target="https://www.caixa.gov.br/Downloads/sinapi-metodologia/Livro_SINAPI_Calculos_Parametros.pdf" TargetMode="External"/><Relationship Id="rId567" Type="http://schemas.openxmlformats.org/officeDocument/2006/relationships/hyperlink" Target="https://www.caixa.gov.br/Downloads/sinapi-cadernos-tecnicos/SINAPI-CT-ASSENTAMENTO-DE-TUBOS-DE-PVC-E-METALICOS-EM-REDES-DE-AGUA.pdf" TargetMode="External"/><Relationship Id="rId1197" Type="http://schemas.openxmlformats.org/officeDocument/2006/relationships/hyperlink" Target="https://www.caixa.gov.br/Downloads/sinapi-cadernos-tecnicos/SINAPI-CT-CANALETAS-GRELHAS-E-CAIXAS-COM-GRELHA-PARA-DRENAGEM.pdf" TargetMode="External"/><Relationship Id="rId2248" Type="http://schemas.openxmlformats.org/officeDocument/2006/relationships/hyperlink" Target="https://www.caixa.gov.br/Downloads/sinapi-cadernos-tecnicos/SINAPI-CT-DEPRECIACAO-JUROS-IMPOSTOS-E-SEGUROS-MANUTENCAO-E-MATERIAIS-NA-OPERACAO-DOS-EQUIPAMENTOS.pdf" TargetMode="External"/><Relationship Id="rId3646" Type="http://schemas.openxmlformats.org/officeDocument/2006/relationships/hyperlink" Target="https://www.caixa.gov.br/Downloads/sinapi-cadernos-tecnicos/SINAPI-CT-ESTRUTURA-E-TRAMA-PARA-COBERTURA.pdf" TargetMode="External"/><Relationship Id="rId9275" Type="http://schemas.openxmlformats.org/officeDocument/2006/relationships/hyperlink" Target="https://www.caixa.gov.br/Downloads/sinapi-cadernos-tecnicos/SINAPI-CT-TRANSPORTE-DE-MATERIAIS-DENTRO-DO-CANTEIRO-DE-OBRAS.pdf" TargetMode="External"/><Relationship Id="rId981" Type="http://schemas.openxmlformats.org/officeDocument/2006/relationships/hyperlink" Target="https://www.caixa.gov.br/Downloads/sinapi-cadernos-tecnicos/SINAPI-CT-ATERROS-BASES-SUB-BASES-E-IMPRIMACOES.pdf" TargetMode="External"/><Relationship Id="rId2662" Type="http://schemas.openxmlformats.org/officeDocument/2006/relationships/hyperlink" Target="https://www.caixa.gov.br/Downloads/sinapi-cadernos-tecnicos/SINAPI-CT-DEPRECIACAO-JUROS-IMPOSTOS-E-SEGUROS-MANUTENCAO-E-MATERIAIS-NA-OPERACAO-DOS-EQUIPAMENTOS.pdf" TargetMode="External"/><Relationship Id="rId3713" Type="http://schemas.openxmlformats.org/officeDocument/2006/relationships/hyperlink" Target="https://www.caixa.gov.br/Downloads/sinapi-cadernos-tecnicos/SINAPI-CT-ESTRUTURA-E-TRAMA-PARA-COBERTURA.pdf" TargetMode="External"/><Relationship Id="rId6869" Type="http://schemas.openxmlformats.org/officeDocument/2006/relationships/hyperlink" Target="https://www.caixa.gov.br/Downloads/sinapi-metodologia/Livro_SINAPI_Calculos_Parametros.pdf" TargetMode="External"/><Relationship Id="rId634" Type="http://schemas.openxmlformats.org/officeDocument/2006/relationships/hyperlink" Target="https://www.caixa.gov.br/Downloads/sinapi-cadernos-tecnicos/SINAPI-CT-ASSENTAMENTO-DE-TUBOS-DE-ESGOTO-OU-DRENAGEM-PLUVIAL-EM-CONCRETO.pdf" TargetMode="External"/><Relationship Id="rId1264" Type="http://schemas.openxmlformats.org/officeDocument/2006/relationships/hyperlink" Target="https://www.caixa.gov.br/Downloads/sinapi-cadernos-tecnicos/SINAPI-CT-CHAPISCO.pdf" TargetMode="External"/><Relationship Id="rId2315" Type="http://schemas.openxmlformats.org/officeDocument/2006/relationships/hyperlink" Target="https://www.caixa.gov.br/Downloads/sinapi-cadernos-tecnicos/SINAPI-CT-DEPRECIACAO-JUROS-IMPOSTOS-E-SEGUROS-MANUTENCAO-E-MATERIAIS-NA-OPERACAO-DOS-EQUIPAMENTOS.pdf" TargetMode="External"/><Relationship Id="rId5885" Type="http://schemas.openxmlformats.org/officeDocument/2006/relationships/hyperlink" Target="https://www.caixa.gov.br/Downloads/sinapi-cadernos-tecnicos/SINAPI-CT-INSTALACOES-PREDIAIS-DE-AGUAS-PLUVIAIS-TUBOS-CONEXOES-CAIXAS-E-RALOS.pdf" TargetMode="External"/><Relationship Id="rId6936" Type="http://schemas.openxmlformats.org/officeDocument/2006/relationships/hyperlink" Target="https://www.caixa.gov.br/Downloads/sinapi-metodologia/Livro_SINAPI_Calculos_Parametros.pdf" TargetMode="External"/><Relationship Id="rId8291" Type="http://schemas.openxmlformats.org/officeDocument/2006/relationships/hyperlink" Target="https://www.caixa.gov.br/Downloads/sinapi-cadernos-tecnicos/SINAPI-CT-POCOS-DE-VISITA-E-CAIXAS-PARA-BOCAS-DE-LOBO.pdf" TargetMode="External"/><Relationship Id="rId9342" Type="http://schemas.openxmlformats.org/officeDocument/2006/relationships/hyperlink" Target="https://www.caixa.gov.br/Downloads/sinapi-cadernos-tecnicos/SINAPI-CT-TRANSPORTE-CARGA-E-DESCARGA-DE-MATERIAIS.pdf" TargetMode="External"/><Relationship Id="rId701" Type="http://schemas.openxmlformats.org/officeDocument/2006/relationships/hyperlink" Target="https://www.caixa.gov.br/Downloads/sinapi-cadernos-tecnicos/SINAPI-CT-ASSENTAMENTO-DE-TUBOS-DE-ESGOTO-OU-DRENAGEM-PLUVIAL-EM-CONCRETO.pdf" TargetMode="External"/><Relationship Id="rId1331" Type="http://schemas.openxmlformats.org/officeDocument/2006/relationships/hyperlink" Target="https://www.caixa.gov.br/Downloads/sinapi-cadernos-tecnicos/SINAPI-CT-CONCRETO-PROJETADO.pdf" TargetMode="External"/><Relationship Id="rId4487" Type="http://schemas.openxmlformats.org/officeDocument/2006/relationships/hyperlink" Target="https://www.caixa.gov.br/Downloads/sinapi-cadernos-tecnicos/SINAPI-CT-INSTALACOES-ELETRICAS-ELETRODUTOS-EMBUTIDOS-CABOS-CAIXAS-TOMADAS-E-INTERRUPTORES.pdf" TargetMode="External"/><Relationship Id="rId5538" Type="http://schemas.openxmlformats.org/officeDocument/2006/relationships/hyperlink" Target="https://www.caixa.gov.br/Downloads/sinapi-cadernos-tecnicos/SINAPI-CT-INSTALACOES-PREDIAIS-DE-AGUA-FRIA-EM-PVC.pdf" TargetMode="External"/><Relationship Id="rId5952" Type="http://schemas.openxmlformats.org/officeDocument/2006/relationships/hyperlink" Target="https://www.caixa.gov.br/Downloads/sinapi-cadernos-tecnicos/SINAPI-CT-INSTALACOES-DE-GAS-E-INCENDIO-EM-ACO-E-FERRO-GALVANIZADO.pdf" TargetMode="External"/><Relationship Id="rId3089" Type="http://schemas.openxmlformats.org/officeDocument/2006/relationships/hyperlink" Target="https://www.caixa.gov.br/Downloads/sinapi-cadernos-tecnicos/SINAPI-CT-ESCADAS.pdf" TargetMode="External"/><Relationship Id="rId4554" Type="http://schemas.openxmlformats.org/officeDocument/2006/relationships/hyperlink" Target="https://www.caixa.gov.br/Downloads/sinapi-cadernos-tecnicos/SINAPI-CT-INSTALACOES-ELETRICAS-ELETRODUTOS-CONEXOES-E-CONDULETES-APARENTES.pdf" TargetMode="External"/><Relationship Id="rId5605" Type="http://schemas.openxmlformats.org/officeDocument/2006/relationships/hyperlink" Target="https://www.caixa.gov.br/Downloads/sinapi-cadernos-tecnicos/SINAPI-CT-INSTALACOES-PREDIAIS-DE-AGUA-FRIA-EM-PVC.pdf" TargetMode="External"/><Relationship Id="rId8011" Type="http://schemas.openxmlformats.org/officeDocument/2006/relationships/hyperlink" Target="https://www.caixa.gov.br/Downloads/sinapi-cadernos-tecnicos/SINAPI-CT-PISOS.pdf" TargetMode="External"/><Relationship Id="rId3156" Type="http://schemas.openxmlformats.org/officeDocument/2006/relationships/hyperlink" Target="https://www.caixa.gov.br/Downloads/sinapi-cadernos-tecnicos/SINAPI-CT-ESCAVACAO-HORIZONTAL.pdf" TargetMode="External"/><Relationship Id="rId4207" Type="http://schemas.openxmlformats.org/officeDocument/2006/relationships/hyperlink" Target="https://www.caixa.gov.br/Downloads/sinapi-cadernos-tecnicos/SINAPI-CT-GRAUTE-E-ARMACAO.pdf" TargetMode="External"/><Relationship Id="rId491" Type="http://schemas.openxmlformats.org/officeDocument/2006/relationships/hyperlink" Target="https://www.caixa.gov.br/Downloads/sinapi-cadernos-tecnicos/SINAPI-CT-ASSENTAMENTO-DE-TUBOS-DE-PVC-E-METALICOS-EM-REDES-DE-AGUA.pdf" TargetMode="External"/><Relationship Id="rId2172" Type="http://schemas.openxmlformats.org/officeDocument/2006/relationships/hyperlink" Target="https://www.caixa.gov.br/Downloads/sinapi-cadernos-tecnicos/SINAPI-CT-DEPRECIACAO-JUROS-IMPOSTOS-E-SEGUROS-MANUTENCAO-E-MATERIAIS-NA-OPERACAO-DOS-EQUIPAMENTOS.pdf" TargetMode="External"/><Relationship Id="rId3223" Type="http://schemas.openxmlformats.org/officeDocument/2006/relationships/hyperlink" Target="https://www.caixa.gov.br/Downloads/sinapi-cadernos-tecnicos/SINAPI-CT-ESCAVACAO-VERTICAL-A-CEU-ABERTO.pdf" TargetMode="External"/><Relationship Id="rId3570" Type="http://schemas.openxmlformats.org/officeDocument/2006/relationships/hyperlink" Target="https://www.caixa.gov.br/Downloads/sinapi-cadernos-tecnicos/SINAPI-CT-ESQUADRIAS-PORTAS.pdf" TargetMode="External"/><Relationship Id="rId4621" Type="http://schemas.openxmlformats.org/officeDocument/2006/relationships/hyperlink" Target="https://www.caixa.gov.br/Downloads/sinapi-cadernos-tecnicos/SINAPI-CT-INSTALACOES-ELETRICAS-ELETRODUTOS-CONEXOES-E-CONDULETES-APARENTES.pdf" TargetMode="External"/><Relationship Id="rId6379" Type="http://schemas.openxmlformats.org/officeDocument/2006/relationships/hyperlink" Target="https://www.caixa.gov.br/Downloads/sinapi-cadernos-tecnicos/SINAPI-CT-INSTALACOES-EM-COBRE.pdf" TargetMode="External"/><Relationship Id="rId7777" Type="http://schemas.openxmlformats.org/officeDocument/2006/relationships/hyperlink" Target="https://www.caixa.gov.br/Downloads/sinapi-cadernos-tecnicos/SINAPI-CT-PERFURACAO-HORIZONTAL-DIRECIONAL-HDD.pdf" TargetMode="External"/><Relationship Id="rId8828" Type="http://schemas.openxmlformats.org/officeDocument/2006/relationships/hyperlink" Target="https://www.caixa.gov.br/Downloads/sinapi-cadernos-tecnicos/SINAPI-CT-REVESTIMENTOS-CERAMICOS-INTERNOS.pdf" TargetMode="External"/><Relationship Id="rId144" Type="http://schemas.openxmlformats.org/officeDocument/2006/relationships/hyperlink" Target="https://www.caixa.gov.br/Downloads/sinapi-cadernos-tecnicos/SINAPI-CT-ARGAMASSAS.pdf" TargetMode="External"/><Relationship Id="rId6793" Type="http://schemas.openxmlformats.org/officeDocument/2006/relationships/hyperlink" Target="https://www.caixa.gov.br/Downloads/sinapi-metodologia/Livro_SINAPI_Calculos_Parametros.pdf" TargetMode="External"/><Relationship Id="rId7844" Type="http://schemas.openxmlformats.org/officeDocument/2006/relationships/hyperlink" Target="https://www.caixa.gov.br/Downloads/sinapi-cadernos-tecnicos/SINAPI-CT-PINTURA-EXTERNA.pdf" TargetMode="External"/><Relationship Id="rId2989" Type="http://schemas.openxmlformats.org/officeDocument/2006/relationships/hyperlink" Target="https://www.caixa.gov.br/Downloads/sinapi-cadernos-tecnicos/SINAPI-CT-EQUIPAMENTOS-DE-PROTECAO-COLETIVA.pdf" TargetMode="External"/><Relationship Id="rId5395" Type="http://schemas.openxmlformats.org/officeDocument/2006/relationships/hyperlink" Target="https://www.caixa.gov.br/Downloads/sinapi-cadernos-tecnicos/SINAPI-CT-INSTALACOES-PREDIAIS-DE-ESGOTO-TUBOS-E-CONEXOES.pdf" TargetMode="External"/><Relationship Id="rId6446" Type="http://schemas.openxmlformats.org/officeDocument/2006/relationships/hyperlink" Target="https://www.caixa.gov.br/Downloads/sinapi-cadernos-tecnicos/SINAPI-CT-INSTALACOES-EM-COBRE.pdf" TargetMode="External"/><Relationship Id="rId6860" Type="http://schemas.openxmlformats.org/officeDocument/2006/relationships/hyperlink" Target="https://www.caixa.gov.br/Downloads/sinapi-metodologia/Livro_SINAPI_Calculos_Parametros.pdf" TargetMode="External"/><Relationship Id="rId7911" Type="http://schemas.openxmlformats.org/officeDocument/2006/relationships/hyperlink" Target="https://www.caixa.gov.br/Downloads/sinapi-cadernos-tecnicos/SINAPI-CT-PINTURA-EM-MADEIRA.pdf" TargetMode="External"/><Relationship Id="rId211" Type="http://schemas.openxmlformats.org/officeDocument/2006/relationships/hyperlink" Target="https://www.caixa.gov.br/Downloads/sinapi-cadernos-tecnicos/SINAPI-CT-ARGAMASSAS.pdf" TargetMode="External"/><Relationship Id="rId5048" Type="http://schemas.openxmlformats.org/officeDocument/2006/relationships/hyperlink" Target="https://www.caixa.gov.br/Downloads/sinapi-cadernos-tecnicos/SINAPI-CT-INSTALACOES-HIDRAULICAS-RESERVACAO-E-BOMBAS-DE-RECALQUE.pdf" TargetMode="External"/><Relationship Id="rId5462" Type="http://schemas.openxmlformats.org/officeDocument/2006/relationships/hyperlink" Target="https://www.caixa.gov.br/Downloads/sinapi-cadernos-tecnicos/SINAPI-CT-INSTALACOES-PREDIAIS-DE-AGUA-FRIA-EM-PVC.pdf" TargetMode="External"/><Relationship Id="rId6513" Type="http://schemas.openxmlformats.org/officeDocument/2006/relationships/hyperlink" Target="https://www.caixa.gov.br/Downloads/sinapi-cadernos-tecnicos/SINAPI-CT-INSTALACOES-EM-COBRE.pdf" TargetMode="External"/><Relationship Id="rId9669" Type="http://schemas.openxmlformats.org/officeDocument/2006/relationships/hyperlink" Target="https://www.caixa.gov.br/Downloads/sinapi-cadernos-tecnicos/SINAPI-CT-VALVULAS-E-REGISTROS-PARA-SISTEMAS-PREDIAIS.pdf" TargetMode="External"/><Relationship Id="rId1658" Type="http://schemas.openxmlformats.org/officeDocument/2006/relationships/hyperlink" Target="https://www.caixa.gov.br/Downloads/sinapi-cadernos-tecnicos/SINAPI-CT-CUSTOS-HORARIOS-PRODUTIVO-E-IMPRODUTIVO-DOS-EQUIPAMENTOS.pdf" TargetMode="External"/><Relationship Id="rId2709" Type="http://schemas.openxmlformats.org/officeDocument/2006/relationships/hyperlink" Target="https://www.caixa.gov.br/Downloads/sinapi-cadernos-tecnicos/SINAPI-CT-DEPRECIACAO-JUROS-IMPOSTOS-E-SEGUROS-MANUTENCAO-E-MATERIAIS-NA-OPERACAO-DOS-EQUIPAMENTOS.pdf" TargetMode="External"/><Relationship Id="rId4064" Type="http://schemas.openxmlformats.org/officeDocument/2006/relationships/hyperlink" Target="https://www.caixa.gov.br/Downloads/sinapi-cadernos-tecnicos/SINAPI-CT-FORMAS-PARA-ESTRUTURAS-DE-CONCRETO-ARMADO.pdf" TargetMode="External"/><Relationship Id="rId5115" Type="http://schemas.openxmlformats.org/officeDocument/2006/relationships/hyperlink" Target="https://www.caixa.gov.br/Downloads/sinapi-cadernos-tecnicos/SINAPI-CT-INSTALACOES-HIDRAULICAS-EM-PEX.pdf" TargetMode="External"/><Relationship Id="rId8685" Type="http://schemas.openxmlformats.org/officeDocument/2006/relationships/hyperlink" Target="https://www.caixa.gov.br/Downloads/sinapi-cadernos-tecnicos/SINAPI-CT-REDES-DE-AGUA-E-ESGOTO-EM-PEAD-LISO-(TUBOS-E-CONEXOES).pdf" TargetMode="External"/><Relationship Id="rId9736" Type="http://schemas.openxmlformats.org/officeDocument/2006/relationships/hyperlink" Target="https://www.caixa.gov.br/Downloads/sinapi-cadernos-tecnicos/SINAPI-CT-VALVULAS-PARA-REDES-DE-SANEAMENTO.pdf" TargetMode="External"/><Relationship Id="rId3080" Type="http://schemas.openxmlformats.org/officeDocument/2006/relationships/hyperlink" Target="https://www.caixa.gov.br/Downloads/sinapi-cadernos-tecnicos/SINAPI-CT-ESCADAS.pdf" TargetMode="External"/><Relationship Id="rId4131" Type="http://schemas.openxmlformats.org/officeDocument/2006/relationships/hyperlink" Target="https://www.caixa.gov.br/Downloads/sinapi-cadernos-tecnicos/SINAPI-CT-GABIOES-EXECUCAO-DE-MURO-E-PROTECAO-SUPERFICIAL.pdf" TargetMode="External"/><Relationship Id="rId7287" Type="http://schemas.openxmlformats.org/officeDocument/2006/relationships/hyperlink" Target="https://www.caixa.gov.br/Downloads/sinapi-cadernos-tecnicos/SINAPI-CT-LUMINARIAS-EXTERNAS.pdf" TargetMode="External"/><Relationship Id="rId8338" Type="http://schemas.openxmlformats.org/officeDocument/2006/relationships/hyperlink" Target="https://www.caixa.gov.br/Downloads/sinapi-cadernos-tecnicos/SINAPI-CT-PRODUCAO-DE-CONCRETOS-E-ARGAMASSAS-UTILIZANDO-AGREGADO-RECICLADO.pdf" TargetMode="External"/><Relationship Id="rId1725" Type="http://schemas.openxmlformats.org/officeDocument/2006/relationships/hyperlink" Target="https://www.caixa.gov.br/Downloads/sinapi-cadernos-tecnicos/SINAPI-CT-CUSTOS-HORARIOS-PRODUTIVO-E-IMPRODUTIVO-DOS-EQUIPAMENTOS.pdf" TargetMode="External"/><Relationship Id="rId7354" Type="http://schemas.openxmlformats.org/officeDocument/2006/relationships/hyperlink" Target="https://www.caixa.gov.br/Downloads/sinapi-cadernos-tecnicos/SINAPI-CT-MASSA-UNICA-EXTERNA.pdf" TargetMode="External"/><Relationship Id="rId8752" Type="http://schemas.openxmlformats.org/officeDocument/2006/relationships/hyperlink" Target="https://www.caixa.gov.br/Downloads/sinapi-cadernos-tecnicos/SINAPI-CT-REDES-DE-AGUA-E-ESGOTO-EM-PEAD-LISO-(TUBOS-E-CONEXOES).pdf" TargetMode="External"/><Relationship Id="rId17" Type="http://schemas.openxmlformats.org/officeDocument/2006/relationships/hyperlink" Target="https://www.caixa.gov.br/Downloads/sinapi-cadernos-tecnicos/SINAPI-CT-ALVENARIA-ESTRUTURAL-BLOCOS-CERAMICOS.pdf" TargetMode="External"/><Relationship Id="rId3897" Type="http://schemas.openxmlformats.org/officeDocument/2006/relationships/hyperlink" Target="https://www.caixa.gov.br/Downloads/sinapi-cadernos-tecnicos/SINAPI-CT-FACHADAS-COM-PLACAS-CERAMICAS-E-GRANITO-INSERTADAS.pdf" TargetMode="External"/><Relationship Id="rId4948" Type="http://schemas.openxmlformats.org/officeDocument/2006/relationships/hyperlink" Target="https://www.caixa.gov.br/Downloads/sinapi-cadernos-tecnicos/SINAPI-CT-INSTALACOES-HIDRAULICAS-RESERVACAO-E-BOMBAS-DE-RECALQUE.pdf" TargetMode="External"/><Relationship Id="rId7007" Type="http://schemas.openxmlformats.org/officeDocument/2006/relationships/hyperlink" Target="https://www.caixa.gov.br/Downloads/sinapi-metodologia/Livro_SINAPI_Calculos_Parametros.pdf" TargetMode="External"/><Relationship Id="rId8405" Type="http://schemas.openxmlformats.org/officeDocument/2006/relationships/hyperlink" Target="https://www.caixa.gov.br/Downloads/sinapi-cadernos-tecnicos/SINAPI-CT-RADIER-PISO-DE-CONCRETO-E-LAJE-SOBRE-SOLO.pdf" TargetMode="External"/><Relationship Id="rId2499" Type="http://schemas.openxmlformats.org/officeDocument/2006/relationships/hyperlink" Target="https://www.caixa.gov.br/Downloads/sinapi-cadernos-tecnicos/SINAPI-CT-DEPRECIACAO-JUROS-IMPOSTOS-E-SEGUROS-MANUTENCAO-E-MATERIAIS-NA-OPERACAO-DOS-EQUIPAMENTOS.pdf" TargetMode="External"/><Relationship Id="rId3964" Type="http://schemas.openxmlformats.org/officeDocument/2006/relationships/hyperlink" Target="https://www.caixa.gov.br/Downloads/sinapi-cadernos-tecnicos/SINAPI-CT-FOSSAS-E-SUMIDOUROS.pdf" TargetMode="External"/><Relationship Id="rId6370" Type="http://schemas.openxmlformats.org/officeDocument/2006/relationships/hyperlink" Target="https://www.caixa.gov.br/Downloads/sinapi-cadernos-tecnicos/SINAPI-CT-INSTALACOES-DE-AR-CONDICIONADO-EM-COBRE.pdf" TargetMode="External"/><Relationship Id="rId7421" Type="http://schemas.openxmlformats.org/officeDocument/2006/relationships/hyperlink" Target="https://www.caixa.gov.br/Downloads/sinapi-cadernos-tecnicos/SINAPI-CT-MASSA-UNICA-INTERNA.pdf" TargetMode="External"/><Relationship Id="rId1" Type="http://schemas.openxmlformats.org/officeDocument/2006/relationships/hyperlink" Target="https://www.caixa.gov.br/Downloads/sinapi-cadernos-tecnicos/SINAPI-CT-ACESSIBILIDADE.pdf" TargetMode="External"/><Relationship Id="rId885" Type="http://schemas.openxmlformats.org/officeDocument/2006/relationships/hyperlink" Target="https://www.caixa.gov.br/Downloads/sinapi-cadernos-tecnicos/SINAPI-CT-ATERROS-BASES-SUB-BASES-E-IMPRIMACOES.pdf" TargetMode="External"/><Relationship Id="rId2566" Type="http://schemas.openxmlformats.org/officeDocument/2006/relationships/hyperlink" Target="https://www.caixa.gov.br/Downloads/sinapi-cadernos-tecnicos/SINAPI-CT-DEPRECIACAO-JUROS-IMPOSTOS-E-SEGUROS-MANUTENCAO-E-MATERIAIS-NA-OPERACAO-DOS-EQUIPAMENTOS.pdf" TargetMode="External"/><Relationship Id="rId2980" Type="http://schemas.openxmlformats.org/officeDocument/2006/relationships/hyperlink" Target="https://www.caixa.gov.br/Downloads/sinapi-cadernos-tecnicos/SINAPI-CT-EQUIPAMENTOS-DE-PROTECAO-COLETIVA.pdf" TargetMode="External"/><Relationship Id="rId3617" Type="http://schemas.openxmlformats.org/officeDocument/2006/relationships/hyperlink" Target="https://www.caixa.gov.br/Downloads/sinapi-cadernos-tecnicos/SINAPI-CT-ESTRUTURA-E-TRAMA-PARA-COBERTURA.pdf" TargetMode="External"/><Relationship Id="rId6023" Type="http://schemas.openxmlformats.org/officeDocument/2006/relationships/hyperlink" Target="https://www.caixa.gov.br/Downloads/sinapi-cadernos-tecnicos/SINAPI-CT-INSTALACOES-DE-GAS-E-INCENDIO-EM-ACO-E-FERRO-GALVANIZADO.pdf" TargetMode="External"/><Relationship Id="rId9179" Type="http://schemas.openxmlformats.org/officeDocument/2006/relationships/hyperlink" Target="https://www.caixa.gov.br/Downloads/sinapi-cadernos-tecnicos/SINAPI-CT-TRANSPORTE-FLUVIAL-CARGA-E-DESCARGA.pdf" TargetMode="External"/><Relationship Id="rId9593" Type="http://schemas.openxmlformats.org/officeDocument/2006/relationships/hyperlink" Target="https://www.caixa.gov.br/Downloads/sinapi-cadernos-tecnicos/SINAPI-CT-VIDROS-E-ESPELHOS.pdf" TargetMode="External"/><Relationship Id="rId538" Type="http://schemas.openxmlformats.org/officeDocument/2006/relationships/hyperlink" Target="https://www.caixa.gov.br/Downloads/sinapi-cadernos-tecnicos/SINAPI-CT-ASSENTAMENTO-DE-TUBOS-DE-PVC-E-METALICOS-EM-REDES-DE-AGUA.pdf" TargetMode="External"/><Relationship Id="rId952" Type="http://schemas.openxmlformats.org/officeDocument/2006/relationships/hyperlink" Target="https://www.caixa.gov.br/Downloads/sinapi-cadernos-tecnicos/SINAPI-CT-ATERROS-BASES-SUB-BASES-E-IMPRIMACOES.pdf" TargetMode="External"/><Relationship Id="rId1168" Type="http://schemas.openxmlformats.org/officeDocument/2006/relationships/hyperlink" Target="https://www.caixa.gov.br/Downloads/sinapi-cadernos-tecnicos/SINAPI-CT-CAIXAS-DE-AGUA-PARA-EDIFICACOES.pdf" TargetMode="External"/><Relationship Id="rId1582" Type="http://schemas.openxmlformats.org/officeDocument/2006/relationships/hyperlink" Target="https://www.caixa.gov.br/Downloads/sinapi-cadernos-tecnicos/SINAPI-CT-CUSTOS-HORARIOS-PRODUTIVO-E-IMPRODUTIVO-DOS-EQUIPAMENTOS.pdf" TargetMode="External"/><Relationship Id="rId2219" Type="http://schemas.openxmlformats.org/officeDocument/2006/relationships/hyperlink" Target="https://www.caixa.gov.br/Downloads/sinapi-cadernos-tecnicos/SINAPI-CT-DEPRECIACAO-JUROS-IMPOSTOS-E-SEGUROS-MANUTENCAO-E-MATERIAIS-NA-OPERACAO-DOS-EQUIPAMENTOS.pdf" TargetMode="External"/><Relationship Id="rId2633" Type="http://schemas.openxmlformats.org/officeDocument/2006/relationships/hyperlink" Target="https://www.caixa.gov.br/Downloads/sinapi-cadernos-tecnicos/SINAPI-CT-DEPRECIACAO-JUROS-IMPOSTOS-E-SEGUROS-MANUTENCAO-E-MATERIAIS-NA-OPERACAO-DOS-EQUIPAMENTOS.pdf" TargetMode="External"/><Relationship Id="rId5789" Type="http://schemas.openxmlformats.org/officeDocument/2006/relationships/hyperlink" Target="https://www.caixa.gov.br/Downloads/sinapi-cadernos-tecnicos/SINAPI-CT-INSTALACOES-PREDIAIS-DE-AGUA-QUENTE-EM-CPVC.pdf" TargetMode="External"/><Relationship Id="rId8195" Type="http://schemas.openxmlformats.org/officeDocument/2006/relationships/hyperlink" Target="https://www.caixa.gov.br/Downloads/sinapi-cadernos-tecnicos/SINAPI-CT-POCOS-DE-VISITA-E-CAIXAS-PARA-BOCAS-DE-LOBO.pdf" TargetMode="External"/><Relationship Id="rId9246" Type="http://schemas.openxmlformats.org/officeDocument/2006/relationships/hyperlink" Target="https://www.caixa.gov.br/Downloads/sinapi-cadernos-tecnicos/SINAPI-CT-TRANSPORTE-DE-MATERIAIS-DENTRO-DO-CANTEIRO-DE-OBRAS.pdf" TargetMode="External"/><Relationship Id="rId9660" Type="http://schemas.openxmlformats.org/officeDocument/2006/relationships/hyperlink" Target="https://www.caixa.gov.br/Downloads/sinapi-cadernos-tecnicos/SINAPI-CT-VALVULAS-E-REGISTROS-PARA-SISTEMAS-PREDIAIS.pdf" TargetMode="External"/><Relationship Id="rId605" Type="http://schemas.openxmlformats.org/officeDocument/2006/relationships/hyperlink" Target="https://www.caixa.gov.br/Downloads/sinapi-cadernos-tecnicos/SINAPI-CT-ASSENTAMENTO-DE-TUBOS-DE-PVC-E-METALICOS-EM-REDES-DE-AGUA.pdf" TargetMode="External"/><Relationship Id="rId1235" Type="http://schemas.openxmlformats.org/officeDocument/2006/relationships/hyperlink" Target="https://www.caixa.gov.br/Downloads/sinapi-cadernos-tecnicos/SINAPI-CT-CANALETAS-GRELHAS-E-CAIXAS-COM-GRELHA-PARA-DRENAGEM.pdf" TargetMode="External"/><Relationship Id="rId8262" Type="http://schemas.openxmlformats.org/officeDocument/2006/relationships/hyperlink" Target="https://www.caixa.gov.br/Downloads/sinapi-cadernos-tecnicos/SINAPI-CT-POCOS-DE-VISITA-E-CAIXAS-PARA-BOCAS-DE-LOBO.pdf" TargetMode="External"/><Relationship Id="rId9313" Type="http://schemas.openxmlformats.org/officeDocument/2006/relationships/hyperlink" Target="https://www.caixa.gov.br/Downloads/sinapi-cadernos-tecnicos/SINAPI-CT-TRANSPORTE-CARGA-E-DESCARGA-DE-MATERIAIS.pdf" TargetMode="External"/><Relationship Id="rId1302" Type="http://schemas.openxmlformats.org/officeDocument/2006/relationships/hyperlink" Target="https://www.caixa.gov.br/Downloads/sinapi-cadernos-tecnicos/SINAPI-CT-CONCRETAGEM-PARA-ESTRUTURAS-DE-CONCRETO-ARMADO.pdf" TargetMode="External"/><Relationship Id="rId2700" Type="http://schemas.openxmlformats.org/officeDocument/2006/relationships/hyperlink" Target="https://www.caixa.gov.br/Downloads/sinapi-cadernos-tecnicos/SINAPI-CT-DEPRECIACAO-JUROS-IMPOSTOS-E-SEGUROS-MANUTENCAO-E-MATERIAIS-NA-OPERACAO-DOS-EQUIPAMENTOS.pdf" TargetMode="External"/><Relationship Id="rId4458" Type="http://schemas.openxmlformats.org/officeDocument/2006/relationships/hyperlink" Target="https://www.caixa.gov.br/Downloads/sinapi-cadernos-tecnicos/SINAPI-CT-INSTALACOES-ELETRICAS-ELETRODUTOS-EMBUTIDOS-CABOS-CAIXAS-TOMADAS-E-INTERRUPTORES.pdf" TargetMode="External"/><Relationship Id="rId5856" Type="http://schemas.openxmlformats.org/officeDocument/2006/relationships/hyperlink" Target="https://www.caixa.gov.br/Downloads/sinapi-cadernos-tecnicos/SINAPI-CT-INSTALACOES-PREDIAIS-DE-AGUAS-PLUVIAIS-TUBOS-CONEXOES-CAIXAS-E-RALOS.pdf" TargetMode="External"/><Relationship Id="rId6907" Type="http://schemas.openxmlformats.org/officeDocument/2006/relationships/hyperlink" Target="https://www.caixa.gov.br/Downloads/sinapi-metodologia/Livro_SINAPI_Calculos_Parametros.pdf" TargetMode="External"/><Relationship Id="rId4872" Type="http://schemas.openxmlformats.org/officeDocument/2006/relationships/hyperlink" Target="https://www.caixa.gov.br/Downloads/sinapi-cadernos-tecnicos/SINAPI-CT-INSTALACOES-HIDRAULICAS-RESERVACAO-E-BOMBAS-DE-RECALQUE.pdf" TargetMode="External"/><Relationship Id="rId5509" Type="http://schemas.openxmlformats.org/officeDocument/2006/relationships/hyperlink" Target="https://www.caixa.gov.br/Downloads/sinapi-cadernos-tecnicos/SINAPI-CT-INSTALACOES-PREDIAIS-DE-AGUA-FRIA-EM-PVC.pdf" TargetMode="External"/><Relationship Id="rId5923" Type="http://schemas.openxmlformats.org/officeDocument/2006/relationships/hyperlink" Target="https://www.caixa.gov.br/Downloads/sinapi-cadernos-tecnicos/SINAPI-CT-INSTALACOES-DE-DIVISORIAS-DIVERSAS.pdf" TargetMode="External"/><Relationship Id="rId395" Type="http://schemas.openxmlformats.org/officeDocument/2006/relationships/hyperlink" Target="https://www.caixa.gov.br/Downloads/sinapi-cadernos-tecnicos/SINAPI-CT-ASSENTAMENTO-DE-TUBOS-DE-ESGOTO-EM-PVC-E-PEAD.pdf" TargetMode="External"/><Relationship Id="rId2076" Type="http://schemas.openxmlformats.org/officeDocument/2006/relationships/hyperlink" Target="https://www.caixa.gov.br/Downloads/sinapi-cadernos-tecnicos/SINAPI-CT-DEPRECIACAO-JUROS-IMPOSTOS-E-SEGUROS-MANUTENCAO-E-MATERIAIS-NA-OPERACAO-DOS-EQUIPAMENTOS.pdf" TargetMode="External"/><Relationship Id="rId3474" Type="http://schemas.openxmlformats.org/officeDocument/2006/relationships/hyperlink" Target="https://www.caixa.gov.br/Downloads/sinapi-cadernos-tecnicos/SINAPI-CT-ESQUADRIAS-PORTAS.pdf" TargetMode="External"/><Relationship Id="rId4525" Type="http://schemas.openxmlformats.org/officeDocument/2006/relationships/hyperlink" Target="https://www.caixa.gov.br/Downloads/sinapi-cadernos-tecnicos/SINAPI-CT-INSTALACOES-ELETRICAS-ELETRODUTOS-EMBUTIDOS-CABOS-CAIXAS-TOMADAS-E-INTERRUPTORES.pdf" TargetMode="External"/><Relationship Id="rId2490" Type="http://schemas.openxmlformats.org/officeDocument/2006/relationships/hyperlink" Target="https://www.caixa.gov.br/Downloads/sinapi-cadernos-tecnicos/SINAPI-CT-DEPRECIACAO-JUROS-IMPOSTOS-E-SEGUROS-MANUTENCAO-E-MATERIAIS-NA-OPERACAO-DOS-EQUIPAMENTOS.pdf" TargetMode="External"/><Relationship Id="rId3127" Type="http://schemas.openxmlformats.org/officeDocument/2006/relationships/hyperlink" Target="https://www.caixa.gov.br/Downloads/sinapi-cadernos-tecnicos/SINAPI-CT-ESCADAS.pdf" TargetMode="External"/><Relationship Id="rId3541" Type="http://schemas.openxmlformats.org/officeDocument/2006/relationships/hyperlink" Target="https://www.caixa.gov.br/Downloads/sinapi-cadernos-tecnicos/SINAPI-CT-ESQUADRIAS-PORTAS.pdf" TargetMode="External"/><Relationship Id="rId6697" Type="http://schemas.openxmlformats.org/officeDocument/2006/relationships/hyperlink" Target="https://www.caixa.gov.br/Downloads/sinapi-cadernos-tecnicos/SINAPI-CT-LASTRO.pdf" TargetMode="External"/><Relationship Id="rId7748" Type="http://schemas.openxmlformats.org/officeDocument/2006/relationships/hyperlink" Target="https://www.caixa.gov.br/Downloads/sinapi-cadernos-tecnicos/SINAPI-CT-PEITORIS-E-CHAPINS.pdf" TargetMode="External"/><Relationship Id="rId462" Type="http://schemas.openxmlformats.org/officeDocument/2006/relationships/hyperlink" Target="https://www.caixa.gov.br/Downloads/sinapi-cadernos-tecnicos/SINAPI-CT-ASSENTAMENTO-DE-TUBOS-DE-PVC-E-METALICOS-EM-REDES-DE-AGUA.pdf" TargetMode="External"/><Relationship Id="rId1092" Type="http://schemas.openxmlformats.org/officeDocument/2006/relationships/hyperlink" Target="https://www.caixa.gov.br/Downloads/sinapi-cadernos-tecnicos/SINAPI-CT-CAIXAS-ENTERRADAS.pdf" TargetMode="External"/><Relationship Id="rId2143" Type="http://schemas.openxmlformats.org/officeDocument/2006/relationships/hyperlink" Target="https://www.caixa.gov.br/Downloads/sinapi-cadernos-tecnicos/SINAPI-CT-DEPRECIACAO-JUROS-IMPOSTOS-E-SEGUROS-MANUTENCAO-E-MATERIAIS-NA-OPERACAO-DOS-EQUIPAMENTOS.pdf" TargetMode="External"/><Relationship Id="rId5299" Type="http://schemas.openxmlformats.org/officeDocument/2006/relationships/hyperlink" Target="https://www.caixa.gov.br/Downloads/sinapi-cadernos-tecnicos/SINAPI-CT-INSTALACOES-HIDRAULICAS-EM-PPR.pdf" TargetMode="External"/><Relationship Id="rId6764" Type="http://schemas.openxmlformats.org/officeDocument/2006/relationships/hyperlink" Target="https://www.caixa.gov.br/Downloads/sinapi-cadernos-tecnicos/SINAPI-CT-LIMPEZA-DE-OBRA.pdf" TargetMode="External"/><Relationship Id="rId7815" Type="http://schemas.openxmlformats.org/officeDocument/2006/relationships/hyperlink" Target="https://www.caixa.gov.br/Downloads/sinapi-cadernos-tecnicos/SINAPI-CT-PERFURACAO-HORIZONTAL-DIRECIONAL-HDD.pdf" TargetMode="External"/><Relationship Id="rId9170" Type="http://schemas.openxmlformats.org/officeDocument/2006/relationships/hyperlink" Target="https://www.caixa.gov.br/Downloads/sinapi-cadernos-tecnicos/SINAPI-CT-TRANSPORTE-FLUVIAL-CARGA-E-DESCARGA.pdf" TargetMode="External"/><Relationship Id="rId115" Type="http://schemas.openxmlformats.org/officeDocument/2006/relationships/hyperlink" Target="https://www.caixa.gov.br/Downloads/sinapi-cadernos-tecnicos/SINAPI-CT-ARGAMASSAS.pdf" TargetMode="External"/><Relationship Id="rId2210" Type="http://schemas.openxmlformats.org/officeDocument/2006/relationships/hyperlink" Target="https://www.caixa.gov.br/Downloads/sinapi-cadernos-tecnicos/SINAPI-CT-DEPRECIACAO-JUROS-IMPOSTOS-E-SEGUROS-MANUTENCAO-E-MATERIAIS-NA-OPERACAO-DOS-EQUIPAMENTOS.pdf" TargetMode="External"/><Relationship Id="rId5366" Type="http://schemas.openxmlformats.org/officeDocument/2006/relationships/hyperlink" Target="https://www.caixa.gov.br/Downloads/sinapi-cadernos-tecnicos/SINAPI-CT-INSTALACOES-PREDIAIS-DE-ESGOTO-TUBOS-E-CONEXOES.pdf" TargetMode="External"/><Relationship Id="rId6417" Type="http://schemas.openxmlformats.org/officeDocument/2006/relationships/hyperlink" Target="https://www.caixa.gov.br/Downloads/sinapi-cadernos-tecnicos/SINAPI-CT-INSTALACOES-EM-COBRE.pdf" TargetMode="External"/><Relationship Id="rId4382" Type="http://schemas.openxmlformats.org/officeDocument/2006/relationships/hyperlink" Target="https://www.caixa.gov.br/Downloads/sinapi-cadernos-tecnicos/SINAPI-CT-INSTALACOES-ELETRICAS-ELETRODUTOS-EMBUTIDOS-CABOS-CAIXAS-TOMADAS-E-INTERRUPTORES.pdf" TargetMode="External"/><Relationship Id="rId5019" Type="http://schemas.openxmlformats.org/officeDocument/2006/relationships/hyperlink" Target="https://www.caixa.gov.br/Downloads/sinapi-cadernos-tecnicos/SINAPI-CT-INSTALACOES-HIDRAULICAS-RESERVACAO-E-BOMBAS-DE-RECALQUE.pdf" TargetMode="External"/><Relationship Id="rId5433" Type="http://schemas.openxmlformats.org/officeDocument/2006/relationships/hyperlink" Target="https://www.caixa.gov.br/Downloads/sinapi-cadernos-tecnicos/SINAPI-CT-INSTALACOES-PREDIAIS-DE-ESGOTO-TUBOS-E-CONEXOES.pdf" TargetMode="External"/><Relationship Id="rId5780" Type="http://schemas.openxmlformats.org/officeDocument/2006/relationships/hyperlink" Target="https://www.caixa.gov.br/Downloads/sinapi-cadernos-tecnicos/SINAPI-CT-INSTALACOES-PREDIAIS-DE-AGUA-QUENTE-EM-CPVC.pdf" TargetMode="External"/><Relationship Id="rId6831" Type="http://schemas.openxmlformats.org/officeDocument/2006/relationships/hyperlink" Target="https://www.caixa.gov.br/Downloads/sinapi-metodologia/Livro_SINAPI_Calculos_Parametros.pdf" TargetMode="External"/><Relationship Id="rId8589" Type="http://schemas.openxmlformats.org/officeDocument/2006/relationships/hyperlink" Target="https://www.caixa.gov.br/Downloads/sinapi-cadernos-tecnicos/SINAPI-CT-REDES-ENTERRADAS-DE-DISTRIBUICAO-ELETRICA.pdf" TargetMode="External"/><Relationship Id="rId1976" Type="http://schemas.openxmlformats.org/officeDocument/2006/relationships/hyperlink" Target="https://www.caixa.gov.br/Downloads/sinapi-cadernos-tecnicos/SINAPI-CT-DEPRECIACAO-JUROS-IMPOSTOS-E-SEGUROS-MANUTENCAO-E-MATERIAIS-NA-OPERACAO-DOS-EQUIPAMENTOS.pdf" TargetMode="External"/><Relationship Id="rId4035" Type="http://schemas.openxmlformats.org/officeDocument/2006/relationships/hyperlink" Target="https://www.caixa.gov.br/Downloads/sinapi-cadernos-tecnicos/SINAPI-CT-FORMAS-PARA-ESTRUTURAS-DE-CONCRETO-ARMADO.pdf" TargetMode="External"/><Relationship Id="rId1629" Type="http://schemas.openxmlformats.org/officeDocument/2006/relationships/hyperlink" Target="https://www.caixa.gov.br/Downloads/sinapi-cadernos-tecnicos/SINAPI-CT-CUSTOS-HORARIOS-PRODUTIVO-E-IMPRODUTIVO-DOS-EQUIPAMENTOS.pdf" TargetMode="External"/><Relationship Id="rId5500" Type="http://schemas.openxmlformats.org/officeDocument/2006/relationships/hyperlink" Target="https://www.caixa.gov.br/Downloads/sinapi-cadernos-tecnicos/SINAPI-CT-INSTALACOES-PREDIAIS-DE-AGUA-FRIA-EM-PVC.pdf" TargetMode="External"/><Relationship Id="rId8656" Type="http://schemas.openxmlformats.org/officeDocument/2006/relationships/hyperlink" Target="https://www.caixa.gov.br/Downloads/sinapi-cadernos-tecnicos/SINAPI-CT-REDES-DE-LOGICA-TELEFONIA-E-IMAGEM.pdf" TargetMode="External"/><Relationship Id="rId9707" Type="http://schemas.openxmlformats.org/officeDocument/2006/relationships/hyperlink" Target="https://www.caixa.gov.br/Downloads/sinapi-cadernos-tecnicos/SINAPI-CT-VALVULAS-E-REGISTROS-PARA-SISTEMAS-PREDIAIS.pdf" TargetMode="External"/><Relationship Id="rId3051" Type="http://schemas.openxmlformats.org/officeDocument/2006/relationships/hyperlink" Target="https://www.caixa.gov.br/Downloads/sinapi-cadernos-tecnicos/SINAPI-CT-ESCADAS.pdf" TargetMode="External"/><Relationship Id="rId4102" Type="http://schemas.openxmlformats.org/officeDocument/2006/relationships/hyperlink" Target="https://www.caixa.gov.br/Downloads/sinapi-cadernos-tecnicos/SINAPI-CT-FORMAS-PARA-ESTRUTURAS-DE-CONCRETO-ARMADO.pdf" TargetMode="External"/><Relationship Id="rId7258" Type="http://schemas.openxmlformats.org/officeDocument/2006/relationships/hyperlink" Target="https://www.caixa.gov.br/Downloads/sinapi-cadernos-tecnicos/SINAPI-CT-LOUCAS-E-METAIS.pdf" TargetMode="External"/><Relationship Id="rId7672" Type="http://schemas.openxmlformats.org/officeDocument/2006/relationships/hyperlink" Target="https://www.caixa.gov.br/Downloads/sinapi-cadernos-tecnicos/SINAPI-CT-PAVIMENTACOES-DIVERSAS-PARALELEPIPEDOS-E-PEDRAS-POLIEDRICAS.pdf" TargetMode="External"/><Relationship Id="rId8309" Type="http://schemas.openxmlformats.org/officeDocument/2006/relationships/hyperlink" Target="https://www.caixa.gov.br/Downloads/sinapi-cadernos-tecnicos/SINAPI-CT-PRODUCAO-DE-CONCRETO.pdf" TargetMode="External"/><Relationship Id="rId8723" Type="http://schemas.openxmlformats.org/officeDocument/2006/relationships/hyperlink" Target="https://www.caixa.gov.br/Downloads/sinapi-cadernos-tecnicos/SINAPI-CT-REDES-DE-AGUA-E-ESGOTO-EM-PEAD-LISO-(TUBOS-E-CONEXOES).pdf" TargetMode="External"/><Relationship Id="rId3868" Type="http://schemas.openxmlformats.org/officeDocument/2006/relationships/hyperlink" Target="https://www.caixa.gov.br/Downloads/sinapi-cadernos-tecnicos/SINAPI-CT-EXECUCAO-DE-TIRANTES.pdf" TargetMode="External"/><Relationship Id="rId4919" Type="http://schemas.openxmlformats.org/officeDocument/2006/relationships/hyperlink" Target="https://www.caixa.gov.br/Downloads/sinapi-cadernos-tecnicos/SINAPI-CT-INSTALACOES-HIDRAULICAS-RESERVACAO-E-BOMBAS-DE-RECALQUE.pdf" TargetMode="External"/><Relationship Id="rId6274" Type="http://schemas.openxmlformats.org/officeDocument/2006/relationships/hyperlink" Target="https://www.caixa.gov.br/Downloads/sinapi-cadernos-tecnicos/SINAPI-CT-INSTALACOES-DE-GAS-EM-PEX-MULTICAMADAS.pdf" TargetMode="External"/><Relationship Id="rId7325" Type="http://schemas.openxmlformats.org/officeDocument/2006/relationships/hyperlink" Target="https://www.caixa.gov.br/Downloads/sinapi-cadernos-tecnicos/SINAPI-CT-MASSA-UNICA-EXTERNA.pdf" TargetMode="External"/><Relationship Id="rId789" Type="http://schemas.openxmlformats.org/officeDocument/2006/relationships/hyperlink" Target="https://www.caixa.gov.br/Downloads/sinapi-cadernos-tecnicos/SINAPI-CT-ATERROS-BASES-SUB-BASES-E-IMPRIMACOES.pdf" TargetMode="External"/><Relationship Id="rId2884" Type="http://schemas.openxmlformats.org/officeDocument/2006/relationships/hyperlink" Target="https://www.caixa.gov.br/Downloads/sinapi-cadernos-tecnicos/SINAPI-CT-ELETROCALHAS.pdf" TargetMode="External"/><Relationship Id="rId5290" Type="http://schemas.openxmlformats.org/officeDocument/2006/relationships/hyperlink" Target="https://www.caixa.gov.br/Downloads/sinapi-cadernos-tecnicos/SINAPI-CT-INSTALACOES-HIDRAULICAS-EM-PPR.pdf" TargetMode="External"/><Relationship Id="rId6341" Type="http://schemas.openxmlformats.org/officeDocument/2006/relationships/hyperlink" Target="https://www.caixa.gov.br/Downloads/sinapi-cadernos-tecnicos/SINAPI-CT-INSTALACOES-DE-AR-CONDICIONADO.pdf" TargetMode="External"/><Relationship Id="rId9497" Type="http://schemas.openxmlformats.org/officeDocument/2006/relationships/hyperlink" Target="https://www.caixa.gov.br/Downloads/sinapi-cadernos-tecnicos/SINAPI-CT-TUBULACAO-FLANGEADA-PARA-REDES-DE-AGUA.pdf" TargetMode="External"/><Relationship Id="rId856" Type="http://schemas.openxmlformats.org/officeDocument/2006/relationships/hyperlink" Target="https://www.caixa.gov.br/Downloads/sinapi-cadernos-tecnicos/SINAPI-CT-ATERROS-BASES-SUB-BASES-E-IMPRIMACOES.pdf" TargetMode="External"/><Relationship Id="rId1486" Type="http://schemas.openxmlformats.org/officeDocument/2006/relationships/hyperlink" Target="https://www.caixa.gov.br/Downloads/sinapi-cadernos-tecnicos/SINAPI-CT-CUSTOS-HORARIOS-PRODUTIVO-E-IMPRODUTIVO-DOS-EQUIPAMENTOS.pdf" TargetMode="External"/><Relationship Id="rId2537" Type="http://schemas.openxmlformats.org/officeDocument/2006/relationships/hyperlink" Target="https://www.caixa.gov.br/Downloads/sinapi-cadernos-tecnicos/SINAPI-CT-DEPRECIACAO-JUROS-IMPOSTOS-E-SEGUROS-MANUTENCAO-E-MATERIAIS-NA-OPERACAO-DOS-EQUIPAMENTOS.pdf" TargetMode="External"/><Relationship Id="rId3935" Type="http://schemas.openxmlformats.org/officeDocument/2006/relationships/hyperlink" Target="https://www.caixa.gov.br/Downloads/sinapi-cadernos-tecnicos/SINAPI-CT-FOSSAS-E-SUMIDOUROS.pdf" TargetMode="External"/><Relationship Id="rId8099" Type="http://schemas.openxmlformats.org/officeDocument/2006/relationships/hyperlink" Target="https://www.caixa.gov.br/Downloads/sinapi-cadernos-tecnicos/SINAPI-CT-POSTES-DE-CONCRETO-E-METALICOS.pdf" TargetMode="External"/><Relationship Id="rId9564" Type="http://schemas.openxmlformats.org/officeDocument/2006/relationships/hyperlink" Target="https://www.caixa.gov.br/Downloads/sinapi-cadernos-tecnicos/SINAPI-CT-VERGAS-CONTRAVERGAS-E-FIXACAO-DE-ALVENARIA.pdf" TargetMode="External"/><Relationship Id="rId509" Type="http://schemas.openxmlformats.org/officeDocument/2006/relationships/hyperlink" Target="https://www.caixa.gov.br/Downloads/sinapi-cadernos-tecnicos/SINAPI-CT-ASSENTAMENTO-DE-TUBOS-DE-PVC-E-METALICOS-EM-REDES-DE-AGUA.pdf" TargetMode="External"/><Relationship Id="rId1139" Type="http://schemas.openxmlformats.org/officeDocument/2006/relationships/hyperlink" Target="https://www.caixa.gov.br/Downloads/sinapi-cadernos-tecnicos/SINAPI-CT-CAIXAS-ENTERRADAS.pdf" TargetMode="External"/><Relationship Id="rId2951" Type="http://schemas.openxmlformats.org/officeDocument/2006/relationships/hyperlink" Target="https://www.caixa.gov.br/Downloads/sinapi-cadernos-tecnicos/SINAPI-CT-ENERGIA-SOLAR-PARA-EDIFICACOES.pdf" TargetMode="External"/><Relationship Id="rId5010" Type="http://schemas.openxmlformats.org/officeDocument/2006/relationships/hyperlink" Target="https://www.caixa.gov.br/Downloads/sinapi-cadernos-tecnicos/SINAPI-CT-INSTALACOES-HIDRAULICAS-RESERVACAO-E-BOMBAS-DE-RECALQUE.pdf" TargetMode="External"/><Relationship Id="rId8166" Type="http://schemas.openxmlformats.org/officeDocument/2006/relationships/hyperlink" Target="https://www.caixa.gov.br/Downloads/sinapi-cadernos-tecnicos/SINAPI-CT-POCOS-DE-VISITA-E-CAIXAS-PARA-BOCAS-DE-LOBO.pdf" TargetMode="External"/><Relationship Id="rId9217" Type="http://schemas.openxmlformats.org/officeDocument/2006/relationships/hyperlink" Target="https://www.caixa.gov.br/Downloads/sinapi-cadernos-tecnicos/SINAPI-CT-TRANSPORTE-DE-MATERIAIS-DENTRO-DO-CANTEIRO-DE-OBRAS.pdf" TargetMode="External"/><Relationship Id="rId923" Type="http://schemas.openxmlformats.org/officeDocument/2006/relationships/hyperlink" Target="https://www.caixa.gov.br/Downloads/sinapi-cadernos-tecnicos/SINAPI-CT-ATERROS-BASES-SUB-BASES-E-IMPRIMACOES.pdf" TargetMode="External"/><Relationship Id="rId1553" Type="http://schemas.openxmlformats.org/officeDocument/2006/relationships/hyperlink" Target="https://www.caixa.gov.br/Downloads/sinapi-cadernos-tecnicos/SINAPI-CT-CUSTOS-HORARIOS-PRODUTIVO-E-IMPRODUTIVO-DOS-EQUIPAMENTOS.pdf" TargetMode="External"/><Relationship Id="rId2604" Type="http://schemas.openxmlformats.org/officeDocument/2006/relationships/hyperlink" Target="https://www.caixa.gov.br/Downloads/sinapi-cadernos-tecnicos/SINAPI-CT-DEPRECIACAO-JUROS-IMPOSTOS-E-SEGUROS-MANUTENCAO-E-MATERIAIS-NA-OPERACAO-DOS-EQUIPAMENTOS.pdf" TargetMode="External"/><Relationship Id="rId8580" Type="http://schemas.openxmlformats.org/officeDocument/2006/relationships/hyperlink" Target="https://www.caixa.gov.br/Downloads/sinapi-cadernos-tecnicos/SINAPI-CT-REDES-ENTERRADAS-DE-DISTRIBUICAO-ELETRICA.pdf" TargetMode="External"/><Relationship Id="rId9631" Type="http://schemas.openxmlformats.org/officeDocument/2006/relationships/hyperlink" Target="https://www.caixa.gov.br/Downloads/sinapi-cadernos-tecnicos/SINAPI-CT-VALVULAS-E-REGISTROS-PARA-SISTEMAS-PREDIAIS.pdf" TargetMode="External"/><Relationship Id="rId1206" Type="http://schemas.openxmlformats.org/officeDocument/2006/relationships/hyperlink" Target="https://www.caixa.gov.br/Downloads/sinapi-cadernos-tecnicos/SINAPI-CT-CANALETAS-GRELHAS-E-CAIXAS-COM-GRELHA-PARA-DRENAGEM.pdf" TargetMode="External"/><Relationship Id="rId1620" Type="http://schemas.openxmlformats.org/officeDocument/2006/relationships/hyperlink" Target="https://www.caixa.gov.br/Downloads/sinapi-cadernos-tecnicos/SINAPI-CT-CUSTOS-HORARIOS-PRODUTIVO-E-IMPRODUTIVO-DOS-EQUIPAMENTOS.pdf" TargetMode="External"/><Relationship Id="rId4776" Type="http://schemas.openxmlformats.org/officeDocument/2006/relationships/hyperlink" Target="https://www.caixa.gov.br/Downloads/sinapi-cadernos-tecnicos/SINAPI-CT-INSTALACOES-ELETRICAS-REDE-DE-DISTRIBUICAO.pdf" TargetMode="External"/><Relationship Id="rId5827" Type="http://schemas.openxmlformats.org/officeDocument/2006/relationships/hyperlink" Target="https://www.caixa.gov.br/Downloads/sinapi-cadernos-tecnicos/SINAPI-CT-INSTALACOES-PREDIAIS-DE-AGUAS-PLUVIAIS-TUBOS-CONEXOES-CAIXAS-E-RALOS.pdf" TargetMode="External"/><Relationship Id="rId7182" Type="http://schemas.openxmlformats.org/officeDocument/2006/relationships/hyperlink" Target="https://www.caixa.gov.br/Downloads/sinapi-cadernos-tecnicos/SINAPI-CT-LOUCAS-E-METAIS.pdf" TargetMode="External"/><Relationship Id="rId8233" Type="http://schemas.openxmlformats.org/officeDocument/2006/relationships/hyperlink" Target="https://www.caixa.gov.br/Downloads/sinapi-cadernos-tecnicos/SINAPI-CT-POCOS-DE-VISITA-E-CAIXAS-PARA-BOCAS-DE-LOBO.pdf" TargetMode="External"/><Relationship Id="rId3378" Type="http://schemas.openxmlformats.org/officeDocument/2006/relationships/hyperlink" Target="https://www.caixa.gov.br/Downloads/sinapi-cadernos-tecnicos/SINAPI-CT-ESCORAMENTO-E-PREPARO-DE-FUNDO-DE-VALAS.pdf" TargetMode="External"/><Relationship Id="rId3792" Type="http://schemas.openxmlformats.org/officeDocument/2006/relationships/hyperlink" Target="https://www.caixa.gov.br/Downloads/sinapi-cadernos-tecnicos/SINAPI-CT-ESTRUTURAS-DE-MADEIRA.pdf" TargetMode="External"/><Relationship Id="rId4429" Type="http://schemas.openxmlformats.org/officeDocument/2006/relationships/hyperlink" Target="https://www.caixa.gov.br/Downloads/sinapi-cadernos-tecnicos/SINAPI-CT-INSTALACOES-ELETRICAS-ELETRODUTOS-EMBUTIDOS-CABOS-CAIXAS-TOMADAS-E-INTERRUPTORES.pdf" TargetMode="External"/><Relationship Id="rId4843" Type="http://schemas.openxmlformats.org/officeDocument/2006/relationships/hyperlink" Target="https://www.caixa.gov.br/Downloads/sinapi-cadernos-tecnicos/SINAPI-CT-INSTALACOES-HIDRAULICAS-RESERVACAO-E-BOMBAS-DE-RECALQUE.pdf" TargetMode="External"/><Relationship Id="rId7999" Type="http://schemas.openxmlformats.org/officeDocument/2006/relationships/hyperlink" Target="https://www.caixa.gov.br/Downloads/sinapi-cadernos-tecnicos/SINAPI-CT-PINTURA-PARA-PISOS-E-PARA-SINALIZACAO-HORIZONTAL-E-VERTICAL.pdf" TargetMode="External"/><Relationship Id="rId8300" Type="http://schemas.openxmlformats.org/officeDocument/2006/relationships/hyperlink" Target="https://www.caixa.gov.br/Downloads/sinapi-cadernos-tecnicos/SINAPI-CT-POCOS-DE-VISITA-E-CAIXAS-PARA-BOCAS-DE-LOBO.pdf" TargetMode="External"/><Relationship Id="rId299" Type="http://schemas.openxmlformats.org/officeDocument/2006/relationships/hyperlink" Target="https://www.caixa.gov.br/Downloads/sinapi-cadernos-tecnicos/SINAPI-CT-ARMACAO-PARA-ESTRUTURAS-DE-CONCRETO-ARMADO.pdf" TargetMode="External"/><Relationship Id="rId2394" Type="http://schemas.openxmlformats.org/officeDocument/2006/relationships/hyperlink" Target="https://www.caixa.gov.br/Downloads/sinapi-cadernos-tecnicos/SINAPI-CT-DEPRECIACAO-JUROS-IMPOSTOS-E-SEGUROS-MANUTENCAO-E-MATERIAIS-NA-OPERACAO-DOS-EQUIPAMENTOS.pdf" TargetMode="External"/><Relationship Id="rId3445" Type="http://schemas.openxmlformats.org/officeDocument/2006/relationships/hyperlink" Target="https://www.caixa.gov.br/Downloads/sinapi-cadernos-tecnicos/SINAPI-CT-ESQUADRIAS-JANELAS.pdf" TargetMode="External"/><Relationship Id="rId366" Type="http://schemas.openxmlformats.org/officeDocument/2006/relationships/hyperlink" Target="https://www.caixa.gov.br/Downloads/sinapi-cadernos-tecnicos/SINAPI-CT-ASSENTAMENTO-DE-TUBOS-DE-ESGOTO-EM-PVC-E-PEAD.pdf" TargetMode="External"/><Relationship Id="rId780" Type="http://schemas.openxmlformats.org/officeDocument/2006/relationships/hyperlink" Target="https://www.caixa.gov.br/Downloads/sinapi-cadernos-tecnicos/SINAPI-CT-ATERROS-BASES-SUB-BASES-E-IMPRIMACOES.pdf" TargetMode="External"/><Relationship Id="rId2047" Type="http://schemas.openxmlformats.org/officeDocument/2006/relationships/hyperlink" Target="https://www.caixa.gov.br/Downloads/sinapi-cadernos-tecnicos/SINAPI-CT-DEPRECIACAO-JUROS-IMPOSTOS-E-SEGUROS-MANUTENCAO-E-MATERIAIS-NA-OPERACAO-DOS-EQUIPAMENTOS.pdf" TargetMode="External"/><Relationship Id="rId2461" Type="http://schemas.openxmlformats.org/officeDocument/2006/relationships/hyperlink" Target="https://www.caixa.gov.br/Downloads/sinapi-cadernos-tecnicos/SINAPI-CT-DEPRECIACAO-JUROS-IMPOSTOS-E-SEGUROS-MANUTENCAO-E-MATERIAIS-NA-OPERACAO-DOS-EQUIPAMENTOS.pdf" TargetMode="External"/><Relationship Id="rId3512" Type="http://schemas.openxmlformats.org/officeDocument/2006/relationships/hyperlink" Target="https://www.caixa.gov.br/Downloads/sinapi-cadernos-tecnicos/SINAPI-CT-ESQUADRIAS-PORTAS.pdf" TargetMode="External"/><Relationship Id="rId4910" Type="http://schemas.openxmlformats.org/officeDocument/2006/relationships/hyperlink" Target="https://www.caixa.gov.br/Downloads/sinapi-cadernos-tecnicos/SINAPI-CT-INSTALACOES-HIDRAULICAS-RESERVACAO-E-BOMBAS-DE-RECALQUE.pdf" TargetMode="External"/><Relationship Id="rId6668" Type="http://schemas.openxmlformats.org/officeDocument/2006/relationships/hyperlink" Target="https://www.caixa.gov.br/Downloads/sinapi-cadernos-tecnicos/SINAPI-CT-LAJES-PRE-MOLDADAS.pdf" TargetMode="External"/><Relationship Id="rId9074" Type="http://schemas.openxmlformats.org/officeDocument/2006/relationships/hyperlink" Target="https://www.caixa.gov.br/Downloads/sinapi-cadernos-tecnicos/SINAPI-CT-TRANSFORMADORES.pdf" TargetMode="External"/><Relationship Id="rId433" Type="http://schemas.openxmlformats.org/officeDocument/2006/relationships/hyperlink" Target="https://www.caixa.gov.br/Downloads/sinapi-cadernos-tecnicos/SINAPI-CT-ASSENTAMENTO-DE-TUBOS-DE-PVC-E-METALICOS-EM-REDES-DE-AGUA.pdf" TargetMode="External"/><Relationship Id="rId1063" Type="http://schemas.openxmlformats.org/officeDocument/2006/relationships/hyperlink" Target="https://www.caixa.gov.br/Downloads/sinapi-cadernos-tecnicos/SINAPI-CT-BOMBAS-HIDRAULICAS-CENTRIFUGAS-HORIZONTAIS-E-SUBMERSIVEIS.pdf" TargetMode="External"/><Relationship Id="rId2114" Type="http://schemas.openxmlformats.org/officeDocument/2006/relationships/hyperlink" Target="https://www.caixa.gov.br/Downloads/sinapi-cadernos-tecnicos/SINAPI-CT-DEPRECIACAO-JUROS-IMPOSTOS-E-SEGUROS-MANUTENCAO-E-MATERIAIS-NA-OPERACAO-DOS-EQUIPAMENTOS.pdf" TargetMode="External"/><Relationship Id="rId7719" Type="http://schemas.openxmlformats.org/officeDocument/2006/relationships/hyperlink" Target="https://www.caixa.gov.br/Downloads/sinapi-cadernos-tecnicos/SINAPI-CT-PAVIMENTO-RIGIDO-DE-CONCRETO.pdf" TargetMode="External"/><Relationship Id="rId8090" Type="http://schemas.openxmlformats.org/officeDocument/2006/relationships/hyperlink" Target="https://www.caixa.gov.br/Downloads/sinapi-cadernos-tecnicos/SINAPI-CT-POSTES-DE-CONCRETO-E-METALICOS.pdf" TargetMode="External"/><Relationship Id="rId9141" Type="http://schemas.openxmlformats.org/officeDocument/2006/relationships/hyperlink" Target="https://www.caixa.gov.br/Downloads/sinapi-cadernos-tecnicos/SINAPI-CT-TRANSPORTE-FLUVIAL-CARGA-E-DESCARGA.pdf" TargetMode="External"/><Relationship Id="rId4286" Type="http://schemas.openxmlformats.org/officeDocument/2006/relationships/hyperlink" Target="https://www.caixa.gov.br/Downloads/sinapi-cadernos-tecnicos/SINAPI-CT-ILUMINACAO-PREDIAL-E-MONITORAMENTO.pdf" TargetMode="External"/><Relationship Id="rId5684" Type="http://schemas.openxmlformats.org/officeDocument/2006/relationships/hyperlink" Target="https://www.caixa.gov.br/Downloads/sinapi-cadernos-tecnicos/SINAPI-CT-INSTALACOES-PREDIAIS-DE-AGUA-QUENTE-EM-CPVC.pdf" TargetMode="External"/><Relationship Id="rId6735" Type="http://schemas.openxmlformats.org/officeDocument/2006/relationships/hyperlink" Target="https://www.caixa.gov.br/Downloads/sinapi-cadernos-tecnicos/SINAPI-CT-LIGACOES-PREDIAIS-DE-AGUA-E-ESGOTO.pdf" TargetMode="External"/><Relationship Id="rId500" Type="http://schemas.openxmlformats.org/officeDocument/2006/relationships/hyperlink" Target="https://www.caixa.gov.br/Downloads/sinapi-cadernos-tecnicos/SINAPI-CT-ASSENTAMENTO-DE-TUBOS-DE-PVC-E-METALICOS-EM-REDES-DE-AGUA.pdf" TargetMode="External"/><Relationship Id="rId1130" Type="http://schemas.openxmlformats.org/officeDocument/2006/relationships/hyperlink" Target="https://www.caixa.gov.br/Downloads/sinapi-cadernos-tecnicos/SINAPI-CT-CAIXAS-ENTERRADAS.pdf" TargetMode="External"/><Relationship Id="rId5337" Type="http://schemas.openxmlformats.org/officeDocument/2006/relationships/hyperlink" Target="https://www.caixa.gov.br/Downloads/sinapi-cadernos-tecnicos/SINAPI-CT-INSTALACOES-HIDRAULICAS-EM-PPR.pdf" TargetMode="External"/><Relationship Id="rId5751" Type="http://schemas.openxmlformats.org/officeDocument/2006/relationships/hyperlink" Target="https://www.caixa.gov.br/Downloads/sinapi-cadernos-tecnicos/SINAPI-CT-INSTALACOES-PREDIAIS-DE-AGUA-QUENTE-EM-CPVC.pdf" TargetMode="External"/><Relationship Id="rId6802" Type="http://schemas.openxmlformats.org/officeDocument/2006/relationships/hyperlink" Target="https://www.caixa.gov.br/Downloads/sinapi-metodologia/Livro_SINAPI_Calculos_Parametros.pdf" TargetMode="External"/><Relationship Id="rId1947" Type="http://schemas.openxmlformats.org/officeDocument/2006/relationships/hyperlink" Target="https://www.caixa.gov.br/Downloads/sinapi-cadernos-tecnicos/SINAPI-CT-DEPRECIACAO-JUROS-IMPOSTOS-E-SEGUROS-MANUTENCAO-E-MATERIAIS-NA-OPERACAO-DOS-EQUIPAMENTOS.pdf" TargetMode="External"/><Relationship Id="rId4353" Type="http://schemas.openxmlformats.org/officeDocument/2006/relationships/hyperlink" Target="https://www.caixa.gov.br/Downloads/sinapi-cadernos-tecnicos/SINAPI-CT-INSTALACOES-ELETRICAS-ELETRODUTOS-EMBUTIDOS-CABOS-CAIXAS-TOMADAS-E-INTERRUPTORES.pdf" TargetMode="External"/><Relationship Id="rId5404" Type="http://schemas.openxmlformats.org/officeDocument/2006/relationships/hyperlink" Target="https://www.caixa.gov.br/Downloads/sinapi-cadernos-tecnicos/SINAPI-CT-INSTALACOES-PREDIAIS-DE-ESGOTO-TUBOS-E-CONEXOES.pdf" TargetMode="External"/><Relationship Id="rId8974" Type="http://schemas.openxmlformats.org/officeDocument/2006/relationships/hyperlink" Target="https://www.caixa.gov.br/Downloads/sinapi-cadernos-tecnicos/SINAPI-CT-SISTEMAS-DE-MEDICAO.pdf" TargetMode="External"/><Relationship Id="rId4006" Type="http://schemas.openxmlformats.org/officeDocument/2006/relationships/hyperlink" Target="https://www.caixa.gov.br/Downloads/sinapi-cadernos-tecnicos/SINAPI-CT-FUNDACOES-RASAS-(BLOCOS-SAPATAS-VIGAS-BALDRAME).pdf" TargetMode="External"/><Relationship Id="rId4420" Type="http://schemas.openxmlformats.org/officeDocument/2006/relationships/hyperlink" Target="https://www.caixa.gov.br/Downloads/sinapi-cadernos-tecnicos/SINAPI-CT-INSTALACOES-ELETRICAS-ELETRODUTOS-EMBUTIDOS-CABOS-CAIXAS-TOMADAS-E-INTERRUPTORES.pdf" TargetMode="External"/><Relationship Id="rId7576" Type="http://schemas.openxmlformats.org/officeDocument/2006/relationships/hyperlink" Target="https://www.caixa.gov.br/Downloads/sinapi-cadernos-tecnicos/SINAPI-CT-PAREDES-DE-CONCRETO-ESTUCAMENTO.pdf" TargetMode="External"/><Relationship Id="rId7990" Type="http://schemas.openxmlformats.org/officeDocument/2006/relationships/hyperlink" Target="https://www.caixa.gov.br/Downloads/sinapi-cadernos-tecnicos/SINAPI-CT-PINTURA-PARA-PISOS-E-PARA-SINALIZACAO-HORIZONTAL-E-VERTICAL.pdf" TargetMode="External"/><Relationship Id="rId8627" Type="http://schemas.openxmlformats.org/officeDocument/2006/relationships/hyperlink" Target="https://www.caixa.gov.br/Downloads/sinapi-cadernos-tecnicos/SINAPI-CT-REDES-DE-LOGICA-TELEFONIA-E-IMAGEM.pdf" TargetMode="External"/><Relationship Id="rId290" Type="http://schemas.openxmlformats.org/officeDocument/2006/relationships/hyperlink" Target="https://www.caixa.gov.br/Downloads/sinapi-cadernos-tecnicos/SINAPI-CT-ARMACAO-PARA-ESTRUTURAS-DE-CONCRETO-ARMADO.pdf" TargetMode="External"/><Relationship Id="rId3022" Type="http://schemas.openxmlformats.org/officeDocument/2006/relationships/hyperlink" Target="https://www.caixa.gov.br/Downloads/sinapi-cadernos-tecnicos/SINAPI-CT-EQUIPAMENTOS-DE-PROTECAO-COLETIVA.pdf" TargetMode="External"/><Relationship Id="rId6178" Type="http://schemas.openxmlformats.org/officeDocument/2006/relationships/hyperlink" Target="https://www.caixa.gov.br/Downloads/sinapi-cadernos-tecnicos/SINAPI-CT-INSTALACOES-DE-GAS-E-INCENDIO-EM-ACO-E-FERRO-GALVANIZADO.pdf" TargetMode="External"/><Relationship Id="rId6592" Type="http://schemas.openxmlformats.org/officeDocument/2006/relationships/hyperlink" Target="https://www.caixa.gov.br/Downloads/sinapi-cadernos-tecnicos/SINAPI-CT-INSTALACOES-EM-COBRE.pdf" TargetMode="External"/><Relationship Id="rId7229" Type="http://schemas.openxmlformats.org/officeDocument/2006/relationships/hyperlink" Target="https://www.caixa.gov.br/Downloads/sinapi-cadernos-tecnicos/SINAPI-CT-LOUCAS-E-METAIS.pdf" TargetMode="External"/><Relationship Id="rId7643" Type="http://schemas.openxmlformats.org/officeDocument/2006/relationships/hyperlink" Target="https://www.caixa.gov.br/Downloads/sinapi-cadernos-tecnicos/SINAPI-CT-PARQUINHOS-E-EQUIPAMENTOS-DE-GINASTICA-AO-AR-LIVRE.pdf" TargetMode="External"/><Relationship Id="rId5194" Type="http://schemas.openxmlformats.org/officeDocument/2006/relationships/hyperlink" Target="https://www.caixa.gov.br/Downloads/sinapi-cadernos-tecnicos/SINAPI-CT-INSTALACOES-HIDRAULICAS-EM-PEX.pdf" TargetMode="External"/><Relationship Id="rId6245" Type="http://schemas.openxmlformats.org/officeDocument/2006/relationships/hyperlink" Target="https://www.caixa.gov.br/Downloads/sinapi-cadernos-tecnicos/SINAPI-CT-INSTALACOES-DE-GAS-EM-PEX-MULTICAMADAS.pdf" TargetMode="External"/><Relationship Id="rId2788" Type="http://schemas.openxmlformats.org/officeDocument/2006/relationships/hyperlink" Target="https://www.caixa.gov.br/Downloads/sinapi-cadernos-tecnicos/SINAPI-CT-DRENOS.pdf" TargetMode="External"/><Relationship Id="rId3839" Type="http://schemas.openxmlformats.org/officeDocument/2006/relationships/hyperlink" Target="https://www.caixa.gov.br/Downloads/sinapi-cadernos-tecnicos/SINAPI-CT-EXECUCAO-DE-GRAMPO-PARA-SOLO-GRAMPEADO.pdf" TargetMode="External"/><Relationship Id="rId7710" Type="http://schemas.openxmlformats.org/officeDocument/2006/relationships/hyperlink" Target="https://www.caixa.gov.br/Downloads/sinapi-cadernos-tecnicos/SINAPI-CT-PAVIMENTO-RIGIDO-DE-CONCRETO.pdf" TargetMode="External"/><Relationship Id="rId2855" Type="http://schemas.openxmlformats.org/officeDocument/2006/relationships/hyperlink" Target="https://www.caixa.gov.br/Downloads/sinapi-cadernos-tecnicos/SINAPI-CT-ELETROCALHAS.pdf" TargetMode="External"/><Relationship Id="rId3906" Type="http://schemas.openxmlformats.org/officeDocument/2006/relationships/hyperlink" Target="https://www.caixa.gov.br/Downloads/sinapi-cadernos-tecnicos/SINAPI-CT-FORROS.pdf" TargetMode="External"/><Relationship Id="rId5261" Type="http://schemas.openxmlformats.org/officeDocument/2006/relationships/hyperlink" Target="https://www.caixa.gov.br/Downloads/sinapi-cadernos-tecnicos/SINAPI-CT-INSTALACOES-HIDRAULICAS-EM-PPR.pdf" TargetMode="External"/><Relationship Id="rId6312" Type="http://schemas.openxmlformats.org/officeDocument/2006/relationships/hyperlink" Target="https://www.caixa.gov.br/Downloads/sinapi-cadernos-tecnicos/SINAPI-CT-INSTALACOES-DE-AR-CONDICIONADO.pdf" TargetMode="External"/><Relationship Id="rId9468" Type="http://schemas.openxmlformats.org/officeDocument/2006/relationships/hyperlink" Target="https://www.caixa.gov.br/Downloads/sinapi-cadernos-tecnicos/SINAPI-CT-TUBULACAO-FLANGEADA-PARA-REDES-DE-AGUA.pdf" TargetMode="External"/><Relationship Id="rId96" Type="http://schemas.openxmlformats.org/officeDocument/2006/relationships/hyperlink" Target="https://www.caixa.gov.br/Downloads/sinapi-cadernos-tecnicos/SINAPI-CT-ALVENARIAS-DIVERSAS.pdf" TargetMode="External"/><Relationship Id="rId827" Type="http://schemas.openxmlformats.org/officeDocument/2006/relationships/hyperlink" Target="https://www.caixa.gov.br/Downloads/sinapi-cadernos-tecnicos/SINAPI-CT-ATERROS-BASES-SUB-BASES-E-IMPRIMACOES.pdf" TargetMode="External"/><Relationship Id="rId1457" Type="http://schemas.openxmlformats.org/officeDocument/2006/relationships/hyperlink" Target="https://www.caixa.gov.br/Downloads/sinapi-cadernos-tecnicos/SINAPI-CT-CUSTOS-HORARIOS-PRODUTIVO-E-IMPRODUTIVO-DOS-EQUIPAMENTOS.pdf" TargetMode="External"/><Relationship Id="rId1871" Type="http://schemas.openxmlformats.org/officeDocument/2006/relationships/hyperlink" Target="https://www.caixa.gov.br/Downloads/sinapi-cadernos-tecnicos/SINAPI-CT-DEMOLICOES-E-REMOCOES.pdf" TargetMode="External"/><Relationship Id="rId2508" Type="http://schemas.openxmlformats.org/officeDocument/2006/relationships/hyperlink" Target="https://www.caixa.gov.br/Downloads/sinapi-cadernos-tecnicos/SINAPI-CT-DEPRECIACAO-JUROS-IMPOSTOS-E-SEGUROS-MANUTENCAO-E-MATERIAIS-NA-OPERACAO-DOS-EQUIPAMENTOS.pdf" TargetMode="External"/><Relationship Id="rId2922" Type="http://schemas.openxmlformats.org/officeDocument/2006/relationships/hyperlink" Target="https://www.caixa.gov.br/Downloads/sinapi-cadernos-tecnicos/SINAPI-CT-ELETROCALHAS.pdf" TargetMode="External"/><Relationship Id="rId8484" Type="http://schemas.openxmlformats.org/officeDocument/2006/relationships/hyperlink" Target="https://www.caixa.gov.br/Downloads/sinapi-cadernos-tecnicos/SINAPI-CT-RASGOS-E-FIXACOES.pdf" TargetMode="External"/><Relationship Id="rId9535" Type="http://schemas.openxmlformats.org/officeDocument/2006/relationships/hyperlink" Target="https://www.caixa.gov.br/Downloads/sinapi-cadernos-tecnicos/SINAPI-CT-USINAGENS.pdf" TargetMode="External"/><Relationship Id="rId1524" Type="http://schemas.openxmlformats.org/officeDocument/2006/relationships/hyperlink" Target="https://www.caixa.gov.br/Downloads/sinapi-cadernos-tecnicos/SINAPI-CT-CUSTOS-HORARIOS-PRODUTIVO-E-IMPRODUTIVO-DOS-EQUIPAMENTOS.pdf" TargetMode="External"/><Relationship Id="rId7086" Type="http://schemas.openxmlformats.org/officeDocument/2006/relationships/hyperlink" Target="https://www.caixa.gov.br/Downloads/sinapi-metodologia/Livro_SINAPI_Calculos_Parametros.pdf" TargetMode="External"/><Relationship Id="rId8137" Type="http://schemas.openxmlformats.org/officeDocument/2006/relationships/hyperlink" Target="https://www.caixa.gov.br/Downloads/sinapi-cadernos-tecnicos/SINAPI-CT-POCOS-DE-VISITA-E-CAIXAS-PARA-BOCAS-DE-LOBO.pdf" TargetMode="External"/><Relationship Id="rId8551" Type="http://schemas.openxmlformats.org/officeDocument/2006/relationships/hyperlink" Target="https://www.caixa.gov.br/Downloads/sinapi-cadernos-tecnicos/SINAPI-CT-RECOMPOSICAO-DE-PAVIMENTOS.pdf" TargetMode="External"/><Relationship Id="rId9602" Type="http://schemas.openxmlformats.org/officeDocument/2006/relationships/hyperlink" Target="https://www.caixa.gov.br/Downloads/sinapi-cadernos-tecnicos/SINAPI-CT-VIDROS-E-ESPELHOS.pdf" TargetMode="External"/><Relationship Id="rId3696" Type="http://schemas.openxmlformats.org/officeDocument/2006/relationships/hyperlink" Target="https://www.caixa.gov.br/Downloads/sinapi-cadernos-tecnicos/SINAPI-CT-ESTRUTURA-E-TRAMA-PARA-COBERTURA.pdf" TargetMode="External"/><Relationship Id="rId4747" Type="http://schemas.openxmlformats.org/officeDocument/2006/relationships/hyperlink" Target="https://www.caixa.gov.br/Downloads/sinapi-cadernos-tecnicos/SINAPI-CT-INSTALACOES-ELETRICAS-REDE-DE-DISTRIBUICAO.pdf" TargetMode="External"/><Relationship Id="rId7153" Type="http://schemas.openxmlformats.org/officeDocument/2006/relationships/hyperlink" Target="https://www.caixa.gov.br/Downloads/sinapi-metodologia/Livro_SINAPI_Calculos_Parametros.pdf" TargetMode="External"/><Relationship Id="rId8204" Type="http://schemas.openxmlformats.org/officeDocument/2006/relationships/hyperlink" Target="https://www.caixa.gov.br/Downloads/sinapi-cadernos-tecnicos/SINAPI-CT-POCOS-DE-VISITA-E-CAIXAS-PARA-BOCAS-DE-LOBO.pdf" TargetMode="External"/><Relationship Id="rId2298" Type="http://schemas.openxmlformats.org/officeDocument/2006/relationships/hyperlink" Target="https://www.caixa.gov.br/Downloads/sinapi-cadernos-tecnicos/SINAPI-CT-DEPRECIACAO-JUROS-IMPOSTOS-E-SEGUROS-MANUTENCAO-E-MATERIAIS-NA-OPERACAO-DOS-EQUIPAMENTOS.pdf" TargetMode="External"/><Relationship Id="rId3349" Type="http://schemas.openxmlformats.org/officeDocument/2006/relationships/hyperlink" Target="https://www.caixa.gov.br/Downloads/sinapi-cadernos-tecnicos/SINAPI-CT-ESCAVACAO-EM-MATERIAL-DE-3&#170;-CATEGORIA.pdf" TargetMode="External"/><Relationship Id="rId7220" Type="http://schemas.openxmlformats.org/officeDocument/2006/relationships/hyperlink" Target="https://www.caixa.gov.br/Downloads/sinapi-cadernos-tecnicos/SINAPI-CT-LOUCAS-E-METAIS.pdf" TargetMode="External"/><Relationship Id="rId684" Type="http://schemas.openxmlformats.org/officeDocument/2006/relationships/hyperlink" Target="https://www.caixa.gov.br/Downloads/sinapi-cadernos-tecnicos/SINAPI-CT-ASSENTAMENTO-DE-TUBOS-DE-ESGOTO-OU-DRENAGEM-PLUVIAL-EM-CONCRETO.pdf" TargetMode="External"/><Relationship Id="rId2365" Type="http://schemas.openxmlformats.org/officeDocument/2006/relationships/hyperlink" Target="https://www.caixa.gov.br/Downloads/sinapi-cadernos-tecnicos/SINAPI-CT-DEPRECIACAO-JUROS-IMPOSTOS-E-SEGUROS-MANUTENCAO-E-MATERIAIS-NA-OPERACAO-DOS-EQUIPAMENTOS.pdf" TargetMode="External"/><Relationship Id="rId3763" Type="http://schemas.openxmlformats.org/officeDocument/2006/relationships/hyperlink" Target="https://www.caixa.gov.br/Downloads/sinapi-cadernos-tecnicos/SINAPI-CT-ESTRUTURAS-DE-CONTENCAO-PERFIS-PRANCHADOS-CORTINAS-E-MUROS-DE-ARRIMO.pdf" TargetMode="External"/><Relationship Id="rId4814" Type="http://schemas.openxmlformats.org/officeDocument/2006/relationships/hyperlink" Target="https://www.caixa.gov.br/Downloads/sinapi-cadernos-tecnicos/SINAPI-CT-INSTALACOES-HIDRAULICAS-RESERVACAO-E-BOMBAS-DE-RECALQUE.pdf" TargetMode="External"/><Relationship Id="rId9392" Type="http://schemas.openxmlformats.org/officeDocument/2006/relationships/hyperlink" Target="https://www.caixa.gov.br/Downloads/sinapi-cadernos-tecnicos/SINAPI-CT-TRANSPORTE-CARGA-E-DESCARGA-DE-MATERIAIS.pdf" TargetMode="External"/><Relationship Id="rId337" Type="http://schemas.openxmlformats.org/officeDocument/2006/relationships/hyperlink" Target="https://www.caixa.gov.br/Downloads/sinapi-cadernos-tecnicos/SINAPI-CT-ARRASAMENTO-DE-ESTACAS.pdf" TargetMode="External"/><Relationship Id="rId2018" Type="http://schemas.openxmlformats.org/officeDocument/2006/relationships/hyperlink" Target="https://www.caixa.gov.br/Downloads/sinapi-cadernos-tecnicos/SINAPI-CT-DEPRECIACAO-JUROS-IMPOSTOS-E-SEGUROS-MANUTENCAO-E-MATERIAIS-NA-OPERACAO-DOS-EQUIPAMENTOS.pdf" TargetMode="External"/><Relationship Id="rId3416" Type="http://schemas.openxmlformats.org/officeDocument/2006/relationships/hyperlink" Target="https://www.caixa.gov.br/Downloads/sinapi-cadernos-tecnicos/SINAPI-CT-ESGOTAMENTO-DE-VALA-E-REBAIXAMENTO-DO-LENCOL-FREATICO.pdf" TargetMode="External"/><Relationship Id="rId3830" Type="http://schemas.openxmlformats.org/officeDocument/2006/relationships/hyperlink" Target="https://www.caixa.gov.br/Downloads/sinapi-cadernos-tecnicos/SINAPI-CT-ESTRUTURAS-DE-MADEIRA.pdf" TargetMode="External"/><Relationship Id="rId6986" Type="http://schemas.openxmlformats.org/officeDocument/2006/relationships/hyperlink" Target="https://www.caixa.gov.br/Downloads/sinapi-metodologia/Livro_SINAPI_Calculos_Parametros.pdf" TargetMode="External"/><Relationship Id="rId9045" Type="http://schemas.openxmlformats.org/officeDocument/2006/relationships/hyperlink" Target="https://www.caixa.gov.br/Downloads/sinapi-cadernos-tecnicos/SINAPI-CT-TELHAMENTO-PARA-COBERTURA.pdf" TargetMode="External"/><Relationship Id="rId751" Type="http://schemas.openxmlformats.org/officeDocument/2006/relationships/hyperlink" Target="https://www.caixa.gov.br/Downloads/sinapi-cadernos-tecnicos/SINAPI-CT-ATERRO-E-REATERRO-DE-VALAS.pdf" TargetMode="External"/><Relationship Id="rId1381" Type="http://schemas.openxmlformats.org/officeDocument/2006/relationships/hyperlink" Target="https://www.caixa.gov.br/Downloads/sinapi-cadernos-tecnicos/SINAPI-CT-CONCRETO-PROTENDIDO.pdf" TargetMode="External"/><Relationship Id="rId2432" Type="http://schemas.openxmlformats.org/officeDocument/2006/relationships/hyperlink" Target="https://www.caixa.gov.br/Downloads/sinapi-cadernos-tecnicos/SINAPI-CT-DEPRECIACAO-JUROS-IMPOSTOS-E-SEGUROS-MANUTENCAO-E-MATERIAIS-NA-OPERACAO-DOS-EQUIPAMENTOS.pdf" TargetMode="External"/><Relationship Id="rId5588" Type="http://schemas.openxmlformats.org/officeDocument/2006/relationships/hyperlink" Target="https://www.caixa.gov.br/Downloads/sinapi-cadernos-tecnicos/SINAPI-CT-INSTALACOES-PREDIAIS-DE-AGUA-FRIA-EM-PVC.pdf" TargetMode="External"/><Relationship Id="rId6639" Type="http://schemas.openxmlformats.org/officeDocument/2006/relationships/hyperlink" Target="https://www.caixa.gov.br/Downloads/sinapi-cadernos-tecnicos/SINAPI-CT-INSTALACOES-PARA-CANTEIROS-DE-OBRAS.pdf" TargetMode="External"/><Relationship Id="rId404" Type="http://schemas.openxmlformats.org/officeDocument/2006/relationships/hyperlink" Target="https://www.caixa.gov.br/Downloads/sinapi-cadernos-tecnicos/SINAPI-CT-ASSENTAMENTO-DE-TUBOS-DE-PVC-E-METALICOS-EM-REDES-DE-AGUA.pdf" TargetMode="External"/><Relationship Id="rId1034" Type="http://schemas.openxmlformats.org/officeDocument/2006/relationships/hyperlink" Target="https://www.caixa.gov.br/Downloads/sinapi-cadernos-tecnicos/SINAPI-CT-BOCAS-PARA-BUEIROS.pdf" TargetMode="External"/><Relationship Id="rId5655" Type="http://schemas.openxmlformats.org/officeDocument/2006/relationships/hyperlink" Target="https://www.caixa.gov.br/Downloads/sinapi-cadernos-tecnicos/SINAPI-CT-INSTALACOES-PREDIAIS-DE-AGUA-FRIA-EM-PVC.pdf" TargetMode="External"/><Relationship Id="rId6706" Type="http://schemas.openxmlformats.org/officeDocument/2006/relationships/hyperlink" Target="https://www.caixa.gov.br/Downloads/sinapi-cadernos-tecnicos/SINAPI-CT-LASTRO.pdf" TargetMode="External"/><Relationship Id="rId8061" Type="http://schemas.openxmlformats.org/officeDocument/2006/relationships/hyperlink" Target="https://www.caixa.gov.br/Downloads/sinapi-cadernos-tecnicos/SINAPI-CT-POSTES-DE-CONCRETO-E-METALICOS.pdf" TargetMode="External"/><Relationship Id="rId9112" Type="http://schemas.openxmlformats.org/officeDocument/2006/relationships/hyperlink" Target="https://www.caixa.gov.br/Downloads/sinapi-cadernos-tecnicos/SINAPI-CT-TRANSPORTE-FLUVIAL-CARGA-E-DESCARGA.pdf" TargetMode="External"/><Relationship Id="rId1101" Type="http://schemas.openxmlformats.org/officeDocument/2006/relationships/hyperlink" Target="https://www.caixa.gov.br/Downloads/sinapi-cadernos-tecnicos/SINAPI-CT-CAIXAS-ENTERRADAS.pdf" TargetMode="External"/><Relationship Id="rId4257" Type="http://schemas.openxmlformats.org/officeDocument/2006/relationships/hyperlink" Target="https://www.caixa.gov.br/Downloads/sinapi-cadernos-tecnicos/SINAPI-CT-GUIAS-E-SARJETAS.pdf" TargetMode="External"/><Relationship Id="rId4671" Type="http://schemas.openxmlformats.org/officeDocument/2006/relationships/hyperlink" Target="https://www.caixa.gov.br/Downloads/sinapi-cadernos-tecnicos/SINAPI-CT-INSTALACOES-ELETRICAS-QUADROS-CABOS-DISJUNTORES-CONTATORES-E-BARRAMENTOS-BLINDADOS.pdf" TargetMode="External"/><Relationship Id="rId5308" Type="http://schemas.openxmlformats.org/officeDocument/2006/relationships/hyperlink" Target="https://www.caixa.gov.br/Downloads/sinapi-cadernos-tecnicos/SINAPI-CT-INSTALACOES-HIDRAULICAS-EM-PPR.pdf" TargetMode="External"/><Relationship Id="rId5722" Type="http://schemas.openxmlformats.org/officeDocument/2006/relationships/hyperlink" Target="https://www.caixa.gov.br/Downloads/sinapi-cadernos-tecnicos/SINAPI-CT-INSTALACOES-PREDIAIS-DE-AGUA-QUENTE-EM-CPVC.pdf" TargetMode="External"/><Relationship Id="rId8878" Type="http://schemas.openxmlformats.org/officeDocument/2006/relationships/hyperlink" Target="https://www.caixa.gov.br/Downloads/sinapi-cadernos-tecnicos/SINAPI-CT-SINALIZACAO-VERTICAL-VIARIA.pdf" TargetMode="External"/><Relationship Id="rId3273" Type="http://schemas.openxmlformats.org/officeDocument/2006/relationships/hyperlink" Target="https://www.caixa.gov.br/Downloads/sinapi-cadernos-tecnicos/SINAPI-CT-ESCAVACAO-DE-VALAS.pdf" TargetMode="External"/><Relationship Id="rId4324" Type="http://schemas.openxmlformats.org/officeDocument/2006/relationships/hyperlink" Target="https://www.caixa.gov.br/Downloads/sinapi-cadernos-tecnicos/SINAPI-CT-IMPERMEABILIZACAO-PROTECAO-MECANICA-E-TRATAMENTO-DE-JUNTA.pdf" TargetMode="External"/><Relationship Id="rId194" Type="http://schemas.openxmlformats.org/officeDocument/2006/relationships/hyperlink" Target="https://www.caixa.gov.br/Downloads/sinapi-cadernos-tecnicos/SINAPI-CT-ARGAMASSAS.pdf" TargetMode="External"/><Relationship Id="rId1918" Type="http://schemas.openxmlformats.org/officeDocument/2006/relationships/hyperlink" Target="https://www.caixa.gov.br/Downloads/sinapi-cadernos-tecnicos/SINAPI-CT-DEPRECIACAO-JUROS-IMPOSTOS-E-SEGUROS-MANUTENCAO-E-MATERIAIS-NA-OPERACAO-DOS-EQUIPAMENTOS.pdf" TargetMode="External"/><Relationship Id="rId6496" Type="http://schemas.openxmlformats.org/officeDocument/2006/relationships/hyperlink" Target="https://www.caixa.gov.br/Downloads/sinapi-cadernos-tecnicos/SINAPI-CT-INSTALACOES-EM-COBRE.pdf" TargetMode="External"/><Relationship Id="rId7894" Type="http://schemas.openxmlformats.org/officeDocument/2006/relationships/hyperlink" Target="https://www.caixa.gov.br/Downloads/sinapi-cadernos-tecnicos/SINAPI-CT-PINTURA-EM-MADEIRA.pdf" TargetMode="External"/><Relationship Id="rId8945" Type="http://schemas.openxmlformats.org/officeDocument/2006/relationships/hyperlink" Target="https://www.caixa.gov.br/Downloads/sinapi-cadernos-tecnicos/SINAPI-CT-SISTEMA-DE-PROTECAO-CONTRA-DESCARGAS-ATMOSFERICAS-SPDA.pdf" TargetMode="External"/><Relationship Id="rId261" Type="http://schemas.openxmlformats.org/officeDocument/2006/relationships/hyperlink" Target="https://www.caixa.gov.br/Downloads/sinapi-cadernos-tecnicos/SINAPI-CT-ARGAMASSAS.pdf" TargetMode="External"/><Relationship Id="rId3340" Type="http://schemas.openxmlformats.org/officeDocument/2006/relationships/hyperlink" Target="https://www.caixa.gov.br/Downloads/sinapi-cadernos-tecnicos/SINAPI-CT-ESCAVACAO-EM-MATERIAL-DE-3&#170;-CATEGORIA.pdf" TargetMode="External"/><Relationship Id="rId5098" Type="http://schemas.openxmlformats.org/officeDocument/2006/relationships/hyperlink" Target="https://www.caixa.gov.br/Downloads/sinapi-cadernos-tecnicos/SINAPI-CT-INSTALACOES-HIDRAULICAS-RESERVACAO-E-BOMBAS-DE-RECALQUE.pdf" TargetMode="External"/><Relationship Id="rId6149" Type="http://schemas.openxmlformats.org/officeDocument/2006/relationships/hyperlink" Target="https://www.caixa.gov.br/Downloads/sinapi-cadernos-tecnicos/SINAPI-CT-INSTALACOES-DE-GAS-E-INCENDIO-EM-ACO-E-FERRO-GALVANIZADO.pdf" TargetMode="External"/><Relationship Id="rId7547" Type="http://schemas.openxmlformats.org/officeDocument/2006/relationships/hyperlink" Target="https://www.caixa.gov.br/Downloads/sinapi-cadernos-tecnicos/SINAPI-CT-PAREDES-DE-CONCRETO-CONCRETAGEM.pdf" TargetMode="External"/><Relationship Id="rId7961" Type="http://schemas.openxmlformats.org/officeDocument/2006/relationships/hyperlink" Target="https://www.caixa.gov.br/Downloads/sinapi-cadernos-tecnicos/SINAPI-CT-PINTURA-EM-SUPERFICIES-METALICAS.pdf" TargetMode="External"/><Relationship Id="rId6563" Type="http://schemas.openxmlformats.org/officeDocument/2006/relationships/hyperlink" Target="https://www.caixa.gov.br/Downloads/sinapi-cadernos-tecnicos/SINAPI-CT-INSTALACOES-EM-COBRE.pdf" TargetMode="External"/><Relationship Id="rId7614" Type="http://schemas.openxmlformats.org/officeDocument/2006/relationships/hyperlink" Target="https://www.caixa.gov.br/Downloads/sinapi-cadernos-tecnicos/SINAPI-CT-PAREDES-EM-DRYWALL.pdf" TargetMode="External"/><Relationship Id="rId2759" Type="http://schemas.openxmlformats.org/officeDocument/2006/relationships/hyperlink" Target="https://www.caixa.gov.br/Downloads/sinapi-cadernos-tecnicos/SINAPI-CT-DRENOS.pdf" TargetMode="External"/><Relationship Id="rId5165" Type="http://schemas.openxmlformats.org/officeDocument/2006/relationships/hyperlink" Target="https://www.caixa.gov.br/Downloads/sinapi-cadernos-tecnicos/SINAPI-CT-INSTALACOES-HIDRAULICAS-EM-PEX.pdf" TargetMode="External"/><Relationship Id="rId6216" Type="http://schemas.openxmlformats.org/officeDocument/2006/relationships/hyperlink" Target="https://www.caixa.gov.br/Downloads/sinapi-cadernos-tecnicos/SINAPI-CT-INSTALACOES-DE-GAS-E-INCENDIO-EM-ACO-E-FERRO-GALVANIZADO.pdf" TargetMode="External"/><Relationship Id="rId6630" Type="http://schemas.openxmlformats.org/officeDocument/2006/relationships/hyperlink" Target="https://www.caixa.gov.br/Downloads/sinapi-cadernos-tecnicos/SINAPI-CT-INSTALACOES-PARA-CANTEIROS-DE-OBRAS.pdf" TargetMode="External"/><Relationship Id="rId1775" Type="http://schemas.openxmlformats.org/officeDocument/2006/relationships/hyperlink" Target="https://www.caixa.gov.br/Downloads/sinapi-cadernos-tecnicos/SINAPI-CT-CUSTOS-HORARIOS-PRODUTIVO-E-IMPRODUTIVO-DOS-EQUIPAMENTOS.pdf" TargetMode="External"/><Relationship Id="rId2826" Type="http://schemas.openxmlformats.org/officeDocument/2006/relationships/hyperlink" Target="https://www.caixa.gov.br/Downloads/sinapi-cadernos-tecnicos/SINAPI-CT-DUTOS-PARA-AR-CONDICIONADO.pdf" TargetMode="External"/><Relationship Id="rId4181" Type="http://schemas.openxmlformats.org/officeDocument/2006/relationships/hyperlink" Target="https://www.caixa.gov.br/Downloads/sinapi-cadernos-tecnicos/SINAPI-CT-GESSO.pdf" TargetMode="External"/><Relationship Id="rId5232" Type="http://schemas.openxmlformats.org/officeDocument/2006/relationships/hyperlink" Target="https://www.caixa.gov.br/Downloads/sinapi-cadernos-tecnicos/SINAPI-CT-INSTALACOES-HIDRAULICAS-EM-PEX.pdf" TargetMode="External"/><Relationship Id="rId8388" Type="http://schemas.openxmlformats.org/officeDocument/2006/relationships/hyperlink" Target="https://www.caixa.gov.br/Downloads/sinapi-cadernos-tecnicos/SINAPI-CT-RADIER-PISO-DE-CONCRETO-E-LAJE-SOBRE-SOLO.pdf" TargetMode="External"/><Relationship Id="rId9439" Type="http://schemas.openxmlformats.org/officeDocument/2006/relationships/hyperlink" Target="https://www.caixa.gov.br/Downloads/sinapi-cadernos-tecnicos/SINAPI-CT-TUBULACAO-FLANGEADA-PARA-REDES-DE-AGUA.pdf" TargetMode="External"/><Relationship Id="rId67" Type="http://schemas.openxmlformats.org/officeDocument/2006/relationships/hyperlink" Target="https://www.caixa.gov.br/Downloads/sinapi-cadernos-tecnicos/SINAPI-CT-ALVENARIA-DE-VEDACAO.pdf" TargetMode="External"/><Relationship Id="rId1428" Type="http://schemas.openxmlformats.org/officeDocument/2006/relationships/hyperlink" Target="https://www.caixa.gov.br/Downloads/sinapi-cadernos-tecnicos/SINAPI-CT-CONTRAPISO.pdf" TargetMode="External"/><Relationship Id="rId8455" Type="http://schemas.openxmlformats.org/officeDocument/2006/relationships/hyperlink" Target="https://www.caixa.gov.br/Downloads/sinapi-cadernos-tecnicos/SINAPI-CT-RASGOS-E-FIXACOES.pdf" TargetMode="External"/><Relationship Id="rId9506" Type="http://schemas.openxmlformats.org/officeDocument/2006/relationships/hyperlink" Target="https://www.caixa.gov.br/Downloads/sinapi-cadernos-tecnicos/SINAPI-CT-TUBULOES.pdf" TargetMode="External"/><Relationship Id="rId1842" Type="http://schemas.openxmlformats.org/officeDocument/2006/relationships/hyperlink" Target="https://www.caixa.gov.br/Downloads/sinapi-cadernos-tecnicos/SINAPI-CT-DEMOLICOES-E-REMOCOES.pdf" TargetMode="External"/><Relationship Id="rId4998" Type="http://schemas.openxmlformats.org/officeDocument/2006/relationships/hyperlink" Target="https://www.caixa.gov.br/Downloads/sinapi-cadernos-tecnicos/SINAPI-CT-INSTALACOES-HIDRAULICAS-RESERVACAO-E-BOMBAS-DE-RECALQUE.pdf" TargetMode="External"/><Relationship Id="rId7057" Type="http://schemas.openxmlformats.org/officeDocument/2006/relationships/hyperlink" Target="https://www.caixa.gov.br/Downloads/sinapi-metodologia/Livro_SINAPI_Calculos_Parametros.pdf" TargetMode="External"/><Relationship Id="rId8108" Type="http://schemas.openxmlformats.org/officeDocument/2006/relationships/hyperlink" Target="https://www.caixa.gov.br/Downloads/sinapi-cadernos-tecnicos/SINAPI-CT-POSTES-DE-CONCRETO-E-METALICOS.pdf" TargetMode="External"/><Relationship Id="rId6073" Type="http://schemas.openxmlformats.org/officeDocument/2006/relationships/hyperlink" Target="https://www.caixa.gov.br/Downloads/sinapi-cadernos-tecnicos/SINAPI-CT-INSTALACOES-DE-GAS-E-INCENDIO-EM-ACO-E-FERRO-GALVANIZADO.pdf" TargetMode="External"/><Relationship Id="rId7124" Type="http://schemas.openxmlformats.org/officeDocument/2006/relationships/hyperlink" Target="https://www.caixa.gov.br/Downloads/sinapi-metodologia/Livro_SINAPI_Calculos_Parametros.pdf" TargetMode="External"/><Relationship Id="rId7471" Type="http://schemas.openxmlformats.org/officeDocument/2006/relationships/hyperlink" Target="https://www.caixa.gov.br/Downloads/sinapi-cadernos-tecnicos/SINAPI-CT-MOBILIARIO-URBANO.pdf" TargetMode="External"/><Relationship Id="rId8522" Type="http://schemas.openxmlformats.org/officeDocument/2006/relationships/hyperlink" Target="https://www.caixa.gov.br/Downloads/sinapi-cadernos-tecnicos/SINAPI-CT-RECOMPOSICAO-DE-PAVIMENTOS.pdf" TargetMode="External"/><Relationship Id="rId3667" Type="http://schemas.openxmlformats.org/officeDocument/2006/relationships/hyperlink" Target="https://www.caixa.gov.br/Downloads/sinapi-cadernos-tecnicos/SINAPI-CT-ESTRUTURA-E-TRAMA-PARA-COBERTURA.pdf" TargetMode="External"/><Relationship Id="rId4718" Type="http://schemas.openxmlformats.org/officeDocument/2006/relationships/hyperlink" Target="https://www.caixa.gov.br/Downloads/sinapi-cadernos-tecnicos/SINAPI-CT-INSTALACOES-ELETRICAS-QUADROS-CABOS-DISJUNTORES-CONTATORES-E-BARRAMENTOS-BLINDADOS.pdf" TargetMode="External"/><Relationship Id="rId588" Type="http://schemas.openxmlformats.org/officeDocument/2006/relationships/hyperlink" Target="https://www.caixa.gov.br/Downloads/sinapi-cadernos-tecnicos/SINAPI-CT-ASSENTAMENTO-DE-TUBOS-DE-PVC-E-METALICOS-EM-REDES-DE-AGUA.pdf" TargetMode="External"/><Relationship Id="rId2269" Type="http://schemas.openxmlformats.org/officeDocument/2006/relationships/hyperlink" Target="https://www.caixa.gov.br/Downloads/sinapi-cadernos-tecnicos/SINAPI-CT-DEPRECIACAO-JUROS-IMPOSTOS-E-SEGUROS-MANUTENCAO-E-MATERIAIS-NA-OPERACAO-DOS-EQUIPAMENTOS.pdf" TargetMode="External"/><Relationship Id="rId2683" Type="http://schemas.openxmlformats.org/officeDocument/2006/relationships/hyperlink" Target="https://www.caixa.gov.br/Downloads/sinapi-cadernos-tecnicos/SINAPI-CT-DEPRECIACAO-JUROS-IMPOSTOS-E-SEGUROS-MANUTENCAO-E-MATERIAIS-NA-OPERACAO-DOS-EQUIPAMENTOS.pdf" TargetMode="External"/><Relationship Id="rId3734" Type="http://schemas.openxmlformats.org/officeDocument/2006/relationships/hyperlink" Target="https://www.caixa.gov.br/Downloads/sinapi-cadernos-tecnicos/SINAPI-CT-ESTRUTURAS-PRE-FABRICADAS-E-PRE-MOLDADAS.pdf" TargetMode="External"/><Relationship Id="rId6140" Type="http://schemas.openxmlformats.org/officeDocument/2006/relationships/hyperlink" Target="https://www.caixa.gov.br/Downloads/sinapi-cadernos-tecnicos/SINAPI-CT-INSTALACOES-DE-GAS-E-INCENDIO-EM-ACO-E-FERRO-GALVANIZADO.pdf" TargetMode="External"/><Relationship Id="rId9296" Type="http://schemas.openxmlformats.org/officeDocument/2006/relationships/hyperlink" Target="https://www.caixa.gov.br/Downloads/sinapi-cadernos-tecnicos/SINAPI-CT-TRANSPORTE-CARGA-E-DESCARGA-DE-MATERIAIS.pdf" TargetMode="External"/><Relationship Id="rId655" Type="http://schemas.openxmlformats.org/officeDocument/2006/relationships/hyperlink" Target="https://www.caixa.gov.br/Downloads/sinapi-cadernos-tecnicos/SINAPI-CT-ASSENTAMENTO-DE-TUBOS-DE-ESGOTO-OU-DRENAGEM-PLUVIAL-EM-CONCRETO.pdf" TargetMode="External"/><Relationship Id="rId1285" Type="http://schemas.openxmlformats.org/officeDocument/2006/relationships/hyperlink" Target="https://www.caixa.gov.br/Downloads/sinapi-cadernos-tecnicos/SINAPI-CT-CHAPISCO.pdf" TargetMode="External"/><Relationship Id="rId2336" Type="http://schemas.openxmlformats.org/officeDocument/2006/relationships/hyperlink" Target="https://www.caixa.gov.br/Downloads/sinapi-cadernos-tecnicos/SINAPI-CT-DEPRECIACAO-JUROS-IMPOSTOS-E-SEGUROS-MANUTENCAO-E-MATERIAIS-NA-OPERACAO-DOS-EQUIPAMENTOS.pdf" TargetMode="External"/><Relationship Id="rId2750" Type="http://schemas.openxmlformats.org/officeDocument/2006/relationships/hyperlink" Target="https://www.caixa.gov.br/Downloads/sinapi-cadernos-tecnicos/SINAPI-CT-DRENOS.pdf" TargetMode="External"/><Relationship Id="rId3801" Type="http://schemas.openxmlformats.org/officeDocument/2006/relationships/hyperlink" Target="https://www.caixa.gov.br/Downloads/sinapi-cadernos-tecnicos/SINAPI-CT-ESTRUTURAS-DE-MADEIRA.pdf" TargetMode="External"/><Relationship Id="rId6957" Type="http://schemas.openxmlformats.org/officeDocument/2006/relationships/hyperlink" Target="https://www.caixa.gov.br/Downloads/sinapi-metodologia/Livro_SINAPI_Calculos_Parametros.pdf" TargetMode="External"/><Relationship Id="rId9363" Type="http://schemas.openxmlformats.org/officeDocument/2006/relationships/hyperlink" Target="https://www.caixa.gov.br/Downloads/sinapi-cadernos-tecnicos/SINAPI-CT-TRANSPORTE-CARGA-E-DESCARGA-DE-MATERIAIS.pdf" TargetMode="External"/><Relationship Id="rId308" Type="http://schemas.openxmlformats.org/officeDocument/2006/relationships/hyperlink" Target="https://www.caixa.gov.br/Downloads/sinapi-cadernos-tecnicos/SINAPI-CT-ARMACAO-PARA-ESTRUTURAS-DE-CONCRETO-ARMADO.pdf" TargetMode="External"/><Relationship Id="rId722" Type="http://schemas.openxmlformats.org/officeDocument/2006/relationships/hyperlink" Target="https://www.caixa.gov.br/Downloads/sinapi-cadernos-tecnicos/SINAPI-CT-ATERRO-E-REATERRO-DE-VALAS.pdf" TargetMode="External"/><Relationship Id="rId1352" Type="http://schemas.openxmlformats.org/officeDocument/2006/relationships/hyperlink" Target="https://www.caixa.gov.br/Downloads/sinapi-cadernos-tecnicos/SINAPI-CT-CONCRETO-PROTENDIDO.pdf" TargetMode="External"/><Relationship Id="rId2403" Type="http://schemas.openxmlformats.org/officeDocument/2006/relationships/hyperlink" Target="https://www.caixa.gov.br/Downloads/sinapi-cadernos-tecnicos/SINAPI-CT-DEPRECIACAO-JUROS-IMPOSTOS-E-SEGUROS-MANUTENCAO-E-MATERIAIS-NA-OPERACAO-DOS-EQUIPAMENTOS.pdf" TargetMode="External"/><Relationship Id="rId5559" Type="http://schemas.openxmlformats.org/officeDocument/2006/relationships/hyperlink" Target="https://www.caixa.gov.br/Downloads/sinapi-cadernos-tecnicos/SINAPI-CT-INSTALACOES-PREDIAIS-DE-AGUA-FRIA-EM-PVC.pdf" TargetMode="External"/><Relationship Id="rId9016" Type="http://schemas.openxmlformats.org/officeDocument/2006/relationships/hyperlink" Target="https://www.caixa.gov.br/Downloads/sinapi-cadernos-tecnicos/SINAPI-CT-SUPRESSAO-VEGETAL.pdf" TargetMode="External"/><Relationship Id="rId9430" Type="http://schemas.openxmlformats.org/officeDocument/2006/relationships/hyperlink" Target="https://www.caixa.gov.br/Downloads/sinapi-cadernos-tecnicos/SINAPI-CT-TRATAMENTOS-SUPERFICIAIS.pdf" TargetMode="External"/><Relationship Id="rId1005" Type="http://schemas.openxmlformats.org/officeDocument/2006/relationships/hyperlink" Target="https://www.caixa.gov.br/Downloads/sinapi-cadernos-tecnicos/SINAPI-CT-BOCAS-PARA-BUEIROS.pdf" TargetMode="External"/><Relationship Id="rId4575" Type="http://schemas.openxmlformats.org/officeDocument/2006/relationships/hyperlink" Target="https://www.caixa.gov.br/Downloads/sinapi-cadernos-tecnicos/SINAPI-CT-INSTALACOES-ELETRICAS-ELETRODUTOS-CONEXOES-E-CONDULETES-APARENTES.pdf" TargetMode="External"/><Relationship Id="rId5973" Type="http://schemas.openxmlformats.org/officeDocument/2006/relationships/hyperlink" Target="https://www.caixa.gov.br/Downloads/sinapi-cadernos-tecnicos/SINAPI-CT-INSTALACOES-DE-GAS-E-INCENDIO-EM-ACO-E-FERRO-GALVANIZADO.pdf" TargetMode="External"/><Relationship Id="rId8032" Type="http://schemas.openxmlformats.org/officeDocument/2006/relationships/hyperlink" Target="https://www.caixa.gov.br/Downloads/sinapi-cadernos-tecnicos/SINAPI-CT-PISOS.pdf" TargetMode="External"/><Relationship Id="rId3177" Type="http://schemas.openxmlformats.org/officeDocument/2006/relationships/hyperlink" Target="https://www.caixa.gov.br/Downloads/sinapi-cadernos-tecnicos/SINAPI-CT-ESCAVACAO-HORIZONTAL.pdf" TargetMode="External"/><Relationship Id="rId4228" Type="http://schemas.openxmlformats.org/officeDocument/2006/relationships/hyperlink" Target="https://www.caixa.gov.br/Downloads/sinapi-cadernos-tecnicos/SINAPI-CT-GUARDA-CORPO-CORRIMAO-E-GRADE-PARA-ESQUADRIAS.pdf" TargetMode="External"/><Relationship Id="rId5626" Type="http://schemas.openxmlformats.org/officeDocument/2006/relationships/hyperlink" Target="https://www.caixa.gov.br/Downloads/sinapi-cadernos-tecnicos/SINAPI-CT-INSTALACOES-PREDIAIS-DE-AGUA-FRIA-EM-PVC.pdf" TargetMode="External"/><Relationship Id="rId3591" Type="http://schemas.openxmlformats.org/officeDocument/2006/relationships/hyperlink" Target="https://www.caixa.gov.br/Downloads/sinapi-cadernos-tecnicos/SINAPI-CT-ESTACAS-ESCAVADAS-SEM-FLUIDO-ESTABILIZANTE.pdf" TargetMode="External"/><Relationship Id="rId4642" Type="http://schemas.openxmlformats.org/officeDocument/2006/relationships/hyperlink" Target="https://www.caixa.gov.br/Downloads/sinapi-cadernos-tecnicos/SINAPI-CT-INSTALACOES-ELETRICAS-QUADROS-CABOS-DISJUNTORES-CONTATORES-E-BARRAMENTOS-BLINDADOS.pdf" TargetMode="External"/><Relationship Id="rId7798" Type="http://schemas.openxmlformats.org/officeDocument/2006/relationships/hyperlink" Target="https://www.caixa.gov.br/Downloads/sinapi-cadernos-tecnicos/SINAPI-CT-PERFURACAO-HORIZONTAL-DIRECIONAL-HDD.pdf" TargetMode="External"/><Relationship Id="rId8849" Type="http://schemas.openxmlformats.org/officeDocument/2006/relationships/hyperlink" Target="https://www.caixa.gov.br/Downloads/sinapi-cadernos-tecnicos/SINAPI-CT-SINALIZACAO-HORIZONTAL-VIARIA.pdf" TargetMode="External"/><Relationship Id="rId2193" Type="http://schemas.openxmlformats.org/officeDocument/2006/relationships/hyperlink" Target="https://www.caixa.gov.br/Downloads/sinapi-cadernos-tecnicos/SINAPI-CT-DEPRECIACAO-JUROS-IMPOSTOS-E-SEGUROS-MANUTENCAO-E-MATERIAIS-NA-OPERACAO-DOS-EQUIPAMENTOS.pdf" TargetMode="External"/><Relationship Id="rId3244" Type="http://schemas.openxmlformats.org/officeDocument/2006/relationships/hyperlink" Target="https://www.caixa.gov.br/Downloads/sinapi-cadernos-tecnicos/SINAPI-CT-ESCAVACAO-VERTICAL-A-CEU-ABERTO.pdf" TargetMode="External"/><Relationship Id="rId7865" Type="http://schemas.openxmlformats.org/officeDocument/2006/relationships/hyperlink" Target="https://www.caixa.gov.br/Downloads/sinapi-cadernos-tecnicos/SINAPI-CT-PINTURA-INTERNA.pdf" TargetMode="External"/><Relationship Id="rId8916" Type="http://schemas.openxmlformats.org/officeDocument/2006/relationships/hyperlink" Target="https://www.caixa.gov.br/Downloads/sinapi-cadernos-tecnicos/SINAPI-CT-SINALIZACAO-VERTICAL-VIARIA.pdf" TargetMode="External"/><Relationship Id="rId165" Type="http://schemas.openxmlformats.org/officeDocument/2006/relationships/hyperlink" Target="https://www.caixa.gov.br/Downloads/sinapi-cadernos-tecnicos/SINAPI-CT-ARGAMASSAS.pdf" TargetMode="External"/><Relationship Id="rId2260" Type="http://schemas.openxmlformats.org/officeDocument/2006/relationships/hyperlink" Target="https://www.caixa.gov.br/Downloads/sinapi-cadernos-tecnicos/SINAPI-CT-DEPRECIACAO-JUROS-IMPOSTOS-E-SEGUROS-MANUTENCAO-E-MATERIAIS-NA-OPERACAO-DOS-EQUIPAMENTOS.pdf" TargetMode="External"/><Relationship Id="rId3311" Type="http://schemas.openxmlformats.org/officeDocument/2006/relationships/hyperlink" Target="https://www.caixa.gov.br/Downloads/sinapi-cadernos-tecnicos/SINAPI-CT-ESCAVACAO-DE-VALAS.pdf" TargetMode="External"/><Relationship Id="rId6467" Type="http://schemas.openxmlformats.org/officeDocument/2006/relationships/hyperlink" Target="https://www.caixa.gov.br/Downloads/sinapi-cadernos-tecnicos/SINAPI-CT-INSTALACOES-EM-COBRE.pdf" TargetMode="External"/><Relationship Id="rId6881" Type="http://schemas.openxmlformats.org/officeDocument/2006/relationships/hyperlink" Target="https://www.caixa.gov.br/Downloads/sinapi-metodologia/Livro_SINAPI_Calculos_Parametros.pdf" TargetMode="External"/><Relationship Id="rId7518" Type="http://schemas.openxmlformats.org/officeDocument/2006/relationships/hyperlink" Target="https://www.caixa.gov.br/Downloads/sinapi-cadernos-tecnicos/SINAPI-CT-PAREDES-DE-CONCRETO-ARMACAO.pdf" TargetMode="External"/><Relationship Id="rId7932" Type="http://schemas.openxmlformats.org/officeDocument/2006/relationships/hyperlink" Target="https://www.caixa.gov.br/Downloads/sinapi-cadernos-tecnicos/SINAPI-CT-PINTURA-EM-SUPERFICIES-METALICAS.pdf" TargetMode="External"/><Relationship Id="rId232" Type="http://schemas.openxmlformats.org/officeDocument/2006/relationships/hyperlink" Target="https://www.caixa.gov.br/Downloads/sinapi-cadernos-tecnicos/SINAPI-CT-ARGAMASSAS.pdf" TargetMode="External"/><Relationship Id="rId5069" Type="http://schemas.openxmlformats.org/officeDocument/2006/relationships/hyperlink" Target="https://www.caixa.gov.br/Downloads/sinapi-cadernos-tecnicos/SINAPI-CT-INSTALACOES-HIDRAULICAS-RESERVACAO-E-BOMBAS-DE-RECALQUE.pdf" TargetMode="External"/><Relationship Id="rId5483" Type="http://schemas.openxmlformats.org/officeDocument/2006/relationships/hyperlink" Target="https://www.caixa.gov.br/Downloads/sinapi-cadernos-tecnicos/SINAPI-CT-INSTALACOES-PREDIAIS-DE-AGUA-FRIA-EM-PVC.pdf" TargetMode="External"/><Relationship Id="rId6534" Type="http://schemas.openxmlformats.org/officeDocument/2006/relationships/hyperlink" Target="https://www.caixa.gov.br/Downloads/sinapi-cadernos-tecnicos/SINAPI-CT-INSTALACOES-EM-COBRE.pdf" TargetMode="External"/><Relationship Id="rId1679" Type="http://schemas.openxmlformats.org/officeDocument/2006/relationships/hyperlink" Target="https://www.caixa.gov.br/Downloads/sinapi-cadernos-tecnicos/SINAPI-CT-CUSTOS-HORARIOS-PRODUTIVO-E-IMPRODUTIVO-DOS-EQUIPAMENTOS.pdf" TargetMode="External"/><Relationship Id="rId4085" Type="http://schemas.openxmlformats.org/officeDocument/2006/relationships/hyperlink" Target="https://www.caixa.gov.br/Downloads/sinapi-cadernos-tecnicos/SINAPI-CT-FORMAS-PARA-ESTRUTURAS-DE-CONCRETO-ARMADO.pdf" TargetMode="External"/><Relationship Id="rId5136" Type="http://schemas.openxmlformats.org/officeDocument/2006/relationships/hyperlink" Target="https://www.caixa.gov.br/Downloads/sinapi-cadernos-tecnicos/SINAPI-CT-INSTALACOES-HIDRAULICAS-EM-PEX.pdf" TargetMode="External"/><Relationship Id="rId4152" Type="http://schemas.openxmlformats.org/officeDocument/2006/relationships/hyperlink" Target="https://www.caixa.gov.br/Downloads/sinapi-cadernos-tecnicos/SINAPI-CT-GALERIAS-COM-ADUELAS-DE-CONCRETO.pdf" TargetMode="External"/><Relationship Id="rId5203" Type="http://schemas.openxmlformats.org/officeDocument/2006/relationships/hyperlink" Target="https://www.caixa.gov.br/Downloads/sinapi-cadernos-tecnicos/SINAPI-CT-INSTALACOES-HIDRAULICAS-EM-PEX.pdf" TargetMode="External"/><Relationship Id="rId5550" Type="http://schemas.openxmlformats.org/officeDocument/2006/relationships/hyperlink" Target="https://www.caixa.gov.br/Downloads/sinapi-cadernos-tecnicos/SINAPI-CT-INSTALACOES-PREDIAIS-DE-AGUA-FRIA-EM-PVC.pdf" TargetMode="External"/><Relationship Id="rId6601" Type="http://schemas.openxmlformats.org/officeDocument/2006/relationships/hyperlink" Target="https://www.caixa.gov.br/Downloads/sinapi-cadernos-tecnicos/SINAPI-CT-INSTALACOES-EM-COBRE.pdf" TargetMode="External"/><Relationship Id="rId8359" Type="http://schemas.openxmlformats.org/officeDocument/2006/relationships/hyperlink" Target="https://www.caixa.gov.br/Downloads/sinapi-cadernos-tecnicos/SINAPI-CT-QUADRAS-E-SEUS-EQUIPAMENTOS.pdf" TargetMode="External"/><Relationship Id="rId9757" Type="http://schemas.openxmlformats.org/officeDocument/2006/relationships/hyperlink" Target="https://www.caixa.gov.br/Downloads/sinapi-cadernos-tecnicos/SINAPI-CT-VALVULAS-PARA-REDES-DE-SANEAMENTO.pdf" TargetMode="External"/><Relationship Id="rId1746" Type="http://schemas.openxmlformats.org/officeDocument/2006/relationships/hyperlink" Target="https://www.caixa.gov.br/Downloads/sinapi-cadernos-tecnicos/SINAPI-CT-CUSTOS-HORARIOS-PRODUTIVO-E-IMPRODUTIVO-DOS-EQUIPAMENTOS.pdf" TargetMode="External"/><Relationship Id="rId8773" Type="http://schemas.openxmlformats.org/officeDocument/2006/relationships/hyperlink" Target="https://www.caixa.gov.br/Downloads/sinapi-cadernos-tecnicos/SINAPI-CT-REDES-DE-AGUA-E-ESGOTO-EM-PEAD-LISO-(TUBOS-E-CONEXOES).pdf" TargetMode="External"/><Relationship Id="rId38" Type="http://schemas.openxmlformats.org/officeDocument/2006/relationships/hyperlink" Target="https://www.caixa.gov.br/Downloads/sinapi-cadernos-tecnicos/SINAPI-CT-ALVENARIA-DE-VEDACAO.pdf" TargetMode="External"/><Relationship Id="rId1813" Type="http://schemas.openxmlformats.org/officeDocument/2006/relationships/hyperlink" Target="https://www.caixa.gov.br/Downloads/sinapi-cadernos-tecnicos/SINAPI-CT-CUSTOS-HORARIOS-PRODUTIVO-E-IMPRODUTIVO-DOS-EQUIPAMENTOS.pdf" TargetMode="External"/><Relationship Id="rId4969" Type="http://schemas.openxmlformats.org/officeDocument/2006/relationships/hyperlink" Target="https://www.caixa.gov.br/Downloads/sinapi-cadernos-tecnicos/SINAPI-CT-INSTALACOES-HIDRAULICAS-RESERVACAO-E-BOMBAS-DE-RECALQUE.pdf" TargetMode="External"/><Relationship Id="rId7375" Type="http://schemas.openxmlformats.org/officeDocument/2006/relationships/hyperlink" Target="https://www.caixa.gov.br/Downloads/sinapi-cadernos-tecnicos/SINAPI-CT-MASSA-UNICA-EXTERNA.pdf" TargetMode="External"/><Relationship Id="rId8426" Type="http://schemas.openxmlformats.org/officeDocument/2006/relationships/hyperlink" Target="https://www.caixa.gov.br/Downloads/sinapi-cadernos-tecnicos/SINAPI-CT-RASGOS-E-FIXACOES.pdf" TargetMode="External"/><Relationship Id="rId8840" Type="http://schemas.openxmlformats.org/officeDocument/2006/relationships/hyperlink" Target="https://www.caixa.gov.br/Downloads/sinapi-cadernos-tecnicos/SINAPI-CT-REVESTIMENTOS-CERAMICOS-INTERNOS.pdf" TargetMode="External"/><Relationship Id="rId3985" Type="http://schemas.openxmlformats.org/officeDocument/2006/relationships/hyperlink" Target="https://www.caixa.gov.br/Downloads/sinapi-cadernos-tecnicos/SINAPI-CT-FUNDACOES-RASAS-(BLOCOS-SAPATAS-VIGAS-BALDRAME).pdf" TargetMode="External"/><Relationship Id="rId6391" Type="http://schemas.openxmlformats.org/officeDocument/2006/relationships/hyperlink" Target="https://www.caixa.gov.br/Downloads/sinapi-cadernos-tecnicos/SINAPI-CT-INSTALACOES-EM-COBRE.pdf" TargetMode="External"/><Relationship Id="rId7028" Type="http://schemas.openxmlformats.org/officeDocument/2006/relationships/hyperlink" Target="https://www.caixa.gov.br/Downloads/sinapi-metodologia/Livro_SINAPI_Calculos_Parametros.pdf" TargetMode="External"/><Relationship Id="rId7442" Type="http://schemas.openxmlformats.org/officeDocument/2006/relationships/hyperlink" Target="https://www.caixa.gov.br/Downloads/sinapi-cadernos-tecnicos/SINAPI-CT-MASSA-UNICA-INTERNA.pdf" TargetMode="External"/><Relationship Id="rId2587" Type="http://schemas.openxmlformats.org/officeDocument/2006/relationships/hyperlink" Target="https://www.caixa.gov.br/Downloads/sinapi-cadernos-tecnicos/SINAPI-CT-DEPRECIACAO-JUROS-IMPOSTOS-E-SEGUROS-MANUTENCAO-E-MATERIAIS-NA-OPERACAO-DOS-EQUIPAMENTOS.pdf" TargetMode="External"/><Relationship Id="rId3638" Type="http://schemas.openxmlformats.org/officeDocument/2006/relationships/hyperlink" Target="https://www.caixa.gov.br/Downloads/sinapi-cadernos-tecnicos/SINAPI-CT-ESTRUTURA-E-TRAMA-PARA-COBERTURA.pdf" TargetMode="External"/><Relationship Id="rId6044" Type="http://schemas.openxmlformats.org/officeDocument/2006/relationships/hyperlink" Target="https://www.caixa.gov.br/Downloads/sinapi-cadernos-tecnicos/SINAPI-CT-INSTALACOES-DE-GAS-E-INCENDIO-EM-ACO-E-FERRO-GALVANIZADO.pdf" TargetMode="External"/><Relationship Id="rId559" Type="http://schemas.openxmlformats.org/officeDocument/2006/relationships/hyperlink" Target="https://www.caixa.gov.br/Downloads/sinapi-cadernos-tecnicos/SINAPI-CT-ASSENTAMENTO-DE-TUBOS-DE-PVC-E-METALICOS-EM-REDES-DE-AGUA.pdf" TargetMode="External"/><Relationship Id="rId1189" Type="http://schemas.openxmlformats.org/officeDocument/2006/relationships/hyperlink" Target="https://www.caixa.gov.br/Downloads/sinapi-cadernos-tecnicos/SINAPI-CT-CANALETAS-GRELHAS-E-CAIXAS-COM-GRELHA-PARA-DRENAGEM.pdf" TargetMode="External"/><Relationship Id="rId5060" Type="http://schemas.openxmlformats.org/officeDocument/2006/relationships/hyperlink" Target="https://www.caixa.gov.br/Downloads/sinapi-cadernos-tecnicos/SINAPI-CT-INSTALACOES-HIDRAULICAS-RESERVACAO-E-BOMBAS-DE-RECALQUE.pdf" TargetMode="External"/><Relationship Id="rId6111" Type="http://schemas.openxmlformats.org/officeDocument/2006/relationships/hyperlink" Target="https://www.caixa.gov.br/Downloads/sinapi-cadernos-tecnicos/SINAPI-CT-INSTALACOES-DE-GAS-E-INCENDIO-EM-ACO-E-FERRO-GALVANIZADO.pdf" TargetMode="External"/><Relationship Id="rId9267" Type="http://schemas.openxmlformats.org/officeDocument/2006/relationships/hyperlink" Target="https://www.caixa.gov.br/Downloads/sinapi-cadernos-tecnicos/SINAPI-CT-TRANSPORTE-DE-MATERIAIS-DENTRO-DO-CANTEIRO-DE-OBRAS.pdf" TargetMode="External"/><Relationship Id="rId9681" Type="http://schemas.openxmlformats.org/officeDocument/2006/relationships/hyperlink" Target="https://www.caixa.gov.br/Downloads/sinapi-cadernos-tecnicos/SINAPI-CT-VALVULAS-E-REGISTROS-PARA-SISTEMAS-PREDIAIS.pdf" TargetMode="External"/><Relationship Id="rId626" Type="http://schemas.openxmlformats.org/officeDocument/2006/relationships/hyperlink" Target="https://www.caixa.gov.br/Downloads/sinapi-cadernos-tecnicos/SINAPI-CT-ASSENTAMENTO-DE-TUBOS-DE-PVC-E-METALICOS-EM-REDES-DE-AGUA.pdf" TargetMode="External"/><Relationship Id="rId973" Type="http://schemas.openxmlformats.org/officeDocument/2006/relationships/hyperlink" Target="https://www.caixa.gov.br/Downloads/sinapi-cadernos-tecnicos/SINAPI-CT-ATERROS-BASES-SUB-BASES-E-IMPRIMACOES.pdf" TargetMode="External"/><Relationship Id="rId1256" Type="http://schemas.openxmlformats.org/officeDocument/2006/relationships/hyperlink" Target="https://www.caixa.gov.br/Downloads/sinapi-cadernos-tecnicos/SINAPI-CT-CERCAS-PROTETORES-E-ALAMBRADOS.pdf" TargetMode="External"/><Relationship Id="rId2307" Type="http://schemas.openxmlformats.org/officeDocument/2006/relationships/hyperlink" Target="https://www.caixa.gov.br/Downloads/sinapi-cadernos-tecnicos/SINAPI-CT-DEPRECIACAO-JUROS-IMPOSTOS-E-SEGUROS-MANUTENCAO-E-MATERIAIS-NA-OPERACAO-DOS-EQUIPAMENTOS.pdf" TargetMode="External"/><Relationship Id="rId2654" Type="http://schemas.openxmlformats.org/officeDocument/2006/relationships/hyperlink" Target="https://www.caixa.gov.br/Downloads/sinapi-cadernos-tecnicos/SINAPI-CT-DEPRECIACAO-JUROS-IMPOSTOS-E-SEGUROS-MANUTENCAO-E-MATERIAIS-NA-OPERACAO-DOS-EQUIPAMENTOS.pdf" TargetMode="External"/><Relationship Id="rId3705" Type="http://schemas.openxmlformats.org/officeDocument/2006/relationships/hyperlink" Target="https://www.caixa.gov.br/Downloads/sinapi-cadernos-tecnicos/SINAPI-CT-ESTRUTURA-E-TRAMA-PARA-COBERTURA.pdf" TargetMode="External"/><Relationship Id="rId8283" Type="http://schemas.openxmlformats.org/officeDocument/2006/relationships/hyperlink" Target="https://www.caixa.gov.br/Downloads/sinapi-cadernos-tecnicos/SINAPI-CT-POCOS-DE-VISITA-E-CAIXAS-PARA-BOCAS-DE-LOBO.pdf" TargetMode="External"/><Relationship Id="rId9334" Type="http://schemas.openxmlformats.org/officeDocument/2006/relationships/hyperlink" Target="https://www.caixa.gov.br/Downloads/sinapi-cadernos-tecnicos/SINAPI-CT-TRANSPORTE-CARGA-E-DESCARGA-DE-MATERIAIS.pdf" TargetMode="External"/><Relationship Id="rId1670" Type="http://schemas.openxmlformats.org/officeDocument/2006/relationships/hyperlink" Target="https://www.caixa.gov.br/Downloads/sinapi-cadernos-tecnicos/SINAPI-CT-CUSTOS-HORARIOS-PRODUTIVO-E-IMPRODUTIVO-DOS-EQUIPAMENTOS.pdf" TargetMode="External"/><Relationship Id="rId2721" Type="http://schemas.openxmlformats.org/officeDocument/2006/relationships/hyperlink" Target="https://www.caixa.gov.br/Downloads/sinapi-cadernos-tecnicos/SINAPI-CT-DISSIPADORES-DE-ENERGIA.pdf" TargetMode="External"/><Relationship Id="rId5877" Type="http://schemas.openxmlformats.org/officeDocument/2006/relationships/hyperlink" Target="https://www.caixa.gov.br/Downloads/sinapi-cadernos-tecnicos/SINAPI-CT-INSTALACOES-PREDIAIS-DE-AGUAS-PLUVIAIS-TUBOS-CONEXOES-CAIXAS-E-RALOS.pdf" TargetMode="External"/><Relationship Id="rId6928" Type="http://schemas.openxmlformats.org/officeDocument/2006/relationships/hyperlink" Target="https://www.caixa.gov.br/Downloads/sinapi-metodologia/Livro_SINAPI_Calculos_Parametros.pdf" TargetMode="External"/><Relationship Id="rId1323" Type="http://schemas.openxmlformats.org/officeDocument/2006/relationships/hyperlink" Target="https://www.caixa.gov.br/Downloads/sinapi-cadernos-tecnicos/SINAPI-CT-CONCRETO-PROJETADO.pdf" TargetMode="External"/><Relationship Id="rId4479" Type="http://schemas.openxmlformats.org/officeDocument/2006/relationships/hyperlink" Target="https://www.caixa.gov.br/Downloads/sinapi-cadernos-tecnicos/SINAPI-CT-INSTALACOES-ELETRICAS-ELETRODUTOS-EMBUTIDOS-CABOS-CAIXAS-TOMADAS-E-INTERRUPTORES.pdf" TargetMode="External"/><Relationship Id="rId4893" Type="http://schemas.openxmlformats.org/officeDocument/2006/relationships/hyperlink" Target="https://www.caixa.gov.br/Downloads/sinapi-cadernos-tecnicos/SINAPI-CT-INSTALACOES-HIDRAULICAS-RESERVACAO-E-BOMBAS-DE-RECALQUE.pdf" TargetMode="External"/><Relationship Id="rId5944" Type="http://schemas.openxmlformats.org/officeDocument/2006/relationships/hyperlink" Target="https://www.caixa.gov.br/Downloads/sinapi-cadernos-tecnicos/SINAPI-CT-INSTALACOES-DE-GAS-E-INCENDIO-EM-ACO-E-FERRO-GALVANIZADO.pdf" TargetMode="External"/><Relationship Id="rId8350" Type="http://schemas.openxmlformats.org/officeDocument/2006/relationships/hyperlink" Target="https://www.caixa.gov.br/Downloads/sinapi-cadernos-tecnicos/SINAPI-CT-QUADRAS-E-SEUS-EQUIPAMENTOS.pdf" TargetMode="External"/><Relationship Id="rId9401" Type="http://schemas.openxmlformats.org/officeDocument/2006/relationships/hyperlink" Target="https://www.caixa.gov.br/Downloads/sinapi-cadernos-tecnicos/SINAPI-CT-TRANSPORTE-CARGA-E-DESCARGA-DE-MATERIAIS.pdf" TargetMode="External"/><Relationship Id="rId3495" Type="http://schemas.openxmlformats.org/officeDocument/2006/relationships/hyperlink" Target="https://www.caixa.gov.br/Downloads/sinapi-cadernos-tecnicos/SINAPI-CT-ESQUADRIAS-PORTAS.pdf" TargetMode="External"/><Relationship Id="rId4546" Type="http://schemas.openxmlformats.org/officeDocument/2006/relationships/hyperlink" Target="https://www.caixa.gov.br/Downloads/sinapi-cadernos-tecnicos/SINAPI-CT-INSTALACOES-ELETRICAS-ELETRODUTOS-EMBUTIDOS-CABOS-CAIXAS-TOMADAS-E-INTERRUPTORES.pdf" TargetMode="External"/><Relationship Id="rId4960" Type="http://schemas.openxmlformats.org/officeDocument/2006/relationships/hyperlink" Target="https://www.caixa.gov.br/Downloads/sinapi-cadernos-tecnicos/SINAPI-CT-INSTALACOES-HIDRAULICAS-RESERVACAO-E-BOMBAS-DE-RECALQUE.pdf" TargetMode="External"/><Relationship Id="rId8003" Type="http://schemas.openxmlformats.org/officeDocument/2006/relationships/hyperlink" Target="https://www.caixa.gov.br/Downloads/sinapi-cadernos-tecnicos/SINAPI-CT-PISOS.pdf" TargetMode="External"/><Relationship Id="rId2097" Type="http://schemas.openxmlformats.org/officeDocument/2006/relationships/hyperlink" Target="https://www.caixa.gov.br/Downloads/sinapi-cadernos-tecnicos/SINAPI-CT-DEPRECIACAO-JUROS-IMPOSTOS-E-SEGUROS-MANUTENCAO-E-MATERIAIS-NA-OPERACAO-DOS-EQUIPAMENTOS.pdf" TargetMode="External"/><Relationship Id="rId3148" Type="http://schemas.openxmlformats.org/officeDocument/2006/relationships/hyperlink" Target="https://www.caixa.gov.br/Downloads/sinapi-cadernos-tecnicos/SINAPI-CT-ESCADAS.pdf" TargetMode="External"/><Relationship Id="rId3562" Type="http://schemas.openxmlformats.org/officeDocument/2006/relationships/hyperlink" Target="https://www.caixa.gov.br/Downloads/sinapi-cadernos-tecnicos/SINAPI-CT-ESQUADRIAS-PORTAS.pdf" TargetMode="External"/><Relationship Id="rId4613" Type="http://schemas.openxmlformats.org/officeDocument/2006/relationships/hyperlink" Target="https://www.caixa.gov.br/Downloads/sinapi-cadernos-tecnicos/SINAPI-CT-INSTALACOES-ELETRICAS-ELETRODUTOS-CONEXOES-E-CONDULETES-APARENTES.pdf" TargetMode="External"/><Relationship Id="rId7769" Type="http://schemas.openxmlformats.org/officeDocument/2006/relationships/hyperlink" Target="https://www.caixa.gov.br/Downloads/sinapi-cadernos-tecnicos/SINAPI-CT-PERFURACAO-HORIZONTAL-DIRECIONAL-HDD.pdf" TargetMode="External"/><Relationship Id="rId483" Type="http://schemas.openxmlformats.org/officeDocument/2006/relationships/hyperlink" Target="https://www.caixa.gov.br/Downloads/sinapi-cadernos-tecnicos/SINAPI-CT-ASSENTAMENTO-DE-TUBOS-DE-PVC-E-METALICOS-EM-REDES-DE-AGUA.pdf" TargetMode="External"/><Relationship Id="rId2164" Type="http://schemas.openxmlformats.org/officeDocument/2006/relationships/hyperlink" Target="https://www.caixa.gov.br/Downloads/sinapi-cadernos-tecnicos/SINAPI-CT-DEPRECIACAO-JUROS-IMPOSTOS-E-SEGUROS-MANUTENCAO-E-MATERIAIS-NA-OPERACAO-DOS-EQUIPAMENTOS.pdf" TargetMode="External"/><Relationship Id="rId3215" Type="http://schemas.openxmlformats.org/officeDocument/2006/relationships/hyperlink" Target="https://www.caixa.gov.br/Downloads/sinapi-cadernos-tecnicos/SINAPI-CT-ESCAVACAO-VERTICAL-A-CEU-ABERTO.pdf" TargetMode="External"/><Relationship Id="rId6785" Type="http://schemas.openxmlformats.org/officeDocument/2006/relationships/hyperlink" Target="https://www.caixa.gov.br/Downloads/sinapi-metodologia/Livro_SINAPI_Calculos_Parametros.pdf" TargetMode="External"/><Relationship Id="rId9191" Type="http://schemas.openxmlformats.org/officeDocument/2006/relationships/hyperlink" Target="https://www.caixa.gov.br/Downloads/sinapi-cadernos-tecnicos/SINAPI-CT-TRANSPORTE-FLUVIAL-MOMENTO-DE-TRANSPORTE.pdf" TargetMode="External"/><Relationship Id="rId136" Type="http://schemas.openxmlformats.org/officeDocument/2006/relationships/hyperlink" Target="https://www.caixa.gov.br/Downloads/sinapi-cadernos-tecnicos/SINAPI-CT-ARGAMASSAS.pdf" TargetMode="External"/><Relationship Id="rId550" Type="http://schemas.openxmlformats.org/officeDocument/2006/relationships/hyperlink" Target="https://www.caixa.gov.br/Downloads/sinapi-cadernos-tecnicos/SINAPI-CT-ASSENTAMENTO-DE-TUBOS-DE-PVC-E-METALICOS-EM-REDES-DE-AGUA.pdf" TargetMode="External"/><Relationship Id="rId1180" Type="http://schemas.openxmlformats.org/officeDocument/2006/relationships/hyperlink" Target="https://www.caixa.gov.br/Downloads/sinapi-cadernos-tecnicos/SINAPI-CT-CAIXAS-DE-AGUA-PARA-EDIFICACOES.pdf" TargetMode="External"/><Relationship Id="rId2231" Type="http://schemas.openxmlformats.org/officeDocument/2006/relationships/hyperlink" Target="https://www.caixa.gov.br/Downloads/sinapi-cadernos-tecnicos/SINAPI-CT-DEPRECIACAO-JUROS-IMPOSTOS-E-SEGUROS-MANUTENCAO-E-MATERIAIS-NA-OPERACAO-DOS-EQUIPAMENTOS.pdf" TargetMode="External"/><Relationship Id="rId5387" Type="http://schemas.openxmlformats.org/officeDocument/2006/relationships/hyperlink" Target="https://www.caixa.gov.br/Downloads/sinapi-cadernos-tecnicos/SINAPI-CT-INSTALACOES-PREDIAIS-DE-ESGOTO-TUBOS-E-CONEXOES.pdf" TargetMode="External"/><Relationship Id="rId6438" Type="http://schemas.openxmlformats.org/officeDocument/2006/relationships/hyperlink" Target="https://www.caixa.gov.br/Downloads/sinapi-cadernos-tecnicos/SINAPI-CT-INSTALACOES-EM-COBRE.pdf" TargetMode="External"/><Relationship Id="rId7836" Type="http://schemas.openxmlformats.org/officeDocument/2006/relationships/hyperlink" Target="https://www.caixa.gov.br/Downloads/sinapi-cadernos-tecnicos/SINAPI-CT-PINTURA-EXTERNA.pdf" TargetMode="External"/><Relationship Id="rId203" Type="http://schemas.openxmlformats.org/officeDocument/2006/relationships/hyperlink" Target="https://www.caixa.gov.br/Downloads/sinapi-cadernos-tecnicos/SINAPI-CT-ARGAMASSAS.pdf" TargetMode="External"/><Relationship Id="rId6852" Type="http://schemas.openxmlformats.org/officeDocument/2006/relationships/hyperlink" Target="https://www.caixa.gov.br/Downloads/sinapi-metodologia/Livro_SINAPI_Calculos_Parametros.pdf" TargetMode="External"/><Relationship Id="rId7903" Type="http://schemas.openxmlformats.org/officeDocument/2006/relationships/hyperlink" Target="https://www.caixa.gov.br/Downloads/sinapi-cadernos-tecnicos/SINAPI-CT-PINTURA-EM-MADEIRA.pdf" TargetMode="External"/><Relationship Id="rId1997" Type="http://schemas.openxmlformats.org/officeDocument/2006/relationships/hyperlink" Target="https://www.caixa.gov.br/Downloads/sinapi-cadernos-tecnicos/SINAPI-CT-DEPRECIACAO-JUROS-IMPOSTOS-E-SEGUROS-MANUTENCAO-E-MATERIAIS-NA-OPERACAO-DOS-EQUIPAMENTOS.pdf" TargetMode="External"/><Relationship Id="rId4056" Type="http://schemas.openxmlformats.org/officeDocument/2006/relationships/hyperlink" Target="https://www.caixa.gov.br/Downloads/sinapi-cadernos-tecnicos/SINAPI-CT-FORMAS-PARA-ESTRUTURAS-DE-CONCRETO-ARMADO.pdf" TargetMode="External"/><Relationship Id="rId5454" Type="http://schemas.openxmlformats.org/officeDocument/2006/relationships/hyperlink" Target="https://www.caixa.gov.br/Downloads/sinapi-cadernos-tecnicos/SINAPI-CT-INSTALACOES-PREDIAIS-DE-AGUA-FRIA-EM-PVC.pdf" TargetMode="External"/><Relationship Id="rId6505" Type="http://schemas.openxmlformats.org/officeDocument/2006/relationships/hyperlink" Target="https://www.caixa.gov.br/Downloads/sinapi-cadernos-tecnicos/SINAPI-CT-INSTALACOES-EM-COBRE.pdf" TargetMode="External"/><Relationship Id="rId4470" Type="http://schemas.openxmlformats.org/officeDocument/2006/relationships/hyperlink" Target="https://www.caixa.gov.br/Downloads/sinapi-cadernos-tecnicos/SINAPI-CT-INSTALACOES-ELETRICAS-ELETRODUTOS-EMBUTIDOS-CABOS-CAIXAS-TOMADAS-E-INTERRUPTORES.pdf" TargetMode="External"/><Relationship Id="rId5107" Type="http://schemas.openxmlformats.org/officeDocument/2006/relationships/hyperlink" Target="https://www.caixa.gov.br/Downloads/sinapi-cadernos-tecnicos/SINAPI-CT-INSTALACOES-HIDRAULICAS-RESERVACAO-E-BOMBAS-DE-RECALQUE.pdf" TargetMode="External"/><Relationship Id="rId5521" Type="http://schemas.openxmlformats.org/officeDocument/2006/relationships/hyperlink" Target="https://www.caixa.gov.br/Downloads/sinapi-cadernos-tecnicos/SINAPI-CT-INSTALACOES-PREDIAIS-DE-AGUA-FRIA-EM-PVC.pdf" TargetMode="External"/><Relationship Id="rId8677" Type="http://schemas.openxmlformats.org/officeDocument/2006/relationships/hyperlink" Target="https://www.caixa.gov.br/Downloads/sinapi-cadernos-tecnicos/SINAPI-CT-REDES-DE-AGUA-E-ESGOTO-EM-PEAD-LISO-(TUBOS-E-CONEXOES).pdf" TargetMode="External"/><Relationship Id="rId9728" Type="http://schemas.openxmlformats.org/officeDocument/2006/relationships/hyperlink" Target="https://www.caixa.gov.br/Downloads/sinapi-cadernos-tecnicos/SINAPI-CT-VALVULAS-PARA-REDES-DE-SANEAMENTO.pdf" TargetMode="External"/><Relationship Id="rId1717" Type="http://schemas.openxmlformats.org/officeDocument/2006/relationships/hyperlink" Target="https://www.caixa.gov.br/Downloads/sinapi-cadernos-tecnicos/SINAPI-CT-CUSTOS-HORARIOS-PRODUTIVO-E-IMPRODUTIVO-DOS-EQUIPAMENTOS.pdf" TargetMode="External"/><Relationship Id="rId3072" Type="http://schemas.openxmlformats.org/officeDocument/2006/relationships/hyperlink" Target="https://www.caixa.gov.br/Downloads/sinapi-cadernos-tecnicos/SINAPI-CT-ESCADAS.pdf" TargetMode="External"/><Relationship Id="rId4123" Type="http://schemas.openxmlformats.org/officeDocument/2006/relationships/hyperlink" Target="https://www.caixa.gov.br/Downloads/sinapi-cadernos-tecnicos/SINAPI-CT-FORMAS-PARA-PILARES-CIRCULARES.pdf" TargetMode="External"/><Relationship Id="rId7279" Type="http://schemas.openxmlformats.org/officeDocument/2006/relationships/hyperlink" Target="https://www.caixa.gov.br/Downloads/sinapi-cadernos-tecnicos/SINAPI-CT-LUMINARIAS-EXTERNAS.pdf" TargetMode="External"/><Relationship Id="rId7693" Type="http://schemas.openxmlformats.org/officeDocument/2006/relationships/hyperlink" Target="https://www.caixa.gov.br/Downloads/sinapi-cadernos-tecnicos/SINAPI-CT-PAVIMENTO-INTERTRAVADO.pdf" TargetMode="External"/><Relationship Id="rId8744" Type="http://schemas.openxmlformats.org/officeDocument/2006/relationships/hyperlink" Target="https://www.caixa.gov.br/Downloads/sinapi-cadernos-tecnicos/SINAPI-CT-REDES-DE-AGUA-E-ESGOTO-EM-PEAD-LISO-(TUBOS-E-CONEXOES).pdf" TargetMode="External"/><Relationship Id="rId3889" Type="http://schemas.openxmlformats.org/officeDocument/2006/relationships/hyperlink" Target="https://www.caixa.gov.br/Downloads/sinapi-cadernos-tecnicos/SINAPI-CT-EXECUCAO-DE-TIRANTES.pdf" TargetMode="External"/><Relationship Id="rId6295" Type="http://schemas.openxmlformats.org/officeDocument/2006/relationships/hyperlink" Target="https://www.caixa.gov.br/Downloads/sinapi-cadernos-tecnicos/SINAPI-CT-INSTALACOES-DE-GAS-EM-PEX-MULTICAMADAS.pdf" TargetMode="External"/><Relationship Id="rId7346" Type="http://schemas.openxmlformats.org/officeDocument/2006/relationships/hyperlink" Target="https://www.caixa.gov.br/Downloads/sinapi-cadernos-tecnicos/SINAPI-CT-MASSA-UNICA-EXTERNA.pdf" TargetMode="External"/><Relationship Id="rId6362" Type="http://schemas.openxmlformats.org/officeDocument/2006/relationships/hyperlink" Target="https://www.caixa.gov.br/Downloads/sinapi-cadernos-tecnicos/SINAPI-CT-INSTALACOES-DE-AR-CONDICIONADO-EM-COBRE.pdf" TargetMode="External"/><Relationship Id="rId7413" Type="http://schemas.openxmlformats.org/officeDocument/2006/relationships/hyperlink" Target="https://www.caixa.gov.br/Downloads/sinapi-cadernos-tecnicos/SINAPI-CT-MASSA-UNICA-INTERNA.pdf" TargetMode="External"/><Relationship Id="rId7760" Type="http://schemas.openxmlformats.org/officeDocument/2006/relationships/hyperlink" Target="https://www.caixa.gov.br/Downloads/sinapi-cadernos-tecnicos/SINAPI-CT-PENEIRAMENTO-E-ENSACAMENTO-DE-AREIA-EM-OBRA.pdf" TargetMode="External"/><Relationship Id="rId8811" Type="http://schemas.openxmlformats.org/officeDocument/2006/relationships/hyperlink" Target="https://www.caixa.gov.br/Downloads/sinapi-cadernos-tecnicos/SINAPI-CT-REVESTIMENTOS-CERAMICOS-INTERNOS.pdf" TargetMode="External"/><Relationship Id="rId3956" Type="http://schemas.openxmlformats.org/officeDocument/2006/relationships/hyperlink" Target="https://www.caixa.gov.br/Downloads/sinapi-cadernos-tecnicos/SINAPI-CT-FOSSAS-E-SUMIDOUROS.pdf" TargetMode="External"/><Relationship Id="rId6015" Type="http://schemas.openxmlformats.org/officeDocument/2006/relationships/hyperlink" Target="https://www.caixa.gov.br/Downloads/sinapi-cadernos-tecnicos/SINAPI-CT-INSTALACOES-DE-GAS-E-INCENDIO-EM-ACO-E-FERRO-GALVANIZADO.pdf" TargetMode="External"/><Relationship Id="rId877" Type="http://schemas.openxmlformats.org/officeDocument/2006/relationships/hyperlink" Target="https://www.caixa.gov.br/Downloads/sinapi-cadernos-tecnicos/SINAPI-CT-ATERROS-BASES-SUB-BASES-E-IMPRIMACOES.pdf" TargetMode="External"/><Relationship Id="rId2558" Type="http://schemas.openxmlformats.org/officeDocument/2006/relationships/hyperlink" Target="https://www.caixa.gov.br/Downloads/sinapi-cadernos-tecnicos/SINAPI-CT-DEPRECIACAO-JUROS-IMPOSTOS-E-SEGUROS-MANUTENCAO-E-MATERIAIS-NA-OPERACAO-DOS-EQUIPAMENTOS.pdf" TargetMode="External"/><Relationship Id="rId2972" Type="http://schemas.openxmlformats.org/officeDocument/2006/relationships/hyperlink" Target="https://www.caixa.gov.br/Downloads/sinapi-cadernos-tecnicos/SINAPI-CT-ENERGIA-SOLAR-PARA-EDIFICACOES.pdf" TargetMode="External"/><Relationship Id="rId3609" Type="http://schemas.openxmlformats.org/officeDocument/2006/relationships/hyperlink" Target="https://www.caixa.gov.br/Downloads/sinapi-cadernos-tecnicos/SINAPI-CT-ESTACAS-RAIZ.pdf" TargetMode="External"/><Relationship Id="rId8187" Type="http://schemas.openxmlformats.org/officeDocument/2006/relationships/hyperlink" Target="https://www.caixa.gov.br/Downloads/sinapi-cadernos-tecnicos/SINAPI-CT-POCOS-DE-VISITA-E-CAIXAS-PARA-BOCAS-DE-LOBO.pdf" TargetMode="External"/><Relationship Id="rId9585" Type="http://schemas.openxmlformats.org/officeDocument/2006/relationships/hyperlink" Target="https://www.caixa.gov.br/Downloads/sinapi-cadernos-tecnicos/SINAPI-CT-VIDROS-E-ESPELHOS.pdf" TargetMode="External"/><Relationship Id="rId944" Type="http://schemas.openxmlformats.org/officeDocument/2006/relationships/hyperlink" Target="https://www.caixa.gov.br/Downloads/sinapi-cadernos-tecnicos/SINAPI-CT-ATERROS-BASES-SUB-BASES-E-IMPRIMACOES.pdf" TargetMode="External"/><Relationship Id="rId1574" Type="http://schemas.openxmlformats.org/officeDocument/2006/relationships/hyperlink" Target="https://www.caixa.gov.br/Downloads/sinapi-cadernos-tecnicos/SINAPI-CT-CUSTOS-HORARIOS-PRODUTIVO-E-IMPRODUTIVO-DOS-EQUIPAMENTOS.pdf" TargetMode="External"/><Relationship Id="rId2625" Type="http://schemas.openxmlformats.org/officeDocument/2006/relationships/hyperlink" Target="https://www.caixa.gov.br/Downloads/sinapi-cadernos-tecnicos/SINAPI-CT-DEPRECIACAO-JUROS-IMPOSTOS-E-SEGUROS-MANUTENCAO-E-MATERIAIS-NA-OPERACAO-DOS-EQUIPAMENTOS.pdf" TargetMode="External"/><Relationship Id="rId5031" Type="http://schemas.openxmlformats.org/officeDocument/2006/relationships/hyperlink" Target="https://www.caixa.gov.br/Downloads/sinapi-cadernos-tecnicos/SINAPI-CT-INSTALACOES-HIDRAULICAS-RESERVACAO-E-BOMBAS-DE-RECALQUE.pdf" TargetMode="External"/><Relationship Id="rId9238" Type="http://schemas.openxmlformats.org/officeDocument/2006/relationships/hyperlink" Target="https://www.caixa.gov.br/Downloads/sinapi-cadernos-tecnicos/SINAPI-CT-TRANSPORTE-DE-MATERIAIS-DENTRO-DO-CANTEIRO-DE-OBRAS.pdf" TargetMode="External"/><Relationship Id="rId9652" Type="http://schemas.openxmlformats.org/officeDocument/2006/relationships/hyperlink" Target="https://www.caixa.gov.br/Downloads/sinapi-cadernos-tecnicos/SINAPI-CT-VALVULAS-E-REGISTROS-PARA-SISTEMAS-PREDIAIS.pdf" TargetMode="External"/><Relationship Id="rId1227" Type="http://schemas.openxmlformats.org/officeDocument/2006/relationships/hyperlink" Target="https://www.caixa.gov.br/Downloads/sinapi-cadernos-tecnicos/SINAPI-CT-CANALETAS-GRELHAS-E-CAIXAS-COM-GRELHA-PARA-DRENAGEM.pdf" TargetMode="External"/><Relationship Id="rId1641" Type="http://schemas.openxmlformats.org/officeDocument/2006/relationships/hyperlink" Target="https://www.caixa.gov.br/Downloads/sinapi-cadernos-tecnicos/SINAPI-CT-CUSTOS-HORARIOS-PRODUTIVO-E-IMPRODUTIVO-DOS-EQUIPAMENTOS.pdf" TargetMode="External"/><Relationship Id="rId4797" Type="http://schemas.openxmlformats.org/officeDocument/2006/relationships/hyperlink" Target="https://www.caixa.gov.br/Downloads/sinapi-cadernos-tecnicos/SINAPI-CT-INSTALACOES-ELETRICAS-REDE-DE-DISTRIBUICAO.pdf" TargetMode="External"/><Relationship Id="rId5848" Type="http://schemas.openxmlformats.org/officeDocument/2006/relationships/hyperlink" Target="https://www.caixa.gov.br/Downloads/sinapi-cadernos-tecnicos/SINAPI-CT-INSTALACOES-PREDIAIS-DE-AGUAS-PLUVIAIS-TUBOS-CONEXOES-CAIXAS-E-RALOS.pdf" TargetMode="External"/><Relationship Id="rId8254" Type="http://schemas.openxmlformats.org/officeDocument/2006/relationships/hyperlink" Target="https://www.caixa.gov.br/Downloads/sinapi-cadernos-tecnicos/SINAPI-CT-POCOS-DE-VISITA-E-CAIXAS-PARA-BOCAS-DE-LOBO.pdf" TargetMode="External"/><Relationship Id="rId9305" Type="http://schemas.openxmlformats.org/officeDocument/2006/relationships/hyperlink" Target="https://www.caixa.gov.br/Downloads/sinapi-cadernos-tecnicos/SINAPI-CT-TRANSPORTE-CARGA-E-DESCARGA-DE-MATERIAIS.pdf" TargetMode="External"/><Relationship Id="rId3399" Type="http://schemas.openxmlformats.org/officeDocument/2006/relationships/hyperlink" Target="https://www.caixa.gov.br/Downloads/sinapi-cadernos-tecnicos/SINAPI-CT-ESCORAMENTO-E-PREPARO-DE-FUNDO-DE-VALAS.pdf" TargetMode="External"/><Relationship Id="rId4864" Type="http://schemas.openxmlformats.org/officeDocument/2006/relationships/hyperlink" Target="https://www.caixa.gov.br/Downloads/sinapi-cadernos-tecnicos/SINAPI-CT-INSTALACOES-HIDRAULICAS-RESERVACAO-E-BOMBAS-DE-RECALQUE.pdf" TargetMode="External"/><Relationship Id="rId7270" Type="http://schemas.openxmlformats.org/officeDocument/2006/relationships/hyperlink" Target="https://www.caixa.gov.br/Downloads/sinapi-cadernos-tecnicos/SINAPI-CT-LOUCAS-E-METAIS.pdf" TargetMode="External"/><Relationship Id="rId8321" Type="http://schemas.openxmlformats.org/officeDocument/2006/relationships/hyperlink" Target="https://www.caixa.gov.br/Downloads/sinapi-cadernos-tecnicos/SINAPI-CT-PRODUCAO-DE-CONCRETO.pdf" TargetMode="External"/><Relationship Id="rId3466" Type="http://schemas.openxmlformats.org/officeDocument/2006/relationships/hyperlink" Target="https://www.caixa.gov.br/Downloads/sinapi-cadernos-tecnicos/SINAPI-CT-ESQUADRIAS-PORTAS.pdf" TargetMode="External"/><Relationship Id="rId4517" Type="http://schemas.openxmlformats.org/officeDocument/2006/relationships/hyperlink" Target="https://www.caixa.gov.br/Downloads/sinapi-cadernos-tecnicos/SINAPI-CT-INSTALACOES-ELETRICAS-ELETRODUTOS-EMBUTIDOS-CABOS-CAIXAS-TOMADAS-E-INTERRUPTORES.pdf" TargetMode="External"/><Relationship Id="rId5915" Type="http://schemas.openxmlformats.org/officeDocument/2006/relationships/hyperlink" Target="https://www.caixa.gov.br/Downloads/sinapi-cadernos-tecnicos/SINAPI-CT-INSTALACOES-DE-DIVISORIAS-DIVERSAS.pdf" TargetMode="External"/><Relationship Id="rId387" Type="http://schemas.openxmlformats.org/officeDocument/2006/relationships/hyperlink" Target="https://www.caixa.gov.br/Downloads/sinapi-cadernos-tecnicos/SINAPI-CT-ASSENTAMENTO-DE-TUBOS-DE-ESGOTO-EM-PVC-E-PEAD.pdf" TargetMode="External"/><Relationship Id="rId2068" Type="http://schemas.openxmlformats.org/officeDocument/2006/relationships/hyperlink" Target="https://www.caixa.gov.br/Downloads/sinapi-cadernos-tecnicos/SINAPI-CT-DEPRECIACAO-JUROS-IMPOSTOS-E-SEGUROS-MANUTENCAO-E-MATERIAIS-NA-OPERACAO-DOS-EQUIPAMENTOS.pdf" TargetMode="External"/><Relationship Id="rId3119" Type="http://schemas.openxmlformats.org/officeDocument/2006/relationships/hyperlink" Target="https://www.caixa.gov.br/Downloads/sinapi-cadernos-tecnicos/SINAPI-CT-ESCADAS.pdf" TargetMode="External"/><Relationship Id="rId3880" Type="http://schemas.openxmlformats.org/officeDocument/2006/relationships/hyperlink" Target="https://www.caixa.gov.br/Downloads/sinapi-cadernos-tecnicos/SINAPI-CT-EXECUCAO-DE-TIRANTES.pdf" TargetMode="External"/><Relationship Id="rId4931" Type="http://schemas.openxmlformats.org/officeDocument/2006/relationships/hyperlink" Target="https://www.caixa.gov.br/Downloads/sinapi-cadernos-tecnicos/SINAPI-CT-INSTALACOES-HIDRAULICAS-RESERVACAO-E-BOMBAS-DE-RECALQUE.pdf" TargetMode="External"/><Relationship Id="rId9095" Type="http://schemas.openxmlformats.org/officeDocument/2006/relationships/hyperlink" Target="https://www.caixa.gov.br/Downloads/sinapi-cadernos-tecnicos/SINAPI-CT-TRANSPORTE-FLUVIAL-CARGA-E-DESCARGA.pdf" TargetMode="External"/><Relationship Id="rId1084" Type="http://schemas.openxmlformats.org/officeDocument/2006/relationships/hyperlink" Target="https://www.caixa.gov.br/Downloads/sinapi-cadernos-tecnicos/SINAPI-CT-BOMBAS-HIDRAULICAS-CENTRIFUGAS-HORIZONTAIS-E-SUBMERSIVEIS.pdf" TargetMode="External"/><Relationship Id="rId2482" Type="http://schemas.openxmlformats.org/officeDocument/2006/relationships/hyperlink" Target="https://www.caixa.gov.br/Downloads/sinapi-cadernos-tecnicos/SINAPI-CT-DEPRECIACAO-JUROS-IMPOSTOS-E-SEGUROS-MANUTENCAO-E-MATERIAIS-NA-OPERACAO-DOS-EQUIPAMENTOS.pdf" TargetMode="External"/><Relationship Id="rId3533" Type="http://schemas.openxmlformats.org/officeDocument/2006/relationships/hyperlink" Target="https://www.caixa.gov.br/Downloads/sinapi-cadernos-tecnicos/SINAPI-CT-ESQUADRIAS-PORTAS.pdf" TargetMode="External"/><Relationship Id="rId6689" Type="http://schemas.openxmlformats.org/officeDocument/2006/relationships/hyperlink" Target="https://www.caixa.gov.br/Downloads/sinapi-cadernos-tecnicos/SINAPI-CT-LAJES-PRE-MOLDADAS.pdf" TargetMode="External"/><Relationship Id="rId9162" Type="http://schemas.openxmlformats.org/officeDocument/2006/relationships/hyperlink" Target="https://www.caixa.gov.br/Downloads/sinapi-cadernos-tecnicos/SINAPI-CT-TRANSPORTE-FLUVIAL-CARGA-E-DESCARGA.pdf" TargetMode="External"/><Relationship Id="rId107" Type="http://schemas.openxmlformats.org/officeDocument/2006/relationships/hyperlink" Target="https://www.caixa.gov.br/Downloads/sinapi-cadernos-tecnicos/SINAPI-CT-ARGAMASSAS.pdf" TargetMode="External"/><Relationship Id="rId454" Type="http://schemas.openxmlformats.org/officeDocument/2006/relationships/hyperlink" Target="https://www.caixa.gov.br/Downloads/sinapi-cadernos-tecnicos/SINAPI-CT-ASSENTAMENTO-DE-TUBOS-DE-PVC-E-METALICOS-EM-REDES-DE-AGUA.pdf" TargetMode="External"/><Relationship Id="rId2135" Type="http://schemas.openxmlformats.org/officeDocument/2006/relationships/hyperlink" Target="https://www.caixa.gov.br/Downloads/sinapi-cadernos-tecnicos/SINAPI-CT-DEPRECIACAO-JUROS-IMPOSTOS-E-SEGUROS-MANUTENCAO-E-MATERIAIS-NA-OPERACAO-DOS-EQUIPAMENTOS.pdf" TargetMode="External"/><Relationship Id="rId3600" Type="http://schemas.openxmlformats.org/officeDocument/2006/relationships/hyperlink" Target="https://www.caixa.gov.br/Downloads/sinapi-cadernos-tecnicos/SINAPI-CT-ESTACAS-PRE-MOLDADAS.pdf" TargetMode="External"/><Relationship Id="rId6756" Type="http://schemas.openxmlformats.org/officeDocument/2006/relationships/hyperlink" Target="https://www.caixa.gov.br/Downloads/sinapi-cadernos-tecnicos/SINAPI-CT-LIMPEZA-DE-OBRA.pdf" TargetMode="External"/><Relationship Id="rId7807" Type="http://schemas.openxmlformats.org/officeDocument/2006/relationships/hyperlink" Target="https://www.caixa.gov.br/Downloads/sinapi-cadernos-tecnicos/SINAPI-CT-PERFURACAO-HORIZONTAL-DIRECIONAL-HDD.pdf" TargetMode="External"/><Relationship Id="rId521" Type="http://schemas.openxmlformats.org/officeDocument/2006/relationships/hyperlink" Target="https://www.caixa.gov.br/Downloads/sinapi-cadernos-tecnicos/SINAPI-CT-ASSENTAMENTO-DE-TUBOS-DE-PVC-E-METALICOS-EM-REDES-DE-AGUA.pdf" TargetMode="External"/><Relationship Id="rId1151" Type="http://schemas.openxmlformats.org/officeDocument/2006/relationships/hyperlink" Target="https://www.caixa.gov.br/Downloads/sinapi-cadernos-tecnicos/SINAPI-CT-CAIXAS-DE-AGUA-PARA-EDIFICACOES.pdf" TargetMode="External"/><Relationship Id="rId2202" Type="http://schemas.openxmlformats.org/officeDocument/2006/relationships/hyperlink" Target="https://www.caixa.gov.br/Downloads/sinapi-cadernos-tecnicos/SINAPI-CT-DEPRECIACAO-JUROS-IMPOSTOS-E-SEGUROS-MANUTENCAO-E-MATERIAIS-NA-OPERACAO-DOS-EQUIPAMENTOS.pdf" TargetMode="External"/><Relationship Id="rId5358" Type="http://schemas.openxmlformats.org/officeDocument/2006/relationships/hyperlink" Target="https://www.caixa.gov.br/Downloads/sinapi-cadernos-tecnicos/SINAPI-CT-INSTALACOES-PREDIAIS-DE-ESGOTO-TUBOS-E-CONEXOES.pdf" TargetMode="External"/><Relationship Id="rId5772" Type="http://schemas.openxmlformats.org/officeDocument/2006/relationships/hyperlink" Target="https://www.caixa.gov.br/Downloads/sinapi-cadernos-tecnicos/SINAPI-CT-INSTALACOES-PREDIAIS-DE-AGUA-QUENTE-EM-CPVC.pdf" TargetMode="External"/><Relationship Id="rId6409" Type="http://schemas.openxmlformats.org/officeDocument/2006/relationships/hyperlink" Target="https://www.caixa.gov.br/Downloads/sinapi-cadernos-tecnicos/SINAPI-CT-INSTALACOES-EM-COBRE.pdf" TargetMode="External"/><Relationship Id="rId6823" Type="http://schemas.openxmlformats.org/officeDocument/2006/relationships/hyperlink" Target="https://www.caixa.gov.br/Downloads/sinapi-metodologia/Livro_SINAPI_Calculos_Parametros.pdf" TargetMode="External"/><Relationship Id="rId1968" Type="http://schemas.openxmlformats.org/officeDocument/2006/relationships/hyperlink" Target="https://www.caixa.gov.br/Downloads/sinapi-cadernos-tecnicos/SINAPI-CT-DEPRECIACAO-JUROS-IMPOSTOS-E-SEGUROS-MANUTENCAO-E-MATERIAIS-NA-OPERACAO-DOS-EQUIPAMENTOS.pdf" TargetMode="External"/><Relationship Id="rId4374" Type="http://schemas.openxmlformats.org/officeDocument/2006/relationships/hyperlink" Target="https://www.caixa.gov.br/Downloads/sinapi-cadernos-tecnicos/SINAPI-CT-INSTALACOES-ELETRICAS-ELETRODUTOS-EMBUTIDOS-CABOS-CAIXAS-TOMADAS-E-INTERRUPTORES.pdf" TargetMode="External"/><Relationship Id="rId5425" Type="http://schemas.openxmlformats.org/officeDocument/2006/relationships/hyperlink" Target="https://www.caixa.gov.br/Downloads/sinapi-cadernos-tecnicos/SINAPI-CT-INSTALACOES-PREDIAIS-DE-ESGOTO-TUBOS-E-CONEXOES.pdf" TargetMode="External"/><Relationship Id="rId8995" Type="http://schemas.openxmlformats.org/officeDocument/2006/relationships/hyperlink" Target="https://www.caixa.gov.br/Downloads/sinapi-cadernos-tecnicos/SINAPI-CT-SISTEMAS-DE-MEDICAO.pdf" TargetMode="External"/><Relationship Id="rId3390" Type="http://schemas.openxmlformats.org/officeDocument/2006/relationships/hyperlink" Target="https://www.caixa.gov.br/Downloads/sinapi-cadernos-tecnicos/SINAPI-CT-ESCORAMENTO-E-PREPARO-DE-FUNDO-DE-VALAS.pdf" TargetMode="External"/><Relationship Id="rId4027" Type="http://schemas.openxmlformats.org/officeDocument/2006/relationships/hyperlink" Target="https://www.caixa.gov.br/Downloads/sinapi-cadernos-tecnicos/SINAPI-CT-FORMAS-PARA-ESTRUTURAS-DE-CONCRETO-ARMADO.pdf" TargetMode="External"/><Relationship Id="rId4441" Type="http://schemas.openxmlformats.org/officeDocument/2006/relationships/hyperlink" Target="https://www.caixa.gov.br/Downloads/sinapi-cadernos-tecnicos/SINAPI-CT-INSTALACOES-ELETRICAS-ELETRODUTOS-EMBUTIDOS-CABOS-CAIXAS-TOMADAS-E-INTERRUPTORES.pdf" TargetMode="External"/><Relationship Id="rId7597" Type="http://schemas.openxmlformats.org/officeDocument/2006/relationships/hyperlink" Target="https://www.caixa.gov.br/Downloads/sinapi-cadernos-tecnicos/SINAPI-CT-PAREDES-EM-DRYWALL.pdf" TargetMode="External"/><Relationship Id="rId8648" Type="http://schemas.openxmlformats.org/officeDocument/2006/relationships/hyperlink" Target="https://www.caixa.gov.br/Downloads/sinapi-cadernos-tecnicos/SINAPI-CT-REDES-DE-LOGICA-TELEFONIA-E-IMAGEM.pdf" TargetMode="External"/><Relationship Id="rId3043" Type="http://schemas.openxmlformats.org/officeDocument/2006/relationships/hyperlink" Target="https://www.caixa.gov.br/Downloads/sinapi-cadernos-tecnicos/SINAPI-CT-EQUIPAMENTOS-DE-PROTECAO-COLETIVA.pdf" TargetMode="External"/><Relationship Id="rId6199" Type="http://schemas.openxmlformats.org/officeDocument/2006/relationships/hyperlink" Target="https://www.caixa.gov.br/Downloads/sinapi-cadernos-tecnicos/SINAPI-CT-INSTALACOES-DE-GAS-E-INCENDIO-EM-ACO-E-FERRO-GALVANIZADO.pdf" TargetMode="External"/><Relationship Id="rId6266" Type="http://schemas.openxmlformats.org/officeDocument/2006/relationships/hyperlink" Target="https://www.caixa.gov.br/Downloads/sinapi-cadernos-tecnicos/SINAPI-CT-INSTALACOES-DE-GAS-EM-PEX-MULTICAMADAS.pdf" TargetMode="External"/><Relationship Id="rId7664" Type="http://schemas.openxmlformats.org/officeDocument/2006/relationships/hyperlink" Target="https://www.caixa.gov.br/Downloads/sinapi-cadernos-tecnicos/SINAPI-CT-PASSEIOS-DE-CONCRETO.pdf" TargetMode="External"/><Relationship Id="rId8715" Type="http://schemas.openxmlformats.org/officeDocument/2006/relationships/hyperlink" Target="https://www.caixa.gov.br/Downloads/sinapi-cadernos-tecnicos/SINAPI-CT-REDES-DE-AGUA-E-ESGOTO-EM-PEAD-LISO-(TUBOS-E-CONEXOES).pdf" TargetMode="External"/><Relationship Id="rId3110" Type="http://schemas.openxmlformats.org/officeDocument/2006/relationships/hyperlink" Target="https://www.caixa.gov.br/Downloads/sinapi-cadernos-tecnicos/SINAPI-CT-ESCADAS.pdf" TargetMode="External"/><Relationship Id="rId6680" Type="http://schemas.openxmlformats.org/officeDocument/2006/relationships/hyperlink" Target="https://www.caixa.gov.br/Downloads/sinapi-cadernos-tecnicos/SINAPI-CT-LAJES-PRE-MOLDADAS.pdf" TargetMode="External"/><Relationship Id="rId7317" Type="http://schemas.openxmlformats.org/officeDocument/2006/relationships/hyperlink" Target="https://www.caixa.gov.br/Downloads/sinapi-cadernos-tecnicos/SINAPI-CT-MASSA-UNICA-EXTERNA.pdf" TargetMode="External"/><Relationship Id="rId7731" Type="http://schemas.openxmlformats.org/officeDocument/2006/relationships/hyperlink" Target="https://www.caixa.gov.br/Downloads/sinapi-cadernos-tecnicos/SINAPI-CT-PAVIMENTO-RIGIDO-DE-CONCRETO.pdf" TargetMode="External"/><Relationship Id="rId2876" Type="http://schemas.openxmlformats.org/officeDocument/2006/relationships/hyperlink" Target="https://www.caixa.gov.br/Downloads/sinapi-cadernos-tecnicos/SINAPI-CT-ELETROCALHAS.pdf" TargetMode="External"/><Relationship Id="rId3927" Type="http://schemas.openxmlformats.org/officeDocument/2006/relationships/hyperlink" Target="https://www.caixa.gov.br/Downloads/sinapi-cadernos-tecnicos/SINAPI-CT-FOSSAS-E-SUMIDOUROS.pdf" TargetMode="External"/><Relationship Id="rId5282" Type="http://schemas.openxmlformats.org/officeDocument/2006/relationships/hyperlink" Target="https://www.caixa.gov.br/Downloads/sinapi-cadernos-tecnicos/SINAPI-CT-INSTALACOES-HIDRAULICAS-EM-PPR.pdf" TargetMode="External"/><Relationship Id="rId6333" Type="http://schemas.openxmlformats.org/officeDocument/2006/relationships/hyperlink" Target="https://www.caixa.gov.br/Downloads/sinapi-cadernos-tecnicos/SINAPI-CT-INSTALACOES-DE-AR-CONDICIONADO.pdf" TargetMode="External"/><Relationship Id="rId9489" Type="http://schemas.openxmlformats.org/officeDocument/2006/relationships/hyperlink" Target="https://www.caixa.gov.br/Downloads/sinapi-cadernos-tecnicos/SINAPI-CT-TUBULACAO-FLANGEADA-PARA-REDES-DE-AGUA.pdf" TargetMode="External"/><Relationship Id="rId848" Type="http://schemas.openxmlformats.org/officeDocument/2006/relationships/hyperlink" Target="https://www.caixa.gov.br/Downloads/sinapi-cadernos-tecnicos/SINAPI-CT-ATERROS-BASES-SUB-BASES-E-IMPRIMACOES.pdf" TargetMode="External"/><Relationship Id="rId1478" Type="http://schemas.openxmlformats.org/officeDocument/2006/relationships/hyperlink" Target="https://www.caixa.gov.br/Downloads/sinapi-cadernos-tecnicos/SINAPI-CT-CUSTOS-HORARIOS-PRODUTIVO-E-IMPRODUTIVO-DOS-EQUIPAMENTOS.pdf" TargetMode="External"/><Relationship Id="rId1892" Type="http://schemas.openxmlformats.org/officeDocument/2006/relationships/hyperlink" Target="https://www.caixa.gov.br/Downloads/sinapi-cadernos-tecnicos/SINAPI-CT-DEMOLICOES-E-REMOCOES.pdf" TargetMode="External"/><Relationship Id="rId2529" Type="http://schemas.openxmlformats.org/officeDocument/2006/relationships/hyperlink" Target="https://www.caixa.gov.br/Downloads/sinapi-cadernos-tecnicos/SINAPI-CT-DEPRECIACAO-JUROS-IMPOSTOS-E-SEGUROS-MANUTENCAO-E-MATERIAIS-NA-OPERACAO-DOS-EQUIPAMENTOS.pdf" TargetMode="External"/><Relationship Id="rId6400" Type="http://schemas.openxmlformats.org/officeDocument/2006/relationships/hyperlink" Target="https://www.caixa.gov.br/Downloads/sinapi-cadernos-tecnicos/SINAPI-CT-INSTALACOES-EM-COBRE.pdf" TargetMode="External"/><Relationship Id="rId9556" Type="http://schemas.openxmlformats.org/officeDocument/2006/relationships/hyperlink" Target="https://www.caixa.gov.br/Downloads/sinapi-cadernos-tecnicos/SINAPI-CT-VERGAS-CONTRAVERGAS-E-FIXACAO-DE-ALVENARIA.pdf" TargetMode="External"/><Relationship Id="rId915" Type="http://schemas.openxmlformats.org/officeDocument/2006/relationships/hyperlink" Target="https://www.caixa.gov.br/Downloads/sinapi-cadernos-tecnicos/SINAPI-CT-ATERROS-BASES-SUB-BASES-E-IMPRIMACOES.pdf" TargetMode="External"/><Relationship Id="rId1545" Type="http://schemas.openxmlformats.org/officeDocument/2006/relationships/hyperlink" Target="https://www.caixa.gov.br/Downloads/sinapi-cadernos-tecnicos/SINAPI-CT-CUSTOS-HORARIOS-PRODUTIVO-E-IMPRODUTIVO-DOS-EQUIPAMENTOS.pdf" TargetMode="External"/><Relationship Id="rId2943" Type="http://schemas.openxmlformats.org/officeDocument/2006/relationships/hyperlink" Target="https://www.caixa.gov.br/Downloads/sinapi-cadernos-tecnicos/SINAPI-CT-ENERGIA-SOLAR-PARA-EDIFICACOES.pdf" TargetMode="External"/><Relationship Id="rId5002" Type="http://schemas.openxmlformats.org/officeDocument/2006/relationships/hyperlink" Target="https://www.caixa.gov.br/Downloads/sinapi-cadernos-tecnicos/SINAPI-CT-INSTALACOES-HIDRAULICAS-RESERVACAO-E-BOMBAS-DE-RECALQUE.pdf" TargetMode="External"/><Relationship Id="rId8158" Type="http://schemas.openxmlformats.org/officeDocument/2006/relationships/hyperlink" Target="https://www.caixa.gov.br/Downloads/sinapi-cadernos-tecnicos/SINAPI-CT-POCOS-DE-VISITA-E-CAIXAS-PARA-BOCAS-DE-LOBO.pdf" TargetMode="External"/><Relationship Id="rId8572" Type="http://schemas.openxmlformats.org/officeDocument/2006/relationships/hyperlink" Target="https://www.caixa.gov.br/Downloads/sinapi-cadernos-tecnicos/SINAPI-CT-REDES-ENTERRADAS-DE-DISTRIBUICAO-ELETRICA.pdf" TargetMode="External"/><Relationship Id="rId9209" Type="http://schemas.openxmlformats.org/officeDocument/2006/relationships/hyperlink" Target="https://www.caixa.gov.br/Downloads/sinapi-cadernos-tecnicos/SINAPI-CT-TRANSPORTE-DE-MATERIAIS-DENTRO-DO-CANTEIRO-DE-OBRAS.pdf" TargetMode="External"/><Relationship Id="rId9623" Type="http://schemas.openxmlformats.org/officeDocument/2006/relationships/hyperlink" Target="https://www.caixa.gov.br/Downloads/sinapi-cadernos-tecnicos/SINAPI-CT-VIDROS-E-ESPELHOS.pdf" TargetMode="External"/><Relationship Id="rId7174" Type="http://schemas.openxmlformats.org/officeDocument/2006/relationships/hyperlink" Target="https://www.caixa.gov.br/Downloads/sinapi-cadernos-tecnicos/SINAPI-CT-LOUCAS-E-METAIS.pdf" TargetMode="External"/><Relationship Id="rId8225" Type="http://schemas.openxmlformats.org/officeDocument/2006/relationships/hyperlink" Target="https://www.caixa.gov.br/Downloads/sinapi-cadernos-tecnicos/SINAPI-CT-POCOS-DE-VISITA-E-CAIXAS-PARA-BOCAS-DE-LOBO.pdf" TargetMode="External"/><Relationship Id="rId1612" Type="http://schemas.openxmlformats.org/officeDocument/2006/relationships/hyperlink" Target="https://www.caixa.gov.br/Downloads/sinapi-cadernos-tecnicos/SINAPI-CT-CUSTOS-HORARIOS-PRODUTIVO-E-IMPRODUTIVO-DOS-EQUIPAMENTOS.pdf" TargetMode="External"/><Relationship Id="rId4768" Type="http://schemas.openxmlformats.org/officeDocument/2006/relationships/hyperlink" Target="https://www.caixa.gov.br/Downloads/sinapi-cadernos-tecnicos/SINAPI-CT-INSTALACOES-ELETRICAS-REDE-DE-DISTRIBUICAO.pdf" TargetMode="External"/><Relationship Id="rId5819" Type="http://schemas.openxmlformats.org/officeDocument/2006/relationships/hyperlink" Target="https://www.caixa.gov.br/Downloads/sinapi-cadernos-tecnicos/SINAPI-CT-INSTALACOES-PREDIAIS-DE-AGUAS-PLUVIAIS-TUBOS-CONEXOES-CAIXAS-E-RALOS.pdf" TargetMode="External"/><Relationship Id="rId6190" Type="http://schemas.openxmlformats.org/officeDocument/2006/relationships/hyperlink" Target="https://www.caixa.gov.br/Downloads/sinapi-cadernos-tecnicos/SINAPI-CT-INSTALACOES-DE-GAS-E-INCENDIO-EM-ACO-E-FERRO-GALVANIZADO.pdf" TargetMode="External"/><Relationship Id="rId3784" Type="http://schemas.openxmlformats.org/officeDocument/2006/relationships/hyperlink" Target="https://www.caixa.gov.br/Downloads/sinapi-cadernos-tecnicos/SINAPI-CT-ESTRUTURAS-DE-MADEIRA.pdf" TargetMode="External"/><Relationship Id="rId4835" Type="http://schemas.openxmlformats.org/officeDocument/2006/relationships/hyperlink" Target="https://www.caixa.gov.br/Downloads/sinapi-cadernos-tecnicos/SINAPI-CT-INSTALACOES-HIDRAULICAS-RESERVACAO-E-BOMBAS-DE-RECALQUE.pdf" TargetMode="External"/><Relationship Id="rId7241" Type="http://schemas.openxmlformats.org/officeDocument/2006/relationships/hyperlink" Target="https://www.caixa.gov.br/Downloads/sinapi-cadernos-tecnicos/SINAPI-CT-LOUCAS-E-METAIS.pdf" TargetMode="External"/><Relationship Id="rId2386" Type="http://schemas.openxmlformats.org/officeDocument/2006/relationships/hyperlink" Target="https://www.caixa.gov.br/Downloads/sinapi-cadernos-tecnicos/SINAPI-CT-DEPRECIACAO-JUROS-IMPOSTOS-E-SEGUROS-MANUTENCAO-E-MATERIAIS-NA-OPERACAO-DOS-EQUIPAMENTOS.pdf" TargetMode="External"/><Relationship Id="rId3437" Type="http://schemas.openxmlformats.org/officeDocument/2006/relationships/hyperlink" Target="https://www.caixa.gov.br/Downloads/sinapi-cadernos-tecnicos/SINAPI-CT-ESQUADRIAS-JANELAS.pdf" TargetMode="External"/><Relationship Id="rId3851" Type="http://schemas.openxmlformats.org/officeDocument/2006/relationships/hyperlink" Target="https://www.caixa.gov.br/Downloads/sinapi-cadernos-tecnicos/SINAPI-CT-EXECUCAO-DE-TIRANTES.pdf" TargetMode="External"/><Relationship Id="rId4902" Type="http://schemas.openxmlformats.org/officeDocument/2006/relationships/hyperlink" Target="https://www.caixa.gov.br/Downloads/sinapi-cadernos-tecnicos/SINAPI-CT-INSTALACOES-HIDRAULICAS-RESERVACAO-E-BOMBAS-DE-RECALQUE.pdf" TargetMode="External"/><Relationship Id="rId358" Type="http://schemas.openxmlformats.org/officeDocument/2006/relationships/hyperlink" Target="https://www.caixa.gov.br/Downloads/sinapi-cadernos-tecnicos/SINAPI-CT-ASSENTAMENTO-DE-TUBOS-DE-ESGOTO-EM-PVC-E-PEAD.pdf" TargetMode="External"/><Relationship Id="rId772" Type="http://schemas.openxmlformats.org/officeDocument/2006/relationships/hyperlink" Target="https://www.caixa.gov.br/Downloads/sinapi-cadernos-tecnicos/SINAPI-CT-ATERROS-BASES-SUB-BASES-E-IMPRIMACOES.pdf" TargetMode="External"/><Relationship Id="rId2039" Type="http://schemas.openxmlformats.org/officeDocument/2006/relationships/hyperlink" Target="https://www.caixa.gov.br/Downloads/sinapi-cadernos-tecnicos/SINAPI-CT-DEPRECIACAO-JUROS-IMPOSTOS-E-SEGUROS-MANUTENCAO-E-MATERIAIS-NA-OPERACAO-DOS-EQUIPAMENTOS.pdf" TargetMode="External"/><Relationship Id="rId2453" Type="http://schemas.openxmlformats.org/officeDocument/2006/relationships/hyperlink" Target="https://www.caixa.gov.br/Downloads/sinapi-cadernos-tecnicos/SINAPI-CT-DEPRECIACAO-JUROS-IMPOSTOS-E-SEGUROS-MANUTENCAO-E-MATERIAIS-NA-OPERACAO-DOS-EQUIPAMENTOS.pdf" TargetMode="External"/><Relationship Id="rId3504" Type="http://schemas.openxmlformats.org/officeDocument/2006/relationships/hyperlink" Target="https://www.caixa.gov.br/Downloads/sinapi-cadernos-tecnicos/SINAPI-CT-ESQUADRIAS-PORTAS.pdf" TargetMode="External"/><Relationship Id="rId9066" Type="http://schemas.openxmlformats.org/officeDocument/2006/relationships/hyperlink" Target="https://www.caixa.gov.br/Downloads/sinapi-cadernos-tecnicos/SINAPI-CT-TELHAMENTO-PARA-COBERTURA.pdf" TargetMode="External"/><Relationship Id="rId9480" Type="http://schemas.openxmlformats.org/officeDocument/2006/relationships/hyperlink" Target="https://www.caixa.gov.br/Downloads/sinapi-cadernos-tecnicos/SINAPI-CT-TUBULACAO-FLANGEADA-PARA-REDES-DE-AGUA.pdf" TargetMode="External"/><Relationship Id="rId425" Type="http://schemas.openxmlformats.org/officeDocument/2006/relationships/hyperlink" Target="https://www.caixa.gov.br/Downloads/sinapi-cadernos-tecnicos/SINAPI-CT-ASSENTAMENTO-DE-TUBOS-DE-PVC-E-METALICOS-EM-REDES-DE-AGUA.pdf" TargetMode="External"/><Relationship Id="rId1055" Type="http://schemas.openxmlformats.org/officeDocument/2006/relationships/hyperlink" Target="https://www.caixa.gov.br/Downloads/sinapi-cadernos-tecnicos/SINAPI-CT-BOCAS-PARA-BUEIROS.pdf" TargetMode="External"/><Relationship Id="rId2106" Type="http://schemas.openxmlformats.org/officeDocument/2006/relationships/hyperlink" Target="https://www.caixa.gov.br/Downloads/sinapi-cadernos-tecnicos/SINAPI-CT-DEPRECIACAO-JUROS-IMPOSTOS-E-SEGUROS-MANUTENCAO-E-MATERIAIS-NA-OPERACAO-DOS-EQUIPAMENTOS.pdf" TargetMode="External"/><Relationship Id="rId2520" Type="http://schemas.openxmlformats.org/officeDocument/2006/relationships/hyperlink" Target="https://www.caixa.gov.br/Downloads/sinapi-cadernos-tecnicos/SINAPI-CT-DEPRECIACAO-JUROS-IMPOSTOS-E-SEGUROS-MANUTENCAO-E-MATERIAIS-NA-OPERACAO-DOS-EQUIPAMENTOS.pdf" TargetMode="External"/><Relationship Id="rId5676" Type="http://schemas.openxmlformats.org/officeDocument/2006/relationships/hyperlink" Target="https://www.caixa.gov.br/Downloads/sinapi-cadernos-tecnicos/SINAPI-CT-INSTALACOES-PREDIAIS-DE-AGUA-FRIA-EM-PVC.pdf" TargetMode="External"/><Relationship Id="rId6727" Type="http://schemas.openxmlformats.org/officeDocument/2006/relationships/hyperlink" Target="https://www.caixa.gov.br/Downloads/sinapi-cadernos-tecnicos/SINAPI-CT-LIGACOES-PREDIAIS-DE-AGUA-E-ESGOTO.pdf" TargetMode="External"/><Relationship Id="rId8082" Type="http://schemas.openxmlformats.org/officeDocument/2006/relationships/hyperlink" Target="https://www.caixa.gov.br/Downloads/sinapi-cadernos-tecnicos/SINAPI-CT-POSTES-DE-CONCRETO-E-METALICOS.pdf" TargetMode="External"/><Relationship Id="rId9133" Type="http://schemas.openxmlformats.org/officeDocument/2006/relationships/hyperlink" Target="https://www.caixa.gov.br/Downloads/sinapi-cadernos-tecnicos/SINAPI-CT-TRANSPORTE-FLUVIAL-CARGA-E-DESCARGA.pdf" TargetMode="External"/><Relationship Id="rId1122" Type="http://schemas.openxmlformats.org/officeDocument/2006/relationships/hyperlink" Target="https://www.caixa.gov.br/Downloads/sinapi-cadernos-tecnicos/SINAPI-CT-CAIXAS-ENTERRADAS.pdf" TargetMode="External"/><Relationship Id="rId4278" Type="http://schemas.openxmlformats.org/officeDocument/2006/relationships/hyperlink" Target="https://www.caixa.gov.br/Downloads/sinapi-cadernos-tecnicos/SINAPI-CT-ILUMINACAO-PREDIAL-E-MONITORAMENTO.pdf" TargetMode="External"/><Relationship Id="rId5329" Type="http://schemas.openxmlformats.org/officeDocument/2006/relationships/hyperlink" Target="https://www.caixa.gov.br/Downloads/sinapi-cadernos-tecnicos/SINAPI-CT-INSTALACOES-HIDRAULICAS-EM-PPR.pdf" TargetMode="External"/><Relationship Id="rId9200" Type="http://schemas.openxmlformats.org/officeDocument/2006/relationships/hyperlink" Target="https://www.caixa.gov.br/Downloads/sinapi-cadernos-tecnicos/SINAPI-CT-TRANSPORTE-DE-MATERIAIS-DENTRO-DO-CANTEIRO-DE-OBRAS.pdf" TargetMode="External"/><Relationship Id="rId3294" Type="http://schemas.openxmlformats.org/officeDocument/2006/relationships/hyperlink" Target="https://www.caixa.gov.br/Downloads/sinapi-cadernos-tecnicos/SINAPI-CT-ESCAVACAO-DE-VALAS.pdf" TargetMode="External"/><Relationship Id="rId4345" Type="http://schemas.openxmlformats.org/officeDocument/2006/relationships/hyperlink" Target="https://www.caixa.gov.br/Downloads/sinapi-cadernos-tecnicos/SINAPI-CT-IMPERMEABILIZACAO-PROTECAO-MECANICA-E-TRATAMENTO-DE-JUNTA.pdf" TargetMode="External"/><Relationship Id="rId4692" Type="http://schemas.openxmlformats.org/officeDocument/2006/relationships/hyperlink" Target="https://www.caixa.gov.br/Downloads/sinapi-cadernos-tecnicos/SINAPI-CT-INSTALACOES-ELETRICAS-QUADROS-CABOS-DISJUNTORES-CONTATORES-E-BARRAMENTOS-BLINDADOS.pdf" TargetMode="External"/><Relationship Id="rId5743" Type="http://schemas.openxmlformats.org/officeDocument/2006/relationships/hyperlink" Target="https://www.caixa.gov.br/Downloads/sinapi-cadernos-tecnicos/SINAPI-CT-INSTALACOES-PREDIAIS-DE-AGUA-QUENTE-EM-CPVC.pdf" TargetMode="External"/><Relationship Id="rId8899" Type="http://schemas.openxmlformats.org/officeDocument/2006/relationships/hyperlink" Target="https://www.caixa.gov.br/Downloads/sinapi-cadernos-tecnicos/SINAPI-CT-SINALIZACAO-VERTICAL-VIARIA.pdf" TargetMode="External"/><Relationship Id="rId1939" Type="http://schemas.openxmlformats.org/officeDocument/2006/relationships/hyperlink" Target="https://www.caixa.gov.br/Downloads/sinapi-cadernos-tecnicos/SINAPI-CT-DEPRECIACAO-JUROS-IMPOSTOS-E-SEGUROS-MANUTENCAO-E-MATERIAIS-NA-OPERACAO-DOS-EQUIPAMENTOS.pdf" TargetMode="External"/><Relationship Id="rId5810" Type="http://schemas.openxmlformats.org/officeDocument/2006/relationships/hyperlink" Target="https://www.caixa.gov.br/Downloads/sinapi-cadernos-tecnicos/SINAPI-CT-INSTALACOES-PREDIAIS-DE-AGUA-QUENTE-EM-CPVC.pdf" TargetMode="External"/><Relationship Id="rId8966" Type="http://schemas.openxmlformats.org/officeDocument/2006/relationships/hyperlink" Target="https://www.caixa.gov.br/Downloads/sinapi-cadernos-tecnicos/SINAPI-CT-SISTEMAS-DE-MEDICAO.pdf" TargetMode="External"/><Relationship Id="rId3361" Type="http://schemas.openxmlformats.org/officeDocument/2006/relationships/hyperlink" Target="https://www.caixa.gov.br/Downloads/sinapi-cadernos-tecnicos/SINAPI-CT-ESCORAMENTO-E-PREPARO-DE-FUNDO-DE-VALAS.pdf" TargetMode="External"/><Relationship Id="rId4412" Type="http://schemas.openxmlformats.org/officeDocument/2006/relationships/hyperlink" Target="https://www.caixa.gov.br/Downloads/sinapi-cadernos-tecnicos/SINAPI-CT-INSTALACOES-ELETRICAS-ELETRODUTOS-EMBUTIDOS-CABOS-CAIXAS-TOMADAS-E-INTERRUPTORES.pdf" TargetMode="External"/><Relationship Id="rId7568" Type="http://schemas.openxmlformats.org/officeDocument/2006/relationships/hyperlink" Target="https://www.caixa.gov.br/Downloads/sinapi-cadernos-tecnicos/SINAPI-CT-PAREDES-DE-CONCRETO-ESTUCAMENTO.pdf" TargetMode="External"/><Relationship Id="rId7982" Type="http://schemas.openxmlformats.org/officeDocument/2006/relationships/hyperlink" Target="https://www.caixa.gov.br/Downloads/sinapi-cadernos-tecnicos/SINAPI-CT-PINTURA-PARA-PISOS-E-PARA-SINALIZACAO-HORIZONTAL-E-VERTICAL.pdf" TargetMode="External"/><Relationship Id="rId8619" Type="http://schemas.openxmlformats.org/officeDocument/2006/relationships/hyperlink" Target="https://www.caixa.gov.br/Downloads/sinapi-cadernos-tecnicos/SINAPI-CT-REDES-DE-LOGICA-TELEFONIA-E-IMAGEM.pdf" TargetMode="External"/><Relationship Id="rId282" Type="http://schemas.openxmlformats.org/officeDocument/2006/relationships/hyperlink" Target="https://www.caixa.gov.br/Downloads/sinapi-cadernos-tecnicos/SINAPI-CT-ARMACAO-PARA-ESTRUTURAS-DE-CONCRETO-ARMADO.pdf" TargetMode="External"/><Relationship Id="rId3014" Type="http://schemas.openxmlformats.org/officeDocument/2006/relationships/hyperlink" Target="https://www.caixa.gov.br/Downloads/sinapi-cadernos-tecnicos/SINAPI-CT-EQUIPAMENTOS-DE-PROTECAO-COLETIVA.pdf" TargetMode="External"/><Relationship Id="rId6584" Type="http://schemas.openxmlformats.org/officeDocument/2006/relationships/hyperlink" Target="https://www.caixa.gov.br/Downloads/sinapi-cadernos-tecnicos/SINAPI-CT-INSTALACOES-EM-COBRE.pdf" TargetMode="External"/><Relationship Id="rId7635" Type="http://schemas.openxmlformats.org/officeDocument/2006/relationships/hyperlink" Target="https://www.caixa.gov.br/Downloads/sinapi-cadernos-tecnicos/SINAPI-CT-PARQUINHOS-E-EQUIPAMENTOS-DE-GINASTICA-AO-AR-LIVRE.pdf" TargetMode="External"/><Relationship Id="rId2030" Type="http://schemas.openxmlformats.org/officeDocument/2006/relationships/hyperlink" Target="https://www.caixa.gov.br/Downloads/sinapi-cadernos-tecnicos/SINAPI-CT-DEPRECIACAO-JUROS-IMPOSTOS-E-SEGUROS-MANUTENCAO-E-MATERIAIS-NA-OPERACAO-DOS-EQUIPAMENTOS.pdf" TargetMode="External"/><Relationship Id="rId5186" Type="http://schemas.openxmlformats.org/officeDocument/2006/relationships/hyperlink" Target="https://www.caixa.gov.br/Downloads/sinapi-cadernos-tecnicos/SINAPI-CT-INSTALACOES-HIDRAULICAS-EM-PEX.pdf" TargetMode="External"/><Relationship Id="rId6237" Type="http://schemas.openxmlformats.org/officeDocument/2006/relationships/hyperlink" Target="https://www.caixa.gov.br/Downloads/sinapi-cadernos-tecnicos/SINAPI-CT-INSTALACOES-DE-GAS-E-INCENDIO-EM-ACO-E-FERRO-GALVANIZADO.pdf" TargetMode="External"/><Relationship Id="rId6651" Type="http://schemas.openxmlformats.org/officeDocument/2006/relationships/hyperlink" Target="https://www.caixa.gov.br/Downloads/sinapi-cadernos-tecnicos/SINAPI-CT-INSTALACOES-PARA-CANTEIROS-DE-OBRAS.pdf" TargetMode="External"/><Relationship Id="rId7702" Type="http://schemas.openxmlformats.org/officeDocument/2006/relationships/hyperlink" Target="https://www.caixa.gov.br/Downloads/sinapi-cadernos-tecnicos/SINAPI-CT-PAVIMENTO-INTERTRAVADO.pdf" TargetMode="External"/><Relationship Id="rId5253" Type="http://schemas.openxmlformats.org/officeDocument/2006/relationships/hyperlink" Target="https://www.caixa.gov.br/Downloads/sinapi-cadernos-tecnicos/SINAPI-CT-INSTALACOES-HIDRAULICAS-EM-PPR.pdf" TargetMode="External"/><Relationship Id="rId6304" Type="http://schemas.openxmlformats.org/officeDocument/2006/relationships/hyperlink" Target="https://www.caixa.gov.br/Downloads/sinapi-cadernos-tecnicos/SINAPI-CT-INSTALACOES-DE-AR-CONDICIONADO.pdf" TargetMode="External"/><Relationship Id="rId1449" Type="http://schemas.openxmlformats.org/officeDocument/2006/relationships/hyperlink" Target="https://www.caixa.gov.br/Downloads/sinapi-cadernos-tecnicos/SINAPI-CT-CUSTOS-HORARIOS-PRODUTIVO-E-IMPRODUTIVO-DOS-EQUIPAMENTOS.pdf" TargetMode="External"/><Relationship Id="rId1796" Type="http://schemas.openxmlformats.org/officeDocument/2006/relationships/hyperlink" Target="https://www.caixa.gov.br/Downloads/sinapi-cadernos-tecnicos/SINAPI-CT-CUSTOS-HORARIOS-PRODUTIVO-E-IMPRODUTIVO-DOS-EQUIPAMENTOS.pdf" TargetMode="External"/><Relationship Id="rId2847" Type="http://schemas.openxmlformats.org/officeDocument/2006/relationships/hyperlink" Target="https://www.caixa.gov.br/Downloads/sinapi-cadernos-tecnicos/SINAPI-CT-DUTOS-PARA-AR-CONDICIONADO.pdf" TargetMode="External"/><Relationship Id="rId8476" Type="http://schemas.openxmlformats.org/officeDocument/2006/relationships/hyperlink" Target="https://www.caixa.gov.br/Downloads/sinapi-cadernos-tecnicos/SINAPI-CT-RASGOS-E-FIXACOES.pdf" TargetMode="External"/><Relationship Id="rId88" Type="http://schemas.openxmlformats.org/officeDocument/2006/relationships/hyperlink" Target="https://www.caixa.gov.br/Downloads/sinapi-cadernos-tecnicos/SINAPI-CT-ALVENARIAS-DIVERSAS.pdf" TargetMode="External"/><Relationship Id="rId819" Type="http://schemas.openxmlformats.org/officeDocument/2006/relationships/hyperlink" Target="https://www.caixa.gov.br/Downloads/sinapi-cadernos-tecnicos/SINAPI-CT-ATERROS-BASES-SUB-BASES-E-IMPRIMACOES.pdf" TargetMode="External"/><Relationship Id="rId1863" Type="http://schemas.openxmlformats.org/officeDocument/2006/relationships/hyperlink" Target="https://www.caixa.gov.br/Downloads/sinapi-cadernos-tecnicos/SINAPI-CT-DEMOLICOES-E-REMOCOES.pdf" TargetMode="External"/><Relationship Id="rId2914" Type="http://schemas.openxmlformats.org/officeDocument/2006/relationships/hyperlink" Target="https://www.caixa.gov.br/Downloads/sinapi-cadernos-tecnicos/SINAPI-CT-ELETROCALHAS.pdf" TargetMode="External"/><Relationship Id="rId5320" Type="http://schemas.openxmlformats.org/officeDocument/2006/relationships/hyperlink" Target="https://www.caixa.gov.br/Downloads/sinapi-cadernos-tecnicos/SINAPI-CT-INSTALACOES-HIDRAULICAS-EM-PPR.pdf" TargetMode="External"/><Relationship Id="rId7078" Type="http://schemas.openxmlformats.org/officeDocument/2006/relationships/hyperlink" Target="https://www.caixa.gov.br/Downloads/sinapi-metodologia/Livro_SINAPI_Calculos_Parametros.pdf" TargetMode="External"/><Relationship Id="rId8129" Type="http://schemas.openxmlformats.org/officeDocument/2006/relationships/hyperlink" Target="https://www.caixa.gov.br/Downloads/sinapi-cadernos-tecnicos/SINAPI-CT-POSTES-DE-CONCRETO-E-METALICOS.pdf" TargetMode="External"/><Relationship Id="rId8890" Type="http://schemas.openxmlformats.org/officeDocument/2006/relationships/hyperlink" Target="https://www.caixa.gov.br/Downloads/sinapi-cadernos-tecnicos/SINAPI-CT-SINALIZACAO-VERTICAL-VIARIA.pdf" TargetMode="External"/><Relationship Id="rId9527" Type="http://schemas.openxmlformats.org/officeDocument/2006/relationships/hyperlink" Target="https://www.caixa.gov.br/Downloads/sinapi-cadernos-tecnicos/SINAPI-CT-USINAGENS.pdf" TargetMode="External"/><Relationship Id="rId1516" Type="http://schemas.openxmlformats.org/officeDocument/2006/relationships/hyperlink" Target="https://www.caixa.gov.br/Downloads/sinapi-cadernos-tecnicos/SINAPI-CT-CUSTOS-HORARIOS-PRODUTIVO-E-IMPRODUTIVO-DOS-EQUIPAMENTOS.pdf" TargetMode="External"/><Relationship Id="rId1930" Type="http://schemas.openxmlformats.org/officeDocument/2006/relationships/hyperlink" Target="https://www.caixa.gov.br/Downloads/sinapi-cadernos-tecnicos/SINAPI-CT-DEPRECIACAO-JUROS-IMPOSTOS-E-SEGUROS-MANUTENCAO-E-MATERIAIS-NA-OPERACAO-DOS-EQUIPAMENTOS.pdf" TargetMode="External"/><Relationship Id="rId7492" Type="http://schemas.openxmlformats.org/officeDocument/2006/relationships/hyperlink" Target="https://www.caixa.gov.br/Downloads/sinapi-cadernos-tecnicos/SINAPI-CT-MONTAGEM-DE-GRUAS-E-CREMALHEIRAS.pdf" TargetMode="External"/><Relationship Id="rId8543" Type="http://schemas.openxmlformats.org/officeDocument/2006/relationships/hyperlink" Target="https://www.caixa.gov.br/Downloads/sinapi-cadernos-tecnicos/SINAPI-CT-RECOMPOSICAO-DE-PAVIMENTOS.pdf" TargetMode="External"/><Relationship Id="rId3688" Type="http://schemas.openxmlformats.org/officeDocument/2006/relationships/hyperlink" Target="https://www.caixa.gov.br/Downloads/sinapi-cadernos-tecnicos/SINAPI-CT-ESTRUTURA-E-TRAMA-PARA-COBERTURA.pdf" TargetMode="External"/><Relationship Id="rId4739" Type="http://schemas.openxmlformats.org/officeDocument/2006/relationships/hyperlink" Target="https://www.caixa.gov.br/Downloads/sinapi-cadernos-tecnicos/SINAPI-CT-INSTALACOES-ELETRICAS-REDE-DE-DISTRIBUICAO.pdf" TargetMode="External"/><Relationship Id="rId6094" Type="http://schemas.openxmlformats.org/officeDocument/2006/relationships/hyperlink" Target="https://www.caixa.gov.br/Downloads/sinapi-cadernos-tecnicos/SINAPI-CT-INSTALACOES-DE-GAS-E-INCENDIO-EM-ACO-E-FERRO-GALVANIZADO.pdf" TargetMode="External"/><Relationship Id="rId7145" Type="http://schemas.openxmlformats.org/officeDocument/2006/relationships/hyperlink" Target="https://www.caixa.gov.br/Downloads/sinapi-metodologia/Livro_SINAPI_Calculos_Parametros.pdf" TargetMode="External"/><Relationship Id="rId8610" Type="http://schemas.openxmlformats.org/officeDocument/2006/relationships/hyperlink" Target="https://www.caixa.gov.br/Downloads/sinapi-cadernos-tecnicos/SINAPI-CT-REDES-DE-LOGICA-TELEFONIA-E-IMAGEM.pdf" TargetMode="External"/><Relationship Id="rId3755" Type="http://schemas.openxmlformats.org/officeDocument/2006/relationships/hyperlink" Target="https://www.caixa.gov.br/Downloads/sinapi-cadernos-tecnicos/SINAPI-CT-ESTRUTURAS-DE-CONTENCAO-PERFIS-PRANCHADOS-CORTINAS-E-MUROS-DE-ARRIMO.pdf" TargetMode="External"/><Relationship Id="rId4806" Type="http://schemas.openxmlformats.org/officeDocument/2006/relationships/hyperlink" Target="https://www.caixa.gov.br/Downloads/sinapi-cadernos-tecnicos/SINAPI-CT-INSTALACOES-HIDRAULICAS-RESERVACAO-E-BOMBAS-DE-RECALQUE.pdf" TargetMode="External"/><Relationship Id="rId6161" Type="http://schemas.openxmlformats.org/officeDocument/2006/relationships/hyperlink" Target="https://www.caixa.gov.br/Downloads/sinapi-cadernos-tecnicos/SINAPI-CT-INSTALACOES-DE-GAS-E-INCENDIO-EM-ACO-E-FERRO-GALVANIZADO.pdf" TargetMode="External"/><Relationship Id="rId7212" Type="http://schemas.openxmlformats.org/officeDocument/2006/relationships/hyperlink" Target="https://www.caixa.gov.br/Downloads/sinapi-cadernos-tecnicos/SINAPI-CT-LOUCAS-E-METAIS.pdf" TargetMode="External"/><Relationship Id="rId676" Type="http://schemas.openxmlformats.org/officeDocument/2006/relationships/hyperlink" Target="https://www.caixa.gov.br/Downloads/sinapi-cadernos-tecnicos/SINAPI-CT-ASSENTAMENTO-DE-TUBOS-DE-ESGOTO-OU-DRENAGEM-PLUVIAL-EM-CONCRETO.pdf" TargetMode="External"/><Relationship Id="rId2357" Type="http://schemas.openxmlformats.org/officeDocument/2006/relationships/hyperlink" Target="https://www.caixa.gov.br/Downloads/sinapi-cadernos-tecnicos/SINAPI-CT-DEPRECIACAO-JUROS-IMPOSTOS-E-SEGUROS-MANUTENCAO-E-MATERIAIS-NA-OPERACAO-DOS-EQUIPAMENTOS.pdf" TargetMode="External"/><Relationship Id="rId3408" Type="http://schemas.openxmlformats.org/officeDocument/2006/relationships/hyperlink" Target="https://www.caixa.gov.br/Downloads/sinapi-cadernos-tecnicos/SINAPI-CT-ESGOTAMENTO-DE-VALA-E-REBAIXAMENTO-DO-LENCOL-FREATICO.pdf" TargetMode="External"/><Relationship Id="rId9384" Type="http://schemas.openxmlformats.org/officeDocument/2006/relationships/hyperlink" Target="https://www.caixa.gov.br/Downloads/sinapi-cadernos-tecnicos/SINAPI-CT-TRANSPORTE-CARGA-E-DESCARGA-DE-MATERIAIS.pdf" TargetMode="External"/><Relationship Id="rId329" Type="http://schemas.openxmlformats.org/officeDocument/2006/relationships/hyperlink" Target="https://www.caixa.gov.br/Downloads/sinapi-cadernos-tecnicos/SINAPI-CT-ARMACAO-PARA-ESTRUTURAS-DE-CONCRETO-ARMADO.pdf" TargetMode="External"/><Relationship Id="rId1373" Type="http://schemas.openxmlformats.org/officeDocument/2006/relationships/hyperlink" Target="https://www.caixa.gov.br/Downloads/sinapi-cadernos-tecnicos/SINAPI-CT-CONCRETO-PROTENDIDO.pdf" TargetMode="External"/><Relationship Id="rId2771" Type="http://schemas.openxmlformats.org/officeDocument/2006/relationships/hyperlink" Target="https://www.caixa.gov.br/Downloads/sinapi-cadernos-tecnicos/SINAPI-CT-DRENOS.pdf" TargetMode="External"/><Relationship Id="rId3822" Type="http://schemas.openxmlformats.org/officeDocument/2006/relationships/hyperlink" Target="https://www.caixa.gov.br/Downloads/sinapi-cadernos-tecnicos/SINAPI-CT-ESTRUTURAS-DE-MADEIRA.pdf" TargetMode="External"/><Relationship Id="rId6978" Type="http://schemas.openxmlformats.org/officeDocument/2006/relationships/hyperlink" Target="https://www.caixa.gov.br/Downloads/sinapi-metodologia/Livro_SINAPI_Calculos_Parametros.pdf" TargetMode="External"/><Relationship Id="rId9037" Type="http://schemas.openxmlformats.org/officeDocument/2006/relationships/hyperlink" Target="https://www.caixa.gov.br/Downloads/sinapi-cadernos-tecnicos/SINAPI-CT-TELHAMENTO-PARA-COBERTURA.pdf" TargetMode="External"/><Relationship Id="rId743" Type="http://schemas.openxmlformats.org/officeDocument/2006/relationships/hyperlink" Target="https://www.caixa.gov.br/Downloads/sinapi-cadernos-tecnicos/SINAPI-CT-ATERRO-E-REATERRO-DE-VALAS.pdf" TargetMode="External"/><Relationship Id="rId1026" Type="http://schemas.openxmlformats.org/officeDocument/2006/relationships/hyperlink" Target="https://www.caixa.gov.br/Downloads/sinapi-cadernos-tecnicos/SINAPI-CT-BOCAS-PARA-BUEIROS.pdf" TargetMode="External"/><Relationship Id="rId2424" Type="http://schemas.openxmlformats.org/officeDocument/2006/relationships/hyperlink" Target="https://www.caixa.gov.br/Downloads/sinapi-cadernos-tecnicos/SINAPI-CT-DEPRECIACAO-JUROS-IMPOSTOS-E-SEGUROS-MANUTENCAO-E-MATERIAIS-NA-OPERACAO-DOS-EQUIPAMENTOS.pdf" TargetMode="External"/><Relationship Id="rId5994" Type="http://schemas.openxmlformats.org/officeDocument/2006/relationships/hyperlink" Target="https://www.caixa.gov.br/Downloads/sinapi-cadernos-tecnicos/SINAPI-CT-INSTALACOES-DE-GAS-E-INCENDIO-EM-ACO-E-FERRO-GALVANIZADO.pdf" TargetMode="External"/><Relationship Id="rId8053" Type="http://schemas.openxmlformats.org/officeDocument/2006/relationships/hyperlink" Target="https://www.caixa.gov.br/Downloads/sinapi-cadernos-tecnicos/SINAPI-CT-POSTES-DE-CONCRETO-E-METALICOS.pdf" TargetMode="External"/><Relationship Id="rId9104" Type="http://schemas.openxmlformats.org/officeDocument/2006/relationships/hyperlink" Target="https://www.caixa.gov.br/Downloads/sinapi-cadernos-tecnicos/SINAPI-CT-TRANSPORTE-FLUVIAL-CARGA-E-DESCARGA.pdf" TargetMode="External"/><Relationship Id="rId9451" Type="http://schemas.openxmlformats.org/officeDocument/2006/relationships/hyperlink" Target="https://www.caixa.gov.br/Downloads/sinapi-cadernos-tecnicos/SINAPI-CT-TUBULACAO-FLANGEADA-PARA-REDES-DE-AGUA.pdf" TargetMode="External"/><Relationship Id="rId810" Type="http://schemas.openxmlformats.org/officeDocument/2006/relationships/hyperlink" Target="https://www.caixa.gov.br/Downloads/sinapi-cadernos-tecnicos/SINAPI-CT-ATERROS-BASES-SUB-BASES-E-IMPRIMACOES.pdf" TargetMode="External"/><Relationship Id="rId1440" Type="http://schemas.openxmlformats.org/officeDocument/2006/relationships/hyperlink" Target="https://www.caixa.gov.br/Downloads/sinapi-cadernos-tecnicos/SINAPI-CT-CONTRAPISO.pdf" TargetMode="External"/><Relationship Id="rId4596" Type="http://schemas.openxmlformats.org/officeDocument/2006/relationships/hyperlink" Target="https://www.caixa.gov.br/Downloads/sinapi-cadernos-tecnicos/SINAPI-CT-INSTALACOES-ELETRICAS-ELETRODUTOS-CONEXOES-E-CONDULETES-APARENTES.pdf" TargetMode="External"/><Relationship Id="rId5647" Type="http://schemas.openxmlformats.org/officeDocument/2006/relationships/hyperlink" Target="https://www.caixa.gov.br/Downloads/sinapi-cadernos-tecnicos/SINAPI-CT-INSTALACOES-PREDIAIS-DE-AGUA-FRIA-EM-PVC.pdf" TargetMode="External"/><Relationship Id="rId3198" Type="http://schemas.openxmlformats.org/officeDocument/2006/relationships/hyperlink" Target="https://www.caixa.gov.br/Downloads/sinapi-cadernos-tecnicos/SINAPI-CT-ESCAVACAO-VERTICAL-A-CEU-ABERTO.pdf" TargetMode="External"/><Relationship Id="rId4249" Type="http://schemas.openxmlformats.org/officeDocument/2006/relationships/hyperlink" Target="https://www.caixa.gov.br/Downloads/sinapi-cadernos-tecnicos/SINAPI-CT-GUIAS-E-SARJETAS.pdf" TargetMode="External"/><Relationship Id="rId4663" Type="http://schemas.openxmlformats.org/officeDocument/2006/relationships/hyperlink" Target="https://www.caixa.gov.br/Downloads/sinapi-cadernos-tecnicos/SINAPI-CT-INSTALACOES-ELETRICAS-QUADROS-CABOS-DISJUNTORES-CONTATORES-E-BARRAMENTOS-BLINDADOS.pdf" TargetMode="External"/><Relationship Id="rId5714" Type="http://schemas.openxmlformats.org/officeDocument/2006/relationships/hyperlink" Target="https://www.caixa.gov.br/Downloads/sinapi-cadernos-tecnicos/SINAPI-CT-INSTALACOES-PREDIAIS-DE-AGUA-QUENTE-EM-CPVC.pdf" TargetMode="External"/><Relationship Id="rId8120" Type="http://schemas.openxmlformats.org/officeDocument/2006/relationships/hyperlink" Target="https://www.caixa.gov.br/Downloads/sinapi-cadernos-tecnicos/SINAPI-CT-POSTES-DE-CONCRETO-E-METALICOS.pdf" TargetMode="External"/><Relationship Id="rId3265" Type="http://schemas.openxmlformats.org/officeDocument/2006/relationships/hyperlink" Target="https://www.caixa.gov.br/Downloads/sinapi-cadernos-tecnicos/SINAPI-CT-ESCAVACAO-DE-VALAS.pdf" TargetMode="External"/><Relationship Id="rId4316" Type="http://schemas.openxmlformats.org/officeDocument/2006/relationships/hyperlink" Target="https://www.caixa.gov.br/Downloads/sinapi-cadernos-tecnicos/SINAPI-CT-ILUMINACAO-PREDIAL-E-MONITORAMENTO.pdf" TargetMode="External"/><Relationship Id="rId4730" Type="http://schemas.openxmlformats.org/officeDocument/2006/relationships/hyperlink" Target="https://www.caixa.gov.br/Downloads/sinapi-cadernos-tecnicos/SINAPI-CT-INSTALACOES-ELETRICAS-REDE-DE-DISTRIBUICAO.pdf" TargetMode="External"/><Relationship Id="rId7886" Type="http://schemas.openxmlformats.org/officeDocument/2006/relationships/hyperlink" Target="https://www.caixa.gov.br/Downloads/sinapi-cadernos-tecnicos/SINAPI-CT-PINTURA-EM-MADEIRA.pdf" TargetMode="External"/><Relationship Id="rId8937" Type="http://schemas.openxmlformats.org/officeDocument/2006/relationships/hyperlink" Target="https://www.caixa.gov.br/Downloads/sinapi-cadernos-tecnicos/SINAPI-CT-SISTEMA-DE-PROTECAO-CONTRA-DESCARGAS-ATMOSFERICAS-SPDA.pdf" TargetMode="External"/><Relationship Id="rId186" Type="http://schemas.openxmlformats.org/officeDocument/2006/relationships/hyperlink" Target="https://www.caixa.gov.br/Downloads/sinapi-cadernos-tecnicos/SINAPI-CT-ARGAMASSAS.pdf" TargetMode="External"/><Relationship Id="rId2281" Type="http://schemas.openxmlformats.org/officeDocument/2006/relationships/hyperlink" Target="https://www.caixa.gov.br/Downloads/sinapi-cadernos-tecnicos/SINAPI-CT-DEPRECIACAO-JUROS-IMPOSTOS-E-SEGUROS-MANUTENCAO-E-MATERIAIS-NA-OPERACAO-DOS-EQUIPAMENTOS.pdf" TargetMode="External"/><Relationship Id="rId3332" Type="http://schemas.openxmlformats.org/officeDocument/2006/relationships/hyperlink" Target="https://www.caixa.gov.br/Downloads/sinapi-cadernos-tecnicos/SINAPI-CT-ESCAVACAO-DE-VALAS.pdf" TargetMode="External"/><Relationship Id="rId6488" Type="http://schemas.openxmlformats.org/officeDocument/2006/relationships/hyperlink" Target="https://www.caixa.gov.br/Downloads/sinapi-cadernos-tecnicos/SINAPI-CT-INSTALACOES-EM-COBRE.pdf" TargetMode="External"/><Relationship Id="rId7539" Type="http://schemas.openxmlformats.org/officeDocument/2006/relationships/hyperlink" Target="https://www.caixa.gov.br/Downloads/sinapi-cadernos-tecnicos/SINAPI-CT-PAREDES-DE-CONCRETO-CONCRETAGEM.pdf" TargetMode="External"/><Relationship Id="rId253" Type="http://schemas.openxmlformats.org/officeDocument/2006/relationships/hyperlink" Target="https://www.caixa.gov.br/Downloads/sinapi-cadernos-tecnicos/SINAPI-CT-ARGAMASSAS.pdf" TargetMode="External"/><Relationship Id="rId6555" Type="http://schemas.openxmlformats.org/officeDocument/2006/relationships/hyperlink" Target="https://www.caixa.gov.br/Downloads/sinapi-cadernos-tecnicos/SINAPI-CT-INSTALACOES-EM-COBRE.pdf" TargetMode="External"/><Relationship Id="rId7953" Type="http://schemas.openxmlformats.org/officeDocument/2006/relationships/hyperlink" Target="https://www.caixa.gov.br/Downloads/sinapi-cadernos-tecnicos/SINAPI-CT-PINTURA-EM-SUPERFICIES-METALICAS.pdf" TargetMode="External"/><Relationship Id="rId320" Type="http://schemas.openxmlformats.org/officeDocument/2006/relationships/hyperlink" Target="https://www.caixa.gov.br/Downloads/sinapi-cadernos-tecnicos/SINAPI-CT-ARMACAO-PARA-ESTRUTURAS-DE-CONCRETO-ARMADO.pdf" TargetMode="External"/><Relationship Id="rId2001" Type="http://schemas.openxmlformats.org/officeDocument/2006/relationships/hyperlink" Target="https://www.caixa.gov.br/Downloads/sinapi-cadernos-tecnicos/SINAPI-CT-DEPRECIACAO-JUROS-IMPOSTOS-E-SEGUROS-MANUTENCAO-E-MATERIAIS-NA-OPERACAO-DOS-EQUIPAMENTOS.pdf" TargetMode="External"/><Relationship Id="rId5157" Type="http://schemas.openxmlformats.org/officeDocument/2006/relationships/hyperlink" Target="https://www.caixa.gov.br/Downloads/sinapi-cadernos-tecnicos/SINAPI-CT-INSTALACOES-HIDRAULICAS-EM-PEX.pdf" TargetMode="External"/><Relationship Id="rId6208" Type="http://schemas.openxmlformats.org/officeDocument/2006/relationships/hyperlink" Target="https://www.caixa.gov.br/Downloads/sinapi-cadernos-tecnicos/SINAPI-CT-INSTALACOES-DE-GAS-E-INCENDIO-EM-ACO-E-FERRO-GALVANIZADO.pdf" TargetMode="External"/><Relationship Id="rId7606" Type="http://schemas.openxmlformats.org/officeDocument/2006/relationships/hyperlink" Target="https://www.caixa.gov.br/Downloads/sinapi-cadernos-tecnicos/SINAPI-CT-PAREDES-EM-DRYWALL.pdf" TargetMode="External"/><Relationship Id="rId5571" Type="http://schemas.openxmlformats.org/officeDocument/2006/relationships/hyperlink" Target="https://www.caixa.gov.br/Downloads/sinapi-cadernos-tecnicos/SINAPI-CT-INSTALACOES-PREDIAIS-DE-AGUA-FRIA-EM-PVC.pdf" TargetMode="External"/><Relationship Id="rId6622" Type="http://schemas.openxmlformats.org/officeDocument/2006/relationships/hyperlink" Target="https://www.caixa.gov.br/Downloads/sinapi-cadernos-tecnicos/SINAPI-CT-INSTALACOES-PARA-CANTEIROS-DE-OBRAS.pdf" TargetMode="External"/><Relationship Id="rId9778" Type="http://schemas.openxmlformats.org/officeDocument/2006/relationships/hyperlink" Target="https://www.caixa.gov.br/Downloads/sinapi-cadernos-tecnicos/SINAPI-CT-VALVULAS-PARA-REDES-DE-SANEAMENTO.pdf" TargetMode="External"/><Relationship Id="rId1767" Type="http://schemas.openxmlformats.org/officeDocument/2006/relationships/hyperlink" Target="https://www.caixa.gov.br/Downloads/sinapi-cadernos-tecnicos/SINAPI-CT-CUSTOS-HORARIOS-PRODUTIVO-E-IMPRODUTIVO-DOS-EQUIPAMENTOS.pdf" TargetMode="External"/><Relationship Id="rId2818" Type="http://schemas.openxmlformats.org/officeDocument/2006/relationships/hyperlink" Target="https://www.caixa.gov.br/Downloads/sinapi-cadernos-tecnicos/SINAPI-CT-DUTOS-PARA-AR-CONDICIONADO.pdf" TargetMode="External"/><Relationship Id="rId4173" Type="http://schemas.openxmlformats.org/officeDocument/2006/relationships/hyperlink" Target="https://www.caixa.gov.br/Downloads/sinapi-cadernos-tecnicos/SINAPI-CT-GESSO.pdf" TargetMode="External"/><Relationship Id="rId5224" Type="http://schemas.openxmlformats.org/officeDocument/2006/relationships/hyperlink" Target="https://www.caixa.gov.br/Downloads/sinapi-cadernos-tecnicos/SINAPI-CT-INSTALACOES-HIDRAULICAS-EM-PEX.pdf" TargetMode="External"/><Relationship Id="rId8794" Type="http://schemas.openxmlformats.org/officeDocument/2006/relationships/hyperlink" Target="https://www.caixa.gov.br/Downloads/sinapi-cadernos-tecnicos/SINAPI-CT-REMOCAO-DE-ENTULHO-E-DESCARTE.pdf" TargetMode="External"/><Relationship Id="rId59" Type="http://schemas.openxmlformats.org/officeDocument/2006/relationships/hyperlink" Target="https://www.caixa.gov.br/Downloads/sinapi-cadernos-tecnicos/SINAPI-CT-ALVENARIA-DE-VEDACAO.pdf" TargetMode="External"/><Relationship Id="rId1834" Type="http://schemas.openxmlformats.org/officeDocument/2006/relationships/hyperlink" Target="https://www.caixa.gov.br/Downloads/sinapi-cadernos-tecnicos/SINAPI-CT-CUSTOS-HORARIOS-PRODUTIVO-E-IMPRODUTIVO-DOS-EQUIPAMENTOS.pdf" TargetMode="External"/><Relationship Id="rId4240" Type="http://schemas.openxmlformats.org/officeDocument/2006/relationships/hyperlink" Target="https://www.caixa.gov.br/Downloads/sinapi-cadernos-tecnicos/SINAPI-CT-GUIAS-E-SARJETAS.pdf" TargetMode="External"/><Relationship Id="rId7396" Type="http://schemas.openxmlformats.org/officeDocument/2006/relationships/hyperlink" Target="https://www.caixa.gov.br/Downloads/sinapi-cadernos-tecnicos/SINAPI-CT-MASSA-UNICA-EXTERNA.pdf" TargetMode="External"/><Relationship Id="rId8447" Type="http://schemas.openxmlformats.org/officeDocument/2006/relationships/hyperlink" Target="https://www.caixa.gov.br/Downloads/sinapi-cadernos-tecnicos/SINAPI-CT-RASGOS-E-FIXACOES.pdf" TargetMode="External"/><Relationship Id="rId8861" Type="http://schemas.openxmlformats.org/officeDocument/2006/relationships/hyperlink" Target="https://www.caixa.gov.br/Downloads/sinapi-cadernos-tecnicos/SINAPI-CT-SINALIZACAO-HORIZONTAL-VIARIA.pdf" TargetMode="External"/><Relationship Id="rId7049" Type="http://schemas.openxmlformats.org/officeDocument/2006/relationships/hyperlink" Target="https://www.caixa.gov.br/Downloads/sinapi-metodologia/Livro_SINAPI_Calculos_Parametros.pdf" TargetMode="External"/><Relationship Id="rId7463" Type="http://schemas.openxmlformats.org/officeDocument/2006/relationships/hyperlink" Target="https://www.caixa.gov.br/Downloads/sinapi-cadernos-tecnicos/SINAPI-CT-MOBILIARIO-URBANO.pdf" TargetMode="External"/><Relationship Id="rId8514" Type="http://schemas.openxmlformats.org/officeDocument/2006/relationships/hyperlink" Target="https://www.caixa.gov.br/Downloads/sinapi-cadernos-tecnicos/SINAPI-CT-RECOMPOSICAO-DE-PAVIMENTOS.pdf" TargetMode="External"/><Relationship Id="rId1901" Type="http://schemas.openxmlformats.org/officeDocument/2006/relationships/hyperlink" Target="https://www.caixa.gov.br/Downloads/sinapi-cadernos-tecnicos/SINAPI-CT-DEMOLICOES-E-REMOCOES.pdf" TargetMode="External"/><Relationship Id="rId3659" Type="http://schemas.openxmlformats.org/officeDocument/2006/relationships/hyperlink" Target="https://www.caixa.gov.br/Downloads/sinapi-cadernos-tecnicos/SINAPI-CT-ESTRUTURA-E-TRAMA-PARA-COBERTURA.pdf" TargetMode="External"/><Relationship Id="rId6065" Type="http://schemas.openxmlformats.org/officeDocument/2006/relationships/hyperlink" Target="https://www.caixa.gov.br/Downloads/sinapi-cadernos-tecnicos/SINAPI-CT-INSTALACOES-DE-GAS-E-INCENDIO-EM-ACO-E-FERRO-GALVANIZADO.pdf" TargetMode="External"/><Relationship Id="rId7116" Type="http://schemas.openxmlformats.org/officeDocument/2006/relationships/hyperlink" Target="https://www.caixa.gov.br/Downloads/sinapi-metodologia/Livro_SINAPI_Calculos_Parametros.pdf" TargetMode="External"/><Relationship Id="rId5081" Type="http://schemas.openxmlformats.org/officeDocument/2006/relationships/hyperlink" Target="https://www.caixa.gov.br/Downloads/sinapi-cadernos-tecnicos/SINAPI-CT-INSTALACOES-HIDRAULICAS-RESERVACAO-E-BOMBAS-DE-RECALQUE.pdf" TargetMode="External"/><Relationship Id="rId6132" Type="http://schemas.openxmlformats.org/officeDocument/2006/relationships/hyperlink" Target="https://www.caixa.gov.br/Downloads/sinapi-cadernos-tecnicos/SINAPI-CT-INSTALACOES-DE-GAS-E-INCENDIO-EM-ACO-E-FERRO-GALVANIZADO.pdf" TargetMode="External"/><Relationship Id="rId7530" Type="http://schemas.openxmlformats.org/officeDocument/2006/relationships/hyperlink" Target="https://www.caixa.gov.br/Downloads/sinapi-cadernos-tecnicos/SINAPI-CT-PAREDES-DE-CONCRETO-ARMACAO.pdf" TargetMode="External"/><Relationship Id="rId9288" Type="http://schemas.openxmlformats.org/officeDocument/2006/relationships/hyperlink" Target="https://www.caixa.gov.br/Downloads/sinapi-cadernos-tecnicos/SINAPI-CT-TRANSPORTE-CARGA-E-DESCARGA-DE-MATERIAIS.pdf" TargetMode="External"/><Relationship Id="rId994" Type="http://schemas.openxmlformats.org/officeDocument/2006/relationships/hyperlink" Target="https://www.caixa.gov.br/Downloads/sinapi-cadernos-tecnicos/SINAPI-CT-BOCAS-PARA-BUEIROS.pdf" TargetMode="External"/><Relationship Id="rId2675" Type="http://schemas.openxmlformats.org/officeDocument/2006/relationships/hyperlink" Target="https://www.caixa.gov.br/Downloads/sinapi-cadernos-tecnicos/SINAPI-CT-DEPRECIACAO-JUROS-IMPOSTOS-E-SEGUROS-MANUTENCAO-E-MATERIAIS-NA-OPERACAO-DOS-EQUIPAMENTOS.pdf" TargetMode="External"/><Relationship Id="rId3726" Type="http://schemas.openxmlformats.org/officeDocument/2006/relationships/hyperlink" Target="https://www.caixa.gov.br/Downloads/sinapi-cadernos-tecnicos/SINAPI-CT-ESTRUTURAS-PRE-FABRICADAS-E-PRE-MOLDADAS.pdf" TargetMode="External"/><Relationship Id="rId647" Type="http://schemas.openxmlformats.org/officeDocument/2006/relationships/hyperlink" Target="https://www.caixa.gov.br/Downloads/sinapi-cadernos-tecnicos/SINAPI-CT-ASSENTAMENTO-DE-TUBOS-DE-ESGOTO-OU-DRENAGEM-PLUVIAL-EM-CONCRETO.pdf" TargetMode="External"/><Relationship Id="rId1277" Type="http://schemas.openxmlformats.org/officeDocument/2006/relationships/hyperlink" Target="https://www.caixa.gov.br/Downloads/sinapi-cadernos-tecnicos/SINAPI-CT-CHAPISCO.pdf" TargetMode="External"/><Relationship Id="rId1691" Type="http://schemas.openxmlformats.org/officeDocument/2006/relationships/hyperlink" Target="https://www.caixa.gov.br/Downloads/sinapi-cadernos-tecnicos/SINAPI-CT-CUSTOS-HORARIOS-PRODUTIVO-E-IMPRODUTIVO-DOS-EQUIPAMENTOS.pdf" TargetMode="External"/><Relationship Id="rId2328" Type="http://schemas.openxmlformats.org/officeDocument/2006/relationships/hyperlink" Target="https://www.caixa.gov.br/Downloads/sinapi-cadernos-tecnicos/SINAPI-CT-DEPRECIACAO-JUROS-IMPOSTOS-E-SEGUROS-MANUTENCAO-E-MATERIAIS-NA-OPERACAO-DOS-EQUIPAMENTOS.pdf" TargetMode="External"/><Relationship Id="rId2742" Type="http://schemas.openxmlformats.org/officeDocument/2006/relationships/hyperlink" Target="https://www.caixa.gov.br/Downloads/sinapi-cadernos-tecnicos/SINAPI-CT-DRENAGEM-DE-AR-CONDICIONADO.pdf" TargetMode="External"/><Relationship Id="rId5898" Type="http://schemas.openxmlformats.org/officeDocument/2006/relationships/hyperlink" Target="https://www.caixa.gov.br/Downloads/sinapi-cadernos-tecnicos/SINAPI-CT-INSTALACOES-PREDIAIS-DE-AGUAS-PLUVIAIS-TUBOS-CONEXOES-CAIXAS-E-RALOS.pdf" TargetMode="External"/><Relationship Id="rId6949" Type="http://schemas.openxmlformats.org/officeDocument/2006/relationships/hyperlink" Target="https://www.caixa.gov.br/Downloads/sinapi-metodologia/Livro_SINAPI_Calculos_Parametros.pdf" TargetMode="External"/><Relationship Id="rId9355" Type="http://schemas.openxmlformats.org/officeDocument/2006/relationships/hyperlink" Target="https://www.caixa.gov.br/Downloads/sinapi-cadernos-tecnicos/SINAPI-CT-TRANSPORTE-CARGA-E-DESCARGA-DE-MATERIAIS.pdf" TargetMode="External"/><Relationship Id="rId714" Type="http://schemas.openxmlformats.org/officeDocument/2006/relationships/hyperlink" Target="https://www.caixa.gov.br/Downloads/sinapi-cadernos-tecnicos/SINAPI-CT-ASSENTAMENTO-DE-TUBOS-DE-ESGOTO-OU-DRENAGEM-PLUVIAL-EM-CONCRETO.pdf" TargetMode="External"/><Relationship Id="rId1344" Type="http://schemas.openxmlformats.org/officeDocument/2006/relationships/hyperlink" Target="https://www.caixa.gov.br/Downloads/sinapi-cadernos-tecnicos/SINAPI-CT-CONCRETO-PROTENDIDO.pdf" TargetMode="External"/><Relationship Id="rId5965" Type="http://schemas.openxmlformats.org/officeDocument/2006/relationships/hyperlink" Target="https://www.caixa.gov.br/Downloads/sinapi-cadernos-tecnicos/SINAPI-CT-INSTALACOES-DE-GAS-E-INCENDIO-EM-ACO-E-FERRO-GALVANIZADO.pdf" TargetMode="External"/><Relationship Id="rId8371" Type="http://schemas.openxmlformats.org/officeDocument/2006/relationships/hyperlink" Target="https://www.caixa.gov.br/Downloads/sinapi-cadernos-tecnicos/SINAPI-CT-RADIER-PISO-DE-CONCRETO-E-LAJE-SOBRE-SOLO.pdf" TargetMode="External"/><Relationship Id="rId9008" Type="http://schemas.openxmlformats.org/officeDocument/2006/relationships/hyperlink" Target="https://www.caixa.gov.br/Downloads/sinapi-cadernos-tecnicos/SINAPI-CT-SISTEMAS-DE-MEDICAO.pdf" TargetMode="External"/><Relationship Id="rId9422" Type="http://schemas.openxmlformats.org/officeDocument/2006/relationships/hyperlink" Target="https://www.caixa.gov.br/Downloads/sinapi-cadernos-tecnicos/SINAPI-CT-TRANSPORTE-CARGA-E-DESCARGA-DE-MATERIAIS.pdf" TargetMode="External"/><Relationship Id="rId50" Type="http://schemas.openxmlformats.org/officeDocument/2006/relationships/hyperlink" Target="https://www.caixa.gov.br/Downloads/sinapi-cadernos-tecnicos/SINAPI-CT-ALVENARIA-DE-VEDACAO.pdf" TargetMode="External"/><Relationship Id="rId1411" Type="http://schemas.openxmlformats.org/officeDocument/2006/relationships/hyperlink" Target="https://www.caixa.gov.br/Downloads/sinapi-cadernos-tecnicos/SINAPI-CT-CONTRAPISO.pdf" TargetMode="External"/><Relationship Id="rId4567" Type="http://schemas.openxmlformats.org/officeDocument/2006/relationships/hyperlink" Target="https://www.caixa.gov.br/Downloads/sinapi-cadernos-tecnicos/SINAPI-CT-INSTALACOES-ELETRICAS-ELETRODUTOS-CONEXOES-E-CONDULETES-APARENTES.pdf" TargetMode="External"/><Relationship Id="rId5618" Type="http://schemas.openxmlformats.org/officeDocument/2006/relationships/hyperlink" Target="https://www.caixa.gov.br/Downloads/sinapi-cadernos-tecnicos/SINAPI-CT-INSTALACOES-PREDIAIS-DE-AGUA-FRIA-EM-PVC.pdf" TargetMode="External"/><Relationship Id="rId8024" Type="http://schemas.openxmlformats.org/officeDocument/2006/relationships/hyperlink" Target="https://www.caixa.gov.br/Downloads/sinapi-cadernos-tecnicos/SINAPI-CT-PISOS.pdf" TargetMode="External"/><Relationship Id="rId3169" Type="http://schemas.openxmlformats.org/officeDocument/2006/relationships/hyperlink" Target="https://www.caixa.gov.br/Downloads/sinapi-cadernos-tecnicos/SINAPI-CT-ESCAVACAO-HORIZONTAL.pdf" TargetMode="External"/><Relationship Id="rId3583" Type="http://schemas.openxmlformats.org/officeDocument/2006/relationships/hyperlink" Target="https://www.caixa.gov.br/Downloads/sinapi-cadernos-tecnicos/SINAPI-CT-ESTACAS-BROCA-STRAUSS-E-ESCAVADA-COM-FLUIDO-ESTABILIZANTE.pdf" TargetMode="External"/><Relationship Id="rId4981" Type="http://schemas.openxmlformats.org/officeDocument/2006/relationships/hyperlink" Target="https://www.caixa.gov.br/Downloads/sinapi-cadernos-tecnicos/SINAPI-CT-INSTALACOES-HIDRAULICAS-RESERVACAO-E-BOMBAS-DE-RECALQUE.pdf" TargetMode="External"/><Relationship Id="rId7040" Type="http://schemas.openxmlformats.org/officeDocument/2006/relationships/hyperlink" Target="https://www.caixa.gov.br/Downloads/sinapi-metodologia/Livro_SINAPI_Calculos_Parametros.pdf" TargetMode="External"/><Relationship Id="rId2185" Type="http://schemas.openxmlformats.org/officeDocument/2006/relationships/hyperlink" Target="https://www.caixa.gov.br/Downloads/sinapi-cadernos-tecnicos/SINAPI-CT-DEPRECIACAO-JUROS-IMPOSTOS-E-SEGUROS-MANUTENCAO-E-MATERIAIS-NA-OPERACAO-DOS-EQUIPAMENTOS.pdf" TargetMode="External"/><Relationship Id="rId3236" Type="http://schemas.openxmlformats.org/officeDocument/2006/relationships/hyperlink" Target="https://www.caixa.gov.br/Downloads/sinapi-cadernos-tecnicos/SINAPI-CT-ESCAVACAO-VERTICAL-A-CEU-ABERTO.pdf" TargetMode="External"/><Relationship Id="rId4634" Type="http://schemas.openxmlformats.org/officeDocument/2006/relationships/hyperlink" Target="https://www.caixa.gov.br/Downloads/sinapi-cadernos-tecnicos/SINAPI-CT-INSTALACOES-ELETRICAS-QUADROS-CABOS-DISJUNTORES-CONTATORES-E-BARRAMENTOS-BLINDADOS.pdf" TargetMode="External"/><Relationship Id="rId157" Type="http://schemas.openxmlformats.org/officeDocument/2006/relationships/hyperlink" Target="https://www.caixa.gov.br/Downloads/sinapi-cadernos-tecnicos/SINAPI-CT-ARGAMASSAS.pdf" TargetMode="External"/><Relationship Id="rId3650" Type="http://schemas.openxmlformats.org/officeDocument/2006/relationships/hyperlink" Target="https://www.caixa.gov.br/Downloads/sinapi-cadernos-tecnicos/SINAPI-CT-ESTRUTURA-E-TRAMA-PARA-COBERTURA.pdf" TargetMode="External"/><Relationship Id="rId4701" Type="http://schemas.openxmlformats.org/officeDocument/2006/relationships/hyperlink" Target="https://www.caixa.gov.br/Downloads/sinapi-cadernos-tecnicos/SINAPI-CT-INSTALACOES-ELETRICAS-QUADROS-CABOS-DISJUNTORES-CONTATORES-E-BARRAMENTOS-BLINDADOS.pdf" TargetMode="External"/><Relationship Id="rId7857" Type="http://schemas.openxmlformats.org/officeDocument/2006/relationships/hyperlink" Target="https://www.caixa.gov.br/Downloads/sinapi-cadernos-tecnicos/SINAPI-CT-PINTURA-EXTERNA.pdf" TargetMode="External"/><Relationship Id="rId8908" Type="http://schemas.openxmlformats.org/officeDocument/2006/relationships/hyperlink" Target="https://www.caixa.gov.br/Downloads/sinapi-cadernos-tecnicos/SINAPI-CT-SINALIZACAO-VERTICAL-VIARIA.pdf" TargetMode="External"/><Relationship Id="rId571" Type="http://schemas.openxmlformats.org/officeDocument/2006/relationships/hyperlink" Target="https://www.caixa.gov.br/Downloads/sinapi-cadernos-tecnicos/SINAPI-CT-ASSENTAMENTO-DE-TUBOS-DE-PVC-E-METALICOS-EM-REDES-DE-AGUA.pdf" TargetMode="External"/><Relationship Id="rId2252" Type="http://schemas.openxmlformats.org/officeDocument/2006/relationships/hyperlink" Target="https://www.caixa.gov.br/Downloads/sinapi-cadernos-tecnicos/SINAPI-CT-DEPRECIACAO-JUROS-IMPOSTOS-E-SEGUROS-MANUTENCAO-E-MATERIAIS-NA-OPERACAO-DOS-EQUIPAMENTOS.pdf" TargetMode="External"/><Relationship Id="rId3303" Type="http://schemas.openxmlformats.org/officeDocument/2006/relationships/hyperlink" Target="https://www.caixa.gov.br/Downloads/sinapi-cadernos-tecnicos/SINAPI-CT-ESCAVACAO-DE-VALAS.pdf" TargetMode="External"/><Relationship Id="rId6459" Type="http://schemas.openxmlformats.org/officeDocument/2006/relationships/hyperlink" Target="https://www.caixa.gov.br/Downloads/sinapi-cadernos-tecnicos/SINAPI-CT-INSTALACOES-EM-COBRE.pdf" TargetMode="External"/><Relationship Id="rId6873" Type="http://schemas.openxmlformats.org/officeDocument/2006/relationships/hyperlink" Target="https://www.caixa.gov.br/Downloads/sinapi-metodologia/Livro_SINAPI_Calculos_Parametros.pdf" TargetMode="External"/><Relationship Id="rId7924" Type="http://schemas.openxmlformats.org/officeDocument/2006/relationships/hyperlink" Target="https://www.caixa.gov.br/Downloads/sinapi-cadernos-tecnicos/SINAPI-CT-PINTURA-EM-SUPERFICIES-METALICAS.pdf" TargetMode="External"/><Relationship Id="rId224" Type="http://schemas.openxmlformats.org/officeDocument/2006/relationships/hyperlink" Target="https://www.caixa.gov.br/Downloads/sinapi-cadernos-tecnicos/SINAPI-CT-ARGAMASSAS.pdf" TargetMode="External"/><Relationship Id="rId5475" Type="http://schemas.openxmlformats.org/officeDocument/2006/relationships/hyperlink" Target="https://www.caixa.gov.br/Downloads/sinapi-cadernos-tecnicos/SINAPI-CT-INSTALACOES-PREDIAIS-DE-AGUA-FRIA-EM-PVC.pdf" TargetMode="External"/><Relationship Id="rId6526" Type="http://schemas.openxmlformats.org/officeDocument/2006/relationships/hyperlink" Target="https://www.caixa.gov.br/Downloads/sinapi-cadernos-tecnicos/SINAPI-CT-INSTALACOES-EM-COBRE.pdf" TargetMode="External"/><Relationship Id="rId6940" Type="http://schemas.openxmlformats.org/officeDocument/2006/relationships/hyperlink" Target="https://www.caixa.gov.br/Downloads/sinapi-metodologia/Livro_SINAPI_Calculos_Parametros.pdf" TargetMode="External"/><Relationship Id="rId4077" Type="http://schemas.openxmlformats.org/officeDocument/2006/relationships/hyperlink" Target="https://www.caixa.gov.br/Downloads/sinapi-cadernos-tecnicos/SINAPI-CT-FORMAS-PARA-ESTRUTURAS-DE-CONCRETO-ARMADO.pdf" TargetMode="External"/><Relationship Id="rId4491" Type="http://schemas.openxmlformats.org/officeDocument/2006/relationships/hyperlink" Target="https://www.caixa.gov.br/Downloads/sinapi-cadernos-tecnicos/SINAPI-CT-INSTALACOES-ELETRICAS-ELETRODUTOS-EMBUTIDOS-CABOS-CAIXAS-TOMADAS-E-INTERRUPTORES.pdf" TargetMode="External"/><Relationship Id="rId5128" Type="http://schemas.openxmlformats.org/officeDocument/2006/relationships/hyperlink" Target="https://www.caixa.gov.br/Downloads/sinapi-cadernos-tecnicos/SINAPI-CT-INSTALACOES-HIDRAULICAS-EM-PEX.pdf" TargetMode="External"/><Relationship Id="rId5542" Type="http://schemas.openxmlformats.org/officeDocument/2006/relationships/hyperlink" Target="https://www.caixa.gov.br/Downloads/sinapi-cadernos-tecnicos/SINAPI-CT-INSTALACOES-PREDIAIS-DE-AGUA-FRIA-EM-PVC.pdf" TargetMode="External"/><Relationship Id="rId8698" Type="http://schemas.openxmlformats.org/officeDocument/2006/relationships/hyperlink" Target="https://www.caixa.gov.br/Downloads/sinapi-cadernos-tecnicos/SINAPI-CT-REDES-DE-AGUA-E-ESGOTO-EM-PEAD-LISO-(TUBOS-E-CONEXOES).pdf" TargetMode="External"/><Relationship Id="rId9749" Type="http://schemas.openxmlformats.org/officeDocument/2006/relationships/hyperlink" Target="https://www.caixa.gov.br/Downloads/sinapi-cadernos-tecnicos/SINAPI-CT-VALVULAS-PARA-REDES-DE-SANEAMENTO.pdf" TargetMode="External"/><Relationship Id="rId1738" Type="http://schemas.openxmlformats.org/officeDocument/2006/relationships/hyperlink" Target="https://www.caixa.gov.br/Downloads/sinapi-cadernos-tecnicos/SINAPI-CT-CUSTOS-HORARIOS-PRODUTIVO-E-IMPRODUTIVO-DOS-EQUIPAMENTOS.pdf" TargetMode="External"/><Relationship Id="rId3093" Type="http://schemas.openxmlformats.org/officeDocument/2006/relationships/hyperlink" Target="https://www.caixa.gov.br/Downloads/sinapi-cadernos-tecnicos/SINAPI-CT-ESCADAS.pdf" TargetMode="External"/><Relationship Id="rId4144" Type="http://schemas.openxmlformats.org/officeDocument/2006/relationships/hyperlink" Target="https://www.caixa.gov.br/Downloads/sinapi-cadernos-tecnicos/SINAPI-CT-GALERIAS-COM-ADUELAS-DE-CONCRETO.pdf" TargetMode="External"/><Relationship Id="rId8765" Type="http://schemas.openxmlformats.org/officeDocument/2006/relationships/hyperlink" Target="https://www.caixa.gov.br/Downloads/sinapi-cadernos-tecnicos/SINAPI-CT-REDES-DE-AGUA-E-ESGOTO-EM-PEAD-LISO-(TUBOS-E-CONEXOES).pdf" TargetMode="External"/><Relationship Id="rId3160" Type="http://schemas.openxmlformats.org/officeDocument/2006/relationships/hyperlink" Target="https://www.caixa.gov.br/Downloads/sinapi-cadernos-tecnicos/SINAPI-CT-ESCAVACAO-HORIZONTAL.pdf" TargetMode="External"/><Relationship Id="rId4211" Type="http://schemas.openxmlformats.org/officeDocument/2006/relationships/hyperlink" Target="https://www.caixa.gov.br/Downloads/sinapi-cadernos-tecnicos/SINAPI-CT-GRAUTE-E-ARMACAO.pdf" TargetMode="External"/><Relationship Id="rId7367" Type="http://schemas.openxmlformats.org/officeDocument/2006/relationships/hyperlink" Target="https://www.caixa.gov.br/Downloads/sinapi-cadernos-tecnicos/SINAPI-CT-MASSA-UNICA-EXTERNA.pdf" TargetMode="External"/><Relationship Id="rId8418" Type="http://schemas.openxmlformats.org/officeDocument/2006/relationships/hyperlink" Target="https://www.caixa.gov.br/Downloads/sinapi-cadernos-tecnicos/SINAPI-CT-RASGOS-E-FIXACOES.pdf" TargetMode="External"/><Relationship Id="rId1805" Type="http://schemas.openxmlformats.org/officeDocument/2006/relationships/hyperlink" Target="https://www.caixa.gov.br/Downloads/sinapi-cadernos-tecnicos/SINAPI-CT-CUSTOS-HORARIOS-PRODUTIVO-E-IMPRODUTIVO-DOS-EQUIPAMENTOS.pdf" TargetMode="External"/><Relationship Id="rId7781" Type="http://schemas.openxmlformats.org/officeDocument/2006/relationships/hyperlink" Target="https://www.caixa.gov.br/Downloads/sinapi-cadernos-tecnicos/SINAPI-CT-PERFURACAO-HORIZONTAL-DIRECIONAL-HDD.pdf" TargetMode="External"/><Relationship Id="rId8832" Type="http://schemas.openxmlformats.org/officeDocument/2006/relationships/hyperlink" Target="https://www.caixa.gov.br/Downloads/sinapi-cadernos-tecnicos/SINAPI-CT-REVESTIMENTOS-CERAMICOS-INTERNOS.pdf" TargetMode="External"/><Relationship Id="rId3977" Type="http://schemas.openxmlformats.org/officeDocument/2006/relationships/hyperlink" Target="https://www.caixa.gov.br/Downloads/sinapi-cadernos-tecnicos/SINAPI-CT-FUNDACOES-RASAS-(BLOCOS-SAPATAS-VIGAS-BALDRAME).pdf" TargetMode="External"/><Relationship Id="rId6036" Type="http://schemas.openxmlformats.org/officeDocument/2006/relationships/hyperlink" Target="https://www.caixa.gov.br/Downloads/sinapi-cadernos-tecnicos/SINAPI-CT-INSTALACOES-DE-GAS-E-INCENDIO-EM-ACO-E-FERRO-GALVANIZADO.pdf" TargetMode="External"/><Relationship Id="rId6383" Type="http://schemas.openxmlformats.org/officeDocument/2006/relationships/hyperlink" Target="https://www.caixa.gov.br/Downloads/sinapi-cadernos-tecnicos/SINAPI-CT-INSTALACOES-EM-COBRE.pdf" TargetMode="External"/><Relationship Id="rId7434" Type="http://schemas.openxmlformats.org/officeDocument/2006/relationships/hyperlink" Target="https://www.caixa.gov.br/Downloads/sinapi-cadernos-tecnicos/SINAPI-CT-MASSA-UNICA-INTERNA.pdf" TargetMode="External"/><Relationship Id="rId898" Type="http://schemas.openxmlformats.org/officeDocument/2006/relationships/hyperlink" Target="https://www.caixa.gov.br/Downloads/sinapi-cadernos-tecnicos/SINAPI-CT-ATERROS-BASES-SUB-BASES-E-IMPRIMACOES.pdf" TargetMode="External"/><Relationship Id="rId2579" Type="http://schemas.openxmlformats.org/officeDocument/2006/relationships/hyperlink" Target="https://www.caixa.gov.br/Downloads/sinapi-cadernos-tecnicos/SINAPI-CT-DEPRECIACAO-JUROS-IMPOSTOS-E-SEGUROS-MANUTENCAO-E-MATERIAIS-NA-OPERACAO-DOS-EQUIPAMENTOS.pdf" TargetMode="External"/><Relationship Id="rId2993" Type="http://schemas.openxmlformats.org/officeDocument/2006/relationships/hyperlink" Target="https://www.caixa.gov.br/Downloads/sinapi-cadernos-tecnicos/SINAPI-CT-EQUIPAMENTOS-DE-PROTECAO-COLETIVA.pdf" TargetMode="External"/><Relationship Id="rId6450" Type="http://schemas.openxmlformats.org/officeDocument/2006/relationships/hyperlink" Target="https://www.caixa.gov.br/Downloads/sinapi-cadernos-tecnicos/SINAPI-CT-INSTALACOES-EM-COBRE.pdf" TargetMode="External"/><Relationship Id="rId7501" Type="http://schemas.openxmlformats.org/officeDocument/2006/relationships/hyperlink" Target="https://www.caixa.gov.br/Downloads/sinapi-cadernos-tecnicos/SINAPI-CT-PAISAGISMO-PLANTIO.pdf" TargetMode="External"/><Relationship Id="rId965" Type="http://schemas.openxmlformats.org/officeDocument/2006/relationships/hyperlink" Target="https://www.caixa.gov.br/Downloads/sinapi-cadernos-tecnicos/SINAPI-CT-ATERROS-BASES-SUB-BASES-E-IMPRIMACOES.pdf" TargetMode="External"/><Relationship Id="rId1595" Type="http://schemas.openxmlformats.org/officeDocument/2006/relationships/hyperlink" Target="https://www.caixa.gov.br/Downloads/sinapi-cadernos-tecnicos/SINAPI-CT-CUSTOS-HORARIOS-PRODUTIVO-E-IMPRODUTIVO-DOS-EQUIPAMENTOS.pdf" TargetMode="External"/><Relationship Id="rId2646" Type="http://schemas.openxmlformats.org/officeDocument/2006/relationships/hyperlink" Target="https://www.caixa.gov.br/Downloads/sinapi-cadernos-tecnicos/SINAPI-CT-DEPRECIACAO-JUROS-IMPOSTOS-E-SEGUROS-MANUTENCAO-E-MATERIAIS-NA-OPERACAO-DOS-EQUIPAMENTOS.pdf" TargetMode="External"/><Relationship Id="rId5052" Type="http://schemas.openxmlformats.org/officeDocument/2006/relationships/hyperlink" Target="https://www.caixa.gov.br/Downloads/sinapi-cadernos-tecnicos/SINAPI-CT-INSTALACOES-HIDRAULICAS-RESERVACAO-E-BOMBAS-DE-RECALQUE.pdf" TargetMode="External"/><Relationship Id="rId6103" Type="http://schemas.openxmlformats.org/officeDocument/2006/relationships/hyperlink" Target="https://www.caixa.gov.br/Downloads/sinapi-cadernos-tecnicos/SINAPI-CT-INSTALACOES-DE-GAS-E-INCENDIO-EM-ACO-E-FERRO-GALVANIZADO.pdf" TargetMode="External"/><Relationship Id="rId9259" Type="http://schemas.openxmlformats.org/officeDocument/2006/relationships/hyperlink" Target="https://www.caixa.gov.br/Downloads/sinapi-cadernos-tecnicos/SINAPI-CT-TRANSPORTE-DE-MATERIAIS-DENTRO-DO-CANTEIRO-DE-OBRAS.pdf" TargetMode="External"/><Relationship Id="rId9673" Type="http://schemas.openxmlformats.org/officeDocument/2006/relationships/hyperlink" Target="https://www.caixa.gov.br/Downloads/sinapi-cadernos-tecnicos/SINAPI-CT-VALVULAS-E-REGISTROS-PARA-SISTEMAS-PREDIAIS.pdf" TargetMode="External"/><Relationship Id="rId618" Type="http://schemas.openxmlformats.org/officeDocument/2006/relationships/hyperlink" Target="https://www.caixa.gov.br/Downloads/sinapi-cadernos-tecnicos/SINAPI-CT-ASSENTAMENTO-DE-TUBOS-DE-PVC-E-METALICOS-EM-REDES-DE-AGUA.pdf" TargetMode="External"/><Relationship Id="rId1248" Type="http://schemas.openxmlformats.org/officeDocument/2006/relationships/hyperlink" Target="https://www.caixa.gov.br/Downloads/sinapi-cadernos-tecnicos/SINAPI-CT-CERCAS-PROTETORES-E-ALAMBRADOS.pdf" TargetMode="External"/><Relationship Id="rId1662" Type="http://schemas.openxmlformats.org/officeDocument/2006/relationships/hyperlink" Target="https://www.caixa.gov.br/Downloads/sinapi-cadernos-tecnicos/SINAPI-CT-CUSTOS-HORARIOS-PRODUTIVO-E-IMPRODUTIVO-DOS-EQUIPAMENTOS.pdf" TargetMode="External"/><Relationship Id="rId5869" Type="http://schemas.openxmlformats.org/officeDocument/2006/relationships/hyperlink" Target="https://www.caixa.gov.br/Downloads/sinapi-cadernos-tecnicos/SINAPI-CT-INSTALACOES-PREDIAIS-DE-AGUAS-PLUVIAIS-TUBOS-CONEXOES-CAIXAS-E-RALOS.pdf" TargetMode="External"/><Relationship Id="rId8275" Type="http://schemas.openxmlformats.org/officeDocument/2006/relationships/hyperlink" Target="https://www.caixa.gov.br/Downloads/sinapi-cadernos-tecnicos/SINAPI-CT-POCOS-DE-VISITA-E-CAIXAS-PARA-BOCAS-DE-LOBO.pdf" TargetMode="External"/><Relationship Id="rId9326" Type="http://schemas.openxmlformats.org/officeDocument/2006/relationships/hyperlink" Target="https://www.caixa.gov.br/Downloads/sinapi-cadernos-tecnicos/SINAPI-CT-TRANSPORTE-CARGA-E-DESCARGA-DE-MATERIAIS.pdf" TargetMode="External"/><Relationship Id="rId1315" Type="http://schemas.openxmlformats.org/officeDocument/2006/relationships/hyperlink" Target="https://www.caixa.gov.br/Downloads/sinapi-cadernos-tecnicos/SINAPI-CT-CONCRETO-PROJETADO.pdf" TargetMode="External"/><Relationship Id="rId2713" Type="http://schemas.openxmlformats.org/officeDocument/2006/relationships/hyperlink" Target="https://www.caixa.gov.br/Downloads/sinapi-cadernos-tecnicos/SINAPI-CT-DISSIPADORES-DE-ENERGIA.pdf" TargetMode="External"/><Relationship Id="rId7291" Type="http://schemas.openxmlformats.org/officeDocument/2006/relationships/hyperlink" Target="https://www.caixa.gov.br/Downloads/sinapi-cadernos-tecnicos/SINAPI-CT-LUMINARIAS-EXTERNAS.pdf" TargetMode="External"/><Relationship Id="rId8342" Type="http://schemas.openxmlformats.org/officeDocument/2006/relationships/hyperlink" Target="https://www.caixa.gov.br/Downloads/sinapi-cadernos-tecnicos/SINAPI-CT-PRODUCAO-DE-CONCRETOS-E-ARGAMASSAS-UTILIZANDO-AGREGADO-RECICLADO.pdf" TargetMode="External"/><Relationship Id="rId9740" Type="http://schemas.openxmlformats.org/officeDocument/2006/relationships/hyperlink" Target="https://www.caixa.gov.br/Downloads/sinapi-cadernos-tecnicos/SINAPI-CT-VALVULAS-PARA-REDES-DE-SANEAMENTO.pdf" TargetMode="External"/><Relationship Id="rId4885" Type="http://schemas.openxmlformats.org/officeDocument/2006/relationships/hyperlink" Target="https://www.caixa.gov.br/Downloads/sinapi-cadernos-tecnicos/SINAPI-CT-INSTALACOES-HIDRAULICAS-RESERVACAO-E-BOMBAS-DE-RECALQUE.pdf" TargetMode="External"/><Relationship Id="rId5936" Type="http://schemas.openxmlformats.org/officeDocument/2006/relationships/hyperlink" Target="https://www.caixa.gov.br/Downloads/sinapi-cadernos-tecnicos/SINAPI-CT-INSTALACOES-DE-GAS-E-INCENDIO-EM-ACO-E-FERRO-GALVANIZADO.pdf" TargetMode="External"/><Relationship Id="rId21" Type="http://schemas.openxmlformats.org/officeDocument/2006/relationships/hyperlink" Target="https://www.caixa.gov.br/Downloads/sinapi-cadernos-tecnicos/SINAPI-CT-ALVENARIA-ESTRUTURAL-BLOCOS-DE-CONCRETO.pdf" TargetMode="External"/><Relationship Id="rId2089" Type="http://schemas.openxmlformats.org/officeDocument/2006/relationships/hyperlink" Target="https://www.caixa.gov.br/Downloads/sinapi-cadernos-tecnicos/SINAPI-CT-DEPRECIACAO-JUROS-IMPOSTOS-E-SEGUROS-MANUTENCAO-E-MATERIAIS-NA-OPERACAO-DOS-EQUIPAMENTOS.pdf" TargetMode="External"/><Relationship Id="rId3487" Type="http://schemas.openxmlformats.org/officeDocument/2006/relationships/hyperlink" Target="https://www.caixa.gov.br/Downloads/sinapi-cadernos-tecnicos/SINAPI-CT-ESQUADRIAS-PORTAS.pdf" TargetMode="External"/><Relationship Id="rId4538" Type="http://schemas.openxmlformats.org/officeDocument/2006/relationships/hyperlink" Target="https://www.caixa.gov.br/Downloads/sinapi-cadernos-tecnicos/SINAPI-CT-INSTALACOES-ELETRICAS-ELETRODUTOS-EMBUTIDOS-CABOS-CAIXAS-TOMADAS-E-INTERRUPTORES.pdf" TargetMode="External"/><Relationship Id="rId4952" Type="http://schemas.openxmlformats.org/officeDocument/2006/relationships/hyperlink" Target="https://www.caixa.gov.br/Downloads/sinapi-cadernos-tecnicos/SINAPI-CT-INSTALACOES-HIDRAULICAS-RESERVACAO-E-BOMBAS-DE-RECALQUE.pdf" TargetMode="External"/><Relationship Id="rId3554" Type="http://schemas.openxmlformats.org/officeDocument/2006/relationships/hyperlink" Target="https://www.caixa.gov.br/Downloads/sinapi-cadernos-tecnicos/SINAPI-CT-ESQUADRIAS-PORTAS.pdf" TargetMode="External"/><Relationship Id="rId4605" Type="http://schemas.openxmlformats.org/officeDocument/2006/relationships/hyperlink" Target="https://www.caixa.gov.br/Downloads/sinapi-cadernos-tecnicos/SINAPI-CT-INSTALACOES-ELETRICAS-ELETRODUTOS-CONEXOES-E-CONDULETES-APARENTES.pdf" TargetMode="External"/><Relationship Id="rId7011" Type="http://schemas.openxmlformats.org/officeDocument/2006/relationships/hyperlink" Target="https://www.caixa.gov.br/Downloads/sinapi-metodologia/Livro_SINAPI_Calculos_Parametros.pdf" TargetMode="External"/><Relationship Id="rId475" Type="http://schemas.openxmlformats.org/officeDocument/2006/relationships/hyperlink" Target="https://www.caixa.gov.br/Downloads/sinapi-cadernos-tecnicos/SINAPI-CT-ASSENTAMENTO-DE-TUBOS-DE-PVC-E-METALICOS-EM-REDES-DE-AGUA.pdf" TargetMode="External"/><Relationship Id="rId2156" Type="http://schemas.openxmlformats.org/officeDocument/2006/relationships/hyperlink" Target="https://www.caixa.gov.br/Downloads/sinapi-cadernos-tecnicos/SINAPI-CT-DEPRECIACAO-JUROS-IMPOSTOS-E-SEGUROS-MANUTENCAO-E-MATERIAIS-NA-OPERACAO-DOS-EQUIPAMENTOS.pdf" TargetMode="External"/><Relationship Id="rId2570" Type="http://schemas.openxmlformats.org/officeDocument/2006/relationships/hyperlink" Target="https://www.caixa.gov.br/Downloads/sinapi-cadernos-tecnicos/SINAPI-CT-DEPRECIACAO-JUROS-IMPOSTOS-E-SEGUROS-MANUTENCAO-E-MATERIAIS-NA-OPERACAO-DOS-EQUIPAMENTOS.pdf" TargetMode="External"/><Relationship Id="rId3207" Type="http://schemas.openxmlformats.org/officeDocument/2006/relationships/hyperlink" Target="https://www.caixa.gov.br/Downloads/sinapi-cadernos-tecnicos/SINAPI-CT-ESCAVACAO-VERTICAL-A-CEU-ABERTO.pdf" TargetMode="External"/><Relationship Id="rId3621" Type="http://schemas.openxmlformats.org/officeDocument/2006/relationships/hyperlink" Target="https://www.caixa.gov.br/Downloads/sinapi-cadernos-tecnicos/SINAPI-CT-ESTRUTURA-E-TRAMA-PARA-COBERTURA.pdf" TargetMode="External"/><Relationship Id="rId6777" Type="http://schemas.openxmlformats.org/officeDocument/2006/relationships/hyperlink" Target="https://www.caixa.gov.br/Downloads/sinapi-cadernos-tecnicos/SINAPI-CT-LIMPEZA-DE-OBRA.pdf" TargetMode="External"/><Relationship Id="rId7828" Type="http://schemas.openxmlformats.org/officeDocument/2006/relationships/hyperlink" Target="https://www.caixa.gov.br/Downloads/sinapi-cadernos-tecnicos/SINAPI-CT-PINTURA-EXTERNA.pdf" TargetMode="External"/><Relationship Id="rId9183" Type="http://schemas.openxmlformats.org/officeDocument/2006/relationships/hyperlink" Target="https://www.caixa.gov.br/Downloads/sinapi-cadernos-tecnicos/SINAPI-CT-TRANSPORTE-FLUVIAL-CARGA-E-DESCARGA.pdf" TargetMode="External"/><Relationship Id="rId128" Type="http://schemas.openxmlformats.org/officeDocument/2006/relationships/hyperlink" Target="https://www.caixa.gov.br/Downloads/sinapi-cadernos-tecnicos/SINAPI-CT-ARGAMASSAS.pdf" TargetMode="External"/><Relationship Id="rId542" Type="http://schemas.openxmlformats.org/officeDocument/2006/relationships/hyperlink" Target="https://www.caixa.gov.br/Downloads/sinapi-cadernos-tecnicos/SINAPI-CT-ASSENTAMENTO-DE-TUBOS-DE-PVC-E-METALICOS-EM-REDES-DE-AGUA.pdf" TargetMode="External"/><Relationship Id="rId1172" Type="http://schemas.openxmlformats.org/officeDocument/2006/relationships/hyperlink" Target="https://www.caixa.gov.br/Downloads/sinapi-cadernos-tecnicos/SINAPI-CT-CAIXAS-DE-AGUA-PARA-EDIFICACOES.pdf" TargetMode="External"/><Relationship Id="rId2223" Type="http://schemas.openxmlformats.org/officeDocument/2006/relationships/hyperlink" Target="https://www.caixa.gov.br/Downloads/sinapi-cadernos-tecnicos/SINAPI-CT-DEPRECIACAO-JUROS-IMPOSTOS-E-SEGUROS-MANUTENCAO-E-MATERIAIS-NA-OPERACAO-DOS-EQUIPAMENTOS.pdf" TargetMode="External"/><Relationship Id="rId5379" Type="http://schemas.openxmlformats.org/officeDocument/2006/relationships/hyperlink" Target="https://www.caixa.gov.br/Downloads/sinapi-cadernos-tecnicos/SINAPI-CT-INSTALACOES-PREDIAIS-DE-ESGOTO-TUBOS-E-CONEXOES.pdf" TargetMode="External"/><Relationship Id="rId5793" Type="http://schemas.openxmlformats.org/officeDocument/2006/relationships/hyperlink" Target="https://www.caixa.gov.br/Downloads/sinapi-cadernos-tecnicos/SINAPI-CT-INSTALACOES-PREDIAIS-DE-AGUA-QUENTE-EM-CPVC.pdf" TargetMode="External"/><Relationship Id="rId6844" Type="http://schemas.openxmlformats.org/officeDocument/2006/relationships/hyperlink" Target="https://www.caixa.gov.br/Downloads/sinapi-metodologia/Livro_SINAPI_Calculos_Parametros.pdf" TargetMode="External"/><Relationship Id="rId9250" Type="http://schemas.openxmlformats.org/officeDocument/2006/relationships/hyperlink" Target="https://www.caixa.gov.br/Downloads/sinapi-cadernos-tecnicos/SINAPI-CT-TRANSPORTE-DE-MATERIAIS-DENTRO-DO-CANTEIRO-DE-OBRAS.pdf" TargetMode="External"/><Relationship Id="rId4395" Type="http://schemas.openxmlformats.org/officeDocument/2006/relationships/hyperlink" Target="https://www.caixa.gov.br/Downloads/sinapi-cadernos-tecnicos/SINAPI-CT-INSTALACOES-ELETRICAS-ELETRODUTOS-EMBUTIDOS-CABOS-CAIXAS-TOMADAS-E-INTERRUPTORES.pdf" TargetMode="External"/><Relationship Id="rId5446" Type="http://schemas.openxmlformats.org/officeDocument/2006/relationships/hyperlink" Target="https://www.caixa.gov.br/Downloads/sinapi-cadernos-tecnicos/SINAPI-CT-INSTALACOES-PREDIAIS-DE-AGUA-FRIA-EM-PVC.pdf" TargetMode="External"/><Relationship Id="rId1989" Type="http://schemas.openxmlformats.org/officeDocument/2006/relationships/hyperlink" Target="https://www.caixa.gov.br/Downloads/sinapi-cadernos-tecnicos/SINAPI-CT-DEPRECIACAO-JUROS-IMPOSTOS-E-SEGUROS-MANUTENCAO-E-MATERIAIS-NA-OPERACAO-DOS-EQUIPAMENTOS.pdf" TargetMode="External"/><Relationship Id="rId4048" Type="http://schemas.openxmlformats.org/officeDocument/2006/relationships/hyperlink" Target="https://www.caixa.gov.br/Downloads/sinapi-cadernos-tecnicos/SINAPI-CT-FORMAS-PARA-ESTRUTURAS-DE-CONCRETO-ARMADO.pdf" TargetMode="External"/><Relationship Id="rId5860" Type="http://schemas.openxmlformats.org/officeDocument/2006/relationships/hyperlink" Target="https://www.caixa.gov.br/Downloads/sinapi-cadernos-tecnicos/SINAPI-CT-INSTALACOES-PREDIAIS-DE-AGUAS-PLUVIAIS-TUBOS-CONEXOES-CAIXAS-E-RALOS.pdf" TargetMode="External"/><Relationship Id="rId6911" Type="http://schemas.openxmlformats.org/officeDocument/2006/relationships/hyperlink" Target="https://www.caixa.gov.br/Downloads/sinapi-metodologia/Livro_SINAPI_Calculos_Parametros.pdf" TargetMode="External"/><Relationship Id="rId3064" Type="http://schemas.openxmlformats.org/officeDocument/2006/relationships/hyperlink" Target="https://www.caixa.gov.br/Downloads/sinapi-cadernos-tecnicos/SINAPI-CT-ESCADAS.pdf" TargetMode="External"/><Relationship Id="rId4462" Type="http://schemas.openxmlformats.org/officeDocument/2006/relationships/hyperlink" Target="https://www.caixa.gov.br/Downloads/sinapi-cadernos-tecnicos/SINAPI-CT-INSTALACOES-ELETRICAS-ELETRODUTOS-EMBUTIDOS-CABOS-CAIXAS-TOMADAS-E-INTERRUPTORES.pdf" TargetMode="External"/><Relationship Id="rId5513" Type="http://schemas.openxmlformats.org/officeDocument/2006/relationships/hyperlink" Target="https://www.caixa.gov.br/Downloads/sinapi-cadernos-tecnicos/SINAPI-CT-INSTALACOES-PREDIAIS-DE-AGUA-FRIA-EM-PVC.pdf" TargetMode="External"/><Relationship Id="rId8669" Type="http://schemas.openxmlformats.org/officeDocument/2006/relationships/hyperlink" Target="https://www.caixa.gov.br/Downloads/sinapi-cadernos-tecnicos/SINAPI-CT-REDES-DE-LOGICA-TELEFONIA-E-IMAGEM.pdf" TargetMode="External"/><Relationship Id="rId1709" Type="http://schemas.openxmlformats.org/officeDocument/2006/relationships/hyperlink" Target="https://www.caixa.gov.br/Downloads/sinapi-cadernos-tecnicos/SINAPI-CT-CUSTOS-HORARIOS-PRODUTIVO-E-IMPRODUTIVO-DOS-EQUIPAMENTOS.pdf" TargetMode="External"/><Relationship Id="rId4115" Type="http://schemas.openxmlformats.org/officeDocument/2006/relationships/hyperlink" Target="https://www.caixa.gov.br/Downloads/sinapi-cadernos-tecnicos/SINAPI-CT-FORMAS-PARA-ESTRUTURAS-DE-CONCRETO-ARMADO.pdf" TargetMode="External"/><Relationship Id="rId7685" Type="http://schemas.openxmlformats.org/officeDocument/2006/relationships/hyperlink" Target="https://www.caixa.gov.br/Downloads/sinapi-cadernos-tecnicos/SINAPI-CT-PAVIMENTO-INTERTRAVADO.pdf" TargetMode="External"/><Relationship Id="rId8736" Type="http://schemas.openxmlformats.org/officeDocument/2006/relationships/hyperlink" Target="https://www.caixa.gov.br/Downloads/sinapi-cadernos-tecnicos/SINAPI-CT-REDES-DE-AGUA-E-ESGOTO-EM-PEAD-LISO-(TUBOS-E-CONEXOES).pdf" TargetMode="External"/><Relationship Id="rId2080" Type="http://schemas.openxmlformats.org/officeDocument/2006/relationships/hyperlink" Target="https://www.caixa.gov.br/Downloads/sinapi-cadernos-tecnicos/SINAPI-CT-DEPRECIACAO-JUROS-IMPOSTOS-E-SEGUROS-MANUTENCAO-E-MATERIAIS-NA-OPERACAO-DOS-EQUIPAMENTOS.pdf" TargetMode="External"/><Relationship Id="rId3131" Type="http://schemas.openxmlformats.org/officeDocument/2006/relationships/hyperlink" Target="https://www.caixa.gov.br/Downloads/sinapi-cadernos-tecnicos/SINAPI-CT-ESCADAS.pdf" TargetMode="External"/><Relationship Id="rId6287" Type="http://schemas.openxmlformats.org/officeDocument/2006/relationships/hyperlink" Target="https://www.caixa.gov.br/Downloads/sinapi-cadernos-tecnicos/SINAPI-CT-INSTALACOES-DE-GAS-EM-PEX-MULTICAMADAS.pdf" TargetMode="External"/><Relationship Id="rId7338" Type="http://schemas.openxmlformats.org/officeDocument/2006/relationships/hyperlink" Target="https://www.caixa.gov.br/Downloads/sinapi-cadernos-tecnicos/SINAPI-CT-MASSA-UNICA-EXTERNA.pdf" TargetMode="External"/><Relationship Id="rId7752" Type="http://schemas.openxmlformats.org/officeDocument/2006/relationships/hyperlink" Target="https://www.caixa.gov.br/Downloads/sinapi-cadernos-tecnicos/SINAPI-CT-PEITORIS-E-CHAPINS.pdf" TargetMode="External"/><Relationship Id="rId8803" Type="http://schemas.openxmlformats.org/officeDocument/2006/relationships/hyperlink" Target="https://www.caixa.gov.br/Downloads/sinapi-cadernos-tecnicos/SINAPI-CT-REVESTIMENTOS-CERAMICOS-EXTERNOS.pdf" TargetMode="External"/><Relationship Id="rId2897" Type="http://schemas.openxmlformats.org/officeDocument/2006/relationships/hyperlink" Target="https://www.caixa.gov.br/Downloads/sinapi-cadernos-tecnicos/SINAPI-CT-ELETROCALHAS.pdf" TargetMode="External"/><Relationship Id="rId3948" Type="http://schemas.openxmlformats.org/officeDocument/2006/relationships/hyperlink" Target="https://www.caixa.gov.br/Downloads/sinapi-cadernos-tecnicos/SINAPI-CT-FOSSAS-E-SUMIDOUROS.pdf" TargetMode="External"/><Relationship Id="rId6354" Type="http://schemas.openxmlformats.org/officeDocument/2006/relationships/hyperlink" Target="https://www.caixa.gov.br/Downloads/sinapi-cadernos-tecnicos/SINAPI-CT-INSTALACOES-DE-AR-CONDICIONADO-EM-COBRE.pdf" TargetMode="External"/><Relationship Id="rId7405" Type="http://schemas.openxmlformats.org/officeDocument/2006/relationships/hyperlink" Target="https://www.caixa.gov.br/Downloads/sinapi-cadernos-tecnicos/SINAPI-CT-MASSA-UNICA-INTERNA.pdf" TargetMode="External"/><Relationship Id="rId869" Type="http://schemas.openxmlformats.org/officeDocument/2006/relationships/hyperlink" Target="https://www.caixa.gov.br/Downloads/sinapi-cadernos-tecnicos/SINAPI-CT-ATERROS-BASES-SUB-BASES-E-IMPRIMACOES.pdf" TargetMode="External"/><Relationship Id="rId1499" Type="http://schemas.openxmlformats.org/officeDocument/2006/relationships/hyperlink" Target="https://www.caixa.gov.br/Downloads/sinapi-cadernos-tecnicos/SINAPI-CT-CUSTOS-HORARIOS-PRODUTIVO-E-IMPRODUTIVO-DOS-EQUIPAMENTOS.pdf" TargetMode="External"/><Relationship Id="rId5370" Type="http://schemas.openxmlformats.org/officeDocument/2006/relationships/hyperlink" Target="https://www.caixa.gov.br/Downloads/sinapi-cadernos-tecnicos/SINAPI-CT-INSTALACOES-PREDIAIS-DE-ESGOTO-TUBOS-E-CONEXOES.pdf" TargetMode="External"/><Relationship Id="rId6007" Type="http://schemas.openxmlformats.org/officeDocument/2006/relationships/hyperlink" Target="https://www.caixa.gov.br/Downloads/sinapi-cadernos-tecnicos/SINAPI-CT-INSTALACOES-DE-GAS-E-INCENDIO-EM-ACO-E-FERRO-GALVANIZADO.pdf" TargetMode="External"/><Relationship Id="rId6421" Type="http://schemas.openxmlformats.org/officeDocument/2006/relationships/hyperlink" Target="https://www.caixa.gov.br/Downloads/sinapi-cadernos-tecnicos/SINAPI-CT-INSTALACOES-EM-COBRE.pdf" TargetMode="External"/><Relationship Id="rId9577" Type="http://schemas.openxmlformats.org/officeDocument/2006/relationships/hyperlink" Target="https://www.caixa.gov.br/Downloads/sinapi-cadernos-tecnicos/SINAPI-CT-VIDROS-E-ESPELHOS.pdf" TargetMode="External"/><Relationship Id="rId2964" Type="http://schemas.openxmlformats.org/officeDocument/2006/relationships/hyperlink" Target="https://www.caixa.gov.br/Downloads/sinapi-cadernos-tecnicos/SINAPI-CT-ENERGIA-SOLAR-PARA-EDIFICACOES.pdf" TargetMode="External"/><Relationship Id="rId5023" Type="http://schemas.openxmlformats.org/officeDocument/2006/relationships/hyperlink" Target="https://www.caixa.gov.br/Downloads/sinapi-cadernos-tecnicos/SINAPI-CT-INSTALACOES-HIDRAULICAS-RESERVACAO-E-BOMBAS-DE-RECALQUE.pdf" TargetMode="External"/><Relationship Id="rId8179" Type="http://schemas.openxmlformats.org/officeDocument/2006/relationships/hyperlink" Target="https://www.caixa.gov.br/Downloads/sinapi-cadernos-tecnicos/SINAPI-CT-POCOS-DE-VISITA-E-CAIXAS-PARA-BOCAS-DE-LOBO.pdf" TargetMode="External"/><Relationship Id="rId936" Type="http://schemas.openxmlformats.org/officeDocument/2006/relationships/hyperlink" Target="https://www.caixa.gov.br/Downloads/sinapi-cadernos-tecnicos/SINAPI-CT-ATERROS-BASES-SUB-BASES-E-IMPRIMACOES.pdf" TargetMode="External"/><Relationship Id="rId1219" Type="http://schemas.openxmlformats.org/officeDocument/2006/relationships/hyperlink" Target="https://www.caixa.gov.br/Downloads/sinapi-cadernos-tecnicos/SINAPI-CT-CANALETAS-GRELHAS-E-CAIXAS-COM-GRELHA-PARA-DRENAGEM.pdf" TargetMode="External"/><Relationship Id="rId1566" Type="http://schemas.openxmlformats.org/officeDocument/2006/relationships/hyperlink" Target="https://www.caixa.gov.br/Downloads/sinapi-cadernos-tecnicos/SINAPI-CT-CUSTOS-HORARIOS-PRODUTIVO-E-IMPRODUTIVO-DOS-EQUIPAMENTOS.pdf" TargetMode="External"/><Relationship Id="rId1980" Type="http://schemas.openxmlformats.org/officeDocument/2006/relationships/hyperlink" Target="https://www.caixa.gov.br/Downloads/sinapi-cadernos-tecnicos/SINAPI-CT-DEPRECIACAO-JUROS-IMPOSTOS-E-SEGUROS-MANUTENCAO-E-MATERIAIS-NA-OPERACAO-DOS-EQUIPAMENTOS.pdf" TargetMode="External"/><Relationship Id="rId2617" Type="http://schemas.openxmlformats.org/officeDocument/2006/relationships/hyperlink" Target="https://www.caixa.gov.br/Downloads/sinapi-cadernos-tecnicos/SINAPI-CT-DEPRECIACAO-JUROS-IMPOSTOS-E-SEGUROS-MANUTENCAO-E-MATERIAIS-NA-OPERACAO-DOS-EQUIPAMENTOS.pdf" TargetMode="External"/><Relationship Id="rId7195" Type="http://schemas.openxmlformats.org/officeDocument/2006/relationships/hyperlink" Target="https://www.caixa.gov.br/Downloads/sinapi-cadernos-tecnicos/SINAPI-CT-LOUCAS-E-METAIS.pdf" TargetMode="External"/><Relationship Id="rId8246" Type="http://schemas.openxmlformats.org/officeDocument/2006/relationships/hyperlink" Target="https://www.caixa.gov.br/Downloads/sinapi-cadernos-tecnicos/SINAPI-CT-POCOS-DE-VISITA-E-CAIXAS-PARA-BOCAS-DE-LOBO.pdf" TargetMode="External"/><Relationship Id="rId8593" Type="http://schemas.openxmlformats.org/officeDocument/2006/relationships/hyperlink" Target="https://www.caixa.gov.br/Downloads/sinapi-cadernos-tecnicos/SINAPI-CT-REDES-ENTERRADAS-DE-DISTRIBUICAO-ELETRICA.pdf" TargetMode="External"/><Relationship Id="rId9644" Type="http://schemas.openxmlformats.org/officeDocument/2006/relationships/hyperlink" Target="https://www.caixa.gov.br/Downloads/sinapi-cadernos-tecnicos/SINAPI-CT-VALVULAS-E-REGISTROS-PARA-SISTEMAS-PREDIAIS.pdf" TargetMode="External"/><Relationship Id="rId1633" Type="http://schemas.openxmlformats.org/officeDocument/2006/relationships/hyperlink" Target="https://www.caixa.gov.br/Downloads/sinapi-cadernos-tecnicos/SINAPI-CT-CUSTOS-HORARIOS-PRODUTIVO-E-IMPRODUTIVO-DOS-EQUIPAMENTOS.pdf" TargetMode="External"/><Relationship Id="rId4789" Type="http://schemas.openxmlformats.org/officeDocument/2006/relationships/hyperlink" Target="https://www.caixa.gov.br/Downloads/sinapi-cadernos-tecnicos/SINAPI-CT-INSTALACOES-ELETRICAS-REDE-DE-DISTRIBUICAO.pdf" TargetMode="External"/><Relationship Id="rId8660" Type="http://schemas.openxmlformats.org/officeDocument/2006/relationships/hyperlink" Target="https://www.caixa.gov.br/Downloads/sinapi-cadernos-tecnicos/SINAPI-CT-REDES-DE-LOGICA-TELEFONIA-E-IMAGEM.pdf" TargetMode="External"/><Relationship Id="rId9711" Type="http://schemas.openxmlformats.org/officeDocument/2006/relationships/hyperlink" Target="https://www.caixa.gov.br/Downloads/sinapi-cadernos-tecnicos/SINAPI-CT-VALVULAS-E-REGISTROS-PARA-SISTEMAS-PREDIAIS.pdf" TargetMode="External"/><Relationship Id="rId1700" Type="http://schemas.openxmlformats.org/officeDocument/2006/relationships/hyperlink" Target="https://www.caixa.gov.br/Downloads/sinapi-cadernos-tecnicos/SINAPI-CT-CUSTOS-HORARIOS-PRODUTIVO-E-IMPRODUTIVO-DOS-EQUIPAMENTOS.pdf" TargetMode="External"/><Relationship Id="rId4856" Type="http://schemas.openxmlformats.org/officeDocument/2006/relationships/hyperlink" Target="https://www.caixa.gov.br/Downloads/sinapi-cadernos-tecnicos/SINAPI-CT-INSTALACOES-HIDRAULICAS-RESERVACAO-E-BOMBAS-DE-RECALQUE.pdf" TargetMode="External"/><Relationship Id="rId5907" Type="http://schemas.openxmlformats.org/officeDocument/2006/relationships/hyperlink" Target="https://www.caixa.gov.br/Downloads/sinapi-cadernos-tecnicos/SINAPI-CT-INSTALACOES-DE-DIVISORIAS-DIVERSAS.pdf" TargetMode="External"/><Relationship Id="rId7262" Type="http://schemas.openxmlformats.org/officeDocument/2006/relationships/hyperlink" Target="https://www.caixa.gov.br/Downloads/sinapi-cadernos-tecnicos/SINAPI-CT-LOUCAS-E-METAIS.pdf" TargetMode="External"/><Relationship Id="rId8313" Type="http://schemas.openxmlformats.org/officeDocument/2006/relationships/hyperlink" Target="https://www.caixa.gov.br/Downloads/sinapi-cadernos-tecnicos/SINAPI-CT-PRODUCAO-DE-CONCRETO.pdf" TargetMode="External"/><Relationship Id="rId3458" Type="http://schemas.openxmlformats.org/officeDocument/2006/relationships/hyperlink" Target="https://www.caixa.gov.br/Downloads/sinapi-cadernos-tecnicos/SINAPI-CT-ESQUADRIAS-PORTAS.pdf" TargetMode="External"/><Relationship Id="rId3872" Type="http://schemas.openxmlformats.org/officeDocument/2006/relationships/hyperlink" Target="https://www.caixa.gov.br/Downloads/sinapi-cadernos-tecnicos/SINAPI-CT-EXECUCAO-DE-TIRANTES.pdf" TargetMode="External"/><Relationship Id="rId4509" Type="http://schemas.openxmlformats.org/officeDocument/2006/relationships/hyperlink" Target="https://www.caixa.gov.br/Downloads/sinapi-cadernos-tecnicos/SINAPI-CT-INSTALACOES-ELETRICAS-ELETRODUTOS-EMBUTIDOS-CABOS-CAIXAS-TOMADAS-E-INTERRUPTORES.pdf" TargetMode="External"/><Relationship Id="rId379" Type="http://schemas.openxmlformats.org/officeDocument/2006/relationships/hyperlink" Target="https://www.caixa.gov.br/Downloads/sinapi-cadernos-tecnicos/SINAPI-CT-ASSENTAMENTO-DE-TUBOS-DE-ESGOTO-EM-PVC-E-PEAD.pdf" TargetMode="External"/><Relationship Id="rId793" Type="http://schemas.openxmlformats.org/officeDocument/2006/relationships/hyperlink" Target="https://www.caixa.gov.br/Downloads/sinapi-cadernos-tecnicos/SINAPI-CT-ATERROS-BASES-SUB-BASES-E-IMPRIMACOES.pdf" TargetMode="External"/><Relationship Id="rId2474" Type="http://schemas.openxmlformats.org/officeDocument/2006/relationships/hyperlink" Target="https://www.caixa.gov.br/Downloads/sinapi-cadernos-tecnicos/SINAPI-CT-DEPRECIACAO-JUROS-IMPOSTOS-E-SEGUROS-MANUTENCAO-E-MATERIAIS-NA-OPERACAO-DOS-EQUIPAMENTOS.pdf" TargetMode="External"/><Relationship Id="rId3525" Type="http://schemas.openxmlformats.org/officeDocument/2006/relationships/hyperlink" Target="https://www.caixa.gov.br/Downloads/sinapi-cadernos-tecnicos/SINAPI-CT-ESQUADRIAS-PORTAS.pdf" TargetMode="External"/><Relationship Id="rId4923" Type="http://schemas.openxmlformats.org/officeDocument/2006/relationships/hyperlink" Target="https://www.caixa.gov.br/Downloads/sinapi-cadernos-tecnicos/SINAPI-CT-INSTALACOES-HIDRAULICAS-RESERVACAO-E-BOMBAS-DE-RECALQUE.pdf" TargetMode="External"/><Relationship Id="rId9087" Type="http://schemas.openxmlformats.org/officeDocument/2006/relationships/hyperlink" Target="https://www.caixa.gov.br/Downloads/sinapi-cadernos-tecnicos/SINAPI-CT-TRANSPORTE-FLUVIAL-CARGA-E-DESCARGA.pdf" TargetMode="External"/><Relationship Id="rId446" Type="http://schemas.openxmlformats.org/officeDocument/2006/relationships/hyperlink" Target="https://www.caixa.gov.br/Downloads/sinapi-cadernos-tecnicos/SINAPI-CT-ASSENTAMENTO-DE-TUBOS-DE-PVC-E-METALICOS-EM-REDES-DE-AGUA.pdf" TargetMode="External"/><Relationship Id="rId1076" Type="http://schemas.openxmlformats.org/officeDocument/2006/relationships/hyperlink" Target="https://www.caixa.gov.br/Downloads/sinapi-cadernos-tecnicos/SINAPI-CT-BOMBAS-HIDRAULICAS-CENTRIFUGAS-HORIZONTAIS-E-SUBMERSIVEIS.pdf" TargetMode="External"/><Relationship Id="rId1490" Type="http://schemas.openxmlformats.org/officeDocument/2006/relationships/hyperlink" Target="https://www.caixa.gov.br/Downloads/sinapi-cadernos-tecnicos/SINAPI-CT-CUSTOS-HORARIOS-PRODUTIVO-E-IMPRODUTIVO-DOS-EQUIPAMENTOS.pdf" TargetMode="External"/><Relationship Id="rId2127" Type="http://schemas.openxmlformats.org/officeDocument/2006/relationships/hyperlink" Target="https://www.caixa.gov.br/Downloads/sinapi-cadernos-tecnicos/SINAPI-CT-DEPRECIACAO-JUROS-IMPOSTOS-E-SEGUROS-MANUTENCAO-E-MATERIAIS-NA-OPERACAO-DOS-EQUIPAMENTOS.pdf" TargetMode="External"/><Relationship Id="rId9154" Type="http://schemas.openxmlformats.org/officeDocument/2006/relationships/hyperlink" Target="https://www.caixa.gov.br/Downloads/sinapi-cadernos-tecnicos/SINAPI-CT-TRANSPORTE-FLUVIAL-CARGA-E-DESCARGA.pdf" TargetMode="External"/><Relationship Id="rId860" Type="http://schemas.openxmlformats.org/officeDocument/2006/relationships/hyperlink" Target="https://www.caixa.gov.br/Downloads/sinapi-cadernos-tecnicos/SINAPI-CT-ATERROS-BASES-SUB-BASES-E-IMPRIMACOES.pdf" TargetMode="External"/><Relationship Id="rId1143" Type="http://schemas.openxmlformats.org/officeDocument/2006/relationships/hyperlink" Target="https://www.caixa.gov.br/Downloads/sinapi-cadernos-tecnicos/SINAPI-CT-CAIXAS-ENTERRADAS.pdf" TargetMode="External"/><Relationship Id="rId2541" Type="http://schemas.openxmlformats.org/officeDocument/2006/relationships/hyperlink" Target="https://www.caixa.gov.br/Downloads/sinapi-cadernos-tecnicos/SINAPI-CT-DEPRECIACAO-JUROS-IMPOSTOS-E-SEGUROS-MANUTENCAO-E-MATERIAIS-NA-OPERACAO-DOS-EQUIPAMENTOS.pdf" TargetMode="External"/><Relationship Id="rId4299" Type="http://schemas.openxmlformats.org/officeDocument/2006/relationships/hyperlink" Target="https://www.caixa.gov.br/Downloads/sinapi-cadernos-tecnicos/SINAPI-CT-ILUMINACAO-PREDIAL-E-MONITORAMENTO.pdf" TargetMode="External"/><Relationship Id="rId5697" Type="http://schemas.openxmlformats.org/officeDocument/2006/relationships/hyperlink" Target="https://www.caixa.gov.br/Downloads/sinapi-cadernos-tecnicos/SINAPI-CT-INSTALACOES-PREDIAIS-DE-AGUA-QUENTE-EM-CPVC.pdf" TargetMode="External"/><Relationship Id="rId6748" Type="http://schemas.openxmlformats.org/officeDocument/2006/relationships/hyperlink" Target="https://www.caixa.gov.br/Downloads/sinapi-cadernos-tecnicos/SINAPI-CT-LIGACOES-PREDIAIS-DE-AGUA-E-ESGOTO.pdf" TargetMode="External"/><Relationship Id="rId8170" Type="http://schemas.openxmlformats.org/officeDocument/2006/relationships/hyperlink" Target="https://www.caixa.gov.br/Downloads/sinapi-cadernos-tecnicos/SINAPI-CT-POCOS-DE-VISITA-E-CAIXAS-PARA-BOCAS-DE-LOBO.pdf" TargetMode="External"/><Relationship Id="rId513" Type="http://schemas.openxmlformats.org/officeDocument/2006/relationships/hyperlink" Target="https://www.caixa.gov.br/Downloads/sinapi-cadernos-tecnicos/SINAPI-CT-ASSENTAMENTO-DE-TUBOS-DE-PVC-E-METALICOS-EM-REDES-DE-AGUA.pdf" TargetMode="External"/><Relationship Id="rId5764" Type="http://schemas.openxmlformats.org/officeDocument/2006/relationships/hyperlink" Target="https://www.caixa.gov.br/Downloads/sinapi-cadernos-tecnicos/SINAPI-CT-INSTALACOES-PREDIAIS-DE-AGUA-QUENTE-EM-CPVC.pdf" TargetMode="External"/><Relationship Id="rId6815" Type="http://schemas.openxmlformats.org/officeDocument/2006/relationships/hyperlink" Target="https://www.caixa.gov.br/Downloads/sinapi-metodologia/Livro_SINAPI_Calculos_Parametros.pdf" TargetMode="External"/><Relationship Id="rId9221" Type="http://schemas.openxmlformats.org/officeDocument/2006/relationships/hyperlink" Target="https://www.caixa.gov.br/Downloads/sinapi-cadernos-tecnicos/SINAPI-CT-TRANSPORTE-DE-MATERIAIS-DENTRO-DO-CANTEIRO-DE-OBRAS.pdf" TargetMode="External"/><Relationship Id="rId1210" Type="http://schemas.openxmlformats.org/officeDocument/2006/relationships/hyperlink" Target="https://www.caixa.gov.br/Downloads/sinapi-cadernos-tecnicos/SINAPI-CT-CANALETAS-GRELHAS-E-CAIXAS-COM-GRELHA-PARA-DRENAGEM.pdf" TargetMode="External"/><Relationship Id="rId4366" Type="http://schemas.openxmlformats.org/officeDocument/2006/relationships/hyperlink" Target="https://www.caixa.gov.br/Downloads/sinapi-cadernos-tecnicos/SINAPI-CT-INSTALACOES-ELETRICAS-ELETRODUTOS-EMBUTIDOS-CABOS-CAIXAS-TOMADAS-E-INTERRUPTORES.pdf" TargetMode="External"/><Relationship Id="rId4780" Type="http://schemas.openxmlformats.org/officeDocument/2006/relationships/hyperlink" Target="https://www.caixa.gov.br/Downloads/sinapi-cadernos-tecnicos/SINAPI-CT-INSTALACOES-ELETRICAS-REDE-DE-DISTRIBUICAO.pdf" TargetMode="External"/><Relationship Id="rId5417" Type="http://schemas.openxmlformats.org/officeDocument/2006/relationships/hyperlink" Target="https://www.caixa.gov.br/Downloads/sinapi-cadernos-tecnicos/SINAPI-CT-INSTALACOES-PREDIAIS-DE-ESGOTO-TUBOS-E-CONEXOES.pdf" TargetMode="External"/><Relationship Id="rId5831" Type="http://schemas.openxmlformats.org/officeDocument/2006/relationships/hyperlink" Target="https://www.caixa.gov.br/Downloads/sinapi-cadernos-tecnicos/SINAPI-CT-INSTALACOES-PREDIAIS-DE-AGUAS-PLUVIAIS-TUBOS-CONEXOES-CAIXAS-E-RALOS.pdf" TargetMode="External"/><Relationship Id="rId8987" Type="http://schemas.openxmlformats.org/officeDocument/2006/relationships/hyperlink" Target="https://www.caixa.gov.br/Downloads/sinapi-cadernos-tecnicos/SINAPI-CT-SISTEMAS-DE-MEDICAO.pdf" TargetMode="External"/><Relationship Id="rId3382" Type="http://schemas.openxmlformats.org/officeDocument/2006/relationships/hyperlink" Target="https://www.caixa.gov.br/Downloads/sinapi-cadernos-tecnicos/SINAPI-CT-ESCORAMENTO-E-PREPARO-DE-FUNDO-DE-VALAS.pdf" TargetMode="External"/><Relationship Id="rId4019" Type="http://schemas.openxmlformats.org/officeDocument/2006/relationships/hyperlink" Target="https://www.caixa.gov.br/Downloads/sinapi-cadernos-tecnicos/SINAPI-CT-FORMAS-PARA-ESTRUTURAS-DE-CONCRETO-ARMADO.pdf" TargetMode="External"/><Relationship Id="rId4433" Type="http://schemas.openxmlformats.org/officeDocument/2006/relationships/hyperlink" Target="https://www.caixa.gov.br/Downloads/sinapi-cadernos-tecnicos/SINAPI-CT-INSTALACOES-ELETRICAS-ELETRODUTOS-EMBUTIDOS-CABOS-CAIXAS-TOMADAS-E-INTERRUPTORES.pdf" TargetMode="External"/><Relationship Id="rId7589" Type="http://schemas.openxmlformats.org/officeDocument/2006/relationships/hyperlink" Target="https://www.caixa.gov.br/Downloads/sinapi-cadernos-tecnicos/SINAPI-CT-PAREDES-DE-CONCRETO-FORMAS.pdf" TargetMode="External"/><Relationship Id="rId3035" Type="http://schemas.openxmlformats.org/officeDocument/2006/relationships/hyperlink" Target="https://www.caixa.gov.br/Downloads/sinapi-cadernos-tecnicos/SINAPI-CT-EQUIPAMENTOS-DE-PROTECAO-COLETIVA.pdf" TargetMode="External"/><Relationship Id="rId4500" Type="http://schemas.openxmlformats.org/officeDocument/2006/relationships/hyperlink" Target="https://www.caixa.gov.br/Downloads/sinapi-cadernos-tecnicos/SINAPI-CT-INSTALACOES-ELETRICAS-ELETRODUTOS-EMBUTIDOS-CABOS-CAIXAS-TOMADAS-E-INTERRUPTORES.pdf" TargetMode="External"/><Relationship Id="rId7656" Type="http://schemas.openxmlformats.org/officeDocument/2006/relationships/hyperlink" Target="https://www.caixa.gov.br/Downloads/sinapi-cadernos-tecnicos/SINAPI-CT-PASSEIOS-DE-CONCRETO.pdf" TargetMode="External"/><Relationship Id="rId8707" Type="http://schemas.openxmlformats.org/officeDocument/2006/relationships/hyperlink" Target="https://www.caixa.gov.br/Downloads/sinapi-cadernos-tecnicos/SINAPI-CT-REDES-DE-AGUA-E-ESGOTO-EM-PEAD-LISO-(TUBOS-E-CONEXOES).pdf" TargetMode="External"/><Relationship Id="rId370" Type="http://schemas.openxmlformats.org/officeDocument/2006/relationships/hyperlink" Target="https://www.caixa.gov.br/Downloads/sinapi-cadernos-tecnicos/SINAPI-CT-ASSENTAMENTO-DE-TUBOS-DE-ESGOTO-EM-PVC-E-PEAD.pdf" TargetMode="External"/><Relationship Id="rId2051" Type="http://schemas.openxmlformats.org/officeDocument/2006/relationships/hyperlink" Target="https://www.caixa.gov.br/Downloads/sinapi-cadernos-tecnicos/SINAPI-CT-DEPRECIACAO-JUROS-IMPOSTOS-E-SEGUROS-MANUTENCAO-E-MATERIAIS-NA-OPERACAO-DOS-EQUIPAMENTOS.pdf" TargetMode="External"/><Relationship Id="rId3102" Type="http://schemas.openxmlformats.org/officeDocument/2006/relationships/hyperlink" Target="https://www.caixa.gov.br/Downloads/sinapi-cadernos-tecnicos/SINAPI-CT-ESCADAS.pdf" TargetMode="External"/><Relationship Id="rId6258" Type="http://schemas.openxmlformats.org/officeDocument/2006/relationships/hyperlink" Target="https://www.caixa.gov.br/Downloads/sinapi-cadernos-tecnicos/SINAPI-CT-INSTALACOES-DE-GAS-EM-PEX-MULTICAMADAS.pdf" TargetMode="External"/><Relationship Id="rId7309" Type="http://schemas.openxmlformats.org/officeDocument/2006/relationships/hyperlink" Target="https://www.caixa.gov.br/Downloads/sinapi-cadernos-tecnicos/SINAPI-CT-MASSA-UNICA-EXTERNA.pdf" TargetMode="External"/><Relationship Id="rId5274" Type="http://schemas.openxmlformats.org/officeDocument/2006/relationships/hyperlink" Target="https://www.caixa.gov.br/Downloads/sinapi-cadernos-tecnicos/SINAPI-CT-INSTALACOES-HIDRAULICAS-EM-PPR.pdf" TargetMode="External"/><Relationship Id="rId6325" Type="http://schemas.openxmlformats.org/officeDocument/2006/relationships/hyperlink" Target="https://www.caixa.gov.br/Downloads/sinapi-cadernos-tecnicos/SINAPI-CT-INSTALACOES-DE-AR-CONDICIONADO.pdf" TargetMode="External"/><Relationship Id="rId6672" Type="http://schemas.openxmlformats.org/officeDocument/2006/relationships/hyperlink" Target="https://www.caixa.gov.br/Downloads/sinapi-cadernos-tecnicos/SINAPI-CT-LAJES-PRE-MOLDADAS.pdf" TargetMode="External"/><Relationship Id="rId7723" Type="http://schemas.openxmlformats.org/officeDocument/2006/relationships/hyperlink" Target="https://www.caixa.gov.br/Downloads/sinapi-cadernos-tecnicos/SINAPI-CT-PAVIMENTO-RIGIDO-DE-CONCRETO.pdf" TargetMode="External"/><Relationship Id="rId2868" Type="http://schemas.openxmlformats.org/officeDocument/2006/relationships/hyperlink" Target="https://www.caixa.gov.br/Downloads/sinapi-cadernos-tecnicos/SINAPI-CT-ELETROCALHAS.pdf" TargetMode="External"/><Relationship Id="rId3919" Type="http://schemas.openxmlformats.org/officeDocument/2006/relationships/hyperlink" Target="https://www.caixa.gov.br/Downloads/sinapi-cadernos-tecnicos/SINAPI-CT-FOSSAS-E-SUMIDOUROS.pdf" TargetMode="External"/><Relationship Id="rId1884" Type="http://schemas.openxmlformats.org/officeDocument/2006/relationships/hyperlink" Target="https://www.caixa.gov.br/Downloads/sinapi-cadernos-tecnicos/SINAPI-CT-DEMOLICOES-E-REMOCOES.pdf" TargetMode="External"/><Relationship Id="rId2935" Type="http://schemas.openxmlformats.org/officeDocument/2006/relationships/hyperlink" Target="https://www.caixa.gov.br/Downloads/sinapi-cadernos-tecnicos/SINAPI-CT-ELETROCALHAS.pdf" TargetMode="External"/><Relationship Id="rId4290" Type="http://schemas.openxmlformats.org/officeDocument/2006/relationships/hyperlink" Target="https://www.caixa.gov.br/Downloads/sinapi-cadernos-tecnicos/SINAPI-CT-ILUMINACAO-PREDIAL-E-MONITORAMENTO.pdf" TargetMode="External"/><Relationship Id="rId5341" Type="http://schemas.openxmlformats.org/officeDocument/2006/relationships/hyperlink" Target="https://www.caixa.gov.br/Downloads/sinapi-cadernos-tecnicos/SINAPI-CT-INSTALACOES-HIDRAULICAS-EM-PPR.pdf" TargetMode="External"/><Relationship Id="rId8497" Type="http://schemas.openxmlformats.org/officeDocument/2006/relationships/hyperlink" Target="https://www.caixa.gov.br/Downloads/sinapi-cadernos-tecnicos/SINAPI-CT-RASGOS-E-FIXACOES.pdf" TargetMode="External"/><Relationship Id="rId9548" Type="http://schemas.openxmlformats.org/officeDocument/2006/relationships/hyperlink" Target="https://www.caixa.gov.br/Downloads/sinapi-cadernos-tecnicos/SINAPI-CT-VERGAS-CONTRAVERGAS-E-FIXACAO-DE-ALVENARIA.pdf" TargetMode="External"/><Relationship Id="rId907" Type="http://schemas.openxmlformats.org/officeDocument/2006/relationships/hyperlink" Target="https://www.caixa.gov.br/Downloads/sinapi-cadernos-tecnicos/SINAPI-CT-ATERROS-BASES-SUB-BASES-E-IMPRIMACOES.pdf" TargetMode="External"/><Relationship Id="rId1537" Type="http://schemas.openxmlformats.org/officeDocument/2006/relationships/hyperlink" Target="https://www.caixa.gov.br/Downloads/sinapi-cadernos-tecnicos/SINAPI-CT-CUSTOS-HORARIOS-PRODUTIVO-E-IMPRODUTIVO-DOS-EQUIPAMENTOS.pdf" TargetMode="External"/><Relationship Id="rId1951" Type="http://schemas.openxmlformats.org/officeDocument/2006/relationships/hyperlink" Target="https://www.caixa.gov.br/Downloads/sinapi-cadernos-tecnicos/SINAPI-CT-DEPRECIACAO-JUROS-IMPOSTOS-E-SEGUROS-MANUTENCAO-E-MATERIAIS-NA-OPERACAO-DOS-EQUIPAMENTOS.pdf" TargetMode="External"/><Relationship Id="rId7099" Type="http://schemas.openxmlformats.org/officeDocument/2006/relationships/hyperlink" Target="https://www.caixa.gov.br/Downloads/sinapi-metodologia/Livro_SINAPI_Calculos_Parametros.pdf" TargetMode="External"/><Relationship Id="rId8564" Type="http://schemas.openxmlformats.org/officeDocument/2006/relationships/hyperlink" Target="https://www.caixa.gov.br/Downloads/sinapi-cadernos-tecnicos/SINAPI-CT-RECOMPOSICAO-DE-PAVIMENTOS.pdf" TargetMode="External"/><Relationship Id="rId9615" Type="http://schemas.openxmlformats.org/officeDocument/2006/relationships/hyperlink" Target="https://www.caixa.gov.br/Downloads/sinapi-cadernos-tecnicos/SINAPI-CT-VIDROS-E-ESPELHOS.pdf" TargetMode="External"/><Relationship Id="rId1604" Type="http://schemas.openxmlformats.org/officeDocument/2006/relationships/hyperlink" Target="https://www.caixa.gov.br/Downloads/sinapi-cadernos-tecnicos/SINAPI-CT-CUSTOS-HORARIOS-PRODUTIVO-E-IMPRODUTIVO-DOS-EQUIPAMENTOS.pdf" TargetMode="External"/><Relationship Id="rId4010" Type="http://schemas.openxmlformats.org/officeDocument/2006/relationships/hyperlink" Target="https://www.caixa.gov.br/Downloads/sinapi-cadernos-tecnicos/SINAPI-CT-FUNDACOES-RASAS-(BLOCOS-SAPATAS-VIGAS-BALDRAME).pdf" TargetMode="External"/><Relationship Id="rId7166" Type="http://schemas.openxmlformats.org/officeDocument/2006/relationships/hyperlink" Target="https://www.caixa.gov.br/Downloads/sinapi-cadernos-tecnicos/SINAPI-CT-LOCACAO-DE-OBRAS.pdf" TargetMode="External"/><Relationship Id="rId7580" Type="http://schemas.openxmlformats.org/officeDocument/2006/relationships/hyperlink" Target="https://www.caixa.gov.br/Downloads/sinapi-cadernos-tecnicos/SINAPI-CT-PAREDES-DE-CONCRETO-ESTUCAMENTO.pdf" TargetMode="External"/><Relationship Id="rId8217" Type="http://schemas.openxmlformats.org/officeDocument/2006/relationships/hyperlink" Target="https://www.caixa.gov.br/Downloads/sinapi-cadernos-tecnicos/SINAPI-CT-POCOS-DE-VISITA-E-CAIXAS-PARA-BOCAS-DE-LOBO.pdf" TargetMode="External"/><Relationship Id="rId8631" Type="http://schemas.openxmlformats.org/officeDocument/2006/relationships/hyperlink" Target="https://www.caixa.gov.br/Downloads/sinapi-cadernos-tecnicos/SINAPI-CT-REDES-DE-LOGICA-TELEFONIA-E-IMAGEM.pdf" TargetMode="External"/><Relationship Id="rId6182" Type="http://schemas.openxmlformats.org/officeDocument/2006/relationships/hyperlink" Target="https://www.caixa.gov.br/Downloads/sinapi-cadernos-tecnicos/SINAPI-CT-INSTALACOES-DE-GAS-E-INCENDIO-EM-ACO-E-FERRO-GALVANIZADO.pdf" TargetMode="External"/><Relationship Id="rId7233" Type="http://schemas.openxmlformats.org/officeDocument/2006/relationships/hyperlink" Target="https://www.caixa.gov.br/Downloads/sinapi-cadernos-tecnicos/SINAPI-CT-LOUCAS-E-METAIS.pdf" TargetMode="External"/><Relationship Id="rId697" Type="http://schemas.openxmlformats.org/officeDocument/2006/relationships/hyperlink" Target="https://www.caixa.gov.br/Downloads/sinapi-cadernos-tecnicos/SINAPI-CT-ASSENTAMENTO-DE-TUBOS-DE-ESGOTO-OU-DRENAGEM-PLUVIAL-EM-CONCRETO.pdf" TargetMode="External"/><Relationship Id="rId2378" Type="http://schemas.openxmlformats.org/officeDocument/2006/relationships/hyperlink" Target="https://www.caixa.gov.br/Downloads/sinapi-cadernos-tecnicos/SINAPI-CT-DEPRECIACAO-JUROS-IMPOSTOS-E-SEGUROS-MANUTENCAO-E-MATERIAIS-NA-OPERACAO-DOS-EQUIPAMENTOS.pdf" TargetMode="External"/><Relationship Id="rId3429" Type="http://schemas.openxmlformats.org/officeDocument/2006/relationships/hyperlink" Target="https://www.caixa.gov.br/Downloads/sinapi-cadernos-tecnicos/SINAPI-CT-ESQUADRIAS-JANELAS.pdf" TargetMode="External"/><Relationship Id="rId3776" Type="http://schemas.openxmlformats.org/officeDocument/2006/relationships/hyperlink" Target="https://www.caixa.gov.br/Downloads/sinapi-cadernos-tecnicos/SINAPI-CT-ESTRUTURAS-DE-MADEIRA.pdf" TargetMode="External"/><Relationship Id="rId4827" Type="http://schemas.openxmlformats.org/officeDocument/2006/relationships/hyperlink" Target="https://www.caixa.gov.br/Downloads/sinapi-cadernos-tecnicos/SINAPI-CT-INSTALACOES-HIDRAULICAS-RESERVACAO-E-BOMBAS-DE-RECALQUE.pdf" TargetMode="External"/><Relationship Id="rId2792" Type="http://schemas.openxmlformats.org/officeDocument/2006/relationships/hyperlink" Target="https://www.caixa.gov.br/Downloads/sinapi-cadernos-tecnicos/SINAPI-CT-DRENOS.pdf" TargetMode="External"/><Relationship Id="rId3843" Type="http://schemas.openxmlformats.org/officeDocument/2006/relationships/hyperlink" Target="https://www.caixa.gov.br/Downloads/sinapi-cadernos-tecnicos/SINAPI-CT-EXECUCAO-DE-TIRANTES.pdf" TargetMode="External"/><Relationship Id="rId6999" Type="http://schemas.openxmlformats.org/officeDocument/2006/relationships/hyperlink" Target="https://www.caixa.gov.br/Downloads/sinapi-metodologia/Livro_SINAPI_Calculos_Parametros.pdf" TargetMode="External"/><Relationship Id="rId7300" Type="http://schemas.openxmlformats.org/officeDocument/2006/relationships/hyperlink" Target="https://www.caixa.gov.br/Downloads/sinapi-cadernos-tecnicos/SINAPI-CT-MASSA-UNICA-EXTERNA.pdf" TargetMode="External"/><Relationship Id="rId9058" Type="http://schemas.openxmlformats.org/officeDocument/2006/relationships/hyperlink" Target="https://www.caixa.gov.br/Downloads/sinapi-cadernos-tecnicos/SINAPI-CT-TELHAMENTO-PARA-COBERTURA.pdf" TargetMode="External"/><Relationship Id="rId764" Type="http://schemas.openxmlformats.org/officeDocument/2006/relationships/hyperlink" Target="https://www.caixa.gov.br/Downloads/sinapi-cadernos-tecnicos/SINAPI-CT-ATERROS-BASES-SUB-BASES-E-IMPRIMACOES.pdf" TargetMode="External"/><Relationship Id="rId1394" Type="http://schemas.openxmlformats.org/officeDocument/2006/relationships/hyperlink" Target="https://www.caixa.gov.br/Downloads/sinapi-cadernos-tecnicos/SINAPI-CT-CONTRAPISO.pdf" TargetMode="External"/><Relationship Id="rId2445" Type="http://schemas.openxmlformats.org/officeDocument/2006/relationships/hyperlink" Target="https://www.caixa.gov.br/Downloads/sinapi-cadernos-tecnicos/SINAPI-CT-DEPRECIACAO-JUROS-IMPOSTOS-E-SEGUROS-MANUTENCAO-E-MATERIAIS-NA-OPERACAO-DOS-EQUIPAMENTOS.pdf" TargetMode="External"/><Relationship Id="rId3910" Type="http://schemas.openxmlformats.org/officeDocument/2006/relationships/hyperlink" Target="https://www.caixa.gov.br/Downloads/sinapi-cadernos-tecnicos/SINAPI-CT-FORROS.pdf" TargetMode="External"/><Relationship Id="rId9472" Type="http://schemas.openxmlformats.org/officeDocument/2006/relationships/hyperlink" Target="https://www.caixa.gov.br/Downloads/sinapi-cadernos-tecnicos/SINAPI-CT-TUBULACAO-FLANGEADA-PARA-REDES-DE-AGUA.pdf" TargetMode="External"/><Relationship Id="rId417" Type="http://schemas.openxmlformats.org/officeDocument/2006/relationships/hyperlink" Target="https://www.caixa.gov.br/Downloads/sinapi-cadernos-tecnicos/SINAPI-CT-ASSENTAMENTO-DE-TUBOS-DE-PVC-E-METALICOS-EM-REDES-DE-AGUA.pdf" TargetMode="External"/><Relationship Id="rId831" Type="http://schemas.openxmlformats.org/officeDocument/2006/relationships/hyperlink" Target="https://www.caixa.gov.br/Downloads/sinapi-cadernos-tecnicos/SINAPI-CT-ATERROS-BASES-SUB-BASES-E-IMPRIMACOES.pdf" TargetMode="External"/><Relationship Id="rId1047" Type="http://schemas.openxmlformats.org/officeDocument/2006/relationships/hyperlink" Target="https://www.caixa.gov.br/Downloads/sinapi-cadernos-tecnicos/SINAPI-CT-BOCAS-PARA-BUEIROS.pdf" TargetMode="External"/><Relationship Id="rId1461" Type="http://schemas.openxmlformats.org/officeDocument/2006/relationships/hyperlink" Target="https://www.caixa.gov.br/Downloads/sinapi-cadernos-tecnicos/SINAPI-CT-CUSTOS-HORARIOS-PRODUTIVO-E-IMPRODUTIVO-DOS-EQUIPAMENTOS.pdf" TargetMode="External"/><Relationship Id="rId2512" Type="http://schemas.openxmlformats.org/officeDocument/2006/relationships/hyperlink" Target="https://www.caixa.gov.br/Downloads/sinapi-cadernos-tecnicos/SINAPI-CT-DEPRECIACAO-JUROS-IMPOSTOS-E-SEGUROS-MANUTENCAO-E-MATERIAIS-NA-OPERACAO-DOS-EQUIPAMENTOS.pdf" TargetMode="External"/><Relationship Id="rId5668" Type="http://schemas.openxmlformats.org/officeDocument/2006/relationships/hyperlink" Target="https://www.caixa.gov.br/Downloads/sinapi-cadernos-tecnicos/SINAPI-CT-INSTALACOES-PREDIAIS-DE-AGUA-FRIA-EM-PVC.pdf" TargetMode="External"/><Relationship Id="rId6719" Type="http://schemas.openxmlformats.org/officeDocument/2006/relationships/hyperlink" Target="https://www.caixa.gov.br/Downloads/sinapi-cadernos-tecnicos/SINAPI-CT-LIGACOES-PREDIAIS-DE-AGUA-E-ESGOTO.pdf" TargetMode="External"/><Relationship Id="rId8074" Type="http://schemas.openxmlformats.org/officeDocument/2006/relationships/hyperlink" Target="https://www.caixa.gov.br/Downloads/sinapi-cadernos-tecnicos/SINAPI-CT-POSTES-DE-CONCRETO-E-METALICOS.pdf" TargetMode="External"/><Relationship Id="rId9125" Type="http://schemas.openxmlformats.org/officeDocument/2006/relationships/hyperlink" Target="https://www.caixa.gov.br/Downloads/sinapi-cadernos-tecnicos/SINAPI-CT-TRANSPORTE-FLUVIAL-CARGA-E-DESCARGA.pdf" TargetMode="External"/><Relationship Id="rId1114" Type="http://schemas.openxmlformats.org/officeDocument/2006/relationships/hyperlink" Target="https://www.caixa.gov.br/Downloads/sinapi-cadernos-tecnicos/SINAPI-CT-CAIXAS-ENTERRADAS.pdf" TargetMode="External"/><Relationship Id="rId4684" Type="http://schemas.openxmlformats.org/officeDocument/2006/relationships/hyperlink" Target="https://www.caixa.gov.br/Downloads/sinapi-cadernos-tecnicos/SINAPI-CT-INSTALACOES-ELETRICAS-QUADROS-CABOS-DISJUNTORES-CONTATORES-E-BARRAMENTOS-BLINDADOS.pdf" TargetMode="External"/><Relationship Id="rId5735" Type="http://schemas.openxmlformats.org/officeDocument/2006/relationships/hyperlink" Target="https://www.caixa.gov.br/Downloads/sinapi-cadernos-tecnicos/SINAPI-CT-INSTALACOES-PREDIAIS-DE-AGUA-QUENTE-EM-CPVC.pdf" TargetMode="External"/><Relationship Id="rId7090" Type="http://schemas.openxmlformats.org/officeDocument/2006/relationships/hyperlink" Target="https://www.caixa.gov.br/Downloads/sinapi-metodologia/Livro_SINAPI_Calculos_Parametros.pdf" TargetMode="External"/><Relationship Id="rId8141" Type="http://schemas.openxmlformats.org/officeDocument/2006/relationships/hyperlink" Target="https://www.caixa.gov.br/Downloads/sinapi-cadernos-tecnicos/SINAPI-CT-POCOS-DE-VISITA-E-CAIXAS-PARA-BOCAS-DE-LOBO.pdf" TargetMode="External"/><Relationship Id="rId3286" Type="http://schemas.openxmlformats.org/officeDocument/2006/relationships/hyperlink" Target="https://www.caixa.gov.br/Downloads/sinapi-cadernos-tecnicos/SINAPI-CT-ESCAVACAO-DE-VALAS.pdf" TargetMode="External"/><Relationship Id="rId4337" Type="http://schemas.openxmlformats.org/officeDocument/2006/relationships/hyperlink" Target="https://www.caixa.gov.br/Downloads/sinapi-cadernos-tecnicos/SINAPI-CT-IMPERMEABILIZACAO-PROTECAO-MECANICA-E-TRATAMENTO-DE-JUNTA.pdf" TargetMode="External"/><Relationship Id="rId3353" Type="http://schemas.openxmlformats.org/officeDocument/2006/relationships/hyperlink" Target="https://www.caixa.gov.br/Downloads/sinapi-cadernos-tecnicos/SINAPI-CT-ESCORAMENTO-E-PREPARO-DE-FUNDO-DE-VALAS.pdf" TargetMode="External"/><Relationship Id="rId4751" Type="http://schemas.openxmlformats.org/officeDocument/2006/relationships/hyperlink" Target="https://www.caixa.gov.br/Downloads/sinapi-cadernos-tecnicos/SINAPI-CT-INSTALACOES-ELETRICAS-REDE-DE-DISTRIBUICAO.pdf" TargetMode="External"/><Relationship Id="rId5802" Type="http://schemas.openxmlformats.org/officeDocument/2006/relationships/hyperlink" Target="https://www.caixa.gov.br/Downloads/sinapi-cadernos-tecnicos/SINAPI-CT-INSTALACOES-PREDIAIS-DE-AGUA-QUENTE-EM-CPVC.pdf" TargetMode="External"/><Relationship Id="rId8958" Type="http://schemas.openxmlformats.org/officeDocument/2006/relationships/hyperlink" Target="https://www.caixa.gov.br/Downloads/sinapi-cadernos-tecnicos/SINAPI-CT-SISTEMAS-HOSPITALARES-PONTOS-DE-CONSUMO.pdf" TargetMode="External"/><Relationship Id="rId274" Type="http://schemas.openxmlformats.org/officeDocument/2006/relationships/hyperlink" Target="https://www.caixa.gov.br/Downloads/sinapi-cadernos-tecnicos/SINAPI-CT-ARMACAO-DE-ESTACAS.pdf" TargetMode="External"/><Relationship Id="rId3006" Type="http://schemas.openxmlformats.org/officeDocument/2006/relationships/hyperlink" Target="https://www.caixa.gov.br/Downloads/sinapi-cadernos-tecnicos/SINAPI-CT-EQUIPAMENTOS-DE-PROTECAO-COLETIVA.pdf" TargetMode="External"/><Relationship Id="rId4404" Type="http://schemas.openxmlformats.org/officeDocument/2006/relationships/hyperlink" Target="https://www.caixa.gov.br/Downloads/sinapi-cadernos-tecnicos/SINAPI-CT-INSTALACOES-ELETRICAS-ELETRODUTOS-EMBUTIDOS-CABOS-CAIXAS-TOMADAS-E-INTERRUPTORES.pdf" TargetMode="External"/><Relationship Id="rId7974" Type="http://schemas.openxmlformats.org/officeDocument/2006/relationships/hyperlink" Target="https://www.caixa.gov.br/Downloads/sinapi-cadernos-tecnicos/SINAPI-CT-PINTURA-PARA-PISOS-E-PARA-SINALIZACAO-HORIZONTAL-E-VERTICAL.pdf" TargetMode="External"/><Relationship Id="rId3420" Type="http://schemas.openxmlformats.org/officeDocument/2006/relationships/hyperlink" Target="https://www.caixa.gov.br/Downloads/sinapi-cadernos-tecnicos/SINAPI-CT-ESQUADRIAS-JANELAS.pdf" TargetMode="External"/><Relationship Id="rId6576" Type="http://schemas.openxmlformats.org/officeDocument/2006/relationships/hyperlink" Target="https://www.caixa.gov.br/Downloads/sinapi-cadernos-tecnicos/SINAPI-CT-INSTALACOES-EM-COBRE.pdf" TargetMode="External"/><Relationship Id="rId6990" Type="http://schemas.openxmlformats.org/officeDocument/2006/relationships/hyperlink" Target="https://www.caixa.gov.br/Downloads/sinapi-metodologia/Livro_SINAPI_Calculos_Parametros.pdf" TargetMode="External"/><Relationship Id="rId7627" Type="http://schemas.openxmlformats.org/officeDocument/2006/relationships/hyperlink" Target="https://www.caixa.gov.br/Downloads/sinapi-cadernos-tecnicos/SINAPI-CT-PARQUINHOS-E-EQUIPAMENTOS-DE-GINASTICA-AO-AR-LIVRE.pdf" TargetMode="External"/><Relationship Id="rId341" Type="http://schemas.openxmlformats.org/officeDocument/2006/relationships/hyperlink" Target="https://www.caixa.gov.br/Downloads/sinapi-cadernos-tecnicos/SINAPI-CT-ARRASAMENTO-DE-ESTACAS.pdf" TargetMode="External"/><Relationship Id="rId2022" Type="http://schemas.openxmlformats.org/officeDocument/2006/relationships/hyperlink" Target="https://www.caixa.gov.br/Downloads/sinapi-cadernos-tecnicos/SINAPI-CT-DEPRECIACAO-JUROS-IMPOSTOS-E-SEGUROS-MANUTENCAO-E-MATERIAIS-NA-OPERACAO-DOS-EQUIPAMENTOS.pdf" TargetMode="External"/><Relationship Id="rId5178" Type="http://schemas.openxmlformats.org/officeDocument/2006/relationships/hyperlink" Target="https://www.caixa.gov.br/Downloads/sinapi-cadernos-tecnicos/SINAPI-CT-INSTALACOES-HIDRAULICAS-EM-PEX.pdf" TargetMode="External"/><Relationship Id="rId5592" Type="http://schemas.openxmlformats.org/officeDocument/2006/relationships/hyperlink" Target="https://www.caixa.gov.br/Downloads/sinapi-cadernos-tecnicos/SINAPI-CT-INSTALACOES-PREDIAIS-DE-AGUA-FRIA-EM-PVC.pdf" TargetMode="External"/><Relationship Id="rId6229" Type="http://schemas.openxmlformats.org/officeDocument/2006/relationships/hyperlink" Target="https://www.caixa.gov.br/Downloads/sinapi-cadernos-tecnicos/SINAPI-CT-INSTALACOES-DE-GAS-E-INCENDIO-EM-ACO-E-FERRO-GALVANIZADO.pdf" TargetMode="External"/><Relationship Id="rId6643" Type="http://schemas.openxmlformats.org/officeDocument/2006/relationships/hyperlink" Target="https://www.caixa.gov.br/Downloads/sinapi-cadernos-tecnicos/SINAPI-CT-INSTALACOES-PARA-CANTEIROS-DE-OBRAS.pdf" TargetMode="External"/><Relationship Id="rId1788" Type="http://schemas.openxmlformats.org/officeDocument/2006/relationships/hyperlink" Target="https://www.caixa.gov.br/Downloads/sinapi-cadernos-tecnicos/SINAPI-CT-CUSTOS-HORARIOS-PRODUTIVO-E-IMPRODUTIVO-DOS-EQUIPAMENTOS.pdf" TargetMode="External"/><Relationship Id="rId2839" Type="http://schemas.openxmlformats.org/officeDocument/2006/relationships/hyperlink" Target="https://www.caixa.gov.br/Downloads/sinapi-cadernos-tecnicos/SINAPI-CT-DUTOS-PARA-AR-CONDICIONADO.pdf" TargetMode="External"/><Relationship Id="rId4194" Type="http://schemas.openxmlformats.org/officeDocument/2006/relationships/hyperlink" Target="https://www.caixa.gov.br/Downloads/sinapi-cadernos-tecnicos/SINAPI-CT-GRAUTE-E-ARMACAO.pdf" TargetMode="External"/><Relationship Id="rId5245" Type="http://schemas.openxmlformats.org/officeDocument/2006/relationships/hyperlink" Target="https://www.caixa.gov.br/Downloads/sinapi-cadernos-tecnicos/SINAPI-CT-INSTALACOES-HIDRAULICAS-EM-PEX.pdf" TargetMode="External"/><Relationship Id="rId6710" Type="http://schemas.openxmlformats.org/officeDocument/2006/relationships/hyperlink" Target="https://www.caixa.gov.br/Downloads/sinapi-cadernos-tecnicos/SINAPI-CT-LIGACOES-PREDIAIS-DE-AGUA-E-ESGOTO.pdf" TargetMode="External"/><Relationship Id="rId4261" Type="http://schemas.openxmlformats.org/officeDocument/2006/relationships/hyperlink" Target="https://www.caixa.gov.br/Downloads/sinapi-cadernos-tecnicos/SINAPI-CT-GUIAS-E-SARJETAS.pdf" TargetMode="External"/><Relationship Id="rId5312" Type="http://schemas.openxmlformats.org/officeDocument/2006/relationships/hyperlink" Target="https://www.caixa.gov.br/Downloads/sinapi-cadernos-tecnicos/SINAPI-CT-INSTALACOES-HIDRAULICAS-EM-PPR.pdf" TargetMode="External"/><Relationship Id="rId8468" Type="http://schemas.openxmlformats.org/officeDocument/2006/relationships/hyperlink" Target="https://www.caixa.gov.br/Downloads/sinapi-cadernos-tecnicos/SINAPI-CT-RASGOS-E-FIXACOES.pdf" TargetMode="External"/><Relationship Id="rId9519" Type="http://schemas.openxmlformats.org/officeDocument/2006/relationships/hyperlink" Target="https://www.caixa.gov.br/Downloads/sinapi-cadernos-tecnicos/SINAPI-CT-USINAGENS.pdf" TargetMode="External"/><Relationship Id="rId1508" Type="http://schemas.openxmlformats.org/officeDocument/2006/relationships/hyperlink" Target="https://www.caixa.gov.br/Downloads/sinapi-cadernos-tecnicos/SINAPI-CT-CUSTOS-HORARIOS-PRODUTIVO-E-IMPRODUTIVO-DOS-EQUIPAMENTOS.pdf" TargetMode="External"/><Relationship Id="rId1855" Type="http://schemas.openxmlformats.org/officeDocument/2006/relationships/hyperlink" Target="https://www.caixa.gov.br/Downloads/sinapi-cadernos-tecnicos/SINAPI-CT-DEMOLICOES-E-REMOCOES.pdf" TargetMode="External"/><Relationship Id="rId2906" Type="http://schemas.openxmlformats.org/officeDocument/2006/relationships/hyperlink" Target="https://www.caixa.gov.br/Downloads/sinapi-cadernos-tecnicos/SINAPI-CT-ELETROCALHAS.pdf" TargetMode="External"/><Relationship Id="rId7484" Type="http://schemas.openxmlformats.org/officeDocument/2006/relationships/hyperlink" Target="https://www.caixa.gov.br/Downloads/sinapi-cadernos-tecnicos/SINAPI-CT-MONOCAPA.pdf" TargetMode="External"/><Relationship Id="rId8535" Type="http://schemas.openxmlformats.org/officeDocument/2006/relationships/hyperlink" Target="https://www.caixa.gov.br/Downloads/sinapi-cadernos-tecnicos/SINAPI-CT-RECOMPOSICAO-DE-PAVIMENTOS.pdf" TargetMode="External"/><Relationship Id="rId8882" Type="http://schemas.openxmlformats.org/officeDocument/2006/relationships/hyperlink" Target="https://www.caixa.gov.br/Downloads/sinapi-cadernos-tecnicos/SINAPI-CT-SINALIZACAO-VERTICAL-VIARIA.pdf" TargetMode="External"/><Relationship Id="rId1922" Type="http://schemas.openxmlformats.org/officeDocument/2006/relationships/hyperlink" Target="https://www.caixa.gov.br/Downloads/sinapi-cadernos-tecnicos/SINAPI-CT-DEPRECIACAO-JUROS-IMPOSTOS-E-SEGUROS-MANUTENCAO-E-MATERIAIS-NA-OPERACAO-DOS-EQUIPAMENTOS.pdf" TargetMode="External"/><Relationship Id="rId6086" Type="http://schemas.openxmlformats.org/officeDocument/2006/relationships/hyperlink" Target="https://www.caixa.gov.br/Downloads/sinapi-cadernos-tecnicos/SINAPI-CT-INSTALACOES-DE-GAS-E-INCENDIO-EM-ACO-E-FERRO-GALVANIZADO.pdf" TargetMode="External"/><Relationship Id="rId7137" Type="http://schemas.openxmlformats.org/officeDocument/2006/relationships/hyperlink" Target="https://www.caixa.gov.br/Downloads/sinapi-metodologia/Livro_SINAPI_Calculos_Parametros.pdf" TargetMode="External"/><Relationship Id="rId7551" Type="http://schemas.openxmlformats.org/officeDocument/2006/relationships/hyperlink" Target="https://www.caixa.gov.br/Downloads/sinapi-cadernos-tecnicos/SINAPI-CT-PAREDES-DE-CONCRETO-CONCRETAGEM.pdf" TargetMode="External"/><Relationship Id="rId8602" Type="http://schemas.openxmlformats.org/officeDocument/2006/relationships/hyperlink" Target="https://www.caixa.gov.br/Downloads/sinapi-cadernos-tecnicos/SINAPI-CT-REDES-ENTERRADAS-DE-DISTRIBUICAO-ELETRICA.pdf" TargetMode="External"/><Relationship Id="rId2696" Type="http://schemas.openxmlformats.org/officeDocument/2006/relationships/hyperlink" Target="https://www.caixa.gov.br/Downloads/sinapi-cadernos-tecnicos/SINAPI-CT-DEPRECIACAO-JUROS-IMPOSTOS-E-SEGUROS-MANUTENCAO-E-MATERIAIS-NA-OPERACAO-DOS-EQUIPAMENTOS.pdf" TargetMode="External"/><Relationship Id="rId3747" Type="http://schemas.openxmlformats.org/officeDocument/2006/relationships/hyperlink" Target="https://www.caixa.gov.br/Downloads/sinapi-cadernos-tecnicos/SINAPI-CT-ESTRUTURAS-DE-CONTENCAO-ESTACAS-PAREDES-DIAFRAGMA-E-MURETA-GUIA.pdf" TargetMode="External"/><Relationship Id="rId6153" Type="http://schemas.openxmlformats.org/officeDocument/2006/relationships/hyperlink" Target="https://www.caixa.gov.br/Downloads/sinapi-cadernos-tecnicos/SINAPI-CT-INSTALACOES-DE-GAS-E-INCENDIO-EM-ACO-E-FERRO-GALVANIZADO.pdf" TargetMode="External"/><Relationship Id="rId7204" Type="http://schemas.openxmlformats.org/officeDocument/2006/relationships/hyperlink" Target="https://www.caixa.gov.br/Downloads/sinapi-cadernos-tecnicos/SINAPI-CT-LOUCAS-E-METAIS.pdf" TargetMode="External"/><Relationship Id="rId668" Type="http://schemas.openxmlformats.org/officeDocument/2006/relationships/hyperlink" Target="https://www.caixa.gov.br/Downloads/sinapi-cadernos-tecnicos/SINAPI-CT-ASSENTAMENTO-DE-TUBOS-DE-ESGOTO-OU-DRENAGEM-PLUVIAL-EM-CONCRETO.pdf" TargetMode="External"/><Relationship Id="rId1298" Type="http://schemas.openxmlformats.org/officeDocument/2006/relationships/hyperlink" Target="https://www.caixa.gov.br/Downloads/sinapi-cadernos-tecnicos/SINAPI-CT-CONCRETAGEM-PARA-ESTRUTURAS-DE-CONCRETO-ARMADO.pdf" TargetMode="External"/><Relationship Id="rId2349" Type="http://schemas.openxmlformats.org/officeDocument/2006/relationships/hyperlink" Target="https://www.caixa.gov.br/Downloads/sinapi-cadernos-tecnicos/SINAPI-CT-DEPRECIACAO-JUROS-IMPOSTOS-E-SEGUROS-MANUTENCAO-E-MATERIAIS-NA-OPERACAO-DOS-EQUIPAMENTOS.pdf" TargetMode="External"/><Relationship Id="rId2763" Type="http://schemas.openxmlformats.org/officeDocument/2006/relationships/hyperlink" Target="https://www.caixa.gov.br/Downloads/sinapi-cadernos-tecnicos/SINAPI-CT-DRENOS.pdf" TargetMode="External"/><Relationship Id="rId3814" Type="http://schemas.openxmlformats.org/officeDocument/2006/relationships/hyperlink" Target="https://www.caixa.gov.br/Downloads/sinapi-cadernos-tecnicos/SINAPI-CT-ESTRUTURAS-DE-MADEIRA.pdf" TargetMode="External"/><Relationship Id="rId6220" Type="http://schemas.openxmlformats.org/officeDocument/2006/relationships/hyperlink" Target="https://www.caixa.gov.br/Downloads/sinapi-cadernos-tecnicos/SINAPI-CT-INSTALACOES-DE-GAS-E-INCENDIO-EM-ACO-E-FERRO-GALVANIZADO.pdf" TargetMode="External"/><Relationship Id="rId9376" Type="http://schemas.openxmlformats.org/officeDocument/2006/relationships/hyperlink" Target="https://www.caixa.gov.br/Downloads/sinapi-cadernos-tecnicos/SINAPI-CT-TRANSPORTE-CARGA-E-DESCARGA-DE-MATERIAIS.pdf" TargetMode="External"/><Relationship Id="rId735" Type="http://schemas.openxmlformats.org/officeDocument/2006/relationships/hyperlink" Target="https://www.caixa.gov.br/Downloads/sinapi-cadernos-tecnicos/SINAPI-CT-ATERRO-E-REATERRO-DE-VALAS.pdf" TargetMode="External"/><Relationship Id="rId1365" Type="http://schemas.openxmlformats.org/officeDocument/2006/relationships/hyperlink" Target="https://www.caixa.gov.br/Downloads/sinapi-cadernos-tecnicos/SINAPI-CT-CONCRETO-PROTENDIDO.pdf" TargetMode="External"/><Relationship Id="rId2416" Type="http://schemas.openxmlformats.org/officeDocument/2006/relationships/hyperlink" Target="https://www.caixa.gov.br/Downloads/sinapi-cadernos-tecnicos/SINAPI-CT-DEPRECIACAO-JUROS-IMPOSTOS-E-SEGUROS-MANUTENCAO-E-MATERIAIS-NA-OPERACAO-DOS-EQUIPAMENTOS.pdf" TargetMode="External"/><Relationship Id="rId8392" Type="http://schemas.openxmlformats.org/officeDocument/2006/relationships/hyperlink" Target="https://www.caixa.gov.br/Downloads/sinapi-cadernos-tecnicos/SINAPI-CT-RADIER-PISO-DE-CONCRETO-E-LAJE-SOBRE-SOLO.pdf" TargetMode="External"/><Relationship Id="rId9029" Type="http://schemas.openxmlformats.org/officeDocument/2006/relationships/hyperlink" Target="https://www.caixa.gov.br/Downloads/sinapi-cadernos-tecnicos/SINAPI-CT-TELHAMENTO-PARA-COBERTURA.pdf" TargetMode="External"/><Relationship Id="rId9443" Type="http://schemas.openxmlformats.org/officeDocument/2006/relationships/hyperlink" Target="https://www.caixa.gov.br/Downloads/sinapi-cadernos-tecnicos/SINAPI-CT-TUBULACAO-FLANGEADA-PARA-REDES-DE-AGUA.pdf" TargetMode="External"/><Relationship Id="rId1018" Type="http://schemas.openxmlformats.org/officeDocument/2006/relationships/hyperlink" Target="https://www.caixa.gov.br/Downloads/sinapi-cadernos-tecnicos/SINAPI-CT-BOCAS-PARA-BUEIROS.pdf" TargetMode="External"/><Relationship Id="rId1432" Type="http://schemas.openxmlformats.org/officeDocument/2006/relationships/hyperlink" Target="https://www.caixa.gov.br/Downloads/sinapi-cadernos-tecnicos/SINAPI-CT-CONTRAPISO.pdf" TargetMode="External"/><Relationship Id="rId2830" Type="http://schemas.openxmlformats.org/officeDocument/2006/relationships/hyperlink" Target="https://www.caixa.gov.br/Downloads/sinapi-cadernos-tecnicos/SINAPI-CT-DUTOS-PARA-AR-CONDICIONADO.pdf" TargetMode="External"/><Relationship Id="rId4588" Type="http://schemas.openxmlformats.org/officeDocument/2006/relationships/hyperlink" Target="https://www.caixa.gov.br/Downloads/sinapi-cadernos-tecnicos/SINAPI-CT-INSTALACOES-ELETRICAS-ELETRODUTOS-CONEXOES-E-CONDULETES-APARENTES.pdf" TargetMode="External"/><Relationship Id="rId5639" Type="http://schemas.openxmlformats.org/officeDocument/2006/relationships/hyperlink" Target="https://www.caixa.gov.br/Downloads/sinapi-cadernos-tecnicos/SINAPI-CT-INSTALACOES-PREDIAIS-DE-AGUA-FRIA-EM-PVC.pdf" TargetMode="External"/><Relationship Id="rId5986" Type="http://schemas.openxmlformats.org/officeDocument/2006/relationships/hyperlink" Target="https://www.caixa.gov.br/Downloads/sinapi-cadernos-tecnicos/SINAPI-CT-INSTALACOES-DE-GAS-E-INCENDIO-EM-ACO-E-FERRO-GALVANIZADO.pdf" TargetMode="External"/><Relationship Id="rId8045" Type="http://schemas.openxmlformats.org/officeDocument/2006/relationships/hyperlink" Target="https://www.caixa.gov.br/Downloads/sinapi-cadernos-tecnicos/SINAPI-CT-PISOS.pdf" TargetMode="External"/><Relationship Id="rId71" Type="http://schemas.openxmlformats.org/officeDocument/2006/relationships/hyperlink" Target="https://www.caixa.gov.br/Downloads/sinapi-cadernos-tecnicos/SINAPI-CT-ALVENARIA-DE-VEDACAO.pdf" TargetMode="External"/><Relationship Id="rId802" Type="http://schemas.openxmlformats.org/officeDocument/2006/relationships/hyperlink" Target="https://www.caixa.gov.br/Downloads/sinapi-cadernos-tecnicos/SINAPI-CT-ATERROS-BASES-SUB-BASES-E-IMPRIMACOES.pdf" TargetMode="External"/><Relationship Id="rId7061" Type="http://schemas.openxmlformats.org/officeDocument/2006/relationships/hyperlink" Target="https://www.caixa.gov.br/Downloads/sinapi-metodologia/Livro_SINAPI_Calculos_Parametros.pdf" TargetMode="External"/><Relationship Id="rId8112" Type="http://schemas.openxmlformats.org/officeDocument/2006/relationships/hyperlink" Target="https://www.caixa.gov.br/Downloads/sinapi-cadernos-tecnicos/SINAPI-CT-POSTES-DE-CONCRETO-E-METALICOS.pdf" TargetMode="External"/><Relationship Id="rId9510" Type="http://schemas.openxmlformats.org/officeDocument/2006/relationships/hyperlink" Target="https://www.caixa.gov.br/Downloads/sinapi-cadernos-tecnicos/SINAPI-CT-TUBULOES.pdf" TargetMode="External"/><Relationship Id="rId4655" Type="http://schemas.openxmlformats.org/officeDocument/2006/relationships/hyperlink" Target="https://www.caixa.gov.br/Downloads/sinapi-cadernos-tecnicos/SINAPI-CT-INSTALACOES-ELETRICAS-QUADROS-CABOS-DISJUNTORES-CONTATORES-E-BARRAMENTOS-BLINDADOS.pdf" TargetMode="External"/><Relationship Id="rId5706" Type="http://schemas.openxmlformats.org/officeDocument/2006/relationships/hyperlink" Target="https://www.caixa.gov.br/Downloads/sinapi-cadernos-tecnicos/SINAPI-CT-INSTALACOES-PREDIAIS-DE-AGUA-QUENTE-EM-CPVC.pdf" TargetMode="External"/><Relationship Id="rId178" Type="http://schemas.openxmlformats.org/officeDocument/2006/relationships/hyperlink" Target="https://www.caixa.gov.br/Downloads/sinapi-cadernos-tecnicos/SINAPI-CT-ARGAMASSAS.pdf" TargetMode="External"/><Relationship Id="rId3257" Type="http://schemas.openxmlformats.org/officeDocument/2006/relationships/hyperlink" Target="https://www.caixa.gov.br/Downloads/sinapi-cadernos-tecnicos/SINAPI-CT-ESCAVACAO-VERTICAL-A-CEU-ABERTO.pdf" TargetMode="External"/><Relationship Id="rId3671" Type="http://schemas.openxmlformats.org/officeDocument/2006/relationships/hyperlink" Target="https://www.caixa.gov.br/Downloads/sinapi-cadernos-tecnicos/SINAPI-CT-ESTRUTURA-E-TRAMA-PARA-COBERTURA.pdf" TargetMode="External"/><Relationship Id="rId4308" Type="http://schemas.openxmlformats.org/officeDocument/2006/relationships/hyperlink" Target="https://www.caixa.gov.br/Downloads/sinapi-cadernos-tecnicos/SINAPI-CT-ILUMINACAO-PREDIAL-E-MONITORAMENTO.pdf" TargetMode="External"/><Relationship Id="rId4722" Type="http://schemas.openxmlformats.org/officeDocument/2006/relationships/hyperlink" Target="https://www.caixa.gov.br/Downloads/sinapi-cadernos-tecnicos/SINAPI-CT-INSTALACOES-ELETRICAS-QUADROS-CABOS-DISJUNTORES-CONTATORES-E-BARRAMENTOS-BLINDADOS.pdf" TargetMode="External"/><Relationship Id="rId7878" Type="http://schemas.openxmlformats.org/officeDocument/2006/relationships/hyperlink" Target="https://www.caixa.gov.br/Downloads/sinapi-cadernos-tecnicos/SINAPI-CT-PINTURA-INTERNA.pdf" TargetMode="External"/><Relationship Id="rId8929" Type="http://schemas.openxmlformats.org/officeDocument/2006/relationships/hyperlink" Target="https://www.caixa.gov.br/Downloads/sinapi-cadernos-tecnicos/SINAPI-CT-SISTEMA-DE-PROTECAO-CONTRA-DESCARGAS-ATMOSFERICAS-SPDA.pdf" TargetMode="External"/><Relationship Id="rId592" Type="http://schemas.openxmlformats.org/officeDocument/2006/relationships/hyperlink" Target="https://www.caixa.gov.br/Downloads/sinapi-cadernos-tecnicos/SINAPI-CT-ASSENTAMENTO-DE-TUBOS-DE-PVC-E-METALICOS-EM-REDES-DE-AGUA.pdf" TargetMode="External"/><Relationship Id="rId2273" Type="http://schemas.openxmlformats.org/officeDocument/2006/relationships/hyperlink" Target="https://www.caixa.gov.br/Downloads/sinapi-cadernos-tecnicos/SINAPI-CT-DEPRECIACAO-JUROS-IMPOSTOS-E-SEGUROS-MANUTENCAO-E-MATERIAIS-NA-OPERACAO-DOS-EQUIPAMENTOS.pdf" TargetMode="External"/><Relationship Id="rId3324" Type="http://schemas.openxmlformats.org/officeDocument/2006/relationships/hyperlink" Target="https://www.caixa.gov.br/Downloads/sinapi-cadernos-tecnicos/SINAPI-CT-ESCAVACAO-DE-VALAS.pdf" TargetMode="External"/><Relationship Id="rId6894" Type="http://schemas.openxmlformats.org/officeDocument/2006/relationships/hyperlink" Target="https://www.caixa.gov.br/Downloads/sinapi-metodologia/Livro_SINAPI_Calculos_Parametros.pdf" TargetMode="External"/><Relationship Id="rId7945" Type="http://schemas.openxmlformats.org/officeDocument/2006/relationships/hyperlink" Target="https://www.caixa.gov.br/Downloads/sinapi-cadernos-tecnicos/SINAPI-CT-PINTURA-EM-SUPERFICIES-METALICAS.pdf" TargetMode="External"/><Relationship Id="rId245" Type="http://schemas.openxmlformats.org/officeDocument/2006/relationships/hyperlink" Target="https://www.caixa.gov.br/Downloads/sinapi-cadernos-tecnicos/SINAPI-CT-ARGAMASSAS.pdf" TargetMode="External"/><Relationship Id="rId2340" Type="http://schemas.openxmlformats.org/officeDocument/2006/relationships/hyperlink" Target="https://www.caixa.gov.br/Downloads/sinapi-cadernos-tecnicos/SINAPI-CT-DEPRECIACAO-JUROS-IMPOSTOS-E-SEGUROS-MANUTENCAO-E-MATERIAIS-NA-OPERACAO-DOS-EQUIPAMENTOS.pdf" TargetMode="External"/><Relationship Id="rId5496" Type="http://schemas.openxmlformats.org/officeDocument/2006/relationships/hyperlink" Target="https://www.caixa.gov.br/Downloads/sinapi-cadernos-tecnicos/SINAPI-CT-INSTALACOES-PREDIAIS-DE-AGUA-FRIA-EM-PVC.pdf" TargetMode="External"/><Relationship Id="rId6547" Type="http://schemas.openxmlformats.org/officeDocument/2006/relationships/hyperlink" Target="https://www.caixa.gov.br/Downloads/sinapi-cadernos-tecnicos/SINAPI-CT-INSTALACOES-EM-COBRE.pdf" TargetMode="External"/><Relationship Id="rId312" Type="http://schemas.openxmlformats.org/officeDocument/2006/relationships/hyperlink" Target="https://www.caixa.gov.br/Downloads/sinapi-cadernos-tecnicos/SINAPI-CT-ARMACAO-PARA-ESTRUTURAS-DE-CONCRETO-ARMADO.pdf" TargetMode="External"/><Relationship Id="rId4098" Type="http://schemas.openxmlformats.org/officeDocument/2006/relationships/hyperlink" Target="https://www.caixa.gov.br/Downloads/sinapi-cadernos-tecnicos/SINAPI-CT-FORMAS-PARA-ESTRUTURAS-DE-CONCRETO-ARMADO.pdf" TargetMode="External"/><Relationship Id="rId5149" Type="http://schemas.openxmlformats.org/officeDocument/2006/relationships/hyperlink" Target="https://www.caixa.gov.br/Downloads/sinapi-cadernos-tecnicos/SINAPI-CT-INSTALACOES-HIDRAULICAS-EM-PEX.pdf" TargetMode="External"/><Relationship Id="rId5563" Type="http://schemas.openxmlformats.org/officeDocument/2006/relationships/hyperlink" Target="https://www.caixa.gov.br/Downloads/sinapi-cadernos-tecnicos/SINAPI-CT-INSTALACOES-PREDIAIS-DE-AGUA-FRIA-EM-PVC.pdf" TargetMode="External"/><Relationship Id="rId6961" Type="http://schemas.openxmlformats.org/officeDocument/2006/relationships/hyperlink" Target="https://www.caixa.gov.br/Downloads/sinapi-metodologia/Livro_SINAPI_Calculos_Parametros.pdf" TargetMode="External"/><Relationship Id="rId9020" Type="http://schemas.openxmlformats.org/officeDocument/2006/relationships/hyperlink" Target="https://www.caixa.gov.br/Downloads/sinapi-cadernos-tecnicos/SINAPI-CT-SUPRESSAO-VEGETAL.pdf" TargetMode="External"/><Relationship Id="rId4165" Type="http://schemas.openxmlformats.org/officeDocument/2006/relationships/hyperlink" Target="https://www.caixa.gov.br/Downloads/sinapi-cadernos-tecnicos/SINAPI-CT-GALERIAS-COM-ADUELAS-DE-CONCRETO.pdf" TargetMode="External"/><Relationship Id="rId5216" Type="http://schemas.openxmlformats.org/officeDocument/2006/relationships/hyperlink" Target="https://www.caixa.gov.br/Downloads/sinapi-cadernos-tecnicos/SINAPI-CT-INSTALACOES-HIDRAULICAS-EM-PEX.pdf" TargetMode="External"/><Relationship Id="rId6614" Type="http://schemas.openxmlformats.org/officeDocument/2006/relationships/hyperlink" Target="https://www.caixa.gov.br/Downloads/sinapi-cadernos-tecnicos/SINAPI-CT-INSTALACOES-PARA-CANTEIROS-DE-OBRAS.pdf" TargetMode="External"/><Relationship Id="rId1759" Type="http://schemas.openxmlformats.org/officeDocument/2006/relationships/hyperlink" Target="https://www.caixa.gov.br/Downloads/sinapi-cadernos-tecnicos/SINAPI-CT-CUSTOS-HORARIOS-PRODUTIVO-E-IMPRODUTIVO-DOS-EQUIPAMENTOS.pdf" TargetMode="External"/><Relationship Id="rId3181" Type="http://schemas.openxmlformats.org/officeDocument/2006/relationships/hyperlink" Target="https://www.caixa.gov.br/Downloads/sinapi-cadernos-tecnicos/SINAPI-CT-ESCAVACAO-HORIZONTAL.pdf" TargetMode="External"/><Relationship Id="rId5630" Type="http://schemas.openxmlformats.org/officeDocument/2006/relationships/hyperlink" Target="https://www.caixa.gov.br/Downloads/sinapi-cadernos-tecnicos/SINAPI-CT-INSTALACOES-PREDIAIS-DE-AGUA-FRIA-EM-PVC.pdf" TargetMode="External"/><Relationship Id="rId8786" Type="http://schemas.openxmlformats.org/officeDocument/2006/relationships/hyperlink" Target="https://www.caixa.gov.br/Downloads/sinapi-cadernos-tecnicos/SINAPI-CT-REDES-DE-AGUA-E-ESGOTO-EM-PEAD-LISO-(TUBOS-E-CONEXOES).pdf" TargetMode="External"/><Relationship Id="rId1826" Type="http://schemas.openxmlformats.org/officeDocument/2006/relationships/hyperlink" Target="https://www.caixa.gov.br/Downloads/sinapi-cadernos-tecnicos/SINAPI-CT-CUSTOS-HORARIOS-PRODUTIVO-E-IMPRODUTIVO-DOS-EQUIPAMENTOS.pdf" TargetMode="External"/><Relationship Id="rId4232" Type="http://schemas.openxmlformats.org/officeDocument/2006/relationships/hyperlink" Target="https://www.caixa.gov.br/Downloads/sinapi-cadernos-tecnicos/SINAPI-CT-GUARDA-CORPO-CORRIMAO-E-GRADE-PARA-ESQUADRIAS.pdf" TargetMode="External"/><Relationship Id="rId7388" Type="http://schemas.openxmlformats.org/officeDocument/2006/relationships/hyperlink" Target="https://www.caixa.gov.br/Downloads/sinapi-cadernos-tecnicos/SINAPI-CT-MASSA-UNICA-EXTERNA.pdf" TargetMode="External"/><Relationship Id="rId8439" Type="http://schemas.openxmlformats.org/officeDocument/2006/relationships/hyperlink" Target="https://www.caixa.gov.br/Downloads/sinapi-cadernos-tecnicos/SINAPI-CT-RASGOS-E-FIXACOES.pdf" TargetMode="External"/><Relationship Id="rId8853" Type="http://schemas.openxmlformats.org/officeDocument/2006/relationships/hyperlink" Target="https://www.caixa.gov.br/Downloads/sinapi-cadernos-tecnicos/SINAPI-CT-SINALIZACAO-HORIZONTAL-VIARIA.pdf" TargetMode="External"/><Relationship Id="rId3998" Type="http://schemas.openxmlformats.org/officeDocument/2006/relationships/hyperlink" Target="https://www.caixa.gov.br/Downloads/sinapi-cadernos-tecnicos/SINAPI-CT-FUNDACOES-RASAS-(BLOCOS-SAPATAS-VIGAS-BALDRAME).pdf" TargetMode="External"/><Relationship Id="rId7455" Type="http://schemas.openxmlformats.org/officeDocument/2006/relationships/hyperlink" Target="https://www.caixa.gov.br/Downloads/sinapi-cadernos-tecnicos/SINAPI-CT-MOBILIARIO-URBANO.pdf" TargetMode="External"/><Relationship Id="rId8506" Type="http://schemas.openxmlformats.org/officeDocument/2006/relationships/hyperlink" Target="https://www.caixa.gov.br/Downloads/sinapi-cadernos-tecnicos/SINAPI-CT-RECOMPOSICAO-DE-PAVIMENTOS.pdf" TargetMode="External"/><Relationship Id="rId8920" Type="http://schemas.openxmlformats.org/officeDocument/2006/relationships/hyperlink" Target="https://www.caixa.gov.br/Downloads/sinapi-cadernos-tecnicos/SINAPI-CT-SISTEMA-DE-PROTECAO-CONTRA-DESCARGAS-ATMOSFERICAS-SPDA.pdf" TargetMode="External"/><Relationship Id="rId6057" Type="http://schemas.openxmlformats.org/officeDocument/2006/relationships/hyperlink" Target="https://www.caixa.gov.br/Downloads/sinapi-cadernos-tecnicos/SINAPI-CT-INSTALACOES-DE-GAS-E-INCENDIO-EM-ACO-E-FERRO-GALVANIZADO.pdf" TargetMode="External"/><Relationship Id="rId6471" Type="http://schemas.openxmlformats.org/officeDocument/2006/relationships/hyperlink" Target="https://www.caixa.gov.br/Downloads/sinapi-cadernos-tecnicos/SINAPI-CT-INSTALACOES-EM-COBRE.pdf" TargetMode="External"/><Relationship Id="rId7108" Type="http://schemas.openxmlformats.org/officeDocument/2006/relationships/hyperlink" Target="https://www.caixa.gov.br/Downloads/sinapi-metodologia/Livro_SINAPI_Calculos_Parametros.pdf" TargetMode="External"/><Relationship Id="rId7522" Type="http://schemas.openxmlformats.org/officeDocument/2006/relationships/hyperlink" Target="https://www.caixa.gov.br/Downloads/sinapi-cadernos-tecnicos/SINAPI-CT-PAREDES-DE-CONCRETO-ARMACAO.pdf" TargetMode="External"/><Relationship Id="rId986" Type="http://schemas.openxmlformats.org/officeDocument/2006/relationships/hyperlink" Target="https://www.caixa.gov.br/Downloads/sinapi-cadernos-tecnicos/SINAPI-CT-BOCAS-PARA-BUEIROS.pdf" TargetMode="External"/><Relationship Id="rId2667" Type="http://schemas.openxmlformats.org/officeDocument/2006/relationships/hyperlink" Target="https://www.caixa.gov.br/Downloads/sinapi-cadernos-tecnicos/SINAPI-CT-DEPRECIACAO-JUROS-IMPOSTOS-E-SEGUROS-MANUTENCAO-E-MATERIAIS-NA-OPERACAO-DOS-EQUIPAMENTOS.pdf" TargetMode="External"/><Relationship Id="rId3718" Type="http://schemas.openxmlformats.org/officeDocument/2006/relationships/hyperlink" Target="https://www.caixa.gov.br/Downloads/sinapi-cadernos-tecnicos/SINAPI-CT-ESTRUTURA-E-TRAMA-PARA-COBERTURA.pdf" TargetMode="External"/><Relationship Id="rId5073" Type="http://schemas.openxmlformats.org/officeDocument/2006/relationships/hyperlink" Target="https://www.caixa.gov.br/Downloads/sinapi-cadernos-tecnicos/SINAPI-CT-INSTALACOES-HIDRAULICAS-RESERVACAO-E-BOMBAS-DE-RECALQUE.pdf" TargetMode="External"/><Relationship Id="rId6124" Type="http://schemas.openxmlformats.org/officeDocument/2006/relationships/hyperlink" Target="https://www.caixa.gov.br/Downloads/sinapi-cadernos-tecnicos/SINAPI-CT-INSTALACOES-DE-GAS-E-INCENDIO-EM-ACO-E-FERRO-GALVANIZADO.pdf" TargetMode="External"/><Relationship Id="rId9694" Type="http://schemas.openxmlformats.org/officeDocument/2006/relationships/hyperlink" Target="https://www.caixa.gov.br/Downloads/sinapi-cadernos-tecnicos/SINAPI-CT-VALVULAS-E-REGISTROS-PARA-SISTEMAS-PREDIAIS.pdf" TargetMode="External"/><Relationship Id="rId639" Type="http://schemas.openxmlformats.org/officeDocument/2006/relationships/hyperlink" Target="https://www.caixa.gov.br/Downloads/sinapi-cadernos-tecnicos/SINAPI-CT-ASSENTAMENTO-DE-TUBOS-DE-ESGOTO-OU-DRENAGEM-PLUVIAL-EM-CONCRETO.pdf" TargetMode="External"/><Relationship Id="rId1269" Type="http://schemas.openxmlformats.org/officeDocument/2006/relationships/hyperlink" Target="https://www.caixa.gov.br/Downloads/sinapi-cadernos-tecnicos/SINAPI-CT-CHAPISCO.pdf" TargetMode="External"/><Relationship Id="rId5140" Type="http://schemas.openxmlformats.org/officeDocument/2006/relationships/hyperlink" Target="https://www.caixa.gov.br/Downloads/sinapi-cadernos-tecnicos/SINAPI-CT-INSTALACOES-HIDRAULICAS-EM-PEX.pdf" TargetMode="External"/><Relationship Id="rId8296" Type="http://schemas.openxmlformats.org/officeDocument/2006/relationships/hyperlink" Target="https://www.caixa.gov.br/Downloads/sinapi-cadernos-tecnicos/SINAPI-CT-POCOS-DE-VISITA-E-CAIXAS-PARA-BOCAS-DE-LOBO.pdf" TargetMode="External"/><Relationship Id="rId9347" Type="http://schemas.openxmlformats.org/officeDocument/2006/relationships/hyperlink" Target="https://www.caixa.gov.br/Downloads/sinapi-cadernos-tecnicos/SINAPI-CT-TRANSPORTE-CARGA-E-DESCARGA-DE-MATERIAIS.pdf" TargetMode="External"/><Relationship Id="rId1683" Type="http://schemas.openxmlformats.org/officeDocument/2006/relationships/hyperlink" Target="https://www.caixa.gov.br/Downloads/sinapi-cadernos-tecnicos/SINAPI-CT-CUSTOS-HORARIOS-PRODUTIVO-E-IMPRODUTIVO-DOS-EQUIPAMENTOS.pdf" TargetMode="External"/><Relationship Id="rId2734" Type="http://schemas.openxmlformats.org/officeDocument/2006/relationships/hyperlink" Target="https://www.caixa.gov.br/Downloads/sinapi-cadernos-tecnicos/SINAPI-CT-DRENAGEM-DE-AR-CONDICIONADO.pdf" TargetMode="External"/><Relationship Id="rId9761" Type="http://schemas.openxmlformats.org/officeDocument/2006/relationships/hyperlink" Target="https://www.caixa.gov.br/Downloads/sinapi-cadernos-tecnicos/SINAPI-CT-VALVULAS-PARA-REDES-DE-SANEAMENTO.pdf" TargetMode="External"/><Relationship Id="rId706" Type="http://schemas.openxmlformats.org/officeDocument/2006/relationships/hyperlink" Target="https://www.caixa.gov.br/Downloads/sinapi-cadernos-tecnicos/SINAPI-CT-ASSENTAMENTO-DE-TUBOS-DE-ESGOTO-OU-DRENAGEM-PLUVIAL-EM-CONCRETO.pdf" TargetMode="External"/><Relationship Id="rId1336" Type="http://schemas.openxmlformats.org/officeDocument/2006/relationships/hyperlink" Target="https://www.caixa.gov.br/Downloads/sinapi-cadernos-tecnicos/SINAPI-CT-CONCRETO-PROJETADO.pdf" TargetMode="External"/><Relationship Id="rId1750" Type="http://schemas.openxmlformats.org/officeDocument/2006/relationships/hyperlink" Target="https://www.caixa.gov.br/Downloads/sinapi-cadernos-tecnicos/SINAPI-CT-CUSTOS-HORARIOS-PRODUTIVO-E-IMPRODUTIVO-DOS-EQUIPAMENTOS.pdf" TargetMode="External"/><Relationship Id="rId2801" Type="http://schemas.openxmlformats.org/officeDocument/2006/relationships/hyperlink" Target="https://www.caixa.gov.br/Downloads/sinapi-cadernos-tecnicos/SINAPI-CT-DUTOS-PARA-AR-CONDICIONADO.pdf" TargetMode="External"/><Relationship Id="rId5957" Type="http://schemas.openxmlformats.org/officeDocument/2006/relationships/hyperlink" Target="https://www.caixa.gov.br/Downloads/sinapi-cadernos-tecnicos/SINAPI-CT-INSTALACOES-DE-GAS-E-INCENDIO-EM-ACO-E-FERRO-GALVANIZADO.pdf" TargetMode="External"/><Relationship Id="rId8016" Type="http://schemas.openxmlformats.org/officeDocument/2006/relationships/hyperlink" Target="https://www.caixa.gov.br/Downloads/sinapi-cadernos-tecnicos/SINAPI-CT-PISOS.pdf" TargetMode="External"/><Relationship Id="rId8363" Type="http://schemas.openxmlformats.org/officeDocument/2006/relationships/hyperlink" Target="https://www.caixa.gov.br/Downloads/sinapi-cadernos-tecnicos/SINAPI-CT-QUADRAS-E-SEUS-EQUIPAMENTOS.pdf" TargetMode="External"/><Relationship Id="rId9414" Type="http://schemas.openxmlformats.org/officeDocument/2006/relationships/hyperlink" Target="https://www.caixa.gov.br/Downloads/sinapi-cadernos-tecnicos/SINAPI-CT-TRANSPORTE-CARGA-E-DESCARGA-DE-MATERIAIS.pdf" TargetMode="External"/><Relationship Id="rId42" Type="http://schemas.openxmlformats.org/officeDocument/2006/relationships/hyperlink" Target="https://www.caixa.gov.br/Downloads/sinapi-cadernos-tecnicos/SINAPI-CT-ALVENARIA-DE-VEDACAO.pdf" TargetMode="External"/><Relationship Id="rId1403" Type="http://schemas.openxmlformats.org/officeDocument/2006/relationships/hyperlink" Target="https://www.caixa.gov.br/Downloads/sinapi-cadernos-tecnicos/SINAPI-CT-CONTRAPISO.pdf" TargetMode="External"/><Relationship Id="rId4559" Type="http://schemas.openxmlformats.org/officeDocument/2006/relationships/hyperlink" Target="https://www.caixa.gov.br/Downloads/sinapi-cadernos-tecnicos/SINAPI-CT-INSTALACOES-ELETRICAS-ELETRODUTOS-CONEXOES-E-CONDULETES-APARENTES.pdf" TargetMode="External"/><Relationship Id="rId4973" Type="http://schemas.openxmlformats.org/officeDocument/2006/relationships/hyperlink" Target="https://www.caixa.gov.br/Downloads/sinapi-cadernos-tecnicos/SINAPI-CT-INSTALACOES-HIDRAULICAS-RESERVACAO-E-BOMBAS-DE-RECALQUE.pdf" TargetMode="External"/><Relationship Id="rId8430" Type="http://schemas.openxmlformats.org/officeDocument/2006/relationships/hyperlink" Target="https://www.caixa.gov.br/Downloads/sinapi-cadernos-tecnicos/SINAPI-CT-RASGOS-E-FIXACOES.pdf" TargetMode="External"/><Relationship Id="rId3575" Type="http://schemas.openxmlformats.org/officeDocument/2006/relationships/hyperlink" Target="https://www.caixa.gov.br/Downloads/sinapi-cadernos-tecnicos/SINAPI-CT-ESTACAS-BROCA-STRAUSS-E-ESCAVADA-COM-FLUIDO-ESTABILIZANTE.pdf" TargetMode="External"/><Relationship Id="rId4626" Type="http://schemas.openxmlformats.org/officeDocument/2006/relationships/hyperlink" Target="https://www.caixa.gov.br/Downloads/sinapi-cadernos-tecnicos/SINAPI-CT-INSTALACOES-ELETRICAS-ELETRODUTOS-CONEXOES-E-CONDULETES-APARENTES.pdf" TargetMode="External"/><Relationship Id="rId7032" Type="http://schemas.openxmlformats.org/officeDocument/2006/relationships/hyperlink" Target="https://www.caixa.gov.br/Downloads/sinapi-metodologia/Livro_SINAPI_Calculos_Parametros.pdf" TargetMode="External"/><Relationship Id="rId496" Type="http://schemas.openxmlformats.org/officeDocument/2006/relationships/hyperlink" Target="https://www.caixa.gov.br/Downloads/sinapi-cadernos-tecnicos/SINAPI-CT-ASSENTAMENTO-DE-TUBOS-DE-PVC-E-METALICOS-EM-REDES-DE-AGUA.pdf" TargetMode="External"/><Relationship Id="rId2177" Type="http://schemas.openxmlformats.org/officeDocument/2006/relationships/hyperlink" Target="https://www.caixa.gov.br/Downloads/sinapi-cadernos-tecnicos/SINAPI-CT-DEPRECIACAO-JUROS-IMPOSTOS-E-SEGUROS-MANUTENCAO-E-MATERIAIS-NA-OPERACAO-DOS-EQUIPAMENTOS.pdf" TargetMode="External"/><Relationship Id="rId2591" Type="http://schemas.openxmlformats.org/officeDocument/2006/relationships/hyperlink" Target="https://www.caixa.gov.br/Downloads/sinapi-cadernos-tecnicos/SINAPI-CT-DEPRECIACAO-JUROS-IMPOSTOS-E-SEGUROS-MANUTENCAO-E-MATERIAIS-NA-OPERACAO-DOS-EQUIPAMENTOS.pdf" TargetMode="External"/><Relationship Id="rId3228" Type="http://schemas.openxmlformats.org/officeDocument/2006/relationships/hyperlink" Target="https://www.caixa.gov.br/Downloads/sinapi-cadernos-tecnicos/SINAPI-CT-ESCAVACAO-VERTICAL-A-CEU-ABERTO.pdf" TargetMode="External"/><Relationship Id="rId3642" Type="http://schemas.openxmlformats.org/officeDocument/2006/relationships/hyperlink" Target="https://www.caixa.gov.br/Downloads/sinapi-cadernos-tecnicos/SINAPI-CT-ESTRUTURA-E-TRAMA-PARA-COBERTURA.pdf" TargetMode="External"/><Relationship Id="rId6798" Type="http://schemas.openxmlformats.org/officeDocument/2006/relationships/hyperlink" Target="https://www.caixa.gov.br/Downloads/sinapi-metodologia/Livro_SINAPI_Calculos_Parametros.pdf" TargetMode="External"/><Relationship Id="rId7849" Type="http://schemas.openxmlformats.org/officeDocument/2006/relationships/hyperlink" Target="https://www.caixa.gov.br/Downloads/sinapi-cadernos-tecnicos/SINAPI-CT-PINTURA-EXTERNA.pdf" TargetMode="External"/><Relationship Id="rId149" Type="http://schemas.openxmlformats.org/officeDocument/2006/relationships/hyperlink" Target="https://www.caixa.gov.br/Downloads/sinapi-cadernos-tecnicos/SINAPI-CT-ARGAMASSAS.pdf" TargetMode="External"/><Relationship Id="rId563" Type="http://schemas.openxmlformats.org/officeDocument/2006/relationships/hyperlink" Target="https://www.caixa.gov.br/Downloads/sinapi-cadernos-tecnicos/SINAPI-CT-ASSENTAMENTO-DE-TUBOS-DE-PVC-E-METALICOS-EM-REDES-DE-AGUA.pdf" TargetMode="External"/><Relationship Id="rId1193" Type="http://schemas.openxmlformats.org/officeDocument/2006/relationships/hyperlink" Target="https://www.caixa.gov.br/Downloads/sinapi-cadernos-tecnicos/SINAPI-CT-CANALETAS-GRELHAS-E-CAIXAS-COM-GRELHA-PARA-DRENAGEM.pdf" TargetMode="External"/><Relationship Id="rId2244" Type="http://schemas.openxmlformats.org/officeDocument/2006/relationships/hyperlink" Target="https://www.caixa.gov.br/Downloads/sinapi-cadernos-tecnicos/SINAPI-CT-DEPRECIACAO-JUROS-IMPOSTOS-E-SEGUROS-MANUTENCAO-E-MATERIAIS-NA-OPERACAO-DOS-EQUIPAMENTOS.pdf" TargetMode="External"/><Relationship Id="rId9271" Type="http://schemas.openxmlformats.org/officeDocument/2006/relationships/hyperlink" Target="https://www.caixa.gov.br/Downloads/sinapi-cadernos-tecnicos/SINAPI-CT-TRANSPORTE-DE-MATERIAIS-DENTRO-DO-CANTEIRO-DE-OBRAS.pdf" TargetMode="External"/><Relationship Id="rId216" Type="http://schemas.openxmlformats.org/officeDocument/2006/relationships/hyperlink" Target="https://www.caixa.gov.br/Downloads/sinapi-cadernos-tecnicos/SINAPI-CT-ARGAMASSAS.pdf" TargetMode="External"/><Relationship Id="rId1260" Type="http://schemas.openxmlformats.org/officeDocument/2006/relationships/hyperlink" Target="https://www.caixa.gov.br/Downloads/sinapi-cadernos-tecnicos/SINAPI-CT-CHAPISCO.pdf" TargetMode="External"/><Relationship Id="rId6865" Type="http://schemas.openxmlformats.org/officeDocument/2006/relationships/hyperlink" Target="https://www.caixa.gov.br/Downloads/sinapi-metodologia/Livro_SINAPI_Calculos_Parametros.pdf" TargetMode="External"/><Relationship Id="rId7916" Type="http://schemas.openxmlformats.org/officeDocument/2006/relationships/hyperlink" Target="https://www.caixa.gov.br/Downloads/sinapi-cadernos-tecnicos/SINAPI-CT-PINTURA-EM-MADEIRA.pdf" TargetMode="External"/><Relationship Id="rId630" Type="http://schemas.openxmlformats.org/officeDocument/2006/relationships/hyperlink" Target="https://www.caixa.gov.br/Downloads/sinapi-cadernos-tecnicos/SINAPI-CT-ASSENTAMENTO-DE-TUBOS-DE-ESGOTO-OU-DRENAGEM-PLUVIAL-EM-CONCRETO.pdf" TargetMode="External"/><Relationship Id="rId2311" Type="http://schemas.openxmlformats.org/officeDocument/2006/relationships/hyperlink" Target="https://www.caixa.gov.br/Downloads/sinapi-cadernos-tecnicos/SINAPI-CT-DEPRECIACAO-JUROS-IMPOSTOS-E-SEGUROS-MANUTENCAO-E-MATERIAIS-NA-OPERACAO-DOS-EQUIPAMENTOS.pdf" TargetMode="External"/><Relationship Id="rId4069" Type="http://schemas.openxmlformats.org/officeDocument/2006/relationships/hyperlink" Target="https://www.caixa.gov.br/Downloads/sinapi-cadernos-tecnicos/SINAPI-CT-FORMAS-PARA-ESTRUTURAS-DE-CONCRETO-ARMADO.pdf" TargetMode="External"/><Relationship Id="rId5467" Type="http://schemas.openxmlformats.org/officeDocument/2006/relationships/hyperlink" Target="https://www.caixa.gov.br/Downloads/sinapi-cadernos-tecnicos/SINAPI-CT-INSTALACOES-PREDIAIS-DE-AGUA-FRIA-EM-PVC.pdf" TargetMode="External"/><Relationship Id="rId5881" Type="http://schemas.openxmlformats.org/officeDocument/2006/relationships/hyperlink" Target="https://www.caixa.gov.br/Downloads/sinapi-cadernos-tecnicos/SINAPI-CT-INSTALACOES-PREDIAIS-DE-AGUAS-PLUVIAIS-TUBOS-CONEXOES-CAIXAS-E-RALOS.pdf" TargetMode="External"/><Relationship Id="rId6518" Type="http://schemas.openxmlformats.org/officeDocument/2006/relationships/hyperlink" Target="https://www.caixa.gov.br/Downloads/sinapi-cadernos-tecnicos/SINAPI-CT-INSTALACOES-EM-COBRE.pdf" TargetMode="External"/><Relationship Id="rId6932" Type="http://schemas.openxmlformats.org/officeDocument/2006/relationships/hyperlink" Target="https://www.caixa.gov.br/Downloads/sinapi-metodologia/Livro_SINAPI_Calculos_Parametros.pdf" TargetMode="External"/><Relationship Id="rId4483" Type="http://schemas.openxmlformats.org/officeDocument/2006/relationships/hyperlink" Target="https://www.caixa.gov.br/Downloads/sinapi-cadernos-tecnicos/SINAPI-CT-INSTALACOES-ELETRICAS-ELETRODUTOS-EMBUTIDOS-CABOS-CAIXAS-TOMADAS-E-INTERRUPTORES.pdf" TargetMode="External"/><Relationship Id="rId5534" Type="http://schemas.openxmlformats.org/officeDocument/2006/relationships/hyperlink" Target="https://www.caixa.gov.br/Downloads/sinapi-cadernos-tecnicos/SINAPI-CT-INSTALACOES-PREDIAIS-DE-AGUA-FRIA-EM-PVC.pdf" TargetMode="External"/><Relationship Id="rId3085" Type="http://schemas.openxmlformats.org/officeDocument/2006/relationships/hyperlink" Target="https://www.caixa.gov.br/Downloads/sinapi-cadernos-tecnicos/SINAPI-CT-ESCADAS.pdf" TargetMode="External"/><Relationship Id="rId4136" Type="http://schemas.openxmlformats.org/officeDocument/2006/relationships/hyperlink" Target="https://www.caixa.gov.br/Downloads/sinapi-cadernos-tecnicos/SINAPI-CT-GABIOES-EXECUCAO-DE-MURO-E-PROTECAO-SUPERFICIAL.pdf" TargetMode="External"/><Relationship Id="rId4550" Type="http://schemas.openxmlformats.org/officeDocument/2006/relationships/hyperlink" Target="https://www.caixa.gov.br/Downloads/sinapi-cadernos-tecnicos/SINAPI-CT-INSTALACOES-ELETRICAS-ELETRODUTOS-EMBUTIDOS-CABOS-CAIXAS-TOMADAS-E-INTERRUPTORES.pdf" TargetMode="External"/><Relationship Id="rId5601" Type="http://schemas.openxmlformats.org/officeDocument/2006/relationships/hyperlink" Target="https://www.caixa.gov.br/Downloads/sinapi-cadernos-tecnicos/SINAPI-CT-INSTALACOES-PREDIAIS-DE-AGUA-FRIA-EM-PVC.pdf" TargetMode="External"/><Relationship Id="rId8757" Type="http://schemas.openxmlformats.org/officeDocument/2006/relationships/hyperlink" Target="https://www.caixa.gov.br/Downloads/sinapi-cadernos-tecnicos/SINAPI-CT-REDES-DE-AGUA-E-ESGOTO-EM-PEAD-LISO-(TUBOS-E-CONEXOES).pdf" TargetMode="External"/><Relationship Id="rId3152" Type="http://schemas.openxmlformats.org/officeDocument/2006/relationships/hyperlink" Target="https://www.caixa.gov.br/Downloads/sinapi-cadernos-tecnicos/SINAPI-CT-ESCAVACAO-HORIZONTAL.pdf" TargetMode="External"/><Relationship Id="rId4203" Type="http://schemas.openxmlformats.org/officeDocument/2006/relationships/hyperlink" Target="https://www.caixa.gov.br/Downloads/sinapi-cadernos-tecnicos/SINAPI-CT-GRAUTE-E-ARMACAO.pdf" TargetMode="External"/><Relationship Id="rId7359" Type="http://schemas.openxmlformats.org/officeDocument/2006/relationships/hyperlink" Target="https://www.caixa.gov.br/Downloads/sinapi-cadernos-tecnicos/SINAPI-CT-MASSA-UNICA-EXTERNA.pdf" TargetMode="External"/><Relationship Id="rId7773" Type="http://schemas.openxmlformats.org/officeDocument/2006/relationships/hyperlink" Target="https://www.caixa.gov.br/Downloads/sinapi-cadernos-tecnicos/SINAPI-CT-PERFURACAO-HORIZONTAL-DIRECIONAL-HDD.pdf" TargetMode="External"/><Relationship Id="rId8824" Type="http://schemas.openxmlformats.org/officeDocument/2006/relationships/hyperlink" Target="https://www.caixa.gov.br/Downloads/sinapi-cadernos-tecnicos/SINAPI-CT-REVESTIMENTOS-CERAMICOS-INTERNOS.pdf" TargetMode="External"/><Relationship Id="rId6375" Type="http://schemas.openxmlformats.org/officeDocument/2006/relationships/hyperlink" Target="https://www.caixa.gov.br/Downloads/sinapi-cadernos-tecnicos/SINAPI-CT-INSTALACOES-EM-COBRE.pdf" TargetMode="External"/><Relationship Id="rId7426" Type="http://schemas.openxmlformats.org/officeDocument/2006/relationships/hyperlink" Target="https://www.caixa.gov.br/Downloads/sinapi-cadernos-tecnicos/SINAPI-CT-MASSA-UNICA-INTERNA.pdf" TargetMode="External"/><Relationship Id="rId140" Type="http://schemas.openxmlformats.org/officeDocument/2006/relationships/hyperlink" Target="https://www.caixa.gov.br/Downloads/sinapi-cadernos-tecnicos/SINAPI-CT-ARGAMASSAS.pdf" TargetMode="External"/><Relationship Id="rId3969" Type="http://schemas.openxmlformats.org/officeDocument/2006/relationships/hyperlink" Target="https://www.caixa.gov.br/Downloads/sinapi-cadernos-tecnicos/SINAPI-CT-FUNDACOES-RASAS-(BLOCOS-SAPATAS-VIGAS-BALDRAME).pdf" TargetMode="External"/><Relationship Id="rId5391" Type="http://schemas.openxmlformats.org/officeDocument/2006/relationships/hyperlink" Target="https://www.caixa.gov.br/Downloads/sinapi-cadernos-tecnicos/SINAPI-CT-INSTALACOES-PREDIAIS-DE-ESGOTO-TUBOS-E-CONEXOES.pdf" TargetMode="External"/><Relationship Id="rId6028" Type="http://schemas.openxmlformats.org/officeDocument/2006/relationships/hyperlink" Target="https://www.caixa.gov.br/Downloads/sinapi-cadernos-tecnicos/SINAPI-CT-INSTALACOES-DE-GAS-E-INCENDIO-EM-ACO-E-FERRO-GALVANIZADO.pdf" TargetMode="External"/><Relationship Id="rId7840" Type="http://schemas.openxmlformats.org/officeDocument/2006/relationships/hyperlink" Target="https://www.caixa.gov.br/Downloads/sinapi-cadernos-tecnicos/SINAPI-CT-PINTURA-EXTERNA.pdf" TargetMode="External"/><Relationship Id="rId9598" Type="http://schemas.openxmlformats.org/officeDocument/2006/relationships/hyperlink" Target="https://www.caixa.gov.br/Downloads/sinapi-cadernos-tecnicos/SINAPI-CT-VIDROS-E-ESPELHOS.pdf" TargetMode="External"/><Relationship Id="rId6" Type="http://schemas.openxmlformats.org/officeDocument/2006/relationships/hyperlink" Target="https://www.caixa.gov.br/Downloads/sinapi-cadernos-tecnicos/SINAPI-CT-ACESSIBILIDADE.pdf" TargetMode="External"/><Relationship Id="rId2985" Type="http://schemas.openxmlformats.org/officeDocument/2006/relationships/hyperlink" Target="https://www.caixa.gov.br/Downloads/sinapi-cadernos-tecnicos/SINAPI-CT-EQUIPAMENTOS-DE-PROTECAO-COLETIVA.pdf" TargetMode="External"/><Relationship Id="rId5044" Type="http://schemas.openxmlformats.org/officeDocument/2006/relationships/hyperlink" Target="https://www.caixa.gov.br/Downloads/sinapi-cadernos-tecnicos/SINAPI-CT-INSTALACOES-HIDRAULICAS-RESERVACAO-E-BOMBAS-DE-RECALQUE.pdf" TargetMode="External"/><Relationship Id="rId6442" Type="http://schemas.openxmlformats.org/officeDocument/2006/relationships/hyperlink" Target="https://www.caixa.gov.br/Downloads/sinapi-cadernos-tecnicos/SINAPI-CT-INSTALACOES-EM-COBRE.pdf" TargetMode="External"/><Relationship Id="rId957" Type="http://schemas.openxmlformats.org/officeDocument/2006/relationships/hyperlink" Target="https://www.caixa.gov.br/Downloads/sinapi-cadernos-tecnicos/SINAPI-CT-ATERROS-BASES-SUB-BASES-E-IMPRIMACOES.pdf" TargetMode="External"/><Relationship Id="rId1587" Type="http://schemas.openxmlformats.org/officeDocument/2006/relationships/hyperlink" Target="https://www.caixa.gov.br/Downloads/sinapi-cadernos-tecnicos/SINAPI-CT-CUSTOS-HORARIOS-PRODUTIVO-E-IMPRODUTIVO-DOS-EQUIPAMENTOS.pdf" TargetMode="External"/><Relationship Id="rId2638" Type="http://schemas.openxmlformats.org/officeDocument/2006/relationships/hyperlink" Target="https://www.caixa.gov.br/Downloads/sinapi-cadernos-tecnicos/SINAPI-CT-DEPRECIACAO-JUROS-IMPOSTOS-E-SEGUROS-MANUTENCAO-E-MATERIAIS-NA-OPERACAO-DOS-EQUIPAMENTOS.pdf" TargetMode="External"/><Relationship Id="rId9665" Type="http://schemas.openxmlformats.org/officeDocument/2006/relationships/hyperlink" Target="https://www.caixa.gov.br/Downloads/sinapi-cadernos-tecnicos/SINAPI-CT-VALVULAS-E-REGISTROS-PARA-SISTEMAS-PREDIAIS.pdf" TargetMode="External"/><Relationship Id="rId1654" Type="http://schemas.openxmlformats.org/officeDocument/2006/relationships/hyperlink" Target="https://www.caixa.gov.br/Downloads/sinapi-cadernos-tecnicos/SINAPI-CT-CUSTOS-HORARIOS-PRODUTIVO-E-IMPRODUTIVO-DOS-EQUIPAMENTOS.pdf" TargetMode="External"/><Relationship Id="rId2705" Type="http://schemas.openxmlformats.org/officeDocument/2006/relationships/hyperlink" Target="https://www.caixa.gov.br/Downloads/sinapi-cadernos-tecnicos/SINAPI-CT-DEPRECIACAO-JUROS-IMPOSTOS-E-SEGUROS-MANUTENCAO-E-MATERIAIS-NA-OPERACAO-DOS-EQUIPAMENTOS.pdf" TargetMode="External"/><Relationship Id="rId4060" Type="http://schemas.openxmlformats.org/officeDocument/2006/relationships/hyperlink" Target="https://www.caixa.gov.br/Downloads/sinapi-cadernos-tecnicos/SINAPI-CT-FORMAS-PARA-ESTRUTURAS-DE-CONCRETO-ARMADO.pdf" TargetMode="External"/><Relationship Id="rId5111" Type="http://schemas.openxmlformats.org/officeDocument/2006/relationships/hyperlink" Target="https://www.caixa.gov.br/Downloads/sinapi-cadernos-tecnicos/SINAPI-CT-INSTALACOES-HIDRAULICAS-EM-PEX.pdf" TargetMode="External"/><Relationship Id="rId8267" Type="http://schemas.openxmlformats.org/officeDocument/2006/relationships/hyperlink" Target="https://www.caixa.gov.br/Downloads/sinapi-cadernos-tecnicos/SINAPI-CT-POCOS-DE-VISITA-E-CAIXAS-PARA-BOCAS-DE-LOBO.pdf" TargetMode="External"/><Relationship Id="rId8681" Type="http://schemas.openxmlformats.org/officeDocument/2006/relationships/hyperlink" Target="https://www.caixa.gov.br/Downloads/sinapi-cadernos-tecnicos/SINAPI-CT-REDES-DE-AGUA-E-ESGOTO-EM-PEAD-LISO-(TUBOS-E-CONEXOES).pdf" TargetMode="External"/><Relationship Id="rId9318" Type="http://schemas.openxmlformats.org/officeDocument/2006/relationships/hyperlink" Target="https://www.caixa.gov.br/Downloads/sinapi-cadernos-tecnicos/SINAPI-CT-TRANSPORTE-CARGA-E-DESCARGA-DE-MATERIAIS.pdf" TargetMode="External"/><Relationship Id="rId9732" Type="http://schemas.openxmlformats.org/officeDocument/2006/relationships/hyperlink" Target="https://www.caixa.gov.br/Downloads/sinapi-cadernos-tecnicos/SINAPI-CT-VALVULAS-PARA-REDES-DE-SANEAMENTO.pdf" TargetMode="External"/><Relationship Id="rId1307" Type="http://schemas.openxmlformats.org/officeDocument/2006/relationships/hyperlink" Target="https://www.caixa.gov.br/Downloads/sinapi-cadernos-tecnicos/SINAPI-CT-CONCRETO-PROJETADO.pdf" TargetMode="External"/><Relationship Id="rId1721" Type="http://schemas.openxmlformats.org/officeDocument/2006/relationships/hyperlink" Target="https://www.caixa.gov.br/Downloads/sinapi-cadernos-tecnicos/SINAPI-CT-CUSTOS-HORARIOS-PRODUTIVO-E-IMPRODUTIVO-DOS-EQUIPAMENTOS.pdf" TargetMode="External"/><Relationship Id="rId4877" Type="http://schemas.openxmlformats.org/officeDocument/2006/relationships/hyperlink" Target="https://www.caixa.gov.br/Downloads/sinapi-cadernos-tecnicos/SINAPI-CT-INSTALACOES-HIDRAULICAS-RESERVACAO-E-BOMBAS-DE-RECALQUE.pdf" TargetMode="External"/><Relationship Id="rId5928" Type="http://schemas.openxmlformats.org/officeDocument/2006/relationships/hyperlink" Target="https://www.caixa.gov.br/Downloads/sinapi-cadernos-tecnicos/SINAPI-CT-INSTALACOES-DE-GAS-E-INCENDIO-EM-ACO-E-FERRO-GALVANIZADO.pdf" TargetMode="External"/><Relationship Id="rId7283" Type="http://schemas.openxmlformats.org/officeDocument/2006/relationships/hyperlink" Target="https://www.caixa.gov.br/Downloads/sinapi-cadernos-tecnicos/SINAPI-CT-LUMINARIAS-EXTERNAS.pdf" TargetMode="External"/><Relationship Id="rId8334" Type="http://schemas.openxmlformats.org/officeDocument/2006/relationships/hyperlink" Target="https://www.caixa.gov.br/Downloads/sinapi-cadernos-tecnicos/SINAPI-CT-PRODUCAO-DE-CONCRETOS-E-ARGAMASSAS-UTILIZANDO-AGREGADO-RECICLADO.pdf" TargetMode="External"/><Relationship Id="rId13" Type="http://schemas.openxmlformats.org/officeDocument/2006/relationships/hyperlink" Target="https://www.caixa.gov.br/Downloads/sinapi-cadernos-tecnicos/SINAPI-CT-ALVENARIA-ESTRUTURAL-BLOCOS-CERAMICOS.pdf" TargetMode="External"/><Relationship Id="rId3479" Type="http://schemas.openxmlformats.org/officeDocument/2006/relationships/hyperlink" Target="https://www.caixa.gov.br/Downloads/sinapi-cadernos-tecnicos/SINAPI-CT-ESQUADRIAS-PORTAS.pdf" TargetMode="External"/><Relationship Id="rId7350" Type="http://schemas.openxmlformats.org/officeDocument/2006/relationships/hyperlink" Target="https://www.caixa.gov.br/Downloads/sinapi-cadernos-tecnicos/SINAPI-CT-MASSA-UNICA-EXTERNA.pdf" TargetMode="External"/><Relationship Id="rId8401" Type="http://schemas.openxmlformats.org/officeDocument/2006/relationships/hyperlink" Target="https://www.caixa.gov.br/Downloads/sinapi-cadernos-tecnicos/SINAPI-CT-RADIER-PISO-DE-CONCRETO-E-LAJE-SOBRE-SOLO.pdf" TargetMode="External"/><Relationship Id="rId2495" Type="http://schemas.openxmlformats.org/officeDocument/2006/relationships/hyperlink" Target="https://www.caixa.gov.br/Downloads/sinapi-cadernos-tecnicos/SINAPI-CT-DEPRECIACAO-JUROS-IMPOSTOS-E-SEGUROS-MANUTENCAO-E-MATERIAIS-NA-OPERACAO-DOS-EQUIPAMENTOS.pdf" TargetMode="External"/><Relationship Id="rId3893" Type="http://schemas.openxmlformats.org/officeDocument/2006/relationships/hyperlink" Target="https://www.caixa.gov.br/Downloads/sinapi-cadernos-tecnicos/SINAPI-CT-EXECUCAO-DE-TIRANTES.pdf" TargetMode="External"/><Relationship Id="rId4944" Type="http://schemas.openxmlformats.org/officeDocument/2006/relationships/hyperlink" Target="https://www.caixa.gov.br/Downloads/sinapi-cadernos-tecnicos/SINAPI-CT-INSTALACOES-HIDRAULICAS-RESERVACAO-E-BOMBAS-DE-RECALQUE.pdf" TargetMode="External"/><Relationship Id="rId7003" Type="http://schemas.openxmlformats.org/officeDocument/2006/relationships/hyperlink" Target="https://www.caixa.gov.br/Downloads/sinapi-metodologia/Livro_SINAPI_Calculos_Parametros.pdf" TargetMode="External"/><Relationship Id="rId467" Type="http://schemas.openxmlformats.org/officeDocument/2006/relationships/hyperlink" Target="https://www.caixa.gov.br/Downloads/sinapi-cadernos-tecnicos/SINAPI-CT-ASSENTAMENTO-DE-TUBOS-DE-PVC-E-METALICOS-EM-REDES-DE-AGUA.pdf" TargetMode="External"/><Relationship Id="rId1097" Type="http://schemas.openxmlformats.org/officeDocument/2006/relationships/hyperlink" Target="https://www.caixa.gov.br/Downloads/sinapi-cadernos-tecnicos/SINAPI-CT-CAIXAS-ENTERRADAS.pdf" TargetMode="External"/><Relationship Id="rId2148" Type="http://schemas.openxmlformats.org/officeDocument/2006/relationships/hyperlink" Target="https://www.caixa.gov.br/Downloads/sinapi-cadernos-tecnicos/SINAPI-CT-DEPRECIACAO-JUROS-IMPOSTOS-E-SEGUROS-MANUTENCAO-E-MATERIAIS-NA-OPERACAO-DOS-EQUIPAMENTOS.pdf" TargetMode="External"/><Relationship Id="rId3546" Type="http://schemas.openxmlformats.org/officeDocument/2006/relationships/hyperlink" Target="https://www.caixa.gov.br/Downloads/sinapi-cadernos-tecnicos/SINAPI-CT-ESQUADRIAS-PORTAS.pdf" TargetMode="External"/><Relationship Id="rId3960" Type="http://schemas.openxmlformats.org/officeDocument/2006/relationships/hyperlink" Target="https://www.caixa.gov.br/Downloads/sinapi-cadernos-tecnicos/SINAPI-CT-FOSSAS-E-SUMIDOUROS.pdf" TargetMode="External"/><Relationship Id="rId9175" Type="http://schemas.openxmlformats.org/officeDocument/2006/relationships/hyperlink" Target="https://www.caixa.gov.br/Downloads/sinapi-cadernos-tecnicos/SINAPI-CT-TRANSPORTE-FLUVIAL-CARGA-E-DESCARGA.pdf" TargetMode="External"/><Relationship Id="rId881" Type="http://schemas.openxmlformats.org/officeDocument/2006/relationships/hyperlink" Target="https://www.caixa.gov.br/Downloads/sinapi-cadernos-tecnicos/SINAPI-CT-ATERROS-BASES-SUB-BASES-E-IMPRIMACOES.pdf" TargetMode="External"/><Relationship Id="rId2562" Type="http://schemas.openxmlformats.org/officeDocument/2006/relationships/hyperlink" Target="https://www.caixa.gov.br/Downloads/sinapi-cadernos-tecnicos/SINAPI-CT-DEPRECIACAO-JUROS-IMPOSTOS-E-SEGUROS-MANUTENCAO-E-MATERIAIS-NA-OPERACAO-DOS-EQUIPAMENTOS.pdf" TargetMode="External"/><Relationship Id="rId3613" Type="http://schemas.openxmlformats.org/officeDocument/2006/relationships/hyperlink" Target="https://www.caixa.gov.br/Downloads/sinapi-cadernos-tecnicos/SINAPI-CT-ESTACAS-EM-HELICE-CONTINUA.pdf" TargetMode="External"/><Relationship Id="rId6769" Type="http://schemas.openxmlformats.org/officeDocument/2006/relationships/hyperlink" Target="https://www.caixa.gov.br/Downloads/sinapi-cadernos-tecnicos/SINAPI-CT-LIMPEZA-DE-OBRA.pdf" TargetMode="External"/><Relationship Id="rId534" Type="http://schemas.openxmlformats.org/officeDocument/2006/relationships/hyperlink" Target="https://www.caixa.gov.br/Downloads/sinapi-cadernos-tecnicos/SINAPI-CT-ASSENTAMENTO-DE-TUBOS-DE-PVC-E-METALICOS-EM-REDES-DE-AGUA.pdf" TargetMode="External"/><Relationship Id="rId1164" Type="http://schemas.openxmlformats.org/officeDocument/2006/relationships/hyperlink" Target="https://www.caixa.gov.br/Downloads/sinapi-cadernos-tecnicos/SINAPI-CT-CAIXAS-DE-AGUA-PARA-EDIFICACOES.pdf" TargetMode="External"/><Relationship Id="rId2215" Type="http://schemas.openxmlformats.org/officeDocument/2006/relationships/hyperlink" Target="https://www.caixa.gov.br/Downloads/sinapi-cadernos-tecnicos/SINAPI-CT-DEPRECIACAO-JUROS-IMPOSTOS-E-SEGUROS-MANUTENCAO-E-MATERIAIS-NA-OPERACAO-DOS-EQUIPAMENTOS.pdf" TargetMode="External"/><Relationship Id="rId5785" Type="http://schemas.openxmlformats.org/officeDocument/2006/relationships/hyperlink" Target="https://www.caixa.gov.br/Downloads/sinapi-cadernos-tecnicos/SINAPI-CT-INSTALACOES-PREDIAIS-DE-AGUA-QUENTE-EM-CPVC.pdf" TargetMode="External"/><Relationship Id="rId6836" Type="http://schemas.openxmlformats.org/officeDocument/2006/relationships/hyperlink" Target="https://www.caixa.gov.br/Downloads/sinapi-metodologia/Livro_SINAPI_Calculos_Parametros.pdf" TargetMode="External"/><Relationship Id="rId8191" Type="http://schemas.openxmlformats.org/officeDocument/2006/relationships/hyperlink" Target="https://www.caixa.gov.br/Downloads/sinapi-cadernos-tecnicos/SINAPI-CT-POCOS-DE-VISITA-E-CAIXAS-PARA-BOCAS-DE-LOBO.pdf" TargetMode="External"/><Relationship Id="rId9242" Type="http://schemas.openxmlformats.org/officeDocument/2006/relationships/hyperlink" Target="https://www.caixa.gov.br/Downloads/sinapi-cadernos-tecnicos/SINAPI-CT-TRANSPORTE-DE-MATERIAIS-DENTRO-DO-CANTEIRO-DE-OBRAS.pdf" TargetMode="External"/><Relationship Id="rId601" Type="http://schemas.openxmlformats.org/officeDocument/2006/relationships/hyperlink" Target="https://www.caixa.gov.br/Downloads/sinapi-cadernos-tecnicos/SINAPI-CT-ASSENTAMENTO-DE-TUBOS-DE-PVC-E-METALICOS-EM-REDES-DE-AGUA.pdf" TargetMode="External"/><Relationship Id="rId1231" Type="http://schemas.openxmlformats.org/officeDocument/2006/relationships/hyperlink" Target="https://www.caixa.gov.br/Downloads/sinapi-cadernos-tecnicos/SINAPI-CT-CANALETAS-GRELHAS-E-CAIXAS-COM-GRELHA-PARA-DRENAGEM.pdf" TargetMode="External"/><Relationship Id="rId4387" Type="http://schemas.openxmlformats.org/officeDocument/2006/relationships/hyperlink" Target="https://www.caixa.gov.br/Downloads/sinapi-cadernos-tecnicos/SINAPI-CT-INSTALACOES-ELETRICAS-ELETRODUTOS-EMBUTIDOS-CABOS-CAIXAS-TOMADAS-E-INTERRUPTORES.pdf" TargetMode="External"/><Relationship Id="rId5438" Type="http://schemas.openxmlformats.org/officeDocument/2006/relationships/hyperlink" Target="https://www.caixa.gov.br/Downloads/sinapi-cadernos-tecnicos/SINAPI-CT-INSTALACOES-PREDIAIS-DE-ESGOTO-TUBOS-E-CONEXOES.pdf" TargetMode="External"/><Relationship Id="rId5852" Type="http://schemas.openxmlformats.org/officeDocument/2006/relationships/hyperlink" Target="https://www.caixa.gov.br/Downloads/sinapi-cadernos-tecnicos/SINAPI-CT-INSTALACOES-PREDIAIS-DE-AGUAS-PLUVIAIS-TUBOS-CONEXOES-CAIXAS-E-RALOS.pdf" TargetMode="External"/><Relationship Id="rId4454" Type="http://schemas.openxmlformats.org/officeDocument/2006/relationships/hyperlink" Target="https://www.caixa.gov.br/Downloads/sinapi-cadernos-tecnicos/SINAPI-CT-INSTALACOES-ELETRICAS-ELETRODUTOS-EMBUTIDOS-CABOS-CAIXAS-TOMADAS-E-INTERRUPTORES.pdf" TargetMode="External"/><Relationship Id="rId5505" Type="http://schemas.openxmlformats.org/officeDocument/2006/relationships/hyperlink" Target="https://www.caixa.gov.br/Downloads/sinapi-cadernos-tecnicos/SINAPI-CT-INSTALACOES-PREDIAIS-DE-AGUA-FRIA-EM-PVC.pdf" TargetMode="External"/><Relationship Id="rId6903" Type="http://schemas.openxmlformats.org/officeDocument/2006/relationships/hyperlink" Target="https://www.caixa.gov.br/Downloads/sinapi-metodologia/Livro_SINAPI_Calculos_Parametros.pdf" TargetMode="External"/><Relationship Id="rId3056" Type="http://schemas.openxmlformats.org/officeDocument/2006/relationships/hyperlink" Target="https://www.caixa.gov.br/Downloads/sinapi-cadernos-tecnicos/SINAPI-CT-ESCADAS.pdf" TargetMode="External"/><Relationship Id="rId3470" Type="http://schemas.openxmlformats.org/officeDocument/2006/relationships/hyperlink" Target="https://www.caixa.gov.br/Downloads/sinapi-cadernos-tecnicos/SINAPI-CT-ESQUADRIAS-PORTAS.pdf" TargetMode="External"/><Relationship Id="rId4107" Type="http://schemas.openxmlformats.org/officeDocument/2006/relationships/hyperlink" Target="https://www.caixa.gov.br/Downloads/sinapi-cadernos-tecnicos/SINAPI-CT-FORMAS-PARA-ESTRUTURAS-DE-CONCRETO-ARMADO.pdf" TargetMode="External"/><Relationship Id="rId391" Type="http://schemas.openxmlformats.org/officeDocument/2006/relationships/hyperlink" Target="https://www.caixa.gov.br/Downloads/sinapi-cadernos-tecnicos/SINAPI-CT-ASSENTAMENTO-DE-TUBOS-DE-ESGOTO-EM-PVC-E-PEAD.pdf" TargetMode="External"/><Relationship Id="rId2072" Type="http://schemas.openxmlformats.org/officeDocument/2006/relationships/hyperlink" Target="https://www.caixa.gov.br/Downloads/sinapi-cadernos-tecnicos/SINAPI-CT-DEPRECIACAO-JUROS-IMPOSTOS-E-SEGUROS-MANUTENCAO-E-MATERIAIS-NA-OPERACAO-DOS-EQUIPAMENTOS.pdf" TargetMode="External"/><Relationship Id="rId3123" Type="http://schemas.openxmlformats.org/officeDocument/2006/relationships/hyperlink" Target="https://www.caixa.gov.br/Downloads/sinapi-cadernos-tecnicos/SINAPI-CT-ESCADAS.pdf" TargetMode="External"/><Relationship Id="rId4521" Type="http://schemas.openxmlformats.org/officeDocument/2006/relationships/hyperlink" Target="https://www.caixa.gov.br/Downloads/sinapi-cadernos-tecnicos/SINAPI-CT-INSTALACOES-ELETRICAS-ELETRODUTOS-EMBUTIDOS-CABOS-CAIXAS-TOMADAS-E-INTERRUPTORES.pdf" TargetMode="External"/><Relationship Id="rId6279" Type="http://schemas.openxmlformats.org/officeDocument/2006/relationships/hyperlink" Target="https://www.caixa.gov.br/Downloads/sinapi-cadernos-tecnicos/SINAPI-CT-INSTALACOES-DE-GAS-EM-PEX-MULTICAMADAS.pdf" TargetMode="External"/><Relationship Id="rId7677" Type="http://schemas.openxmlformats.org/officeDocument/2006/relationships/hyperlink" Target="https://www.caixa.gov.br/Downloads/sinapi-cadernos-tecnicos/SINAPI-CT-PAVIMENTACOES-DIVERSAS-PARALELEPIPEDOS-E-PEDRAS-POLIEDRICAS.pdf" TargetMode="External"/><Relationship Id="rId8728" Type="http://schemas.openxmlformats.org/officeDocument/2006/relationships/hyperlink" Target="https://www.caixa.gov.br/Downloads/sinapi-cadernos-tecnicos/SINAPI-CT-REDES-DE-AGUA-E-ESGOTO-EM-PEAD-LISO-(TUBOS-E-CONEXOES).pdf" TargetMode="External"/><Relationship Id="rId6693" Type="http://schemas.openxmlformats.org/officeDocument/2006/relationships/hyperlink" Target="https://www.caixa.gov.br/Downloads/sinapi-cadernos-tecnicos/SINAPI-CT-LAJES-PRE-MOLDADAS.pdf" TargetMode="External"/><Relationship Id="rId7744" Type="http://schemas.openxmlformats.org/officeDocument/2006/relationships/hyperlink" Target="https://www.caixa.gov.br/Downloads/sinapi-cadernos-tecnicos/SINAPI-CT-PEITORIS-E-CHAPINS.pdf" TargetMode="External"/><Relationship Id="rId2889" Type="http://schemas.openxmlformats.org/officeDocument/2006/relationships/hyperlink" Target="https://www.caixa.gov.br/Downloads/sinapi-cadernos-tecnicos/SINAPI-CT-ELETROCALHAS.pdf" TargetMode="External"/><Relationship Id="rId5295" Type="http://schemas.openxmlformats.org/officeDocument/2006/relationships/hyperlink" Target="https://www.caixa.gov.br/Downloads/sinapi-cadernos-tecnicos/SINAPI-CT-INSTALACOES-HIDRAULICAS-EM-PPR.pdf" TargetMode="External"/><Relationship Id="rId6346" Type="http://schemas.openxmlformats.org/officeDocument/2006/relationships/hyperlink" Target="https://www.caixa.gov.br/Downloads/sinapi-cadernos-tecnicos/SINAPI-CT-INSTALACOES-DE-AR-CONDICIONADO.pdf" TargetMode="External"/><Relationship Id="rId6760" Type="http://schemas.openxmlformats.org/officeDocument/2006/relationships/hyperlink" Target="https://www.caixa.gov.br/Downloads/sinapi-cadernos-tecnicos/SINAPI-CT-LIMPEZA-DE-OBRA.pdf" TargetMode="External"/><Relationship Id="rId7811" Type="http://schemas.openxmlformats.org/officeDocument/2006/relationships/hyperlink" Target="https://www.caixa.gov.br/Downloads/sinapi-cadernos-tecnicos/SINAPI-CT-PERFURACAO-HORIZONTAL-DIRECIONAL-HDD.pdf" TargetMode="External"/><Relationship Id="rId111" Type="http://schemas.openxmlformats.org/officeDocument/2006/relationships/hyperlink" Target="https://www.caixa.gov.br/Downloads/sinapi-cadernos-tecnicos/SINAPI-CT-ARGAMASSAS.pdf" TargetMode="External"/><Relationship Id="rId2956" Type="http://schemas.openxmlformats.org/officeDocument/2006/relationships/hyperlink" Target="https://www.caixa.gov.br/Downloads/sinapi-cadernos-tecnicos/SINAPI-CT-ENERGIA-SOLAR-PARA-EDIFICACOES.pdf" TargetMode="External"/><Relationship Id="rId5362" Type="http://schemas.openxmlformats.org/officeDocument/2006/relationships/hyperlink" Target="https://www.caixa.gov.br/Downloads/sinapi-cadernos-tecnicos/SINAPI-CT-INSTALACOES-PREDIAIS-DE-ESGOTO-TUBOS-E-CONEXOES.pdf" TargetMode="External"/><Relationship Id="rId6413" Type="http://schemas.openxmlformats.org/officeDocument/2006/relationships/hyperlink" Target="https://www.caixa.gov.br/Downloads/sinapi-cadernos-tecnicos/SINAPI-CT-INSTALACOES-EM-COBRE.pdf" TargetMode="External"/><Relationship Id="rId9569" Type="http://schemas.openxmlformats.org/officeDocument/2006/relationships/hyperlink" Target="https://www.caixa.gov.br/Downloads/sinapi-cadernos-tecnicos/SINAPI-CT-VERGAS-CONTRAVERGAS-E-FIXACAO-DE-ALVENARIA.pdf" TargetMode="External"/><Relationship Id="rId928" Type="http://schemas.openxmlformats.org/officeDocument/2006/relationships/hyperlink" Target="https://www.caixa.gov.br/Downloads/sinapi-cadernos-tecnicos/SINAPI-CT-ATERROS-BASES-SUB-BASES-E-IMPRIMACOES.pdf" TargetMode="External"/><Relationship Id="rId1558" Type="http://schemas.openxmlformats.org/officeDocument/2006/relationships/hyperlink" Target="https://www.caixa.gov.br/Downloads/sinapi-cadernos-tecnicos/SINAPI-CT-CUSTOS-HORARIOS-PRODUTIVO-E-IMPRODUTIVO-DOS-EQUIPAMENTOS.pdf" TargetMode="External"/><Relationship Id="rId2609" Type="http://schemas.openxmlformats.org/officeDocument/2006/relationships/hyperlink" Target="https://www.caixa.gov.br/Downloads/sinapi-cadernos-tecnicos/SINAPI-CT-DEPRECIACAO-JUROS-IMPOSTOS-E-SEGUROS-MANUTENCAO-E-MATERIAIS-NA-OPERACAO-DOS-EQUIPAMENTOS.pdf" TargetMode="External"/><Relationship Id="rId5015" Type="http://schemas.openxmlformats.org/officeDocument/2006/relationships/hyperlink" Target="https://www.caixa.gov.br/Downloads/sinapi-cadernos-tecnicos/SINAPI-CT-INSTALACOES-HIDRAULICAS-RESERVACAO-E-BOMBAS-DE-RECALQUE.pdf" TargetMode="External"/><Relationship Id="rId8585" Type="http://schemas.openxmlformats.org/officeDocument/2006/relationships/hyperlink" Target="https://www.caixa.gov.br/Downloads/sinapi-cadernos-tecnicos/SINAPI-CT-REDES-ENTERRADAS-DE-DISTRIBUICAO-ELETRICA.pdf" TargetMode="External"/><Relationship Id="rId9636" Type="http://schemas.openxmlformats.org/officeDocument/2006/relationships/hyperlink" Target="https://www.caixa.gov.br/Downloads/sinapi-cadernos-tecnicos/SINAPI-CT-VALVULAS-E-REGISTROS-PARA-SISTEMAS-PREDIAIS.pdf" TargetMode="External"/><Relationship Id="rId1972" Type="http://schemas.openxmlformats.org/officeDocument/2006/relationships/hyperlink" Target="https://www.caixa.gov.br/Downloads/sinapi-cadernos-tecnicos/SINAPI-CT-DEPRECIACAO-JUROS-IMPOSTOS-E-SEGUROS-MANUTENCAO-E-MATERIAIS-NA-OPERACAO-DOS-EQUIPAMENTOS.pdf" TargetMode="External"/><Relationship Id="rId4031" Type="http://schemas.openxmlformats.org/officeDocument/2006/relationships/hyperlink" Target="https://www.caixa.gov.br/Downloads/sinapi-cadernos-tecnicos/SINAPI-CT-FORMAS-PARA-ESTRUTURAS-DE-CONCRETO-ARMADO.pdf" TargetMode="External"/><Relationship Id="rId7187" Type="http://schemas.openxmlformats.org/officeDocument/2006/relationships/hyperlink" Target="https://www.caixa.gov.br/Downloads/sinapi-cadernos-tecnicos/SINAPI-CT-LOUCAS-E-METAIS.pdf" TargetMode="External"/><Relationship Id="rId8238" Type="http://schemas.openxmlformats.org/officeDocument/2006/relationships/hyperlink" Target="https://www.caixa.gov.br/Downloads/sinapi-cadernos-tecnicos/SINAPI-CT-POCOS-DE-VISITA-E-CAIXAS-PARA-BOCAS-DE-LOBO.pdf" TargetMode="External"/><Relationship Id="rId1625" Type="http://schemas.openxmlformats.org/officeDocument/2006/relationships/hyperlink" Target="https://www.caixa.gov.br/Downloads/sinapi-cadernos-tecnicos/SINAPI-CT-CUSTOS-HORARIOS-PRODUTIVO-E-IMPRODUTIVO-DOS-EQUIPAMENTOS.pdf" TargetMode="External"/><Relationship Id="rId7254" Type="http://schemas.openxmlformats.org/officeDocument/2006/relationships/hyperlink" Target="https://www.caixa.gov.br/Downloads/sinapi-cadernos-tecnicos/SINAPI-CT-LOUCAS-E-METAIS.pdf" TargetMode="External"/><Relationship Id="rId8305" Type="http://schemas.openxmlformats.org/officeDocument/2006/relationships/hyperlink" Target="https://www.caixa.gov.br/Downloads/sinapi-cadernos-tecnicos/SINAPI-CT-PRODUCAO-DE-CONCRETO.pdf" TargetMode="External"/><Relationship Id="rId8652" Type="http://schemas.openxmlformats.org/officeDocument/2006/relationships/hyperlink" Target="https://www.caixa.gov.br/Downloads/sinapi-cadernos-tecnicos/SINAPI-CT-REDES-DE-LOGICA-TELEFONIA-E-IMAGEM.pdf" TargetMode="External"/><Relationship Id="rId9703" Type="http://schemas.openxmlformats.org/officeDocument/2006/relationships/hyperlink" Target="https://www.caixa.gov.br/Downloads/sinapi-cadernos-tecnicos/SINAPI-CT-VALVULAS-E-REGISTROS-PARA-SISTEMAS-PREDIAIS.pdf" TargetMode="External"/><Relationship Id="rId3797" Type="http://schemas.openxmlformats.org/officeDocument/2006/relationships/hyperlink" Target="https://www.caixa.gov.br/Downloads/sinapi-cadernos-tecnicos/SINAPI-CT-ESTRUTURAS-DE-MADEIRA.pdf" TargetMode="External"/><Relationship Id="rId4848" Type="http://schemas.openxmlformats.org/officeDocument/2006/relationships/hyperlink" Target="https://www.caixa.gov.br/Downloads/sinapi-cadernos-tecnicos/SINAPI-CT-INSTALACOES-HIDRAULICAS-RESERVACAO-E-BOMBAS-DE-RECALQUE.pdf" TargetMode="External"/><Relationship Id="rId2399" Type="http://schemas.openxmlformats.org/officeDocument/2006/relationships/hyperlink" Target="https://www.caixa.gov.br/Downloads/sinapi-cadernos-tecnicos/SINAPI-CT-DEPRECIACAO-JUROS-IMPOSTOS-E-SEGUROS-MANUTENCAO-E-MATERIAIS-NA-OPERACAO-DOS-EQUIPAMENTOS.pdf" TargetMode="External"/><Relationship Id="rId3864" Type="http://schemas.openxmlformats.org/officeDocument/2006/relationships/hyperlink" Target="https://www.caixa.gov.br/Downloads/sinapi-cadernos-tecnicos/SINAPI-CT-EXECUCAO-DE-TIRANTES.pdf" TargetMode="External"/><Relationship Id="rId4915" Type="http://schemas.openxmlformats.org/officeDocument/2006/relationships/hyperlink" Target="https://www.caixa.gov.br/Downloads/sinapi-cadernos-tecnicos/SINAPI-CT-INSTALACOES-HIDRAULICAS-RESERVACAO-E-BOMBAS-DE-RECALQUE.pdf" TargetMode="External"/><Relationship Id="rId6270" Type="http://schemas.openxmlformats.org/officeDocument/2006/relationships/hyperlink" Target="https://www.caixa.gov.br/Downloads/sinapi-cadernos-tecnicos/SINAPI-CT-INSTALACOES-DE-GAS-EM-PEX-MULTICAMADAS.pdf" TargetMode="External"/><Relationship Id="rId7321" Type="http://schemas.openxmlformats.org/officeDocument/2006/relationships/hyperlink" Target="https://www.caixa.gov.br/Downloads/sinapi-cadernos-tecnicos/SINAPI-CT-MASSA-UNICA-EXTERNA.pdf" TargetMode="External"/><Relationship Id="rId785" Type="http://schemas.openxmlformats.org/officeDocument/2006/relationships/hyperlink" Target="https://www.caixa.gov.br/Downloads/sinapi-cadernos-tecnicos/SINAPI-CT-ATERROS-BASES-SUB-BASES-E-IMPRIMACOES.pdf" TargetMode="External"/><Relationship Id="rId2466" Type="http://schemas.openxmlformats.org/officeDocument/2006/relationships/hyperlink" Target="https://www.caixa.gov.br/Downloads/sinapi-cadernos-tecnicos/SINAPI-CT-DEPRECIACAO-JUROS-IMPOSTOS-E-SEGUROS-MANUTENCAO-E-MATERIAIS-NA-OPERACAO-DOS-EQUIPAMENTOS.pdf" TargetMode="External"/><Relationship Id="rId2880" Type="http://schemas.openxmlformats.org/officeDocument/2006/relationships/hyperlink" Target="https://www.caixa.gov.br/Downloads/sinapi-cadernos-tecnicos/SINAPI-CT-ELETROCALHAS.pdf" TargetMode="External"/><Relationship Id="rId3517" Type="http://schemas.openxmlformats.org/officeDocument/2006/relationships/hyperlink" Target="https://www.caixa.gov.br/Downloads/sinapi-cadernos-tecnicos/SINAPI-CT-ESQUADRIAS-PORTAS.pdf" TargetMode="External"/><Relationship Id="rId3931" Type="http://schemas.openxmlformats.org/officeDocument/2006/relationships/hyperlink" Target="https://www.caixa.gov.br/Downloads/sinapi-cadernos-tecnicos/SINAPI-CT-FOSSAS-E-SUMIDOUROS.pdf" TargetMode="External"/><Relationship Id="rId9079" Type="http://schemas.openxmlformats.org/officeDocument/2006/relationships/hyperlink" Target="https://www.caixa.gov.br/Downloads/sinapi-cadernos-tecnicos/SINAPI-CT-TRANSFORMADORES.pdf" TargetMode="External"/><Relationship Id="rId9493" Type="http://schemas.openxmlformats.org/officeDocument/2006/relationships/hyperlink" Target="https://www.caixa.gov.br/Downloads/sinapi-cadernos-tecnicos/SINAPI-CT-TUBULACAO-FLANGEADA-PARA-REDES-DE-AGUA.pdf" TargetMode="External"/><Relationship Id="rId438" Type="http://schemas.openxmlformats.org/officeDocument/2006/relationships/hyperlink" Target="https://www.caixa.gov.br/Downloads/sinapi-cadernos-tecnicos/SINAPI-CT-ASSENTAMENTO-DE-TUBOS-DE-PVC-E-METALICOS-EM-REDES-DE-AGUA.pdf" TargetMode="External"/><Relationship Id="rId852" Type="http://schemas.openxmlformats.org/officeDocument/2006/relationships/hyperlink" Target="https://www.caixa.gov.br/Downloads/sinapi-cadernos-tecnicos/SINAPI-CT-ATERROS-BASES-SUB-BASES-E-IMPRIMACOES.pdf" TargetMode="External"/><Relationship Id="rId1068" Type="http://schemas.openxmlformats.org/officeDocument/2006/relationships/hyperlink" Target="https://www.caixa.gov.br/Downloads/sinapi-cadernos-tecnicos/SINAPI-CT-BOMBAS-HIDRAULICAS-CENTRIFUGAS-HORIZONTAIS-E-SUBMERSIVEIS.pdf" TargetMode="External"/><Relationship Id="rId1482" Type="http://schemas.openxmlformats.org/officeDocument/2006/relationships/hyperlink" Target="https://www.caixa.gov.br/Downloads/sinapi-cadernos-tecnicos/SINAPI-CT-CUSTOS-HORARIOS-PRODUTIVO-E-IMPRODUTIVO-DOS-EQUIPAMENTOS.pdf" TargetMode="External"/><Relationship Id="rId2119" Type="http://schemas.openxmlformats.org/officeDocument/2006/relationships/hyperlink" Target="https://www.caixa.gov.br/Downloads/sinapi-cadernos-tecnicos/SINAPI-CT-DEPRECIACAO-JUROS-IMPOSTOS-E-SEGUROS-MANUTENCAO-E-MATERIAIS-NA-OPERACAO-DOS-EQUIPAMENTOS.pdf" TargetMode="External"/><Relationship Id="rId2533" Type="http://schemas.openxmlformats.org/officeDocument/2006/relationships/hyperlink" Target="https://www.caixa.gov.br/Downloads/sinapi-cadernos-tecnicos/SINAPI-CT-DEPRECIACAO-JUROS-IMPOSTOS-E-SEGUROS-MANUTENCAO-E-MATERIAIS-NA-OPERACAO-DOS-EQUIPAMENTOS.pdf" TargetMode="External"/><Relationship Id="rId5689" Type="http://schemas.openxmlformats.org/officeDocument/2006/relationships/hyperlink" Target="https://www.caixa.gov.br/Downloads/sinapi-cadernos-tecnicos/SINAPI-CT-INSTALACOES-PREDIAIS-DE-AGUA-QUENTE-EM-CPVC.pdf" TargetMode="External"/><Relationship Id="rId8095" Type="http://schemas.openxmlformats.org/officeDocument/2006/relationships/hyperlink" Target="https://www.caixa.gov.br/Downloads/sinapi-cadernos-tecnicos/SINAPI-CT-POSTES-DE-CONCRETO-E-METALICOS.pdf" TargetMode="External"/><Relationship Id="rId9146" Type="http://schemas.openxmlformats.org/officeDocument/2006/relationships/hyperlink" Target="https://www.caixa.gov.br/Downloads/sinapi-cadernos-tecnicos/SINAPI-CT-TRANSPORTE-FLUVIAL-CARGA-E-DESCARGA.pdf" TargetMode="External"/><Relationship Id="rId9560" Type="http://schemas.openxmlformats.org/officeDocument/2006/relationships/hyperlink" Target="https://www.caixa.gov.br/Downloads/sinapi-cadernos-tecnicos/SINAPI-CT-VERGAS-CONTRAVERGAS-E-FIXACAO-DE-ALVENARIA.pdf" TargetMode="External"/><Relationship Id="rId505" Type="http://schemas.openxmlformats.org/officeDocument/2006/relationships/hyperlink" Target="https://www.caixa.gov.br/Downloads/sinapi-cadernos-tecnicos/SINAPI-CT-ASSENTAMENTO-DE-TUBOS-DE-PVC-E-METALICOS-EM-REDES-DE-AGUA.pdf" TargetMode="External"/><Relationship Id="rId1135" Type="http://schemas.openxmlformats.org/officeDocument/2006/relationships/hyperlink" Target="https://www.caixa.gov.br/Downloads/sinapi-cadernos-tecnicos/SINAPI-CT-CAIXAS-ENTERRADAS.pdf" TargetMode="External"/><Relationship Id="rId8162" Type="http://schemas.openxmlformats.org/officeDocument/2006/relationships/hyperlink" Target="https://www.caixa.gov.br/Downloads/sinapi-cadernos-tecnicos/SINAPI-CT-POCOS-DE-VISITA-E-CAIXAS-PARA-BOCAS-DE-LOBO.pdf" TargetMode="External"/><Relationship Id="rId9213" Type="http://schemas.openxmlformats.org/officeDocument/2006/relationships/hyperlink" Target="https://www.caixa.gov.br/Downloads/sinapi-cadernos-tecnicos/SINAPI-CT-TRANSPORTE-DE-MATERIAIS-DENTRO-DO-CANTEIRO-DE-OBRAS.pdf" TargetMode="External"/><Relationship Id="rId1202" Type="http://schemas.openxmlformats.org/officeDocument/2006/relationships/hyperlink" Target="https://www.caixa.gov.br/Downloads/sinapi-cadernos-tecnicos/SINAPI-CT-CANALETAS-GRELHAS-E-CAIXAS-COM-GRELHA-PARA-DRENAGEM.pdf" TargetMode="External"/><Relationship Id="rId2600" Type="http://schemas.openxmlformats.org/officeDocument/2006/relationships/hyperlink" Target="https://www.caixa.gov.br/Downloads/sinapi-cadernos-tecnicos/SINAPI-CT-DEPRECIACAO-JUROS-IMPOSTOS-E-SEGUROS-MANUTENCAO-E-MATERIAIS-NA-OPERACAO-DOS-EQUIPAMENTOS.pdf" TargetMode="External"/><Relationship Id="rId4358" Type="http://schemas.openxmlformats.org/officeDocument/2006/relationships/hyperlink" Target="https://www.caixa.gov.br/Downloads/sinapi-cadernos-tecnicos/SINAPI-CT-INSTALACOES-ELETRICAS-ELETRODUTOS-EMBUTIDOS-CABOS-CAIXAS-TOMADAS-E-INTERRUPTORES.pdf" TargetMode="External"/><Relationship Id="rId5409" Type="http://schemas.openxmlformats.org/officeDocument/2006/relationships/hyperlink" Target="https://www.caixa.gov.br/Downloads/sinapi-cadernos-tecnicos/SINAPI-CT-INSTALACOES-PREDIAIS-DE-ESGOTO-TUBOS-E-CONEXOES.pdf" TargetMode="External"/><Relationship Id="rId5756" Type="http://schemas.openxmlformats.org/officeDocument/2006/relationships/hyperlink" Target="https://www.caixa.gov.br/Downloads/sinapi-cadernos-tecnicos/SINAPI-CT-INSTALACOES-PREDIAIS-DE-AGUA-QUENTE-EM-CPVC.pdf" TargetMode="External"/><Relationship Id="rId6807" Type="http://schemas.openxmlformats.org/officeDocument/2006/relationships/hyperlink" Target="https://www.caixa.gov.br/Downloads/sinapi-metodologia/Livro_SINAPI_Calculos_Parametros.pdf" TargetMode="External"/><Relationship Id="rId4772" Type="http://schemas.openxmlformats.org/officeDocument/2006/relationships/hyperlink" Target="https://www.caixa.gov.br/Downloads/sinapi-cadernos-tecnicos/SINAPI-CT-INSTALACOES-ELETRICAS-REDE-DE-DISTRIBUICAO.pdf" TargetMode="External"/><Relationship Id="rId5823" Type="http://schemas.openxmlformats.org/officeDocument/2006/relationships/hyperlink" Target="https://www.caixa.gov.br/Downloads/sinapi-cadernos-tecnicos/SINAPI-CT-INSTALACOES-PREDIAIS-DE-AGUAS-PLUVIAIS-TUBOS-CONEXOES-CAIXAS-E-RALOS.pdf" TargetMode="External"/><Relationship Id="rId8979" Type="http://schemas.openxmlformats.org/officeDocument/2006/relationships/hyperlink" Target="https://www.caixa.gov.br/Downloads/sinapi-cadernos-tecnicos/SINAPI-CT-SISTEMAS-DE-MEDICAO.pdf" TargetMode="External"/><Relationship Id="rId295" Type="http://schemas.openxmlformats.org/officeDocument/2006/relationships/hyperlink" Target="https://www.caixa.gov.br/Downloads/sinapi-cadernos-tecnicos/SINAPI-CT-ARMACAO-PARA-ESTRUTURAS-DE-CONCRETO-ARMADO.pdf" TargetMode="External"/><Relationship Id="rId3374" Type="http://schemas.openxmlformats.org/officeDocument/2006/relationships/hyperlink" Target="https://www.caixa.gov.br/Downloads/sinapi-cadernos-tecnicos/SINAPI-CT-ESCORAMENTO-E-PREPARO-DE-FUNDO-DE-VALAS.pdf" TargetMode="External"/><Relationship Id="rId4425" Type="http://schemas.openxmlformats.org/officeDocument/2006/relationships/hyperlink" Target="https://www.caixa.gov.br/Downloads/sinapi-cadernos-tecnicos/SINAPI-CT-INSTALACOES-ELETRICAS-ELETRODUTOS-EMBUTIDOS-CABOS-CAIXAS-TOMADAS-E-INTERRUPTORES.pdf" TargetMode="External"/><Relationship Id="rId7995" Type="http://schemas.openxmlformats.org/officeDocument/2006/relationships/hyperlink" Target="https://www.caixa.gov.br/Downloads/sinapi-cadernos-tecnicos/SINAPI-CT-PINTURA-PARA-PISOS-E-PARA-SINALIZACAO-HORIZONTAL-E-VERTICAL.pdf" TargetMode="External"/><Relationship Id="rId2390" Type="http://schemas.openxmlformats.org/officeDocument/2006/relationships/hyperlink" Target="https://www.caixa.gov.br/Downloads/sinapi-cadernos-tecnicos/SINAPI-CT-DEPRECIACAO-JUROS-IMPOSTOS-E-SEGUROS-MANUTENCAO-E-MATERIAIS-NA-OPERACAO-DOS-EQUIPAMENTOS.pdf" TargetMode="External"/><Relationship Id="rId3027" Type="http://schemas.openxmlformats.org/officeDocument/2006/relationships/hyperlink" Target="https://www.caixa.gov.br/Downloads/sinapi-cadernos-tecnicos/SINAPI-CT-EQUIPAMENTOS-DE-PROTECAO-COLETIVA.pdf" TargetMode="External"/><Relationship Id="rId3441" Type="http://schemas.openxmlformats.org/officeDocument/2006/relationships/hyperlink" Target="https://www.caixa.gov.br/Downloads/sinapi-cadernos-tecnicos/SINAPI-CT-ESQUADRIAS-JANELAS.pdf" TargetMode="External"/><Relationship Id="rId6597" Type="http://schemas.openxmlformats.org/officeDocument/2006/relationships/hyperlink" Target="https://www.caixa.gov.br/Downloads/sinapi-cadernos-tecnicos/SINAPI-CT-INSTALACOES-EM-COBRE.pdf" TargetMode="External"/><Relationship Id="rId7648" Type="http://schemas.openxmlformats.org/officeDocument/2006/relationships/hyperlink" Target="https://www.caixa.gov.br/Downloads/sinapi-cadernos-tecnicos/SINAPI-CT-PARQUINHOS-E-EQUIPAMENTOS-DE-GINASTICA-AO-AR-LIVRE.pdf" TargetMode="External"/><Relationship Id="rId362" Type="http://schemas.openxmlformats.org/officeDocument/2006/relationships/hyperlink" Target="https://www.caixa.gov.br/Downloads/sinapi-cadernos-tecnicos/SINAPI-CT-ASSENTAMENTO-DE-TUBOS-DE-ESGOTO-EM-PVC-E-PEAD.pdf" TargetMode="External"/><Relationship Id="rId2043" Type="http://schemas.openxmlformats.org/officeDocument/2006/relationships/hyperlink" Target="https://www.caixa.gov.br/Downloads/sinapi-cadernos-tecnicos/SINAPI-CT-DEPRECIACAO-JUROS-IMPOSTOS-E-SEGUROS-MANUTENCAO-E-MATERIAIS-NA-OPERACAO-DOS-EQUIPAMENTOS.pdf" TargetMode="External"/><Relationship Id="rId5199" Type="http://schemas.openxmlformats.org/officeDocument/2006/relationships/hyperlink" Target="https://www.caixa.gov.br/Downloads/sinapi-cadernos-tecnicos/SINAPI-CT-INSTALACOES-HIDRAULICAS-EM-PEX.pdf" TargetMode="External"/><Relationship Id="rId6664" Type="http://schemas.openxmlformats.org/officeDocument/2006/relationships/hyperlink" Target="https://www.caixa.gov.br/Downloads/sinapi-cadernos-tecnicos/SINAPI-CT-LAJES-PRE-MOLDADAS.pdf" TargetMode="External"/><Relationship Id="rId7715" Type="http://schemas.openxmlformats.org/officeDocument/2006/relationships/hyperlink" Target="https://www.caixa.gov.br/Downloads/sinapi-cadernos-tecnicos/SINAPI-CT-PAVIMENTO-RIGIDO-DE-CONCRETO.pdf" TargetMode="External"/><Relationship Id="rId9070" Type="http://schemas.openxmlformats.org/officeDocument/2006/relationships/hyperlink" Target="https://www.caixa.gov.br/Downloads/sinapi-cadernos-tecnicos/SINAPI-CT-TELHAMENTO-PARA-COBERTURA.pdf" TargetMode="External"/><Relationship Id="rId2110" Type="http://schemas.openxmlformats.org/officeDocument/2006/relationships/hyperlink" Target="https://www.caixa.gov.br/Downloads/sinapi-cadernos-tecnicos/SINAPI-CT-DEPRECIACAO-JUROS-IMPOSTOS-E-SEGUROS-MANUTENCAO-E-MATERIAIS-NA-OPERACAO-DOS-EQUIPAMENTOS.pdf" TargetMode="External"/><Relationship Id="rId5266" Type="http://schemas.openxmlformats.org/officeDocument/2006/relationships/hyperlink" Target="https://www.caixa.gov.br/Downloads/sinapi-cadernos-tecnicos/SINAPI-CT-INSTALACOES-HIDRAULICAS-EM-PPR.pdf" TargetMode="External"/><Relationship Id="rId5680" Type="http://schemas.openxmlformats.org/officeDocument/2006/relationships/hyperlink" Target="https://www.caixa.gov.br/Downloads/sinapi-cadernos-tecnicos/SINAPI-CT-INSTALACOES-PREDIAIS-DE-AGUA-QUENTE-EM-CPVC.pdf" TargetMode="External"/><Relationship Id="rId6317" Type="http://schemas.openxmlformats.org/officeDocument/2006/relationships/hyperlink" Target="https://www.caixa.gov.br/Downloads/sinapi-cadernos-tecnicos/SINAPI-CT-INSTALACOES-DE-AR-CONDICIONADO.pdf" TargetMode="External"/><Relationship Id="rId4282" Type="http://schemas.openxmlformats.org/officeDocument/2006/relationships/hyperlink" Target="https://www.caixa.gov.br/Downloads/sinapi-cadernos-tecnicos/SINAPI-CT-ILUMINACAO-PREDIAL-E-MONITORAMENTO.pdf" TargetMode="External"/><Relationship Id="rId5333" Type="http://schemas.openxmlformats.org/officeDocument/2006/relationships/hyperlink" Target="https://www.caixa.gov.br/Downloads/sinapi-cadernos-tecnicos/SINAPI-CT-INSTALACOES-HIDRAULICAS-EM-PPR.pdf" TargetMode="External"/><Relationship Id="rId6731" Type="http://schemas.openxmlformats.org/officeDocument/2006/relationships/hyperlink" Target="https://www.caixa.gov.br/Downloads/sinapi-cadernos-tecnicos/SINAPI-CT-LIGACOES-PREDIAIS-DE-AGUA-E-ESGOTO.pdf" TargetMode="External"/><Relationship Id="rId8489" Type="http://schemas.openxmlformats.org/officeDocument/2006/relationships/hyperlink" Target="https://www.caixa.gov.br/Downloads/sinapi-cadernos-tecnicos/SINAPI-CT-RASGOS-E-FIXACOES.pdf" TargetMode="External"/><Relationship Id="rId1876" Type="http://schemas.openxmlformats.org/officeDocument/2006/relationships/hyperlink" Target="https://www.caixa.gov.br/Downloads/sinapi-cadernos-tecnicos/SINAPI-CT-DEMOLICOES-E-REMOCOES.pdf" TargetMode="External"/><Relationship Id="rId2927" Type="http://schemas.openxmlformats.org/officeDocument/2006/relationships/hyperlink" Target="https://www.caixa.gov.br/Downloads/sinapi-cadernos-tecnicos/SINAPI-CT-ELETROCALHAS.pdf" TargetMode="External"/><Relationship Id="rId1529" Type="http://schemas.openxmlformats.org/officeDocument/2006/relationships/hyperlink" Target="https://www.caixa.gov.br/Downloads/sinapi-cadernos-tecnicos/SINAPI-CT-CUSTOS-HORARIOS-PRODUTIVO-E-IMPRODUTIVO-DOS-EQUIPAMENTOS.pdf" TargetMode="External"/><Relationship Id="rId1943" Type="http://schemas.openxmlformats.org/officeDocument/2006/relationships/hyperlink" Target="https://www.caixa.gov.br/Downloads/sinapi-cadernos-tecnicos/SINAPI-CT-DEPRECIACAO-JUROS-IMPOSTOS-E-SEGUROS-MANUTENCAO-E-MATERIAIS-NA-OPERACAO-DOS-EQUIPAMENTOS.pdf" TargetMode="External"/><Relationship Id="rId5400" Type="http://schemas.openxmlformats.org/officeDocument/2006/relationships/hyperlink" Target="https://www.caixa.gov.br/Downloads/sinapi-cadernos-tecnicos/SINAPI-CT-INSTALACOES-PREDIAIS-DE-ESGOTO-TUBOS-E-CONEXOES.pdf" TargetMode="External"/><Relationship Id="rId8556" Type="http://schemas.openxmlformats.org/officeDocument/2006/relationships/hyperlink" Target="https://www.caixa.gov.br/Downloads/sinapi-cadernos-tecnicos/SINAPI-CT-RECOMPOSICAO-DE-PAVIMENTOS.pdf" TargetMode="External"/><Relationship Id="rId8970" Type="http://schemas.openxmlformats.org/officeDocument/2006/relationships/hyperlink" Target="https://www.caixa.gov.br/Downloads/sinapi-cadernos-tecnicos/SINAPI-CT-SISTEMAS-DE-MEDICAO.pdf" TargetMode="External"/><Relationship Id="rId9607" Type="http://schemas.openxmlformats.org/officeDocument/2006/relationships/hyperlink" Target="https://www.caixa.gov.br/Downloads/sinapi-cadernos-tecnicos/SINAPI-CT-VIDROS-E-ESPELHOS.pdf" TargetMode="External"/><Relationship Id="rId4002" Type="http://schemas.openxmlformats.org/officeDocument/2006/relationships/hyperlink" Target="https://www.caixa.gov.br/Downloads/sinapi-cadernos-tecnicos/SINAPI-CT-FUNDACOES-RASAS-(BLOCOS-SAPATAS-VIGAS-BALDRAME).pdf" TargetMode="External"/><Relationship Id="rId7158" Type="http://schemas.openxmlformats.org/officeDocument/2006/relationships/hyperlink" Target="https://www.caixa.gov.br/Downloads/sinapi-cadernos-tecnicos/SINAPI-CT-LOCACAO-DE-OBRAS.pdf" TargetMode="External"/><Relationship Id="rId7572" Type="http://schemas.openxmlformats.org/officeDocument/2006/relationships/hyperlink" Target="https://www.caixa.gov.br/Downloads/sinapi-cadernos-tecnicos/SINAPI-CT-PAREDES-DE-CONCRETO-ESTUCAMENTO.pdf" TargetMode="External"/><Relationship Id="rId8209" Type="http://schemas.openxmlformats.org/officeDocument/2006/relationships/hyperlink" Target="https://www.caixa.gov.br/Downloads/sinapi-cadernos-tecnicos/SINAPI-CT-POCOS-DE-VISITA-E-CAIXAS-PARA-BOCAS-DE-LOBO.pdf" TargetMode="External"/><Relationship Id="rId8623" Type="http://schemas.openxmlformats.org/officeDocument/2006/relationships/hyperlink" Target="https://www.caixa.gov.br/Downloads/sinapi-cadernos-tecnicos/SINAPI-CT-REDES-DE-LOGICA-TELEFONIA-E-IMAGEM.pdf" TargetMode="External"/><Relationship Id="rId3768" Type="http://schemas.openxmlformats.org/officeDocument/2006/relationships/hyperlink" Target="https://www.caixa.gov.br/Downloads/sinapi-cadernos-tecnicos/SINAPI-CT-ESTRUTURAS-DE-CONTENCAO-PERFIS-PRANCHADOS-CORTINAS-E-MUROS-DE-ARRIMO.pdf" TargetMode="External"/><Relationship Id="rId4819" Type="http://schemas.openxmlformats.org/officeDocument/2006/relationships/hyperlink" Target="https://www.caixa.gov.br/Downloads/sinapi-cadernos-tecnicos/SINAPI-CT-INSTALACOES-HIDRAULICAS-RESERVACAO-E-BOMBAS-DE-RECALQUE.pdf" TargetMode="External"/><Relationship Id="rId6174" Type="http://schemas.openxmlformats.org/officeDocument/2006/relationships/hyperlink" Target="https://www.caixa.gov.br/Downloads/sinapi-cadernos-tecnicos/SINAPI-CT-INSTALACOES-DE-GAS-E-INCENDIO-EM-ACO-E-FERRO-GALVANIZADO.pdf" TargetMode="External"/><Relationship Id="rId7225" Type="http://schemas.openxmlformats.org/officeDocument/2006/relationships/hyperlink" Target="https://www.caixa.gov.br/Downloads/sinapi-cadernos-tecnicos/SINAPI-CT-LOUCAS-E-METAIS.pdf" TargetMode="External"/><Relationship Id="rId689" Type="http://schemas.openxmlformats.org/officeDocument/2006/relationships/hyperlink" Target="https://www.caixa.gov.br/Downloads/sinapi-cadernos-tecnicos/SINAPI-CT-ASSENTAMENTO-DE-TUBOS-DE-ESGOTO-OU-DRENAGEM-PLUVIAL-EM-CONCRETO.pdf" TargetMode="External"/><Relationship Id="rId2784" Type="http://schemas.openxmlformats.org/officeDocument/2006/relationships/hyperlink" Target="https://www.caixa.gov.br/Downloads/sinapi-cadernos-tecnicos/SINAPI-CT-DRENOS.pdf" TargetMode="External"/><Relationship Id="rId5190" Type="http://schemas.openxmlformats.org/officeDocument/2006/relationships/hyperlink" Target="https://www.caixa.gov.br/Downloads/sinapi-cadernos-tecnicos/SINAPI-CT-INSTALACOES-HIDRAULICAS-EM-PEX.pdf" TargetMode="External"/><Relationship Id="rId6241" Type="http://schemas.openxmlformats.org/officeDocument/2006/relationships/hyperlink" Target="https://www.caixa.gov.br/Downloads/sinapi-cadernos-tecnicos/SINAPI-CT-INSTALACOES-DE-GAS-E-INCENDIO-EM-ACO-E-FERRO-GALVANIZADO.pdf" TargetMode="External"/><Relationship Id="rId9397" Type="http://schemas.openxmlformats.org/officeDocument/2006/relationships/hyperlink" Target="https://www.caixa.gov.br/Downloads/sinapi-cadernos-tecnicos/SINAPI-CT-TRANSPORTE-CARGA-E-DESCARGA-DE-MATERIAIS.pdf" TargetMode="External"/><Relationship Id="rId756" Type="http://schemas.openxmlformats.org/officeDocument/2006/relationships/hyperlink" Target="https://www.caixa.gov.br/Downloads/sinapi-cadernos-tecnicos/SINAPI-CT-ATERROS-BASES-SUB-BASES-E-IMPRIMACOES.pdf" TargetMode="External"/><Relationship Id="rId1386" Type="http://schemas.openxmlformats.org/officeDocument/2006/relationships/hyperlink" Target="https://www.caixa.gov.br/Downloads/sinapi-cadernos-tecnicos/SINAPI-CT-CONCRETO-PROTENDIDO.pdf" TargetMode="External"/><Relationship Id="rId2437" Type="http://schemas.openxmlformats.org/officeDocument/2006/relationships/hyperlink" Target="https://www.caixa.gov.br/Downloads/sinapi-cadernos-tecnicos/SINAPI-CT-DEPRECIACAO-JUROS-IMPOSTOS-E-SEGUROS-MANUTENCAO-E-MATERIAIS-NA-OPERACAO-DOS-EQUIPAMENTOS.pdf" TargetMode="External"/><Relationship Id="rId3835" Type="http://schemas.openxmlformats.org/officeDocument/2006/relationships/hyperlink" Target="https://www.caixa.gov.br/Downloads/sinapi-cadernos-tecnicos/SINAPI-CT-ESTRUTURAS-DE-MADEIRA.pdf" TargetMode="External"/><Relationship Id="rId9464" Type="http://schemas.openxmlformats.org/officeDocument/2006/relationships/hyperlink" Target="https://www.caixa.gov.br/Downloads/sinapi-cadernos-tecnicos/SINAPI-CT-TUBULACAO-FLANGEADA-PARA-REDES-DE-AGUA.pdf" TargetMode="External"/><Relationship Id="rId409" Type="http://schemas.openxmlformats.org/officeDocument/2006/relationships/hyperlink" Target="https://www.caixa.gov.br/Downloads/sinapi-cadernos-tecnicos/SINAPI-CT-ASSENTAMENTO-DE-TUBOS-DE-PVC-E-METALICOS-EM-REDES-DE-AGUA.pdf" TargetMode="External"/><Relationship Id="rId1039" Type="http://schemas.openxmlformats.org/officeDocument/2006/relationships/hyperlink" Target="https://www.caixa.gov.br/Downloads/sinapi-cadernos-tecnicos/SINAPI-CT-BOCAS-PARA-BUEIROS.pdf" TargetMode="External"/><Relationship Id="rId2851" Type="http://schemas.openxmlformats.org/officeDocument/2006/relationships/hyperlink" Target="https://www.caixa.gov.br/Downloads/sinapi-cadernos-tecnicos/SINAPI-CT-ELETROCALHAS.pdf" TargetMode="External"/><Relationship Id="rId3902" Type="http://schemas.openxmlformats.org/officeDocument/2006/relationships/hyperlink" Target="https://www.caixa.gov.br/Downloads/sinapi-cadernos-tecnicos/SINAPI-CT-FORROS.pdf" TargetMode="External"/><Relationship Id="rId8066" Type="http://schemas.openxmlformats.org/officeDocument/2006/relationships/hyperlink" Target="https://www.caixa.gov.br/Downloads/sinapi-cadernos-tecnicos/SINAPI-CT-POSTES-DE-CONCRETO-E-METALICOS.pdf" TargetMode="External"/><Relationship Id="rId9117" Type="http://schemas.openxmlformats.org/officeDocument/2006/relationships/hyperlink" Target="https://www.caixa.gov.br/Downloads/sinapi-cadernos-tecnicos/SINAPI-CT-TRANSPORTE-FLUVIAL-CARGA-E-DESCARGA.pdf" TargetMode="External"/><Relationship Id="rId92" Type="http://schemas.openxmlformats.org/officeDocument/2006/relationships/hyperlink" Target="https://www.caixa.gov.br/Downloads/sinapi-cadernos-tecnicos/SINAPI-CT-ALVENARIAS-DIVERSAS.pdf" TargetMode="External"/><Relationship Id="rId823" Type="http://schemas.openxmlformats.org/officeDocument/2006/relationships/hyperlink" Target="https://www.caixa.gov.br/Downloads/sinapi-cadernos-tecnicos/SINAPI-CT-ATERROS-BASES-SUB-BASES-E-IMPRIMACOES.pdf" TargetMode="External"/><Relationship Id="rId1453" Type="http://schemas.openxmlformats.org/officeDocument/2006/relationships/hyperlink" Target="https://www.caixa.gov.br/Downloads/sinapi-cadernos-tecnicos/SINAPI-CT-CUSTOS-HORARIOS-PRODUTIVO-E-IMPRODUTIVO-DOS-EQUIPAMENTOS.pdf" TargetMode="External"/><Relationship Id="rId2504" Type="http://schemas.openxmlformats.org/officeDocument/2006/relationships/hyperlink" Target="https://www.caixa.gov.br/Downloads/sinapi-cadernos-tecnicos/SINAPI-CT-DEPRECIACAO-JUROS-IMPOSTOS-E-SEGUROS-MANUTENCAO-E-MATERIAIS-NA-OPERACAO-DOS-EQUIPAMENTOS.pdf" TargetMode="External"/><Relationship Id="rId7082" Type="http://schemas.openxmlformats.org/officeDocument/2006/relationships/hyperlink" Target="https://www.caixa.gov.br/Downloads/sinapi-metodologia/Livro_SINAPI_Calculos_Parametros.pdf" TargetMode="External"/><Relationship Id="rId8480" Type="http://schemas.openxmlformats.org/officeDocument/2006/relationships/hyperlink" Target="https://www.caixa.gov.br/Downloads/sinapi-cadernos-tecnicos/SINAPI-CT-RASGOS-E-FIXACOES.pdf" TargetMode="External"/><Relationship Id="rId9531" Type="http://schemas.openxmlformats.org/officeDocument/2006/relationships/hyperlink" Target="https://www.caixa.gov.br/Downloads/sinapi-cadernos-tecnicos/SINAPI-CT-USINAGENS.pdf" TargetMode="External"/><Relationship Id="rId1106" Type="http://schemas.openxmlformats.org/officeDocument/2006/relationships/hyperlink" Target="https://www.caixa.gov.br/Downloads/sinapi-cadernos-tecnicos/SINAPI-CT-CAIXAS-ENTERRADAS.pdf" TargetMode="External"/><Relationship Id="rId1520" Type="http://schemas.openxmlformats.org/officeDocument/2006/relationships/hyperlink" Target="https://www.caixa.gov.br/Downloads/sinapi-cadernos-tecnicos/SINAPI-CT-CUSTOS-HORARIOS-PRODUTIVO-E-IMPRODUTIVO-DOS-EQUIPAMENTOS.pdf" TargetMode="External"/><Relationship Id="rId4676" Type="http://schemas.openxmlformats.org/officeDocument/2006/relationships/hyperlink" Target="https://www.caixa.gov.br/Downloads/sinapi-cadernos-tecnicos/SINAPI-CT-INSTALACOES-ELETRICAS-QUADROS-CABOS-DISJUNTORES-CONTATORES-E-BARRAMENTOS-BLINDADOS.pdf" TargetMode="External"/><Relationship Id="rId5727" Type="http://schemas.openxmlformats.org/officeDocument/2006/relationships/hyperlink" Target="https://www.caixa.gov.br/Downloads/sinapi-cadernos-tecnicos/SINAPI-CT-INSTALACOES-PREDIAIS-DE-AGUA-QUENTE-EM-CPVC.pdf" TargetMode="External"/><Relationship Id="rId8133" Type="http://schemas.openxmlformats.org/officeDocument/2006/relationships/hyperlink" Target="https://www.caixa.gov.br/Downloads/sinapi-cadernos-tecnicos/SINAPI-CT-POCOS-DE-VISITA-E-CAIXAS-PARA-BOCAS-DE-LOBO.pdf" TargetMode="External"/><Relationship Id="rId3278" Type="http://schemas.openxmlformats.org/officeDocument/2006/relationships/hyperlink" Target="https://www.caixa.gov.br/Downloads/sinapi-cadernos-tecnicos/SINAPI-CT-ESCAVACAO-DE-VALAS.pdf" TargetMode="External"/><Relationship Id="rId3692" Type="http://schemas.openxmlformats.org/officeDocument/2006/relationships/hyperlink" Target="https://www.caixa.gov.br/Downloads/sinapi-cadernos-tecnicos/SINAPI-CT-ESTRUTURA-E-TRAMA-PARA-COBERTURA.pdf" TargetMode="External"/><Relationship Id="rId4329" Type="http://schemas.openxmlformats.org/officeDocument/2006/relationships/hyperlink" Target="https://www.caixa.gov.br/Downloads/sinapi-cadernos-tecnicos/SINAPI-CT-IMPERMEABILIZACAO-PROTECAO-MECANICA-E-TRATAMENTO-DE-JUNTA.pdf" TargetMode="External"/><Relationship Id="rId4743" Type="http://schemas.openxmlformats.org/officeDocument/2006/relationships/hyperlink" Target="https://www.caixa.gov.br/Downloads/sinapi-cadernos-tecnicos/SINAPI-CT-INSTALACOES-ELETRICAS-REDE-DE-DISTRIBUICAO.pdf" TargetMode="External"/><Relationship Id="rId7899" Type="http://schemas.openxmlformats.org/officeDocument/2006/relationships/hyperlink" Target="https://www.caixa.gov.br/Downloads/sinapi-cadernos-tecnicos/SINAPI-CT-PINTURA-EM-MADEIRA.pdf" TargetMode="External"/><Relationship Id="rId8200" Type="http://schemas.openxmlformats.org/officeDocument/2006/relationships/hyperlink" Target="https://www.caixa.gov.br/Downloads/sinapi-cadernos-tecnicos/SINAPI-CT-POCOS-DE-VISITA-E-CAIXAS-PARA-BOCAS-DE-LOBO.pdf" TargetMode="External"/><Relationship Id="rId199" Type="http://schemas.openxmlformats.org/officeDocument/2006/relationships/hyperlink" Target="https://www.caixa.gov.br/Downloads/sinapi-cadernos-tecnicos/SINAPI-CT-ARGAMASSAS.pdf" TargetMode="External"/><Relationship Id="rId2294" Type="http://schemas.openxmlformats.org/officeDocument/2006/relationships/hyperlink" Target="https://www.caixa.gov.br/Downloads/sinapi-cadernos-tecnicos/SINAPI-CT-DEPRECIACAO-JUROS-IMPOSTOS-E-SEGUROS-MANUTENCAO-E-MATERIAIS-NA-OPERACAO-DOS-EQUIPAMENTOS.pdf" TargetMode="External"/><Relationship Id="rId3345" Type="http://schemas.openxmlformats.org/officeDocument/2006/relationships/hyperlink" Target="https://www.caixa.gov.br/Downloads/sinapi-cadernos-tecnicos/SINAPI-CT-ESCAVACAO-EM-MATERIAL-DE-3&#170;-CATEGORIA.pdf" TargetMode="External"/><Relationship Id="rId266" Type="http://schemas.openxmlformats.org/officeDocument/2006/relationships/hyperlink" Target="https://www.caixa.gov.br/Downloads/sinapi-cadernos-tecnicos/SINAPI-CT-ARMACAO-DE-ESTACAS.pdf" TargetMode="External"/><Relationship Id="rId680" Type="http://schemas.openxmlformats.org/officeDocument/2006/relationships/hyperlink" Target="https://www.caixa.gov.br/Downloads/sinapi-cadernos-tecnicos/SINAPI-CT-ASSENTAMENTO-DE-TUBOS-DE-ESGOTO-OU-DRENAGEM-PLUVIAL-EM-CONCRETO.pdf" TargetMode="External"/><Relationship Id="rId2361" Type="http://schemas.openxmlformats.org/officeDocument/2006/relationships/hyperlink" Target="https://www.caixa.gov.br/Downloads/sinapi-cadernos-tecnicos/SINAPI-CT-DEPRECIACAO-JUROS-IMPOSTOS-E-SEGUROS-MANUTENCAO-E-MATERIAIS-NA-OPERACAO-DOS-EQUIPAMENTOS.pdf" TargetMode="External"/><Relationship Id="rId3412" Type="http://schemas.openxmlformats.org/officeDocument/2006/relationships/hyperlink" Target="https://www.caixa.gov.br/Downloads/sinapi-cadernos-tecnicos/SINAPI-CT-ESGOTAMENTO-DE-VALA-E-REBAIXAMENTO-DO-LENCOL-FREATICO.pdf" TargetMode="External"/><Relationship Id="rId4810" Type="http://schemas.openxmlformats.org/officeDocument/2006/relationships/hyperlink" Target="https://www.caixa.gov.br/Downloads/sinapi-cadernos-tecnicos/SINAPI-CT-INSTALACOES-HIDRAULICAS-RESERVACAO-E-BOMBAS-DE-RECALQUE.pdf" TargetMode="External"/><Relationship Id="rId6568" Type="http://schemas.openxmlformats.org/officeDocument/2006/relationships/hyperlink" Target="https://www.caixa.gov.br/Downloads/sinapi-cadernos-tecnicos/SINAPI-CT-INSTALACOES-EM-COBRE.pdf" TargetMode="External"/><Relationship Id="rId7619" Type="http://schemas.openxmlformats.org/officeDocument/2006/relationships/hyperlink" Target="https://www.caixa.gov.br/Downloads/sinapi-cadernos-tecnicos/SINAPI-CT-PAREDES-EM-DRYWALL.pdf" TargetMode="External"/><Relationship Id="rId7966" Type="http://schemas.openxmlformats.org/officeDocument/2006/relationships/hyperlink" Target="https://www.caixa.gov.br/Downloads/sinapi-cadernos-tecnicos/SINAPI-CT-PINTURA-EM-SUPERFICIES-METALICAS.pdf" TargetMode="External"/><Relationship Id="rId333" Type="http://schemas.openxmlformats.org/officeDocument/2006/relationships/hyperlink" Target="https://www.caixa.gov.br/Downloads/sinapi-cadernos-tecnicos/SINAPI-CT-ARRASAMENTO-DE-ESTACAS.pdf" TargetMode="External"/><Relationship Id="rId2014" Type="http://schemas.openxmlformats.org/officeDocument/2006/relationships/hyperlink" Target="https://www.caixa.gov.br/Downloads/sinapi-cadernos-tecnicos/SINAPI-CT-DEPRECIACAO-JUROS-IMPOSTOS-E-SEGUROS-MANUTENCAO-E-MATERIAIS-NA-OPERACAO-DOS-EQUIPAMENTOS.pdf" TargetMode="External"/><Relationship Id="rId6982" Type="http://schemas.openxmlformats.org/officeDocument/2006/relationships/hyperlink" Target="https://www.caixa.gov.br/Downloads/sinapi-metodologia/Livro_SINAPI_Calculos_Parametros.pdf" TargetMode="External"/><Relationship Id="rId9041" Type="http://schemas.openxmlformats.org/officeDocument/2006/relationships/hyperlink" Target="https://www.caixa.gov.br/Downloads/sinapi-cadernos-tecnicos/SINAPI-CT-TELHAMENTO-PARA-COBERTURA.pdf" TargetMode="External"/><Relationship Id="rId1030" Type="http://schemas.openxmlformats.org/officeDocument/2006/relationships/hyperlink" Target="https://www.caixa.gov.br/Downloads/sinapi-cadernos-tecnicos/SINAPI-CT-BOCAS-PARA-BUEIROS.pdf" TargetMode="External"/><Relationship Id="rId4186" Type="http://schemas.openxmlformats.org/officeDocument/2006/relationships/hyperlink" Target="https://www.caixa.gov.br/Downloads/sinapi-cadernos-tecnicos/SINAPI-CT-GESSO.pdf" TargetMode="External"/><Relationship Id="rId5584" Type="http://schemas.openxmlformats.org/officeDocument/2006/relationships/hyperlink" Target="https://www.caixa.gov.br/Downloads/sinapi-cadernos-tecnicos/SINAPI-CT-INSTALACOES-PREDIAIS-DE-AGUA-FRIA-EM-PVC.pdf" TargetMode="External"/><Relationship Id="rId6635" Type="http://schemas.openxmlformats.org/officeDocument/2006/relationships/hyperlink" Target="https://www.caixa.gov.br/Downloads/sinapi-cadernos-tecnicos/SINAPI-CT-INSTALACOES-PARA-CANTEIROS-DE-OBRAS.pdf" TargetMode="External"/><Relationship Id="rId400" Type="http://schemas.openxmlformats.org/officeDocument/2006/relationships/hyperlink" Target="https://www.caixa.gov.br/Downloads/sinapi-cadernos-tecnicos/SINAPI-CT-ASSENTAMENTO-DE-TUBOS-DE-ESGOTO-EM-PVC-E-PEAD.pdf" TargetMode="External"/><Relationship Id="rId5237" Type="http://schemas.openxmlformats.org/officeDocument/2006/relationships/hyperlink" Target="https://www.caixa.gov.br/Downloads/sinapi-cadernos-tecnicos/SINAPI-CT-INSTALACOES-HIDRAULICAS-EM-PEX.pdf" TargetMode="External"/><Relationship Id="rId5651" Type="http://schemas.openxmlformats.org/officeDocument/2006/relationships/hyperlink" Target="https://www.caixa.gov.br/Downloads/sinapi-cadernos-tecnicos/SINAPI-CT-INSTALACOES-PREDIAIS-DE-AGUA-FRIA-EM-PVC.pdf" TargetMode="External"/><Relationship Id="rId6702" Type="http://schemas.openxmlformats.org/officeDocument/2006/relationships/hyperlink" Target="https://www.caixa.gov.br/Downloads/sinapi-cadernos-tecnicos/SINAPI-CT-LASTRO.pdf" TargetMode="External"/><Relationship Id="rId1847" Type="http://schemas.openxmlformats.org/officeDocument/2006/relationships/hyperlink" Target="https://www.caixa.gov.br/Downloads/sinapi-cadernos-tecnicos/SINAPI-CT-DEMOLICOES-E-REMOCOES.pdf" TargetMode="External"/><Relationship Id="rId4253" Type="http://schemas.openxmlformats.org/officeDocument/2006/relationships/hyperlink" Target="https://www.caixa.gov.br/Downloads/sinapi-cadernos-tecnicos/SINAPI-CT-GUIAS-E-SARJETAS.pdf" TargetMode="External"/><Relationship Id="rId5304" Type="http://schemas.openxmlformats.org/officeDocument/2006/relationships/hyperlink" Target="https://www.caixa.gov.br/Downloads/sinapi-cadernos-tecnicos/SINAPI-CT-INSTALACOES-HIDRAULICAS-EM-PPR.pdf" TargetMode="External"/><Relationship Id="rId8874" Type="http://schemas.openxmlformats.org/officeDocument/2006/relationships/hyperlink" Target="https://www.caixa.gov.br/Downloads/sinapi-cadernos-tecnicos/SINAPI-CT-SINALIZACAO-VERTICAL-VIARIA.pdf" TargetMode="External"/><Relationship Id="rId4320" Type="http://schemas.openxmlformats.org/officeDocument/2006/relationships/hyperlink" Target="https://www.caixa.gov.br/Downloads/sinapi-cadernos-tecnicos/SINAPI-CT-IMPERMEABILIZACAO-PROTECAO-MECANICA-E-TRATAMENTO-DE-JUNTA.pdf" TargetMode="External"/><Relationship Id="rId7476" Type="http://schemas.openxmlformats.org/officeDocument/2006/relationships/hyperlink" Target="https://www.caixa.gov.br/Downloads/sinapi-cadernos-tecnicos/SINAPI-CT-MONOCAPA.pdf" TargetMode="External"/><Relationship Id="rId7890" Type="http://schemas.openxmlformats.org/officeDocument/2006/relationships/hyperlink" Target="https://www.caixa.gov.br/Downloads/sinapi-cadernos-tecnicos/SINAPI-CT-PINTURA-EM-MADEIRA.pdf" TargetMode="External"/><Relationship Id="rId8527" Type="http://schemas.openxmlformats.org/officeDocument/2006/relationships/hyperlink" Target="https://www.caixa.gov.br/Downloads/sinapi-cadernos-tecnicos/SINAPI-CT-RECOMPOSICAO-DE-PAVIMENTOS.pdf" TargetMode="External"/><Relationship Id="rId190" Type="http://schemas.openxmlformats.org/officeDocument/2006/relationships/hyperlink" Target="https://www.caixa.gov.br/Downloads/sinapi-cadernos-tecnicos/SINAPI-CT-ARGAMASSAS.pdf" TargetMode="External"/><Relationship Id="rId1914" Type="http://schemas.openxmlformats.org/officeDocument/2006/relationships/hyperlink" Target="https://www.caixa.gov.br/Downloads/sinapi-cadernos-tecnicos/SINAPI-CT-DEPRECIACAO-JUROS-IMPOSTOS-E-SEGUROS-MANUTENCAO-E-MATERIAIS-NA-OPERACAO-DOS-EQUIPAMENTOS.pdf" TargetMode="External"/><Relationship Id="rId6078" Type="http://schemas.openxmlformats.org/officeDocument/2006/relationships/hyperlink" Target="https://www.caixa.gov.br/Downloads/sinapi-cadernos-tecnicos/SINAPI-CT-INSTALACOES-DE-GAS-E-INCENDIO-EM-ACO-E-FERRO-GALVANIZADO.pdf" TargetMode="External"/><Relationship Id="rId6492" Type="http://schemas.openxmlformats.org/officeDocument/2006/relationships/hyperlink" Target="https://www.caixa.gov.br/Downloads/sinapi-cadernos-tecnicos/SINAPI-CT-INSTALACOES-EM-COBRE.pdf" TargetMode="External"/><Relationship Id="rId7129" Type="http://schemas.openxmlformats.org/officeDocument/2006/relationships/hyperlink" Target="https://www.caixa.gov.br/Downloads/sinapi-metodologia/Livro_SINAPI_Calculos_Parametros.pdf" TargetMode="External"/><Relationship Id="rId7543" Type="http://schemas.openxmlformats.org/officeDocument/2006/relationships/hyperlink" Target="https://www.caixa.gov.br/Downloads/sinapi-cadernos-tecnicos/SINAPI-CT-PAREDES-DE-CONCRETO-CONCRETAGEM.pdf" TargetMode="External"/><Relationship Id="rId8941" Type="http://schemas.openxmlformats.org/officeDocument/2006/relationships/hyperlink" Target="https://www.caixa.gov.br/Downloads/sinapi-cadernos-tecnicos/SINAPI-CT-SISTEMA-DE-PROTECAO-CONTRA-DESCARGAS-ATMOSFERICAS-SPDA.pdf" TargetMode="External"/><Relationship Id="rId5094" Type="http://schemas.openxmlformats.org/officeDocument/2006/relationships/hyperlink" Target="https://www.caixa.gov.br/Downloads/sinapi-cadernos-tecnicos/SINAPI-CT-INSTALACOES-HIDRAULICAS-RESERVACAO-E-BOMBAS-DE-RECALQUE.pdf" TargetMode="External"/><Relationship Id="rId6145" Type="http://schemas.openxmlformats.org/officeDocument/2006/relationships/hyperlink" Target="https://www.caixa.gov.br/Downloads/sinapi-cadernos-tecnicos/SINAPI-CT-INSTALACOES-DE-GAS-E-INCENDIO-EM-ACO-E-FERRO-GALVANIZADO.pdf" TargetMode="External"/><Relationship Id="rId2688" Type="http://schemas.openxmlformats.org/officeDocument/2006/relationships/hyperlink" Target="https://www.caixa.gov.br/Downloads/sinapi-cadernos-tecnicos/SINAPI-CT-DEPRECIACAO-JUROS-IMPOSTOS-E-SEGUROS-MANUTENCAO-E-MATERIAIS-NA-OPERACAO-DOS-EQUIPAMENTOS.pdf" TargetMode="External"/><Relationship Id="rId3739" Type="http://schemas.openxmlformats.org/officeDocument/2006/relationships/hyperlink" Target="https://www.caixa.gov.br/Downloads/sinapi-cadernos-tecnicos/SINAPI-CT-ESTRUTURAS-PRE-FABRICADAS-E-PRE-MOLDADAS.pdf" TargetMode="External"/><Relationship Id="rId5161" Type="http://schemas.openxmlformats.org/officeDocument/2006/relationships/hyperlink" Target="https://www.caixa.gov.br/Downloads/sinapi-cadernos-tecnicos/SINAPI-CT-INSTALACOES-HIDRAULICAS-EM-PEX.pdf" TargetMode="External"/><Relationship Id="rId7610" Type="http://schemas.openxmlformats.org/officeDocument/2006/relationships/hyperlink" Target="https://www.caixa.gov.br/Downloads/sinapi-cadernos-tecnicos/SINAPI-CT-PAREDES-EM-DRYWALL.pdf" TargetMode="External"/><Relationship Id="rId2755" Type="http://schemas.openxmlformats.org/officeDocument/2006/relationships/hyperlink" Target="https://www.caixa.gov.br/Downloads/sinapi-cadernos-tecnicos/SINAPI-CT-DRENOS.pdf" TargetMode="External"/><Relationship Id="rId3806" Type="http://schemas.openxmlformats.org/officeDocument/2006/relationships/hyperlink" Target="https://www.caixa.gov.br/Downloads/sinapi-cadernos-tecnicos/SINAPI-CT-ESTRUTURAS-DE-MADEIRA.pdf" TargetMode="External"/><Relationship Id="rId6212" Type="http://schemas.openxmlformats.org/officeDocument/2006/relationships/hyperlink" Target="https://www.caixa.gov.br/Downloads/sinapi-cadernos-tecnicos/SINAPI-CT-INSTALACOES-DE-GAS-E-INCENDIO-EM-ACO-E-FERRO-GALVANIZADO.pdf" TargetMode="External"/><Relationship Id="rId9368" Type="http://schemas.openxmlformats.org/officeDocument/2006/relationships/hyperlink" Target="https://www.caixa.gov.br/Downloads/sinapi-cadernos-tecnicos/SINAPI-CT-TRANSPORTE-CARGA-E-DESCARGA-DE-MATERIAIS.pdf" TargetMode="External"/><Relationship Id="rId9782" Type="http://schemas.openxmlformats.org/officeDocument/2006/relationships/hyperlink" Target="https://www.caixa.gov.br/Downloads/sinapi-cadernos-tecnicos/SINAPI-CT-VALVULAS-PARA-REDES-DE-SANEAMENTO.pdf" TargetMode="External"/><Relationship Id="rId727" Type="http://schemas.openxmlformats.org/officeDocument/2006/relationships/hyperlink" Target="https://www.caixa.gov.br/Downloads/sinapi-cadernos-tecnicos/SINAPI-CT-ATERRO-E-REATERRO-DE-VALAS.pdf" TargetMode="External"/><Relationship Id="rId1357" Type="http://schemas.openxmlformats.org/officeDocument/2006/relationships/hyperlink" Target="https://www.caixa.gov.br/Downloads/sinapi-cadernos-tecnicos/SINAPI-CT-CONCRETO-PROTENDIDO.pdf" TargetMode="External"/><Relationship Id="rId1771" Type="http://schemas.openxmlformats.org/officeDocument/2006/relationships/hyperlink" Target="https://www.caixa.gov.br/Downloads/sinapi-cadernos-tecnicos/SINAPI-CT-CUSTOS-HORARIOS-PRODUTIVO-E-IMPRODUTIVO-DOS-EQUIPAMENTOS.pdf" TargetMode="External"/><Relationship Id="rId2408" Type="http://schemas.openxmlformats.org/officeDocument/2006/relationships/hyperlink" Target="https://www.caixa.gov.br/Downloads/sinapi-cadernos-tecnicos/SINAPI-CT-DEPRECIACAO-JUROS-IMPOSTOS-E-SEGUROS-MANUTENCAO-E-MATERIAIS-NA-OPERACAO-DOS-EQUIPAMENTOS.pdf" TargetMode="External"/><Relationship Id="rId2822" Type="http://schemas.openxmlformats.org/officeDocument/2006/relationships/hyperlink" Target="https://www.caixa.gov.br/Downloads/sinapi-cadernos-tecnicos/SINAPI-CT-DUTOS-PARA-AR-CONDICIONADO.pdf" TargetMode="External"/><Relationship Id="rId5978" Type="http://schemas.openxmlformats.org/officeDocument/2006/relationships/hyperlink" Target="https://www.caixa.gov.br/Downloads/sinapi-cadernos-tecnicos/SINAPI-CT-INSTALACOES-DE-GAS-E-INCENDIO-EM-ACO-E-FERRO-GALVANIZADO.pdf" TargetMode="External"/><Relationship Id="rId8384" Type="http://schemas.openxmlformats.org/officeDocument/2006/relationships/hyperlink" Target="https://www.caixa.gov.br/Downloads/sinapi-cadernos-tecnicos/SINAPI-CT-RADIER-PISO-DE-CONCRETO-E-LAJE-SOBRE-SOLO.pdf" TargetMode="External"/><Relationship Id="rId9435" Type="http://schemas.openxmlformats.org/officeDocument/2006/relationships/hyperlink" Target="https://www.caixa.gov.br/Downloads/sinapi-cadernos-tecnicos/SINAPI-CT-TRATAMENTOS-SUPERFICIAIS.pdf" TargetMode="External"/><Relationship Id="rId63" Type="http://schemas.openxmlformats.org/officeDocument/2006/relationships/hyperlink" Target="https://www.caixa.gov.br/Downloads/sinapi-cadernos-tecnicos/SINAPI-CT-ALVENARIA-DE-VEDACAO.pdf" TargetMode="External"/><Relationship Id="rId1424" Type="http://schemas.openxmlformats.org/officeDocument/2006/relationships/hyperlink" Target="https://www.caixa.gov.br/Downloads/sinapi-cadernos-tecnicos/SINAPI-CT-CONTRAPISO.pdf" TargetMode="External"/><Relationship Id="rId4994" Type="http://schemas.openxmlformats.org/officeDocument/2006/relationships/hyperlink" Target="https://www.caixa.gov.br/Downloads/sinapi-cadernos-tecnicos/SINAPI-CT-INSTALACOES-HIDRAULICAS-RESERVACAO-E-BOMBAS-DE-RECALQUE.pdf" TargetMode="External"/><Relationship Id="rId8037" Type="http://schemas.openxmlformats.org/officeDocument/2006/relationships/hyperlink" Target="https://www.caixa.gov.br/Downloads/sinapi-cadernos-tecnicos/SINAPI-CT-PISOS.pdf" TargetMode="External"/><Relationship Id="rId8451" Type="http://schemas.openxmlformats.org/officeDocument/2006/relationships/hyperlink" Target="https://www.caixa.gov.br/Downloads/sinapi-cadernos-tecnicos/SINAPI-CT-RASGOS-E-FIXACOES.pdf" TargetMode="External"/><Relationship Id="rId9502" Type="http://schemas.openxmlformats.org/officeDocument/2006/relationships/hyperlink" Target="https://www.caixa.gov.br/Downloads/sinapi-cadernos-tecnicos/SINAPI-CT-TUBULOES.pdf" TargetMode="External"/><Relationship Id="rId3596" Type="http://schemas.openxmlformats.org/officeDocument/2006/relationships/hyperlink" Target="https://www.caixa.gov.br/Downloads/sinapi-cadernos-tecnicos/SINAPI-CT-ESTACAS-METALICAS.pdf" TargetMode="External"/><Relationship Id="rId4647" Type="http://schemas.openxmlformats.org/officeDocument/2006/relationships/hyperlink" Target="https://www.caixa.gov.br/Downloads/sinapi-cadernos-tecnicos/SINAPI-CT-INSTALACOES-ELETRICAS-QUADROS-CABOS-DISJUNTORES-CONTATORES-E-BARRAMENTOS-BLINDADOS.pdf" TargetMode="External"/><Relationship Id="rId7053" Type="http://schemas.openxmlformats.org/officeDocument/2006/relationships/hyperlink" Target="https://www.caixa.gov.br/Downloads/sinapi-metodologia/Livro_SINAPI_Calculos_Parametros.pdf" TargetMode="External"/><Relationship Id="rId8104" Type="http://schemas.openxmlformats.org/officeDocument/2006/relationships/hyperlink" Target="https://www.caixa.gov.br/Downloads/sinapi-cadernos-tecnicos/SINAPI-CT-POSTES-DE-CONCRETO-E-METALICOS.pdf" TargetMode="External"/><Relationship Id="rId2198" Type="http://schemas.openxmlformats.org/officeDocument/2006/relationships/hyperlink" Target="https://www.caixa.gov.br/Downloads/sinapi-cadernos-tecnicos/SINAPI-CT-DEPRECIACAO-JUROS-IMPOSTOS-E-SEGUROS-MANUTENCAO-E-MATERIAIS-NA-OPERACAO-DOS-EQUIPAMENTOS.pdf" TargetMode="External"/><Relationship Id="rId3249" Type="http://schemas.openxmlformats.org/officeDocument/2006/relationships/hyperlink" Target="https://www.caixa.gov.br/Downloads/sinapi-cadernos-tecnicos/SINAPI-CT-ESCAVACAO-VERTICAL-A-CEU-ABERTO.pdf" TargetMode="External"/><Relationship Id="rId7120" Type="http://schemas.openxmlformats.org/officeDocument/2006/relationships/hyperlink" Target="https://www.caixa.gov.br/Downloads/sinapi-metodologia/Livro_SINAPI_Calculos_Parametros.pdf" TargetMode="External"/><Relationship Id="rId584" Type="http://schemas.openxmlformats.org/officeDocument/2006/relationships/hyperlink" Target="https://www.caixa.gov.br/Downloads/sinapi-cadernos-tecnicos/SINAPI-CT-ASSENTAMENTO-DE-TUBOS-DE-PVC-E-METALICOS-EM-REDES-DE-AGUA.pdf" TargetMode="External"/><Relationship Id="rId2265" Type="http://schemas.openxmlformats.org/officeDocument/2006/relationships/hyperlink" Target="https://www.caixa.gov.br/Downloads/sinapi-cadernos-tecnicos/SINAPI-CT-DEPRECIACAO-JUROS-IMPOSTOS-E-SEGUROS-MANUTENCAO-E-MATERIAIS-NA-OPERACAO-DOS-EQUIPAMENTOS.pdf" TargetMode="External"/><Relationship Id="rId3663" Type="http://schemas.openxmlformats.org/officeDocument/2006/relationships/hyperlink" Target="https://www.caixa.gov.br/Downloads/sinapi-cadernos-tecnicos/SINAPI-CT-ESTRUTURA-E-TRAMA-PARA-COBERTURA.pdf" TargetMode="External"/><Relationship Id="rId4714" Type="http://schemas.openxmlformats.org/officeDocument/2006/relationships/hyperlink" Target="https://www.caixa.gov.br/Downloads/sinapi-cadernos-tecnicos/SINAPI-CT-INSTALACOES-ELETRICAS-QUADROS-CABOS-DISJUNTORES-CONTATORES-E-BARRAMENTOS-BLINDADOS.pdf" TargetMode="External"/><Relationship Id="rId9292" Type="http://schemas.openxmlformats.org/officeDocument/2006/relationships/hyperlink" Target="https://www.caixa.gov.br/Downloads/sinapi-cadernos-tecnicos/SINAPI-CT-TRANSPORTE-CARGA-E-DESCARGA-DE-MATERIAIS.pdf" TargetMode="External"/><Relationship Id="rId237" Type="http://schemas.openxmlformats.org/officeDocument/2006/relationships/hyperlink" Target="https://www.caixa.gov.br/Downloads/sinapi-cadernos-tecnicos/SINAPI-CT-ARGAMASSAS.pdf" TargetMode="External"/><Relationship Id="rId3316" Type="http://schemas.openxmlformats.org/officeDocument/2006/relationships/hyperlink" Target="https://www.caixa.gov.br/Downloads/sinapi-cadernos-tecnicos/SINAPI-CT-ESCAVACAO-DE-VALAS.pdf" TargetMode="External"/><Relationship Id="rId3730" Type="http://schemas.openxmlformats.org/officeDocument/2006/relationships/hyperlink" Target="https://www.caixa.gov.br/Downloads/sinapi-cadernos-tecnicos/SINAPI-CT-ESTRUTURAS-PRE-FABRICADAS-E-PRE-MOLDADAS.pdf" TargetMode="External"/><Relationship Id="rId6886" Type="http://schemas.openxmlformats.org/officeDocument/2006/relationships/hyperlink" Target="https://www.caixa.gov.br/Downloads/sinapi-metodologia/Livro_SINAPI_Calculos_Parametros.pdf" TargetMode="External"/><Relationship Id="rId7937" Type="http://schemas.openxmlformats.org/officeDocument/2006/relationships/hyperlink" Target="https://www.caixa.gov.br/Downloads/sinapi-cadernos-tecnicos/SINAPI-CT-PINTURA-EM-SUPERFICIES-METALICAS.pdf" TargetMode="External"/><Relationship Id="rId651" Type="http://schemas.openxmlformats.org/officeDocument/2006/relationships/hyperlink" Target="https://www.caixa.gov.br/Downloads/sinapi-cadernos-tecnicos/SINAPI-CT-ASSENTAMENTO-DE-TUBOS-DE-ESGOTO-OU-DRENAGEM-PLUVIAL-EM-CONCRETO.pdf" TargetMode="External"/><Relationship Id="rId1281" Type="http://schemas.openxmlformats.org/officeDocument/2006/relationships/hyperlink" Target="https://www.caixa.gov.br/Downloads/sinapi-cadernos-tecnicos/SINAPI-CT-CHAPISCO.pdf" TargetMode="External"/><Relationship Id="rId2332" Type="http://schemas.openxmlformats.org/officeDocument/2006/relationships/hyperlink" Target="https://www.caixa.gov.br/Downloads/sinapi-cadernos-tecnicos/SINAPI-CT-DEPRECIACAO-JUROS-IMPOSTOS-E-SEGUROS-MANUTENCAO-E-MATERIAIS-NA-OPERACAO-DOS-EQUIPAMENTOS.pdf" TargetMode="External"/><Relationship Id="rId5488" Type="http://schemas.openxmlformats.org/officeDocument/2006/relationships/hyperlink" Target="https://www.caixa.gov.br/Downloads/sinapi-cadernos-tecnicos/SINAPI-CT-INSTALACOES-PREDIAIS-DE-AGUA-FRIA-EM-PVC.pdf" TargetMode="External"/><Relationship Id="rId6539" Type="http://schemas.openxmlformats.org/officeDocument/2006/relationships/hyperlink" Target="https://www.caixa.gov.br/Downloads/sinapi-cadernos-tecnicos/SINAPI-CT-INSTALACOES-EM-COBRE.pdf" TargetMode="External"/><Relationship Id="rId6953" Type="http://schemas.openxmlformats.org/officeDocument/2006/relationships/hyperlink" Target="https://www.caixa.gov.br/Downloads/sinapi-metodologia/Livro_SINAPI_Calculos_Parametros.pdf" TargetMode="External"/><Relationship Id="rId304" Type="http://schemas.openxmlformats.org/officeDocument/2006/relationships/hyperlink" Target="https://www.caixa.gov.br/Downloads/sinapi-cadernos-tecnicos/SINAPI-CT-ARMACAO-PARA-ESTRUTURAS-DE-CONCRETO-ARMADO.pdf" TargetMode="External"/><Relationship Id="rId5555" Type="http://schemas.openxmlformats.org/officeDocument/2006/relationships/hyperlink" Target="https://www.caixa.gov.br/Downloads/sinapi-cadernos-tecnicos/SINAPI-CT-INSTALACOES-PREDIAIS-DE-AGUA-FRIA-EM-PVC.pdf" TargetMode="External"/><Relationship Id="rId6606" Type="http://schemas.openxmlformats.org/officeDocument/2006/relationships/hyperlink" Target="https://www.caixa.gov.br/Downloads/sinapi-cadernos-tecnicos/SINAPI-CT-INSTALACOES-EM-COBRE.pdf" TargetMode="External"/><Relationship Id="rId9012" Type="http://schemas.openxmlformats.org/officeDocument/2006/relationships/hyperlink" Target="https://www.caixa.gov.br/Downloads/sinapi-cadernos-tecnicos/SINAPI-CT-SOLDA-DE-TOPO-EM-ELEMENTOS-DE-ACO.pdf" TargetMode="External"/><Relationship Id="rId1001" Type="http://schemas.openxmlformats.org/officeDocument/2006/relationships/hyperlink" Target="https://www.caixa.gov.br/Downloads/sinapi-cadernos-tecnicos/SINAPI-CT-BOCAS-PARA-BUEIROS.pdf" TargetMode="External"/><Relationship Id="rId4157" Type="http://schemas.openxmlformats.org/officeDocument/2006/relationships/hyperlink" Target="https://www.caixa.gov.br/Downloads/sinapi-cadernos-tecnicos/SINAPI-CT-GALERIAS-COM-ADUELAS-DE-CONCRETO.pdf" TargetMode="External"/><Relationship Id="rId4571" Type="http://schemas.openxmlformats.org/officeDocument/2006/relationships/hyperlink" Target="https://www.caixa.gov.br/Downloads/sinapi-cadernos-tecnicos/SINAPI-CT-INSTALACOES-ELETRICAS-ELETRODUTOS-CONEXOES-E-CONDULETES-APARENTES.pdf" TargetMode="External"/><Relationship Id="rId5208" Type="http://schemas.openxmlformats.org/officeDocument/2006/relationships/hyperlink" Target="https://www.caixa.gov.br/Downloads/sinapi-cadernos-tecnicos/SINAPI-CT-INSTALACOES-HIDRAULICAS-EM-PEX.pdf" TargetMode="External"/><Relationship Id="rId5622" Type="http://schemas.openxmlformats.org/officeDocument/2006/relationships/hyperlink" Target="https://www.caixa.gov.br/Downloads/sinapi-cadernos-tecnicos/SINAPI-CT-INSTALACOES-PREDIAIS-DE-AGUA-FRIA-EM-PVC.pdf" TargetMode="External"/><Relationship Id="rId8778" Type="http://schemas.openxmlformats.org/officeDocument/2006/relationships/hyperlink" Target="https://www.caixa.gov.br/Downloads/sinapi-cadernos-tecnicos/SINAPI-CT-REDES-DE-AGUA-E-ESGOTO-EM-PEAD-LISO-(TUBOS-E-CONEXOES).pdf" TargetMode="External"/><Relationship Id="rId3173" Type="http://schemas.openxmlformats.org/officeDocument/2006/relationships/hyperlink" Target="https://www.caixa.gov.br/Downloads/sinapi-cadernos-tecnicos/SINAPI-CT-ESCAVACAO-HORIZONTAL.pdf" TargetMode="External"/><Relationship Id="rId4224" Type="http://schemas.openxmlformats.org/officeDocument/2006/relationships/hyperlink" Target="https://www.caixa.gov.br/Downloads/sinapi-cadernos-tecnicos/SINAPI-CT-GUARDA-CORPO-CORRIMAO-E-GRADE-PARA-ESQUADRIAS.pdf" TargetMode="External"/><Relationship Id="rId1818" Type="http://schemas.openxmlformats.org/officeDocument/2006/relationships/hyperlink" Target="https://www.caixa.gov.br/Downloads/sinapi-cadernos-tecnicos/SINAPI-CT-CUSTOS-HORARIOS-PRODUTIVO-E-IMPRODUTIVO-DOS-EQUIPAMENTOS.pdf" TargetMode="External"/><Relationship Id="rId3240" Type="http://schemas.openxmlformats.org/officeDocument/2006/relationships/hyperlink" Target="https://www.caixa.gov.br/Downloads/sinapi-cadernos-tecnicos/SINAPI-CT-ESCAVACAO-VERTICAL-A-CEU-ABERTO.pdf" TargetMode="External"/><Relationship Id="rId6396" Type="http://schemas.openxmlformats.org/officeDocument/2006/relationships/hyperlink" Target="https://www.caixa.gov.br/Downloads/sinapi-cadernos-tecnicos/SINAPI-CT-INSTALACOES-EM-COBRE.pdf" TargetMode="External"/><Relationship Id="rId7794" Type="http://schemas.openxmlformats.org/officeDocument/2006/relationships/hyperlink" Target="https://www.caixa.gov.br/Downloads/sinapi-cadernos-tecnicos/SINAPI-CT-PERFURACAO-HORIZONTAL-DIRECIONAL-HDD.pdf" TargetMode="External"/><Relationship Id="rId8845" Type="http://schemas.openxmlformats.org/officeDocument/2006/relationships/hyperlink" Target="https://www.caixa.gov.br/Downloads/sinapi-cadernos-tecnicos/SINAPI-CT-REVESTIMENTOS-CERAMICOS-INTERNOS.pdf" TargetMode="External"/><Relationship Id="rId161" Type="http://schemas.openxmlformats.org/officeDocument/2006/relationships/hyperlink" Target="https://www.caixa.gov.br/Downloads/sinapi-cadernos-tecnicos/SINAPI-CT-ARGAMASSAS.pdf" TargetMode="External"/><Relationship Id="rId6049" Type="http://schemas.openxmlformats.org/officeDocument/2006/relationships/hyperlink" Target="https://www.caixa.gov.br/Downloads/sinapi-cadernos-tecnicos/SINAPI-CT-INSTALACOES-DE-GAS-E-INCENDIO-EM-ACO-E-FERRO-GALVANIZADO.pdf" TargetMode="External"/><Relationship Id="rId7447" Type="http://schemas.openxmlformats.org/officeDocument/2006/relationships/hyperlink" Target="https://www.caixa.gov.br/Downloads/sinapi-cadernos-tecnicos/SINAPI-CT-MASSA-UNICA-INTERNA.pdf" TargetMode="External"/><Relationship Id="rId7861" Type="http://schemas.openxmlformats.org/officeDocument/2006/relationships/hyperlink" Target="https://www.caixa.gov.br/Downloads/sinapi-cadernos-tecnicos/SINAPI-CT-PINTURA-INTERNA.pdf" TargetMode="External"/><Relationship Id="rId8912" Type="http://schemas.openxmlformats.org/officeDocument/2006/relationships/hyperlink" Target="https://www.caixa.gov.br/Downloads/sinapi-cadernos-tecnicos/SINAPI-CT-SINALIZACAO-VERTICAL-VIARIA.pdf" TargetMode="External"/><Relationship Id="rId6463" Type="http://schemas.openxmlformats.org/officeDocument/2006/relationships/hyperlink" Target="https://www.caixa.gov.br/Downloads/sinapi-cadernos-tecnicos/SINAPI-CT-INSTALACOES-EM-COBRE.pdf" TargetMode="External"/><Relationship Id="rId7514" Type="http://schemas.openxmlformats.org/officeDocument/2006/relationships/hyperlink" Target="https://www.caixa.gov.br/Downloads/sinapi-cadernos-tecnicos/SINAPI-CT-PAISAGISMO-PLANTIO.pdf" TargetMode="External"/><Relationship Id="rId978" Type="http://schemas.openxmlformats.org/officeDocument/2006/relationships/hyperlink" Target="https://www.caixa.gov.br/Downloads/sinapi-cadernos-tecnicos/SINAPI-CT-ATERROS-BASES-SUB-BASES-E-IMPRIMACOES.pdf" TargetMode="External"/><Relationship Id="rId2659" Type="http://schemas.openxmlformats.org/officeDocument/2006/relationships/hyperlink" Target="https://www.caixa.gov.br/Downloads/sinapi-cadernos-tecnicos/SINAPI-CT-DEPRECIACAO-JUROS-IMPOSTOS-E-SEGUROS-MANUTENCAO-E-MATERIAIS-NA-OPERACAO-DOS-EQUIPAMENTOS.pdf" TargetMode="External"/><Relationship Id="rId5065" Type="http://schemas.openxmlformats.org/officeDocument/2006/relationships/hyperlink" Target="https://www.caixa.gov.br/Downloads/sinapi-cadernos-tecnicos/SINAPI-CT-INSTALACOES-HIDRAULICAS-RESERVACAO-E-BOMBAS-DE-RECALQUE.pdf" TargetMode="External"/><Relationship Id="rId6116" Type="http://schemas.openxmlformats.org/officeDocument/2006/relationships/hyperlink" Target="https://www.caixa.gov.br/Downloads/sinapi-cadernos-tecnicos/SINAPI-CT-INSTALACOES-DE-GAS-E-INCENDIO-EM-ACO-E-FERRO-GALVANIZADO.pdf" TargetMode="External"/><Relationship Id="rId6530" Type="http://schemas.openxmlformats.org/officeDocument/2006/relationships/hyperlink" Target="https://www.caixa.gov.br/Downloads/sinapi-cadernos-tecnicos/SINAPI-CT-INSTALACOES-EM-COBRE.pdf" TargetMode="External"/><Relationship Id="rId9686" Type="http://schemas.openxmlformats.org/officeDocument/2006/relationships/hyperlink" Target="https://www.caixa.gov.br/Downloads/sinapi-cadernos-tecnicos/SINAPI-CT-VALVULAS-E-REGISTROS-PARA-SISTEMAS-PREDIAIS.pdf" TargetMode="External"/><Relationship Id="rId1675" Type="http://schemas.openxmlformats.org/officeDocument/2006/relationships/hyperlink" Target="https://www.caixa.gov.br/Downloads/sinapi-cadernos-tecnicos/SINAPI-CT-CUSTOS-HORARIOS-PRODUTIVO-E-IMPRODUTIVO-DOS-EQUIPAMENTOS.pdf" TargetMode="External"/><Relationship Id="rId2726" Type="http://schemas.openxmlformats.org/officeDocument/2006/relationships/hyperlink" Target="https://www.caixa.gov.br/Downloads/sinapi-cadernos-tecnicos/SINAPI-CT-DISSIPADORES-DE-ENERGIA.pdf" TargetMode="External"/><Relationship Id="rId4081" Type="http://schemas.openxmlformats.org/officeDocument/2006/relationships/hyperlink" Target="https://www.caixa.gov.br/Downloads/sinapi-cadernos-tecnicos/SINAPI-CT-FORMAS-PARA-ESTRUTURAS-DE-CONCRETO-ARMADO.pdf" TargetMode="External"/><Relationship Id="rId5132" Type="http://schemas.openxmlformats.org/officeDocument/2006/relationships/hyperlink" Target="https://www.caixa.gov.br/Downloads/sinapi-cadernos-tecnicos/SINAPI-CT-INSTALACOES-HIDRAULICAS-EM-PEX.pdf" TargetMode="External"/><Relationship Id="rId8288" Type="http://schemas.openxmlformats.org/officeDocument/2006/relationships/hyperlink" Target="https://www.caixa.gov.br/Downloads/sinapi-cadernos-tecnicos/SINAPI-CT-POCOS-DE-VISITA-E-CAIXAS-PARA-BOCAS-DE-LOBO.pdf" TargetMode="External"/><Relationship Id="rId9339" Type="http://schemas.openxmlformats.org/officeDocument/2006/relationships/hyperlink" Target="https://www.caixa.gov.br/Downloads/sinapi-cadernos-tecnicos/SINAPI-CT-TRANSPORTE-CARGA-E-DESCARGA-DE-MATERIAIS.pdf" TargetMode="External"/><Relationship Id="rId9753" Type="http://schemas.openxmlformats.org/officeDocument/2006/relationships/hyperlink" Target="https://www.caixa.gov.br/Downloads/sinapi-cadernos-tecnicos/SINAPI-CT-VALVULAS-PARA-REDES-DE-SANEAMENTO.pdf" TargetMode="External"/><Relationship Id="rId1328" Type="http://schemas.openxmlformats.org/officeDocument/2006/relationships/hyperlink" Target="https://www.caixa.gov.br/Downloads/sinapi-cadernos-tecnicos/SINAPI-CT-CONCRETO-PROJETADO.pdf" TargetMode="External"/><Relationship Id="rId8355" Type="http://schemas.openxmlformats.org/officeDocument/2006/relationships/hyperlink" Target="https://www.caixa.gov.br/Downloads/sinapi-cadernos-tecnicos/SINAPI-CT-QUADRAS-E-SEUS-EQUIPAMENTOS.pdf" TargetMode="External"/><Relationship Id="rId9406" Type="http://schemas.openxmlformats.org/officeDocument/2006/relationships/hyperlink" Target="https://www.caixa.gov.br/Downloads/sinapi-cadernos-tecnicos/SINAPI-CT-TRANSPORTE-CARGA-E-DESCARGA-DE-MATERIAIS.pdf" TargetMode="External"/><Relationship Id="rId1742" Type="http://schemas.openxmlformats.org/officeDocument/2006/relationships/hyperlink" Target="https://www.caixa.gov.br/Downloads/sinapi-cadernos-tecnicos/SINAPI-CT-CUSTOS-HORARIOS-PRODUTIVO-E-IMPRODUTIVO-DOS-EQUIPAMENTOS.pdf" TargetMode="External"/><Relationship Id="rId4898" Type="http://schemas.openxmlformats.org/officeDocument/2006/relationships/hyperlink" Target="https://www.caixa.gov.br/Downloads/sinapi-cadernos-tecnicos/SINAPI-CT-INSTALACOES-HIDRAULICAS-RESERVACAO-E-BOMBAS-DE-RECALQUE.pdf" TargetMode="External"/><Relationship Id="rId5949" Type="http://schemas.openxmlformats.org/officeDocument/2006/relationships/hyperlink" Target="https://www.caixa.gov.br/Downloads/sinapi-cadernos-tecnicos/SINAPI-CT-INSTALACOES-DE-GAS-E-INCENDIO-EM-ACO-E-FERRO-GALVANIZADO.pdf" TargetMode="External"/><Relationship Id="rId7371" Type="http://schemas.openxmlformats.org/officeDocument/2006/relationships/hyperlink" Target="https://www.caixa.gov.br/Downloads/sinapi-cadernos-tecnicos/SINAPI-CT-MASSA-UNICA-EXTERNA.pdf" TargetMode="External"/><Relationship Id="rId8008" Type="http://schemas.openxmlformats.org/officeDocument/2006/relationships/hyperlink" Target="https://www.caixa.gov.br/Downloads/sinapi-cadernos-tecnicos/SINAPI-CT-PISOS.pdf" TargetMode="External"/><Relationship Id="rId34" Type="http://schemas.openxmlformats.org/officeDocument/2006/relationships/hyperlink" Target="https://www.caixa.gov.br/Downloads/sinapi-cadernos-tecnicos/SINAPI-CT-ALVENARIA-DE-VEDACAO.pdf" TargetMode="External"/><Relationship Id="rId4965" Type="http://schemas.openxmlformats.org/officeDocument/2006/relationships/hyperlink" Target="https://www.caixa.gov.br/Downloads/sinapi-cadernos-tecnicos/SINAPI-CT-INSTALACOES-HIDRAULICAS-RESERVACAO-E-BOMBAS-DE-RECALQUE.pdf" TargetMode="External"/><Relationship Id="rId7024" Type="http://schemas.openxmlformats.org/officeDocument/2006/relationships/hyperlink" Target="https://www.caixa.gov.br/Downloads/sinapi-metodologia/Livro_SINAPI_Calculos_Parametros.pdf" TargetMode="External"/><Relationship Id="rId8422" Type="http://schemas.openxmlformats.org/officeDocument/2006/relationships/hyperlink" Target="https://www.caixa.gov.br/Downloads/sinapi-cadernos-tecnicos/SINAPI-CT-RASGOS-E-FIXACOES.pdf" TargetMode="External"/><Relationship Id="rId3567" Type="http://schemas.openxmlformats.org/officeDocument/2006/relationships/hyperlink" Target="https://www.caixa.gov.br/Downloads/sinapi-cadernos-tecnicos/SINAPI-CT-ESQUADRIAS-PORTAS.pdf" TargetMode="External"/><Relationship Id="rId3981" Type="http://schemas.openxmlformats.org/officeDocument/2006/relationships/hyperlink" Target="https://www.caixa.gov.br/Downloads/sinapi-cadernos-tecnicos/SINAPI-CT-FUNDACOES-RASAS-(BLOCOS-SAPATAS-VIGAS-BALDRAME).pdf" TargetMode="External"/><Relationship Id="rId4618" Type="http://schemas.openxmlformats.org/officeDocument/2006/relationships/hyperlink" Target="https://www.caixa.gov.br/Downloads/sinapi-cadernos-tecnicos/SINAPI-CT-INSTALACOES-ELETRICAS-ELETRODUTOS-CONEXOES-E-CONDULETES-APARENTES.pdf" TargetMode="External"/><Relationship Id="rId488" Type="http://schemas.openxmlformats.org/officeDocument/2006/relationships/hyperlink" Target="https://www.caixa.gov.br/Downloads/sinapi-cadernos-tecnicos/SINAPI-CT-ASSENTAMENTO-DE-TUBOS-DE-PVC-E-METALICOS-EM-REDES-DE-AGUA.pdf" TargetMode="External"/><Relationship Id="rId2169" Type="http://schemas.openxmlformats.org/officeDocument/2006/relationships/hyperlink" Target="https://www.caixa.gov.br/Downloads/sinapi-cadernos-tecnicos/SINAPI-CT-DEPRECIACAO-JUROS-IMPOSTOS-E-SEGUROS-MANUTENCAO-E-MATERIAIS-NA-OPERACAO-DOS-EQUIPAMENTOS.pdf" TargetMode="External"/><Relationship Id="rId2583" Type="http://schemas.openxmlformats.org/officeDocument/2006/relationships/hyperlink" Target="https://www.caixa.gov.br/Downloads/sinapi-cadernos-tecnicos/SINAPI-CT-DEPRECIACAO-JUROS-IMPOSTOS-E-SEGUROS-MANUTENCAO-E-MATERIAIS-NA-OPERACAO-DOS-EQUIPAMENTOS.pdf" TargetMode="External"/><Relationship Id="rId3634" Type="http://schemas.openxmlformats.org/officeDocument/2006/relationships/hyperlink" Target="https://www.caixa.gov.br/Downloads/sinapi-cadernos-tecnicos/SINAPI-CT-ESTRUTURA-E-TRAMA-PARA-COBERTURA.pdf" TargetMode="External"/><Relationship Id="rId6040" Type="http://schemas.openxmlformats.org/officeDocument/2006/relationships/hyperlink" Target="https://www.caixa.gov.br/Downloads/sinapi-cadernos-tecnicos/SINAPI-CT-INSTALACOES-DE-GAS-E-INCENDIO-EM-ACO-E-FERRO-GALVANIZADO.pdf" TargetMode="External"/><Relationship Id="rId9196" Type="http://schemas.openxmlformats.org/officeDocument/2006/relationships/hyperlink" Target="https://www.caixa.gov.br/Downloads/sinapi-cadernos-tecnicos/SINAPI-CT-TRANSPORTE-DE-MATERIAIS-DENTRO-DO-CANTEIRO-DE-OBRAS.pdf" TargetMode="External"/><Relationship Id="rId555" Type="http://schemas.openxmlformats.org/officeDocument/2006/relationships/hyperlink" Target="https://www.caixa.gov.br/Downloads/sinapi-cadernos-tecnicos/SINAPI-CT-ASSENTAMENTO-DE-TUBOS-DE-PVC-E-METALICOS-EM-REDES-DE-AGUA.pdf" TargetMode="External"/><Relationship Id="rId1185" Type="http://schemas.openxmlformats.org/officeDocument/2006/relationships/hyperlink" Target="https://www.caixa.gov.br/Downloads/sinapi-cadernos-tecnicos/SINAPI-CT-CAIXAS-DE-AGUA-PARA-EDIFICACOES.pdf" TargetMode="External"/><Relationship Id="rId2236" Type="http://schemas.openxmlformats.org/officeDocument/2006/relationships/hyperlink" Target="https://www.caixa.gov.br/Downloads/sinapi-cadernos-tecnicos/SINAPI-CT-DEPRECIACAO-JUROS-IMPOSTOS-E-SEGUROS-MANUTENCAO-E-MATERIAIS-NA-OPERACAO-DOS-EQUIPAMENTOS.pdf" TargetMode="External"/><Relationship Id="rId2650" Type="http://schemas.openxmlformats.org/officeDocument/2006/relationships/hyperlink" Target="https://www.caixa.gov.br/Downloads/sinapi-cadernos-tecnicos/SINAPI-CT-DEPRECIACAO-JUROS-IMPOSTOS-E-SEGUROS-MANUTENCAO-E-MATERIAIS-NA-OPERACAO-DOS-EQUIPAMENTOS.pdf" TargetMode="External"/><Relationship Id="rId3701" Type="http://schemas.openxmlformats.org/officeDocument/2006/relationships/hyperlink" Target="https://www.caixa.gov.br/Downloads/sinapi-cadernos-tecnicos/SINAPI-CT-ESTRUTURA-E-TRAMA-PARA-COBERTURA.pdf" TargetMode="External"/><Relationship Id="rId6857" Type="http://schemas.openxmlformats.org/officeDocument/2006/relationships/hyperlink" Target="https://www.caixa.gov.br/Downloads/sinapi-metodologia/Livro_SINAPI_Calculos_Parametros.pdf" TargetMode="External"/><Relationship Id="rId7908" Type="http://schemas.openxmlformats.org/officeDocument/2006/relationships/hyperlink" Target="https://www.caixa.gov.br/Downloads/sinapi-cadernos-tecnicos/SINAPI-CT-PINTURA-EM-MADEIRA.pdf" TargetMode="External"/><Relationship Id="rId9263" Type="http://schemas.openxmlformats.org/officeDocument/2006/relationships/hyperlink" Target="https://www.caixa.gov.br/Downloads/sinapi-cadernos-tecnicos/SINAPI-CT-TRANSPORTE-DE-MATERIAIS-DENTRO-DO-CANTEIRO-DE-OBRAS.pdf" TargetMode="External"/><Relationship Id="rId208" Type="http://schemas.openxmlformats.org/officeDocument/2006/relationships/hyperlink" Target="https://www.caixa.gov.br/Downloads/sinapi-cadernos-tecnicos/SINAPI-CT-ARGAMASSAS.pdf" TargetMode="External"/><Relationship Id="rId622" Type="http://schemas.openxmlformats.org/officeDocument/2006/relationships/hyperlink" Target="https://www.caixa.gov.br/Downloads/sinapi-cadernos-tecnicos/SINAPI-CT-ASSENTAMENTO-DE-TUBOS-DE-PVC-E-METALICOS-EM-REDES-DE-AGUA.pdf" TargetMode="External"/><Relationship Id="rId1252" Type="http://schemas.openxmlformats.org/officeDocument/2006/relationships/hyperlink" Target="https://www.caixa.gov.br/Downloads/sinapi-cadernos-tecnicos/SINAPI-CT-CERCAS-PROTETORES-E-ALAMBRADOS.pdf" TargetMode="External"/><Relationship Id="rId2303" Type="http://schemas.openxmlformats.org/officeDocument/2006/relationships/hyperlink" Target="https://www.caixa.gov.br/Downloads/sinapi-cadernos-tecnicos/SINAPI-CT-DEPRECIACAO-JUROS-IMPOSTOS-E-SEGUROS-MANUTENCAO-E-MATERIAIS-NA-OPERACAO-DOS-EQUIPAMENTOS.pdf" TargetMode="External"/><Relationship Id="rId5459" Type="http://schemas.openxmlformats.org/officeDocument/2006/relationships/hyperlink" Target="https://www.caixa.gov.br/Downloads/sinapi-cadernos-tecnicos/SINAPI-CT-INSTALACOES-PREDIAIS-DE-AGUA-FRIA-EM-PVC.pdf" TargetMode="External"/><Relationship Id="rId9330" Type="http://schemas.openxmlformats.org/officeDocument/2006/relationships/hyperlink" Target="https://www.caixa.gov.br/Downloads/sinapi-cadernos-tecnicos/SINAPI-CT-TRANSPORTE-CARGA-E-DESCARGA-DE-MATERIAIS.pdf" TargetMode="External"/><Relationship Id="rId4475" Type="http://schemas.openxmlformats.org/officeDocument/2006/relationships/hyperlink" Target="https://www.caixa.gov.br/Downloads/sinapi-cadernos-tecnicos/SINAPI-CT-INSTALACOES-ELETRICAS-ELETRODUTOS-EMBUTIDOS-CABOS-CAIXAS-TOMADAS-E-INTERRUPTORES.pdf" TargetMode="External"/><Relationship Id="rId5873" Type="http://schemas.openxmlformats.org/officeDocument/2006/relationships/hyperlink" Target="https://www.caixa.gov.br/Downloads/sinapi-cadernos-tecnicos/SINAPI-CT-INSTALACOES-PREDIAIS-DE-AGUAS-PLUVIAIS-TUBOS-CONEXOES-CAIXAS-E-RALOS.pdf" TargetMode="External"/><Relationship Id="rId6924" Type="http://schemas.openxmlformats.org/officeDocument/2006/relationships/hyperlink" Target="https://www.caixa.gov.br/Downloads/sinapi-metodologia/Livro_SINAPI_Calculos_Parametros.pdf" TargetMode="External"/><Relationship Id="rId3077" Type="http://schemas.openxmlformats.org/officeDocument/2006/relationships/hyperlink" Target="https://www.caixa.gov.br/Downloads/sinapi-cadernos-tecnicos/SINAPI-CT-ESCADAS.pdf" TargetMode="External"/><Relationship Id="rId4128" Type="http://schemas.openxmlformats.org/officeDocument/2006/relationships/hyperlink" Target="https://www.caixa.gov.br/Downloads/sinapi-cadernos-tecnicos/SINAPI-CT-GABIOES-EXECUCAO-DE-MURO-E-PROTECAO-SUPERFICIAL.pdf" TargetMode="External"/><Relationship Id="rId5526" Type="http://schemas.openxmlformats.org/officeDocument/2006/relationships/hyperlink" Target="https://www.caixa.gov.br/Downloads/sinapi-cadernos-tecnicos/SINAPI-CT-INSTALACOES-PREDIAIS-DE-AGUA-FRIA-EM-PVC.pdf" TargetMode="External"/><Relationship Id="rId5940" Type="http://schemas.openxmlformats.org/officeDocument/2006/relationships/hyperlink" Target="https://www.caixa.gov.br/Downloads/sinapi-cadernos-tecnicos/SINAPI-CT-INSTALACOES-DE-GAS-E-INCENDIO-EM-ACO-E-FERRO-GALVANIZADO.pdf" TargetMode="External"/><Relationship Id="rId2093" Type="http://schemas.openxmlformats.org/officeDocument/2006/relationships/hyperlink" Target="https://www.caixa.gov.br/Downloads/sinapi-cadernos-tecnicos/SINAPI-CT-DEPRECIACAO-JUROS-IMPOSTOS-E-SEGUROS-MANUTENCAO-E-MATERIAIS-NA-OPERACAO-DOS-EQUIPAMENTOS.pdf" TargetMode="External"/><Relationship Id="rId3491" Type="http://schemas.openxmlformats.org/officeDocument/2006/relationships/hyperlink" Target="https://www.caixa.gov.br/Downloads/sinapi-cadernos-tecnicos/SINAPI-CT-ESQUADRIAS-PORTAS.pdf" TargetMode="External"/><Relationship Id="rId4542" Type="http://schemas.openxmlformats.org/officeDocument/2006/relationships/hyperlink" Target="https://www.caixa.gov.br/Downloads/sinapi-cadernos-tecnicos/SINAPI-CT-INSTALACOES-ELETRICAS-ELETRODUTOS-EMBUTIDOS-CABOS-CAIXAS-TOMADAS-E-INTERRUPTORES.pdf" TargetMode="External"/><Relationship Id="rId7698" Type="http://schemas.openxmlformats.org/officeDocument/2006/relationships/hyperlink" Target="https://www.caixa.gov.br/Downloads/sinapi-cadernos-tecnicos/SINAPI-CT-PAVIMENTO-INTERTRAVADO.pdf" TargetMode="External"/><Relationship Id="rId8749" Type="http://schemas.openxmlformats.org/officeDocument/2006/relationships/hyperlink" Target="https://www.caixa.gov.br/Downloads/sinapi-cadernos-tecnicos/SINAPI-CT-REDES-DE-AGUA-E-ESGOTO-EM-PEAD-LISO-(TUBOS-E-CONEXOES).pdf" TargetMode="External"/><Relationship Id="rId3144" Type="http://schemas.openxmlformats.org/officeDocument/2006/relationships/hyperlink" Target="https://www.caixa.gov.br/Downloads/sinapi-cadernos-tecnicos/SINAPI-CT-ESCADAS.pdf" TargetMode="External"/><Relationship Id="rId7765" Type="http://schemas.openxmlformats.org/officeDocument/2006/relationships/hyperlink" Target="https://www.caixa.gov.br/Downloads/sinapi-cadernos-tecnicos/SINAPI-CT-PERFURACAO-HORIZONTAL-DIRECIONAL-HDD.pdf" TargetMode="External"/><Relationship Id="rId8816" Type="http://schemas.openxmlformats.org/officeDocument/2006/relationships/hyperlink" Target="https://www.caixa.gov.br/Downloads/sinapi-cadernos-tecnicos/SINAPI-CT-REVESTIMENTOS-CERAMICOS-INTERNOS.pdf" TargetMode="External"/><Relationship Id="rId2160" Type="http://schemas.openxmlformats.org/officeDocument/2006/relationships/hyperlink" Target="https://www.caixa.gov.br/Downloads/sinapi-cadernos-tecnicos/SINAPI-CT-DEPRECIACAO-JUROS-IMPOSTOS-E-SEGUROS-MANUTENCAO-E-MATERIAIS-NA-OPERACAO-DOS-EQUIPAMENTOS.pdf" TargetMode="External"/><Relationship Id="rId3211" Type="http://schemas.openxmlformats.org/officeDocument/2006/relationships/hyperlink" Target="https://www.caixa.gov.br/Downloads/sinapi-cadernos-tecnicos/SINAPI-CT-ESCAVACAO-VERTICAL-A-CEU-ABERTO.pdf" TargetMode="External"/><Relationship Id="rId6367" Type="http://schemas.openxmlformats.org/officeDocument/2006/relationships/hyperlink" Target="https://www.caixa.gov.br/Downloads/sinapi-cadernos-tecnicos/SINAPI-CT-INSTALACOES-DE-AR-CONDICIONADO-EM-COBRE.pdf" TargetMode="External"/><Relationship Id="rId6781" Type="http://schemas.openxmlformats.org/officeDocument/2006/relationships/hyperlink" Target="https://www.caixa.gov.br/Downloads/sinapi-metodologia/Livro_SINAPI_Calculos_Parametros.pdf" TargetMode="External"/><Relationship Id="rId7418" Type="http://schemas.openxmlformats.org/officeDocument/2006/relationships/hyperlink" Target="https://www.caixa.gov.br/Downloads/sinapi-cadernos-tecnicos/SINAPI-CT-MASSA-UNICA-INTERNA.pdf" TargetMode="External"/><Relationship Id="rId7832" Type="http://schemas.openxmlformats.org/officeDocument/2006/relationships/hyperlink" Target="https://www.caixa.gov.br/Downloads/sinapi-cadernos-tecnicos/SINAPI-CT-PINTURA-EXTERNA.pdf" TargetMode="External"/><Relationship Id="rId132" Type="http://schemas.openxmlformats.org/officeDocument/2006/relationships/hyperlink" Target="https://www.caixa.gov.br/Downloads/sinapi-cadernos-tecnicos/SINAPI-CT-ARGAMASSAS.pdf" TargetMode="External"/><Relationship Id="rId5383" Type="http://schemas.openxmlformats.org/officeDocument/2006/relationships/hyperlink" Target="https://www.caixa.gov.br/Downloads/sinapi-cadernos-tecnicos/SINAPI-CT-INSTALACOES-PREDIAIS-DE-ESGOTO-TUBOS-E-CONEXOES.pdf" TargetMode="External"/><Relationship Id="rId6434" Type="http://schemas.openxmlformats.org/officeDocument/2006/relationships/hyperlink" Target="https://www.caixa.gov.br/Downloads/sinapi-cadernos-tecnicos/SINAPI-CT-INSTALACOES-EM-COBRE.pdf" TargetMode="External"/><Relationship Id="rId1579" Type="http://schemas.openxmlformats.org/officeDocument/2006/relationships/hyperlink" Target="https://www.caixa.gov.br/Downloads/sinapi-cadernos-tecnicos/SINAPI-CT-CUSTOS-HORARIOS-PRODUTIVO-E-IMPRODUTIVO-DOS-EQUIPAMENTOS.pdf" TargetMode="External"/><Relationship Id="rId2977" Type="http://schemas.openxmlformats.org/officeDocument/2006/relationships/hyperlink" Target="https://www.caixa.gov.br/Downloads/sinapi-cadernos-tecnicos/SINAPI-CT-EQUIPAMENTOS-DE-PROTECAO-COLETIVA.pdf" TargetMode="External"/><Relationship Id="rId5036" Type="http://schemas.openxmlformats.org/officeDocument/2006/relationships/hyperlink" Target="https://www.caixa.gov.br/Downloads/sinapi-cadernos-tecnicos/SINAPI-CT-INSTALACOES-HIDRAULICAS-RESERVACAO-E-BOMBAS-DE-RECALQUE.pdf" TargetMode="External"/><Relationship Id="rId5450" Type="http://schemas.openxmlformats.org/officeDocument/2006/relationships/hyperlink" Target="https://www.caixa.gov.br/Downloads/sinapi-cadernos-tecnicos/SINAPI-CT-INSTALACOES-PREDIAIS-DE-AGUA-FRIA-EM-PVC.pdf" TargetMode="External"/><Relationship Id="rId949" Type="http://schemas.openxmlformats.org/officeDocument/2006/relationships/hyperlink" Target="https://www.caixa.gov.br/Downloads/sinapi-cadernos-tecnicos/SINAPI-CT-ATERROS-BASES-SUB-BASES-E-IMPRIMACOES.pdf" TargetMode="External"/><Relationship Id="rId1993" Type="http://schemas.openxmlformats.org/officeDocument/2006/relationships/hyperlink" Target="https://www.caixa.gov.br/Downloads/sinapi-cadernos-tecnicos/SINAPI-CT-DEPRECIACAO-JUROS-IMPOSTOS-E-SEGUROS-MANUTENCAO-E-MATERIAIS-NA-OPERACAO-DOS-EQUIPAMENTOS.pdf" TargetMode="External"/><Relationship Id="rId4052" Type="http://schemas.openxmlformats.org/officeDocument/2006/relationships/hyperlink" Target="https://www.caixa.gov.br/Downloads/sinapi-cadernos-tecnicos/SINAPI-CT-FORMAS-PARA-ESTRUTURAS-DE-CONCRETO-ARMADO.pdf" TargetMode="External"/><Relationship Id="rId5103" Type="http://schemas.openxmlformats.org/officeDocument/2006/relationships/hyperlink" Target="https://www.caixa.gov.br/Downloads/sinapi-cadernos-tecnicos/SINAPI-CT-INSTALACOES-HIDRAULICAS-RESERVACAO-E-BOMBAS-DE-RECALQUE.pdf" TargetMode="External"/><Relationship Id="rId6501" Type="http://schemas.openxmlformats.org/officeDocument/2006/relationships/hyperlink" Target="https://www.caixa.gov.br/Downloads/sinapi-cadernos-tecnicos/SINAPI-CT-INSTALACOES-EM-COBRE.pdf" TargetMode="External"/><Relationship Id="rId8259" Type="http://schemas.openxmlformats.org/officeDocument/2006/relationships/hyperlink" Target="https://www.caixa.gov.br/Downloads/sinapi-cadernos-tecnicos/SINAPI-CT-POCOS-DE-VISITA-E-CAIXAS-PARA-BOCAS-DE-LOBO.pdf" TargetMode="External"/><Relationship Id="rId9657" Type="http://schemas.openxmlformats.org/officeDocument/2006/relationships/hyperlink" Target="https://www.caixa.gov.br/Downloads/sinapi-cadernos-tecnicos/SINAPI-CT-VALVULAS-E-REGISTROS-PARA-SISTEMAS-PREDIAIS.pdf" TargetMode="External"/><Relationship Id="rId1646" Type="http://schemas.openxmlformats.org/officeDocument/2006/relationships/hyperlink" Target="https://www.caixa.gov.br/Downloads/sinapi-cadernos-tecnicos/SINAPI-CT-CUSTOS-HORARIOS-PRODUTIVO-E-IMPRODUTIVO-DOS-EQUIPAMENTOS.pdf" TargetMode="External"/><Relationship Id="rId8673" Type="http://schemas.openxmlformats.org/officeDocument/2006/relationships/hyperlink" Target="https://www.caixa.gov.br/Downloads/sinapi-cadernos-tecnicos/SINAPI-CT-REDES-DE-LOGICA-TELEFONIA-E-IMAGEM.pdf" TargetMode="External"/><Relationship Id="rId9724" Type="http://schemas.openxmlformats.org/officeDocument/2006/relationships/hyperlink" Target="https://www.caixa.gov.br/Downloads/sinapi-cadernos-tecnicos/SINAPI-CT-VALVULAS-PARA-REDES-DE-SANEAMENTO.pdf" TargetMode="External"/><Relationship Id="rId1713" Type="http://schemas.openxmlformats.org/officeDocument/2006/relationships/hyperlink" Target="https://www.caixa.gov.br/Downloads/sinapi-cadernos-tecnicos/SINAPI-CT-CUSTOS-HORARIOS-PRODUTIVO-E-IMPRODUTIVO-DOS-EQUIPAMENTOS.pdf" TargetMode="External"/><Relationship Id="rId4869" Type="http://schemas.openxmlformats.org/officeDocument/2006/relationships/hyperlink" Target="https://www.caixa.gov.br/Downloads/sinapi-cadernos-tecnicos/SINAPI-CT-INSTALACOES-HIDRAULICAS-RESERVACAO-E-BOMBAS-DE-RECALQUE.pdf" TargetMode="External"/><Relationship Id="rId7275" Type="http://schemas.openxmlformats.org/officeDocument/2006/relationships/hyperlink" Target="https://www.caixa.gov.br/Downloads/sinapi-cadernos-tecnicos/SINAPI-CT-LUMINARIAS-EXTERNAS.pdf" TargetMode="External"/><Relationship Id="rId8326" Type="http://schemas.openxmlformats.org/officeDocument/2006/relationships/hyperlink" Target="https://www.caixa.gov.br/Downloads/sinapi-cadernos-tecnicos/SINAPI-CT-PRODUCAO-DE-CONCRETO.pdf" TargetMode="External"/><Relationship Id="rId8740" Type="http://schemas.openxmlformats.org/officeDocument/2006/relationships/hyperlink" Target="https://www.caixa.gov.br/Downloads/sinapi-cadernos-tecnicos/SINAPI-CT-REDES-DE-AGUA-E-ESGOTO-EM-PEAD-LISO-(TUBOS-E-CONEXOES).pdf" TargetMode="External"/><Relationship Id="rId3885" Type="http://schemas.openxmlformats.org/officeDocument/2006/relationships/hyperlink" Target="https://www.caixa.gov.br/Downloads/sinapi-cadernos-tecnicos/SINAPI-CT-EXECUCAO-DE-TIRANTES.pdf" TargetMode="External"/><Relationship Id="rId4936" Type="http://schemas.openxmlformats.org/officeDocument/2006/relationships/hyperlink" Target="https://www.caixa.gov.br/Downloads/sinapi-cadernos-tecnicos/SINAPI-CT-INSTALACOES-HIDRAULICAS-RESERVACAO-E-BOMBAS-DE-RECALQUE.pdf" TargetMode="External"/><Relationship Id="rId6291" Type="http://schemas.openxmlformats.org/officeDocument/2006/relationships/hyperlink" Target="https://www.caixa.gov.br/Downloads/sinapi-cadernos-tecnicos/SINAPI-CT-INSTALACOES-DE-GAS-EM-PEX-MULTICAMADAS.pdf" TargetMode="External"/><Relationship Id="rId7342" Type="http://schemas.openxmlformats.org/officeDocument/2006/relationships/hyperlink" Target="https://www.caixa.gov.br/Downloads/sinapi-cadernos-tecnicos/SINAPI-CT-MASSA-UNICA-EXTERNA.pdf" TargetMode="External"/><Relationship Id="rId2487" Type="http://schemas.openxmlformats.org/officeDocument/2006/relationships/hyperlink" Target="https://www.caixa.gov.br/Downloads/sinapi-cadernos-tecnicos/SINAPI-CT-DEPRECIACAO-JUROS-IMPOSTOS-E-SEGUROS-MANUTENCAO-E-MATERIAIS-NA-OPERACAO-DOS-EQUIPAMENTOS.pdf" TargetMode="External"/><Relationship Id="rId3538" Type="http://schemas.openxmlformats.org/officeDocument/2006/relationships/hyperlink" Target="https://www.caixa.gov.br/Downloads/sinapi-cadernos-tecnicos/SINAPI-CT-ESQUADRIAS-PORTAS.pdf" TargetMode="External"/><Relationship Id="rId459" Type="http://schemas.openxmlformats.org/officeDocument/2006/relationships/hyperlink" Target="https://www.caixa.gov.br/Downloads/sinapi-cadernos-tecnicos/SINAPI-CT-ASSENTAMENTO-DE-TUBOS-DE-PVC-E-METALICOS-EM-REDES-DE-AGUA.pdf" TargetMode="External"/><Relationship Id="rId873" Type="http://schemas.openxmlformats.org/officeDocument/2006/relationships/hyperlink" Target="https://www.caixa.gov.br/Downloads/sinapi-cadernos-tecnicos/SINAPI-CT-ATERROS-BASES-SUB-BASES-E-IMPRIMACOES.pdf" TargetMode="External"/><Relationship Id="rId1089" Type="http://schemas.openxmlformats.org/officeDocument/2006/relationships/hyperlink" Target="https://www.caixa.gov.br/Downloads/sinapi-cadernos-tecnicos/SINAPI-CT-BRISES.pdf" TargetMode="External"/><Relationship Id="rId2554" Type="http://schemas.openxmlformats.org/officeDocument/2006/relationships/hyperlink" Target="https://www.caixa.gov.br/Downloads/sinapi-cadernos-tecnicos/SINAPI-CT-DEPRECIACAO-JUROS-IMPOSTOS-E-SEGUROS-MANUTENCAO-E-MATERIAIS-NA-OPERACAO-DOS-EQUIPAMENTOS.pdf" TargetMode="External"/><Relationship Id="rId3952" Type="http://schemas.openxmlformats.org/officeDocument/2006/relationships/hyperlink" Target="https://www.caixa.gov.br/Downloads/sinapi-cadernos-tecnicos/SINAPI-CT-FOSSAS-E-SUMIDOUROS.pdf" TargetMode="External"/><Relationship Id="rId6011" Type="http://schemas.openxmlformats.org/officeDocument/2006/relationships/hyperlink" Target="https://www.caixa.gov.br/Downloads/sinapi-cadernos-tecnicos/SINAPI-CT-INSTALACOES-DE-GAS-E-INCENDIO-EM-ACO-E-FERRO-GALVANIZADO.pdf" TargetMode="External"/><Relationship Id="rId9167" Type="http://schemas.openxmlformats.org/officeDocument/2006/relationships/hyperlink" Target="https://www.caixa.gov.br/Downloads/sinapi-cadernos-tecnicos/SINAPI-CT-TRANSPORTE-FLUVIAL-CARGA-E-DESCARGA.pdf" TargetMode="External"/><Relationship Id="rId9581" Type="http://schemas.openxmlformats.org/officeDocument/2006/relationships/hyperlink" Target="https://www.caixa.gov.br/Downloads/sinapi-cadernos-tecnicos/SINAPI-CT-VIDROS-E-ESPELHOS.pdf" TargetMode="External"/><Relationship Id="rId526" Type="http://schemas.openxmlformats.org/officeDocument/2006/relationships/hyperlink" Target="https://www.caixa.gov.br/Downloads/sinapi-cadernos-tecnicos/SINAPI-CT-ASSENTAMENTO-DE-TUBOS-DE-PVC-E-METALICOS-EM-REDES-DE-AGUA.pdf" TargetMode="External"/><Relationship Id="rId1156" Type="http://schemas.openxmlformats.org/officeDocument/2006/relationships/hyperlink" Target="https://www.caixa.gov.br/Downloads/sinapi-cadernos-tecnicos/SINAPI-CT-CAIXAS-DE-AGUA-PARA-EDIFICACOES.pdf" TargetMode="External"/><Relationship Id="rId2207" Type="http://schemas.openxmlformats.org/officeDocument/2006/relationships/hyperlink" Target="https://www.caixa.gov.br/Downloads/sinapi-cadernos-tecnicos/SINAPI-CT-DEPRECIACAO-JUROS-IMPOSTOS-E-SEGUROS-MANUTENCAO-E-MATERIAIS-NA-OPERACAO-DOS-EQUIPAMENTOS.pdf" TargetMode="External"/><Relationship Id="rId3605" Type="http://schemas.openxmlformats.org/officeDocument/2006/relationships/hyperlink" Target="https://www.caixa.gov.br/Downloads/sinapi-cadernos-tecnicos/SINAPI-CT-ESTACAS-RAIZ.pdf" TargetMode="External"/><Relationship Id="rId8183" Type="http://schemas.openxmlformats.org/officeDocument/2006/relationships/hyperlink" Target="https://www.caixa.gov.br/Downloads/sinapi-cadernos-tecnicos/SINAPI-CT-POCOS-DE-VISITA-E-CAIXAS-PARA-BOCAS-DE-LOBO.pdf" TargetMode="External"/><Relationship Id="rId9234" Type="http://schemas.openxmlformats.org/officeDocument/2006/relationships/hyperlink" Target="https://www.caixa.gov.br/Downloads/sinapi-cadernos-tecnicos/SINAPI-CT-TRANSPORTE-DE-MATERIAIS-DENTRO-DO-CANTEIRO-DE-OBRAS.pdf" TargetMode="External"/><Relationship Id="rId940" Type="http://schemas.openxmlformats.org/officeDocument/2006/relationships/hyperlink" Target="https://www.caixa.gov.br/Downloads/sinapi-cadernos-tecnicos/SINAPI-CT-ATERROS-BASES-SUB-BASES-E-IMPRIMACOES.pdf" TargetMode="External"/><Relationship Id="rId1570" Type="http://schemas.openxmlformats.org/officeDocument/2006/relationships/hyperlink" Target="https://www.caixa.gov.br/Downloads/sinapi-cadernos-tecnicos/SINAPI-CT-CUSTOS-HORARIOS-PRODUTIVO-E-IMPRODUTIVO-DOS-EQUIPAMENTOS.pdf" TargetMode="External"/><Relationship Id="rId2621" Type="http://schemas.openxmlformats.org/officeDocument/2006/relationships/hyperlink" Target="https://www.caixa.gov.br/Downloads/sinapi-cadernos-tecnicos/SINAPI-CT-DEPRECIACAO-JUROS-IMPOSTOS-E-SEGUROS-MANUTENCAO-E-MATERIAIS-NA-OPERACAO-DOS-EQUIPAMENTOS.pdf" TargetMode="External"/><Relationship Id="rId5777" Type="http://schemas.openxmlformats.org/officeDocument/2006/relationships/hyperlink" Target="https://www.caixa.gov.br/Downloads/sinapi-cadernos-tecnicos/SINAPI-CT-INSTALACOES-PREDIAIS-DE-AGUA-QUENTE-EM-CPVC.pdf" TargetMode="External"/><Relationship Id="rId6828" Type="http://schemas.openxmlformats.org/officeDocument/2006/relationships/hyperlink" Target="https://www.caixa.gov.br/Downloads/sinapi-metodologia/Livro_SINAPI_Calculos_Parametros.pdf" TargetMode="External"/><Relationship Id="rId1223" Type="http://schemas.openxmlformats.org/officeDocument/2006/relationships/hyperlink" Target="https://www.caixa.gov.br/Downloads/sinapi-cadernos-tecnicos/SINAPI-CT-CANALETAS-GRELHAS-E-CAIXAS-COM-GRELHA-PARA-DRENAGEM.pdf" TargetMode="External"/><Relationship Id="rId4379" Type="http://schemas.openxmlformats.org/officeDocument/2006/relationships/hyperlink" Target="https://www.caixa.gov.br/Downloads/sinapi-cadernos-tecnicos/SINAPI-CT-INSTALACOES-ELETRICAS-ELETRODUTOS-EMBUTIDOS-CABOS-CAIXAS-TOMADAS-E-INTERRUPTORES.pdf" TargetMode="External"/><Relationship Id="rId4793" Type="http://schemas.openxmlformats.org/officeDocument/2006/relationships/hyperlink" Target="https://www.caixa.gov.br/Downloads/sinapi-cadernos-tecnicos/SINAPI-CT-INSTALACOES-ELETRICAS-REDE-DE-DISTRIBUICAO.pdf" TargetMode="External"/><Relationship Id="rId5844" Type="http://schemas.openxmlformats.org/officeDocument/2006/relationships/hyperlink" Target="https://www.caixa.gov.br/Downloads/sinapi-cadernos-tecnicos/SINAPI-CT-INSTALACOES-PREDIAIS-DE-AGUAS-PLUVIAIS-TUBOS-CONEXOES-CAIXAS-E-RALOS.pdf" TargetMode="External"/><Relationship Id="rId8250" Type="http://schemas.openxmlformats.org/officeDocument/2006/relationships/hyperlink" Target="https://www.caixa.gov.br/Downloads/sinapi-cadernos-tecnicos/SINAPI-CT-POCOS-DE-VISITA-E-CAIXAS-PARA-BOCAS-DE-LOBO.pdf" TargetMode="External"/><Relationship Id="rId9301" Type="http://schemas.openxmlformats.org/officeDocument/2006/relationships/hyperlink" Target="https://www.caixa.gov.br/Downloads/sinapi-cadernos-tecnicos/SINAPI-CT-TRANSPORTE-CARGA-E-DESCARGA-DE-MATERIAIS.pdf" TargetMode="External"/><Relationship Id="rId3395" Type="http://schemas.openxmlformats.org/officeDocument/2006/relationships/hyperlink" Target="https://www.caixa.gov.br/Downloads/sinapi-cadernos-tecnicos/SINAPI-CT-ESCORAMENTO-E-PREPARO-DE-FUNDO-DE-VALAS.pdf" TargetMode="External"/><Relationship Id="rId4446" Type="http://schemas.openxmlformats.org/officeDocument/2006/relationships/hyperlink" Target="https://www.caixa.gov.br/Downloads/sinapi-cadernos-tecnicos/SINAPI-CT-INSTALACOES-ELETRICAS-ELETRODUTOS-EMBUTIDOS-CABOS-CAIXAS-TOMADAS-E-INTERRUPTORES.pdf" TargetMode="External"/><Relationship Id="rId4860" Type="http://schemas.openxmlformats.org/officeDocument/2006/relationships/hyperlink" Target="https://www.caixa.gov.br/Downloads/sinapi-cadernos-tecnicos/SINAPI-CT-INSTALACOES-HIDRAULICAS-RESERVACAO-E-BOMBAS-DE-RECALQUE.pdf" TargetMode="External"/><Relationship Id="rId5911" Type="http://schemas.openxmlformats.org/officeDocument/2006/relationships/hyperlink" Target="https://www.caixa.gov.br/Downloads/sinapi-cadernos-tecnicos/SINAPI-CT-INSTALACOES-DE-DIVISORIAS-DIVERSAS.pdf" TargetMode="External"/><Relationship Id="rId3048" Type="http://schemas.openxmlformats.org/officeDocument/2006/relationships/hyperlink" Target="https://www.caixa.gov.br/Downloads/sinapi-cadernos-tecnicos/SINAPI-CT-EQUIPAMENTOS-DE-PROTECAO-COLETIVA.pdf" TargetMode="External"/><Relationship Id="rId3462" Type="http://schemas.openxmlformats.org/officeDocument/2006/relationships/hyperlink" Target="https://www.caixa.gov.br/Downloads/sinapi-cadernos-tecnicos/SINAPI-CT-ESQUADRIAS-PORTAS.pdf" TargetMode="External"/><Relationship Id="rId4513" Type="http://schemas.openxmlformats.org/officeDocument/2006/relationships/hyperlink" Target="https://www.caixa.gov.br/Downloads/sinapi-cadernos-tecnicos/SINAPI-CT-INSTALACOES-ELETRICAS-ELETRODUTOS-EMBUTIDOS-CABOS-CAIXAS-TOMADAS-E-INTERRUPTORES.pdf" TargetMode="External"/><Relationship Id="rId7669" Type="http://schemas.openxmlformats.org/officeDocument/2006/relationships/hyperlink" Target="https://www.caixa.gov.br/Downloads/sinapi-cadernos-tecnicos/SINAPI-CT-PASSEIOS-DE-CONCRETO.pdf" TargetMode="External"/><Relationship Id="rId383" Type="http://schemas.openxmlformats.org/officeDocument/2006/relationships/hyperlink" Target="https://www.caixa.gov.br/Downloads/sinapi-cadernos-tecnicos/SINAPI-CT-ASSENTAMENTO-DE-TUBOS-DE-ESGOTO-EM-PVC-E-PEAD.pdf" TargetMode="External"/><Relationship Id="rId2064" Type="http://schemas.openxmlformats.org/officeDocument/2006/relationships/hyperlink" Target="https://www.caixa.gov.br/Downloads/sinapi-cadernos-tecnicos/SINAPI-CT-DEPRECIACAO-JUROS-IMPOSTOS-E-SEGUROS-MANUTENCAO-E-MATERIAIS-NA-OPERACAO-DOS-EQUIPAMENTOS.pdf" TargetMode="External"/><Relationship Id="rId3115" Type="http://schemas.openxmlformats.org/officeDocument/2006/relationships/hyperlink" Target="https://www.caixa.gov.br/Downloads/sinapi-cadernos-tecnicos/SINAPI-CT-ESCADAS.pdf" TargetMode="External"/><Relationship Id="rId6685" Type="http://schemas.openxmlformats.org/officeDocument/2006/relationships/hyperlink" Target="https://www.caixa.gov.br/Downloads/sinapi-cadernos-tecnicos/SINAPI-CT-LAJES-PRE-MOLDADAS.pdf" TargetMode="External"/><Relationship Id="rId9091" Type="http://schemas.openxmlformats.org/officeDocument/2006/relationships/hyperlink" Target="https://www.caixa.gov.br/Downloads/sinapi-cadernos-tecnicos/SINAPI-CT-TRANSPORTE-FLUVIAL-CARGA-E-DESCARGA.pdf" TargetMode="External"/><Relationship Id="rId450" Type="http://schemas.openxmlformats.org/officeDocument/2006/relationships/hyperlink" Target="https://www.caixa.gov.br/Downloads/sinapi-cadernos-tecnicos/SINAPI-CT-ASSENTAMENTO-DE-TUBOS-DE-PVC-E-METALICOS-EM-REDES-DE-AGUA.pdf" TargetMode="External"/><Relationship Id="rId1080" Type="http://schemas.openxmlformats.org/officeDocument/2006/relationships/hyperlink" Target="https://www.caixa.gov.br/Downloads/sinapi-cadernos-tecnicos/SINAPI-CT-BOMBAS-HIDRAULICAS-CENTRIFUGAS-HORIZONTAIS-E-SUBMERSIVEIS.pdf" TargetMode="External"/><Relationship Id="rId2131" Type="http://schemas.openxmlformats.org/officeDocument/2006/relationships/hyperlink" Target="https://www.caixa.gov.br/Downloads/sinapi-cadernos-tecnicos/SINAPI-CT-DEPRECIACAO-JUROS-IMPOSTOS-E-SEGUROS-MANUTENCAO-E-MATERIAIS-NA-OPERACAO-DOS-EQUIPAMENTOS.pdf" TargetMode="External"/><Relationship Id="rId5287" Type="http://schemas.openxmlformats.org/officeDocument/2006/relationships/hyperlink" Target="https://www.caixa.gov.br/Downloads/sinapi-cadernos-tecnicos/SINAPI-CT-INSTALACOES-HIDRAULICAS-EM-PPR.pdf" TargetMode="External"/><Relationship Id="rId6338" Type="http://schemas.openxmlformats.org/officeDocument/2006/relationships/hyperlink" Target="https://www.caixa.gov.br/Downloads/sinapi-cadernos-tecnicos/SINAPI-CT-INSTALACOES-DE-AR-CONDICIONADO.pdf" TargetMode="External"/><Relationship Id="rId7736" Type="http://schemas.openxmlformats.org/officeDocument/2006/relationships/hyperlink" Target="https://www.caixa.gov.br/Downloads/sinapi-cadernos-tecnicos/SINAPI-CT-PAVIMENTO-RIGIDO-DE-CONCRETO.pdf" TargetMode="External"/><Relationship Id="rId103" Type="http://schemas.openxmlformats.org/officeDocument/2006/relationships/hyperlink" Target="https://www.caixa.gov.br/Downloads/sinapi-cadernos-tecnicos/SINAPI-CT-ARGAMASSAS.pdf" TargetMode="External"/><Relationship Id="rId6752" Type="http://schemas.openxmlformats.org/officeDocument/2006/relationships/hyperlink" Target="https://www.caixa.gov.br/Downloads/sinapi-cadernos-tecnicos/SINAPI-CT-LIGACOES-PREDIAIS-DE-AGUA-E-ESGOTO.pdf" TargetMode="External"/><Relationship Id="rId7803" Type="http://schemas.openxmlformats.org/officeDocument/2006/relationships/hyperlink" Target="https://www.caixa.gov.br/Downloads/sinapi-cadernos-tecnicos/SINAPI-CT-PERFURACAO-HORIZONTAL-DIRECIONAL-HDD.pdf" TargetMode="External"/><Relationship Id="rId1897" Type="http://schemas.openxmlformats.org/officeDocument/2006/relationships/hyperlink" Target="https://www.caixa.gov.br/Downloads/sinapi-cadernos-tecnicos/SINAPI-CT-DEMOLICOES-E-REMOCOES.pdf" TargetMode="External"/><Relationship Id="rId2948" Type="http://schemas.openxmlformats.org/officeDocument/2006/relationships/hyperlink" Target="https://www.caixa.gov.br/Downloads/sinapi-cadernos-tecnicos/SINAPI-CT-ENERGIA-SOLAR-PARA-EDIFICACOES.pdf" TargetMode="External"/><Relationship Id="rId5354" Type="http://schemas.openxmlformats.org/officeDocument/2006/relationships/hyperlink" Target="https://www.caixa.gov.br/Downloads/sinapi-cadernos-tecnicos/SINAPI-CT-INSTALACOES-PREDIAIS-DE-ESGOTO-TUBOS-E-CONEXOES.pdf" TargetMode="External"/><Relationship Id="rId6405" Type="http://schemas.openxmlformats.org/officeDocument/2006/relationships/hyperlink" Target="https://www.caixa.gov.br/Downloads/sinapi-cadernos-tecnicos/SINAPI-CT-INSTALACOES-EM-COBRE.pdf" TargetMode="External"/><Relationship Id="rId1964" Type="http://schemas.openxmlformats.org/officeDocument/2006/relationships/hyperlink" Target="https://www.caixa.gov.br/Downloads/sinapi-cadernos-tecnicos/SINAPI-CT-DEPRECIACAO-JUROS-IMPOSTOS-E-SEGUROS-MANUTENCAO-E-MATERIAIS-NA-OPERACAO-DOS-EQUIPAMENTOS.pdf" TargetMode="External"/><Relationship Id="rId4370" Type="http://schemas.openxmlformats.org/officeDocument/2006/relationships/hyperlink" Target="https://www.caixa.gov.br/Downloads/sinapi-cadernos-tecnicos/SINAPI-CT-INSTALACOES-ELETRICAS-ELETRODUTOS-EMBUTIDOS-CABOS-CAIXAS-TOMADAS-E-INTERRUPTORES.pdf" TargetMode="External"/><Relationship Id="rId5007" Type="http://schemas.openxmlformats.org/officeDocument/2006/relationships/hyperlink" Target="https://www.caixa.gov.br/Downloads/sinapi-cadernos-tecnicos/SINAPI-CT-INSTALACOES-HIDRAULICAS-RESERVACAO-E-BOMBAS-DE-RECALQUE.pdf" TargetMode="External"/><Relationship Id="rId5421" Type="http://schemas.openxmlformats.org/officeDocument/2006/relationships/hyperlink" Target="https://www.caixa.gov.br/Downloads/sinapi-cadernos-tecnicos/SINAPI-CT-INSTALACOES-PREDIAIS-DE-ESGOTO-TUBOS-E-CONEXOES.pdf" TargetMode="External"/><Relationship Id="rId8577" Type="http://schemas.openxmlformats.org/officeDocument/2006/relationships/hyperlink" Target="https://www.caixa.gov.br/Downloads/sinapi-cadernos-tecnicos/SINAPI-CT-REDES-ENTERRADAS-DE-DISTRIBUICAO-ELETRICA.pdf" TargetMode="External"/><Relationship Id="rId8991" Type="http://schemas.openxmlformats.org/officeDocument/2006/relationships/hyperlink" Target="https://www.caixa.gov.br/Downloads/sinapi-cadernos-tecnicos/SINAPI-CT-SISTEMAS-DE-MEDICAO.pdf" TargetMode="External"/><Relationship Id="rId9628" Type="http://schemas.openxmlformats.org/officeDocument/2006/relationships/hyperlink" Target="https://www.caixa.gov.br/Downloads/sinapi-cadernos-tecnicos/SINAPI-CT-VALVULAS-E-REGISTROS-PARA-SISTEMAS-PREDIAIS.pdf" TargetMode="External"/><Relationship Id="rId1617" Type="http://schemas.openxmlformats.org/officeDocument/2006/relationships/hyperlink" Target="https://www.caixa.gov.br/Downloads/sinapi-cadernos-tecnicos/SINAPI-CT-CUSTOS-HORARIOS-PRODUTIVO-E-IMPRODUTIVO-DOS-EQUIPAMENTOS.pdf" TargetMode="External"/><Relationship Id="rId4023" Type="http://schemas.openxmlformats.org/officeDocument/2006/relationships/hyperlink" Target="https://www.caixa.gov.br/Downloads/sinapi-cadernos-tecnicos/SINAPI-CT-FORMAS-PARA-ESTRUTURAS-DE-CONCRETO-ARMADO.pdf" TargetMode="External"/><Relationship Id="rId7179" Type="http://schemas.openxmlformats.org/officeDocument/2006/relationships/hyperlink" Target="https://www.caixa.gov.br/Downloads/sinapi-cadernos-tecnicos/SINAPI-CT-LOUCAS-E-METAIS.pdf" TargetMode="External"/><Relationship Id="rId7593" Type="http://schemas.openxmlformats.org/officeDocument/2006/relationships/hyperlink" Target="https://www.caixa.gov.br/Downloads/sinapi-cadernos-tecnicos/SINAPI-CT-PAREDES-DE-CONCRETO-FORMAS.pdf" TargetMode="External"/><Relationship Id="rId8644" Type="http://schemas.openxmlformats.org/officeDocument/2006/relationships/hyperlink" Target="https://www.caixa.gov.br/Downloads/sinapi-cadernos-tecnicos/SINAPI-CT-REDES-DE-LOGICA-TELEFONIA-E-IMAGEM.pdf" TargetMode="External"/><Relationship Id="rId3789" Type="http://schemas.openxmlformats.org/officeDocument/2006/relationships/hyperlink" Target="https://www.caixa.gov.br/Downloads/sinapi-cadernos-tecnicos/SINAPI-CT-ESTRUTURAS-DE-MADEIRA.pdf" TargetMode="External"/><Relationship Id="rId6195" Type="http://schemas.openxmlformats.org/officeDocument/2006/relationships/hyperlink" Target="https://www.caixa.gov.br/Downloads/sinapi-cadernos-tecnicos/SINAPI-CT-INSTALACOES-DE-GAS-E-INCENDIO-EM-ACO-E-FERRO-GALVANIZADO.pdf" TargetMode="External"/><Relationship Id="rId7246" Type="http://schemas.openxmlformats.org/officeDocument/2006/relationships/hyperlink" Target="https://www.caixa.gov.br/Downloads/sinapi-cadernos-tecnicos/SINAPI-CT-LOUCAS-E-METAIS.pdf" TargetMode="External"/><Relationship Id="rId7660" Type="http://schemas.openxmlformats.org/officeDocument/2006/relationships/hyperlink" Target="https://www.caixa.gov.br/Downloads/sinapi-cadernos-tecnicos/SINAPI-CT-PASSEIOS-DE-CONCRETO.pdf" TargetMode="External"/><Relationship Id="rId6262" Type="http://schemas.openxmlformats.org/officeDocument/2006/relationships/hyperlink" Target="https://www.caixa.gov.br/Downloads/sinapi-cadernos-tecnicos/SINAPI-CT-INSTALACOES-DE-GAS-EM-PEX-MULTICAMADAS.pdf" TargetMode="External"/><Relationship Id="rId7313" Type="http://schemas.openxmlformats.org/officeDocument/2006/relationships/hyperlink" Target="https://www.caixa.gov.br/Downloads/sinapi-cadernos-tecnicos/SINAPI-CT-MASSA-UNICA-EXTERNA.pdf" TargetMode="External"/><Relationship Id="rId8711" Type="http://schemas.openxmlformats.org/officeDocument/2006/relationships/hyperlink" Target="https://www.caixa.gov.br/Downloads/sinapi-cadernos-tecnicos/SINAPI-CT-REDES-DE-AGUA-E-ESGOTO-EM-PEAD-LISO-(TUBOS-E-CONEXOES).pdf" TargetMode="External"/><Relationship Id="rId3856" Type="http://schemas.openxmlformats.org/officeDocument/2006/relationships/hyperlink" Target="https://www.caixa.gov.br/Downloads/sinapi-cadernos-tecnicos/SINAPI-CT-EXECUCAO-DE-TIRANTES.pdf" TargetMode="External"/><Relationship Id="rId4907" Type="http://schemas.openxmlformats.org/officeDocument/2006/relationships/hyperlink" Target="https://www.caixa.gov.br/Downloads/sinapi-cadernos-tecnicos/SINAPI-CT-INSTALACOES-HIDRAULICAS-RESERVACAO-E-BOMBAS-DE-RECALQUE.pdf" TargetMode="External"/><Relationship Id="rId777" Type="http://schemas.openxmlformats.org/officeDocument/2006/relationships/hyperlink" Target="https://www.caixa.gov.br/Downloads/sinapi-cadernos-tecnicos/SINAPI-CT-ATERROS-BASES-SUB-BASES-E-IMPRIMACOES.pdf" TargetMode="External"/><Relationship Id="rId2458" Type="http://schemas.openxmlformats.org/officeDocument/2006/relationships/hyperlink" Target="https://www.caixa.gov.br/Downloads/sinapi-cadernos-tecnicos/SINAPI-CT-DEPRECIACAO-JUROS-IMPOSTOS-E-SEGUROS-MANUTENCAO-E-MATERIAIS-NA-OPERACAO-DOS-EQUIPAMENTOS.pdf" TargetMode="External"/><Relationship Id="rId2872" Type="http://schemas.openxmlformats.org/officeDocument/2006/relationships/hyperlink" Target="https://www.caixa.gov.br/Downloads/sinapi-cadernos-tecnicos/SINAPI-CT-ELETROCALHAS.pdf" TargetMode="External"/><Relationship Id="rId3509" Type="http://schemas.openxmlformats.org/officeDocument/2006/relationships/hyperlink" Target="https://www.caixa.gov.br/Downloads/sinapi-cadernos-tecnicos/SINAPI-CT-ESQUADRIAS-PORTAS.pdf" TargetMode="External"/><Relationship Id="rId3923" Type="http://schemas.openxmlformats.org/officeDocument/2006/relationships/hyperlink" Target="https://www.caixa.gov.br/Downloads/sinapi-cadernos-tecnicos/SINAPI-CT-FOSSAS-E-SUMIDOUROS.pdf" TargetMode="External"/><Relationship Id="rId8087" Type="http://schemas.openxmlformats.org/officeDocument/2006/relationships/hyperlink" Target="https://www.caixa.gov.br/Downloads/sinapi-cadernos-tecnicos/SINAPI-CT-POSTES-DE-CONCRETO-E-METALICOS.pdf" TargetMode="External"/><Relationship Id="rId9485" Type="http://schemas.openxmlformats.org/officeDocument/2006/relationships/hyperlink" Target="https://www.caixa.gov.br/Downloads/sinapi-cadernos-tecnicos/SINAPI-CT-TUBULACAO-FLANGEADA-PARA-REDES-DE-AGUA.pdf" TargetMode="External"/><Relationship Id="rId844" Type="http://schemas.openxmlformats.org/officeDocument/2006/relationships/hyperlink" Target="https://www.caixa.gov.br/Downloads/sinapi-cadernos-tecnicos/SINAPI-CT-ATERROS-BASES-SUB-BASES-E-IMPRIMACOES.pdf" TargetMode="External"/><Relationship Id="rId1474" Type="http://schemas.openxmlformats.org/officeDocument/2006/relationships/hyperlink" Target="https://www.caixa.gov.br/Downloads/sinapi-cadernos-tecnicos/SINAPI-CT-CUSTOS-HORARIOS-PRODUTIVO-E-IMPRODUTIVO-DOS-EQUIPAMENTOS.pdf" TargetMode="External"/><Relationship Id="rId2525" Type="http://schemas.openxmlformats.org/officeDocument/2006/relationships/hyperlink" Target="https://www.caixa.gov.br/Downloads/sinapi-cadernos-tecnicos/SINAPI-CT-DEPRECIACAO-JUROS-IMPOSTOS-E-SEGUROS-MANUTENCAO-E-MATERIAIS-NA-OPERACAO-DOS-EQUIPAMENTOS.pdf" TargetMode="External"/><Relationship Id="rId9138" Type="http://schemas.openxmlformats.org/officeDocument/2006/relationships/hyperlink" Target="https://www.caixa.gov.br/Downloads/sinapi-cadernos-tecnicos/SINAPI-CT-TRANSPORTE-FLUVIAL-CARGA-E-DESCARGA.pdf" TargetMode="External"/><Relationship Id="rId9552" Type="http://schemas.openxmlformats.org/officeDocument/2006/relationships/hyperlink" Target="https://www.caixa.gov.br/Downloads/sinapi-cadernos-tecnicos/SINAPI-CT-VERGAS-CONTRAVERGAS-E-FIXACAO-DE-ALVENARIA.pdf" TargetMode="External"/><Relationship Id="rId911" Type="http://schemas.openxmlformats.org/officeDocument/2006/relationships/hyperlink" Target="https://www.caixa.gov.br/Downloads/sinapi-cadernos-tecnicos/SINAPI-CT-ATERROS-BASES-SUB-BASES-E-IMPRIMACOES.pdf" TargetMode="External"/><Relationship Id="rId1127" Type="http://schemas.openxmlformats.org/officeDocument/2006/relationships/hyperlink" Target="https://www.caixa.gov.br/Downloads/sinapi-cadernos-tecnicos/SINAPI-CT-CAIXAS-ENTERRADAS.pdf" TargetMode="External"/><Relationship Id="rId1541" Type="http://schemas.openxmlformats.org/officeDocument/2006/relationships/hyperlink" Target="https://www.caixa.gov.br/Downloads/sinapi-cadernos-tecnicos/SINAPI-CT-CUSTOS-HORARIOS-PRODUTIVO-E-IMPRODUTIVO-DOS-EQUIPAMENTOS.pdf" TargetMode="External"/><Relationship Id="rId4697" Type="http://schemas.openxmlformats.org/officeDocument/2006/relationships/hyperlink" Target="https://www.caixa.gov.br/Downloads/sinapi-cadernos-tecnicos/SINAPI-CT-INSTALACOES-ELETRICAS-QUADROS-CABOS-DISJUNTORES-CONTATORES-E-BARRAMENTOS-BLINDADOS.pdf" TargetMode="External"/><Relationship Id="rId5748" Type="http://schemas.openxmlformats.org/officeDocument/2006/relationships/hyperlink" Target="https://www.caixa.gov.br/Downloads/sinapi-cadernos-tecnicos/SINAPI-CT-INSTALACOES-PREDIAIS-DE-AGUA-QUENTE-EM-CPVC.pdf" TargetMode="External"/><Relationship Id="rId8154" Type="http://schemas.openxmlformats.org/officeDocument/2006/relationships/hyperlink" Target="https://www.caixa.gov.br/Downloads/sinapi-cadernos-tecnicos/SINAPI-CT-POCOS-DE-VISITA-E-CAIXAS-PARA-BOCAS-DE-LOBO.pdf" TargetMode="External"/><Relationship Id="rId9205" Type="http://schemas.openxmlformats.org/officeDocument/2006/relationships/hyperlink" Target="https://www.caixa.gov.br/Downloads/sinapi-cadernos-tecnicos/SINAPI-CT-TRANSPORTE-DE-MATERIAIS-DENTRO-DO-CANTEIRO-DE-OBRAS.pdf" TargetMode="External"/><Relationship Id="rId3299" Type="http://schemas.openxmlformats.org/officeDocument/2006/relationships/hyperlink" Target="https://www.caixa.gov.br/Downloads/sinapi-cadernos-tecnicos/SINAPI-CT-ESCAVACAO-DE-VALAS.pdf" TargetMode="External"/><Relationship Id="rId4764" Type="http://schemas.openxmlformats.org/officeDocument/2006/relationships/hyperlink" Target="https://www.caixa.gov.br/Downloads/sinapi-cadernos-tecnicos/SINAPI-CT-INSTALACOES-ELETRICAS-REDE-DE-DISTRIBUICAO.pdf" TargetMode="External"/><Relationship Id="rId7170" Type="http://schemas.openxmlformats.org/officeDocument/2006/relationships/hyperlink" Target="https://www.caixa.gov.br/Downloads/sinapi-cadernos-tecnicos/SINAPI-CT-LOUCAS-E-METAIS.pdf" TargetMode="External"/><Relationship Id="rId8221" Type="http://schemas.openxmlformats.org/officeDocument/2006/relationships/hyperlink" Target="https://www.caixa.gov.br/Downloads/sinapi-cadernos-tecnicos/SINAPI-CT-POCOS-DE-VISITA-E-CAIXAS-PARA-BOCAS-DE-LOBO.pdf" TargetMode="External"/><Relationship Id="rId3366" Type="http://schemas.openxmlformats.org/officeDocument/2006/relationships/hyperlink" Target="https://www.caixa.gov.br/Downloads/sinapi-cadernos-tecnicos/SINAPI-CT-ESCORAMENTO-E-PREPARO-DE-FUNDO-DE-VALAS.pdf" TargetMode="External"/><Relationship Id="rId4417" Type="http://schemas.openxmlformats.org/officeDocument/2006/relationships/hyperlink" Target="https://www.caixa.gov.br/Downloads/sinapi-cadernos-tecnicos/SINAPI-CT-INSTALACOES-ELETRICAS-ELETRODUTOS-EMBUTIDOS-CABOS-CAIXAS-TOMADAS-E-INTERRUPTORES.pdf" TargetMode="External"/><Relationship Id="rId5815" Type="http://schemas.openxmlformats.org/officeDocument/2006/relationships/hyperlink" Target="https://www.caixa.gov.br/Downloads/sinapi-cadernos-tecnicos/SINAPI-CT-INSTALACOES-PREDIAIS-DE-AGUAS-PLUVIAIS-TUBOS-CONEXOES-CAIXAS-E-RALOS.pdf" TargetMode="External"/><Relationship Id="rId287" Type="http://schemas.openxmlformats.org/officeDocument/2006/relationships/hyperlink" Target="https://www.caixa.gov.br/Downloads/sinapi-cadernos-tecnicos/SINAPI-CT-ARMACAO-PARA-ESTRUTURAS-DE-CONCRETO-ARMADO.pdf" TargetMode="External"/><Relationship Id="rId2382" Type="http://schemas.openxmlformats.org/officeDocument/2006/relationships/hyperlink" Target="https://www.caixa.gov.br/Downloads/sinapi-cadernos-tecnicos/SINAPI-CT-DEPRECIACAO-JUROS-IMPOSTOS-E-SEGUROS-MANUTENCAO-E-MATERIAIS-NA-OPERACAO-DOS-EQUIPAMENTOS.pdf" TargetMode="External"/><Relationship Id="rId3019" Type="http://schemas.openxmlformats.org/officeDocument/2006/relationships/hyperlink" Target="https://www.caixa.gov.br/Downloads/sinapi-cadernos-tecnicos/SINAPI-CT-EQUIPAMENTOS-DE-PROTECAO-COLETIVA.pdf" TargetMode="External"/><Relationship Id="rId3780" Type="http://schemas.openxmlformats.org/officeDocument/2006/relationships/hyperlink" Target="https://www.caixa.gov.br/Downloads/sinapi-cadernos-tecnicos/SINAPI-CT-ESTRUTURAS-DE-MADEIRA.pdf" TargetMode="External"/><Relationship Id="rId4831" Type="http://schemas.openxmlformats.org/officeDocument/2006/relationships/hyperlink" Target="https://www.caixa.gov.br/Downloads/sinapi-cadernos-tecnicos/SINAPI-CT-INSTALACOES-HIDRAULICAS-RESERVACAO-E-BOMBAS-DE-RECALQUE.pdf" TargetMode="External"/><Relationship Id="rId7987" Type="http://schemas.openxmlformats.org/officeDocument/2006/relationships/hyperlink" Target="https://www.caixa.gov.br/Downloads/sinapi-cadernos-tecnicos/SINAPI-CT-PINTURA-PARA-PISOS-E-PARA-SINALIZACAO-HORIZONTAL-E-VERTICAL.pdf" TargetMode="External"/><Relationship Id="rId354" Type="http://schemas.openxmlformats.org/officeDocument/2006/relationships/hyperlink" Target="https://www.caixa.gov.br/Downloads/sinapi-cadernos-tecnicos/SINAPI-CT-ASSENTAMENTO-DE-TUBOS-DE-ESGOTO-EM-PVC-E-PEAD.pdf" TargetMode="External"/><Relationship Id="rId2035" Type="http://schemas.openxmlformats.org/officeDocument/2006/relationships/hyperlink" Target="https://www.caixa.gov.br/Downloads/sinapi-cadernos-tecnicos/SINAPI-CT-DEPRECIACAO-JUROS-IMPOSTOS-E-SEGUROS-MANUTENCAO-E-MATERIAIS-NA-OPERACAO-DOS-EQUIPAMENTOS.pdf" TargetMode="External"/><Relationship Id="rId3433" Type="http://schemas.openxmlformats.org/officeDocument/2006/relationships/hyperlink" Target="https://www.caixa.gov.br/Downloads/sinapi-cadernos-tecnicos/SINAPI-CT-ESQUADRIAS-JANELAS.pdf" TargetMode="External"/><Relationship Id="rId6589" Type="http://schemas.openxmlformats.org/officeDocument/2006/relationships/hyperlink" Target="https://www.caixa.gov.br/Downloads/sinapi-cadernos-tecnicos/SINAPI-CT-INSTALACOES-EM-COBRE.pdf" TargetMode="External"/><Relationship Id="rId9062" Type="http://schemas.openxmlformats.org/officeDocument/2006/relationships/hyperlink" Target="https://www.caixa.gov.br/Downloads/sinapi-cadernos-tecnicos/SINAPI-CT-TELHAMENTO-PARA-COBERTURA.pdf" TargetMode="External"/><Relationship Id="rId3500" Type="http://schemas.openxmlformats.org/officeDocument/2006/relationships/hyperlink" Target="https://www.caixa.gov.br/Downloads/sinapi-cadernos-tecnicos/SINAPI-CT-ESQUADRIAS-PORTAS.pdf" TargetMode="External"/><Relationship Id="rId6656" Type="http://schemas.openxmlformats.org/officeDocument/2006/relationships/hyperlink" Target="https://www.caixa.gov.br/Downloads/sinapi-cadernos-tecnicos/SINAPI-CT-LAJES-PRE-MOLDADAS.pdf" TargetMode="External"/><Relationship Id="rId7707" Type="http://schemas.openxmlformats.org/officeDocument/2006/relationships/hyperlink" Target="https://www.caixa.gov.br/Downloads/sinapi-cadernos-tecnicos/SINAPI-CT-PAVIMENTO-INTERTRAVADO.pdf" TargetMode="External"/><Relationship Id="rId421" Type="http://schemas.openxmlformats.org/officeDocument/2006/relationships/hyperlink" Target="https://www.caixa.gov.br/Downloads/sinapi-cadernos-tecnicos/SINAPI-CT-ASSENTAMENTO-DE-TUBOS-DE-PVC-E-METALICOS-EM-REDES-DE-AGUA.pdf" TargetMode="External"/><Relationship Id="rId1051" Type="http://schemas.openxmlformats.org/officeDocument/2006/relationships/hyperlink" Target="https://www.caixa.gov.br/Downloads/sinapi-cadernos-tecnicos/SINAPI-CT-BOCAS-PARA-BUEIROS.pdf" TargetMode="External"/><Relationship Id="rId2102" Type="http://schemas.openxmlformats.org/officeDocument/2006/relationships/hyperlink" Target="https://www.caixa.gov.br/Downloads/sinapi-cadernos-tecnicos/SINAPI-CT-DEPRECIACAO-JUROS-IMPOSTOS-E-SEGUROS-MANUTENCAO-E-MATERIAIS-NA-OPERACAO-DOS-EQUIPAMENTOS.pdf" TargetMode="External"/><Relationship Id="rId5258" Type="http://schemas.openxmlformats.org/officeDocument/2006/relationships/hyperlink" Target="https://www.caixa.gov.br/Downloads/sinapi-cadernos-tecnicos/SINAPI-CT-INSTALACOES-HIDRAULICAS-EM-PPR.pdf" TargetMode="External"/><Relationship Id="rId5672" Type="http://schemas.openxmlformats.org/officeDocument/2006/relationships/hyperlink" Target="https://www.caixa.gov.br/Downloads/sinapi-cadernos-tecnicos/SINAPI-CT-INSTALACOES-PREDIAIS-DE-AGUA-FRIA-EM-PVC.pdf" TargetMode="External"/><Relationship Id="rId6309" Type="http://schemas.openxmlformats.org/officeDocument/2006/relationships/hyperlink" Target="https://www.caixa.gov.br/Downloads/sinapi-cadernos-tecnicos/SINAPI-CT-INSTALACOES-DE-AR-CONDICIONADO.pdf" TargetMode="External"/><Relationship Id="rId6723" Type="http://schemas.openxmlformats.org/officeDocument/2006/relationships/hyperlink" Target="https://www.caixa.gov.br/Downloads/sinapi-cadernos-tecnicos/SINAPI-CT-LIGACOES-PREDIAIS-DE-AGUA-E-ESGOTO.pdf" TargetMode="External"/><Relationship Id="rId1868" Type="http://schemas.openxmlformats.org/officeDocument/2006/relationships/hyperlink" Target="https://www.caixa.gov.br/Downloads/sinapi-cadernos-tecnicos/SINAPI-CT-DEMOLICOES-E-REMOCOES.pdf" TargetMode="External"/><Relationship Id="rId4274" Type="http://schemas.openxmlformats.org/officeDocument/2006/relationships/hyperlink" Target="https://www.caixa.gov.br/Downloads/sinapi-cadernos-tecnicos/SINAPI-CT-ILUMINACAO-PREDIAL-E-MONITORAMENTO.pdf" TargetMode="External"/><Relationship Id="rId5325" Type="http://schemas.openxmlformats.org/officeDocument/2006/relationships/hyperlink" Target="https://www.caixa.gov.br/Downloads/sinapi-cadernos-tecnicos/SINAPI-CT-INSTALACOES-HIDRAULICAS-EM-PPR.pdf" TargetMode="External"/><Relationship Id="rId8895" Type="http://schemas.openxmlformats.org/officeDocument/2006/relationships/hyperlink" Target="https://www.caixa.gov.br/Downloads/sinapi-cadernos-tecnicos/SINAPI-CT-SINALIZACAO-VERTICAL-VIARIA.pdf" TargetMode="External"/><Relationship Id="rId2919" Type="http://schemas.openxmlformats.org/officeDocument/2006/relationships/hyperlink" Target="https://www.caixa.gov.br/Downloads/sinapi-cadernos-tecnicos/SINAPI-CT-ELETROCALHAS.pdf" TargetMode="External"/><Relationship Id="rId3290" Type="http://schemas.openxmlformats.org/officeDocument/2006/relationships/hyperlink" Target="https://www.caixa.gov.br/Downloads/sinapi-cadernos-tecnicos/SINAPI-CT-ESCAVACAO-DE-VALAS.pdf" TargetMode="External"/><Relationship Id="rId4341" Type="http://schemas.openxmlformats.org/officeDocument/2006/relationships/hyperlink" Target="https://www.caixa.gov.br/Downloads/sinapi-cadernos-tecnicos/SINAPI-CT-IMPERMEABILIZACAO-PROTECAO-MECANICA-E-TRATAMENTO-DE-JUNTA.pdf" TargetMode="External"/><Relationship Id="rId7497" Type="http://schemas.openxmlformats.org/officeDocument/2006/relationships/hyperlink" Target="https://www.caixa.gov.br/Downloads/sinapi-cadernos-tecnicos/SINAPI-CT-PAISAGISMO-PLANTIO.pdf" TargetMode="External"/><Relationship Id="rId8548" Type="http://schemas.openxmlformats.org/officeDocument/2006/relationships/hyperlink" Target="https://www.caixa.gov.br/Downloads/sinapi-cadernos-tecnicos/SINAPI-CT-RECOMPOSICAO-DE-PAVIMENTOS.pdf" TargetMode="External"/><Relationship Id="rId1935" Type="http://schemas.openxmlformats.org/officeDocument/2006/relationships/hyperlink" Target="https://www.caixa.gov.br/Downloads/sinapi-cadernos-tecnicos/SINAPI-CT-DEPRECIACAO-JUROS-IMPOSTOS-E-SEGUROS-MANUTENCAO-E-MATERIAIS-NA-OPERACAO-DOS-EQUIPAMENTOS.pdf" TargetMode="External"/><Relationship Id="rId6099" Type="http://schemas.openxmlformats.org/officeDocument/2006/relationships/hyperlink" Target="https://www.caixa.gov.br/Downloads/sinapi-cadernos-tecnicos/SINAPI-CT-INSTALACOES-DE-GAS-E-INCENDIO-EM-ACO-E-FERRO-GALVANIZADO.pdf" TargetMode="External"/><Relationship Id="rId8962" Type="http://schemas.openxmlformats.org/officeDocument/2006/relationships/hyperlink" Target="https://www.caixa.gov.br/Downloads/sinapi-cadernos-tecnicos/SINAPI-CT-SISTEMAS-DE-MEDICAO.pdf" TargetMode="External"/><Relationship Id="rId3010" Type="http://schemas.openxmlformats.org/officeDocument/2006/relationships/hyperlink" Target="https://www.caixa.gov.br/Downloads/sinapi-cadernos-tecnicos/SINAPI-CT-EQUIPAMENTOS-DE-PROTECAO-COLETIVA.pdf" TargetMode="External"/><Relationship Id="rId6166" Type="http://schemas.openxmlformats.org/officeDocument/2006/relationships/hyperlink" Target="https://www.caixa.gov.br/Downloads/sinapi-cadernos-tecnicos/SINAPI-CT-INSTALACOES-DE-GAS-E-INCENDIO-EM-ACO-E-FERRO-GALVANIZADO.pdf" TargetMode="External"/><Relationship Id="rId7564" Type="http://schemas.openxmlformats.org/officeDocument/2006/relationships/hyperlink" Target="https://www.caixa.gov.br/Downloads/sinapi-cadernos-tecnicos/SINAPI-CT-PAREDES-DE-CONCRETO-ESTUCAMENTO.pdf" TargetMode="External"/><Relationship Id="rId8615" Type="http://schemas.openxmlformats.org/officeDocument/2006/relationships/hyperlink" Target="https://www.caixa.gov.br/Downloads/sinapi-cadernos-tecnicos/SINAPI-CT-REDES-DE-LOGICA-TELEFONIA-E-IMAGEM.pdf" TargetMode="External"/><Relationship Id="rId6580" Type="http://schemas.openxmlformats.org/officeDocument/2006/relationships/hyperlink" Target="https://www.caixa.gov.br/Downloads/sinapi-cadernos-tecnicos/SINAPI-CT-INSTALACOES-EM-COBRE.pdf" TargetMode="External"/><Relationship Id="rId7217" Type="http://schemas.openxmlformats.org/officeDocument/2006/relationships/hyperlink" Target="https://www.caixa.gov.br/Downloads/sinapi-cadernos-tecnicos/SINAPI-CT-LOUCAS-E-METAIS.pdf" TargetMode="External"/><Relationship Id="rId7631" Type="http://schemas.openxmlformats.org/officeDocument/2006/relationships/hyperlink" Target="https://www.caixa.gov.br/Downloads/sinapi-cadernos-tecnicos/SINAPI-CT-PARQUINHOS-E-EQUIPAMENTOS-DE-GINASTICA-AO-AR-LIVRE.pdf" TargetMode="External"/><Relationship Id="rId2776" Type="http://schemas.openxmlformats.org/officeDocument/2006/relationships/hyperlink" Target="https://www.caixa.gov.br/Downloads/sinapi-cadernos-tecnicos/SINAPI-CT-DRENOS.pdf" TargetMode="External"/><Relationship Id="rId3827" Type="http://schemas.openxmlformats.org/officeDocument/2006/relationships/hyperlink" Target="https://www.caixa.gov.br/Downloads/sinapi-cadernos-tecnicos/SINAPI-CT-ESTRUTURAS-DE-MADEIRA.pdf" TargetMode="External"/><Relationship Id="rId5182" Type="http://schemas.openxmlformats.org/officeDocument/2006/relationships/hyperlink" Target="https://www.caixa.gov.br/Downloads/sinapi-cadernos-tecnicos/SINAPI-CT-INSTALACOES-HIDRAULICAS-EM-PEX.pdf" TargetMode="External"/><Relationship Id="rId6233" Type="http://schemas.openxmlformats.org/officeDocument/2006/relationships/hyperlink" Target="https://www.caixa.gov.br/Downloads/sinapi-cadernos-tecnicos/SINAPI-CT-INSTALACOES-DE-GAS-E-INCENDIO-EM-ACO-E-FERRO-GALVANIZADO.pdf" TargetMode="External"/><Relationship Id="rId9389" Type="http://schemas.openxmlformats.org/officeDocument/2006/relationships/hyperlink" Target="https://www.caixa.gov.br/Downloads/sinapi-cadernos-tecnicos/SINAPI-CT-TRANSPORTE-CARGA-E-DESCARGA-DE-MATERIAIS.pdf" TargetMode="External"/><Relationship Id="rId748" Type="http://schemas.openxmlformats.org/officeDocument/2006/relationships/hyperlink" Target="https://www.caixa.gov.br/Downloads/sinapi-cadernos-tecnicos/SINAPI-CT-ATERRO-E-REATERRO-DE-VALAS.pdf" TargetMode="External"/><Relationship Id="rId1378" Type="http://schemas.openxmlformats.org/officeDocument/2006/relationships/hyperlink" Target="https://www.caixa.gov.br/Downloads/sinapi-cadernos-tecnicos/SINAPI-CT-CONCRETO-PROTENDIDO.pdf" TargetMode="External"/><Relationship Id="rId1792" Type="http://schemas.openxmlformats.org/officeDocument/2006/relationships/hyperlink" Target="https://www.caixa.gov.br/Downloads/sinapi-cadernos-tecnicos/SINAPI-CT-CUSTOS-HORARIOS-PRODUTIVO-E-IMPRODUTIVO-DOS-EQUIPAMENTOS.pdf" TargetMode="External"/><Relationship Id="rId2429" Type="http://schemas.openxmlformats.org/officeDocument/2006/relationships/hyperlink" Target="https://www.caixa.gov.br/Downloads/sinapi-cadernos-tecnicos/SINAPI-CT-DEPRECIACAO-JUROS-IMPOSTOS-E-SEGUROS-MANUTENCAO-E-MATERIAIS-NA-OPERACAO-DOS-EQUIPAMENTOS.pdf" TargetMode="External"/><Relationship Id="rId2843" Type="http://schemas.openxmlformats.org/officeDocument/2006/relationships/hyperlink" Target="https://www.caixa.gov.br/Downloads/sinapi-cadernos-tecnicos/SINAPI-CT-DUTOS-PARA-AR-CONDICIONADO.pdf" TargetMode="External"/><Relationship Id="rId5999" Type="http://schemas.openxmlformats.org/officeDocument/2006/relationships/hyperlink" Target="https://www.caixa.gov.br/Downloads/sinapi-cadernos-tecnicos/SINAPI-CT-INSTALACOES-DE-GAS-E-INCENDIO-EM-ACO-E-FERRO-GALVANIZADO.pdf" TargetMode="External"/><Relationship Id="rId6300" Type="http://schemas.openxmlformats.org/officeDocument/2006/relationships/hyperlink" Target="https://www.caixa.gov.br/Downloads/sinapi-cadernos-tecnicos/SINAPI-CT-INSTALACOES-DE-GAS-EM-PEX-MULTICAMADAS.pdf" TargetMode="External"/><Relationship Id="rId9456" Type="http://schemas.openxmlformats.org/officeDocument/2006/relationships/hyperlink" Target="https://www.caixa.gov.br/Downloads/sinapi-cadernos-tecnicos/SINAPI-CT-TUBULACAO-FLANGEADA-PARA-REDES-DE-AGUA.pdf" TargetMode="External"/><Relationship Id="rId84" Type="http://schemas.openxmlformats.org/officeDocument/2006/relationships/hyperlink" Target="https://www.caixa.gov.br/Downloads/sinapi-cadernos-tecnicos/SINAPI-CT-ALVENARIA-DE-VEDACAO.pdf" TargetMode="External"/><Relationship Id="rId815" Type="http://schemas.openxmlformats.org/officeDocument/2006/relationships/hyperlink" Target="https://www.caixa.gov.br/Downloads/sinapi-cadernos-tecnicos/SINAPI-CT-ATERROS-BASES-SUB-BASES-E-IMPRIMACOES.pdf" TargetMode="External"/><Relationship Id="rId1445" Type="http://schemas.openxmlformats.org/officeDocument/2006/relationships/hyperlink" Target="https://www.caixa.gov.br/Downloads/sinapi-cadernos-tecnicos/SINAPI-CT-CONTRAPISO.pdf" TargetMode="External"/><Relationship Id="rId8058" Type="http://schemas.openxmlformats.org/officeDocument/2006/relationships/hyperlink" Target="https://www.caixa.gov.br/Downloads/sinapi-cadernos-tecnicos/SINAPI-CT-POSTES-DE-CONCRETO-E-METALICOS.pdf" TargetMode="External"/><Relationship Id="rId8472" Type="http://schemas.openxmlformats.org/officeDocument/2006/relationships/hyperlink" Target="https://www.caixa.gov.br/Downloads/sinapi-cadernos-tecnicos/SINAPI-CT-RASGOS-E-FIXACOES.pdf" TargetMode="External"/><Relationship Id="rId9109" Type="http://schemas.openxmlformats.org/officeDocument/2006/relationships/hyperlink" Target="https://www.caixa.gov.br/Downloads/sinapi-cadernos-tecnicos/SINAPI-CT-TRANSPORTE-FLUVIAL-CARGA-E-DESCARGA.pdf" TargetMode="External"/><Relationship Id="rId9523" Type="http://schemas.openxmlformats.org/officeDocument/2006/relationships/hyperlink" Target="https://www.caixa.gov.br/Downloads/sinapi-cadernos-tecnicos/SINAPI-CT-USINAGENS.pdf" TargetMode="External"/><Relationship Id="rId2910" Type="http://schemas.openxmlformats.org/officeDocument/2006/relationships/hyperlink" Target="https://www.caixa.gov.br/Downloads/sinapi-cadernos-tecnicos/SINAPI-CT-ELETROCALHAS.pdf" TargetMode="External"/><Relationship Id="rId7074" Type="http://schemas.openxmlformats.org/officeDocument/2006/relationships/hyperlink" Target="https://www.caixa.gov.br/Downloads/sinapi-metodologia/Livro_SINAPI_Calculos_Parametros.pdf" TargetMode="External"/><Relationship Id="rId8125" Type="http://schemas.openxmlformats.org/officeDocument/2006/relationships/hyperlink" Target="https://www.caixa.gov.br/Downloads/sinapi-cadernos-tecnicos/SINAPI-CT-POSTES-DE-CONCRETO-E-METALICOS.pdf" TargetMode="External"/><Relationship Id="rId1512" Type="http://schemas.openxmlformats.org/officeDocument/2006/relationships/hyperlink" Target="https://www.caixa.gov.br/Downloads/sinapi-cadernos-tecnicos/SINAPI-CT-CUSTOS-HORARIOS-PRODUTIVO-E-IMPRODUTIVO-DOS-EQUIPAMENTOS.pdf" TargetMode="External"/><Relationship Id="rId4668" Type="http://schemas.openxmlformats.org/officeDocument/2006/relationships/hyperlink" Target="https://www.caixa.gov.br/Downloads/sinapi-cadernos-tecnicos/SINAPI-CT-INSTALACOES-ELETRICAS-QUADROS-CABOS-DISJUNTORES-CONTATORES-E-BARRAMENTOS-BLINDADOS.pdf" TargetMode="External"/><Relationship Id="rId5719" Type="http://schemas.openxmlformats.org/officeDocument/2006/relationships/hyperlink" Target="https://www.caixa.gov.br/Downloads/sinapi-cadernos-tecnicos/SINAPI-CT-INSTALACOES-PREDIAIS-DE-AGUA-QUENTE-EM-CPVC.pdf" TargetMode="External"/><Relationship Id="rId6090" Type="http://schemas.openxmlformats.org/officeDocument/2006/relationships/hyperlink" Target="https://www.caixa.gov.br/Downloads/sinapi-cadernos-tecnicos/SINAPI-CT-INSTALACOES-DE-GAS-E-INCENDIO-EM-ACO-E-FERRO-GALVANIZADO.pdf" TargetMode="External"/><Relationship Id="rId7141" Type="http://schemas.openxmlformats.org/officeDocument/2006/relationships/hyperlink" Target="https://www.caixa.gov.br/Downloads/sinapi-metodologia/Livro_SINAPI_Calculos_Parametros.pdf" TargetMode="External"/><Relationship Id="rId3684" Type="http://schemas.openxmlformats.org/officeDocument/2006/relationships/hyperlink" Target="https://www.caixa.gov.br/Downloads/sinapi-cadernos-tecnicos/SINAPI-CT-ESTRUTURA-E-TRAMA-PARA-COBERTURA.pdf" TargetMode="External"/><Relationship Id="rId4735" Type="http://schemas.openxmlformats.org/officeDocument/2006/relationships/hyperlink" Target="https://www.caixa.gov.br/Downloads/sinapi-cadernos-tecnicos/SINAPI-CT-INSTALACOES-ELETRICAS-REDE-DE-DISTRIBUICAO.pdf" TargetMode="External"/><Relationship Id="rId2286" Type="http://schemas.openxmlformats.org/officeDocument/2006/relationships/hyperlink" Target="https://www.caixa.gov.br/Downloads/sinapi-cadernos-tecnicos/SINAPI-CT-DEPRECIACAO-JUROS-IMPOSTOS-E-SEGUROS-MANUTENCAO-E-MATERIAIS-NA-OPERACAO-DOS-EQUIPAMENTOS.pdf" TargetMode="External"/><Relationship Id="rId3337" Type="http://schemas.openxmlformats.org/officeDocument/2006/relationships/hyperlink" Target="https://www.caixa.gov.br/Downloads/sinapi-cadernos-tecnicos/SINAPI-CT-ESCAVACAO-EM-MATERIAL-DE-3&#170;-CATEGORIA.pdf" TargetMode="External"/><Relationship Id="rId3751" Type="http://schemas.openxmlformats.org/officeDocument/2006/relationships/hyperlink" Target="https://www.caixa.gov.br/Downloads/sinapi-cadernos-tecnicos/SINAPI-CT-ESTRUTURAS-DE-CONTENCAO-ESTACAS-PAREDES-DIAFRAGMA-E-MURETA-GUIA.pdf" TargetMode="External"/><Relationship Id="rId4802" Type="http://schemas.openxmlformats.org/officeDocument/2006/relationships/hyperlink" Target="https://www.caixa.gov.br/Downloads/sinapi-cadernos-tecnicos/SINAPI-CT-INSTALACOES-ELETRICAS-REDE-DE-DISTRIBUICAO.pdf" TargetMode="External"/><Relationship Id="rId7958" Type="http://schemas.openxmlformats.org/officeDocument/2006/relationships/hyperlink" Target="https://www.caixa.gov.br/Downloads/sinapi-cadernos-tecnicos/SINAPI-CT-PINTURA-EM-SUPERFICIES-METALICAS.pdf" TargetMode="External"/><Relationship Id="rId258" Type="http://schemas.openxmlformats.org/officeDocument/2006/relationships/hyperlink" Target="https://www.caixa.gov.br/Downloads/sinapi-cadernos-tecnicos/SINAPI-CT-ARGAMASSAS.pdf" TargetMode="External"/><Relationship Id="rId672" Type="http://schemas.openxmlformats.org/officeDocument/2006/relationships/hyperlink" Target="https://www.caixa.gov.br/Downloads/sinapi-cadernos-tecnicos/SINAPI-CT-ASSENTAMENTO-DE-TUBOS-DE-ESGOTO-OU-DRENAGEM-PLUVIAL-EM-CONCRETO.pdf" TargetMode="External"/><Relationship Id="rId2353" Type="http://schemas.openxmlformats.org/officeDocument/2006/relationships/hyperlink" Target="https://www.caixa.gov.br/Downloads/sinapi-cadernos-tecnicos/SINAPI-CT-DEPRECIACAO-JUROS-IMPOSTOS-E-SEGUROS-MANUTENCAO-E-MATERIAIS-NA-OPERACAO-DOS-EQUIPAMENTOS.pdf" TargetMode="External"/><Relationship Id="rId3404" Type="http://schemas.openxmlformats.org/officeDocument/2006/relationships/hyperlink" Target="https://www.caixa.gov.br/Downloads/sinapi-cadernos-tecnicos/SINAPI-CT-ESCORAMENTO-E-PREPARO-DE-FUNDO-DE-VALAS.pdf" TargetMode="External"/><Relationship Id="rId6974" Type="http://schemas.openxmlformats.org/officeDocument/2006/relationships/hyperlink" Target="https://www.caixa.gov.br/Downloads/sinapi-metodologia/Livro_SINAPI_Calculos_Parametros.pdf" TargetMode="External"/><Relationship Id="rId9380" Type="http://schemas.openxmlformats.org/officeDocument/2006/relationships/hyperlink" Target="https://www.caixa.gov.br/Downloads/sinapi-cadernos-tecnicos/SINAPI-CT-TRANSPORTE-CARGA-E-DESCARGA-DE-MATERIAIS.pdf" TargetMode="External"/><Relationship Id="rId325" Type="http://schemas.openxmlformats.org/officeDocument/2006/relationships/hyperlink" Target="https://www.caixa.gov.br/Downloads/sinapi-cadernos-tecnicos/SINAPI-CT-ARMACAO-PARA-ESTRUTURAS-DE-CONCRETO-ARMADO.pdf" TargetMode="External"/><Relationship Id="rId2006" Type="http://schemas.openxmlformats.org/officeDocument/2006/relationships/hyperlink" Target="https://www.caixa.gov.br/Downloads/sinapi-cadernos-tecnicos/SINAPI-CT-DEPRECIACAO-JUROS-IMPOSTOS-E-SEGUROS-MANUTENCAO-E-MATERIAIS-NA-OPERACAO-DOS-EQUIPAMENTOS.pdf" TargetMode="External"/><Relationship Id="rId2420" Type="http://schemas.openxmlformats.org/officeDocument/2006/relationships/hyperlink" Target="https://www.caixa.gov.br/Downloads/sinapi-cadernos-tecnicos/SINAPI-CT-DEPRECIACAO-JUROS-IMPOSTOS-E-SEGUROS-MANUTENCAO-E-MATERIAIS-NA-OPERACAO-DOS-EQUIPAMENTOS.pdf" TargetMode="External"/><Relationship Id="rId5576" Type="http://schemas.openxmlformats.org/officeDocument/2006/relationships/hyperlink" Target="https://www.caixa.gov.br/Downloads/sinapi-cadernos-tecnicos/SINAPI-CT-INSTALACOES-PREDIAIS-DE-AGUA-FRIA-EM-PVC.pdf" TargetMode="External"/><Relationship Id="rId6627" Type="http://schemas.openxmlformats.org/officeDocument/2006/relationships/hyperlink" Target="https://www.caixa.gov.br/Downloads/sinapi-cadernos-tecnicos/SINAPI-CT-INSTALACOES-PARA-CANTEIROS-DE-OBRAS.pdf" TargetMode="External"/><Relationship Id="rId9033" Type="http://schemas.openxmlformats.org/officeDocument/2006/relationships/hyperlink" Target="https://www.caixa.gov.br/Downloads/sinapi-cadernos-tecnicos/SINAPI-CT-TELHAMENTO-PARA-COBERTURA.pdf" TargetMode="External"/><Relationship Id="rId1022" Type="http://schemas.openxmlformats.org/officeDocument/2006/relationships/hyperlink" Target="https://www.caixa.gov.br/Downloads/sinapi-cadernos-tecnicos/SINAPI-CT-BOCAS-PARA-BUEIROS.pdf" TargetMode="External"/><Relationship Id="rId4178" Type="http://schemas.openxmlformats.org/officeDocument/2006/relationships/hyperlink" Target="https://www.caixa.gov.br/Downloads/sinapi-cadernos-tecnicos/SINAPI-CT-GESSO.pdf" TargetMode="External"/><Relationship Id="rId4592" Type="http://schemas.openxmlformats.org/officeDocument/2006/relationships/hyperlink" Target="https://www.caixa.gov.br/Downloads/sinapi-cadernos-tecnicos/SINAPI-CT-INSTALACOES-ELETRICAS-ELETRODUTOS-CONEXOES-E-CONDULETES-APARENTES.pdf" TargetMode="External"/><Relationship Id="rId5229" Type="http://schemas.openxmlformats.org/officeDocument/2006/relationships/hyperlink" Target="https://www.caixa.gov.br/Downloads/sinapi-cadernos-tecnicos/SINAPI-CT-INSTALACOES-HIDRAULICAS-EM-PEX.pdf" TargetMode="External"/><Relationship Id="rId5990" Type="http://schemas.openxmlformats.org/officeDocument/2006/relationships/hyperlink" Target="https://www.caixa.gov.br/Downloads/sinapi-cadernos-tecnicos/SINAPI-CT-INSTALACOES-DE-GAS-E-INCENDIO-EM-ACO-E-FERRO-GALVANIZADO.pdf" TargetMode="External"/><Relationship Id="rId9100" Type="http://schemas.openxmlformats.org/officeDocument/2006/relationships/hyperlink" Target="https://www.caixa.gov.br/Downloads/sinapi-cadernos-tecnicos/SINAPI-CT-TRANSPORTE-FLUVIAL-CARGA-E-DESCARGA.pdf" TargetMode="External"/><Relationship Id="rId3194" Type="http://schemas.openxmlformats.org/officeDocument/2006/relationships/hyperlink" Target="https://www.caixa.gov.br/Downloads/sinapi-cadernos-tecnicos/SINAPI-CT-ESCAVACAO-VERTICAL-A-CEU-ABERTO.pdf" TargetMode="External"/><Relationship Id="rId4245" Type="http://schemas.openxmlformats.org/officeDocument/2006/relationships/hyperlink" Target="https://www.caixa.gov.br/Downloads/sinapi-cadernos-tecnicos/SINAPI-CT-GUIAS-E-SARJETAS.pdf" TargetMode="External"/><Relationship Id="rId5643" Type="http://schemas.openxmlformats.org/officeDocument/2006/relationships/hyperlink" Target="https://www.caixa.gov.br/Downloads/sinapi-cadernos-tecnicos/SINAPI-CT-INSTALACOES-PREDIAIS-DE-AGUA-FRIA-EM-PVC.pdf" TargetMode="External"/><Relationship Id="rId8799" Type="http://schemas.openxmlformats.org/officeDocument/2006/relationships/hyperlink" Target="https://www.caixa.gov.br/Downloads/sinapi-cadernos-tecnicos/SINAPI-CT-REVESTIMENTOS-CERAMICOS-EXTERNOS.pdf" TargetMode="External"/><Relationship Id="rId1839" Type="http://schemas.openxmlformats.org/officeDocument/2006/relationships/hyperlink" Target="https://www.caixa.gov.br/Downloads/sinapi-cadernos-tecnicos/SINAPI-CT-CUSTOS-HORARIOS-PRODUTIVO-E-IMPRODUTIVO-DOS-EQUIPAMENTOS.pdf" TargetMode="External"/><Relationship Id="rId5710" Type="http://schemas.openxmlformats.org/officeDocument/2006/relationships/hyperlink" Target="https://www.caixa.gov.br/Downloads/sinapi-cadernos-tecnicos/SINAPI-CT-INSTALACOES-PREDIAIS-DE-AGUA-QUENTE-EM-CPVC.pdf" TargetMode="External"/><Relationship Id="rId8866" Type="http://schemas.openxmlformats.org/officeDocument/2006/relationships/hyperlink" Target="https://www.caixa.gov.br/Downloads/sinapi-cadernos-tecnicos/SINAPI-CT-SINALIZACAO-HORIZONTAL-VIARIA.pdf" TargetMode="External"/><Relationship Id="rId182" Type="http://schemas.openxmlformats.org/officeDocument/2006/relationships/hyperlink" Target="https://www.caixa.gov.br/Downloads/sinapi-cadernos-tecnicos/SINAPI-CT-ARGAMASSAS.pdf" TargetMode="External"/><Relationship Id="rId1906" Type="http://schemas.openxmlformats.org/officeDocument/2006/relationships/hyperlink" Target="https://www.caixa.gov.br/Downloads/sinapi-cadernos-tecnicos/SINAPI-CT-DEPRECIACAO-JUROS-IMPOSTOS-E-SEGUROS-MANUTENCAO-E-MATERIAIS-NA-OPERACAO-DOS-EQUIPAMENTOS.pdf" TargetMode="External"/><Relationship Id="rId3261" Type="http://schemas.openxmlformats.org/officeDocument/2006/relationships/hyperlink" Target="https://www.caixa.gov.br/Downloads/sinapi-cadernos-tecnicos/SINAPI-CT-ESCAVACAO-DE-VALAS.pdf" TargetMode="External"/><Relationship Id="rId4312" Type="http://schemas.openxmlformats.org/officeDocument/2006/relationships/hyperlink" Target="https://www.caixa.gov.br/Downloads/sinapi-cadernos-tecnicos/SINAPI-CT-ILUMINACAO-PREDIAL-E-MONITORAMENTO.pdf" TargetMode="External"/><Relationship Id="rId7468" Type="http://schemas.openxmlformats.org/officeDocument/2006/relationships/hyperlink" Target="https://www.caixa.gov.br/Downloads/sinapi-cadernos-tecnicos/SINAPI-CT-MOBILIARIO-URBANO.pdf" TargetMode="External"/><Relationship Id="rId7882" Type="http://schemas.openxmlformats.org/officeDocument/2006/relationships/hyperlink" Target="https://www.caixa.gov.br/Downloads/sinapi-cadernos-tecnicos/SINAPI-CT-PINTURA-EM-MADEIRA.pdf" TargetMode="External"/><Relationship Id="rId8519" Type="http://schemas.openxmlformats.org/officeDocument/2006/relationships/hyperlink" Target="https://www.caixa.gov.br/Downloads/sinapi-cadernos-tecnicos/SINAPI-CT-RECOMPOSICAO-DE-PAVIMENTOS.pdf" TargetMode="External"/><Relationship Id="rId8933" Type="http://schemas.openxmlformats.org/officeDocument/2006/relationships/hyperlink" Target="https://www.caixa.gov.br/Downloads/sinapi-cadernos-tecnicos/SINAPI-CT-SISTEMA-DE-PROTECAO-CONTRA-DESCARGAS-ATMOSFERICAS-SPDA.pdf" TargetMode="External"/><Relationship Id="rId6484" Type="http://schemas.openxmlformats.org/officeDocument/2006/relationships/hyperlink" Target="https://www.caixa.gov.br/Downloads/sinapi-cadernos-tecnicos/SINAPI-CT-INSTALACOES-EM-COBRE.pdf" TargetMode="External"/><Relationship Id="rId7535" Type="http://schemas.openxmlformats.org/officeDocument/2006/relationships/hyperlink" Target="https://www.caixa.gov.br/Downloads/sinapi-cadernos-tecnicos/SINAPI-CT-PAREDES-DE-CONCRETO-ARMACAO.pdf" TargetMode="External"/><Relationship Id="rId999" Type="http://schemas.openxmlformats.org/officeDocument/2006/relationships/hyperlink" Target="https://www.caixa.gov.br/Downloads/sinapi-cadernos-tecnicos/SINAPI-CT-BOCAS-PARA-BUEIROS.pdf" TargetMode="External"/><Relationship Id="rId5086" Type="http://schemas.openxmlformats.org/officeDocument/2006/relationships/hyperlink" Target="https://www.caixa.gov.br/Downloads/sinapi-cadernos-tecnicos/SINAPI-CT-INSTALACOES-HIDRAULICAS-RESERVACAO-E-BOMBAS-DE-RECALQUE.pdf" TargetMode="External"/><Relationship Id="rId6137" Type="http://schemas.openxmlformats.org/officeDocument/2006/relationships/hyperlink" Target="https://www.caixa.gov.br/Downloads/sinapi-cadernos-tecnicos/SINAPI-CT-INSTALACOES-DE-GAS-E-INCENDIO-EM-ACO-E-FERRO-GALVANIZADO.pdf" TargetMode="External"/><Relationship Id="rId6551" Type="http://schemas.openxmlformats.org/officeDocument/2006/relationships/hyperlink" Target="https://www.caixa.gov.br/Downloads/sinapi-cadernos-tecnicos/SINAPI-CT-INSTALACOES-EM-COBRE.pdf" TargetMode="External"/><Relationship Id="rId7602" Type="http://schemas.openxmlformats.org/officeDocument/2006/relationships/hyperlink" Target="https://www.caixa.gov.br/Downloads/sinapi-cadernos-tecnicos/SINAPI-CT-PAREDES-EM-DRYWALL.pdf" TargetMode="External"/><Relationship Id="rId1696" Type="http://schemas.openxmlformats.org/officeDocument/2006/relationships/hyperlink" Target="https://www.caixa.gov.br/Downloads/sinapi-cadernos-tecnicos/SINAPI-CT-CUSTOS-HORARIOS-PRODUTIVO-E-IMPRODUTIVO-DOS-EQUIPAMENTOS.pdf" TargetMode="External"/><Relationship Id="rId5153" Type="http://schemas.openxmlformats.org/officeDocument/2006/relationships/hyperlink" Target="https://www.caixa.gov.br/Downloads/sinapi-cadernos-tecnicos/SINAPI-CT-INSTALACOES-HIDRAULICAS-EM-PEX.pdf" TargetMode="External"/><Relationship Id="rId6204" Type="http://schemas.openxmlformats.org/officeDocument/2006/relationships/hyperlink" Target="https://www.caixa.gov.br/Downloads/sinapi-cadernos-tecnicos/SINAPI-CT-INSTALACOES-DE-GAS-E-INCENDIO-EM-ACO-E-FERRO-GALVANIZADO.pdf" TargetMode="External"/><Relationship Id="rId1349" Type="http://schemas.openxmlformats.org/officeDocument/2006/relationships/hyperlink" Target="https://www.caixa.gov.br/Downloads/sinapi-cadernos-tecnicos/SINAPI-CT-CONCRETO-PROTENDIDO.pdf" TargetMode="External"/><Relationship Id="rId2747" Type="http://schemas.openxmlformats.org/officeDocument/2006/relationships/hyperlink" Target="https://www.caixa.gov.br/Downloads/sinapi-cadernos-tecnicos/SINAPI-CT-DRENAGEM-DE-AR-CONDICIONADO.pdf" TargetMode="External"/><Relationship Id="rId5220" Type="http://schemas.openxmlformats.org/officeDocument/2006/relationships/hyperlink" Target="https://www.caixa.gov.br/Downloads/sinapi-cadernos-tecnicos/SINAPI-CT-INSTALACOES-HIDRAULICAS-EM-PEX.pdf" TargetMode="External"/><Relationship Id="rId8376" Type="http://schemas.openxmlformats.org/officeDocument/2006/relationships/hyperlink" Target="https://www.caixa.gov.br/Downloads/sinapi-cadernos-tecnicos/SINAPI-CT-RADIER-PISO-DE-CONCRETO-E-LAJE-SOBRE-SOLO.pdf" TargetMode="External"/><Relationship Id="rId9774" Type="http://schemas.openxmlformats.org/officeDocument/2006/relationships/hyperlink" Target="https://www.caixa.gov.br/Downloads/sinapi-cadernos-tecnicos/SINAPI-CT-VALVULAS-PARA-REDES-DE-SANEAMENTO.pdf" TargetMode="External"/><Relationship Id="rId719" Type="http://schemas.openxmlformats.org/officeDocument/2006/relationships/hyperlink" Target="https://www.caixa.gov.br/Downloads/sinapi-cadernos-tecnicos/SINAPI-CT-ATERRO-E-REATERRO-DE-VALAS.pdf" TargetMode="External"/><Relationship Id="rId1763" Type="http://schemas.openxmlformats.org/officeDocument/2006/relationships/hyperlink" Target="https://www.caixa.gov.br/Downloads/sinapi-cadernos-tecnicos/SINAPI-CT-CUSTOS-HORARIOS-PRODUTIVO-E-IMPRODUTIVO-DOS-EQUIPAMENTOS.pdf" TargetMode="External"/><Relationship Id="rId2814" Type="http://schemas.openxmlformats.org/officeDocument/2006/relationships/hyperlink" Target="https://www.caixa.gov.br/Downloads/sinapi-cadernos-tecnicos/SINAPI-CT-DUTOS-PARA-AR-CONDICIONADO.pdf" TargetMode="External"/><Relationship Id="rId8029" Type="http://schemas.openxmlformats.org/officeDocument/2006/relationships/hyperlink" Target="https://www.caixa.gov.br/Downloads/sinapi-cadernos-tecnicos/SINAPI-CT-PISOS.pdf" TargetMode="External"/><Relationship Id="rId8790" Type="http://schemas.openxmlformats.org/officeDocument/2006/relationships/hyperlink" Target="https://www.caixa.gov.br/Downloads/sinapi-cadernos-tecnicos/SINAPI-CT-REMOCAO-DE-ENTULHO-E-DESCARTE.pdf" TargetMode="External"/><Relationship Id="rId9427" Type="http://schemas.openxmlformats.org/officeDocument/2006/relationships/hyperlink" Target="https://www.caixa.gov.br/Downloads/sinapi-cadernos-tecnicos/SINAPI-CT-TRATAMENTOS-SUPERFICIAIS.pdf" TargetMode="External"/><Relationship Id="rId55" Type="http://schemas.openxmlformats.org/officeDocument/2006/relationships/hyperlink" Target="https://www.caixa.gov.br/Downloads/sinapi-cadernos-tecnicos/SINAPI-CT-ALVENARIA-DE-VEDACAO.pdf" TargetMode="External"/><Relationship Id="rId1416" Type="http://schemas.openxmlformats.org/officeDocument/2006/relationships/hyperlink" Target="https://www.caixa.gov.br/Downloads/sinapi-cadernos-tecnicos/SINAPI-CT-CONTRAPISO.pdf" TargetMode="External"/><Relationship Id="rId1830" Type="http://schemas.openxmlformats.org/officeDocument/2006/relationships/hyperlink" Target="https://www.caixa.gov.br/Downloads/sinapi-cadernos-tecnicos/SINAPI-CT-CUSTOS-HORARIOS-PRODUTIVO-E-IMPRODUTIVO-DOS-EQUIPAMENTOS.pdf" TargetMode="External"/><Relationship Id="rId4986" Type="http://schemas.openxmlformats.org/officeDocument/2006/relationships/hyperlink" Target="https://www.caixa.gov.br/Downloads/sinapi-cadernos-tecnicos/SINAPI-CT-INSTALACOES-HIDRAULICAS-RESERVACAO-E-BOMBAS-DE-RECALQUE.pdf" TargetMode="External"/><Relationship Id="rId7392" Type="http://schemas.openxmlformats.org/officeDocument/2006/relationships/hyperlink" Target="https://www.caixa.gov.br/Downloads/sinapi-cadernos-tecnicos/SINAPI-CT-MASSA-UNICA-EXTERNA.pdf" TargetMode="External"/><Relationship Id="rId8443" Type="http://schemas.openxmlformats.org/officeDocument/2006/relationships/hyperlink" Target="https://www.caixa.gov.br/Downloads/sinapi-cadernos-tecnicos/SINAPI-CT-RASGOS-E-FIXACOES.pdf" TargetMode="External"/><Relationship Id="rId3588" Type="http://schemas.openxmlformats.org/officeDocument/2006/relationships/hyperlink" Target="https://www.caixa.gov.br/Downloads/sinapi-cadernos-tecnicos/SINAPI-CT-ESTACAS-BROCA-STRAUSS-E-ESCAVADA-COM-FLUIDO-ESTABILIZANTE.pdf" TargetMode="External"/><Relationship Id="rId4639" Type="http://schemas.openxmlformats.org/officeDocument/2006/relationships/hyperlink" Target="https://www.caixa.gov.br/Downloads/sinapi-cadernos-tecnicos/SINAPI-CT-INSTALACOES-ELETRICAS-QUADROS-CABOS-DISJUNTORES-CONTATORES-E-BARRAMENTOS-BLINDADOS.pdf" TargetMode="External"/><Relationship Id="rId7045" Type="http://schemas.openxmlformats.org/officeDocument/2006/relationships/hyperlink" Target="https://www.caixa.gov.br/Downloads/sinapi-metodologia/Livro_SINAPI_Calculos_Parametros.pdf" TargetMode="External"/><Relationship Id="rId8510" Type="http://schemas.openxmlformats.org/officeDocument/2006/relationships/hyperlink" Target="https://www.caixa.gov.br/Downloads/sinapi-cadernos-tecnicos/SINAPI-CT-RECOMPOSICAO-DE-PAVIMENTOS.pdf" TargetMode="External"/><Relationship Id="rId3655" Type="http://schemas.openxmlformats.org/officeDocument/2006/relationships/hyperlink" Target="https://www.caixa.gov.br/Downloads/sinapi-cadernos-tecnicos/SINAPI-CT-ESTRUTURA-E-TRAMA-PARA-COBERTURA.pdf" TargetMode="External"/><Relationship Id="rId4706" Type="http://schemas.openxmlformats.org/officeDocument/2006/relationships/hyperlink" Target="https://www.caixa.gov.br/Downloads/sinapi-cadernos-tecnicos/SINAPI-CT-INSTALACOES-ELETRICAS-QUADROS-CABOS-DISJUNTORES-CONTATORES-E-BARRAMENTOS-BLINDADOS.pdf" TargetMode="External"/><Relationship Id="rId6061" Type="http://schemas.openxmlformats.org/officeDocument/2006/relationships/hyperlink" Target="https://www.caixa.gov.br/Downloads/sinapi-cadernos-tecnicos/SINAPI-CT-INSTALACOES-DE-GAS-E-INCENDIO-EM-ACO-E-FERRO-GALVANIZADO.pdf" TargetMode="External"/><Relationship Id="rId7112" Type="http://schemas.openxmlformats.org/officeDocument/2006/relationships/hyperlink" Target="https://www.caixa.gov.br/Downloads/sinapi-metodologia/Livro_SINAPI_Calculos_Parametros.pdf" TargetMode="External"/><Relationship Id="rId576" Type="http://schemas.openxmlformats.org/officeDocument/2006/relationships/hyperlink" Target="https://www.caixa.gov.br/Downloads/sinapi-cadernos-tecnicos/SINAPI-CT-ASSENTAMENTO-DE-TUBOS-DE-PVC-E-METALICOS-EM-REDES-DE-AGUA.pdf" TargetMode="External"/><Relationship Id="rId990" Type="http://schemas.openxmlformats.org/officeDocument/2006/relationships/hyperlink" Target="https://www.caixa.gov.br/Downloads/sinapi-cadernos-tecnicos/SINAPI-CT-BOCAS-PARA-BUEIROS.pdf" TargetMode="External"/><Relationship Id="rId2257" Type="http://schemas.openxmlformats.org/officeDocument/2006/relationships/hyperlink" Target="https://www.caixa.gov.br/Downloads/sinapi-cadernos-tecnicos/SINAPI-CT-DEPRECIACAO-JUROS-IMPOSTOS-E-SEGUROS-MANUTENCAO-E-MATERIAIS-NA-OPERACAO-DOS-EQUIPAMENTOS.pdf" TargetMode="External"/><Relationship Id="rId2671" Type="http://schemas.openxmlformats.org/officeDocument/2006/relationships/hyperlink" Target="https://www.caixa.gov.br/Downloads/sinapi-cadernos-tecnicos/SINAPI-CT-DEPRECIACAO-JUROS-IMPOSTOS-E-SEGUROS-MANUTENCAO-E-MATERIAIS-NA-OPERACAO-DOS-EQUIPAMENTOS.pdf" TargetMode="External"/><Relationship Id="rId3308" Type="http://schemas.openxmlformats.org/officeDocument/2006/relationships/hyperlink" Target="https://www.caixa.gov.br/Downloads/sinapi-cadernos-tecnicos/SINAPI-CT-ESCAVACAO-DE-VALAS.pdf" TargetMode="External"/><Relationship Id="rId9284" Type="http://schemas.openxmlformats.org/officeDocument/2006/relationships/hyperlink" Target="https://www.caixa.gov.br/Downloads/sinapi-cadernos-tecnicos/SINAPI-CT-TRANSPORTE-DE-MATERIAIS-DENTRO-DO-CANTEIRO-DE-OBRAS.pdf" TargetMode="External"/><Relationship Id="rId229" Type="http://schemas.openxmlformats.org/officeDocument/2006/relationships/hyperlink" Target="https://www.caixa.gov.br/Downloads/sinapi-cadernos-tecnicos/SINAPI-CT-ARGAMASSAS.pdf" TargetMode="External"/><Relationship Id="rId643" Type="http://schemas.openxmlformats.org/officeDocument/2006/relationships/hyperlink" Target="https://www.caixa.gov.br/Downloads/sinapi-cadernos-tecnicos/SINAPI-CT-ASSENTAMENTO-DE-TUBOS-DE-ESGOTO-OU-DRENAGEM-PLUVIAL-EM-CONCRETO.pdf" TargetMode="External"/><Relationship Id="rId1273" Type="http://schemas.openxmlformats.org/officeDocument/2006/relationships/hyperlink" Target="https://www.caixa.gov.br/Downloads/sinapi-cadernos-tecnicos/SINAPI-CT-CHAPISCO.pdf" TargetMode="External"/><Relationship Id="rId2324" Type="http://schemas.openxmlformats.org/officeDocument/2006/relationships/hyperlink" Target="https://www.caixa.gov.br/Downloads/sinapi-cadernos-tecnicos/SINAPI-CT-DEPRECIACAO-JUROS-IMPOSTOS-E-SEGUROS-MANUTENCAO-E-MATERIAIS-NA-OPERACAO-DOS-EQUIPAMENTOS.pdf" TargetMode="External"/><Relationship Id="rId3722" Type="http://schemas.openxmlformats.org/officeDocument/2006/relationships/hyperlink" Target="https://www.caixa.gov.br/Downloads/sinapi-cadernos-tecnicos/SINAPI-CT-ESTRUTURA-E-TRAMA-PARA-COBERTURA.pdf" TargetMode="External"/><Relationship Id="rId6878" Type="http://schemas.openxmlformats.org/officeDocument/2006/relationships/hyperlink" Target="https://www.caixa.gov.br/Downloads/sinapi-metodologia/Livro_SINAPI_Calculos_Parametros.pdf" TargetMode="External"/><Relationship Id="rId7929" Type="http://schemas.openxmlformats.org/officeDocument/2006/relationships/hyperlink" Target="https://www.caixa.gov.br/Downloads/sinapi-cadernos-tecnicos/SINAPI-CT-PINTURA-EM-SUPERFICIES-METALICAS.pdf" TargetMode="External"/><Relationship Id="rId9351" Type="http://schemas.openxmlformats.org/officeDocument/2006/relationships/hyperlink" Target="https://www.caixa.gov.br/Downloads/sinapi-cadernos-tecnicos/SINAPI-CT-TRANSPORTE-CARGA-E-DESCARGA-DE-MATERIAIS.pdf" TargetMode="External"/><Relationship Id="rId5894" Type="http://schemas.openxmlformats.org/officeDocument/2006/relationships/hyperlink" Target="https://www.caixa.gov.br/Downloads/sinapi-cadernos-tecnicos/SINAPI-CT-INSTALACOES-PREDIAIS-DE-AGUAS-PLUVIAIS-TUBOS-CONEXOES-CAIXAS-E-RALOS.pdf" TargetMode="External"/><Relationship Id="rId6945" Type="http://schemas.openxmlformats.org/officeDocument/2006/relationships/hyperlink" Target="https://www.caixa.gov.br/Downloads/sinapi-metodologia/Livro_SINAPI_Calculos_Parametros.pdf" TargetMode="External"/><Relationship Id="rId9004" Type="http://schemas.openxmlformats.org/officeDocument/2006/relationships/hyperlink" Target="https://www.caixa.gov.br/Downloads/sinapi-cadernos-tecnicos/SINAPI-CT-SISTEMAS-DE-MEDICAO.pdf" TargetMode="External"/><Relationship Id="rId710" Type="http://schemas.openxmlformats.org/officeDocument/2006/relationships/hyperlink" Target="https://www.caixa.gov.br/Downloads/sinapi-cadernos-tecnicos/SINAPI-CT-ASSENTAMENTO-DE-TUBOS-DE-ESGOTO-OU-DRENAGEM-PLUVIAL-EM-CONCRETO.pdf" TargetMode="External"/><Relationship Id="rId1340" Type="http://schemas.openxmlformats.org/officeDocument/2006/relationships/hyperlink" Target="https://www.caixa.gov.br/Downloads/sinapi-cadernos-tecnicos/SINAPI-CT-CONCRETO-PROTENDIDO.pdf" TargetMode="External"/><Relationship Id="rId3098" Type="http://schemas.openxmlformats.org/officeDocument/2006/relationships/hyperlink" Target="https://www.caixa.gov.br/Downloads/sinapi-cadernos-tecnicos/SINAPI-CT-ESCADAS.pdf" TargetMode="External"/><Relationship Id="rId4496" Type="http://schemas.openxmlformats.org/officeDocument/2006/relationships/hyperlink" Target="https://www.caixa.gov.br/Downloads/sinapi-cadernos-tecnicos/SINAPI-CT-INSTALACOES-ELETRICAS-ELETRODUTOS-EMBUTIDOS-CABOS-CAIXAS-TOMADAS-E-INTERRUPTORES.pdf" TargetMode="External"/><Relationship Id="rId5547" Type="http://schemas.openxmlformats.org/officeDocument/2006/relationships/hyperlink" Target="https://www.caixa.gov.br/Downloads/sinapi-cadernos-tecnicos/SINAPI-CT-INSTALACOES-PREDIAIS-DE-AGUA-FRIA-EM-PVC.pdf" TargetMode="External"/><Relationship Id="rId5961" Type="http://schemas.openxmlformats.org/officeDocument/2006/relationships/hyperlink" Target="https://www.caixa.gov.br/Downloads/sinapi-cadernos-tecnicos/SINAPI-CT-INSTALACOES-DE-GAS-E-INCENDIO-EM-ACO-E-FERRO-GALVANIZADO.pdf" TargetMode="External"/><Relationship Id="rId4149" Type="http://schemas.openxmlformats.org/officeDocument/2006/relationships/hyperlink" Target="https://www.caixa.gov.br/Downloads/sinapi-cadernos-tecnicos/SINAPI-CT-GALERIAS-COM-ADUELAS-DE-CONCRETO.pdf" TargetMode="External"/><Relationship Id="rId4563" Type="http://schemas.openxmlformats.org/officeDocument/2006/relationships/hyperlink" Target="https://www.caixa.gov.br/Downloads/sinapi-cadernos-tecnicos/SINAPI-CT-INSTALACOES-ELETRICAS-ELETRODUTOS-CONEXOES-E-CONDULETES-APARENTES.pdf" TargetMode="External"/><Relationship Id="rId5614" Type="http://schemas.openxmlformats.org/officeDocument/2006/relationships/hyperlink" Target="https://www.caixa.gov.br/Downloads/sinapi-cadernos-tecnicos/SINAPI-CT-INSTALACOES-PREDIAIS-DE-AGUA-FRIA-EM-PVC.pdf" TargetMode="External"/><Relationship Id="rId8020" Type="http://schemas.openxmlformats.org/officeDocument/2006/relationships/hyperlink" Target="https://www.caixa.gov.br/Downloads/sinapi-cadernos-tecnicos/SINAPI-CT-PISOS.pdf" TargetMode="External"/><Relationship Id="rId3165" Type="http://schemas.openxmlformats.org/officeDocument/2006/relationships/hyperlink" Target="https://www.caixa.gov.br/Downloads/sinapi-cadernos-tecnicos/SINAPI-CT-ESCAVACAO-HORIZONTAL.pdf" TargetMode="External"/><Relationship Id="rId4216" Type="http://schemas.openxmlformats.org/officeDocument/2006/relationships/hyperlink" Target="https://www.caixa.gov.br/Downloads/sinapi-cadernos-tecnicos/SINAPI-CT-GUARDA-CORPO-CORRIMAO-E-GRADE-PARA-ESQUADRIAS.pdf" TargetMode="External"/><Relationship Id="rId4630" Type="http://schemas.openxmlformats.org/officeDocument/2006/relationships/hyperlink" Target="https://www.caixa.gov.br/Downloads/sinapi-cadernos-tecnicos/SINAPI-CT-INSTALACOES-ELETRICAS-ELETRODUTOS-CONEXOES-E-CONDULETES-APARENTES.pdf" TargetMode="External"/><Relationship Id="rId7786" Type="http://schemas.openxmlformats.org/officeDocument/2006/relationships/hyperlink" Target="https://www.caixa.gov.br/Downloads/sinapi-cadernos-tecnicos/SINAPI-CT-PERFURACAO-HORIZONTAL-DIRECIONAL-HDD.pdf" TargetMode="External"/><Relationship Id="rId8837" Type="http://schemas.openxmlformats.org/officeDocument/2006/relationships/hyperlink" Target="https://www.caixa.gov.br/Downloads/sinapi-cadernos-tecnicos/SINAPI-CT-REVESTIMENTOS-CERAMICOS-INTERNOS.pdf" TargetMode="External"/><Relationship Id="rId2181" Type="http://schemas.openxmlformats.org/officeDocument/2006/relationships/hyperlink" Target="https://www.caixa.gov.br/Downloads/sinapi-cadernos-tecnicos/SINAPI-CT-DEPRECIACAO-JUROS-IMPOSTOS-E-SEGUROS-MANUTENCAO-E-MATERIAIS-NA-OPERACAO-DOS-EQUIPAMENTOS.pdf" TargetMode="External"/><Relationship Id="rId3232" Type="http://schemas.openxmlformats.org/officeDocument/2006/relationships/hyperlink" Target="https://www.caixa.gov.br/Downloads/sinapi-cadernos-tecnicos/SINAPI-CT-ESCAVACAO-VERTICAL-A-CEU-ABERTO.pdf" TargetMode="External"/><Relationship Id="rId6388" Type="http://schemas.openxmlformats.org/officeDocument/2006/relationships/hyperlink" Target="https://www.caixa.gov.br/Downloads/sinapi-cadernos-tecnicos/SINAPI-CT-INSTALACOES-EM-COBRE.pdf" TargetMode="External"/><Relationship Id="rId7439" Type="http://schemas.openxmlformats.org/officeDocument/2006/relationships/hyperlink" Target="https://www.caixa.gov.br/Downloads/sinapi-cadernos-tecnicos/SINAPI-CT-MASSA-UNICA-INTERNA.pdf" TargetMode="External"/><Relationship Id="rId153" Type="http://schemas.openxmlformats.org/officeDocument/2006/relationships/hyperlink" Target="https://www.caixa.gov.br/Downloads/sinapi-cadernos-tecnicos/SINAPI-CT-ARGAMASSAS.pdf" TargetMode="External"/><Relationship Id="rId6455" Type="http://schemas.openxmlformats.org/officeDocument/2006/relationships/hyperlink" Target="https://www.caixa.gov.br/Downloads/sinapi-cadernos-tecnicos/SINAPI-CT-INSTALACOES-EM-COBRE.pdf" TargetMode="External"/><Relationship Id="rId7853" Type="http://schemas.openxmlformats.org/officeDocument/2006/relationships/hyperlink" Target="https://www.caixa.gov.br/Downloads/sinapi-cadernos-tecnicos/SINAPI-CT-PINTURA-EXTERNA.pdf" TargetMode="External"/><Relationship Id="rId8904" Type="http://schemas.openxmlformats.org/officeDocument/2006/relationships/hyperlink" Target="https://www.caixa.gov.br/Downloads/sinapi-cadernos-tecnicos/SINAPI-CT-SINALIZACAO-VERTICAL-VIARIA.pdf" TargetMode="External"/><Relationship Id="rId220" Type="http://schemas.openxmlformats.org/officeDocument/2006/relationships/hyperlink" Target="https://www.caixa.gov.br/Downloads/sinapi-cadernos-tecnicos/SINAPI-CT-ARGAMASSAS.pdf" TargetMode="External"/><Relationship Id="rId2998" Type="http://schemas.openxmlformats.org/officeDocument/2006/relationships/hyperlink" Target="https://www.caixa.gov.br/Downloads/sinapi-cadernos-tecnicos/SINAPI-CT-EQUIPAMENTOS-DE-PROTECAO-COLETIVA.pdf" TargetMode="External"/><Relationship Id="rId5057" Type="http://schemas.openxmlformats.org/officeDocument/2006/relationships/hyperlink" Target="https://www.caixa.gov.br/Downloads/sinapi-cadernos-tecnicos/SINAPI-CT-INSTALACOES-HIDRAULICAS-RESERVACAO-E-BOMBAS-DE-RECALQUE.pdf" TargetMode="External"/><Relationship Id="rId6108" Type="http://schemas.openxmlformats.org/officeDocument/2006/relationships/hyperlink" Target="https://www.caixa.gov.br/Downloads/sinapi-cadernos-tecnicos/SINAPI-CT-INSTALACOES-DE-GAS-E-INCENDIO-EM-ACO-E-FERRO-GALVANIZADO.pdf" TargetMode="External"/><Relationship Id="rId7506" Type="http://schemas.openxmlformats.org/officeDocument/2006/relationships/hyperlink" Target="https://www.caixa.gov.br/Downloads/sinapi-cadernos-tecnicos/SINAPI-CT-PAISAGISMO-PLANTIO.pdf" TargetMode="External"/><Relationship Id="rId7920" Type="http://schemas.openxmlformats.org/officeDocument/2006/relationships/hyperlink" Target="https://www.caixa.gov.br/Downloads/sinapi-cadernos-tecnicos/SINAPI-CT-PINTURA-EM-MADEIRA.pdf" TargetMode="External"/><Relationship Id="rId4073" Type="http://schemas.openxmlformats.org/officeDocument/2006/relationships/hyperlink" Target="https://www.caixa.gov.br/Downloads/sinapi-cadernos-tecnicos/SINAPI-CT-FORMAS-PARA-ESTRUTURAS-DE-CONCRETO-ARMADO.pdf" TargetMode="External"/><Relationship Id="rId5471" Type="http://schemas.openxmlformats.org/officeDocument/2006/relationships/hyperlink" Target="https://www.caixa.gov.br/Downloads/sinapi-cadernos-tecnicos/SINAPI-CT-INSTALACOES-PREDIAIS-DE-AGUA-FRIA-EM-PVC.pdf" TargetMode="External"/><Relationship Id="rId6522" Type="http://schemas.openxmlformats.org/officeDocument/2006/relationships/hyperlink" Target="https://www.caixa.gov.br/Downloads/sinapi-cadernos-tecnicos/SINAPI-CT-INSTALACOES-EM-COBRE.pdf" TargetMode="External"/><Relationship Id="rId9678" Type="http://schemas.openxmlformats.org/officeDocument/2006/relationships/hyperlink" Target="https://www.caixa.gov.br/Downloads/sinapi-cadernos-tecnicos/SINAPI-CT-VALVULAS-E-REGISTROS-PARA-SISTEMAS-PREDIAIS.pdf" TargetMode="External"/><Relationship Id="rId1667" Type="http://schemas.openxmlformats.org/officeDocument/2006/relationships/hyperlink" Target="https://www.caixa.gov.br/Downloads/sinapi-cadernos-tecnicos/SINAPI-CT-CUSTOS-HORARIOS-PRODUTIVO-E-IMPRODUTIVO-DOS-EQUIPAMENTOS.pdf" TargetMode="External"/><Relationship Id="rId2718" Type="http://schemas.openxmlformats.org/officeDocument/2006/relationships/hyperlink" Target="https://www.caixa.gov.br/Downloads/sinapi-cadernos-tecnicos/SINAPI-CT-DISSIPADORES-DE-ENERGIA.pdf" TargetMode="External"/><Relationship Id="rId5124" Type="http://schemas.openxmlformats.org/officeDocument/2006/relationships/hyperlink" Target="https://www.caixa.gov.br/Downloads/sinapi-cadernos-tecnicos/SINAPI-CT-INSTALACOES-HIDRAULICAS-EM-PEX.pdf" TargetMode="External"/><Relationship Id="rId8694" Type="http://schemas.openxmlformats.org/officeDocument/2006/relationships/hyperlink" Target="https://www.caixa.gov.br/Downloads/sinapi-cadernos-tecnicos/SINAPI-CT-REDES-DE-AGUA-E-ESGOTO-EM-PEAD-LISO-(TUBOS-E-CONEXOES).pdf" TargetMode="External"/><Relationship Id="rId9745" Type="http://schemas.openxmlformats.org/officeDocument/2006/relationships/hyperlink" Target="https://www.caixa.gov.br/Downloads/sinapi-cadernos-tecnicos/SINAPI-CT-VALVULAS-PARA-REDES-DE-SANEAMENTO.pdf" TargetMode="External"/><Relationship Id="rId1734" Type="http://schemas.openxmlformats.org/officeDocument/2006/relationships/hyperlink" Target="https://www.caixa.gov.br/Downloads/sinapi-cadernos-tecnicos/SINAPI-CT-CUSTOS-HORARIOS-PRODUTIVO-E-IMPRODUTIVO-DOS-EQUIPAMENTOS.pdf" TargetMode="External"/><Relationship Id="rId4140" Type="http://schemas.openxmlformats.org/officeDocument/2006/relationships/hyperlink" Target="https://www.caixa.gov.br/Downloads/sinapi-cadernos-tecnicos/SINAPI-CT-GABIOES-EXECUCAO-DE-MURO-E-PROTECAO-SUPERFICIAL.pdf" TargetMode="External"/><Relationship Id="rId7296" Type="http://schemas.openxmlformats.org/officeDocument/2006/relationships/hyperlink" Target="https://www.caixa.gov.br/Downloads/sinapi-cadernos-tecnicos/SINAPI-CT-LUMINARIAS-EXTERNAS.pdf" TargetMode="External"/><Relationship Id="rId8347" Type="http://schemas.openxmlformats.org/officeDocument/2006/relationships/hyperlink" Target="https://www.caixa.gov.br/Downloads/sinapi-cadernos-tecnicos/SINAPI-CT-QUADRAS-E-SEUS-EQUIPAMENTOS.pdf" TargetMode="External"/><Relationship Id="rId8761" Type="http://schemas.openxmlformats.org/officeDocument/2006/relationships/hyperlink" Target="https://www.caixa.gov.br/Downloads/sinapi-cadernos-tecnicos/SINAPI-CT-REDES-DE-AGUA-E-ESGOTO-EM-PEAD-LISO-(TUBOS-E-CONEXOES).pdf" TargetMode="External"/><Relationship Id="rId26" Type="http://schemas.openxmlformats.org/officeDocument/2006/relationships/hyperlink" Target="https://www.caixa.gov.br/Downloads/sinapi-cadernos-tecnicos/SINAPI-CT-ALVENARIA-ESTRUTURAL-BLOCOS-DE-CONCRETO.pdf" TargetMode="External"/><Relationship Id="rId7363" Type="http://schemas.openxmlformats.org/officeDocument/2006/relationships/hyperlink" Target="https://www.caixa.gov.br/Downloads/sinapi-cadernos-tecnicos/SINAPI-CT-MASSA-UNICA-EXTERNA.pdf" TargetMode="External"/><Relationship Id="rId8414" Type="http://schemas.openxmlformats.org/officeDocument/2006/relationships/hyperlink" Target="https://www.caixa.gov.br/Downloads/sinapi-cadernos-tecnicos/SINAPI-CT-RASGOS-E-FIXACOES.pdf" TargetMode="External"/><Relationship Id="rId1801" Type="http://schemas.openxmlformats.org/officeDocument/2006/relationships/hyperlink" Target="https://www.caixa.gov.br/Downloads/sinapi-cadernos-tecnicos/SINAPI-CT-CUSTOS-HORARIOS-PRODUTIVO-E-IMPRODUTIVO-DOS-EQUIPAMENTOS.pdf" TargetMode="External"/><Relationship Id="rId3559" Type="http://schemas.openxmlformats.org/officeDocument/2006/relationships/hyperlink" Target="https://www.caixa.gov.br/Downloads/sinapi-cadernos-tecnicos/SINAPI-CT-ESQUADRIAS-PORTAS.pdf" TargetMode="External"/><Relationship Id="rId4957" Type="http://schemas.openxmlformats.org/officeDocument/2006/relationships/hyperlink" Target="https://www.caixa.gov.br/Downloads/sinapi-cadernos-tecnicos/SINAPI-CT-INSTALACOES-HIDRAULICAS-RESERVACAO-E-BOMBAS-DE-RECALQUE.pdf" TargetMode="External"/><Relationship Id="rId7016" Type="http://schemas.openxmlformats.org/officeDocument/2006/relationships/hyperlink" Target="https://www.caixa.gov.br/Downloads/sinapi-metodologia/Livro_SINAPI_Calculos_Parametros.pdf" TargetMode="External"/><Relationship Id="rId7430" Type="http://schemas.openxmlformats.org/officeDocument/2006/relationships/hyperlink" Target="https://www.caixa.gov.br/Downloads/sinapi-cadernos-tecnicos/SINAPI-CT-MASSA-UNICA-INTERNA.pdf" TargetMode="External"/><Relationship Id="rId3973" Type="http://schemas.openxmlformats.org/officeDocument/2006/relationships/hyperlink" Target="https://www.caixa.gov.br/Downloads/sinapi-cadernos-tecnicos/SINAPI-CT-FUNDACOES-RASAS-(BLOCOS-SAPATAS-VIGAS-BALDRAME).pdf" TargetMode="External"/><Relationship Id="rId6032" Type="http://schemas.openxmlformats.org/officeDocument/2006/relationships/hyperlink" Target="https://www.caixa.gov.br/Downloads/sinapi-cadernos-tecnicos/SINAPI-CT-INSTALACOES-DE-GAS-E-INCENDIO-EM-ACO-E-FERRO-GALVANIZADO.pdf" TargetMode="External"/><Relationship Id="rId9188" Type="http://schemas.openxmlformats.org/officeDocument/2006/relationships/hyperlink" Target="https://www.caixa.gov.br/Downloads/sinapi-cadernos-tecnicos/SINAPI-CT-TRANSPORTE-FLUVIAL-MOMENTO-DE-TRANSPORTE.pdf" TargetMode="External"/><Relationship Id="rId894" Type="http://schemas.openxmlformats.org/officeDocument/2006/relationships/hyperlink" Target="https://www.caixa.gov.br/Downloads/sinapi-cadernos-tecnicos/SINAPI-CT-ATERROS-BASES-SUB-BASES-E-IMPRIMACOES.pdf" TargetMode="External"/><Relationship Id="rId1177" Type="http://schemas.openxmlformats.org/officeDocument/2006/relationships/hyperlink" Target="https://www.caixa.gov.br/Downloads/sinapi-cadernos-tecnicos/SINAPI-CT-CAIXAS-DE-AGUA-PARA-EDIFICACOES.pdf" TargetMode="External"/><Relationship Id="rId2575" Type="http://schemas.openxmlformats.org/officeDocument/2006/relationships/hyperlink" Target="https://www.caixa.gov.br/Downloads/sinapi-cadernos-tecnicos/SINAPI-CT-DEPRECIACAO-JUROS-IMPOSTOS-E-SEGUROS-MANUTENCAO-E-MATERIAIS-NA-OPERACAO-DOS-EQUIPAMENTOS.pdf" TargetMode="External"/><Relationship Id="rId3626" Type="http://schemas.openxmlformats.org/officeDocument/2006/relationships/hyperlink" Target="https://www.caixa.gov.br/Downloads/sinapi-cadernos-tecnicos/SINAPI-CT-ESTRUTURA-E-TRAMA-PARA-COBERTURA.pdf" TargetMode="External"/><Relationship Id="rId547" Type="http://schemas.openxmlformats.org/officeDocument/2006/relationships/hyperlink" Target="https://www.caixa.gov.br/Downloads/sinapi-cadernos-tecnicos/SINAPI-CT-ASSENTAMENTO-DE-TUBOS-DE-PVC-E-METALICOS-EM-REDES-DE-AGUA.pdf" TargetMode="External"/><Relationship Id="rId961" Type="http://schemas.openxmlformats.org/officeDocument/2006/relationships/hyperlink" Target="https://www.caixa.gov.br/Downloads/sinapi-cadernos-tecnicos/SINAPI-CT-ATERROS-BASES-SUB-BASES-E-IMPRIMACOES.pdf" TargetMode="External"/><Relationship Id="rId1591" Type="http://schemas.openxmlformats.org/officeDocument/2006/relationships/hyperlink" Target="https://www.caixa.gov.br/Downloads/sinapi-cadernos-tecnicos/SINAPI-CT-CUSTOS-HORARIOS-PRODUTIVO-E-IMPRODUTIVO-DOS-EQUIPAMENTOS.pdf" TargetMode="External"/><Relationship Id="rId2228" Type="http://schemas.openxmlformats.org/officeDocument/2006/relationships/hyperlink" Target="https://www.caixa.gov.br/Downloads/sinapi-cadernos-tecnicos/SINAPI-CT-DEPRECIACAO-JUROS-IMPOSTOS-E-SEGUROS-MANUTENCAO-E-MATERIAIS-NA-OPERACAO-DOS-EQUIPAMENTOS.pdf" TargetMode="External"/><Relationship Id="rId2642" Type="http://schemas.openxmlformats.org/officeDocument/2006/relationships/hyperlink" Target="https://www.caixa.gov.br/Downloads/sinapi-cadernos-tecnicos/SINAPI-CT-DEPRECIACAO-JUROS-IMPOSTOS-E-SEGUROS-MANUTENCAO-E-MATERIAIS-NA-OPERACAO-DOS-EQUIPAMENTOS.pdf" TargetMode="External"/><Relationship Id="rId5798" Type="http://schemas.openxmlformats.org/officeDocument/2006/relationships/hyperlink" Target="https://www.caixa.gov.br/Downloads/sinapi-cadernos-tecnicos/SINAPI-CT-INSTALACOES-PREDIAIS-DE-AGUA-QUENTE-EM-CPVC.pdf" TargetMode="External"/><Relationship Id="rId6849" Type="http://schemas.openxmlformats.org/officeDocument/2006/relationships/hyperlink" Target="https://www.caixa.gov.br/Downloads/sinapi-metodologia/Livro_SINAPI_Calculos_Parametros.pdf" TargetMode="External"/><Relationship Id="rId9255" Type="http://schemas.openxmlformats.org/officeDocument/2006/relationships/hyperlink" Target="https://www.caixa.gov.br/Downloads/sinapi-cadernos-tecnicos/SINAPI-CT-TRANSPORTE-DE-MATERIAIS-DENTRO-DO-CANTEIRO-DE-OBRAS.pdf" TargetMode="External"/><Relationship Id="rId614" Type="http://schemas.openxmlformats.org/officeDocument/2006/relationships/hyperlink" Target="https://www.caixa.gov.br/Downloads/sinapi-cadernos-tecnicos/SINAPI-CT-ASSENTAMENTO-DE-TUBOS-DE-PVC-E-METALICOS-EM-REDES-DE-AGUA.pdf" TargetMode="External"/><Relationship Id="rId1244" Type="http://schemas.openxmlformats.org/officeDocument/2006/relationships/hyperlink" Target="https://www.caixa.gov.br/Downloads/sinapi-cadernos-tecnicos/SINAPI-CT-CERCAS-PROTETORES-E-ALAMBRADOS.pdf" TargetMode="External"/><Relationship Id="rId5865" Type="http://schemas.openxmlformats.org/officeDocument/2006/relationships/hyperlink" Target="https://www.caixa.gov.br/Downloads/sinapi-cadernos-tecnicos/SINAPI-CT-INSTALACOES-PREDIAIS-DE-AGUAS-PLUVIAIS-TUBOS-CONEXOES-CAIXAS-E-RALOS.pdf" TargetMode="External"/><Relationship Id="rId6916" Type="http://schemas.openxmlformats.org/officeDocument/2006/relationships/hyperlink" Target="https://www.caixa.gov.br/Downloads/sinapi-metodologia/Livro_SINAPI_Calculos_Parametros.pdf" TargetMode="External"/><Relationship Id="rId8271" Type="http://schemas.openxmlformats.org/officeDocument/2006/relationships/hyperlink" Target="https://www.caixa.gov.br/Downloads/sinapi-cadernos-tecnicos/SINAPI-CT-POCOS-DE-VISITA-E-CAIXAS-PARA-BOCAS-DE-LOBO.pdf" TargetMode="External"/><Relationship Id="rId9322" Type="http://schemas.openxmlformats.org/officeDocument/2006/relationships/hyperlink" Target="https://www.caixa.gov.br/Downloads/sinapi-cadernos-tecnicos/SINAPI-CT-TRANSPORTE-CARGA-E-DESCARGA-DE-MATERIAIS.pdf" TargetMode="External"/><Relationship Id="rId1311" Type="http://schemas.openxmlformats.org/officeDocument/2006/relationships/hyperlink" Target="https://www.caixa.gov.br/Downloads/sinapi-cadernos-tecnicos/SINAPI-CT-CONCRETO-PROJETADO.pdf" TargetMode="External"/><Relationship Id="rId4467" Type="http://schemas.openxmlformats.org/officeDocument/2006/relationships/hyperlink" Target="https://www.caixa.gov.br/Downloads/sinapi-cadernos-tecnicos/SINAPI-CT-INSTALACOES-ELETRICAS-ELETRODUTOS-EMBUTIDOS-CABOS-CAIXAS-TOMADAS-E-INTERRUPTORES.pdf" TargetMode="External"/><Relationship Id="rId4881" Type="http://schemas.openxmlformats.org/officeDocument/2006/relationships/hyperlink" Target="https://www.caixa.gov.br/Downloads/sinapi-cadernos-tecnicos/SINAPI-CT-INSTALACOES-HIDRAULICAS-RESERVACAO-E-BOMBAS-DE-RECALQUE.pdf" TargetMode="External"/><Relationship Id="rId5518" Type="http://schemas.openxmlformats.org/officeDocument/2006/relationships/hyperlink" Target="https://www.caixa.gov.br/Downloads/sinapi-cadernos-tecnicos/SINAPI-CT-INSTALACOES-PREDIAIS-DE-AGUA-FRIA-EM-PVC.pdf" TargetMode="External"/><Relationship Id="rId3069" Type="http://schemas.openxmlformats.org/officeDocument/2006/relationships/hyperlink" Target="https://www.caixa.gov.br/Downloads/sinapi-cadernos-tecnicos/SINAPI-CT-ESCADAS.pdf" TargetMode="External"/><Relationship Id="rId3483" Type="http://schemas.openxmlformats.org/officeDocument/2006/relationships/hyperlink" Target="https://www.caixa.gov.br/Downloads/sinapi-cadernos-tecnicos/SINAPI-CT-ESQUADRIAS-PORTAS.pdf" TargetMode="External"/><Relationship Id="rId4534" Type="http://schemas.openxmlformats.org/officeDocument/2006/relationships/hyperlink" Target="https://www.caixa.gov.br/Downloads/sinapi-cadernos-tecnicos/SINAPI-CT-INSTALACOES-ELETRICAS-ELETRODUTOS-EMBUTIDOS-CABOS-CAIXAS-TOMADAS-E-INTERRUPTORES.pdf" TargetMode="External"/><Relationship Id="rId5932" Type="http://schemas.openxmlformats.org/officeDocument/2006/relationships/hyperlink" Target="https://www.caixa.gov.br/Downloads/sinapi-cadernos-tecnicos/SINAPI-CT-INSTALACOES-DE-GAS-E-INCENDIO-EM-ACO-E-FERRO-GALVANIZADO.pdf" TargetMode="External"/><Relationship Id="rId2085" Type="http://schemas.openxmlformats.org/officeDocument/2006/relationships/hyperlink" Target="https://www.caixa.gov.br/Downloads/sinapi-cadernos-tecnicos/SINAPI-CT-DEPRECIACAO-JUROS-IMPOSTOS-E-SEGUROS-MANUTENCAO-E-MATERIAIS-NA-OPERACAO-DOS-EQUIPAMENTOS.pdf" TargetMode="External"/><Relationship Id="rId3136" Type="http://schemas.openxmlformats.org/officeDocument/2006/relationships/hyperlink" Target="https://www.caixa.gov.br/Downloads/sinapi-cadernos-tecnicos/SINAPI-CT-ESCADAS.pdf" TargetMode="External"/><Relationship Id="rId471" Type="http://schemas.openxmlformats.org/officeDocument/2006/relationships/hyperlink" Target="https://www.caixa.gov.br/Downloads/sinapi-cadernos-tecnicos/SINAPI-CT-ASSENTAMENTO-DE-TUBOS-DE-PVC-E-METALICOS-EM-REDES-DE-AGUA.pdf" TargetMode="External"/><Relationship Id="rId2152" Type="http://schemas.openxmlformats.org/officeDocument/2006/relationships/hyperlink" Target="https://www.caixa.gov.br/Downloads/sinapi-cadernos-tecnicos/SINAPI-CT-DEPRECIACAO-JUROS-IMPOSTOS-E-SEGUROS-MANUTENCAO-E-MATERIAIS-NA-OPERACAO-DOS-EQUIPAMENTOS.pdf" TargetMode="External"/><Relationship Id="rId3550" Type="http://schemas.openxmlformats.org/officeDocument/2006/relationships/hyperlink" Target="https://www.caixa.gov.br/Downloads/sinapi-cadernos-tecnicos/SINAPI-CT-ESQUADRIAS-PORTAS.pdf" TargetMode="External"/><Relationship Id="rId4601" Type="http://schemas.openxmlformats.org/officeDocument/2006/relationships/hyperlink" Target="https://www.caixa.gov.br/Downloads/sinapi-cadernos-tecnicos/SINAPI-CT-INSTALACOES-ELETRICAS-ELETRODUTOS-CONEXOES-E-CONDULETES-APARENTES.pdf" TargetMode="External"/><Relationship Id="rId7757" Type="http://schemas.openxmlformats.org/officeDocument/2006/relationships/hyperlink" Target="https://www.caixa.gov.br/Downloads/sinapi-cadernos-tecnicos/SINAPI-CT-PELE-DE-VIDRO-EM-FACHADAS.pdf" TargetMode="External"/><Relationship Id="rId8808" Type="http://schemas.openxmlformats.org/officeDocument/2006/relationships/hyperlink" Target="https://www.caixa.gov.br/Downloads/sinapi-cadernos-tecnicos/SINAPI-CT-REVESTIMENTOS-CERAMICOS-INTERNOS.pdf" TargetMode="External"/><Relationship Id="rId124" Type="http://schemas.openxmlformats.org/officeDocument/2006/relationships/hyperlink" Target="https://www.caixa.gov.br/Downloads/sinapi-cadernos-tecnicos/SINAPI-CT-ARGAMASSAS.pdf" TargetMode="External"/><Relationship Id="rId3203" Type="http://schemas.openxmlformats.org/officeDocument/2006/relationships/hyperlink" Target="https://www.caixa.gov.br/Downloads/sinapi-cadernos-tecnicos/SINAPI-CT-ESCAVACAO-VERTICAL-A-CEU-ABERTO.pdf" TargetMode="External"/><Relationship Id="rId6359" Type="http://schemas.openxmlformats.org/officeDocument/2006/relationships/hyperlink" Target="https://www.caixa.gov.br/Downloads/sinapi-cadernos-tecnicos/SINAPI-CT-INSTALACOES-DE-AR-CONDICIONADO-EM-COBRE.pdf" TargetMode="External"/><Relationship Id="rId6773" Type="http://schemas.openxmlformats.org/officeDocument/2006/relationships/hyperlink" Target="https://www.caixa.gov.br/Downloads/sinapi-cadernos-tecnicos/SINAPI-CT-LIMPEZA-DE-OBRA.pdf" TargetMode="External"/><Relationship Id="rId7824" Type="http://schemas.openxmlformats.org/officeDocument/2006/relationships/hyperlink" Target="https://www.caixa.gov.br/Downloads/sinapi-cadernos-tecnicos/SINAPI-CT-PERFURACAO-HORIZONTAL-DIRECIONAL-HDD.pdf" TargetMode="External"/><Relationship Id="rId2969" Type="http://schemas.openxmlformats.org/officeDocument/2006/relationships/hyperlink" Target="https://www.caixa.gov.br/Downloads/sinapi-cadernos-tecnicos/SINAPI-CT-ENERGIA-SOLAR-PARA-EDIFICACOES.pdf" TargetMode="External"/><Relationship Id="rId5375" Type="http://schemas.openxmlformats.org/officeDocument/2006/relationships/hyperlink" Target="https://www.caixa.gov.br/Downloads/sinapi-cadernos-tecnicos/SINAPI-CT-INSTALACOES-PREDIAIS-DE-ESGOTO-TUBOS-E-CONEXOES.pdf" TargetMode="External"/><Relationship Id="rId6426" Type="http://schemas.openxmlformats.org/officeDocument/2006/relationships/hyperlink" Target="https://www.caixa.gov.br/Downloads/sinapi-cadernos-tecnicos/SINAPI-CT-INSTALACOES-EM-COBRE.pdf" TargetMode="External"/><Relationship Id="rId6840" Type="http://schemas.openxmlformats.org/officeDocument/2006/relationships/hyperlink" Target="https://www.caixa.gov.br/Downloads/sinapi-metodologia/Livro_SINAPI_Calculos_Parametros.pdf" TargetMode="External"/><Relationship Id="rId1985" Type="http://schemas.openxmlformats.org/officeDocument/2006/relationships/hyperlink" Target="https://www.caixa.gov.br/Downloads/sinapi-cadernos-tecnicos/SINAPI-CT-DEPRECIACAO-JUROS-IMPOSTOS-E-SEGUROS-MANUTENCAO-E-MATERIAIS-NA-OPERACAO-DOS-EQUIPAMENTOS.pdf" TargetMode="External"/><Relationship Id="rId4391" Type="http://schemas.openxmlformats.org/officeDocument/2006/relationships/hyperlink" Target="https://www.caixa.gov.br/Downloads/sinapi-cadernos-tecnicos/SINAPI-CT-INSTALACOES-ELETRICAS-ELETRODUTOS-EMBUTIDOS-CABOS-CAIXAS-TOMADAS-E-INTERRUPTORES.pdf" TargetMode="External"/><Relationship Id="rId5028" Type="http://schemas.openxmlformats.org/officeDocument/2006/relationships/hyperlink" Target="https://www.caixa.gov.br/Downloads/sinapi-cadernos-tecnicos/SINAPI-CT-INSTALACOES-HIDRAULICAS-RESERVACAO-E-BOMBAS-DE-RECALQUE.pdf" TargetMode="External"/><Relationship Id="rId5442" Type="http://schemas.openxmlformats.org/officeDocument/2006/relationships/hyperlink" Target="https://www.caixa.gov.br/Downloads/sinapi-cadernos-tecnicos/SINAPI-CT-INSTALACOES-PREDIAIS-DE-AGUA-FRIA-EM-PVC.pdf" TargetMode="External"/><Relationship Id="rId8598" Type="http://schemas.openxmlformats.org/officeDocument/2006/relationships/hyperlink" Target="https://www.caixa.gov.br/Downloads/sinapi-cadernos-tecnicos/SINAPI-CT-REDES-ENTERRADAS-DE-DISTRIBUICAO-ELETRICA.pdf" TargetMode="External"/><Relationship Id="rId9649" Type="http://schemas.openxmlformats.org/officeDocument/2006/relationships/hyperlink" Target="https://www.caixa.gov.br/Downloads/sinapi-cadernos-tecnicos/SINAPI-CT-VALVULAS-E-REGISTROS-PARA-SISTEMAS-PREDIAIS.pdf" TargetMode="External"/><Relationship Id="rId1638" Type="http://schemas.openxmlformats.org/officeDocument/2006/relationships/hyperlink" Target="https://www.caixa.gov.br/Downloads/sinapi-cadernos-tecnicos/SINAPI-CT-CUSTOS-HORARIOS-PRODUTIVO-E-IMPRODUTIVO-DOS-EQUIPAMENTOS.pdf" TargetMode="External"/><Relationship Id="rId4044" Type="http://schemas.openxmlformats.org/officeDocument/2006/relationships/hyperlink" Target="https://www.caixa.gov.br/Downloads/sinapi-cadernos-tecnicos/SINAPI-CT-FORMAS-PARA-ESTRUTURAS-DE-CONCRETO-ARMADO.pdf" TargetMode="External"/><Relationship Id="rId8665" Type="http://schemas.openxmlformats.org/officeDocument/2006/relationships/hyperlink" Target="https://www.caixa.gov.br/Downloads/sinapi-cadernos-tecnicos/SINAPI-CT-REDES-DE-LOGICA-TELEFONIA-E-IMAGEM.pdf" TargetMode="External"/><Relationship Id="rId3060" Type="http://schemas.openxmlformats.org/officeDocument/2006/relationships/hyperlink" Target="https://www.caixa.gov.br/Downloads/sinapi-cadernos-tecnicos/SINAPI-CT-ESCADAS.pdf" TargetMode="External"/><Relationship Id="rId4111" Type="http://schemas.openxmlformats.org/officeDocument/2006/relationships/hyperlink" Target="https://www.caixa.gov.br/Downloads/sinapi-cadernos-tecnicos/SINAPI-CT-FORMAS-PARA-ESTRUTURAS-DE-CONCRETO-ARMADO.pdf" TargetMode="External"/><Relationship Id="rId7267" Type="http://schemas.openxmlformats.org/officeDocument/2006/relationships/hyperlink" Target="https://www.caixa.gov.br/Downloads/sinapi-cadernos-tecnicos/SINAPI-CT-LOUCAS-E-METAIS.pdf" TargetMode="External"/><Relationship Id="rId8318" Type="http://schemas.openxmlformats.org/officeDocument/2006/relationships/hyperlink" Target="https://www.caixa.gov.br/Downloads/sinapi-cadernos-tecnicos/SINAPI-CT-PRODUCAO-DE-CONCRETO.pdf" TargetMode="External"/><Relationship Id="rId9716" Type="http://schemas.openxmlformats.org/officeDocument/2006/relationships/hyperlink" Target="https://www.caixa.gov.br/Downloads/sinapi-cadernos-tecnicos/SINAPI-CT-VALVULAS-E-REGISTROS-PARA-SISTEMAS-PREDIAIS.pdf" TargetMode="External"/><Relationship Id="rId1705" Type="http://schemas.openxmlformats.org/officeDocument/2006/relationships/hyperlink" Target="https://www.caixa.gov.br/Downloads/sinapi-cadernos-tecnicos/SINAPI-CT-CUSTOS-HORARIOS-PRODUTIVO-E-IMPRODUTIVO-DOS-EQUIPAMENTOS.pdf" TargetMode="External"/><Relationship Id="rId6283" Type="http://schemas.openxmlformats.org/officeDocument/2006/relationships/hyperlink" Target="https://www.caixa.gov.br/Downloads/sinapi-cadernos-tecnicos/SINAPI-CT-INSTALACOES-DE-GAS-EM-PEX-MULTICAMADAS.pdf" TargetMode="External"/><Relationship Id="rId7681" Type="http://schemas.openxmlformats.org/officeDocument/2006/relationships/hyperlink" Target="https://www.caixa.gov.br/Downloads/sinapi-cadernos-tecnicos/SINAPI-CT-PAVIMENTO-INTERTRAVADO.pdf" TargetMode="External"/><Relationship Id="rId8732" Type="http://schemas.openxmlformats.org/officeDocument/2006/relationships/hyperlink" Target="https://www.caixa.gov.br/Downloads/sinapi-cadernos-tecnicos/SINAPI-CT-REDES-DE-AGUA-E-ESGOTO-EM-PEAD-LISO-(TUBOS-E-CONEXOES).pdf" TargetMode="External"/><Relationship Id="rId3877" Type="http://schemas.openxmlformats.org/officeDocument/2006/relationships/hyperlink" Target="https://www.caixa.gov.br/Downloads/sinapi-cadernos-tecnicos/SINAPI-CT-EXECUCAO-DE-TIRANTES.pdf" TargetMode="External"/><Relationship Id="rId4928" Type="http://schemas.openxmlformats.org/officeDocument/2006/relationships/hyperlink" Target="https://www.caixa.gov.br/Downloads/sinapi-cadernos-tecnicos/SINAPI-CT-INSTALACOES-HIDRAULICAS-RESERVACAO-E-BOMBAS-DE-RECALQUE.pdf" TargetMode="External"/><Relationship Id="rId7334" Type="http://schemas.openxmlformats.org/officeDocument/2006/relationships/hyperlink" Target="https://www.caixa.gov.br/Downloads/sinapi-cadernos-tecnicos/SINAPI-CT-MASSA-UNICA-EXTERNA.pdf" TargetMode="External"/><Relationship Id="rId798" Type="http://schemas.openxmlformats.org/officeDocument/2006/relationships/hyperlink" Target="https://www.caixa.gov.br/Downloads/sinapi-cadernos-tecnicos/SINAPI-CT-ATERROS-BASES-SUB-BASES-E-IMPRIMACOES.pdf" TargetMode="External"/><Relationship Id="rId2479" Type="http://schemas.openxmlformats.org/officeDocument/2006/relationships/hyperlink" Target="https://www.caixa.gov.br/Downloads/sinapi-cadernos-tecnicos/SINAPI-CT-DEPRECIACAO-JUROS-IMPOSTOS-E-SEGUROS-MANUTENCAO-E-MATERIAIS-NA-OPERACAO-DOS-EQUIPAMENTOS.pdf" TargetMode="External"/><Relationship Id="rId2893" Type="http://schemas.openxmlformats.org/officeDocument/2006/relationships/hyperlink" Target="https://www.caixa.gov.br/Downloads/sinapi-cadernos-tecnicos/SINAPI-CT-ELETROCALHAS.pdf" TargetMode="External"/><Relationship Id="rId3944" Type="http://schemas.openxmlformats.org/officeDocument/2006/relationships/hyperlink" Target="https://www.caixa.gov.br/Downloads/sinapi-cadernos-tecnicos/SINAPI-CT-FOSSAS-E-SUMIDOUROS.pdf" TargetMode="External"/><Relationship Id="rId6350" Type="http://schemas.openxmlformats.org/officeDocument/2006/relationships/hyperlink" Target="https://www.caixa.gov.br/Downloads/sinapi-cadernos-tecnicos/SINAPI-CT-INSTALACOES-DE-AR-CONDICIONADO.pdf" TargetMode="External"/><Relationship Id="rId7401" Type="http://schemas.openxmlformats.org/officeDocument/2006/relationships/hyperlink" Target="https://www.caixa.gov.br/Downloads/sinapi-cadernos-tecnicos/SINAPI-CT-MASSA-UNICA-EXTERNA.pdf" TargetMode="External"/><Relationship Id="rId865" Type="http://schemas.openxmlformats.org/officeDocument/2006/relationships/hyperlink" Target="https://www.caixa.gov.br/Downloads/sinapi-cadernos-tecnicos/SINAPI-CT-ATERROS-BASES-SUB-BASES-E-IMPRIMACOES.pdf" TargetMode="External"/><Relationship Id="rId1495" Type="http://schemas.openxmlformats.org/officeDocument/2006/relationships/hyperlink" Target="https://www.caixa.gov.br/Downloads/sinapi-cadernos-tecnicos/SINAPI-CT-CUSTOS-HORARIOS-PRODUTIVO-E-IMPRODUTIVO-DOS-EQUIPAMENTOS.pdf" TargetMode="External"/><Relationship Id="rId2546" Type="http://schemas.openxmlformats.org/officeDocument/2006/relationships/hyperlink" Target="https://www.caixa.gov.br/Downloads/sinapi-cadernos-tecnicos/SINAPI-CT-DEPRECIACAO-JUROS-IMPOSTOS-E-SEGUROS-MANUTENCAO-E-MATERIAIS-NA-OPERACAO-DOS-EQUIPAMENTOS.pdf" TargetMode="External"/><Relationship Id="rId2960" Type="http://schemas.openxmlformats.org/officeDocument/2006/relationships/hyperlink" Target="https://www.caixa.gov.br/Downloads/sinapi-cadernos-tecnicos/SINAPI-CT-ENERGIA-SOLAR-PARA-EDIFICACOES.pdf" TargetMode="External"/><Relationship Id="rId6003" Type="http://schemas.openxmlformats.org/officeDocument/2006/relationships/hyperlink" Target="https://www.caixa.gov.br/Downloads/sinapi-cadernos-tecnicos/SINAPI-CT-INSTALACOES-DE-GAS-E-INCENDIO-EM-ACO-E-FERRO-GALVANIZADO.pdf" TargetMode="External"/><Relationship Id="rId9159" Type="http://schemas.openxmlformats.org/officeDocument/2006/relationships/hyperlink" Target="https://www.caixa.gov.br/Downloads/sinapi-cadernos-tecnicos/SINAPI-CT-TRANSPORTE-FLUVIAL-CARGA-E-DESCARGA.pdf" TargetMode="External"/><Relationship Id="rId9573" Type="http://schemas.openxmlformats.org/officeDocument/2006/relationships/hyperlink" Target="https://www.caixa.gov.br/Downloads/sinapi-cadernos-tecnicos/SINAPI-CT-VERGAS-CONTRAVERGAS-E-FIXACAO-DE-ALVENARIA.pdf" TargetMode="External"/><Relationship Id="rId518" Type="http://schemas.openxmlformats.org/officeDocument/2006/relationships/hyperlink" Target="https://www.caixa.gov.br/Downloads/sinapi-cadernos-tecnicos/SINAPI-CT-ASSENTAMENTO-DE-TUBOS-DE-PVC-E-METALICOS-EM-REDES-DE-AGUA.pdf" TargetMode="External"/><Relationship Id="rId932" Type="http://schemas.openxmlformats.org/officeDocument/2006/relationships/hyperlink" Target="https://www.caixa.gov.br/Downloads/sinapi-cadernos-tecnicos/SINAPI-CT-ATERROS-BASES-SUB-BASES-E-IMPRIMACOES.pdf" TargetMode="External"/><Relationship Id="rId1148" Type="http://schemas.openxmlformats.org/officeDocument/2006/relationships/hyperlink" Target="https://www.caixa.gov.br/Downloads/sinapi-cadernos-tecnicos/SINAPI-CT-CAIXAS-ENTERRADAS.pdf" TargetMode="External"/><Relationship Id="rId1562" Type="http://schemas.openxmlformats.org/officeDocument/2006/relationships/hyperlink" Target="https://www.caixa.gov.br/Downloads/sinapi-cadernos-tecnicos/SINAPI-CT-CUSTOS-HORARIOS-PRODUTIVO-E-IMPRODUTIVO-DOS-EQUIPAMENTOS.pdf" TargetMode="External"/><Relationship Id="rId2613" Type="http://schemas.openxmlformats.org/officeDocument/2006/relationships/hyperlink" Target="https://www.caixa.gov.br/Downloads/sinapi-cadernos-tecnicos/SINAPI-CT-DEPRECIACAO-JUROS-IMPOSTOS-E-SEGUROS-MANUTENCAO-E-MATERIAIS-NA-OPERACAO-DOS-EQUIPAMENTOS.pdf" TargetMode="External"/><Relationship Id="rId5769" Type="http://schemas.openxmlformats.org/officeDocument/2006/relationships/hyperlink" Target="https://www.caixa.gov.br/Downloads/sinapi-cadernos-tecnicos/SINAPI-CT-INSTALACOES-PREDIAIS-DE-AGUA-QUENTE-EM-CPVC.pdf" TargetMode="External"/><Relationship Id="rId8175" Type="http://schemas.openxmlformats.org/officeDocument/2006/relationships/hyperlink" Target="https://www.caixa.gov.br/Downloads/sinapi-cadernos-tecnicos/SINAPI-CT-POCOS-DE-VISITA-E-CAIXAS-PARA-BOCAS-DE-LOBO.pdf" TargetMode="External"/><Relationship Id="rId9226" Type="http://schemas.openxmlformats.org/officeDocument/2006/relationships/hyperlink" Target="https://www.caixa.gov.br/Downloads/sinapi-cadernos-tecnicos/SINAPI-CT-TRANSPORTE-DE-MATERIAIS-DENTRO-DO-CANTEIRO-DE-OBRAS.pdf" TargetMode="External"/><Relationship Id="rId9640" Type="http://schemas.openxmlformats.org/officeDocument/2006/relationships/hyperlink" Target="https://www.caixa.gov.br/Downloads/sinapi-cadernos-tecnicos/SINAPI-CT-VALVULAS-E-REGISTROS-PARA-SISTEMAS-PREDIAIS.pdf" TargetMode="External"/><Relationship Id="rId1215" Type="http://schemas.openxmlformats.org/officeDocument/2006/relationships/hyperlink" Target="https://www.caixa.gov.br/Downloads/sinapi-cadernos-tecnicos/SINAPI-CT-CANALETAS-GRELHAS-E-CAIXAS-COM-GRELHA-PARA-DRENAGEM.pdf" TargetMode="External"/><Relationship Id="rId7191" Type="http://schemas.openxmlformats.org/officeDocument/2006/relationships/hyperlink" Target="https://www.caixa.gov.br/Downloads/sinapi-cadernos-tecnicos/SINAPI-CT-LOUCAS-E-METAIS.pdf" TargetMode="External"/><Relationship Id="rId8242" Type="http://schemas.openxmlformats.org/officeDocument/2006/relationships/hyperlink" Target="https://www.caixa.gov.br/Downloads/sinapi-cadernos-tecnicos/SINAPI-CT-POCOS-DE-VISITA-E-CAIXAS-PARA-BOCAS-DE-LOBO.pdf" TargetMode="External"/><Relationship Id="rId3387" Type="http://schemas.openxmlformats.org/officeDocument/2006/relationships/hyperlink" Target="https://www.caixa.gov.br/Downloads/sinapi-cadernos-tecnicos/SINAPI-CT-ESCORAMENTO-E-PREPARO-DE-FUNDO-DE-VALAS.pdf" TargetMode="External"/><Relationship Id="rId4785" Type="http://schemas.openxmlformats.org/officeDocument/2006/relationships/hyperlink" Target="https://www.caixa.gov.br/Downloads/sinapi-cadernos-tecnicos/SINAPI-CT-INSTALACOES-ELETRICAS-REDE-DE-DISTRIBUICAO.pdf" TargetMode="External"/><Relationship Id="rId5836" Type="http://schemas.openxmlformats.org/officeDocument/2006/relationships/hyperlink" Target="https://www.caixa.gov.br/Downloads/sinapi-cadernos-tecnicos/SINAPI-CT-INSTALACOES-PREDIAIS-DE-AGUAS-PLUVIAIS-TUBOS-CONEXOES-CAIXAS-E-RALOS.pdf" TargetMode="External"/><Relationship Id="rId4438" Type="http://schemas.openxmlformats.org/officeDocument/2006/relationships/hyperlink" Target="https://www.caixa.gov.br/Downloads/sinapi-cadernos-tecnicos/SINAPI-CT-INSTALACOES-ELETRICAS-ELETRODUTOS-EMBUTIDOS-CABOS-CAIXAS-TOMADAS-E-INTERRUPTORES.pdf" TargetMode="External"/><Relationship Id="rId4852" Type="http://schemas.openxmlformats.org/officeDocument/2006/relationships/hyperlink" Target="https://www.caixa.gov.br/Downloads/sinapi-cadernos-tecnicos/SINAPI-CT-INSTALACOES-HIDRAULICAS-RESERVACAO-E-BOMBAS-DE-RECALQUE.pdf" TargetMode="External"/><Relationship Id="rId5903" Type="http://schemas.openxmlformats.org/officeDocument/2006/relationships/hyperlink" Target="https://www.caixa.gov.br/Downloads/sinapi-cadernos-tecnicos/SINAPI-CT-INSTALACOES-DE-DIVISORIAS-DIVERSAS.pdf" TargetMode="External"/><Relationship Id="rId3454" Type="http://schemas.openxmlformats.org/officeDocument/2006/relationships/hyperlink" Target="https://www.caixa.gov.br/Downloads/sinapi-cadernos-tecnicos/SINAPI-CT-ESQUADRIAS-PORTAS.pdf" TargetMode="External"/><Relationship Id="rId4505" Type="http://schemas.openxmlformats.org/officeDocument/2006/relationships/hyperlink" Target="https://www.caixa.gov.br/Downloads/sinapi-cadernos-tecnicos/SINAPI-CT-INSTALACOES-ELETRICAS-ELETRODUTOS-EMBUTIDOS-CABOS-CAIXAS-TOMADAS-E-INTERRUPTORES.pdf" TargetMode="External"/><Relationship Id="rId375" Type="http://schemas.openxmlformats.org/officeDocument/2006/relationships/hyperlink" Target="https://www.caixa.gov.br/Downloads/sinapi-cadernos-tecnicos/SINAPI-CT-ASSENTAMENTO-DE-TUBOS-DE-ESGOTO-EM-PVC-E-PEAD.pdf" TargetMode="External"/><Relationship Id="rId2056" Type="http://schemas.openxmlformats.org/officeDocument/2006/relationships/hyperlink" Target="https://www.caixa.gov.br/Downloads/sinapi-cadernos-tecnicos/SINAPI-CT-DEPRECIACAO-JUROS-IMPOSTOS-E-SEGUROS-MANUTENCAO-E-MATERIAIS-NA-OPERACAO-DOS-EQUIPAMENTOS.pdf" TargetMode="External"/><Relationship Id="rId2470" Type="http://schemas.openxmlformats.org/officeDocument/2006/relationships/hyperlink" Target="https://www.caixa.gov.br/Downloads/sinapi-cadernos-tecnicos/SINAPI-CT-DEPRECIACAO-JUROS-IMPOSTOS-E-SEGUROS-MANUTENCAO-E-MATERIAIS-NA-OPERACAO-DOS-EQUIPAMENTOS.pdf" TargetMode="External"/><Relationship Id="rId3107" Type="http://schemas.openxmlformats.org/officeDocument/2006/relationships/hyperlink" Target="https://www.caixa.gov.br/Downloads/sinapi-cadernos-tecnicos/SINAPI-CT-ESCADAS.pdf" TargetMode="External"/><Relationship Id="rId3521" Type="http://schemas.openxmlformats.org/officeDocument/2006/relationships/hyperlink" Target="https://www.caixa.gov.br/Downloads/sinapi-cadernos-tecnicos/SINAPI-CT-ESQUADRIAS-PORTAS.pdf" TargetMode="External"/><Relationship Id="rId6677" Type="http://schemas.openxmlformats.org/officeDocument/2006/relationships/hyperlink" Target="https://www.caixa.gov.br/Downloads/sinapi-cadernos-tecnicos/SINAPI-CT-LAJES-PRE-MOLDADAS.pdf" TargetMode="External"/><Relationship Id="rId7728" Type="http://schemas.openxmlformats.org/officeDocument/2006/relationships/hyperlink" Target="https://www.caixa.gov.br/Downloads/sinapi-cadernos-tecnicos/SINAPI-CT-PAVIMENTO-RIGIDO-DE-CONCRETO.pdf" TargetMode="External"/><Relationship Id="rId9083" Type="http://schemas.openxmlformats.org/officeDocument/2006/relationships/hyperlink" Target="https://www.caixa.gov.br/Downloads/sinapi-cadernos-tecnicos/SINAPI-CT-TRANSFORMADORES.pdf" TargetMode="External"/><Relationship Id="rId442" Type="http://schemas.openxmlformats.org/officeDocument/2006/relationships/hyperlink" Target="https://www.caixa.gov.br/Downloads/sinapi-cadernos-tecnicos/SINAPI-CT-ASSENTAMENTO-DE-TUBOS-DE-PVC-E-METALICOS-EM-REDES-DE-AGUA.pdf" TargetMode="External"/><Relationship Id="rId1072" Type="http://schemas.openxmlformats.org/officeDocument/2006/relationships/hyperlink" Target="https://www.caixa.gov.br/Downloads/sinapi-cadernos-tecnicos/SINAPI-CT-BOMBAS-HIDRAULICAS-CENTRIFUGAS-HORIZONTAIS-E-SUBMERSIVEIS.pdf" TargetMode="External"/><Relationship Id="rId2123" Type="http://schemas.openxmlformats.org/officeDocument/2006/relationships/hyperlink" Target="https://www.caixa.gov.br/Downloads/sinapi-cadernos-tecnicos/SINAPI-CT-DEPRECIACAO-JUROS-IMPOSTOS-E-SEGUROS-MANUTENCAO-E-MATERIAIS-NA-OPERACAO-DOS-EQUIPAMENTOS.pdf" TargetMode="External"/><Relationship Id="rId5279" Type="http://schemas.openxmlformats.org/officeDocument/2006/relationships/hyperlink" Target="https://www.caixa.gov.br/Downloads/sinapi-cadernos-tecnicos/SINAPI-CT-INSTALACOES-HIDRAULICAS-EM-PPR.pdf" TargetMode="External"/><Relationship Id="rId5693" Type="http://schemas.openxmlformats.org/officeDocument/2006/relationships/hyperlink" Target="https://www.caixa.gov.br/Downloads/sinapi-cadernos-tecnicos/SINAPI-CT-INSTALACOES-PREDIAIS-DE-AGUA-QUENTE-EM-CPVC.pdf" TargetMode="External"/><Relationship Id="rId6744" Type="http://schemas.openxmlformats.org/officeDocument/2006/relationships/hyperlink" Target="https://www.caixa.gov.br/Downloads/sinapi-cadernos-tecnicos/SINAPI-CT-LIGACOES-PREDIAIS-DE-AGUA-E-ESGOTO.pdf" TargetMode="External"/><Relationship Id="rId9150" Type="http://schemas.openxmlformats.org/officeDocument/2006/relationships/hyperlink" Target="https://www.caixa.gov.br/Downloads/sinapi-cadernos-tecnicos/SINAPI-CT-TRANSPORTE-FLUVIAL-CARGA-E-DESCARGA.pdf" TargetMode="External"/><Relationship Id="rId4295" Type="http://schemas.openxmlformats.org/officeDocument/2006/relationships/hyperlink" Target="https://www.caixa.gov.br/Downloads/sinapi-cadernos-tecnicos/SINAPI-CT-ILUMINACAO-PREDIAL-E-MONITORAMENTO.pdf" TargetMode="External"/><Relationship Id="rId5346" Type="http://schemas.openxmlformats.org/officeDocument/2006/relationships/hyperlink" Target="https://www.caixa.gov.br/Downloads/sinapi-cadernos-tecnicos/SINAPI-CT-INSTALACOES-PREDIAIS-DE-ESGOTO-CAIXAS-E-RALOS.pdf" TargetMode="External"/><Relationship Id="rId1889" Type="http://schemas.openxmlformats.org/officeDocument/2006/relationships/hyperlink" Target="https://www.caixa.gov.br/Downloads/sinapi-cadernos-tecnicos/SINAPI-CT-DEMOLICOES-E-REMOCOES.pdf" TargetMode="External"/><Relationship Id="rId4362" Type="http://schemas.openxmlformats.org/officeDocument/2006/relationships/hyperlink" Target="https://www.caixa.gov.br/Downloads/sinapi-cadernos-tecnicos/SINAPI-CT-INSTALACOES-ELETRICAS-ELETRODUTOS-EMBUTIDOS-CABOS-CAIXAS-TOMADAS-E-INTERRUPTORES.pdf" TargetMode="External"/><Relationship Id="rId5760" Type="http://schemas.openxmlformats.org/officeDocument/2006/relationships/hyperlink" Target="https://www.caixa.gov.br/Downloads/sinapi-cadernos-tecnicos/SINAPI-CT-INSTALACOES-PREDIAIS-DE-AGUA-QUENTE-EM-CPVC.pdf" TargetMode="External"/><Relationship Id="rId6811" Type="http://schemas.openxmlformats.org/officeDocument/2006/relationships/hyperlink" Target="https://www.caixa.gov.br/Downloads/sinapi-metodologia/Livro_SINAPI_Calculos_Parametros.pdf" TargetMode="External"/><Relationship Id="rId1956" Type="http://schemas.openxmlformats.org/officeDocument/2006/relationships/hyperlink" Target="https://www.caixa.gov.br/Downloads/sinapi-cadernos-tecnicos/SINAPI-CT-DEPRECIACAO-JUROS-IMPOSTOS-E-SEGUROS-MANUTENCAO-E-MATERIAIS-NA-OPERACAO-DOS-EQUIPAMENTOS.pdf" TargetMode="External"/><Relationship Id="rId4015" Type="http://schemas.openxmlformats.org/officeDocument/2006/relationships/hyperlink" Target="https://www.caixa.gov.br/Downloads/sinapi-cadernos-tecnicos/SINAPI-CT-FORMAS-CURVAS-PARA-PAREDES-DE-RESERVATORIOS-DE-CONCRETO.pdf" TargetMode="External"/><Relationship Id="rId5413" Type="http://schemas.openxmlformats.org/officeDocument/2006/relationships/hyperlink" Target="https://www.caixa.gov.br/Downloads/sinapi-cadernos-tecnicos/SINAPI-CT-INSTALACOES-PREDIAIS-DE-ESGOTO-TUBOS-E-CONEXOES.pdf" TargetMode="External"/><Relationship Id="rId8569" Type="http://schemas.openxmlformats.org/officeDocument/2006/relationships/hyperlink" Target="https://www.caixa.gov.br/Downloads/sinapi-cadernos-tecnicos/SINAPI-CT-REDES-ENTERRADAS-DE-DISTRIBUICAO-ELETRICA.pdf" TargetMode="External"/><Relationship Id="rId8983" Type="http://schemas.openxmlformats.org/officeDocument/2006/relationships/hyperlink" Target="https://www.caixa.gov.br/Downloads/sinapi-cadernos-tecnicos/SINAPI-CT-SISTEMAS-DE-MEDICAO.pdf" TargetMode="External"/><Relationship Id="rId1609" Type="http://schemas.openxmlformats.org/officeDocument/2006/relationships/hyperlink" Target="https://www.caixa.gov.br/Downloads/sinapi-cadernos-tecnicos/SINAPI-CT-CUSTOS-HORARIOS-PRODUTIVO-E-IMPRODUTIVO-DOS-EQUIPAMENTOS.pdf" TargetMode="External"/><Relationship Id="rId7585" Type="http://schemas.openxmlformats.org/officeDocument/2006/relationships/hyperlink" Target="https://www.caixa.gov.br/Downloads/sinapi-cadernos-tecnicos/SINAPI-CT-PAREDES-DE-CONCRETO-FORMAS.pdf" TargetMode="External"/><Relationship Id="rId8636" Type="http://schemas.openxmlformats.org/officeDocument/2006/relationships/hyperlink" Target="https://www.caixa.gov.br/Downloads/sinapi-cadernos-tecnicos/SINAPI-CT-REDES-DE-LOGICA-TELEFONIA-E-IMAGEM.pdf" TargetMode="External"/><Relationship Id="rId3031" Type="http://schemas.openxmlformats.org/officeDocument/2006/relationships/hyperlink" Target="https://www.caixa.gov.br/Downloads/sinapi-cadernos-tecnicos/SINAPI-CT-EQUIPAMENTOS-DE-PROTECAO-COLETIVA.pdf" TargetMode="External"/><Relationship Id="rId6187" Type="http://schemas.openxmlformats.org/officeDocument/2006/relationships/hyperlink" Target="https://www.caixa.gov.br/Downloads/sinapi-cadernos-tecnicos/SINAPI-CT-INSTALACOES-DE-GAS-E-INCENDIO-EM-ACO-E-FERRO-GALVANIZADO.pdf" TargetMode="External"/><Relationship Id="rId7238" Type="http://schemas.openxmlformats.org/officeDocument/2006/relationships/hyperlink" Target="https://www.caixa.gov.br/Downloads/sinapi-cadernos-tecnicos/SINAPI-CT-LOUCAS-E-METAIS.pdf" TargetMode="External"/><Relationship Id="rId7652" Type="http://schemas.openxmlformats.org/officeDocument/2006/relationships/hyperlink" Target="https://www.caixa.gov.br/Downloads/sinapi-cadernos-tecnicos/SINAPI-CT-PARQUINHOS-E-EQUIPAMENTOS-DE-GINASTICA-AO-AR-LIVRE.pdf" TargetMode="External"/><Relationship Id="rId8703" Type="http://schemas.openxmlformats.org/officeDocument/2006/relationships/hyperlink" Target="https://www.caixa.gov.br/Downloads/sinapi-cadernos-tecnicos/SINAPI-CT-REDES-DE-AGUA-E-ESGOTO-EM-PEAD-LISO-(TUBOS-E-CONEXOES).pdf" TargetMode="External"/><Relationship Id="rId2797" Type="http://schemas.openxmlformats.org/officeDocument/2006/relationships/hyperlink" Target="https://www.caixa.gov.br/Downloads/sinapi-cadernos-tecnicos/SINAPI-CT-DRENOS.pdf" TargetMode="External"/><Relationship Id="rId3848" Type="http://schemas.openxmlformats.org/officeDocument/2006/relationships/hyperlink" Target="https://www.caixa.gov.br/Downloads/sinapi-cadernos-tecnicos/SINAPI-CT-EXECUCAO-DE-TIRANTES.pdf" TargetMode="External"/><Relationship Id="rId6254" Type="http://schemas.openxmlformats.org/officeDocument/2006/relationships/hyperlink" Target="https://www.caixa.gov.br/Downloads/sinapi-cadernos-tecnicos/SINAPI-CT-INSTALACOES-DE-GAS-EM-PEX-MULTICAMADAS.pdf" TargetMode="External"/><Relationship Id="rId7305" Type="http://schemas.openxmlformats.org/officeDocument/2006/relationships/hyperlink" Target="https://www.caixa.gov.br/Downloads/sinapi-cadernos-tecnicos/SINAPI-CT-MASSA-UNICA-EXTERNA.pdf" TargetMode="External"/><Relationship Id="rId769" Type="http://schemas.openxmlformats.org/officeDocument/2006/relationships/hyperlink" Target="https://www.caixa.gov.br/Downloads/sinapi-cadernos-tecnicos/SINAPI-CT-ATERROS-BASES-SUB-BASES-E-IMPRIMACOES.pdf" TargetMode="External"/><Relationship Id="rId1399" Type="http://schemas.openxmlformats.org/officeDocument/2006/relationships/hyperlink" Target="https://www.caixa.gov.br/Downloads/sinapi-cadernos-tecnicos/SINAPI-CT-CONTRAPISO.pdf" TargetMode="External"/><Relationship Id="rId5270" Type="http://schemas.openxmlformats.org/officeDocument/2006/relationships/hyperlink" Target="https://www.caixa.gov.br/Downloads/sinapi-cadernos-tecnicos/SINAPI-CT-INSTALACOES-HIDRAULICAS-EM-PPR.pdf" TargetMode="External"/><Relationship Id="rId6321" Type="http://schemas.openxmlformats.org/officeDocument/2006/relationships/hyperlink" Target="https://www.caixa.gov.br/Downloads/sinapi-cadernos-tecnicos/SINAPI-CT-INSTALACOES-DE-AR-CONDICIONADO.pdf" TargetMode="External"/><Relationship Id="rId9477" Type="http://schemas.openxmlformats.org/officeDocument/2006/relationships/hyperlink" Target="https://www.caixa.gov.br/Downloads/sinapi-cadernos-tecnicos/SINAPI-CT-TUBULACAO-FLANGEADA-PARA-REDES-DE-AGUA.pdf" TargetMode="External"/><Relationship Id="rId1466" Type="http://schemas.openxmlformats.org/officeDocument/2006/relationships/hyperlink" Target="https://www.caixa.gov.br/Downloads/sinapi-cadernos-tecnicos/SINAPI-CT-CUSTOS-HORARIOS-PRODUTIVO-E-IMPRODUTIVO-DOS-EQUIPAMENTOS.pdf" TargetMode="External"/><Relationship Id="rId2864" Type="http://schemas.openxmlformats.org/officeDocument/2006/relationships/hyperlink" Target="https://www.caixa.gov.br/Downloads/sinapi-cadernos-tecnicos/SINAPI-CT-ELETROCALHAS.pdf" TargetMode="External"/><Relationship Id="rId3915" Type="http://schemas.openxmlformats.org/officeDocument/2006/relationships/hyperlink" Target="https://www.caixa.gov.br/Downloads/sinapi-cadernos-tecnicos/SINAPI-CT-FORROS.pdf" TargetMode="External"/><Relationship Id="rId8079" Type="http://schemas.openxmlformats.org/officeDocument/2006/relationships/hyperlink" Target="https://www.caixa.gov.br/Downloads/sinapi-cadernos-tecnicos/SINAPI-CT-POSTES-DE-CONCRETO-E-METALICOS.pdf" TargetMode="External"/><Relationship Id="rId8493" Type="http://schemas.openxmlformats.org/officeDocument/2006/relationships/hyperlink" Target="https://www.caixa.gov.br/Downloads/sinapi-cadernos-tecnicos/SINAPI-CT-RASGOS-E-FIXACOES.pdf" TargetMode="External"/><Relationship Id="rId836" Type="http://schemas.openxmlformats.org/officeDocument/2006/relationships/hyperlink" Target="https://www.caixa.gov.br/Downloads/sinapi-cadernos-tecnicos/SINAPI-CT-ATERROS-BASES-SUB-BASES-E-IMPRIMACOES.pdf" TargetMode="External"/><Relationship Id="rId1119" Type="http://schemas.openxmlformats.org/officeDocument/2006/relationships/hyperlink" Target="https://www.caixa.gov.br/Downloads/sinapi-cadernos-tecnicos/SINAPI-CT-CAIXAS-ENTERRADAS.pdf" TargetMode="External"/><Relationship Id="rId1880" Type="http://schemas.openxmlformats.org/officeDocument/2006/relationships/hyperlink" Target="https://www.caixa.gov.br/Downloads/sinapi-cadernos-tecnicos/SINAPI-CT-DEMOLICOES-E-REMOCOES.pdf" TargetMode="External"/><Relationship Id="rId2517" Type="http://schemas.openxmlformats.org/officeDocument/2006/relationships/hyperlink" Target="https://www.caixa.gov.br/Downloads/sinapi-cadernos-tecnicos/SINAPI-CT-DEPRECIACAO-JUROS-IMPOSTOS-E-SEGUROS-MANUTENCAO-E-MATERIAIS-NA-OPERACAO-DOS-EQUIPAMENTOS.pdf" TargetMode="External"/><Relationship Id="rId2931" Type="http://schemas.openxmlformats.org/officeDocument/2006/relationships/hyperlink" Target="https://www.caixa.gov.br/Downloads/sinapi-cadernos-tecnicos/SINAPI-CT-ELETROCALHAS.pdf" TargetMode="External"/><Relationship Id="rId7095" Type="http://schemas.openxmlformats.org/officeDocument/2006/relationships/hyperlink" Target="https://www.caixa.gov.br/Downloads/sinapi-metodologia/Livro_SINAPI_Calculos_Parametros.pdf" TargetMode="External"/><Relationship Id="rId8146" Type="http://schemas.openxmlformats.org/officeDocument/2006/relationships/hyperlink" Target="https://www.caixa.gov.br/Downloads/sinapi-cadernos-tecnicos/SINAPI-CT-POCOS-DE-VISITA-E-CAIXAS-PARA-BOCAS-DE-LOBO.pdf" TargetMode="External"/><Relationship Id="rId9544" Type="http://schemas.openxmlformats.org/officeDocument/2006/relationships/hyperlink" Target="https://www.caixa.gov.br/Downloads/sinapi-cadernos-tecnicos/SINAPI-CT-VERGAS-CONTRAVERGAS-E-FIXACAO-DE-ALVENARIA.pdf" TargetMode="External"/><Relationship Id="rId903" Type="http://schemas.openxmlformats.org/officeDocument/2006/relationships/hyperlink" Target="https://www.caixa.gov.br/Downloads/sinapi-cadernos-tecnicos/SINAPI-CT-ATERROS-BASES-SUB-BASES-E-IMPRIMACOES.pdf" TargetMode="External"/><Relationship Id="rId1533" Type="http://schemas.openxmlformats.org/officeDocument/2006/relationships/hyperlink" Target="https://www.caixa.gov.br/Downloads/sinapi-cadernos-tecnicos/SINAPI-CT-CUSTOS-HORARIOS-PRODUTIVO-E-IMPRODUTIVO-DOS-EQUIPAMENTOS.pdf" TargetMode="External"/><Relationship Id="rId4689" Type="http://schemas.openxmlformats.org/officeDocument/2006/relationships/hyperlink" Target="https://www.caixa.gov.br/Downloads/sinapi-cadernos-tecnicos/SINAPI-CT-INSTALACOES-ELETRICAS-QUADROS-CABOS-DISJUNTORES-CONTATORES-E-BARRAMENTOS-BLINDADOS.pdf" TargetMode="External"/><Relationship Id="rId8560" Type="http://schemas.openxmlformats.org/officeDocument/2006/relationships/hyperlink" Target="https://www.caixa.gov.br/Downloads/sinapi-cadernos-tecnicos/SINAPI-CT-RECOMPOSICAO-DE-PAVIMENTOS.pdf" TargetMode="External"/><Relationship Id="rId9611" Type="http://schemas.openxmlformats.org/officeDocument/2006/relationships/hyperlink" Target="https://www.caixa.gov.br/Downloads/sinapi-cadernos-tecnicos/SINAPI-CT-VIDROS-E-ESPELHOS.pdf" TargetMode="External"/><Relationship Id="rId1600" Type="http://schemas.openxmlformats.org/officeDocument/2006/relationships/hyperlink" Target="https://www.caixa.gov.br/Downloads/sinapi-cadernos-tecnicos/SINAPI-CT-CUSTOS-HORARIOS-PRODUTIVO-E-IMPRODUTIVO-DOS-EQUIPAMENTOS.pdf" TargetMode="External"/><Relationship Id="rId4756" Type="http://schemas.openxmlformats.org/officeDocument/2006/relationships/hyperlink" Target="https://www.caixa.gov.br/Downloads/sinapi-cadernos-tecnicos/SINAPI-CT-INSTALACOES-ELETRICAS-REDE-DE-DISTRIBUICAO.pdf" TargetMode="External"/><Relationship Id="rId5807" Type="http://schemas.openxmlformats.org/officeDocument/2006/relationships/hyperlink" Target="https://www.caixa.gov.br/Downloads/sinapi-cadernos-tecnicos/SINAPI-CT-INSTALACOES-PREDIAIS-DE-AGUA-QUENTE-EM-CPVC.pdf" TargetMode="External"/><Relationship Id="rId7162" Type="http://schemas.openxmlformats.org/officeDocument/2006/relationships/hyperlink" Target="https://www.caixa.gov.br/Downloads/sinapi-cadernos-tecnicos/SINAPI-CT-LOCACAO-DE-OBRAS.pdf" TargetMode="External"/><Relationship Id="rId8213" Type="http://schemas.openxmlformats.org/officeDocument/2006/relationships/hyperlink" Target="https://www.caixa.gov.br/Downloads/sinapi-cadernos-tecnicos/SINAPI-CT-POCOS-DE-VISITA-E-CAIXAS-PARA-BOCAS-DE-LOBO.pdf" TargetMode="External"/><Relationship Id="rId3358" Type="http://schemas.openxmlformats.org/officeDocument/2006/relationships/hyperlink" Target="https://www.caixa.gov.br/Downloads/sinapi-cadernos-tecnicos/SINAPI-CT-ESCORAMENTO-E-PREPARO-DE-FUNDO-DE-VALAS.pdf" TargetMode="External"/><Relationship Id="rId3772" Type="http://schemas.openxmlformats.org/officeDocument/2006/relationships/hyperlink" Target="https://www.caixa.gov.br/Downloads/sinapi-cadernos-tecnicos/SINAPI-CT-ESTRUTURAS-DE-CONTENCAO-PERFIS-PRANCHADOS-CORTINAS-E-MUROS-DE-ARRIMO.pdf" TargetMode="External"/><Relationship Id="rId4409" Type="http://schemas.openxmlformats.org/officeDocument/2006/relationships/hyperlink" Target="https://www.caixa.gov.br/Downloads/sinapi-cadernos-tecnicos/SINAPI-CT-INSTALACOES-ELETRICAS-ELETRODUTOS-EMBUTIDOS-CABOS-CAIXAS-TOMADAS-E-INTERRUPTORES.pdf" TargetMode="External"/><Relationship Id="rId4823" Type="http://schemas.openxmlformats.org/officeDocument/2006/relationships/hyperlink" Target="https://www.caixa.gov.br/Downloads/sinapi-cadernos-tecnicos/SINAPI-CT-INSTALACOES-HIDRAULICAS-RESERVACAO-E-BOMBAS-DE-RECALQUE.pdf" TargetMode="External"/><Relationship Id="rId7979" Type="http://schemas.openxmlformats.org/officeDocument/2006/relationships/hyperlink" Target="https://www.caixa.gov.br/Downloads/sinapi-cadernos-tecnicos/SINAPI-CT-PINTURA-PARA-PISOS-E-PARA-SINALIZACAO-HORIZONTAL-E-VERTICAL.pdf" TargetMode="External"/><Relationship Id="rId279" Type="http://schemas.openxmlformats.org/officeDocument/2006/relationships/hyperlink" Target="https://www.caixa.gov.br/Downloads/sinapi-cadernos-tecnicos/SINAPI-CT-ARMACAO-PARA-ESTRUTURAS-DE-CONCRETO-ARMADO.pdf" TargetMode="External"/><Relationship Id="rId693" Type="http://schemas.openxmlformats.org/officeDocument/2006/relationships/hyperlink" Target="https://www.caixa.gov.br/Downloads/sinapi-cadernos-tecnicos/SINAPI-CT-ASSENTAMENTO-DE-TUBOS-DE-ESGOTO-OU-DRENAGEM-PLUVIAL-EM-CONCRETO.pdf" TargetMode="External"/><Relationship Id="rId2374" Type="http://schemas.openxmlformats.org/officeDocument/2006/relationships/hyperlink" Target="https://www.caixa.gov.br/Downloads/sinapi-cadernos-tecnicos/SINAPI-CT-DEPRECIACAO-JUROS-IMPOSTOS-E-SEGUROS-MANUTENCAO-E-MATERIAIS-NA-OPERACAO-DOS-EQUIPAMENTOS.pdf" TargetMode="External"/><Relationship Id="rId3425" Type="http://schemas.openxmlformats.org/officeDocument/2006/relationships/hyperlink" Target="https://www.caixa.gov.br/Downloads/sinapi-cadernos-tecnicos/SINAPI-CT-ESQUADRIAS-JANELAS.pdf" TargetMode="External"/><Relationship Id="rId346" Type="http://schemas.openxmlformats.org/officeDocument/2006/relationships/hyperlink" Target="https://www.caixa.gov.br/Downloads/sinapi-cadernos-tecnicos/SINAPI-CT-ASFALTO.pdf" TargetMode="External"/><Relationship Id="rId760" Type="http://schemas.openxmlformats.org/officeDocument/2006/relationships/hyperlink" Target="https://www.caixa.gov.br/Downloads/sinapi-cadernos-tecnicos/SINAPI-CT-ATERROS-BASES-SUB-BASES-E-IMPRIMACOES.pdf" TargetMode="External"/><Relationship Id="rId1390" Type="http://schemas.openxmlformats.org/officeDocument/2006/relationships/hyperlink" Target="https://www.caixa.gov.br/Downloads/sinapi-cadernos-tecnicos/SINAPI-CT-CONTRAPISO.pdf" TargetMode="External"/><Relationship Id="rId2027" Type="http://schemas.openxmlformats.org/officeDocument/2006/relationships/hyperlink" Target="https://www.caixa.gov.br/Downloads/sinapi-cadernos-tecnicos/SINAPI-CT-DEPRECIACAO-JUROS-IMPOSTOS-E-SEGUROS-MANUTENCAO-E-MATERIAIS-NA-OPERACAO-DOS-EQUIPAMENTOS.pdf" TargetMode="External"/><Relationship Id="rId2441" Type="http://schemas.openxmlformats.org/officeDocument/2006/relationships/hyperlink" Target="https://www.caixa.gov.br/Downloads/sinapi-cadernos-tecnicos/SINAPI-CT-DEPRECIACAO-JUROS-IMPOSTOS-E-SEGUROS-MANUTENCAO-E-MATERIAIS-NA-OPERACAO-DOS-EQUIPAMENTOS.pdf" TargetMode="External"/><Relationship Id="rId5597" Type="http://schemas.openxmlformats.org/officeDocument/2006/relationships/hyperlink" Target="https://www.caixa.gov.br/Downloads/sinapi-cadernos-tecnicos/SINAPI-CT-INSTALACOES-PREDIAIS-DE-AGUA-FRIA-EM-PVC.pdf" TargetMode="External"/><Relationship Id="rId6995" Type="http://schemas.openxmlformats.org/officeDocument/2006/relationships/hyperlink" Target="https://www.caixa.gov.br/Downloads/sinapi-metodologia/Livro_SINAPI_Calculos_Parametros.pdf" TargetMode="External"/><Relationship Id="rId9054" Type="http://schemas.openxmlformats.org/officeDocument/2006/relationships/hyperlink" Target="https://www.caixa.gov.br/Downloads/sinapi-cadernos-tecnicos/SINAPI-CT-TELHAMENTO-PARA-COBERTURA.pdf" TargetMode="External"/><Relationship Id="rId413" Type="http://schemas.openxmlformats.org/officeDocument/2006/relationships/hyperlink" Target="https://www.caixa.gov.br/Downloads/sinapi-cadernos-tecnicos/SINAPI-CT-ASSENTAMENTO-DE-TUBOS-DE-PVC-E-METALICOS-EM-REDES-DE-AGUA.pdf" TargetMode="External"/><Relationship Id="rId1043" Type="http://schemas.openxmlformats.org/officeDocument/2006/relationships/hyperlink" Target="https://www.caixa.gov.br/Downloads/sinapi-cadernos-tecnicos/SINAPI-CT-BOCAS-PARA-BUEIROS.pdf" TargetMode="External"/><Relationship Id="rId4199" Type="http://schemas.openxmlformats.org/officeDocument/2006/relationships/hyperlink" Target="https://www.caixa.gov.br/Downloads/sinapi-cadernos-tecnicos/SINAPI-CT-GRAUTE-E-ARMACAO.pdf" TargetMode="External"/><Relationship Id="rId6648" Type="http://schemas.openxmlformats.org/officeDocument/2006/relationships/hyperlink" Target="https://www.caixa.gov.br/Downloads/sinapi-cadernos-tecnicos/SINAPI-CT-INSTALACOES-PARA-CANTEIROS-DE-OBRAS.pdf" TargetMode="External"/><Relationship Id="rId8070" Type="http://schemas.openxmlformats.org/officeDocument/2006/relationships/hyperlink" Target="https://www.caixa.gov.br/Downloads/sinapi-cadernos-tecnicos/SINAPI-CT-POSTES-DE-CONCRETO-E-METALICOS.pdf" TargetMode="External"/><Relationship Id="rId9121" Type="http://schemas.openxmlformats.org/officeDocument/2006/relationships/hyperlink" Target="https://www.caixa.gov.br/Downloads/sinapi-cadernos-tecnicos/SINAPI-CT-TRANSPORTE-FLUVIAL-CARGA-E-DESCARGA.pdf" TargetMode="External"/><Relationship Id="rId5664" Type="http://schemas.openxmlformats.org/officeDocument/2006/relationships/hyperlink" Target="https://www.caixa.gov.br/Downloads/sinapi-cadernos-tecnicos/SINAPI-CT-INSTALACOES-PREDIAIS-DE-AGUA-FRIA-EM-PVC.pdf" TargetMode="External"/><Relationship Id="rId6715" Type="http://schemas.openxmlformats.org/officeDocument/2006/relationships/hyperlink" Target="https://www.caixa.gov.br/Downloads/sinapi-cadernos-tecnicos/SINAPI-CT-LIGACOES-PREDIAIS-DE-AGUA-E-ESGOTO.pdf" TargetMode="External"/><Relationship Id="rId1110" Type="http://schemas.openxmlformats.org/officeDocument/2006/relationships/hyperlink" Target="https://www.caixa.gov.br/Downloads/sinapi-cadernos-tecnicos/SINAPI-CT-CAIXAS-ENTERRADAS.pdf" TargetMode="External"/><Relationship Id="rId4266" Type="http://schemas.openxmlformats.org/officeDocument/2006/relationships/hyperlink" Target="https://www.caixa.gov.br/Downloads/sinapi-cadernos-tecnicos/SINAPI-CT-GUIAS-E-SARJETAS.pdf" TargetMode="External"/><Relationship Id="rId4680" Type="http://schemas.openxmlformats.org/officeDocument/2006/relationships/hyperlink" Target="https://www.caixa.gov.br/Downloads/sinapi-cadernos-tecnicos/SINAPI-CT-INSTALACOES-ELETRICAS-QUADROS-CABOS-DISJUNTORES-CONTATORES-E-BARRAMENTOS-BLINDADOS.pdf" TargetMode="External"/><Relationship Id="rId5317" Type="http://schemas.openxmlformats.org/officeDocument/2006/relationships/hyperlink" Target="https://www.caixa.gov.br/Downloads/sinapi-cadernos-tecnicos/SINAPI-CT-INSTALACOES-HIDRAULICAS-EM-PPR.pdf" TargetMode="External"/><Relationship Id="rId5731" Type="http://schemas.openxmlformats.org/officeDocument/2006/relationships/hyperlink" Target="https://www.caixa.gov.br/Downloads/sinapi-cadernos-tecnicos/SINAPI-CT-INSTALACOES-PREDIAIS-DE-AGUA-QUENTE-EM-CPVC.pdf" TargetMode="External"/><Relationship Id="rId8887" Type="http://schemas.openxmlformats.org/officeDocument/2006/relationships/hyperlink" Target="https://www.caixa.gov.br/Downloads/sinapi-cadernos-tecnicos/SINAPI-CT-SINALIZACAO-VERTICAL-VIARIA.pdf" TargetMode="External"/><Relationship Id="rId1927" Type="http://schemas.openxmlformats.org/officeDocument/2006/relationships/hyperlink" Target="https://www.caixa.gov.br/Downloads/sinapi-cadernos-tecnicos/SINAPI-CT-DEPRECIACAO-JUROS-IMPOSTOS-E-SEGUROS-MANUTENCAO-E-MATERIAIS-NA-OPERACAO-DOS-EQUIPAMENTOS.pdf" TargetMode="External"/><Relationship Id="rId3282" Type="http://schemas.openxmlformats.org/officeDocument/2006/relationships/hyperlink" Target="https://www.caixa.gov.br/Downloads/sinapi-cadernos-tecnicos/SINAPI-CT-ESCAVACAO-DE-VALAS.pdf" TargetMode="External"/><Relationship Id="rId4333" Type="http://schemas.openxmlformats.org/officeDocument/2006/relationships/hyperlink" Target="https://www.caixa.gov.br/Downloads/sinapi-cadernos-tecnicos/SINAPI-CT-IMPERMEABILIZACAO-PROTECAO-MECANICA-E-TRATAMENTO-DE-JUNTA.pdf" TargetMode="External"/><Relationship Id="rId7489" Type="http://schemas.openxmlformats.org/officeDocument/2006/relationships/hyperlink" Target="https://www.caixa.gov.br/Downloads/sinapi-cadernos-tecnicos/SINAPI-CT-MONTAGEM-DE-GRUAS-E-CREMALHEIRAS.pdf" TargetMode="External"/><Relationship Id="rId8954" Type="http://schemas.openxmlformats.org/officeDocument/2006/relationships/hyperlink" Target="https://www.caixa.gov.br/Downloads/sinapi-cadernos-tecnicos/SINAPI-CT-SISTEMAS-HOSPITALARES-PONTOS-DE-CONSUMO.pdf" TargetMode="External"/><Relationship Id="rId4400" Type="http://schemas.openxmlformats.org/officeDocument/2006/relationships/hyperlink" Target="https://www.caixa.gov.br/Downloads/sinapi-cadernos-tecnicos/SINAPI-CT-INSTALACOES-ELETRICAS-ELETRODUTOS-EMBUTIDOS-CABOS-CAIXAS-TOMADAS-E-INTERRUPTORES.pdf" TargetMode="External"/><Relationship Id="rId7556" Type="http://schemas.openxmlformats.org/officeDocument/2006/relationships/hyperlink" Target="https://www.caixa.gov.br/Downloads/sinapi-cadernos-tecnicos/SINAPI-CT-PAREDES-DE-CONCRETO-ESTUCAMENTO.pdf" TargetMode="External"/><Relationship Id="rId8607" Type="http://schemas.openxmlformats.org/officeDocument/2006/relationships/hyperlink" Target="https://www.caixa.gov.br/Downloads/sinapi-cadernos-tecnicos/SINAPI-CT-REDES-DE-LOGICA-TELEFONIA-E-IMAGEM.pdf" TargetMode="External"/><Relationship Id="rId270" Type="http://schemas.openxmlformats.org/officeDocument/2006/relationships/hyperlink" Target="https://www.caixa.gov.br/Downloads/sinapi-cadernos-tecnicos/SINAPI-CT-ARMACAO-DE-ESTACAS.pdf" TargetMode="External"/><Relationship Id="rId3002" Type="http://schemas.openxmlformats.org/officeDocument/2006/relationships/hyperlink" Target="https://www.caixa.gov.br/Downloads/sinapi-cadernos-tecnicos/SINAPI-CT-EQUIPAMENTOS-DE-PROTECAO-COLETIVA.pdf" TargetMode="External"/><Relationship Id="rId6158" Type="http://schemas.openxmlformats.org/officeDocument/2006/relationships/hyperlink" Target="https://www.caixa.gov.br/Downloads/sinapi-cadernos-tecnicos/SINAPI-CT-INSTALACOES-DE-GAS-E-INCENDIO-EM-ACO-E-FERRO-GALVANIZADO.pdf" TargetMode="External"/><Relationship Id="rId6572" Type="http://schemas.openxmlformats.org/officeDocument/2006/relationships/hyperlink" Target="https://www.caixa.gov.br/Downloads/sinapi-cadernos-tecnicos/SINAPI-CT-INSTALACOES-EM-COBRE.pdf" TargetMode="External"/><Relationship Id="rId7209" Type="http://schemas.openxmlformats.org/officeDocument/2006/relationships/hyperlink" Target="https://www.caixa.gov.br/Downloads/sinapi-cadernos-tecnicos/SINAPI-CT-LOUCAS-E-METAIS.pdf" TargetMode="External"/><Relationship Id="rId7970" Type="http://schemas.openxmlformats.org/officeDocument/2006/relationships/hyperlink" Target="https://www.caixa.gov.br/Downloads/sinapi-cadernos-tecnicos/SINAPI-CT-PINTURA-PARA-PISOS-E-PARA-SINALIZACAO-HORIZONTAL-E-VERTICAL.pdf" TargetMode="External"/><Relationship Id="rId5174" Type="http://schemas.openxmlformats.org/officeDocument/2006/relationships/hyperlink" Target="https://www.caixa.gov.br/Downloads/sinapi-cadernos-tecnicos/SINAPI-CT-INSTALACOES-HIDRAULICAS-EM-PEX.pdf" TargetMode="External"/><Relationship Id="rId6225" Type="http://schemas.openxmlformats.org/officeDocument/2006/relationships/hyperlink" Target="https://www.caixa.gov.br/Downloads/sinapi-cadernos-tecnicos/SINAPI-CT-INSTALACOES-DE-GAS-E-INCENDIO-EM-ACO-E-FERRO-GALVANIZADO.pdf" TargetMode="External"/><Relationship Id="rId7623" Type="http://schemas.openxmlformats.org/officeDocument/2006/relationships/hyperlink" Target="https://www.caixa.gov.br/Downloads/sinapi-cadernos-tecnicos/SINAPI-CT-PARQUINHOS-E-EQUIPAMENTOS-DE-GINASTICA-AO-AR-LIVRE.pdf" TargetMode="External"/><Relationship Id="rId2768" Type="http://schemas.openxmlformats.org/officeDocument/2006/relationships/hyperlink" Target="https://www.caixa.gov.br/Downloads/sinapi-cadernos-tecnicos/SINAPI-CT-DRENOS.pdf" TargetMode="External"/><Relationship Id="rId3819" Type="http://schemas.openxmlformats.org/officeDocument/2006/relationships/hyperlink" Target="https://www.caixa.gov.br/Downloads/sinapi-cadernos-tecnicos/SINAPI-CT-ESTRUTURAS-DE-MADEIRA.pdf" TargetMode="External"/><Relationship Id="rId1784" Type="http://schemas.openxmlformats.org/officeDocument/2006/relationships/hyperlink" Target="https://www.caixa.gov.br/Downloads/sinapi-cadernos-tecnicos/SINAPI-CT-CUSTOS-HORARIOS-PRODUTIVO-E-IMPRODUTIVO-DOS-EQUIPAMENTOS.pdf" TargetMode="External"/><Relationship Id="rId2835" Type="http://schemas.openxmlformats.org/officeDocument/2006/relationships/hyperlink" Target="https://www.caixa.gov.br/Downloads/sinapi-cadernos-tecnicos/SINAPI-CT-DUTOS-PARA-AR-CONDICIONADO.pdf" TargetMode="External"/><Relationship Id="rId4190" Type="http://schemas.openxmlformats.org/officeDocument/2006/relationships/hyperlink" Target="https://www.caixa.gov.br/Downloads/sinapi-cadernos-tecnicos/SINAPI-CT-GESSO.pdf" TargetMode="External"/><Relationship Id="rId5241" Type="http://schemas.openxmlformats.org/officeDocument/2006/relationships/hyperlink" Target="https://www.caixa.gov.br/Downloads/sinapi-cadernos-tecnicos/SINAPI-CT-INSTALACOES-HIDRAULICAS-EM-PEX.pdf" TargetMode="External"/><Relationship Id="rId8397" Type="http://schemas.openxmlformats.org/officeDocument/2006/relationships/hyperlink" Target="https://www.caixa.gov.br/Downloads/sinapi-cadernos-tecnicos/SINAPI-CT-RADIER-PISO-DE-CONCRETO-E-LAJE-SOBRE-SOLO.pdf" TargetMode="External"/><Relationship Id="rId9448" Type="http://schemas.openxmlformats.org/officeDocument/2006/relationships/hyperlink" Target="https://www.caixa.gov.br/Downloads/sinapi-cadernos-tecnicos/SINAPI-CT-TUBULACAO-FLANGEADA-PARA-REDES-DE-AGUA.pdf" TargetMode="External"/><Relationship Id="rId76" Type="http://schemas.openxmlformats.org/officeDocument/2006/relationships/hyperlink" Target="https://www.caixa.gov.br/Downloads/sinapi-cadernos-tecnicos/SINAPI-CT-ALVENARIA-DE-VEDACAO.pdf" TargetMode="External"/><Relationship Id="rId807" Type="http://schemas.openxmlformats.org/officeDocument/2006/relationships/hyperlink" Target="https://www.caixa.gov.br/Downloads/sinapi-cadernos-tecnicos/SINAPI-CT-ATERROS-BASES-SUB-BASES-E-IMPRIMACOES.pdf" TargetMode="External"/><Relationship Id="rId1437" Type="http://schemas.openxmlformats.org/officeDocument/2006/relationships/hyperlink" Target="https://www.caixa.gov.br/Downloads/sinapi-cadernos-tecnicos/SINAPI-CT-CONTRAPISO.pdf" TargetMode="External"/><Relationship Id="rId1851" Type="http://schemas.openxmlformats.org/officeDocument/2006/relationships/hyperlink" Target="https://www.caixa.gov.br/Downloads/sinapi-cadernos-tecnicos/SINAPI-CT-DEMOLICOES-E-REMOCOES.pdf" TargetMode="External"/><Relationship Id="rId2902" Type="http://schemas.openxmlformats.org/officeDocument/2006/relationships/hyperlink" Target="https://www.caixa.gov.br/Downloads/sinapi-cadernos-tecnicos/SINAPI-CT-ELETROCALHAS.pdf" TargetMode="External"/><Relationship Id="rId8464" Type="http://schemas.openxmlformats.org/officeDocument/2006/relationships/hyperlink" Target="https://www.caixa.gov.br/Downloads/sinapi-cadernos-tecnicos/SINAPI-CT-RASGOS-E-FIXACOES.pdf" TargetMode="External"/><Relationship Id="rId9515" Type="http://schemas.openxmlformats.org/officeDocument/2006/relationships/hyperlink" Target="https://www.caixa.gov.br/Downloads/sinapi-cadernos-tecnicos/SINAPI-CT-TUBULOES.pdf" TargetMode="External"/><Relationship Id="rId1504" Type="http://schemas.openxmlformats.org/officeDocument/2006/relationships/hyperlink" Target="https://www.caixa.gov.br/Downloads/sinapi-cadernos-tecnicos/SINAPI-CT-CUSTOS-HORARIOS-PRODUTIVO-E-IMPRODUTIVO-DOS-EQUIPAMENTOS.pdf" TargetMode="External"/><Relationship Id="rId7066" Type="http://schemas.openxmlformats.org/officeDocument/2006/relationships/hyperlink" Target="https://www.caixa.gov.br/Downloads/sinapi-metodologia/Livro_SINAPI_Calculos_Parametros.pdf" TargetMode="External"/><Relationship Id="rId7480" Type="http://schemas.openxmlformats.org/officeDocument/2006/relationships/hyperlink" Target="https://www.caixa.gov.br/Downloads/sinapi-cadernos-tecnicos/SINAPI-CT-MONOCAPA.pdf" TargetMode="External"/><Relationship Id="rId8117" Type="http://schemas.openxmlformats.org/officeDocument/2006/relationships/hyperlink" Target="https://www.caixa.gov.br/Downloads/sinapi-cadernos-tecnicos/SINAPI-CT-POSTES-DE-CONCRETO-E-METALICOS.pdf" TargetMode="External"/><Relationship Id="rId8531" Type="http://schemas.openxmlformats.org/officeDocument/2006/relationships/hyperlink" Target="https://www.caixa.gov.br/Downloads/sinapi-cadernos-tecnicos/SINAPI-CT-RECOMPOSICAO-DE-PAVIMENTOS.pdf" TargetMode="External"/><Relationship Id="rId3676" Type="http://schemas.openxmlformats.org/officeDocument/2006/relationships/hyperlink" Target="https://www.caixa.gov.br/Downloads/sinapi-cadernos-tecnicos/SINAPI-CT-ESTRUTURA-E-TRAMA-PARA-COBERTURA.pdf" TargetMode="External"/><Relationship Id="rId6082" Type="http://schemas.openxmlformats.org/officeDocument/2006/relationships/hyperlink" Target="https://www.caixa.gov.br/Downloads/sinapi-cadernos-tecnicos/SINAPI-CT-INSTALACOES-DE-GAS-E-INCENDIO-EM-ACO-E-FERRO-GALVANIZADO.pdf" TargetMode="External"/><Relationship Id="rId7133" Type="http://schemas.openxmlformats.org/officeDocument/2006/relationships/hyperlink" Target="https://www.caixa.gov.br/Downloads/sinapi-metodologia/Livro_SINAPI_Calculos_Parametros.pdf" TargetMode="External"/><Relationship Id="rId597" Type="http://schemas.openxmlformats.org/officeDocument/2006/relationships/hyperlink" Target="https://www.caixa.gov.br/Downloads/sinapi-cadernos-tecnicos/SINAPI-CT-ASSENTAMENTO-DE-TUBOS-DE-PVC-E-METALICOS-EM-REDES-DE-AGUA.pdf" TargetMode="External"/><Relationship Id="rId2278" Type="http://schemas.openxmlformats.org/officeDocument/2006/relationships/hyperlink" Target="https://www.caixa.gov.br/Downloads/sinapi-cadernos-tecnicos/SINAPI-CT-DEPRECIACAO-JUROS-IMPOSTOS-E-SEGUROS-MANUTENCAO-E-MATERIAIS-NA-OPERACAO-DOS-EQUIPAMENTOS.pdf" TargetMode="External"/><Relationship Id="rId3329" Type="http://schemas.openxmlformats.org/officeDocument/2006/relationships/hyperlink" Target="https://www.caixa.gov.br/Downloads/sinapi-cadernos-tecnicos/SINAPI-CT-ESCAVACAO-DE-VALAS.pdf" TargetMode="External"/><Relationship Id="rId4727" Type="http://schemas.openxmlformats.org/officeDocument/2006/relationships/hyperlink" Target="https://www.caixa.gov.br/Downloads/sinapi-cadernos-tecnicos/SINAPI-CT-INSTALACOES-ELETRICAS-QUADROS-CABOS-DISJUNTORES-CONTATORES-E-BARRAMENTOS-BLINDADOS.pdf" TargetMode="External"/><Relationship Id="rId7200" Type="http://schemas.openxmlformats.org/officeDocument/2006/relationships/hyperlink" Target="https://www.caixa.gov.br/Downloads/sinapi-cadernos-tecnicos/SINAPI-CT-LOUCAS-E-METAIS.pdf" TargetMode="External"/><Relationship Id="rId1294" Type="http://schemas.openxmlformats.org/officeDocument/2006/relationships/hyperlink" Target="https://www.caixa.gov.br/Downloads/sinapi-cadernos-tecnicos/SINAPI-CT-CONCRETAGEM-PARA-ESTRUTURAS-DE-CONCRETO-ARMADO.pdf" TargetMode="External"/><Relationship Id="rId2692" Type="http://schemas.openxmlformats.org/officeDocument/2006/relationships/hyperlink" Target="https://www.caixa.gov.br/Downloads/sinapi-cadernos-tecnicos/SINAPI-CT-DEPRECIACAO-JUROS-IMPOSTOS-E-SEGUROS-MANUTENCAO-E-MATERIAIS-NA-OPERACAO-DOS-EQUIPAMENTOS.pdf" TargetMode="External"/><Relationship Id="rId3743" Type="http://schemas.openxmlformats.org/officeDocument/2006/relationships/hyperlink" Target="https://www.caixa.gov.br/Downloads/sinapi-cadernos-tecnicos/SINAPI-CT-ESTRUTURAS-DE-CONTENCAO-ESTACAS-PAREDES-DIAFRAGMA-E-MURETA-GUIA.pdf" TargetMode="External"/><Relationship Id="rId6899" Type="http://schemas.openxmlformats.org/officeDocument/2006/relationships/hyperlink" Target="https://www.caixa.gov.br/Downloads/sinapi-metodologia/Livro_SINAPI_Calculos_Parametros.pdf" TargetMode="External"/><Relationship Id="rId664" Type="http://schemas.openxmlformats.org/officeDocument/2006/relationships/hyperlink" Target="https://www.caixa.gov.br/Downloads/sinapi-cadernos-tecnicos/SINAPI-CT-ASSENTAMENTO-DE-TUBOS-DE-ESGOTO-OU-DRENAGEM-PLUVIAL-EM-CONCRETO.pdf" TargetMode="External"/><Relationship Id="rId2345" Type="http://schemas.openxmlformats.org/officeDocument/2006/relationships/hyperlink" Target="https://www.caixa.gov.br/Downloads/sinapi-cadernos-tecnicos/SINAPI-CT-DEPRECIACAO-JUROS-IMPOSTOS-E-SEGUROS-MANUTENCAO-E-MATERIAIS-NA-OPERACAO-DOS-EQUIPAMENTOS.pdf" TargetMode="External"/><Relationship Id="rId3810" Type="http://schemas.openxmlformats.org/officeDocument/2006/relationships/hyperlink" Target="https://www.caixa.gov.br/Downloads/sinapi-cadernos-tecnicos/SINAPI-CT-ESTRUTURAS-DE-MADEIRA.pdf" TargetMode="External"/><Relationship Id="rId6966" Type="http://schemas.openxmlformats.org/officeDocument/2006/relationships/hyperlink" Target="https://www.caixa.gov.br/Downloads/sinapi-metodologia/Livro_SINAPI_Calculos_Parametros.pdf" TargetMode="External"/><Relationship Id="rId9372" Type="http://schemas.openxmlformats.org/officeDocument/2006/relationships/hyperlink" Target="https://www.caixa.gov.br/Downloads/sinapi-cadernos-tecnicos/SINAPI-CT-TRANSPORTE-CARGA-E-DESCARGA-DE-MATERIAIS.pdf" TargetMode="External"/><Relationship Id="rId317" Type="http://schemas.openxmlformats.org/officeDocument/2006/relationships/hyperlink" Target="https://www.caixa.gov.br/Downloads/sinapi-cadernos-tecnicos/SINAPI-CT-ARMACAO-PARA-ESTRUTURAS-DE-CONCRETO-ARMADO.pdf" TargetMode="External"/><Relationship Id="rId731" Type="http://schemas.openxmlformats.org/officeDocument/2006/relationships/hyperlink" Target="https://www.caixa.gov.br/Downloads/sinapi-cadernos-tecnicos/SINAPI-CT-ATERRO-E-REATERRO-DE-VALAS.pdf" TargetMode="External"/><Relationship Id="rId1361" Type="http://schemas.openxmlformats.org/officeDocument/2006/relationships/hyperlink" Target="https://www.caixa.gov.br/Downloads/sinapi-cadernos-tecnicos/SINAPI-CT-CONCRETO-PROTENDIDO.pdf" TargetMode="External"/><Relationship Id="rId2412" Type="http://schemas.openxmlformats.org/officeDocument/2006/relationships/hyperlink" Target="https://www.caixa.gov.br/Downloads/sinapi-cadernos-tecnicos/SINAPI-CT-DEPRECIACAO-JUROS-IMPOSTOS-E-SEGUROS-MANUTENCAO-E-MATERIAIS-NA-OPERACAO-DOS-EQUIPAMENTOS.pdf" TargetMode="External"/><Relationship Id="rId5568" Type="http://schemas.openxmlformats.org/officeDocument/2006/relationships/hyperlink" Target="https://www.caixa.gov.br/Downloads/sinapi-cadernos-tecnicos/SINAPI-CT-INSTALACOES-PREDIAIS-DE-AGUA-FRIA-EM-PVC.pdf" TargetMode="External"/><Relationship Id="rId5982" Type="http://schemas.openxmlformats.org/officeDocument/2006/relationships/hyperlink" Target="https://www.caixa.gov.br/Downloads/sinapi-cadernos-tecnicos/SINAPI-CT-INSTALACOES-DE-GAS-E-INCENDIO-EM-ACO-E-FERRO-GALVANIZADO.pdf" TargetMode="External"/><Relationship Id="rId6619" Type="http://schemas.openxmlformats.org/officeDocument/2006/relationships/hyperlink" Target="https://www.caixa.gov.br/Downloads/sinapi-cadernos-tecnicos/SINAPI-CT-INSTALACOES-PARA-CANTEIROS-DE-OBRAS.pdf" TargetMode="External"/><Relationship Id="rId9025" Type="http://schemas.openxmlformats.org/officeDocument/2006/relationships/hyperlink" Target="https://www.caixa.gov.br/Downloads/sinapi-cadernos-tecnicos/SINAPI-CT-SUPRESSAO-VEGETAL.pdf" TargetMode="External"/><Relationship Id="rId1014" Type="http://schemas.openxmlformats.org/officeDocument/2006/relationships/hyperlink" Target="https://www.caixa.gov.br/Downloads/sinapi-cadernos-tecnicos/SINAPI-CT-BOCAS-PARA-BUEIROS.pdf" TargetMode="External"/><Relationship Id="rId4584" Type="http://schemas.openxmlformats.org/officeDocument/2006/relationships/hyperlink" Target="https://www.caixa.gov.br/Downloads/sinapi-cadernos-tecnicos/SINAPI-CT-INSTALACOES-ELETRICAS-ELETRODUTOS-CONEXOES-E-CONDULETES-APARENTES.pdf" TargetMode="External"/><Relationship Id="rId5635" Type="http://schemas.openxmlformats.org/officeDocument/2006/relationships/hyperlink" Target="https://www.caixa.gov.br/Downloads/sinapi-cadernos-tecnicos/SINAPI-CT-INSTALACOES-PREDIAIS-DE-AGUA-FRIA-EM-PVC.pdf" TargetMode="External"/><Relationship Id="rId8041" Type="http://schemas.openxmlformats.org/officeDocument/2006/relationships/hyperlink" Target="https://www.caixa.gov.br/Downloads/sinapi-cadernos-tecnicos/SINAPI-CT-PISOS.pdf" TargetMode="External"/><Relationship Id="rId3186" Type="http://schemas.openxmlformats.org/officeDocument/2006/relationships/hyperlink" Target="https://www.caixa.gov.br/Downloads/sinapi-cadernos-tecnicos/SINAPI-CT-ESCAVACAO-HORIZONTAL.pdf" TargetMode="External"/><Relationship Id="rId4237" Type="http://schemas.openxmlformats.org/officeDocument/2006/relationships/hyperlink" Target="https://www.caixa.gov.br/Downloads/sinapi-cadernos-tecnicos/SINAPI-CT-GUARDA-CORPO-CORRIMAO-E-GRADE-PARA-ESQUADRIAS.pdf" TargetMode="External"/><Relationship Id="rId4651" Type="http://schemas.openxmlformats.org/officeDocument/2006/relationships/hyperlink" Target="https://www.caixa.gov.br/Downloads/sinapi-cadernos-tecnicos/SINAPI-CT-INSTALACOES-ELETRICAS-QUADROS-CABOS-DISJUNTORES-CONTATORES-E-BARRAMENTOS-BLINDADOS.pdf" TargetMode="External"/><Relationship Id="rId3253" Type="http://schemas.openxmlformats.org/officeDocument/2006/relationships/hyperlink" Target="https://www.caixa.gov.br/Downloads/sinapi-cadernos-tecnicos/SINAPI-CT-ESCAVACAO-VERTICAL-A-CEU-ABERTO.pdf" TargetMode="External"/><Relationship Id="rId4304" Type="http://schemas.openxmlformats.org/officeDocument/2006/relationships/hyperlink" Target="https://www.caixa.gov.br/Downloads/sinapi-cadernos-tecnicos/SINAPI-CT-ILUMINACAO-PREDIAL-E-MONITORAMENTO.pdf" TargetMode="External"/><Relationship Id="rId5702" Type="http://schemas.openxmlformats.org/officeDocument/2006/relationships/hyperlink" Target="https://www.caixa.gov.br/Downloads/sinapi-cadernos-tecnicos/SINAPI-CT-INSTALACOES-PREDIAIS-DE-AGUA-QUENTE-EM-CPVC.pdf" TargetMode="External"/><Relationship Id="rId8858" Type="http://schemas.openxmlformats.org/officeDocument/2006/relationships/hyperlink" Target="https://www.caixa.gov.br/Downloads/sinapi-cadernos-tecnicos/SINAPI-CT-SINALIZACAO-HORIZONTAL-VIARIA.pdf" TargetMode="External"/><Relationship Id="rId174" Type="http://schemas.openxmlformats.org/officeDocument/2006/relationships/hyperlink" Target="https://www.caixa.gov.br/Downloads/sinapi-cadernos-tecnicos/SINAPI-CT-ARGAMASSAS.pdf" TargetMode="External"/><Relationship Id="rId7874" Type="http://schemas.openxmlformats.org/officeDocument/2006/relationships/hyperlink" Target="https://www.caixa.gov.br/Downloads/sinapi-cadernos-tecnicos/SINAPI-CT-PINTURA-INTERNA.pdf" TargetMode="External"/><Relationship Id="rId8925" Type="http://schemas.openxmlformats.org/officeDocument/2006/relationships/hyperlink" Target="https://www.caixa.gov.br/Downloads/sinapi-cadernos-tecnicos/SINAPI-CT-SISTEMA-DE-PROTECAO-CONTRA-DESCARGAS-ATMOSFERICAS-SPDA.pdf" TargetMode="External"/><Relationship Id="rId241" Type="http://schemas.openxmlformats.org/officeDocument/2006/relationships/hyperlink" Target="https://www.caixa.gov.br/Downloads/sinapi-cadernos-tecnicos/SINAPI-CT-ARGAMASSAS.pdf" TargetMode="External"/><Relationship Id="rId3320" Type="http://schemas.openxmlformats.org/officeDocument/2006/relationships/hyperlink" Target="https://www.caixa.gov.br/Downloads/sinapi-cadernos-tecnicos/SINAPI-CT-ESCAVACAO-DE-VALAS.pdf" TargetMode="External"/><Relationship Id="rId5078" Type="http://schemas.openxmlformats.org/officeDocument/2006/relationships/hyperlink" Target="https://www.caixa.gov.br/Downloads/sinapi-cadernos-tecnicos/SINAPI-CT-INSTALACOES-HIDRAULICAS-RESERVACAO-E-BOMBAS-DE-RECALQUE.pdf" TargetMode="External"/><Relationship Id="rId6476" Type="http://schemas.openxmlformats.org/officeDocument/2006/relationships/hyperlink" Target="https://www.caixa.gov.br/Downloads/sinapi-cadernos-tecnicos/SINAPI-CT-INSTALACOES-EM-COBRE.pdf" TargetMode="External"/><Relationship Id="rId6890" Type="http://schemas.openxmlformats.org/officeDocument/2006/relationships/hyperlink" Target="https://www.caixa.gov.br/Downloads/sinapi-metodologia/Livro_SINAPI_Calculos_Parametros.pdf" TargetMode="External"/><Relationship Id="rId7527" Type="http://schemas.openxmlformats.org/officeDocument/2006/relationships/hyperlink" Target="https://www.caixa.gov.br/Downloads/sinapi-cadernos-tecnicos/SINAPI-CT-PAREDES-DE-CONCRETO-ARMACAO.pdf" TargetMode="External"/><Relationship Id="rId7941" Type="http://schemas.openxmlformats.org/officeDocument/2006/relationships/hyperlink" Target="https://www.caixa.gov.br/Downloads/sinapi-cadernos-tecnicos/SINAPI-CT-PINTURA-EM-SUPERFICIES-METALICAS.pdf" TargetMode="External"/><Relationship Id="rId5492" Type="http://schemas.openxmlformats.org/officeDocument/2006/relationships/hyperlink" Target="https://www.caixa.gov.br/Downloads/sinapi-cadernos-tecnicos/SINAPI-CT-INSTALACOES-PREDIAIS-DE-AGUA-FRIA-EM-PVC.pdf" TargetMode="External"/><Relationship Id="rId6129" Type="http://schemas.openxmlformats.org/officeDocument/2006/relationships/hyperlink" Target="https://www.caixa.gov.br/Downloads/sinapi-cadernos-tecnicos/SINAPI-CT-INSTALACOES-DE-GAS-E-INCENDIO-EM-ACO-E-FERRO-GALVANIZADO.pdf" TargetMode="External"/><Relationship Id="rId6543" Type="http://schemas.openxmlformats.org/officeDocument/2006/relationships/hyperlink" Target="https://www.caixa.gov.br/Downloads/sinapi-cadernos-tecnicos/SINAPI-CT-INSTALACOES-EM-COBRE.pdf" TargetMode="External"/><Relationship Id="rId9699" Type="http://schemas.openxmlformats.org/officeDocument/2006/relationships/hyperlink" Target="https://www.caixa.gov.br/Downloads/sinapi-cadernos-tecnicos/SINAPI-CT-VALVULAS-E-REGISTROS-PARA-SISTEMAS-PREDIAIS.pdf" TargetMode="External"/><Relationship Id="rId1688" Type="http://schemas.openxmlformats.org/officeDocument/2006/relationships/hyperlink" Target="https://www.caixa.gov.br/Downloads/sinapi-cadernos-tecnicos/SINAPI-CT-CUSTOS-HORARIOS-PRODUTIVO-E-IMPRODUTIVO-DOS-EQUIPAMENTOS.pdf" TargetMode="External"/><Relationship Id="rId2739" Type="http://schemas.openxmlformats.org/officeDocument/2006/relationships/hyperlink" Target="https://www.caixa.gov.br/Downloads/sinapi-cadernos-tecnicos/SINAPI-CT-DRENAGEM-DE-AR-CONDICIONADO.pdf" TargetMode="External"/><Relationship Id="rId4094" Type="http://schemas.openxmlformats.org/officeDocument/2006/relationships/hyperlink" Target="https://www.caixa.gov.br/Downloads/sinapi-cadernos-tecnicos/SINAPI-CT-FORMAS-PARA-ESTRUTURAS-DE-CONCRETO-ARMADO.pdf" TargetMode="External"/><Relationship Id="rId5145" Type="http://schemas.openxmlformats.org/officeDocument/2006/relationships/hyperlink" Target="https://www.caixa.gov.br/Downloads/sinapi-cadernos-tecnicos/SINAPI-CT-INSTALACOES-HIDRAULICAS-EM-PEX.pdf" TargetMode="External"/><Relationship Id="rId6610" Type="http://schemas.openxmlformats.org/officeDocument/2006/relationships/hyperlink" Target="https://www.caixa.gov.br/Downloads/sinapi-cadernos-tecnicos/SINAPI-CT-INSTALACOES-EM-COBRE.pdf" TargetMode="External"/><Relationship Id="rId9766" Type="http://schemas.openxmlformats.org/officeDocument/2006/relationships/hyperlink" Target="https://www.caixa.gov.br/Downloads/sinapi-cadernos-tecnicos/SINAPI-CT-VALVULAS-PARA-REDES-DE-SANEAMENTO.pdf" TargetMode="External"/><Relationship Id="rId1755" Type="http://schemas.openxmlformats.org/officeDocument/2006/relationships/hyperlink" Target="https://www.caixa.gov.br/Downloads/sinapi-cadernos-tecnicos/SINAPI-CT-CUSTOS-HORARIOS-PRODUTIVO-E-IMPRODUTIVO-DOS-EQUIPAMENTOS.pdf" TargetMode="External"/><Relationship Id="rId4161" Type="http://schemas.openxmlformats.org/officeDocument/2006/relationships/hyperlink" Target="https://www.caixa.gov.br/Downloads/sinapi-cadernos-tecnicos/SINAPI-CT-GALERIAS-COM-ADUELAS-DE-CONCRETO.pdf" TargetMode="External"/><Relationship Id="rId5212" Type="http://schemas.openxmlformats.org/officeDocument/2006/relationships/hyperlink" Target="https://www.caixa.gov.br/Downloads/sinapi-cadernos-tecnicos/SINAPI-CT-INSTALACOES-HIDRAULICAS-EM-PEX.pdf" TargetMode="External"/><Relationship Id="rId8368" Type="http://schemas.openxmlformats.org/officeDocument/2006/relationships/hyperlink" Target="https://www.caixa.gov.br/Downloads/sinapi-cadernos-tecnicos/SINAPI-CT-RADIER-PISO-DE-CONCRETO-E-LAJE-SOBRE-SOLO.pdf" TargetMode="External"/><Relationship Id="rId8782" Type="http://schemas.openxmlformats.org/officeDocument/2006/relationships/hyperlink" Target="https://www.caixa.gov.br/Downloads/sinapi-cadernos-tecnicos/SINAPI-CT-REDES-DE-AGUA-E-ESGOTO-EM-PEAD-LISO-(TUBOS-E-CONEXOES).pdf" TargetMode="External"/><Relationship Id="rId9419" Type="http://schemas.openxmlformats.org/officeDocument/2006/relationships/hyperlink" Target="https://www.caixa.gov.br/Downloads/sinapi-cadernos-tecnicos/SINAPI-CT-TRANSPORTE-CARGA-E-DESCARGA-DE-MATERIAIS.pdf" TargetMode="External"/><Relationship Id="rId1408" Type="http://schemas.openxmlformats.org/officeDocument/2006/relationships/hyperlink" Target="https://www.caixa.gov.br/Downloads/sinapi-cadernos-tecnicos/SINAPI-CT-CONTRAPISO.pdf" TargetMode="External"/><Relationship Id="rId2806" Type="http://schemas.openxmlformats.org/officeDocument/2006/relationships/hyperlink" Target="https://www.caixa.gov.br/Downloads/sinapi-cadernos-tecnicos/SINAPI-CT-DUTOS-PARA-AR-CONDICIONADO.pdf" TargetMode="External"/><Relationship Id="rId7384" Type="http://schemas.openxmlformats.org/officeDocument/2006/relationships/hyperlink" Target="https://www.caixa.gov.br/Downloads/sinapi-cadernos-tecnicos/SINAPI-CT-MASSA-UNICA-EXTERNA.pdf" TargetMode="External"/><Relationship Id="rId8435" Type="http://schemas.openxmlformats.org/officeDocument/2006/relationships/hyperlink" Target="https://www.caixa.gov.br/Downloads/sinapi-cadernos-tecnicos/SINAPI-CT-RASGOS-E-FIXACOES.pdf" TargetMode="External"/><Relationship Id="rId47" Type="http://schemas.openxmlformats.org/officeDocument/2006/relationships/hyperlink" Target="https://www.caixa.gov.br/Downloads/sinapi-cadernos-tecnicos/SINAPI-CT-ALVENARIA-DE-VEDACAO.pdf" TargetMode="External"/><Relationship Id="rId1822" Type="http://schemas.openxmlformats.org/officeDocument/2006/relationships/hyperlink" Target="https://www.caixa.gov.br/Downloads/sinapi-cadernos-tecnicos/SINAPI-CT-CUSTOS-HORARIOS-PRODUTIVO-E-IMPRODUTIVO-DOS-EQUIPAMENTOS.pdf" TargetMode="External"/><Relationship Id="rId4978" Type="http://schemas.openxmlformats.org/officeDocument/2006/relationships/hyperlink" Target="https://www.caixa.gov.br/Downloads/sinapi-cadernos-tecnicos/SINAPI-CT-INSTALACOES-HIDRAULICAS-RESERVACAO-E-BOMBAS-DE-RECALQUE.pdf" TargetMode="External"/><Relationship Id="rId7037" Type="http://schemas.openxmlformats.org/officeDocument/2006/relationships/hyperlink" Target="https://www.caixa.gov.br/Downloads/sinapi-metodologia/Livro_SINAPI_Calculos_Parametros.pdf" TargetMode="External"/><Relationship Id="rId3994" Type="http://schemas.openxmlformats.org/officeDocument/2006/relationships/hyperlink" Target="https://www.caixa.gov.br/Downloads/sinapi-cadernos-tecnicos/SINAPI-CT-FUNDACOES-RASAS-(BLOCOS-SAPATAS-VIGAS-BALDRAME).pdf" TargetMode="External"/><Relationship Id="rId6053" Type="http://schemas.openxmlformats.org/officeDocument/2006/relationships/hyperlink" Target="https://www.caixa.gov.br/Downloads/sinapi-cadernos-tecnicos/SINAPI-CT-INSTALACOES-DE-GAS-E-INCENDIO-EM-ACO-E-FERRO-GALVANIZADO.pdf" TargetMode="External"/><Relationship Id="rId7451" Type="http://schemas.openxmlformats.org/officeDocument/2006/relationships/hyperlink" Target="https://www.caixa.gov.br/Downloads/sinapi-cadernos-tecnicos/SINAPI-CT-MASSA-UNICA-INTERNA.pdf" TargetMode="External"/><Relationship Id="rId8502" Type="http://schemas.openxmlformats.org/officeDocument/2006/relationships/hyperlink" Target="https://www.caixa.gov.br/Downloads/sinapi-cadernos-tecnicos/SINAPI-CT-RECOMPOSICAO-DE-PAVIMENTOS.pdf" TargetMode="External"/><Relationship Id="rId2596" Type="http://schemas.openxmlformats.org/officeDocument/2006/relationships/hyperlink" Target="https://www.caixa.gov.br/Downloads/sinapi-cadernos-tecnicos/SINAPI-CT-DEPRECIACAO-JUROS-IMPOSTOS-E-SEGUROS-MANUTENCAO-E-MATERIAIS-NA-OPERACAO-DOS-EQUIPAMENTOS.pdf" TargetMode="External"/><Relationship Id="rId3647" Type="http://schemas.openxmlformats.org/officeDocument/2006/relationships/hyperlink" Target="https://www.caixa.gov.br/Downloads/sinapi-cadernos-tecnicos/SINAPI-CT-ESTRUTURA-E-TRAMA-PARA-COBERTURA.pdf" TargetMode="External"/><Relationship Id="rId7104" Type="http://schemas.openxmlformats.org/officeDocument/2006/relationships/hyperlink" Target="https://www.caixa.gov.br/Downloads/sinapi-metodologia/Livro_SINAPI_Calculos_Parametros.pdf" TargetMode="External"/><Relationship Id="rId568" Type="http://schemas.openxmlformats.org/officeDocument/2006/relationships/hyperlink" Target="https://www.caixa.gov.br/Downloads/sinapi-cadernos-tecnicos/SINAPI-CT-ASSENTAMENTO-DE-TUBOS-DE-PVC-E-METALICOS-EM-REDES-DE-AGUA.pdf" TargetMode="External"/><Relationship Id="rId982" Type="http://schemas.openxmlformats.org/officeDocument/2006/relationships/hyperlink" Target="https://www.caixa.gov.br/Downloads/sinapi-cadernos-tecnicos/SINAPI-CT-ATERROS-BASES-SUB-BASES-E-IMPRIMACOES.pdf" TargetMode="External"/><Relationship Id="rId1198" Type="http://schemas.openxmlformats.org/officeDocument/2006/relationships/hyperlink" Target="https://www.caixa.gov.br/Downloads/sinapi-cadernos-tecnicos/SINAPI-CT-CANALETAS-GRELHAS-E-CAIXAS-COM-GRELHA-PARA-DRENAGEM.pdf" TargetMode="External"/><Relationship Id="rId2249" Type="http://schemas.openxmlformats.org/officeDocument/2006/relationships/hyperlink" Target="https://www.caixa.gov.br/Downloads/sinapi-cadernos-tecnicos/SINAPI-CT-DEPRECIACAO-JUROS-IMPOSTOS-E-SEGUROS-MANUTENCAO-E-MATERIAIS-NA-OPERACAO-DOS-EQUIPAMENTOS.pdf" TargetMode="External"/><Relationship Id="rId2663" Type="http://schemas.openxmlformats.org/officeDocument/2006/relationships/hyperlink" Target="https://www.caixa.gov.br/Downloads/sinapi-cadernos-tecnicos/SINAPI-CT-DEPRECIACAO-JUROS-IMPOSTOS-E-SEGUROS-MANUTENCAO-E-MATERIAIS-NA-OPERACAO-DOS-EQUIPAMENTOS.pdf" TargetMode="External"/><Relationship Id="rId3714" Type="http://schemas.openxmlformats.org/officeDocument/2006/relationships/hyperlink" Target="https://www.caixa.gov.br/Downloads/sinapi-cadernos-tecnicos/SINAPI-CT-ESTRUTURA-E-TRAMA-PARA-COBERTURA.pdf" TargetMode="External"/><Relationship Id="rId6120" Type="http://schemas.openxmlformats.org/officeDocument/2006/relationships/hyperlink" Target="https://www.caixa.gov.br/Downloads/sinapi-cadernos-tecnicos/SINAPI-CT-INSTALACOES-DE-GAS-E-INCENDIO-EM-ACO-E-FERRO-GALVANIZADO.pdf" TargetMode="External"/><Relationship Id="rId9276" Type="http://schemas.openxmlformats.org/officeDocument/2006/relationships/hyperlink" Target="https://www.caixa.gov.br/Downloads/sinapi-cadernos-tecnicos/SINAPI-CT-TRANSPORTE-DE-MATERIAIS-DENTRO-DO-CANTEIRO-DE-OBRAS.pdf" TargetMode="External"/><Relationship Id="rId9690" Type="http://schemas.openxmlformats.org/officeDocument/2006/relationships/hyperlink" Target="https://www.caixa.gov.br/Downloads/sinapi-cadernos-tecnicos/SINAPI-CT-VALVULAS-E-REGISTROS-PARA-SISTEMAS-PREDIAIS.pdf" TargetMode="External"/><Relationship Id="rId635" Type="http://schemas.openxmlformats.org/officeDocument/2006/relationships/hyperlink" Target="https://www.caixa.gov.br/Downloads/sinapi-cadernos-tecnicos/SINAPI-CT-ASSENTAMENTO-DE-TUBOS-DE-ESGOTO-OU-DRENAGEM-PLUVIAL-EM-CONCRETO.pdf" TargetMode="External"/><Relationship Id="rId1265" Type="http://schemas.openxmlformats.org/officeDocument/2006/relationships/hyperlink" Target="https://www.caixa.gov.br/Downloads/sinapi-cadernos-tecnicos/SINAPI-CT-CHAPISCO.pdf" TargetMode="External"/><Relationship Id="rId2316" Type="http://schemas.openxmlformats.org/officeDocument/2006/relationships/hyperlink" Target="https://www.caixa.gov.br/Downloads/sinapi-cadernos-tecnicos/SINAPI-CT-DEPRECIACAO-JUROS-IMPOSTOS-E-SEGUROS-MANUTENCAO-E-MATERIAIS-NA-OPERACAO-DOS-EQUIPAMENTOS.pdf" TargetMode="External"/><Relationship Id="rId2730" Type="http://schemas.openxmlformats.org/officeDocument/2006/relationships/hyperlink" Target="https://www.caixa.gov.br/Downloads/sinapi-cadernos-tecnicos/SINAPI-CT-DRAGAGEM.pdf" TargetMode="External"/><Relationship Id="rId5886" Type="http://schemas.openxmlformats.org/officeDocument/2006/relationships/hyperlink" Target="https://www.caixa.gov.br/Downloads/sinapi-cadernos-tecnicos/SINAPI-CT-INSTALACOES-PREDIAIS-DE-AGUAS-PLUVIAIS-TUBOS-CONEXOES-CAIXAS-E-RALOS.pdf" TargetMode="External"/><Relationship Id="rId8292" Type="http://schemas.openxmlformats.org/officeDocument/2006/relationships/hyperlink" Target="https://www.caixa.gov.br/Downloads/sinapi-cadernos-tecnicos/SINAPI-CT-POCOS-DE-VISITA-E-CAIXAS-PARA-BOCAS-DE-LOBO.pdf" TargetMode="External"/><Relationship Id="rId9343" Type="http://schemas.openxmlformats.org/officeDocument/2006/relationships/hyperlink" Target="https://www.caixa.gov.br/Downloads/sinapi-cadernos-tecnicos/SINAPI-CT-TRANSPORTE-CARGA-E-DESCARGA-DE-MATERIAIS.pdf" TargetMode="External"/><Relationship Id="rId702" Type="http://schemas.openxmlformats.org/officeDocument/2006/relationships/hyperlink" Target="https://www.caixa.gov.br/Downloads/sinapi-cadernos-tecnicos/SINAPI-CT-ASSENTAMENTO-DE-TUBOS-DE-ESGOTO-OU-DRENAGEM-PLUVIAL-EM-CONCRETO.pdf" TargetMode="External"/><Relationship Id="rId1332" Type="http://schemas.openxmlformats.org/officeDocument/2006/relationships/hyperlink" Target="https://www.caixa.gov.br/Downloads/sinapi-cadernos-tecnicos/SINAPI-CT-CONCRETO-PROJETADO.pdf" TargetMode="External"/><Relationship Id="rId4488" Type="http://schemas.openxmlformats.org/officeDocument/2006/relationships/hyperlink" Target="https://www.caixa.gov.br/Downloads/sinapi-cadernos-tecnicos/SINAPI-CT-INSTALACOES-ELETRICAS-ELETRODUTOS-EMBUTIDOS-CABOS-CAIXAS-TOMADAS-E-INTERRUPTORES.pdf" TargetMode="External"/><Relationship Id="rId5539" Type="http://schemas.openxmlformats.org/officeDocument/2006/relationships/hyperlink" Target="https://www.caixa.gov.br/Downloads/sinapi-cadernos-tecnicos/SINAPI-CT-INSTALACOES-PREDIAIS-DE-AGUA-FRIA-EM-PVC.pdf" TargetMode="External"/><Relationship Id="rId6937" Type="http://schemas.openxmlformats.org/officeDocument/2006/relationships/hyperlink" Target="https://www.caixa.gov.br/Downloads/sinapi-metodologia/Livro_SINAPI_Calculos_Parametros.pdf" TargetMode="External"/><Relationship Id="rId9410" Type="http://schemas.openxmlformats.org/officeDocument/2006/relationships/hyperlink" Target="https://www.caixa.gov.br/Downloads/sinapi-cadernos-tecnicos/SINAPI-CT-TRANSPORTE-CARGA-E-DESCARGA-DE-MATERIAIS.pdf" TargetMode="External"/><Relationship Id="rId5953" Type="http://schemas.openxmlformats.org/officeDocument/2006/relationships/hyperlink" Target="https://www.caixa.gov.br/Downloads/sinapi-cadernos-tecnicos/SINAPI-CT-INSTALACOES-DE-GAS-E-INCENDIO-EM-ACO-E-FERRO-GALVANIZADO.pdf" TargetMode="External"/><Relationship Id="rId8012" Type="http://schemas.openxmlformats.org/officeDocument/2006/relationships/hyperlink" Target="https://www.caixa.gov.br/Downloads/sinapi-cadernos-tecnicos/SINAPI-CT-PISOS.pdf" TargetMode="External"/><Relationship Id="rId3157" Type="http://schemas.openxmlformats.org/officeDocument/2006/relationships/hyperlink" Target="https://www.caixa.gov.br/Downloads/sinapi-cadernos-tecnicos/SINAPI-CT-ESCAVACAO-HORIZONTAL.pdf" TargetMode="External"/><Relationship Id="rId4555" Type="http://schemas.openxmlformats.org/officeDocument/2006/relationships/hyperlink" Target="https://www.caixa.gov.br/Downloads/sinapi-cadernos-tecnicos/SINAPI-CT-INSTALACOES-ELETRICAS-ELETRODUTOS-CONEXOES-E-CONDULETES-APARENTES.pdf" TargetMode="External"/><Relationship Id="rId5606" Type="http://schemas.openxmlformats.org/officeDocument/2006/relationships/hyperlink" Target="https://www.caixa.gov.br/Downloads/sinapi-cadernos-tecnicos/SINAPI-CT-INSTALACOES-PREDIAIS-DE-AGUA-FRIA-EM-PVC.pdf" TargetMode="External"/><Relationship Id="rId3571" Type="http://schemas.openxmlformats.org/officeDocument/2006/relationships/hyperlink" Target="https://www.caixa.gov.br/Downloads/sinapi-cadernos-tecnicos/SINAPI-CT-ESQUADRIAS-PORTAS.pdf" TargetMode="External"/><Relationship Id="rId4208" Type="http://schemas.openxmlformats.org/officeDocument/2006/relationships/hyperlink" Target="https://www.caixa.gov.br/Downloads/sinapi-cadernos-tecnicos/SINAPI-CT-GRAUTE-E-ARMACAO.pdf" TargetMode="External"/><Relationship Id="rId4622" Type="http://schemas.openxmlformats.org/officeDocument/2006/relationships/hyperlink" Target="https://www.caixa.gov.br/Downloads/sinapi-cadernos-tecnicos/SINAPI-CT-INSTALACOES-ELETRICAS-ELETRODUTOS-CONEXOES-E-CONDULETES-APARENTES.pdf" TargetMode="External"/><Relationship Id="rId7778" Type="http://schemas.openxmlformats.org/officeDocument/2006/relationships/hyperlink" Target="https://www.caixa.gov.br/Downloads/sinapi-cadernos-tecnicos/SINAPI-CT-PERFURACAO-HORIZONTAL-DIRECIONAL-HDD.pdf" TargetMode="External"/><Relationship Id="rId8829" Type="http://schemas.openxmlformats.org/officeDocument/2006/relationships/hyperlink" Target="https://www.caixa.gov.br/Downloads/sinapi-cadernos-tecnicos/SINAPI-CT-REVESTIMENTOS-CERAMICOS-INTERNOS.pdf" TargetMode="External"/><Relationship Id="rId492" Type="http://schemas.openxmlformats.org/officeDocument/2006/relationships/hyperlink" Target="https://www.caixa.gov.br/Downloads/sinapi-cadernos-tecnicos/SINAPI-CT-ASSENTAMENTO-DE-TUBOS-DE-PVC-E-METALICOS-EM-REDES-DE-AGUA.pdf" TargetMode="External"/><Relationship Id="rId2173" Type="http://schemas.openxmlformats.org/officeDocument/2006/relationships/hyperlink" Target="https://www.caixa.gov.br/Downloads/sinapi-cadernos-tecnicos/SINAPI-CT-DEPRECIACAO-JUROS-IMPOSTOS-E-SEGUROS-MANUTENCAO-E-MATERIAIS-NA-OPERACAO-DOS-EQUIPAMENTOS.pdf" TargetMode="External"/><Relationship Id="rId3224" Type="http://schemas.openxmlformats.org/officeDocument/2006/relationships/hyperlink" Target="https://www.caixa.gov.br/Downloads/sinapi-cadernos-tecnicos/SINAPI-CT-ESCAVACAO-VERTICAL-A-CEU-ABERTO.pdf" TargetMode="External"/><Relationship Id="rId6794" Type="http://schemas.openxmlformats.org/officeDocument/2006/relationships/hyperlink" Target="https://www.caixa.gov.br/Downloads/sinapi-metodologia/Livro_SINAPI_Calculos_Parametros.pdf" TargetMode="External"/><Relationship Id="rId7845" Type="http://schemas.openxmlformats.org/officeDocument/2006/relationships/hyperlink" Target="https://www.caixa.gov.br/Downloads/sinapi-cadernos-tecnicos/SINAPI-CT-PINTURA-EXTERNA.pdf" TargetMode="External"/><Relationship Id="rId145" Type="http://schemas.openxmlformats.org/officeDocument/2006/relationships/hyperlink" Target="https://www.caixa.gov.br/Downloads/sinapi-cadernos-tecnicos/SINAPI-CT-ARGAMASSAS.pdf" TargetMode="External"/><Relationship Id="rId2240" Type="http://schemas.openxmlformats.org/officeDocument/2006/relationships/hyperlink" Target="https://www.caixa.gov.br/Downloads/sinapi-cadernos-tecnicos/SINAPI-CT-DEPRECIACAO-JUROS-IMPOSTOS-E-SEGUROS-MANUTENCAO-E-MATERIAIS-NA-OPERACAO-DOS-EQUIPAMENTOS.pdf" TargetMode="External"/><Relationship Id="rId5396" Type="http://schemas.openxmlformats.org/officeDocument/2006/relationships/hyperlink" Target="https://www.caixa.gov.br/Downloads/sinapi-cadernos-tecnicos/SINAPI-CT-INSTALACOES-PREDIAIS-DE-ESGOTO-TUBOS-E-CONEXOES.pdf" TargetMode="External"/><Relationship Id="rId6447" Type="http://schemas.openxmlformats.org/officeDocument/2006/relationships/hyperlink" Target="https://www.caixa.gov.br/Downloads/sinapi-cadernos-tecnicos/SINAPI-CT-INSTALACOES-EM-COBRE.pdf" TargetMode="External"/><Relationship Id="rId6861" Type="http://schemas.openxmlformats.org/officeDocument/2006/relationships/hyperlink" Target="https://www.caixa.gov.br/Downloads/sinapi-metodologia/Livro_SINAPI_Calculos_Parametros.pdf" TargetMode="External"/><Relationship Id="rId212" Type="http://schemas.openxmlformats.org/officeDocument/2006/relationships/hyperlink" Target="https://www.caixa.gov.br/Downloads/sinapi-cadernos-tecnicos/SINAPI-CT-ARGAMASSAS.pdf" TargetMode="External"/><Relationship Id="rId5049" Type="http://schemas.openxmlformats.org/officeDocument/2006/relationships/hyperlink" Target="https://www.caixa.gov.br/Downloads/sinapi-cadernos-tecnicos/SINAPI-CT-INSTALACOES-HIDRAULICAS-RESERVACAO-E-BOMBAS-DE-RECALQUE.pdf" TargetMode="External"/><Relationship Id="rId5463" Type="http://schemas.openxmlformats.org/officeDocument/2006/relationships/hyperlink" Target="https://www.caixa.gov.br/Downloads/sinapi-cadernos-tecnicos/SINAPI-CT-INSTALACOES-PREDIAIS-DE-AGUA-FRIA-EM-PVC.pdf" TargetMode="External"/><Relationship Id="rId6514" Type="http://schemas.openxmlformats.org/officeDocument/2006/relationships/hyperlink" Target="https://www.caixa.gov.br/Downloads/sinapi-cadernos-tecnicos/SINAPI-CT-INSTALACOES-EM-COBRE.pdf" TargetMode="External"/><Relationship Id="rId7912" Type="http://schemas.openxmlformats.org/officeDocument/2006/relationships/hyperlink" Target="https://www.caixa.gov.br/Downloads/sinapi-cadernos-tecnicos/SINAPI-CT-PINTURA-EM-MADEIRA.pdf" TargetMode="External"/><Relationship Id="rId4065" Type="http://schemas.openxmlformats.org/officeDocument/2006/relationships/hyperlink" Target="https://www.caixa.gov.br/Downloads/sinapi-cadernos-tecnicos/SINAPI-CT-FORMAS-PARA-ESTRUTURAS-DE-CONCRETO-ARMADO.pdf" TargetMode="External"/><Relationship Id="rId5116" Type="http://schemas.openxmlformats.org/officeDocument/2006/relationships/hyperlink" Target="https://www.caixa.gov.br/Downloads/sinapi-cadernos-tecnicos/SINAPI-CT-INSTALACOES-HIDRAULICAS-EM-PEX.pdf" TargetMode="External"/><Relationship Id="rId1659" Type="http://schemas.openxmlformats.org/officeDocument/2006/relationships/hyperlink" Target="https://www.caixa.gov.br/Downloads/sinapi-cadernos-tecnicos/SINAPI-CT-CUSTOS-HORARIOS-PRODUTIVO-E-IMPRODUTIVO-DOS-EQUIPAMENTOS.pdf" TargetMode="External"/><Relationship Id="rId3081" Type="http://schemas.openxmlformats.org/officeDocument/2006/relationships/hyperlink" Target="https://www.caixa.gov.br/Downloads/sinapi-cadernos-tecnicos/SINAPI-CT-ESCADAS.pdf" TargetMode="External"/><Relationship Id="rId4132" Type="http://schemas.openxmlformats.org/officeDocument/2006/relationships/hyperlink" Target="https://www.caixa.gov.br/Downloads/sinapi-cadernos-tecnicos/SINAPI-CT-GABIOES-EXECUCAO-DE-MURO-E-PROTECAO-SUPERFICIAL.pdf" TargetMode="External"/><Relationship Id="rId5530" Type="http://schemas.openxmlformats.org/officeDocument/2006/relationships/hyperlink" Target="https://www.caixa.gov.br/Downloads/sinapi-cadernos-tecnicos/SINAPI-CT-INSTALACOES-PREDIAIS-DE-AGUA-FRIA-EM-PVC.pdf" TargetMode="External"/><Relationship Id="rId7288" Type="http://schemas.openxmlformats.org/officeDocument/2006/relationships/hyperlink" Target="https://www.caixa.gov.br/Downloads/sinapi-cadernos-tecnicos/SINAPI-CT-LUMINARIAS-EXTERNAS.pdf" TargetMode="External"/><Relationship Id="rId8686" Type="http://schemas.openxmlformats.org/officeDocument/2006/relationships/hyperlink" Target="https://www.caixa.gov.br/Downloads/sinapi-cadernos-tecnicos/SINAPI-CT-REDES-DE-AGUA-E-ESGOTO-EM-PEAD-LISO-(TUBOS-E-CONEXOES).pdf" TargetMode="External"/><Relationship Id="rId9737" Type="http://schemas.openxmlformats.org/officeDocument/2006/relationships/hyperlink" Target="https://www.caixa.gov.br/Downloads/sinapi-cadernos-tecnicos/SINAPI-CT-VALVULAS-PARA-REDES-DE-SANEAMENTO.pdf" TargetMode="External"/><Relationship Id="rId1726" Type="http://schemas.openxmlformats.org/officeDocument/2006/relationships/hyperlink" Target="https://www.caixa.gov.br/Downloads/sinapi-cadernos-tecnicos/SINAPI-CT-CUSTOS-HORARIOS-PRODUTIVO-E-IMPRODUTIVO-DOS-EQUIPAMENTOS.pdf" TargetMode="External"/><Relationship Id="rId8339" Type="http://schemas.openxmlformats.org/officeDocument/2006/relationships/hyperlink" Target="https://www.caixa.gov.br/Downloads/sinapi-cadernos-tecnicos/SINAPI-CT-PRODUCAO-DE-CONCRETOS-E-ARGAMASSAS-UTILIZANDO-AGREGADO-RECICLADO.pdf" TargetMode="External"/><Relationship Id="rId8753" Type="http://schemas.openxmlformats.org/officeDocument/2006/relationships/hyperlink" Target="https://www.caixa.gov.br/Downloads/sinapi-cadernos-tecnicos/SINAPI-CT-REDES-DE-AGUA-E-ESGOTO-EM-PEAD-LISO-(TUBOS-E-CONEXOES).pdf" TargetMode="External"/><Relationship Id="rId18" Type="http://schemas.openxmlformats.org/officeDocument/2006/relationships/hyperlink" Target="https://www.caixa.gov.br/Downloads/sinapi-cadernos-tecnicos/SINAPI-CT-ALVENARIA-ESTRUTURAL-BLOCOS-DE-CONCRETO.pdf" TargetMode="External"/><Relationship Id="rId3898" Type="http://schemas.openxmlformats.org/officeDocument/2006/relationships/hyperlink" Target="https://www.caixa.gov.br/Downloads/sinapi-cadernos-tecnicos/SINAPI-CT-FACHADAS-COM-PLACAS-CERAMICAS-E-GRANITO-INSERTADAS.pdf" TargetMode="External"/><Relationship Id="rId4949" Type="http://schemas.openxmlformats.org/officeDocument/2006/relationships/hyperlink" Target="https://www.caixa.gov.br/Downloads/sinapi-cadernos-tecnicos/SINAPI-CT-INSTALACOES-HIDRAULICAS-RESERVACAO-E-BOMBAS-DE-RECALQUE.pdf" TargetMode="External"/><Relationship Id="rId7355" Type="http://schemas.openxmlformats.org/officeDocument/2006/relationships/hyperlink" Target="https://www.caixa.gov.br/Downloads/sinapi-cadernos-tecnicos/SINAPI-CT-MASSA-UNICA-EXTERNA.pdf" TargetMode="External"/><Relationship Id="rId8406" Type="http://schemas.openxmlformats.org/officeDocument/2006/relationships/hyperlink" Target="https://www.caixa.gov.br/Downloads/sinapi-cadernos-tecnicos/SINAPI-CT-RADIER-PISO-DE-CONCRETO-E-LAJE-SOBRE-SOLO.pdf" TargetMode="External"/><Relationship Id="rId8820" Type="http://schemas.openxmlformats.org/officeDocument/2006/relationships/hyperlink" Target="https://www.caixa.gov.br/Downloads/sinapi-cadernos-tecnicos/SINAPI-CT-REVESTIMENTOS-CERAMICOS-INTERNOS.pdf" TargetMode="External"/><Relationship Id="rId3965" Type="http://schemas.openxmlformats.org/officeDocument/2006/relationships/hyperlink" Target="https://www.caixa.gov.br/Downloads/sinapi-cadernos-tecnicos/SINAPI-CT-FOSSAS-E-SUMIDOUROS.pdf" TargetMode="External"/><Relationship Id="rId6371" Type="http://schemas.openxmlformats.org/officeDocument/2006/relationships/hyperlink" Target="https://www.caixa.gov.br/Downloads/sinapi-cadernos-tecnicos/SINAPI-CT-INSTALACOES-EM-COBRE.pdf" TargetMode="External"/><Relationship Id="rId7008" Type="http://schemas.openxmlformats.org/officeDocument/2006/relationships/hyperlink" Target="https://www.caixa.gov.br/Downloads/sinapi-metodologia/Livro_SINAPI_Calculos_Parametros.pdf" TargetMode="External"/><Relationship Id="rId7422" Type="http://schemas.openxmlformats.org/officeDocument/2006/relationships/hyperlink" Target="https://www.caixa.gov.br/Downloads/sinapi-cadernos-tecnicos/SINAPI-CT-MASSA-UNICA-INTERNA.pdf" TargetMode="External"/><Relationship Id="rId886" Type="http://schemas.openxmlformats.org/officeDocument/2006/relationships/hyperlink" Target="https://www.caixa.gov.br/Downloads/sinapi-cadernos-tecnicos/SINAPI-CT-ATERROS-BASES-SUB-BASES-E-IMPRIMACOES.pdf" TargetMode="External"/><Relationship Id="rId2567" Type="http://schemas.openxmlformats.org/officeDocument/2006/relationships/hyperlink" Target="https://www.caixa.gov.br/Downloads/sinapi-cadernos-tecnicos/SINAPI-CT-DEPRECIACAO-JUROS-IMPOSTOS-E-SEGUROS-MANUTENCAO-E-MATERIAIS-NA-OPERACAO-DOS-EQUIPAMENTOS.pdf" TargetMode="External"/><Relationship Id="rId3618" Type="http://schemas.openxmlformats.org/officeDocument/2006/relationships/hyperlink" Target="https://www.caixa.gov.br/Downloads/sinapi-cadernos-tecnicos/SINAPI-CT-ESTRUTURA-E-TRAMA-PARA-COBERTURA.pdf" TargetMode="External"/><Relationship Id="rId6024" Type="http://schemas.openxmlformats.org/officeDocument/2006/relationships/hyperlink" Target="https://www.caixa.gov.br/Downloads/sinapi-cadernos-tecnicos/SINAPI-CT-INSTALACOES-DE-GAS-E-INCENDIO-EM-ACO-E-FERRO-GALVANIZADO.pdf" TargetMode="External"/><Relationship Id="rId9594" Type="http://schemas.openxmlformats.org/officeDocument/2006/relationships/hyperlink" Target="https://www.caixa.gov.br/Downloads/sinapi-cadernos-tecnicos/SINAPI-CT-VIDROS-E-ESPELHOS.pdf" TargetMode="External"/><Relationship Id="rId2" Type="http://schemas.openxmlformats.org/officeDocument/2006/relationships/hyperlink" Target="https://www.caixa.gov.br/Downloads/sinapi-cadernos-tecnicos/SINAPI-CT-ACESSIBILIDADE.pdf" TargetMode="External"/><Relationship Id="rId539" Type="http://schemas.openxmlformats.org/officeDocument/2006/relationships/hyperlink" Target="https://www.caixa.gov.br/Downloads/sinapi-cadernos-tecnicos/SINAPI-CT-ASSENTAMENTO-DE-TUBOS-DE-PVC-E-METALICOS-EM-REDES-DE-AGUA.pdf" TargetMode="External"/><Relationship Id="rId1169" Type="http://schemas.openxmlformats.org/officeDocument/2006/relationships/hyperlink" Target="https://www.caixa.gov.br/Downloads/sinapi-cadernos-tecnicos/SINAPI-CT-CAIXAS-DE-AGUA-PARA-EDIFICACOES.pdf" TargetMode="External"/><Relationship Id="rId1583" Type="http://schemas.openxmlformats.org/officeDocument/2006/relationships/hyperlink" Target="https://www.caixa.gov.br/Downloads/sinapi-cadernos-tecnicos/SINAPI-CT-CUSTOS-HORARIOS-PRODUTIVO-E-IMPRODUTIVO-DOS-EQUIPAMENTOS.pdf" TargetMode="External"/><Relationship Id="rId2981" Type="http://schemas.openxmlformats.org/officeDocument/2006/relationships/hyperlink" Target="https://www.caixa.gov.br/Downloads/sinapi-cadernos-tecnicos/SINAPI-CT-EQUIPAMENTOS-DE-PROTECAO-COLETIVA.pdf" TargetMode="External"/><Relationship Id="rId5040" Type="http://schemas.openxmlformats.org/officeDocument/2006/relationships/hyperlink" Target="https://www.caixa.gov.br/Downloads/sinapi-cadernos-tecnicos/SINAPI-CT-INSTALACOES-HIDRAULICAS-RESERVACAO-E-BOMBAS-DE-RECALQUE.pdf" TargetMode="External"/><Relationship Id="rId8196" Type="http://schemas.openxmlformats.org/officeDocument/2006/relationships/hyperlink" Target="https://www.caixa.gov.br/Downloads/sinapi-cadernos-tecnicos/SINAPI-CT-POCOS-DE-VISITA-E-CAIXAS-PARA-BOCAS-DE-LOBO.pdf" TargetMode="External"/><Relationship Id="rId9247" Type="http://schemas.openxmlformats.org/officeDocument/2006/relationships/hyperlink" Target="https://www.caixa.gov.br/Downloads/sinapi-cadernos-tecnicos/SINAPI-CT-TRANSPORTE-DE-MATERIAIS-DENTRO-DO-CANTEIRO-DE-OBRAS.pdf" TargetMode="External"/><Relationship Id="rId953" Type="http://schemas.openxmlformats.org/officeDocument/2006/relationships/hyperlink" Target="https://www.caixa.gov.br/Downloads/sinapi-cadernos-tecnicos/SINAPI-CT-ATERROS-BASES-SUB-BASES-E-IMPRIMACOES.pdf" TargetMode="External"/><Relationship Id="rId1236" Type="http://schemas.openxmlformats.org/officeDocument/2006/relationships/hyperlink" Target="https://www.caixa.gov.br/Downloads/sinapi-cadernos-tecnicos/SINAPI-CT-CERCAS-PROTETORES-E-ALAMBRADOS.pdf" TargetMode="External"/><Relationship Id="rId2634" Type="http://schemas.openxmlformats.org/officeDocument/2006/relationships/hyperlink" Target="https://www.caixa.gov.br/Downloads/sinapi-cadernos-tecnicos/SINAPI-CT-DEPRECIACAO-JUROS-IMPOSTOS-E-SEGUROS-MANUTENCAO-E-MATERIAIS-NA-OPERACAO-DOS-EQUIPAMENTOS.pdf" TargetMode="External"/><Relationship Id="rId8263" Type="http://schemas.openxmlformats.org/officeDocument/2006/relationships/hyperlink" Target="https://www.caixa.gov.br/Downloads/sinapi-cadernos-tecnicos/SINAPI-CT-POCOS-DE-VISITA-E-CAIXAS-PARA-BOCAS-DE-LOBO.pdf" TargetMode="External"/><Relationship Id="rId9661" Type="http://schemas.openxmlformats.org/officeDocument/2006/relationships/hyperlink" Target="https://www.caixa.gov.br/Downloads/sinapi-cadernos-tecnicos/SINAPI-CT-VALVULAS-E-REGISTROS-PARA-SISTEMAS-PREDIAIS.pdf" TargetMode="External"/><Relationship Id="rId606" Type="http://schemas.openxmlformats.org/officeDocument/2006/relationships/hyperlink" Target="https://www.caixa.gov.br/Downloads/sinapi-cadernos-tecnicos/SINAPI-CT-ASSENTAMENTO-DE-TUBOS-DE-PVC-E-METALICOS-EM-REDES-DE-AGUA.pdf" TargetMode="External"/><Relationship Id="rId1650" Type="http://schemas.openxmlformats.org/officeDocument/2006/relationships/hyperlink" Target="https://www.caixa.gov.br/Downloads/sinapi-cadernos-tecnicos/SINAPI-CT-CUSTOS-HORARIOS-PRODUTIVO-E-IMPRODUTIVO-DOS-EQUIPAMENTOS.pdf" TargetMode="External"/><Relationship Id="rId2701" Type="http://schemas.openxmlformats.org/officeDocument/2006/relationships/hyperlink" Target="https://www.caixa.gov.br/Downloads/sinapi-cadernos-tecnicos/SINAPI-CT-DEPRECIACAO-JUROS-IMPOSTOS-E-SEGUROS-MANUTENCAO-E-MATERIAIS-NA-OPERACAO-DOS-EQUIPAMENTOS.pdf" TargetMode="External"/><Relationship Id="rId5857" Type="http://schemas.openxmlformats.org/officeDocument/2006/relationships/hyperlink" Target="https://www.caixa.gov.br/Downloads/sinapi-cadernos-tecnicos/SINAPI-CT-INSTALACOES-PREDIAIS-DE-AGUAS-PLUVIAIS-TUBOS-CONEXOES-CAIXAS-E-RALOS.pdf" TargetMode="External"/><Relationship Id="rId6908" Type="http://schemas.openxmlformats.org/officeDocument/2006/relationships/hyperlink" Target="https://www.caixa.gov.br/Downloads/sinapi-metodologia/Livro_SINAPI_Calculos_Parametros.pdf" TargetMode="External"/><Relationship Id="rId9314" Type="http://schemas.openxmlformats.org/officeDocument/2006/relationships/hyperlink" Target="https://www.caixa.gov.br/Downloads/sinapi-cadernos-tecnicos/SINAPI-CT-TRANSPORTE-CARGA-E-DESCARGA-DE-MATERIAIS.pdf" TargetMode="External"/><Relationship Id="rId1303" Type="http://schemas.openxmlformats.org/officeDocument/2006/relationships/hyperlink" Target="https://www.caixa.gov.br/Downloads/sinapi-cadernos-tecnicos/SINAPI-CT-CONCRETAGEM-PARA-ESTRUTURAS-DE-CONCRETO-ARMADO.pdf" TargetMode="External"/><Relationship Id="rId4459" Type="http://schemas.openxmlformats.org/officeDocument/2006/relationships/hyperlink" Target="https://www.caixa.gov.br/Downloads/sinapi-cadernos-tecnicos/SINAPI-CT-INSTALACOES-ELETRICAS-ELETRODUTOS-EMBUTIDOS-CABOS-CAIXAS-TOMADAS-E-INTERRUPTORES.pdf" TargetMode="External"/><Relationship Id="rId4873" Type="http://schemas.openxmlformats.org/officeDocument/2006/relationships/hyperlink" Target="https://www.caixa.gov.br/Downloads/sinapi-cadernos-tecnicos/SINAPI-CT-INSTALACOES-HIDRAULICAS-RESERVACAO-E-BOMBAS-DE-RECALQUE.pdf" TargetMode="External"/><Relationship Id="rId5924" Type="http://schemas.openxmlformats.org/officeDocument/2006/relationships/hyperlink" Target="https://www.caixa.gov.br/Downloads/sinapi-cadernos-tecnicos/SINAPI-CT-INSTALACOES-DE-DIVISORIAS-DIVERSAS.pdf" TargetMode="External"/><Relationship Id="rId8330" Type="http://schemas.openxmlformats.org/officeDocument/2006/relationships/hyperlink" Target="https://www.caixa.gov.br/Downloads/sinapi-cadernos-tecnicos/SINAPI-CT-PRODUCAO-DE-CONCRETO.pdf" TargetMode="External"/><Relationship Id="rId3475" Type="http://schemas.openxmlformats.org/officeDocument/2006/relationships/hyperlink" Target="https://www.caixa.gov.br/Downloads/sinapi-cadernos-tecnicos/SINAPI-CT-ESQUADRIAS-PORTAS.pdf" TargetMode="External"/><Relationship Id="rId4526" Type="http://schemas.openxmlformats.org/officeDocument/2006/relationships/hyperlink" Target="https://www.caixa.gov.br/Downloads/sinapi-cadernos-tecnicos/SINAPI-CT-INSTALACOES-ELETRICAS-ELETRODUTOS-EMBUTIDOS-CABOS-CAIXAS-TOMADAS-E-INTERRUPTORES.pdf" TargetMode="External"/><Relationship Id="rId4940" Type="http://schemas.openxmlformats.org/officeDocument/2006/relationships/hyperlink" Target="https://www.caixa.gov.br/Downloads/sinapi-cadernos-tecnicos/SINAPI-CT-INSTALACOES-HIDRAULICAS-RESERVACAO-E-BOMBAS-DE-RECALQUE.pdf" TargetMode="External"/><Relationship Id="rId396" Type="http://schemas.openxmlformats.org/officeDocument/2006/relationships/hyperlink" Target="https://www.caixa.gov.br/Downloads/sinapi-cadernos-tecnicos/SINAPI-CT-ASSENTAMENTO-DE-TUBOS-DE-ESGOTO-EM-PVC-E-PEAD.pdf" TargetMode="External"/><Relationship Id="rId2077" Type="http://schemas.openxmlformats.org/officeDocument/2006/relationships/hyperlink" Target="https://www.caixa.gov.br/Downloads/sinapi-cadernos-tecnicos/SINAPI-CT-DEPRECIACAO-JUROS-IMPOSTOS-E-SEGUROS-MANUTENCAO-E-MATERIAIS-NA-OPERACAO-DOS-EQUIPAMENTOS.pdf" TargetMode="External"/><Relationship Id="rId2491" Type="http://schemas.openxmlformats.org/officeDocument/2006/relationships/hyperlink" Target="https://www.caixa.gov.br/Downloads/sinapi-cadernos-tecnicos/SINAPI-CT-DEPRECIACAO-JUROS-IMPOSTOS-E-SEGUROS-MANUTENCAO-E-MATERIAIS-NA-OPERACAO-DOS-EQUIPAMENTOS.pdf" TargetMode="External"/><Relationship Id="rId3128" Type="http://schemas.openxmlformats.org/officeDocument/2006/relationships/hyperlink" Target="https://www.caixa.gov.br/Downloads/sinapi-cadernos-tecnicos/SINAPI-CT-ESCADAS.pdf" TargetMode="External"/><Relationship Id="rId3542" Type="http://schemas.openxmlformats.org/officeDocument/2006/relationships/hyperlink" Target="https://www.caixa.gov.br/Downloads/sinapi-cadernos-tecnicos/SINAPI-CT-ESQUADRIAS-PORTAS.pdf" TargetMode="External"/><Relationship Id="rId6698" Type="http://schemas.openxmlformats.org/officeDocument/2006/relationships/hyperlink" Target="https://www.caixa.gov.br/Downloads/sinapi-cadernos-tecnicos/SINAPI-CT-LASTRO.pdf" TargetMode="External"/><Relationship Id="rId7749" Type="http://schemas.openxmlformats.org/officeDocument/2006/relationships/hyperlink" Target="https://www.caixa.gov.br/Downloads/sinapi-cadernos-tecnicos/SINAPI-CT-PEITORIS-E-CHAPINS.pdf" TargetMode="External"/><Relationship Id="rId463" Type="http://schemas.openxmlformats.org/officeDocument/2006/relationships/hyperlink" Target="https://www.caixa.gov.br/Downloads/sinapi-cadernos-tecnicos/SINAPI-CT-ASSENTAMENTO-DE-TUBOS-DE-PVC-E-METALICOS-EM-REDES-DE-AGUA.pdf" TargetMode="External"/><Relationship Id="rId1093" Type="http://schemas.openxmlformats.org/officeDocument/2006/relationships/hyperlink" Target="https://www.caixa.gov.br/Downloads/sinapi-cadernos-tecnicos/SINAPI-CT-CAIXAS-ENTERRADAS.pdf" TargetMode="External"/><Relationship Id="rId2144" Type="http://schemas.openxmlformats.org/officeDocument/2006/relationships/hyperlink" Target="https://www.caixa.gov.br/Downloads/sinapi-cadernos-tecnicos/SINAPI-CT-DEPRECIACAO-JUROS-IMPOSTOS-E-SEGUROS-MANUTENCAO-E-MATERIAIS-NA-OPERACAO-DOS-EQUIPAMENTOS.pdf" TargetMode="External"/><Relationship Id="rId9171" Type="http://schemas.openxmlformats.org/officeDocument/2006/relationships/hyperlink" Target="https://www.caixa.gov.br/Downloads/sinapi-cadernos-tecnicos/SINAPI-CT-TRANSPORTE-FLUVIAL-CARGA-E-DESCARGA.pdf" TargetMode="External"/><Relationship Id="rId116" Type="http://schemas.openxmlformats.org/officeDocument/2006/relationships/hyperlink" Target="https://www.caixa.gov.br/Downloads/sinapi-cadernos-tecnicos/SINAPI-CT-ARGAMASSAS.pdf" TargetMode="External"/><Relationship Id="rId530" Type="http://schemas.openxmlformats.org/officeDocument/2006/relationships/hyperlink" Target="https://www.caixa.gov.br/Downloads/sinapi-cadernos-tecnicos/SINAPI-CT-ASSENTAMENTO-DE-TUBOS-DE-PVC-E-METALICOS-EM-REDES-DE-AGUA.pdf" TargetMode="External"/><Relationship Id="rId1160" Type="http://schemas.openxmlformats.org/officeDocument/2006/relationships/hyperlink" Target="https://www.caixa.gov.br/Downloads/sinapi-cadernos-tecnicos/SINAPI-CT-CAIXAS-DE-AGUA-PARA-EDIFICACOES.pdf" TargetMode="External"/><Relationship Id="rId2211" Type="http://schemas.openxmlformats.org/officeDocument/2006/relationships/hyperlink" Target="https://www.caixa.gov.br/Downloads/sinapi-cadernos-tecnicos/SINAPI-CT-DEPRECIACAO-JUROS-IMPOSTOS-E-SEGUROS-MANUTENCAO-E-MATERIAIS-NA-OPERACAO-DOS-EQUIPAMENTOS.pdf" TargetMode="External"/><Relationship Id="rId5367" Type="http://schemas.openxmlformats.org/officeDocument/2006/relationships/hyperlink" Target="https://www.caixa.gov.br/Downloads/sinapi-cadernos-tecnicos/SINAPI-CT-INSTALACOES-PREDIAIS-DE-ESGOTO-TUBOS-E-CONEXOES.pdf" TargetMode="External"/><Relationship Id="rId6765" Type="http://schemas.openxmlformats.org/officeDocument/2006/relationships/hyperlink" Target="https://www.caixa.gov.br/Downloads/sinapi-cadernos-tecnicos/SINAPI-CT-LIMPEZA-DE-OBRA.pdf" TargetMode="External"/><Relationship Id="rId7816" Type="http://schemas.openxmlformats.org/officeDocument/2006/relationships/hyperlink" Target="https://www.caixa.gov.br/Downloads/sinapi-cadernos-tecnicos/SINAPI-CT-PERFURACAO-HORIZONTAL-DIRECIONAL-HDD.pdf" TargetMode="External"/><Relationship Id="rId5781" Type="http://schemas.openxmlformats.org/officeDocument/2006/relationships/hyperlink" Target="https://www.caixa.gov.br/Downloads/sinapi-cadernos-tecnicos/SINAPI-CT-INSTALACOES-PREDIAIS-DE-AGUA-QUENTE-EM-CPVC.pdf" TargetMode="External"/><Relationship Id="rId6418" Type="http://schemas.openxmlformats.org/officeDocument/2006/relationships/hyperlink" Target="https://www.caixa.gov.br/Downloads/sinapi-cadernos-tecnicos/SINAPI-CT-INSTALACOES-EM-COBRE.pdf" TargetMode="External"/><Relationship Id="rId6832" Type="http://schemas.openxmlformats.org/officeDocument/2006/relationships/hyperlink" Target="https://www.caixa.gov.br/Downloads/sinapi-metodologia/Livro_SINAPI_Calculos_Parametros.pdf" TargetMode="External"/><Relationship Id="rId1977" Type="http://schemas.openxmlformats.org/officeDocument/2006/relationships/hyperlink" Target="https://www.caixa.gov.br/Downloads/sinapi-cadernos-tecnicos/SINAPI-CT-DEPRECIACAO-JUROS-IMPOSTOS-E-SEGUROS-MANUTENCAO-E-MATERIAIS-NA-OPERACAO-DOS-EQUIPAMENTOS.pdf" TargetMode="External"/><Relationship Id="rId4383" Type="http://schemas.openxmlformats.org/officeDocument/2006/relationships/hyperlink" Target="https://www.caixa.gov.br/Downloads/sinapi-cadernos-tecnicos/SINAPI-CT-INSTALACOES-ELETRICAS-ELETRODUTOS-EMBUTIDOS-CABOS-CAIXAS-TOMADAS-E-INTERRUPTORES.pdf" TargetMode="External"/><Relationship Id="rId5434" Type="http://schemas.openxmlformats.org/officeDocument/2006/relationships/hyperlink" Target="https://www.caixa.gov.br/Downloads/sinapi-cadernos-tecnicos/SINAPI-CT-INSTALACOES-PREDIAIS-DE-ESGOTO-TUBOS-E-CONEXOES.pdf" TargetMode="External"/><Relationship Id="rId4036" Type="http://schemas.openxmlformats.org/officeDocument/2006/relationships/hyperlink" Target="https://www.caixa.gov.br/Downloads/sinapi-cadernos-tecnicos/SINAPI-CT-FORMAS-PARA-ESTRUTURAS-DE-CONCRETO-ARMADO.pdf" TargetMode="External"/><Relationship Id="rId4450" Type="http://schemas.openxmlformats.org/officeDocument/2006/relationships/hyperlink" Target="https://www.caixa.gov.br/Downloads/sinapi-cadernos-tecnicos/SINAPI-CT-INSTALACOES-ELETRICAS-ELETRODUTOS-EMBUTIDOS-CABOS-CAIXAS-TOMADAS-E-INTERRUPTORES.pdf" TargetMode="External"/><Relationship Id="rId5501" Type="http://schemas.openxmlformats.org/officeDocument/2006/relationships/hyperlink" Target="https://www.caixa.gov.br/Downloads/sinapi-cadernos-tecnicos/SINAPI-CT-INSTALACOES-PREDIAIS-DE-AGUA-FRIA-EM-PVC.pdf" TargetMode="External"/><Relationship Id="rId8657" Type="http://schemas.openxmlformats.org/officeDocument/2006/relationships/hyperlink" Target="https://www.caixa.gov.br/Downloads/sinapi-cadernos-tecnicos/SINAPI-CT-REDES-DE-LOGICA-TELEFONIA-E-IMAGEM.pdf" TargetMode="External"/><Relationship Id="rId9708" Type="http://schemas.openxmlformats.org/officeDocument/2006/relationships/hyperlink" Target="https://www.caixa.gov.br/Downloads/sinapi-cadernos-tecnicos/SINAPI-CT-VALVULAS-E-REGISTROS-PARA-SISTEMAS-PREDIAIS.pdf" TargetMode="External"/><Relationship Id="rId3052" Type="http://schemas.openxmlformats.org/officeDocument/2006/relationships/hyperlink" Target="https://www.caixa.gov.br/Downloads/sinapi-cadernos-tecnicos/SINAPI-CT-ESCADAS.pdf" TargetMode="External"/><Relationship Id="rId4103" Type="http://schemas.openxmlformats.org/officeDocument/2006/relationships/hyperlink" Target="https://www.caixa.gov.br/Downloads/sinapi-cadernos-tecnicos/SINAPI-CT-FORMAS-PARA-ESTRUTURAS-DE-CONCRETO-ARMADO.pdf" TargetMode="External"/><Relationship Id="rId7259" Type="http://schemas.openxmlformats.org/officeDocument/2006/relationships/hyperlink" Target="https://www.caixa.gov.br/Downloads/sinapi-cadernos-tecnicos/SINAPI-CT-LOUCAS-E-METAIS.pdf" TargetMode="External"/><Relationship Id="rId7673" Type="http://schemas.openxmlformats.org/officeDocument/2006/relationships/hyperlink" Target="https://www.caixa.gov.br/Downloads/sinapi-cadernos-tecnicos/SINAPI-CT-PAVIMENTACOES-DIVERSAS-PARALELEPIPEDOS-E-PEDRAS-POLIEDRICAS.pdf" TargetMode="External"/><Relationship Id="rId8724" Type="http://schemas.openxmlformats.org/officeDocument/2006/relationships/hyperlink" Target="https://www.caixa.gov.br/Downloads/sinapi-cadernos-tecnicos/SINAPI-CT-REDES-DE-AGUA-E-ESGOTO-EM-PEAD-LISO-(TUBOS-E-CONEXOES).pdf" TargetMode="External"/><Relationship Id="rId6275" Type="http://schemas.openxmlformats.org/officeDocument/2006/relationships/hyperlink" Target="https://www.caixa.gov.br/Downloads/sinapi-cadernos-tecnicos/SINAPI-CT-INSTALACOES-DE-GAS-EM-PEX-MULTICAMADAS.pdf" TargetMode="External"/><Relationship Id="rId7326" Type="http://schemas.openxmlformats.org/officeDocument/2006/relationships/hyperlink" Target="https://www.caixa.gov.br/Downloads/sinapi-cadernos-tecnicos/SINAPI-CT-MASSA-UNICA-EXTERNA.pdf" TargetMode="External"/><Relationship Id="rId3869" Type="http://schemas.openxmlformats.org/officeDocument/2006/relationships/hyperlink" Target="https://www.caixa.gov.br/Downloads/sinapi-cadernos-tecnicos/SINAPI-CT-EXECUCAO-DE-TIRANTES.pdf" TargetMode="External"/><Relationship Id="rId5291" Type="http://schemas.openxmlformats.org/officeDocument/2006/relationships/hyperlink" Target="https://www.caixa.gov.br/Downloads/sinapi-cadernos-tecnicos/SINAPI-CT-INSTALACOES-HIDRAULICAS-EM-PPR.pdf" TargetMode="External"/><Relationship Id="rId6342" Type="http://schemas.openxmlformats.org/officeDocument/2006/relationships/hyperlink" Target="https://www.caixa.gov.br/Downloads/sinapi-cadernos-tecnicos/SINAPI-CT-INSTALACOES-DE-AR-CONDICIONADO.pdf" TargetMode="External"/><Relationship Id="rId7740" Type="http://schemas.openxmlformats.org/officeDocument/2006/relationships/hyperlink" Target="https://www.caixa.gov.br/Downloads/sinapi-cadernos-tecnicos/SINAPI-CT-PAVIMENTO-RIGIDO-DE-CONCRETO.pdf" TargetMode="External"/><Relationship Id="rId9498" Type="http://schemas.openxmlformats.org/officeDocument/2006/relationships/hyperlink" Target="https://www.caixa.gov.br/Downloads/sinapi-cadernos-tecnicos/SINAPI-CT-TUBULACAO-FLANGEADA-PARA-REDES-DE-AGUA.pdf" TargetMode="External"/><Relationship Id="rId2885" Type="http://schemas.openxmlformats.org/officeDocument/2006/relationships/hyperlink" Target="https://www.caixa.gov.br/Downloads/sinapi-cadernos-tecnicos/SINAPI-CT-ELETROCALHAS.pdf" TargetMode="External"/><Relationship Id="rId3936" Type="http://schemas.openxmlformats.org/officeDocument/2006/relationships/hyperlink" Target="https://www.caixa.gov.br/Downloads/sinapi-cadernos-tecnicos/SINAPI-CT-FOSSAS-E-SUMIDOUROS.pdf" TargetMode="External"/><Relationship Id="rId857" Type="http://schemas.openxmlformats.org/officeDocument/2006/relationships/hyperlink" Target="https://www.caixa.gov.br/Downloads/sinapi-cadernos-tecnicos/SINAPI-CT-ATERROS-BASES-SUB-BASES-E-IMPRIMACOES.pdf" TargetMode="External"/><Relationship Id="rId1487" Type="http://schemas.openxmlformats.org/officeDocument/2006/relationships/hyperlink" Target="https://www.caixa.gov.br/Downloads/sinapi-cadernos-tecnicos/SINAPI-CT-CUSTOS-HORARIOS-PRODUTIVO-E-IMPRODUTIVO-DOS-EQUIPAMENTOS.pdf" TargetMode="External"/><Relationship Id="rId2538" Type="http://schemas.openxmlformats.org/officeDocument/2006/relationships/hyperlink" Target="https://www.caixa.gov.br/Downloads/sinapi-cadernos-tecnicos/SINAPI-CT-DEPRECIACAO-JUROS-IMPOSTOS-E-SEGUROS-MANUTENCAO-E-MATERIAIS-NA-OPERACAO-DOS-EQUIPAMENTOS.pdf" TargetMode="External"/><Relationship Id="rId2952" Type="http://schemas.openxmlformats.org/officeDocument/2006/relationships/hyperlink" Target="https://www.caixa.gov.br/Downloads/sinapi-cadernos-tecnicos/SINAPI-CT-ENERGIA-SOLAR-PARA-EDIFICACOES.pdf" TargetMode="External"/><Relationship Id="rId9565" Type="http://schemas.openxmlformats.org/officeDocument/2006/relationships/hyperlink" Target="https://www.caixa.gov.br/Downloads/sinapi-cadernos-tecnicos/SINAPI-CT-VERGAS-CONTRAVERGAS-E-FIXACAO-DE-ALVENARIA.pdf" TargetMode="External"/><Relationship Id="rId924" Type="http://schemas.openxmlformats.org/officeDocument/2006/relationships/hyperlink" Target="https://www.caixa.gov.br/Downloads/sinapi-cadernos-tecnicos/SINAPI-CT-ATERROS-BASES-SUB-BASES-E-IMPRIMACOES.pdf" TargetMode="External"/><Relationship Id="rId1554" Type="http://schemas.openxmlformats.org/officeDocument/2006/relationships/hyperlink" Target="https://www.caixa.gov.br/Downloads/sinapi-cadernos-tecnicos/SINAPI-CT-CUSTOS-HORARIOS-PRODUTIVO-E-IMPRODUTIVO-DOS-EQUIPAMENTOS.pdf" TargetMode="External"/><Relationship Id="rId2605" Type="http://schemas.openxmlformats.org/officeDocument/2006/relationships/hyperlink" Target="https://www.caixa.gov.br/Downloads/sinapi-cadernos-tecnicos/SINAPI-CT-DEPRECIACAO-JUROS-IMPOSTOS-E-SEGUROS-MANUTENCAO-E-MATERIAIS-NA-OPERACAO-DOS-EQUIPAMENTOS.pdf" TargetMode="External"/><Relationship Id="rId5011" Type="http://schemas.openxmlformats.org/officeDocument/2006/relationships/hyperlink" Target="https://www.caixa.gov.br/Downloads/sinapi-cadernos-tecnicos/SINAPI-CT-INSTALACOES-HIDRAULICAS-RESERVACAO-E-BOMBAS-DE-RECALQUE.pdf" TargetMode="External"/><Relationship Id="rId8167" Type="http://schemas.openxmlformats.org/officeDocument/2006/relationships/hyperlink" Target="https://www.caixa.gov.br/Downloads/sinapi-cadernos-tecnicos/SINAPI-CT-POCOS-DE-VISITA-E-CAIXAS-PARA-BOCAS-DE-LOBO.pdf" TargetMode="External"/><Relationship Id="rId8581" Type="http://schemas.openxmlformats.org/officeDocument/2006/relationships/hyperlink" Target="https://www.caixa.gov.br/Downloads/sinapi-cadernos-tecnicos/SINAPI-CT-REDES-ENTERRADAS-DE-DISTRIBUICAO-ELETRICA.pdf" TargetMode="External"/><Relationship Id="rId9218" Type="http://schemas.openxmlformats.org/officeDocument/2006/relationships/hyperlink" Target="https://www.caixa.gov.br/Downloads/sinapi-cadernos-tecnicos/SINAPI-CT-TRANSPORTE-DE-MATERIAIS-DENTRO-DO-CANTEIRO-DE-OBRAS.pdf" TargetMode="External"/><Relationship Id="rId9632" Type="http://schemas.openxmlformats.org/officeDocument/2006/relationships/hyperlink" Target="https://www.caixa.gov.br/Downloads/sinapi-cadernos-tecnicos/SINAPI-CT-VALVULAS-E-REGISTROS-PARA-SISTEMAS-PREDIAIS.pdf" TargetMode="External"/><Relationship Id="rId1207" Type="http://schemas.openxmlformats.org/officeDocument/2006/relationships/hyperlink" Target="https://www.caixa.gov.br/Downloads/sinapi-cadernos-tecnicos/SINAPI-CT-CANALETAS-GRELHAS-E-CAIXAS-COM-GRELHA-PARA-DRENAGEM.pdf" TargetMode="External"/><Relationship Id="rId1621" Type="http://schemas.openxmlformats.org/officeDocument/2006/relationships/hyperlink" Target="https://www.caixa.gov.br/Downloads/sinapi-cadernos-tecnicos/SINAPI-CT-CUSTOS-HORARIOS-PRODUTIVO-E-IMPRODUTIVO-DOS-EQUIPAMENTOS.pdf" TargetMode="External"/><Relationship Id="rId4777" Type="http://schemas.openxmlformats.org/officeDocument/2006/relationships/hyperlink" Target="https://www.caixa.gov.br/Downloads/sinapi-cadernos-tecnicos/SINAPI-CT-INSTALACOES-ELETRICAS-REDE-DE-DISTRIBUICAO.pdf" TargetMode="External"/><Relationship Id="rId5828" Type="http://schemas.openxmlformats.org/officeDocument/2006/relationships/hyperlink" Target="https://www.caixa.gov.br/Downloads/sinapi-cadernos-tecnicos/SINAPI-CT-INSTALACOES-PREDIAIS-DE-AGUAS-PLUVIAIS-TUBOS-CONEXOES-CAIXAS-E-RALOS.pdf" TargetMode="External"/><Relationship Id="rId7183" Type="http://schemas.openxmlformats.org/officeDocument/2006/relationships/hyperlink" Target="https://www.caixa.gov.br/Downloads/sinapi-cadernos-tecnicos/SINAPI-CT-LOUCAS-E-METAIS.pdf" TargetMode="External"/><Relationship Id="rId8234" Type="http://schemas.openxmlformats.org/officeDocument/2006/relationships/hyperlink" Target="https://www.caixa.gov.br/Downloads/sinapi-cadernos-tecnicos/SINAPI-CT-POCOS-DE-VISITA-E-CAIXAS-PARA-BOCAS-DE-LOBO.pdf" TargetMode="External"/><Relationship Id="rId3379" Type="http://schemas.openxmlformats.org/officeDocument/2006/relationships/hyperlink" Target="https://www.caixa.gov.br/Downloads/sinapi-cadernos-tecnicos/SINAPI-CT-ESCORAMENTO-E-PREPARO-DE-FUNDO-DE-VALAS.pdf" TargetMode="External"/><Relationship Id="rId3793" Type="http://schemas.openxmlformats.org/officeDocument/2006/relationships/hyperlink" Target="https://www.caixa.gov.br/Downloads/sinapi-cadernos-tecnicos/SINAPI-CT-ESTRUTURAS-DE-MADEIRA.pdf" TargetMode="External"/><Relationship Id="rId7250" Type="http://schemas.openxmlformats.org/officeDocument/2006/relationships/hyperlink" Target="https://www.caixa.gov.br/Downloads/sinapi-cadernos-tecnicos/SINAPI-CT-LOUCAS-E-METAIS.pdf" TargetMode="External"/><Relationship Id="rId8301" Type="http://schemas.openxmlformats.org/officeDocument/2006/relationships/hyperlink" Target="https://www.caixa.gov.br/Downloads/sinapi-cadernos-tecnicos/SINAPI-CT-POCOS-DE-VISITA-E-CAIXAS-PARA-BOCAS-DE-LOBO.pdf" TargetMode="External"/><Relationship Id="rId2395" Type="http://schemas.openxmlformats.org/officeDocument/2006/relationships/hyperlink" Target="https://www.caixa.gov.br/Downloads/sinapi-cadernos-tecnicos/SINAPI-CT-DEPRECIACAO-JUROS-IMPOSTOS-E-SEGUROS-MANUTENCAO-E-MATERIAIS-NA-OPERACAO-DOS-EQUIPAMENTOS.pdf" TargetMode="External"/><Relationship Id="rId3446" Type="http://schemas.openxmlformats.org/officeDocument/2006/relationships/hyperlink" Target="https://www.caixa.gov.br/Downloads/sinapi-cadernos-tecnicos/SINAPI-CT-ESQUADRIAS-JANELAS.pdf" TargetMode="External"/><Relationship Id="rId4844" Type="http://schemas.openxmlformats.org/officeDocument/2006/relationships/hyperlink" Target="https://www.caixa.gov.br/Downloads/sinapi-cadernos-tecnicos/SINAPI-CT-INSTALACOES-HIDRAULICAS-RESERVACAO-E-BOMBAS-DE-RECALQUE.pdf" TargetMode="External"/><Relationship Id="rId367" Type="http://schemas.openxmlformats.org/officeDocument/2006/relationships/hyperlink" Target="https://www.caixa.gov.br/Downloads/sinapi-cadernos-tecnicos/SINAPI-CT-ASSENTAMENTO-DE-TUBOS-DE-ESGOTO-EM-PVC-E-PEAD.pdf" TargetMode="External"/><Relationship Id="rId2048" Type="http://schemas.openxmlformats.org/officeDocument/2006/relationships/hyperlink" Target="https://www.caixa.gov.br/Downloads/sinapi-cadernos-tecnicos/SINAPI-CT-DEPRECIACAO-JUROS-IMPOSTOS-E-SEGUROS-MANUTENCAO-E-MATERIAIS-NA-OPERACAO-DOS-EQUIPAMENTOS.pdf" TargetMode="External"/><Relationship Id="rId3860" Type="http://schemas.openxmlformats.org/officeDocument/2006/relationships/hyperlink" Target="https://www.caixa.gov.br/Downloads/sinapi-cadernos-tecnicos/SINAPI-CT-EXECUCAO-DE-TIRANTES.pdf" TargetMode="External"/><Relationship Id="rId4911" Type="http://schemas.openxmlformats.org/officeDocument/2006/relationships/hyperlink" Target="https://www.caixa.gov.br/Downloads/sinapi-cadernos-tecnicos/SINAPI-CT-INSTALACOES-HIDRAULICAS-RESERVACAO-E-BOMBAS-DE-RECALQUE.pdf" TargetMode="External"/><Relationship Id="rId9075" Type="http://schemas.openxmlformats.org/officeDocument/2006/relationships/hyperlink" Target="https://www.caixa.gov.br/Downloads/sinapi-cadernos-tecnicos/SINAPI-CT-TRANSFORMADORES.pdf" TargetMode="External"/><Relationship Id="rId781" Type="http://schemas.openxmlformats.org/officeDocument/2006/relationships/hyperlink" Target="https://www.caixa.gov.br/Downloads/sinapi-cadernos-tecnicos/SINAPI-CT-ATERROS-BASES-SUB-BASES-E-IMPRIMACOES.pdf" TargetMode="External"/><Relationship Id="rId2462" Type="http://schemas.openxmlformats.org/officeDocument/2006/relationships/hyperlink" Target="https://www.caixa.gov.br/Downloads/sinapi-cadernos-tecnicos/SINAPI-CT-DEPRECIACAO-JUROS-IMPOSTOS-E-SEGUROS-MANUTENCAO-E-MATERIAIS-NA-OPERACAO-DOS-EQUIPAMENTOS.pdf" TargetMode="External"/><Relationship Id="rId3513" Type="http://schemas.openxmlformats.org/officeDocument/2006/relationships/hyperlink" Target="https://www.caixa.gov.br/Downloads/sinapi-cadernos-tecnicos/SINAPI-CT-ESQUADRIAS-PORTAS.pdf" TargetMode="External"/><Relationship Id="rId6669" Type="http://schemas.openxmlformats.org/officeDocument/2006/relationships/hyperlink" Target="https://www.caixa.gov.br/Downloads/sinapi-cadernos-tecnicos/SINAPI-CT-LAJES-PRE-MOLDADAS.pdf" TargetMode="External"/><Relationship Id="rId8091" Type="http://schemas.openxmlformats.org/officeDocument/2006/relationships/hyperlink" Target="https://www.caixa.gov.br/Downloads/sinapi-cadernos-tecnicos/SINAPI-CT-POSTES-DE-CONCRETO-E-METALICOS.pdf" TargetMode="External"/><Relationship Id="rId434" Type="http://schemas.openxmlformats.org/officeDocument/2006/relationships/hyperlink" Target="https://www.caixa.gov.br/Downloads/sinapi-cadernos-tecnicos/SINAPI-CT-ASSENTAMENTO-DE-TUBOS-DE-PVC-E-METALICOS-EM-REDES-DE-AGUA.pdf" TargetMode="External"/><Relationship Id="rId1064" Type="http://schemas.openxmlformats.org/officeDocument/2006/relationships/hyperlink" Target="https://www.caixa.gov.br/Downloads/sinapi-cadernos-tecnicos/SINAPI-CT-BOMBAS-HIDRAULICAS-CENTRIFUGAS-HORIZONTAIS-E-SUBMERSIVEIS.pdf" TargetMode="External"/><Relationship Id="rId2115" Type="http://schemas.openxmlformats.org/officeDocument/2006/relationships/hyperlink" Target="https://www.caixa.gov.br/Downloads/sinapi-cadernos-tecnicos/SINAPI-CT-DEPRECIACAO-JUROS-IMPOSTOS-E-SEGUROS-MANUTENCAO-E-MATERIAIS-NA-OPERACAO-DOS-EQUIPAMENTOS.pdf" TargetMode="External"/><Relationship Id="rId5685" Type="http://schemas.openxmlformats.org/officeDocument/2006/relationships/hyperlink" Target="https://www.caixa.gov.br/Downloads/sinapi-cadernos-tecnicos/SINAPI-CT-INSTALACOES-PREDIAIS-DE-AGUA-QUENTE-EM-CPVC.pdf" TargetMode="External"/><Relationship Id="rId6736" Type="http://schemas.openxmlformats.org/officeDocument/2006/relationships/hyperlink" Target="https://www.caixa.gov.br/Downloads/sinapi-cadernos-tecnicos/SINAPI-CT-LIGACOES-PREDIAIS-DE-AGUA-E-ESGOTO.pdf" TargetMode="External"/><Relationship Id="rId9142" Type="http://schemas.openxmlformats.org/officeDocument/2006/relationships/hyperlink" Target="https://www.caixa.gov.br/Downloads/sinapi-cadernos-tecnicos/SINAPI-CT-TRANSPORTE-FLUVIAL-CARGA-E-DESCARGA.pdf" TargetMode="External"/><Relationship Id="rId501" Type="http://schemas.openxmlformats.org/officeDocument/2006/relationships/hyperlink" Target="https://www.caixa.gov.br/Downloads/sinapi-cadernos-tecnicos/SINAPI-CT-ASSENTAMENTO-DE-TUBOS-DE-PVC-E-METALICOS-EM-REDES-DE-AGUA.pdf" TargetMode="External"/><Relationship Id="rId1131" Type="http://schemas.openxmlformats.org/officeDocument/2006/relationships/hyperlink" Target="https://www.caixa.gov.br/Downloads/sinapi-cadernos-tecnicos/SINAPI-CT-CAIXAS-ENTERRADAS.pdf" TargetMode="External"/><Relationship Id="rId4287" Type="http://schemas.openxmlformats.org/officeDocument/2006/relationships/hyperlink" Target="https://www.caixa.gov.br/Downloads/sinapi-cadernos-tecnicos/SINAPI-CT-ILUMINACAO-PREDIAL-E-MONITORAMENTO.pdf" TargetMode="External"/><Relationship Id="rId5338" Type="http://schemas.openxmlformats.org/officeDocument/2006/relationships/hyperlink" Target="https://www.caixa.gov.br/Downloads/sinapi-cadernos-tecnicos/SINAPI-CT-INSTALACOES-HIDRAULICAS-EM-PPR.pdf" TargetMode="External"/><Relationship Id="rId5752" Type="http://schemas.openxmlformats.org/officeDocument/2006/relationships/hyperlink" Target="https://www.caixa.gov.br/Downloads/sinapi-cadernos-tecnicos/SINAPI-CT-INSTALACOES-PREDIAIS-DE-AGUA-QUENTE-EM-CPVC.pdf" TargetMode="External"/><Relationship Id="rId6803" Type="http://schemas.openxmlformats.org/officeDocument/2006/relationships/hyperlink" Target="https://www.caixa.gov.br/Downloads/sinapi-metodologia/Livro_SINAPI_Calculos_Parametros.pdf" TargetMode="External"/><Relationship Id="rId4354" Type="http://schemas.openxmlformats.org/officeDocument/2006/relationships/hyperlink" Target="https://www.caixa.gov.br/Downloads/sinapi-cadernos-tecnicos/SINAPI-CT-INSTALACOES-ELETRICAS-ELETRODUTOS-EMBUTIDOS-CABOS-CAIXAS-TOMADAS-E-INTERRUPTORES.pdf" TargetMode="External"/><Relationship Id="rId5405" Type="http://schemas.openxmlformats.org/officeDocument/2006/relationships/hyperlink" Target="https://www.caixa.gov.br/Downloads/sinapi-cadernos-tecnicos/SINAPI-CT-INSTALACOES-PREDIAIS-DE-ESGOTO-TUBOS-E-CONEXOES.pdf" TargetMode="External"/><Relationship Id="rId1948" Type="http://schemas.openxmlformats.org/officeDocument/2006/relationships/hyperlink" Target="https://www.caixa.gov.br/Downloads/sinapi-cadernos-tecnicos/SINAPI-CT-DEPRECIACAO-JUROS-IMPOSTOS-E-SEGUROS-MANUTENCAO-E-MATERIAIS-NA-OPERACAO-DOS-EQUIPAMENTOS.pdf" TargetMode="External"/><Relationship Id="rId3370" Type="http://schemas.openxmlformats.org/officeDocument/2006/relationships/hyperlink" Target="https://www.caixa.gov.br/Downloads/sinapi-cadernos-tecnicos/SINAPI-CT-ESCORAMENTO-E-PREPARO-DE-FUNDO-DE-VALAS.pdf" TargetMode="External"/><Relationship Id="rId4007" Type="http://schemas.openxmlformats.org/officeDocument/2006/relationships/hyperlink" Target="https://www.caixa.gov.br/Downloads/sinapi-cadernos-tecnicos/SINAPI-CT-FUNDACOES-RASAS-(BLOCOS-SAPATAS-VIGAS-BALDRAME).pdf" TargetMode="External"/><Relationship Id="rId4421" Type="http://schemas.openxmlformats.org/officeDocument/2006/relationships/hyperlink" Target="https://www.caixa.gov.br/Downloads/sinapi-cadernos-tecnicos/SINAPI-CT-INSTALACOES-ELETRICAS-ELETRODUTOS-EMBUTIDOS-CABOS-CAIXAS-TOMADAS-E-INTERRUPTORES.pdf" TargetMode="External"/><Relationship Id="rId7577" Type="http://schemas.openxmlformats.org/officeDocument/2006/relationships/hyperlink" Target="https://www.caixa.gov.br/Downloads/sinapi-cadernos-tecnicos/SINAPI-CT-PAREDES-DE-CONCRETO-ESTUCAMENTO.pdf" TargetMode="External"/><Relationship Id="rId8975" Type="http://schemas.openxmlformats.org/officeDocument/2006/relationships/hyperlink" Target="https://www.caixa.gov.br/Downloads/sinapi-cadernos-tecnicos/SINAPI-CT-SISTEMAS-DE-MEDICAO.pdf" TargetMode="External"/><Relationship Id="rId291" Type="http://schemas.openxmlformats.org/officeDocument/2006/relationships/hyperlink" Target="https://www.caixa.gov.br/Downloads/sinapi-cadernos-tecnicos/SINAPI-CT-ARMACAO-PARA-ESTRUTURAS-DE-CONCRETO-ARMADO.pdf" TargetMode="External"/><Relationship Id="rId3023" Type="http://schemas.openxmlformats.org/officeDocument/2006/relationships/hyperlink" Target="https://www.caixa.gov.br/Downloads/sinapi-cadernos-tecnicos/SINAPI-CT-EQUIPAMENTOS-DE-PROTECAO-COLETIVA.pdf" TargetMode="External"/><Relationship Id="rId6179" Type="http://schemas.openxmlformats.org/officeDocument/2006/relationships/hyperlink" Target="https://www.caixa.gov.br/Downloads/sinapi-cadernos-tecnicos/SINAPI-CT-INSTALACOES-DE-GAS-E-INCENDIO-EM-ACO-E-FERRO-GALVANIZADO.pdf" TargetMode="External"/><Relationship Id="rId7991" Type="http://schemas.openxmlformats.org/officeDocument/2006/relationships/hyperlink" Target="https://www.caixa.gov.br/Downloads/sinapi-cadernos-tecnicos/SINAPI-CT-PINTURA-PARA-PISOS-E-PARA-SINALIZACAO-HORIZONTAL-E-VERTICAL.pdf" TargetMode="External"/><Relationship Id="rId8628" Type="http://schemas.openxmlformats.org/officeDocument/2006/relationships/hyperlink" Target="https://www.caixa.gov.br/Downloads/sinapi-cadernos-tecnicos/SINAPI-CT-REDES-DE-LOGICA-TELEFONIA-E-IMAGEM.pdf" TargetMode="External"/><Relationship Id="rId5195" Type="http://schemas.openxmlformats.org/officeDocument/2006/relationships/hyperlink" Target="https://www.caixa.gov.br/Downloads/sinapi-cadernos-tecnicos/SINAPI-CT-INSTALACOES-HIDRAULICAS-EM-PEX.pdf" TargetMode="External"/><Relationship Id="rId6593" Type="http://schemas.openxmlformats.org/officeDocument/2006/relationships/hyperlink" Target="https://www.caixa.gov.br/Downloads/sinapi-cadernos-tecnicos/SINAPI-CT-INSTALACOES-EM-COBRE.pdf" TargetMode="External"/><Relationship Id="rId7644" Type="http://schemas.openxmlformats.org/officeDocument/2006/relationships/hyperlink" Target="https://www.caixa.gov.br/Downloads/sinapi-cadernos-tecnicos/SINAPI-CT-PARQUINHOS-E-EQUIPAMENTOS-DE-GINASTICA-AO-AR-LIVRE.pdf" TargetMode="External"/><Relationship Id="rId2789" Type="http://schemas.openxmlformats.org/officeDocument/2006/relationships/hyperlink" Target="https://www.caixa.gov.br/Downloads/sinapi-cadernos-tecnicos/SINAPI-CT-DRENOS.pdf" TargetMode="External"/><Relationship Id="rId6246" Type="http://schemas.openxmlformats.org/officeDocument/2006/relationships/hyperlink" Target="https://www.caixa.gov.br/Downloads/sinapi-cadernos-tecnicos/SINAPI-CT-INSTALACOES-DE-GAS-EM-PEX-MULTICAMADAS.pdf" TargetMode="External"/><Relationship Id="rId6660" Type="http://schemas.openxmlformats.org/officeDocument/2006/relationships/hyperlink" Target="https://www.caixa.gov.br/Downloads/sinapi-cadernos-tecnicos/SINAPI-CT-LAJES-PRE-MOLDADAS.pdf" TargetMode="External"/><Relationship Id="rId7711" Type="http://schemas.openxmlformats.org/officeDocument/2006/relationships/hyperlink" Target="https://www.caixa.gov.br/Downloads/sinapi-cadernos-tecnicos/SINAPI-CT-PAVIMENTO-RIGIDO-DE-CONCRETO.pdf" TargetMode="External"/><Relationship Id="rId2856" Type="http://schemas.openxmlformats.org/officeDocument/2006/relationships/hyperlink" Target="https://www.caixa.gov.br/Downloads/sinapi-cadernos-tecnicos/SINAPI-CT-ELETROCALHAS.pdf" TargetMode="External"/><Relationship Id="rId3907" Type="http://schemas.openxmlformats.org/officeDocument/2006/relationships/hyperlink" Target="https://www.caixa.gov.br/Downloads/sinapi-cadernos-tecnicos/SINAPI-CT-FORROS.pdf" TargetMode="External"/><Relationship Id="rId5262" Type="http://schemas.openxmlformats.org/officeDocument/2006/relationships/hyperlink" Target="https://www.caixa.gov.br/Downloads/sinapi-cadernos-tecnicos/SINAPI-CT-INSTALACOES-HIDRAULICAS-EM-PPR.pdf" TargetMode="External"/><Relationship Id="rId6313" Type="http://schemas.openxmlformats.org/officeDocument/2006/relationships/hyperlink" Target="https://www.caixa.gov.br/Downloads/sinapi-cadernos-tecnicos/SINAPI-CT-INSTALACOES-DE-AR-CONDICIONADO.pdf" TargetMode="External"/><Relationship Id="rId9469" Type="http://schemas.openxmlformats.org/officeDocument/2006/relationships/hyperlink" Target="https://www.caixa.gov.br/Downloads/sinapi-cadernos-tecnicos/SINAPI-CT-TUBULACAO-FLANGEADA-PARA-REDES-DE-AGUA.pdf" TargetMode="External"/><Relationship Id="rId97" Type="http://schemas.openxmlformats.org/officeDocument/2006/relationships/hyperlink" Target="https://www.caixa.gov.br/Downloads/sinapi-cadernos-tecnicos/SINAPI-CT-ALVENARIAS-DIVERSAS.pdf" TargetMode="External"/><Relationship Id="rId828" Type="http://schemas.openxmlformats.org/officeDocument/2006/relationships/hyperlink" Target="https://www.caixa.gov.br/Downloads/sinapi-cadernos-tecnicos/SINAPI-CT-ATERROS-BASES-SUB-BASES-E-IMPRIMACOES.pdf" TargetMode="External"/><Relationship Id="rId1458" Type="http://schemas.openxmlformats.org/officeDocument/2006/relationships/hyperlink" Target="https://www.caixa.gov.br/Downloads/sinapi-cadernos-tecnicos/SINAPI-CT-CUSTOS-HORARIOS-PRODUTIVO-E-IMPRODUTIVO-DOS-EQUIPAMENTOS.pdf" TargetMode="External"/><Relationship Id="rId1872" Type="http://schemas.openxmlformats.org/officeDocument/2006/relationships/hyperlink" Target="https://www.caixa.gov.br/Downloads/sinapi-cadernos-tecnicos/SINAPI-CT-DEMOLICOES-E-REMOCOES.pdf" TargetMode="External"/><Relationship Id="rId2509" Type="http://schemas.openxmlformats.org/officeDocument/2006/relationships/hyperlink" Target="https://www.caixa.gov.br/Downloads/sinapi-cadernos-tecnicos/SINAPI-CT-DEPRECIACAO-JUROS-IMPOSTOS-E-SEGUROS-MANUTENCAO-E-MATERIAIS-NA-OPERACAO-DOS-EQUIPAMENTOS.pdf" TargetMode="External"/><Relationship Id="rId8485" Type="http://schemas.openxmlformats.org/officeDocument/2006/relationships/hyperlink" Target="https://www.caixa.gov.br/Downloads/sinapi-cadernos-tecnicos/SINAPI-CT-RASGOS-E-FIXACOES.pdf" TargetMode="External"/><Relationship Id="rId9536" Type="http://schemas.openxmlformats.org/officeDocument/2006/relationships/hyperlink" Target="https://www.caixa.gov.br/Downloads/sinapi-cadernos-tecnicos/SINAPI-CT-USINAGENS.pdf" TargetMode="External"/><Relationship Id="rId1525" Type="http://schemas.openxmlformats.org/officeDocument/2006/relationships/hyperlink" Target="https://www.caixa.gov.br/Downloads/sinapi-cadernos-tecnicos/SINAPI-CT-CUSTOS-HORARIOS-PRODUTIVO-E-IMPRODUTIVO-DOS-EQUIPAMENTOS.pdf" TargetMode="External"/><Relationship Id="rId2923" Type="http://schemas.openxmlformats.org/officeDocument/2006/relationships/hyperlink" Target="https://www.caixa.gov.br/Downloads/sinapi-cadernos-tecnicos/SINAPI-CT-ELETROCALHAS.pdf" TargetMode="External"/><Relationship Id="rId7087" Type="http://schemas.openxmlformats.org/officeDocument/2006/relationships/hyperlink" Target="https://www.caixa.gov.br/Downloads/sinapi-metodologia/Livro_SINAPI_Calculos_Parametros.pdf" TargetMode="External"/><Relationship Id="rId8138" Type="http://schemas.openxmlformats.org/officeDocument/2006/relationships/hyperlink" Target="https://www.caixa.gov.br/Downloads/sinapi-cadernos-tecnicos/SINAPI-CT-POCOS-DE-VISITA-E-CAIXAS-PARA-BOCAS-DE-LOBO.pdf" TargetMode="External"/><Relationship Id="rId8552" Type="http://schemas.openxmlformats.org/officeDocument/2006/relationships/hyperlink" Target="https://www.caixa.gov.br/Downloads/sinapi-cadernos-tecnicos/SINAPI-CT-RECOMPOSICAO-DE-PAVIMENTOS.pdf" TargetMode="External"/><Relationship Id="rId7154" Type="http://schemas.openxmlformats.org/officeDocument/2006/relationships/hyperlink" Target="https://www.caixa.gov.br/Downloads/sinapi-metodologia/Livro_SINAPI_Calculos_Parametros.pdf" TargetMode="External"/><Relationship Id="rId8205" Type="http://schemas.openxmlformats.org/officeDocument/2006/relationships/hyperlink" Target="https://www.caixa.gov.br/Downloads/sinapi-cadernos-tecnicos/SINAPI-CT-POCOS-DE-VISITA-E-CAIXAS-PARA-BOCAS-DE-LOBO.pdf" TargetMode="External"/><Relationship Id="rId9603" Type="http://schemas.openxmlformats.org/officeDocument/2006/relationships/hyperlink" Target="https://www.caixa.gov.br/Downloads/sinapi-cadernos-tecnicos/SINAPI-CT-VIDROS-E-ESPELHOS.pdf" TargetMode="External"/><Relationship Id="rId2299" Type="http://schemas.openxmlformats.org/officeDocument/2006/relationships/hyperlink" Target="https://www.caixa.gov.br/Downloads/sinapi-cadernos-tecnicos/SINAPI-CT-DEPRECIACAO-JUROS-IMPOSTOS-E-SEGUROS-MANUTENCAO-E-MATERIAIS-NA-OPERACAO-DOS-EQUIPAMENTOS.pdf" TargetMode="External"/><Relationship Id="rId3697" Type="http://schemas.openxmlformats.org/officeDocument/2006/relationships/hyperlink" Target="https://www.caixa.gov.br/Downloads/sinapi-cadernos-tecnicos/SINAPI-CT-ESTRUTURA-E-TRAMA-PARA-COBERTURA.pdf" TargetMode="External"/><Relationship Id="rId4748" Type="http://schemas.openxmlformats.org/officeDocument/2006/relationships/hyperlink" Target="https://www.caixa.gov.br/Downloads/sinapi-cadernos-tecnicos/SINAPI-CT-INSTALACOES-ELETRICAS-REDE-DE-DISTRIBUICAO.pdf" TargetMode="External"/><Relationship Id="rId3764" Type="http://schemas.openxmlformats.org/officeDocument/2006/relationships/hyperlink" Target="https://www.caixa.gov.br/Downloads/sinapi-cadernos-tecnicos/SINAPI-CT-ESTRUTURAS-DE-CONTENCAO-PERFIS-PRANCHADOS-CORTINAS-E-MUROS-DE-ARRIMO.pdf" TargetMode="External"/><Relationship Id="rId4815" Type="http://schemas.openxmlformats.org/officeDocument/2006/relationships/hyperlink" Target="https://www.caixa.gov.br/Downloads/sinapi-cadernos-tecnicos/SINAPI-CT-INSTALACOES-HIDRAULICAS-RESERVACAO-E-BOMBAS-DE-RECALQUE.pdf" TargetMode="External"/><Relationship Id="rId6170" Type="http://schemas.openxmlformats.org/officeDocument/2006/relationships/hyperlink" Target="https://www.caixa.gov.br/Downloads/sinapi-cadernos-tecnicos/SINAPI-CT-INSTALACOES-DE-GAS-E-INCENDIO-EM-ACO-E-FERRO-GALVANIZADO.pdf" TargetMode="External"/><Relationship Id="rId7221" Type="http://schemas.openxmlformats.org/officeDocument/2006/relationships/hyperlink" Target="https://www.caixa.gov.br/Downloads/sinapi-cadernos-tecnicos/SINAPI-CT-LOUCAS-E-METAIS.pdf" TargetMode="External"/><Relationship Id="rId685" Type="http://schemas.openxmlformats.org/officeDocument/2006/relationships/hyperlink" Target="https://www.caixa.gov.br/Downloads/sinapi-cadernos-tecnicos/SINAPI-CT-ASSENTAMENTO-DE-TUBOS-DE-ESGOTO-OU-DRENAGEM-PLUVIAL-EM-CONCRETO.pdf" TargetMode="External"/><Relationship Id="rId2366" Type="http://schemas.openxmlformats.org/officeDocument/2006/relationships/hyperlink" Target="https://www.caixa.gov.br/Downloads/sinapi-cadernos-tecnicos/SINAPI-CT-DEPRECIACAO-JUROS-IMPOSTOS-E-SEGUROS-MANUTENCAO-E-MATERIAIS-NA-OPERACAO-DOS-EQUIPAMENTOS.pdf" TargetMode="External"/><Relationship Id="rId2780" Type="http://schemas.openxmlformats.org/officeDocument/2006/relationships/hyperlink" Target="https://www.caixa.gov.br/Downloads/sinapi-cadernos-tecnicos/SINAPI-CT-DRENOS.pdf" TargetMode="External"/><Relationship Id="rId3417" Type="http://schemas.openxmlformats.org/officeDocument/2006/relationships/hyperlink" Target="https://www.caixa.gov.br/Downloads/sinapi-cadernos-tecnicos/SINAPI-CT-ESGOTAMENTO-DE-VALA-E-REBAIXAMENTO-DO-LENCOL-FREATICO.pdf" TargetMode="External"/><Relationship Id="rId3831" Type="http://schemas.openxmlformats.org/officeDocument/2006/relationships/hyperlink" Target="https://www.caixa.gov.br/Downloads/sinapi-cadernos-tecnicos/SINAPI-CT-ESTRUTURAS-DE-MADEIRA.pdf" TargetMode="External"/><Relationship Id="rId6987" Type="http://schemas.openxmlformats.org/officeDocument/2006/relationships/hyperlink" Target="https://www.caixa.gov.br/Downloads/sinapi-metodologia/Livro_SINAPI_Calculos_Parametros.pdf" TargetMode="External"/><Relationship Id="rId9393" Type="http://schemas.openxmlformats.org/officeDocument/2006/relationships/hyperlink" Target="https://www.caixa.gov.br/Downloads/sinapi-cadernos-tecnicos/SINAPI-CT-TRANSPORTE-CARGA-E-DESCARGA-DE-MATERIAIS.pdf" TargetMode="External"/><Relationship Id="rId338" Type="http://schemas.openxmlformats.org/officeDocument/2006/relationships/hyperlink" Target="https://www.caixa.gov.br/Downloads/sinapi-cadernos-tecnicos/SINAPI-CT-ARRASAMENTO-DE-ESTACAS.pdf" TargetMode="External"/><Relationship Id="rId752" Type="http://schemas.openxmlformats.org/officeDocument/2006/relationships/hyperlink" Target="https://www.caixa.gov.br/Downloads/sinapi-cadernos-tecnicos/SINAPI-CT-ATERROS-BASES-SUB-BASES-E-IMPRIMACOES.pdf" TargetMode="External"/><Relationship Id="rId1382" Type="http://schemas.openxmlformats.org/officeDocument/2006/relationships/hyperlink" Target="https://www.caixa.gov.br/Downloads/sinapi-cadernos-tecnicos/SINAPI-CT-CONCRETO-PROTENDIDO.pdf" TargetMode="External"/><Relationship Id="rId2019" Type="http://schemas.openxmlformats.org/officeDocument/2006/relationships/hyperlink" Target="https://www.caixa.gov.br/Downloads/sinapi-cadernos-tecnicos/SINAPI-CT-DEPRECIACAO-JUROS-IMPOSTOS-E-SEGUROS-MANUTENCAO-E-MATERIAIS-NA-OPERACAO-DOS-EQUIPAMENTOS.pdf" TargetMode="External"/><Relationship Id="rId2433" Type="http://schemas.openxmlformats.org/officeDocument/2006/relationships/hyperlink" Target="https://www.caixa.gov.br/Downloads/sinapi-cadernos-tecnicos/SINAPI-CT-DEPRECIACAO-JUROS-IMPOSTOS-E-SEGUROS-MANUTENCAO-E-MATERIAIS-NA-OPERACAO-DOS-EQUIPAMENTOS.pdf" TargetMode="External"/><Relationship Id="rId5589" Type="http://schemas.openxmlformats.org/officeDocument/2006/relationships/hyperlink" Target="https://www.caixa.gov.br/Downloads/sinapi-cadernos-tecnicos/SINAPI-CT-INSTALACOES-PREDIAIS-DE-AGUA-FRIA-EM-PVC.pdf" TargetMode="External"/><Relationship Id="rId9046" Type="http://schemas.openxmlformats.org/officeDocument/2006/relationships/hyperlink" Target="https://www.caixa.gov.br/Downloads/sinapi-cadernos-tecnicos/SINAPI-CT-TELHAMENTO-PARA-COBERTURA.pdf" TargetMode="External"/><Relationship Id="rId9460" Type="http://schemas.openxmlformats.org/officeDocument/2006/relationships/hyperlink" Target="https://www.caixa.gov.br/Downloads/sinapi-cadernos-tecnicos/SINAPI-CT-TUBULACAO-FLANGEADA-PARA-REDES-DE-AGUA.pdf" TargetMode="External"/><Relationship Id="rId405" Type="http://schemas.openxmlformats.org/officeDocument/2006/relationships/hyperlink" Target="https://www.caixa.gov.br/Downloads/sinapi-cadernos-tecnicos/SINAPI-CT-ASSENTAMENTO-DE-TUBOS-DE-PVC-E-METALICOS-EM-REDES-DE-AGUA.pdf" TargetMode="External"/><Relationship Id="rId1035" Type="http://schemas.openxmlformats.org/officeDocument/2006/relationships/hyperlink" Target="https://www.caixa.gov.br/Downloads/sinapi-cadernos-tecnicos/SINAPI-CT-BOCAS-PARA-BUEIROS.pdf" TargetMode="External"/><Relationship Id="rId2500" Type="http://schemas.openxmlformats.org/officeDocument/2006/relationships/hyperlink" Target="https://www.caixa.gov.br/Downloads/sinapi-cadernos-tecnicos/SINAPI-CT-DEPRECIACAO-JUROS-IMPOSTOS-E-SEGUROS-MANUTENCAO-E-MATERIAIS-NA-OPERACAO-DOS-EQUIPAMENTOS.pdf" TargetMode="External"/><Relationship Id="rId5656" Type="http://schemas.openxmlformats.org/officeDocument/2006/relationships/hyperlink" Target="https://www.caixa.gov.br/Downloads/sinapi-cadernos-tecnicos/SINAPI-CT-INSTALACOES-PREDIAIS-DE-AGUA-FRIA-EM-PVC.pdf" TargetMode="External"/><Relationship Id="rId8062" Type="http://schemas.openxmlformats.org/officeDocument/2006/relationships/hyperlink" Target="https://www.caixa.gov.br/Downloads/sinapi-cadernos-tecnicos/SINAPI-CT-POSTES-DE-CONCRETO-E-METALICOS.pdf" TargetMode="External"/><Relationship Id="rId9113" Type="http://schemas.openxmlformats.org/officeDocument/2006/relationships/hyperlink" Target="https://www.caixa.gov.br/Downloads/sinapi-cadernos-tecnicos/SINAPI-CT-TRANSPORTE-FLUVIAL-CARGA-E-DESCARGA.pdf" TargetMode="External"/><Relationship Id="rId1102" Type="http://schemas.openxmlformats.org/officeDocument/2006/relationships/hyperlink" Target="https://www.caixa.gov.br/Downloads/sinapi-cadernos-tecnicos/SINAPI-CT-CAIXAS-ENTERRADAS.pdf" TargetMode="External"/><Relationship Id="rId4258" Type="http://schemas.openxmlformats.org/officeDocument/2006/relationships/hyperlink" Target="https://www.caixa.gov.br/Downloads/sinapi-cadernos-tecnicos/SINAPI-CT-GUIAS-E-SARJETAS.pdf" TargetMode="External"/><Relationship Id="rId5309" Type="http://schemas.openxmlformats.org/officeDocument/2006/relationships/hyperlink" Target="https://www.caixa.gov.br/Downloads/sinapi-cadernos-tecnicos/SINAPI-CT-INSTALACOES-HIDRAULICAS-EM-PPR.pdf" TargetMode="External"/><Relationship Id="rId6707" Type="http://schemas.openxmlformats.org/officeDocument/2006/relationships/hyperlink" Target="https://www.caixa.gov.br/Downloads/sinapi-cadernos-tecnicos/SINAPI-CT-LASTRO.pdf" TargetMode="External"/><Relationship Id="rId3274" Type="http://schemas.openxmlformats.org/officeDocument/2006/relationships/hyperlink" Target="https://www.caixa.gov.br/Downloads/sinapi-cadernos-tecnicos/SINAPI-CT-ESCAVACAO-DE-VALAS.pdf" TargetMode="External"/><Relationship Id="rId4672" Type="http://schemas.openxmlformats.org/officeDocument/2006/relationships/hyperlink" Target="https://www.caixa.gov.br/Downloads/sinapi-cadernos-tecnicos/SINAPI-CT-INSTALACOES-ELETRICAS-QUADROS-CABOS-DISJUNTORES-CONTATORES-E-BARRAMENTOS-BLINDADOS.pdf" TargetMode="External"/><Relationship Id="rId5723" Type="http://schemas.openxmlformats.org/officeDocument/2006/relationships/hyperlink" Target="https://www.caixa.gov.br/Downloads/sinapi-cadernos-tecnicos/SINAPI-CT-INSTALACOES-PREDIAIS-DE-AGUA-QUENTE-EM-CPVC.pdf" TargetMode="External"/><Relationship Id="rId8879" Type="http://schemas.openxmlformats.org/officeDocument/2006/relationships/hyperlink" Target="https://www.caixa.gov.br/Downloads/sinapi-cadernos-tecnicos/SINAPI-CT-SINALIZACAO-VERTICAL-VIARIA.pdf" TargetMode="External"/><Relationship Id="rId195" Type="http://schemas.openxmlformats.org/officeDocument/2006/relationships/hyperlink" Target="https://www.caixa.gov.br/Downloads/sinapi-cadernos-tecnicos/SINAPI-CT-ARGAMASSAS.pdf" TargetMode="External"/><Relationship Id="rId1919" Type="http://schemas.openxmlformats.org/officeDocument/2006/relationships/hyperlink" Target="https://www.caixa.gov.br/Downloads/sinapi-cadernos-tecnicos/SINAPI-CT-DEPRECIACAO-JUROS-IMPOSTOS-E-SEGUROS-MANUTENCAO-E-MATERIAIS-NA-OPERACAO-DOS-EQUIPAMENTOS.pdf" TargetMode="External"/><Relationship Id="rId4325" Type="http://schemas.openxmlformats.org/officeDocument/2006/relationships/hyperlink" Target="https://www.caixa.gov.br/Downloads/sinapi-cadernos-tecnicos/SINAPI-CT-IMPERMEABILIZACAO-PROTECAO-MECANICA-E-TRATAMENTO-DE-JUNTA.pdf" TargetMode="External"/><Relationship Id="rId7895" Type="http://schemas.openxmlformats.org/officeDocument/2006/relationships/hyperlink" Target="https://www.caixa.gov.br/Downloads/sinapi-cadernos-tecnicos/SINAPI-CT-PINTURA-EM-MADEIRA.pdf" TargetMode="External"/><Relationship Id="rId8946" Type="http://schemas.openxmlformats.org/officeDocument/2006/relationships/hyperlink" Target="https://www.caixa.gov.br/Downloads/sinapi-cadernos-tecnicos/SINAPI-CT-SISTEMA-DE-PROTECAO-CONTRA-DESCARGAS-ATMOSFERICAS-SPDA.pdf" TargetMode="External"/><Relationship Id="rId2290" Type="http://schemas.openxmlformats.org/officeDocument/2006/relationships/hyperlink" Target="https://www.caixa.gov.br/Downloads/sinapi-cadernos-tecnicos/SINAPI-CT-DEPRECIACAO-JUROS-IMPOSTOS-E-SEGUROS-MANUTENCAO-E-MATERIAIS-NA-OPERACAO-DOS-EQUIPAMENTOS.pdf" TargetMode="External"/><Relationship Id="rId3341" Type="http://schemas.openxmlformats.org/officeDocument/2006/relationships/hyperlink" Target="https://www.caixa.gov.br/Downloads/sinapi-cadernos-tecnicos/SINAPI-CT-ESCAVACAO-EM-MATERIAL-DE-3&#170;-CATEGORIA.pdf" TargetMode="External"/><Relationship Id="rId6497" Type="http://schemas.openxmlformats.org/officeDocument/2006/relationships/hyperlink" Target="https://www.caixa.gov.br/Downloads/sinapi-cadernos-tecnicos/SINAPI-CT-INSTALACOES-EM-COBRE.pdf" TargetMode="External"/><Relationship Id="rId7548" Type="http://schemas.openxmlformats.org/officeDocument/2006/relationships/hyperlink" Target="https://www.caixa.gov.br/Downloads/sinapi-cadernos-tecnicos/SINAPI-CT-PAREDES-DE-CONCRETO-CONCRETAGEM.pdf" TargetMode="External"/><Relationship Id="rId7962" Type="http://schemas.openxmlformats.org/officeDocument/2006/relationships/hyperlink" Target="https://www.caixa.gov.br/Downloads/sinapi-cadernos-tecnicos/SINAPI-CT-PINTURA-EM-SUPERFICIES-METALICAS.pdf" TargetMode="External"/><Relationship Id="rId262" Type="http://schemas.openxmlformats.org/officeDocument/2006/relationships/hyperlink" Target="https://www.caixa.gov.br/Downloads/sinapi-cadernos-tecnicos/SINAPI-CT-ARGAMASSAS.pdf" TargetMode="External"/><Relationship Id="rId5099" Type="http://schemas.openxmlformats.org/officeDocument/2006/relationships/hyperlink" Target="https://www.caixa.gov.br/Downloads/sinapi-cadernos-tecnicos/SINAPI-CT-INSTALACOES-HIDRAULICAS-RESERVACAO-E-BOMBAS-DE-RECALQUE.pdf" TargetMode="External"/><Relationship Id="rId6564" Type="http://schemas.openxmlformats.org/officeDocument/2006/relationships/hyperlink" Target="https://www.caixa.gov.br/Downloads/sinapi-cadernos-tecnicos/SINAPI-CT-INSTALACOES-EM-COBRE.pdf" TargetMode="External"/><Relationship Id="rId7615" Type="http://schemas.openxmlformats.org/officeDocument/2006/relationships/hyperlink" Target="https://www.caixa.gov.br/Downloads/sinapi-cadernos-tecnicos/SINAPI-CT-PAREDES-EM-DRYWALL.pdf" TargetMode="External"/><Relationship Id="rId2010" Type="http://schemas.openxmlformats.org/officeDocument/2006/relationships/hyperlink" Target="https://www.caixa.gov.br/Downloads/sinapi-cadernos-tecnicos/SINAPI-CT-DEPRECIACAO-JUROS-IMPOSTOS-E-SEGUROS-MANUTENCAO-E-MATERIAIS-NA-OPERACAO-DOS-EQUIPAMENTOS.pdf" TargetMode="External"/><Relationship Id="rId5166" Type="http://schemas.openxmlformats.org/officeDocument/2006/relationships/hyperlink" Target="https://www.caixa.gov.br/Downloads/sinapi-cadernos-tecnicos/SINAPI-CT-INSTALACOES-HIDRAULICAS-EM-PEX.pdf" TargetMode="External"/><Relationship Id="rId5580" Type="http://schemas.openxmlformats.org/officeDocument/2006/relationships/hyperlink" Target="https://www.caixa.gov.br/Downloads/sinapi-cadernos-tecnicos/SINAPI-CT-INSTALACOES-PREDIAIS-DE-AGUA-FRIA-EM-PVC.pdf" TargetMode="External"/><Relationship Id="rId6217" Type="http://schemas.openxmlformats.org/officeDocument/2006/relationships/hyperlink" Target="https://www.caixa.gov.br/Downloads/sinapi-cadernos-tecnicos/SINAPI-CT-INSTALACOES-DE-GAS-E-INCENDIO-EM-ACO-E-FERRO-GALVANIZADO.pdf" TargetMode="External"/><Relationship Id="rId6631" Type="http://schemas.openxmlformats.org/officeDocument/2006/relationships/hyperlink" Target="https://www.caixa.gov.br/Downloads/sinapi-cadernos-tecnicos/SINAPI-CT-INSTALACOES-PARA-CANTEIROS-DE-OBRAS.pdf" TargetMode="External"/><Relationship Id="rId4182" Type="http://schemas.openxmlformats.org/officeDocument/2006/relationships/hyperlink" Target="https://www.caixa.gov.br/Downloads/sinapi-cadernos-tecnicos/SINAPI-CT-GESSO.pdf" TargetMode="External"/><Relationship Id="rId5233" Type="http://schemas.openxmlformats.org/officeDocument/2006/relationships/hyperlink" Target="https://www.caixa.gov.br/Downloads/sinapi-cadernos-tecnicos/SINAPI-CT-INSTALACOES-HIDRAULICAS-EM-PEX.pdf" TargetMode="External"/><Relationship Id="rId8389" Type="http://schemas.openxmlformats.org/officeDocument/2006/relationships/hyperlink" Target="https://www.caixa.gov.br/Downloads/sinapi-cadernos-tecnicos/SINAPI-CT-RADIER-PISO-DE-CONCRETO-E-LAJE-SOBRE-SOLO.pdf" TargetMode="External"/><Relationship Id="rId1776" Type="http://schemas.openxmlformats.org/officeDocument/2006/relationships/hyperlink" Target="https://www.caixa.gov.br/Downloads/sinapi-cadernos-tecnicos/SINAPI-CT-CUSTOS-HORARIOS-PRODUTIVO-E-IMPRODUTIVO-DOS-EQUIPAMENTOS.pdf" TargetMode="External"/><Relationship Id="rId2827" Type="http://schemas.openxmlformats.org/officeDocument/2006/relationships/hyperlink" Target="https://www.caixa.gov.br/Downloads/sinapi-cadernos-tecnicos/SINAPI-CT-DUTOS-PARA-AR-CONDICIONADO.pdf" TargetMode="External"/><Relationship Id="rId68" Type="http://schemas.openxmlformats.org/officeDocument/2006/relationships/hyperlink" Target="https://www.caixa.gov.br/Downloads/sinapi-cadernos-tecnicos/SINAPI-CT-ALVENARIA-DE-VEDACAO.pdf" TargetMode="External"/><Relationship Id="rId1429" Type="http://schemas.openxmlformats.org/officeDocument/2006/relationships/hyperlink" Target="https://www.caixa.gov.br/Downloads/sinapi-cadernos-tecnicos/SINAPI-CT-CONTRAPISO.pdf" TargetMode="External"/><Relationship Id="rId1843" Type="http://schemas.openxmlformats.org/officeDocument/2006/relationships/hyperlink" Target="https://www.caixa.gov.br/Downloads/sinapi-cadernos-tecnicos/SINAPI-CT-DEMOLICOES-E-REMOCOES.pdf" TargetMode="External"/><Relationship Id="rId4999" Type="http://schemas.openxmlformats.org/officeDocument/2006/relationships/hyperlink" Target="https://www.caixa.gov.br/Downloads/sinapi-cadernos-tecnicos/SINAPI-CT-INSTALACOES-HIDRAULICAS-RESERVACAO-E-BOMBAS-DE-RECALQUE.pdf" TargetMode="External"/><Relationship Id="rId5300" Type="http://schemas.openxmlformats.org/officeDocument/2006/relationships/hyperlink" Target="https://www.caixa.gov.br/Downloads/sinapi-cadernos-tecnicos/SINAPI-CT-INSTALACOES-HIDRAULICAS-EM-PPR.pdf" TargetMode="External"/><Relationship Id="rId7058" Type="http://schemas.openxmlformats.org/officeDocument/2006/relationships/hyperlink" Target="https://www.caixa.gov.br/Downloads/sinapi-metodologia/Livro_SINAPI_Calculos_Parametros.pdf" TargetMode="External"/><Relationship Id="rId8456" Type="http://schemas.openxmlformats.org/officeDocument/2006/relationships/hyperlink" Target="https://www.caixa.gov.br/Downloads/sinapi-cadernos-tecnicos/SINAPI-CT-RASGOS-E-FIXACOES.pdf" TargetMode="External"/><Relationship Id="rId8870" Type="http://schemas.openxmlformats.org/officeDocument/2006/relationships/hyperlink" Target="https://www.caixa.gov.br/Downloads/sinapi-cadernos-tecnicos/SINAPI-CT-SINALIZACAO-HORIZONTAL-VIARIA.pdf" TargetMode="External"/><Relationship Id="rId9507" Type="http://schemas.openxmlformats.org/officeDocument/2006/relationships/hyperlink" Target="https://www.caixa.gov.br/Downloads/sinapi-cadernos-tecnicos/SINAPI-CT-TUBULOES.pdf" TargetMode="External"/><Relationship Id="rId1910" Type="http://schemas.openxmlformats.org/officeDocument/2006/relationships/hyperlink" Target="https://www.caixa.gov.br/Downloads/sinapi-cadernos-tecnicos/SINAPI-CT-DEPRECIACAO-JUROS-IMPOSTOS-E-SEGUROS-MANUTENCAO-E-MATERIAIS-NA-OPERACAO-DOS-EQUIPAMENTOS.pdf" TargetMode="External"/><Relationship Id="rId7472" Type="http://schemas.openxmlformats.org/officeDocument/2006/relationships/hyperlink" Target="https://www.caixa.gov.br/Downloads/sinapi-cadernos-tecnicos/SINAPI-CT-MOBILIARIO-URBANO.pdf" TargetMode="External"/><Relationship Id="rId8109" Type="http://schemas.openxmlformats.org/officeDocument/2006/relationships/hyperlink" Target="https://www.caixa.gov.br/Downloads/sinapi-cadernos-tecnicos/SINAPI-CT-POSTES-DE-CONCRETO-E-METALICOS.pdf" TargetMode="External"/><Relationship Id="rId8523" Type="http://schemas.openxmlformats.org/officeDocument/2006/relationships/hyperlink" Target="https://www.caixa.gov.br/Downloads/sinapi-cadernos-tecnicos/SINAPI-CT-RECOMPOSICAO-DE-PAVIMENTOS.pdf" TargetMode="External"/><Relationship Id="rId3668" Type="http://schemas.openxmlformats.org/officeDocument/2006/relationships/hyperlink" Target="https://www.caixa.gov.br/Downloads/sinapi-cadernos-tecnicos/SINAPI-CT-ESTRUTURA-E-TRAMA-PARA-COBERTURA.pdf" TargetMode="External"/><Relationship Id="rId4719" Type="http://schemas.openxmlformats.org/officeDocument/2006/relationships/hyperlink" Target="https://www.caixa.gov.br/Downloads/sinapi-cadernos-tecnicos/SINAPI-CT-INSTALACOES-ELETRICAS-QUADROS-CABOS-DISJUNTORES-CONTATORES-E-BARRAMENTOS-BLINDADOS.pdf" TargetMode="External"/><Relationship Id="rId6074" Type="http://schemas.openxmlformats.org/officeDocument/2006/relationships/hyperlink" Target="https://www.caixa.gov.br/Downloads/sinapi-cadernos-tecnicos/SINAPI-CT-INSTALACOES-DE-GAS-E-INCENDIO-EM-ACO-E-FERRO-GALVANIZADO.pdf" TargetMode="External"/><Relationship Id="rId7125" Type="http://schemas.openxmlformats.org/officeDocument/2006/relationships/hyperlink" Target="https://www.caixa.gov.br/Downloads/sinapi-metodologia/Livro_SINAPI_Calculos_Parametros.pdf" TargetMode="External"/><Relationship Id="rId589" Type="http://schemas.openxmlformats.org/officeDocument/2006/relationships/hyperlink" Target="https://www.caixa.gov.br/Downloads/sinapi-cadernos-tecnicos/SINAPI-CT-ASSENTAMENTO-DE-TUBOS-DE-PVC-E-METALICOS-EM-REDES-DE-AGUA.pdf" TargetMode="External"/><Relationship Id="rId2684" Type="http://schemas.openxmlformats.org/officeDocument/2006/relationships/hyperlink" Target="https://www.caixa.gov.br/Downloads/sinapi-cadernos-tecnicos/SINAPI-CT-DEPRECIACAO-JUROS-IMPOSTOS-E-SEGUROS-MANUTENCAO-E-MATERIAIS-NA-OPERACAO-DOS-EQUIPAMENTOS.pdf" TargetMode="External"/><Relationship Id="rId3735" Type="http://schemas.openxmlformats.org/officeDocument/2006/relationships/hyperlink" Target="https://www.caixa.gov.br/Downloads/sinapi-cadernos-tecnicos/SINAPI-CT-ESTRUTURAS-PRE-FABRICADAS-E-PRE-MOLDADAS.pdf" TargetMode="External"/><Relationship Id="rId5090" Type="http://schemas.openxmlformats.org/officeDocument/2006/relationships/hyperlink" Target="https://www.caixa.gov.br/Downloads/sinapi-cadernos-tecnicos/SINAPI-CT-INSTALACOES-HIDRAULICAS-RESERVACAO-E-BOMBAS-DE-RECALQUE.pdf" TargetMode="External"/><Relationship Id="rId6141" Type="http://schemas.openxmlformats.org/officeDocument/2006/relationships/hyperlink" Target="https://www.caixa.gov.br/Downloads/sinapi-cadernos-tecnicos/SINAPI-CT-INSTALACOES-DE-GAS-E-INCENDIO-EM-ACO-E-FERRO-GALVANIZADO.pdf" TargetMode="External"/><Relationship Id="rId9297" Type="http://schemas.openxmlformats.org/officeDocument/2006/relationships/hyperlink" Target="https://www.caixa.gov.br/Downloads/sinapi-cadernos-tecnicos/SINAPI-CT-TRANSPORTE-CARGA-E-DESCARGA-DE-MATERIAIS.pdf" TargetMode="External"/><Relationship Id="rId656" Type="http://schemas.openxmlformats.org/officeDocument/2006/relationships/hyperlink" Target="https://www.caixa.gov.br/Downloads/sinapi-cadernos-tecnicos/SINAPI-CT-ASSENTAMENTO-DE-TUBOS-DE-ESGOTO-OU-DRENAGEM-PLUVIAL-EM-CONCRETO.pdf" TargetMode="External"/><Relationship Id="rId1286" Type="http://schemas.openxmlformats.org/officeDocument/2006/relationships/hyperlink" Target="https://www.caixa.gov.br/Downloads/sinapi-cadernos-tecnicos/SINAPI-CT-CHAPISCO.pdf" TargetMode="External"/><Relationship Id="rId2337" Type="http://schemas.openxmlformats.org/officeDocument/2006/relationships/hyperlink" Target="https://www.caixa.gov.br/Downloads/sinapi-cadernos-tecnicos/SINAPI-CT-DEPRECIACAO-JUROS-IMPOSTOS-E-SEGUROS-MANUTENCAO-E-MATERIAIS-NA-OPERACAO-DOS-EQUIPAMENTOS.pdf" TargetMode="External"/><Relationship Id="rId9364" Type="http://schemas.openxmlformats.org/officeDocument/2006/relationships/hyperlink" Target="https://www.caixa.gov.br/Downloads/sinapi-cadernos-tecnicos/SINAPI-CT-TRANSPORTE-CARGA-E-DESCARGA-DE-MATERIAIS.pdf" TargetMode="External"/><Relationship Id="rId309" Type="http://schemas.openxmlformats.org/officeDocument/2006/relationships/hyperlink" Target="https://www.caixa.gov.br/Downloads/sinapi-cadernos-tecnicos/SINAPI-CT-ARMACAO-PARA-ESTRUTURAS-DE-CONCRETO-ARMADO.pdf" TargetMode="External"/><Relationship Id="rId2751" Type="http://schemas.openxmlformats.org/officeDocument/2006/relationships/hyperlink" Target="https://www.caixa.gov.br/Downloads/sinapi-cadernos-tecnicos/SINAPI-CT-DRENOS.pdf" TargetMode="External"/><Relationship Id="rId3802" Type="http://schemas.openxmlformats.org/officeDocument/2006/relationships/hyperlink" Target="https://www.caixa.gov.br/Downloads/sinapi-cadernos-tecnicos/SINAPI-CT-ESTRUTURAS-DE-MADEIRA.pdf" TargetMode="External"/><Relationship Id="rId6958" Type="http://schemas.openxmlformats.org/officeDocument/2006/relationships/hyperlink" Target="https://www.caixa.gov.br/Downloads/sinapi-metodologia/Livro_SINAPI_Calculos_Parametros.pdf" TargetMode="External"/><Relationship Id="rId8380" Type="http://schemas.openxmlformats.org/officeDocument/2006/relationships/hyperlink" Target="https://www.caixa.gov.br/Downloads/sinapi-cadernos-tecnicos/SINAPI-CT-RADIER-PISO-DE-CONCRETO-E-LAJE-SOBRE-SOLO.pdf" TargetMode="External"/><Relationship Id="rId9017" Type="http://schemas.openxmlformats.org/officeDocument/2006/relationships/hyperlink" Target="https://www.caixa.gov.br/Downloads/sinapi-cadernos-tecnicos/SINAPI-CT-SUPRESSAO-VEGETAL.pdf" TargetMode="External"/><Relationship Id="rId723" Type="http://schemas.openxmlformats.org/officeDocument/2006/relationships/hyperlink" Target="https://www.caixa.gov.br/Downloads/sinapi-cadernos-tecnicos/SINAPI-CT-ATERRO-E-REATERRO-DE-VALAS.pdf" TargetMode="External"/><Relationship Id="rId1006" Type="http://schemas.openxmlformats.org/officeDocument/2006/relationships/hyperlink" Target="https://www.caixa.gov.br/Downloads/sinapi-cadernos-tecnicos/SINAPI-CT-BOCAS-PARA-BUEIROS.pdf" TargetMode="External"/><Relationship Id="rId1353" Type="http://schemas.openxmlformats.org/officeDocument/2006/relationships/hyperlink" Target="https://www.caixa.gov.br/Downloads/sinapi-cadernos-tecnicos/SINAPI-CT-CONCRETO-PROTENDIDO.pdf" TargetMode="External"/><Relationship Id="rId2404" Type="http://schemas.openxmlformats.org/officeDocument/2006/relationships/hyperlink" Target="https://www.caixa.gov.br/Downloads/sinapi-cadernos-tecnicos/SINAPI-CT-DEPRECIACAO-JUROS-IMPOSTOS-E-SEGUROS-MANUTENCAO-E-MATERIAIS-NA-OPERACAO-DOS-EQUIPAMENTOS.pdf" TargetMode="External"/><Relationship Id="rId5974" Type="http://schemas.openxmlformats.org/officeDocument/2006/relationships/hyperlink" Target="https://www.caixa.gov.br/Downloads/sinapi-cadernos-tecnicos/SINAPI-CT-INSTALACOES-DE-GAS-E-INCENDIO-EM-ACO-E-FERRO-GALVANIZADO.pdf" TargetMode="External"/><Relationship Id="rId8033" Type="http://schemas.openxmlformats.org/officeDocument/2006/relationships/hyperlink" Target="https://www.caixa.gov.br/Downloads/sinapi-cadernos-tecnicos/SINAPI-CT-PISOS.pdf" TargetMode="External"/><Relationship Id="rId9431" Type="http://schemas.openxmlformats.org/officeDocument/2006/relationships/hyperlink" Target="https://www.caixa.gov.br/Downloads/sinapi-cadernos-tecnicos/SINAPI-CT-TRATAMENTOS-SUPERFICIAIS.pdf" TargetMode="External"/><Relationship Id="rId1420" Type="http://schemas.openxmlformats.org/officeDocument/2006/relationships/hyperlink" Target="https://www.caixa.gov.br/Downloads/sinapi-cadernos-tecnicos/SINAPI-CT-CONTRAPISO.pdf" TargetMode="External"/><Relationship Id="rId4576" Type="http://schemas.openxmlformats.org/officeDocument/2006/relationships/hyperlink" Target="https://www.caixa.gov.br/Downloads/sinapi-cadernos-tecnicos/SINAPI-CT-INSTALACOES-ELETRICAS-ELETRODUTOS-CONEXOES-E-CONDULETES-APARENTES.pdf" TargetMode="External"/><Relationship Id="rId4990" Type="http://schemas.openxmlformats.org/officeDocument/2006/relationships/hyperlink" Target="https://www.caixa.gov.br/Downloads/sinapi-cadernos-tecnicos/SINAPI-CT-INSTALACOES-HIDRAULICAS-RESERVACAO-E-BOMBAS-DE-RECALQUE.pdf" TargetMode="External"/><Relationship Id="rId5627" Type="http://schemas.openxmlformats.org/officeDocument/2006/relationships/hyperlink" Target="https://www.caixa.gov.br/Downloads/sinapi-cadernos-tecnicos/SINAPI-CT-INSTALACOES-PREDIAIS-DE-AGUA-FRIA-EM-PVC.pdf" TargetMode="External"/><Relationship Id="rId3178" Type="http://schemas.openxmlformats.org/officeDocument/2006/relationships/hyperlink" Target="https://www.caixa.gov.br/Downloads/sinapi-cadernos-tecnicos/SINAPI-CT-ESCAVACAO-HORIZONTAL.pdf" TargetMode="External"/><Relationship Id="rId3592" Type="http://schemas.openxmlformats.org/officeDocument/2006/relationships/hyperlink" Target="https://www.caixa.gov.br/Downloads/sinapi-cadernos-tecnicos/SINAPI-CT-ESTACAS-ESCAVADAS-SEM-FLUIDO-ESTABILIZANTE.pdf" TargetMode="External"/><Relationship Id="rId4229" Type="http://schemas.openxmlformats.org/officeDocument/2006/relationships/hyperlink" Target="https://www.caixa.gov.br/Downloads/sinapi-cadernos-tecnicos/SINAPI-CT-GUARDA-CORPO-CORRIMAO-E-GRADE-PARA-ESQUADRIAS.pdf" TargetMode="External"/><Relationship Id="rId4643" Type="http://schemas.openxmlformats.org/officeDocument/2006/relationships/hyperlink" Target="https://www.caixa.gov.br/Downloads/sinapi-cadernos-tecnicos/SINAPI-CT-INSTALACOES-ELETRICAS-QUADROS-CABOS-DISJUNTORES-CONTATORES-E-BARRAMENTOS-BLINDADOS.pdf" TargetMode="External"/><Relationship Id="rId7799" Type="http://schemas.openxmlformats.org/officeDocument/2006/relationships/hyperlink" Target="https://www.caixa.gov.br/Downloads/sinapi-cadernos-tecnicos/SINAPI-CT-PERFURACAO-HORIZONTAL-DIRECIONAL-HDD.pdf" TargetMode="External"/><Relationship Id="rId8100" Type="http://schemas.openxmlformats.org/officeDocument/2006/relationships/hyperlink" Target="https://www.caixa.gov.br/Downloads/sinapi-cadernos-tecnicos/SINAPI-CT-POSTES-DE-CONCRETO-E-METALICOS.pdf" TargetMode="External"/><Relationship Id="rId2194" Type="http://schemas.openxmlformats.org/officeDocument/2006/relationships/hyperlink" Target="https://www.caixa.gov.br/Downloads/sinapi-cadernos-tecnicos/SINAPI-CT-DEPRECIACAO-JUROS-IMPOSTOS-E-SEGUROS-MANUTENCAO-E-MATERIAIS-NA-OPERACAO-DOS-EQUIPAMENTOS.pdf" TargetMode="External"/><Relationship Id="rId3245" Type="http://schemas.openxmlformats.org/officeDocument/2006/relationships/hyperlink" Target="https://www.caixa.gov.br/Downloads/sinapi-cadernos-tecnicos/SINAPI-CT-ESCAVACAO-VERTICAL-A-CEU-ABERTO.pdf" TargetMode="External"/><Relationship Id="rId4710" Type="http://schemas.openxmlformats.org/officeDocument/2006/relationships/hyperlink" Target="https://www.caixa.gov.br/Downloads/sinapi-cadernos-tecnicos/SINAPI-CT-INSTALACOES-ELETRICAS-QUADROS-CABOS-DISJUNTORES-CONTATORES-E-BARRAMENTOS-BLINDADOS.pdf" TargetMode="External"/><Relationship Id="rId7866" Type="http://schemas.openxmlformats.org/officeDocument/2006/relationships/hyperlink" Target="https://www.caixa.gov.br/Downloads/sinapi-cadernos-tecnicos/SINAPI-CT-PINTURA-INTERNA.pdf" TargetMode="External"/><Relationship Id="rId166" Type="http://schemas.openxmlformats.org/officeDocument/2006/relationships/hyperlink" Target="https://www.caixa.gov.br/Downloads/sinapi-cadernos-tecnicos/SINAPI-CT-ARGAMASSAS.pdf" TargetMode="External"/><Relationship Id="rId580" Type="http://schemas.openxmlformats.org/officeDocument/2006/relationships/hyperlink" Target="https://www.caixa.gov.br/Downloads/sinapi-cadernos-tecnicos/SINAPI-CT-ASSENTAMENTO-DE-TUBOS-DE-PVC-E-METALICOS-EM-REDES-DE-AGUA.pdf" TargetMode="External"/><Relationship Id="rId2261" Type="http://schemas.openxmlformats.org/officeDocument/2006/relationships/hyperlink" Target="https://www.caixa.gov.br/Downloads/sinapi-cadernos-tecnicos/SINAPI-CT-DEPRECIACAO-JUROS-IMPOSTOS-E-SEGUROS-MANUTENCAO-E-MATERIAIS-NA-OPERACAO-DOS-EQUIPAMENTOS.pdf" TargetMode="External"/><Relationship Id="rId3312" Type="http://schemas.openxmlformats.org/officeDocument/2006/relationships/hyperlink" Target="https://www.caixa.gov.br/Downloads/sinapi-cadernos-tecnicos/SINAPI-CT-ESCAVACAO-DE-VALAS.pdf" TargetMode="External"/><Relationship Id="rId6468" Type="http://schemas.openxmlformats.org/officeDocument/2006/relationships/hyperlink" Target="https://www.caixa.gov.br/Downloads/sinapi-cadernos-tecnicos/SINAPI-CT-INSTALACOES-EM-COBRE.pdf" TargetMode="External"/><Relationship Id="rId7519" Type="http://schemas.openxmlformats.org/officeDocument/2006/relationships/hyperlink" Target="https://www.caixa.gov.br/Downloads/sinapi-cadernos-tecnicos/SINAPI-CT-PAREDES-DE-CONCRETO-ARMACAO.pdf" TargetMode="External"/><Relationship Id="rId8917" Type="http://schemas.openxmlformats.org/officeDocument/2006/relationships/hyperlink" Target="https://www.caixa.gov.br/Downloads/sinapi-cadernos-tecnicos/SINAPI-CT-SINALIZACAO-VERTICAL-VIARIA.pdf" TargetMode="External"/><Relationship Id="rId233" Type="http://schemas.openxmlformats.org/officeDocument/2006/relationships/hyperlink" Target="https://www.caixa.gov.br/Downloads/sinapi-cadernos-tecnicos/SINAPI-CT-ARGAMASSAS.pdf" TargetMode="External"/><Relationship Id="rId5484" Type="http://schemas.openxmlformats.org/officeDocument/2006/relationships/hyperlink" Target="https://www.caixa.gov.br/Downloads/sinapi-cadernos-tecnicos/SINAPI-CT-INSTALACOES-PREDIAIS-DE-AGUA-FRIA-EM-PVC.pdf" TargetMode="External"/><Relationship Id="rId6882" Type="http://schemas.openxmlformats.org/officeDocument/2006/relationships/hyperlink" Target="https://www.caixa.gov.br/Downloads/sinapi-metodologia/Livro_SINAPI_Calculos_Parametros.pdf" TargetMode="External"/><Relationship Id="rId7933" Type="http://schemas.openxmlformats.org/officeDocument/2006/relationships/hyperlink" Target="https://www.caixa.gov.br/Downloads/sinapi-cadernos-tecnicos/SINAPI-CT-PINTURA-EM-SUPERFICIES-METALICAS.pdf" TargetMode="External"/><Relationship Id="rId300" Type="http://schemas.openxmlformats.org/officeDocument/2006/relationships/hyperlink" Target="https://www.caixa.gov.br/Downloads/sinapi-cadernos-tecnicos/SINAPI-CT-ARMACAO-PARA-ESTRUTURAS-DE-CONCRETO-ARMADO.pdf" TargetMode="External"/><Relationship Id="rId4086" Type="http://schemas.openxmlformats.org/officeDocument/2006/relationships/hyperlink" Target="https://www.caixa.gov.br/Downloads/sinapi-cadernos-tecnicos/SINAPI-CT-FORMAS-PARA-ESTRUTURAS-DE-CONCRETO-ARMADO.pdf" TargetMode="External"/><Relationship Id="rId5137" Type="http://schemas.openxmlformats.org/officeDocument/2006/relationships/hyperlink" Target="https://www.caixa.gov.br/Downloads/sinapi-cadernos-tecnicos/SINAPI-CT-INSTALACOES-HIDRAULICAS-EM-PEX.pdf" TargetMode="External"/><Relationship Id="rId6535" Type="http://schemas.openxmlformats.org/officeDocument/2006/relationships/hyperlink" Target="https://www.caixa.gov.br/Downloads/sinapi-cadernos-tecnicos/SINAPI-CT-INSTALACOES-EM-COBRE.pdf" TargetMode="External"/><Relationship Id="rId5551" Type="http://schemas.openxmlformats.org/officeDocument/2006/relationships/hyperlink" Target="https://www.caixa.gov.br/Downloads/sinapi-cadernos-tecnicos/SINAPI-CT-INSTALACOES-PREDIAIS-DE-AGUA-FRIA-EM-PVC.pdf" TargetMode="External"/><Relationship Id="rId6602" Type="http://schemas.openxmlformats.org/officeDocument/2006/relationships/hyperlink" Target="https://www.caixa.gov.br/Downloads/sinapi-cadernos-tecnicos/SINAPI-CT-INSTALACOES-EM-COBRE.pdf" TargetMode="External"/><Relationship Id="rId9758" Type="http://schemas.openxmlformats.org/officeDocument/2006/relationships/hyperlink" Target="https://www.caixa.gov.br/Downloads/sinapi-cadernos-tecnicos/SINAPI-CT-VALVULAS-PARA-REDES-DE-SANEAMENTO.pdf" TargetMode="External"/><Relationship Id="rId1747" Type="http://schemas.openxmlformats.org/officeDocument/2006/relationships/hyperlink" Target="https://www.caixa.gov.br/Downloads/sinapi-cadernos-tecnicos/SINAPI-CT-CUSTOS-HORARIOS-PRODUTIVO-E-IMPRODUTIVO-DOS-EQUIPAMENTOS.pdf" TargetMode="External"/><Relationship Id="rId4153" Type="http://schemas.openxmlformats.org/officeDocument/2006/relationships/hyperlink" Target="https://www.caixa.gov.br/Downloads/sinapi-cadernos-tecnicos/SINAPI-CT-GALERIAS-COM-ADUELAS-DE-CONCRETO.pdf" TargetMode="External"/><Relationship Id="rId5204" Type="http://schemas.openxmlformats.org/officeDocument/2006/relationships/hyperlink" Target="https://www.caixa.gov.br/Downloads/sinapi-cadernos-tecnicos/SINAPI-CT-INSTALACOES-HIDRAULICAS-EM-PEX.pdf" TargetMode="External"/><Relationship Id="rId8774" Type="http://schemas.openxmlformats.org/officeDocument/2006/relationships/hyperlink" Target="https://www.caixa.gov.br/Downloads/sinapi-cadernos-tecnicos/SINAPI-CT-REDES-DE-AGUA-E-ESGOTO-EM-PEAD-LISO-(TUBOS-E-CONEXOES).pdf" TargetMode="External"/><Relationship Id="rId39" Type="http://schemas.openxmlformats.org/officeDocument/2006/relationships/hyperlink" Target="https://www.caixa.gov.br/Downloads/sinapi-cadernos-tecnicos/SINAPI-CT-ALVENARIA-DE-VEDACAO.pdf" TargetMode="External"/><Relationship Id="rId1814" Type="http://schemas.openxmlformats.org/officeDocument/2006/relationships/hyperlink" Target="https://www.caixa.gov.br/Downloads/sinapi-cadernos-tecnicos/SINAPI-CT-CUSTOS-HORARIOS-PRODUTIVO-E-IMPRODUTIVO-DOS-EQUIPAMENTOS.pdf" TargetMode="External"/><Relationship Id="rId4220" Type="http://schemas.openxmlformats.org/officeDocument/2006/relationships/hyperlink" Target="https://www.caixa.gov.br/Downloads/sinapi-cadernos-tecnicos/SINAPI-CT-GUARDA-CORPO-CORRIMAO-E-GRADE-PARA-ESQUADRIAS.pdf" TargetMode="External"/><Relationship Id="rId7376" Type="http://schemas.openxmlformats.org/officeDocument/2006/relationships/hyperlink" Target="https://www.caixa.gov.br/Downloads/sinapi-cadernos-tecnicos/SINAPI-CT-MASSA-UNICA-EXTERNA.pdf" TargetMode="External"/><Relationship Id="rId7790" Type="http://schemas.openxmlformats.org/officeDocument/2006/relationships/hyperlink" Target="https://www.caixa.gov.br/Downloads/sinapi-cadernos-tecnicos/SINAPI-CT-PERFURACAO-HORIZONTAL-DIRECIONAL-HDD.pdf" TargetMode="External"/><Relationship Id="rId8427" Type="http://schemas.openxmlformats.org/officeDocument/2006/relationships/hyperlink" Target="https://www.caixa.gov.br/Downloads/sinapi-cadernos-tecnicos/SINAPI-CT-RASGOS-E-FIXACOES.pdf" TargetMode="External"/><Relationship Id="rId8841" Type="http://schemas.openxmlformats.org/officeDocument/2006/relationships/hyperlink" Target="https://www.caixa.gov.br/Downloads/sinapi-cadernos-tecnicos/SINAPI-CT-REVESTIMENTOS-CERAMICOS-INTERNOS.pdf" TargetMode="External"/><Relationship Id="rId6392" Type="http://schemas.openxmlformats.org/officeDocument/2006/relationships/hyperlink" Target="https://www.caixa.gov.br/Downloads/sinapi-cadernos-tecnicos/SINAPI-CT-INSTALACOES-EM-COBRE.pdf" TargetMode="External"/><Relationship Id="rId7029" Type="http://schemas.openxmlformats.org/officeDocument/2006/relationships/hyperlink" Target="https://www.caixa.gov.br/Downloads/sinapi-metodologia/Livro_SINAPI_Calculos_Parametros.pdf" TargetMode="External"/><Relationship Id="rId7443" Type="http://schemas.openxmlformats.org/officeDocument/2006/relationships/hyperlink" Target="https://www.caixa.gov.br/Downloads/sinapi-cadernos-tecnicos/SINAPI-CT-MASSA-UNICA-INTERNA.pdf" TargetMode="External"/><Relationship Id="rId2588" Type="http://schemas.openxmlformats.org/officeDocument/2006/relationships/hyperlink" Target="https://www.caixa.gov.br/Downloads/sinapi-cadernos-tecnicos/SINAPI-CT-DEPRECIACAO-JUROS-IMPOSTOS-E-SEGUROS-MANUTENCAO-E-MATERIAIS-NA-OPERACAO-DOS-EQUIPAMENTOS.pdf" TargetMode="External"/><Relationship Id="rId3986" Type="http://schemas.openxmlformats.org/officeDocument/2006/relationships/hyperlink" Target="https://www.caixa.gov.br/Downloads/sinapi-cadernos-tecnicos/SINAPI-CT-FUNDACOES-RASAS-(BLOCOS-SAPATAS-VIGAS-BALDRAME).pdf" TargetMode="External"/><Relationship Id="rId6045" Type="http://schemas.openxmlformats.org/officeDocument/2006/relationships/hyperlink" Target="https://www.caixa.gov.br/Downloads/sinapi-cadernos-tecnicos/SINAPI-CT-INSTALACOES-DE-GAS-E-INCENDIO-EM-ACO-E-FERRO-GALVANIZADO.pdf" TargetMode="External"/><Relationship Id="rId3639" Type="http://schemas.openxmlformats.org/officeDocument/2006/relationships/hyperlink" Target="https://www.caixa.gov.br/Downloads/sinapi-cadernos-tecnicos/SINAPI-CT-ESTRUTURA-E-TRAMA-PARA-COBERTURA.pdf" TargetMode="External"/><Relationship Id="rId5061" Type="http://schemas.openxmlformats.org/officeDocument/2006/relationships/hyperlink" Target="https://www.caixa.gov.br/Downloads/sinapi-cadernos-tecnicos/SINAPI-CT-INSTALACOES-HIDRAULICAS-RESERVACAO-E-BOMBAS-DE-RECALQUE.pdf" TargetMode="External"/><Relationship Id="rId6112" Type="http://schemas.openxmlformats.org/officeDocument/2006/relationships/hyperlink" Target="https://www.caixa.gov.br/Downloads/sinapi-cadernos-tecnicos/SINAPI-CT-INSTALACOES-DE-GAS-E-INCENDIO-EM-ACO-E-FERRO-GALVANIZADO.pdf" TargetMode="External"/><Relationship Id="rId7510" Type="http://schemas.openxmlformats.org/officeDocument/2006/relationships/hyperlink" Target="https://www.caixa.gov.br/Downloads/sinapi-cadernos-tecnicos/SINAPI-CT-PAISAGISMO-PLANTIO.pdf" TargetMode="External"/><Relationship Id="rId9268" Type="http://schemas.openxmlformats.org/officeDocument/2006/relationships/hyperlink" Target="https://www.caixa.gov.br/Downloads/sinapi-cadernos-tecnicos/SINAPI-CT-TRANSPORTE-DE-MATERIAIS-DENTRO-DO-CANTEIRO-DE-OBRAS.pdf" TargetMode="External"/><Relationship Id="rId974" Type="http://schemas.openxmlformats.org/officeDocument/2006/relationships/hyperlink" Target="https://www.caixa.gov.br/Downloads/sinapi-cadernos-tecnicos/SINAPI-CT-ATERROS-BASES-SUB-BASES-E-IMPRIMACOES.pdf" TargetMode="External"/><Relationship Id="rId2655" Type="http://schemas.openxmlformats.org/officeDocument/2006/relationships/hyperlink" Target="https://www.caixa.gov.br/Downloads/sinapi-cadernos-tecnicos/SINAPI-CT-DEPRECIACAO-JUROS-IMPOSTOS-E-SEGUROS-MANUTENCAO-E-MATERIAIS-NA-OPERACAO-DOS-EQUIPAMENTOS.pdf" TargetMode="External"/><Relationship Id="rId3706" Type="http://schemas.openxmlformats.org/officeDocument/2006/relationships/hyperlink" Target="https://www.caixa.gov.br/Downloads/sinapi-cadernos-tecnicos/SINAPI-CT-ESTRUTURA-E-TRAMA-PARA-COBERTURA.pdf" TargetMode="External"/><Relationship Id="rId9682" Type="http://schemas.openxmlformats.org/officeDocument/2006/relationships/hyperlink" Target="https://www.caixa.gov.br/Downloads/sinapi-cadernos-tecnicos/SINAPI-CT-VALVULAS-E-REGISTROS-PARA-SISTEMAS-PREDIAIS.pdf" TargetMode="External"/><Relationship Id="rId627" Type="http://schemas.openxmlformats.org/officeDocument/2006/relationships/hyperlink" Target="https://www.caixa.gov.br/Downloads/sinapi-cadernos-tecnicos/SINAPI-CT-ASSENTAMENTO-DE-TUBOS-DE-PVC-E-METALICOS-EM-REDES-DE-AGUA.pdf" TargetMode="External"/><Relationship Id="rId1257" Type="http://schemas.openxmlformats.org/officeDocument/2006/relationships/hyperlink" Target="https://www.caixa.gov.br/Downloads/sinapi-cadernos-tecnicos/SINAPI-CT-CERCAS-PROTETORES-E-ALAMBRADOS.pdf" TargetMode="External"/><Relationship Id="rId1671" Type="http://schemas.openxmlformats.org/officeDocument/2006/relationships/hyperlink" Target="https://www.caixa.gov.br/Downloads/sinapi-cadernos-tecnicos/SINAPI-CT-CUSTOS-HORARIOS-PRODUTIVO-E-IMPRODUTIVO-DOS-EQUIPAMENTOS.pdf" TargetMode="External"/><Relationship Id="rId2308" Type="http://schemas.openxmlformats.org/officeDocument/2006/relationships/hyperlink" Target="https://www.caixa.gov.br/Downloads/sinapi-cadernos-tecnicos/SINAPI-CT-DEPRECIACAO-JUROS-IMPOSTOS-E-SEGUROS-MANUTENCAO-E-MATERIAIS-NA-OPERACAO-DOS-EQUIPAMENTOS.pdf" TargetMode="External"/><Relationship Id="rId2722" Type="http://schemas.openxmlformats.org/officeDocument/2006/relationships/hyperlink" Target="https://www.caixa.gov.br/Downloads/sinapi-cadernos-tecnicos/SINAPI-CT-DISSIPADORES-DE-ENERGIA.pdf" TargetMode="External"/><Relationship Id="rId5878" Type="http://schemas.openxmlformats.org/officeDocument/2006/relationships/hyperlink" Target="https://www.caixa.gov.br/Downloads/sinapi-cadernos-tecnicos/SINAPI-CT-INSTALACOES-PREDIAIS-DE-AGUAS-PLUVIAIS-TUBOS-CONEXOES-CAIXAS-E-RALOS.pdf" TargetMode="External"/><Relationship Id="rId6929" Type="http://schemas.openxmlformats.org/officeDocument/2006/relationships/hyperlink" Target="https://www.caixa.gov.br/Downloads/sinapi-metodologia/Livro_SINAPI_Calculos_Parametros.pdf" TargetMode="External"/><Relationship Id="rId8284" Type="http://schemas.openxmlformats.org/officeDocument/2006/relationships/hyperlink" Target="https://www.caixa.gov.br/Downloads/sinapi-cadernos-tecnicos/SINAPI-CT-POCOS-DE-VISITA-E-CAIXAS-PARA-BOCAS-DE-LOBO.pdf" TargetMode="External"/><Relationship Id="rId9335" Type="http://schemas.openxmlformats.org/officeDocument/2006/relationships/hyperlink" Target="https://www.caixa.gov.br/Downloads/sinapi-cadernos-tecnicos/SINAPI-CT-TRANSPORTE-CARGA-E-DESCARGA-DE-MATERIAIS.pdf" TargetMode="External"/><Relationship Id="rId1324" Type="http://schemas.openxmlformats.org/officeDocument/2006/relationships/hyperlink" Target="https://www.caixa.gov.br/Downloads/sinapi-cadernos-tecnicos/SINAPI-CT-CONCRETO-PROJETADO.pdf" TargetMode="External"/><Relationship Id="rId4894" Type="http://schemas.openxmlformats.org/officeDocument/2006/relationships/hyperlink" Target="https://www.caixa.gov.br/Downloads/sinapi-cadernos-tecnicos/SINAPI-CT-INSTALACOES-HIDRAULICAS-RESERVACAO-E-BOMBAS-DE-RECALQUE.pdf" TargetMode="External"/><Relationship Id="rId5945" Type="http://schemas.openxmlformats.org/officeDocument/2006/relationships/hyperlink" Target="https://www.caixa.gov.br/Downloads/sinapi-cadernos-tecnicos/SINAPI-CT-INSTALACOES-DE-GAS-E-INCENDIO-EM-ACO-E-FERRO-GALVANIZADO.pdf" TargetMode="External"/><Relationship Id="rId8351" Type="http://schemas.openxmlformats.org/officeDocument/2006/relationships/hyperlink" Target="https://www.caixa.gov.br/Downloads/sinapi-cadernos-tecnicos/SINAPI-CT-QUADRAS-E-SEUS-EQUIPAMENTOS.pdf" TargetMode="External"/><Relationship Id="rId9402" Type="http://schemas.openxmlformats.org/officeDocument/2006/relationships/hyperlink" Target="https://www.caixa.gov.br/Downloads/sinapi-cadernos-tecnicos/SINAPI-CT-TRANSPORTE-CARGA-E-DESCARGA-DE-MATERIAIS.pdf" TargetMode="External"/><Relationship Id="rId30" Type="http://schemas.openxmlformats.org/officeDocument/2006/relationships/hyperlink" Target="https://www.caixa.gov.br/Downloads/sinapi-cadernos-tecnicos/SINAPI-CT-ALVENARIA-DE-VEDACAO.pdf" TargetMode="External"/><Relationship Id="rId3496" Type="http://schemas.openxmlformats.org/officeDocument/2006/relationships/hyperlink" Target="https://www.caixa.gov.br/Downloads/sinapi-cadernos-tecnicos/SINAPI-CT-ESQUADRIAS-PORTAS.pdf" TargetMode="External"/><Relationship Id="rId4547" Type="http://schemas.openxmlformats.org/officeDocument/2006/relationships/hyperlink" Target="https://www.caixa.gov.br/Downloads/sinapi-cadernos-tecnicos/SINAPI-CT-INSTALACOES-ELETRICAS-ELETRODUTOS-EMBUTIDOS-CABOS-CAIXAS-TOMADAS-E-INTERRUPTORES.pdf" TargetMode="External"/><Relationship Id="rId8004" Type="http://schemas.openxmlformats.org/officeDocument/2006/relationships/hyperlink" Target="https://www.caixa.gov.br/Downloads/sinapi-cadernos-tecnicos/SINAPI-CT-PISOS.pdf" TargetMode="External"/><Relationship Id="rId2098" Type="http://schemas.openxmlformats.org/officeDocument/2006/relationships/hyperlink" Target="https://www.caixa.gov.br/Downloads/sinapi-cadernos-tecnicos/SINAPI-CT-DEPRECIACAO-JUROS-IMPOSTOS-E-SEGUROS-MANUTENCAO-E-MATERIAIS-NA-OPERACAO-DOS-EQUIPAMENTOS.pdf" TargetMode="External"/><Relationship Id="rId3149" Type="http://schemas.openxmlformats.org/officeDocument/2006/relationships/hyperlink" Target="https://www.caixa.gov.br/Downloads/sinapi-cadernos-tecnicos/SINAPI-CT-ESCAVACAO-HORIZONTAL.pdf" TargetMode="External"/><Relationship Id="rId3563" Type="http://schemas.openxmlformats.org/officeDocument/2006/relationships/hyperlink" Target="https://www.caixa.gov.br/Downloads/sinapi-cadernos-tecnicos/SINAPI-CT-ESQUADRIAS-PORTAS.pdf" TargetMode="External"/><Relationship Id="rId4961" Type="http://schemas.openxmlformats.org/officeDocument/2006/relationships/hyperlink" Target="https://www.caixa.gov.br/Downloads/sinapi-cadernos-tecnicos/SINAPI-CT-INSTALACOES-HIDRAULICAS-RESERVACAO-E-BOMBAS-DE-RECALQUE.pdf" TargetMode="External"/><Relationship Id="rId7020" Type="http://schemas.openxmlformats.org/officeDocument/2006/relationships/hyperlink" Target="https://www.caixa.gov.br/Downloads/sinapi-metodologia/Livro_SINAPI_Calculos_Parametros.pdf" TargetMode="External"/><Relationship Id="rId484" Type="http://schemas.openxmlformats.org/officeDocument/2006/relationships/hyperlink" Target="https://www.caixa.gov.br/Downloads/sinapi-cadernos-tecnicos/SINAPI-CT-ASSENTAMENTO-DE-TUBOS-DE-PVC-E-METALICOS-EM-REDES-DE-AGUA.pdf" TargetMode="External"/><Relationship Id="rId2165" Type="http://schemas.openxmlformats.org/officeDocument/2006/relationships/hyperlink" Target="https://www.caixa.gov.br/Downloads/sinapi-cadernos-tecnicos/SINAPI-CT-DEPRECIACAO-JUROS-IMPOSTOS-E-SEGUROS-MANUTENCAO-E-MATERIAIS-NA-OPERACAO-DOS-EQUIPAMENTOS.pdf" TargetMode="External"/><Relationship Id="rId3216" Type="http://schemas.openxmlformats.org/officeDocument/2006/relationships/hyperlink" Target="https://www.caixa.gov.br/Downloads/sinapi-cadernos-tecnicos/SINAPI-CT-ESCAVACAO-VERTICAL-A-CEU-ABERTO.pdf" TargetMode="External"/><Relationship Id="rId4614" Type="http://schemas.openxmlformats.org/officeDocument/2006/relationships/hyperlink" Target="https://www.caixa.gov.br/Downloads/sinapi-cadernos-tecnicos/SINAPI-CT-INSTALACOES-ELETRICAS-ELETRODUTOS-CONEXOES-E-CONDULETES-APARENTES.pdf" TargetMode="External"/><Relationship Id="rId9192" Type="http://schemas.openxmlformats.org/officeDocument/2006/relationships/hyperlink" Target="https://www.caixa.gov.br/Downloads/sinapi-cadernos-tecnicos/SINAPI-CT-TRANSPORTE-DE-MATERIAIS-DENTRO-DO-CANTEIRO-DE-OBRAS.pdf" TargetMode="External"/><Relationship Id="rId137" Type="http://schemas.openxmlformats.org/officeDocument/2006/relationships/hyperlink" Target="https://www.caixa.gov.br/Downloads/sinapi-cadernos-tecnicos/SINAPI-CT-ARGAMASSAS.pdf" TargetMode="External"/><Relationship Id="rId3630" Type="http://schemas.openxmlformats.org/officeDocument/2006/relationships/hyperlink" Target="https://www.caixa.gov.br/Downloads/sinapi-cadernos-tecnicos/SINAPI-CT-ESTRUTURA-E-TRAMA-PARA-COBERTURA.pdf" TargetMode="External"/><Relationship Id="rId6786" Type="http://schemas.openxmlformats.org/officeDocument/2006/relationships/hyperlink" Target="https://www.caixa.gov.br/Downloads/sinapi-metodologia/Livro_SINAPI_Calculos_Parametros.pdf" TargetMode="External"/><Relationship Id="rId7837" Type="http://schemas.openxmlformats.org/officeDocument/2006/relationships/hyperlink" Target="https://www.caixa.gov.br/Downloads/sinapi-cadernos-tecnicos/SINAPI-CT-PINTURA-EXTERNA.pdf" TargetMode="External"/><Relationship Id="rId551" Type="http://schemas.openxmlformats.org/officeDocument/2006/relationships/hyperlink" Target="https://www.caixa.gov.br/Downloads/sinapi-cadernos-tecnicos/SINAPI-CT-ASSENTAMENTO-DE-TUBOS-DE-PVC-E-METALICOS-EM-REDES-DE-AGUA.pdf" TargetMode="External"/><Relationship Id="rId1181" Type="http://schemas.openxmlformats.org/officeDocument/2006/relationships/hyperlink" Target="https://www.caixa.gov.br/Downloads/sinapi-cadernos-tecnicos/SINAPI-CT-CAIXAS-DE-AGUA-PARA-EDIFICACOES.pdf" TargetMode="External"/><Relationship Id="rId2232" Type="http://schemas.openxmlformats.org/officeDocument/2006/relationships/hyperlink" Target="https://www.caixa.gov.br/Downloads/sinapi-cadernos-tecnicos/SINAPI-CT-DEPRECIACAO-JUROS-IMPOSTOS-E-SEGUROS-MANUTENCAO-E-MATERIAIS-NA-OPERACAO-DOS-EQUIPAMENTOS.pdf" TargetMode="External"/><Relationship Id="rId5388" Type="http://schemas.openxmlformats.org/officeDocument/2006/relationships/hyperlink" Target="https://www.caixa.gov.br/Downloads/sinapi-cadernos-tecnicos/SINAPI-CT-INSTALACOES-PREDIAIS-DE-ESGOTO-TUBOS-E-CONEXOES.pdf" TargetMode="External"/><Relationship Id="rId6439" Type="http://schemas.openxmlformats.org/officeDocument/2006/relationships/hyperlink" Target="https://www.caixa.gov.br/Downloads/sinapi-cadernos-tecnicos/SINAPI-CT-INSTALACOES-EM-COBRE.pdf" TargetMode="External"/><Relationship Id="rId6853" Type="http://schemas.openxmlformats.org/officeDocument/2006/relationships/hyperlink" Target="https://www.caixa.gov.br/Downloads/sinapi-metodologia/Livro_SINAPI_Calculos_Parametros.pdf" TargetMode="External"/><Relationship Id="rId7904" Type="http://schemas.openxmlformats.org/officeDocument/2006/relationships/hyperlink" Target="https://www.caixa.gov.br/Downloads/sinapi-cadernos-tecnicos/SINAPI-CT-PINTURA-EM-MADEIRA.pdf" TargetMode="External"/><Relationship Id="rId204" Type="http://schemas.openxmlformats.org/officeDocument/2006/relationships/hyperlink" Target="https://www.caixa.gov.br/Downloads/sinapi-cadernos-tecnicos/SINAPI-CT-ARGAMASSAS.pdf" TargetMode="External"/><Relationship Id="rId1998" Type="http://schemas.openxmlformats.org/officeDocument/2006/relationships/hyperlink" Target="https://www.caixa.gov.br/Downloads/sinapi-cadernos-tecnicos/SINAPI-CT-DEPRECIACAO-JUROS-IMPOSTOS-E-SEGUROS-MANUTENCAO-E-MATERIAIS-NA-OPERACAO-DOS-EQUIPAMENTOS.pdf" TargetMode="External"/><Relationship Id="rId5455" Type="http://schemas.openxmlformats.org/officeDocument/2006/relationships/hyperlink" Target="https://www.caixa.gov.br/Downloads/sinapi-cadernos-tecnicos/SINAPI-CT-INSTALACOES-PREDIAIS-DE-AGUA-FRIA-EM-PVC.pdf" TargetMode="External"/><Relationship Id="rId6506" Type="http://schemas.openxmlformats.org/officeDocument/2006/relationships/hyperlink" Target="https://www.caixa.gov.br/Downloads/sinapi-cadernos-tecnicos/SINAPI-CT-INSTALACOES-EM-COBRE.pdf" TargetMode="External"/><Relationship Id="rId6920" Type="http://schemas.openxmlformats.org/officeDocument/2006/relationships/hyperlink" Target="https://www.caixa.gov.br/Downloads/sinapi-metodologia/Livro_SINAPI_Calculos_Parametros.pdf" TargetMode="External"/><Relationship Id="rId4057" Type="http://schemas.openxmlformats.org/officeDocument/2006/relationships/hyperlink" Target="https://www.caixa.gov.br/Downloads/sinapi-cadernos-tecnicos/SINAPI-CT-FORMAS-PARA-ESTRUTURAS-DE-CONCRETO-ARMADO.pdf" TargetMode="External"/><Relationship Id="rId4471" Type="http://schemas.openxmlformats.org/officeDocument/2006/relationships/hyperlink" Target="https://www.caixa.gov.br/Downloads/sinapi-cadernos-tecnicos/SINAPI-CT-INSTALACOES-ELETRICAS-ELETRODUTOS-EMBUTIDOS-CABOS-CAIXAS-TOMADAS-E-INTERRUPTORES.pdf" TargetMode="External"/><Relationship Id="rId5108" Type="http://schemas.openxmlformats.org/officeDocument/2006/relationships/hyperlink" Target="https://www.caixa.gov.br/Downloads/sinapi-cadernos-tecnicos/SINAPI-CT-INSTALACOES-HIDRAULICAS-RESERVACAO-E-BOMBAS-DE-RECALQUE.pdf" TargetMode="External"/><Relationship Id="rId5522" Type="http://schemas.openxmlformats.org/officeDocument/2006/relationships/hyperlink" Target="https://www.caixa.gov.br/Downloads/sinapi-cadernos-tecnicos/SINAPI-CT-INSTALACOES-PREDIAIS-DE-AGUA-FRIA-EM-PVC.pdf" TargetMode="External"/><Relationship Id="rId8678" Type="http://schemas.openxmlformats.org/officeDocument/2006/relationships/hyperlink" Target="https://www.caixa.gov.br/Downloads/sinapi-cadernos-tecnicos/SINAPI-CT-REDES-DE-AGUA-E-ESGOTO-EM-PEAD-LISO-(TUBOS-E-CONEXOES).pdf" TargetMode="External"/><Relationship Id="rId9729" Type="http://schemas.openxmlformats.org/officeDocument/2006/relationships/hyperlink" Target="https://www.caixa.gov.br/Downloads/sinapi-cadernos-tecnicos/SINAPI-CT-VALVULAS-PARA-REDES-DE-SANEAMENTO.pdf" TargetMode="External"/><Relationship Id="rId3073" Type="http://schemas.openxmlformats.org/officeDocument/2006/relationships/hyperlink" Target="https://www.caixa.gov.br/Downloads/sinapi-cadernos-tecnicos/SINAPI-CT-ESCADAS.pdf" TargetMode="External"/><Relationship Id="rId4124" Type="http://schemas.openxmlformats.org/officeDocument/2006/relationships/hyperlink" Target="https://www.caixa.gov.br/Downloads/sinapi-cadernos-tecnicos/SINAPI-CT-FORMAS-PARA-PILARES-CIRCULARES.pdf" TargetMode="External"/><Relationship Id="rId7694" Type="http://schemas.openxmlformats.org/officeDocument/2006/relationships/hyperlink" Target="https://www.caixa.gov.br/Downloads/sinapi-cadernos-tecnicos/SINAPI-CT-PAVIMENTO-INTERTRAVADO.pdf" TargetMode="External"/><Relationship Id="rId1718" Type="http://schemas.openxmlformats.org/officeDocument/2006/relationships/hyperlink" Target="https://www.caixa.gov.br/Downloads/sinapi-cadernos-tecnicos/SINAPI-CT-CUSTOS-HORARIOS-PRODUTIVO-E-IMPRODUTIVO-DOS-EQUIPAMENTOS.pdf" TargetMode="External"/><Relationship Id="rId3140" Type="http://schemas.openxmlformats.org/officeDocument/2006/relationships/hyperlink" Target="https://www.caixa.gov.br/Downloads/sinapi-cadernos-tecnicos/SINAPI-CT-ESCADAS.pdf" TargetMode="External"/><Relationship Id="rId6296" Type="http://schemas.openxmlformats.org/officeDocument/2006/relationships/hyperlink" Target="https://www.caixa.gov.br/Downloads/sinapi-cadernos-tecnicos/SINAPI-CT-INSTALACOES-DE-GAS-EM-PEX-MULTICAMADAS.pdf" TargetMode="External"/><Relationship Id="rId7347" Type="http://schemas.openxmlformats.org/officeDocument/2006/relationships/hyperlink" Target="https://www.caixa.gov.br/Downloads/sinapi-cadernos-tecnicos/SINAPI-CT-MASSA-UNICA-EXTERNA.pdf" TargetMode="External"/><Relationship Id="rId8745" Type="http://schemas.openxmlformats.org/officeDocument/2006/relationships/hyperlink" Target="https://www.caixa.gov.br/Downloads/sinapi-cadernos-tecnicos/SINAPI-CT-REDES-DE-AGUA-E-ESGOTO-EM-PEAD-LISO-(TUBOS-E-CONEXOES).pdf" TargetMode="External"/><Relationship Id="rId7761" Type="http://schemas.openxmlformats.org/officeDocument/2006/relationships/hyperlink" Target="https://www.caixa.gov.br/Downloads/sinapi-cadernos-tecnicos/SINAPI-CT-PERFURACAO-HORIZONTAL-DIRECIONAL-HDD.pdf" TargetMode="External"/><Relationship Id="rId8812" Type="http://schemas.openxmlformats.org/officeDocument/2006/relationships/hyperlink" Target="https://www.caixa.gov.br/Downloads/sinapi-cadernos-tecnicos/SINAPI-CT-REVESTIMENTOS-CERAMICOS-INTERNOS.pdf" TargetMode="External"/><Relationship Id="rId3957" Type="http://schemas.openxmlformats.org/officeDocument/2006/relationships/hyperlink" Target="https://www.caixa.gov.br/Downloads/sinapi-cadernos-tecnicos/SINAPI-CT-FOSSAS-E-SUMIDOUROS.pdf" TargetMode="External"/><Relationship Id="rId6363" Type="http://schemas.openxmlformats.org/officeDocument/2006/relationships/hyperlink" Target="https://www.caixa.gov.br/Downloads/sinapi-cadernos-tecnicos/SINAPI-CT-INSTALACOES-DE-AR-CONDICIONADO-EM-COBRE.pdf" TargetMode="External"/><Relationship Id="rId7414" Type="http://schemas.openxmlformats.org/officeDocument/2006/relationships/hyperlink" Target="https://www.caixa.gov.br/Downloads/sinapi-cadernos-tecnicos/SINAPI-CT-MASSA-UNICA-INTERNA.pdf" TargetMode="External"/><Relationship Id="rId878" Type="http://schemas.openxmlformats.org/officeDocument/2006/relationships/hyperlink" Target="https://www.caixa.gov.br/Downloads/sinapi-cadernos-tecnicos/SINAPI-CT-ATERROS-BASES-SUB-BASES-E-IMPRIMACOES.pdf" TargetMode="External"/><Relationship Id="rId2559" Type="http://schemas.openxmlformats.org/officeDocument/2006/relationships/hyperlink" Target="https://www.caixa.gov.br/Downloads/sinapi-cadernos-tecnicos/SINAPI-CT-DEPRECIACAO-JUROS-IMPOSTOS-E-SEGUROS-MANUTENCAO-E-MATERIAIS-NA-OPERACAO-DOS-EQUIPAMENTOS.pdf" TargetMode="External"/><Relationship Id="rId2973" Type="http://schemas.openxmlformats.org/officeDocument/2006/relationships/hyperlink" Target="https://www.caixa.gov.br/Downloads/sinapi-cadernos-tecnicos/SINAPI-CT-EQUIPAMENTOS-DE-PROTECAO-COLETIVA.pdf" TargetMode="External"/><Relationship Id="rId6016" Type="http://schemas.openxmlformats.org/officeDocument/2006/relationships/hyperlink" Target="https://www.caixa.gov.br/Downloads/sinapi-cadernos-tecnicos/SINAPI-CT-INSTALACOES-DE-GAS-E-INCENDIO-EM-ACO-E-FERRO-GALVANIZADO.pdf" TargetMode="External"/><Relationship Id="rId6430" Type="http://schemas.openxmlformats.org/officeDocument/2006/relationships/hyperlink" Target="https://www.caixa.gov.br/Downloads/sinapi-cadernos-tecnicos/SINAPI-CT-INSTALACOES-EM-COBRE.pdf" TargetMode="External"/><Relationship Id="rId9586" Type="http://schemas.openxmlformats.org/officeDocument/2006/relationships/hyperlink" Target="https://www.caixa.gov.br/Downloads/sinapi-cadernos-tecnicos/SINAPI-CT-VIDROS-E-ESPELHOS.pdf" TargetMode="External"/><Relationship Id="rId945" Type="http://schemas.openxmlformats.org/officeDocument/2006/relationships/hyperlink" Target="https://www.caixa.gov.br/Downloads/sinapi-cadernos-tecnicos/SINAPI-CT-ATERROS-BASES-SUB-BASES-E-IMPRIMACOES.pdf" TargetMode="External"/><Relationship Id="rId1575" Type="http://schemas.openxmlformats.org/officeDocument/2006/relationships/hyperlink" Target="https://www.caixa.gov.br/Downloads/sinapi-cadernos-tecnicos/SINAPI-CT-CUSTOS-HORARIOS-PRODUTIVO-E-IMPRODUTIVO-DOS-EQUIPAMENTOS.pdf" TargetMode="External"/><Relationship Id="rId2626" Type="http://schemas.openxmlformats.org/officeDocument/2006/relationships/hyperlink" Target="https://www.caixa.gov.br/Downloads/sinapi-cadernos-tecnicos/SINAPI-CT-DEPRECIACAO-JUROS-IMPOSTOS-E-SEGUROS-MANUTENCAO-E-MATERIAIS-NA-OPERACAO-DOS-EQUIPAMENTOS.pdf" TargetMode="External"/><Relationship Id="rId5032" Type="http://schemas.openxmlformats.org/officeDocument/2006/relationships/hyperlink" Target="https://www.caixa.gov.br/Downloads/sinapi-cadernos-tecnicos/SINAPI-CT-INSTALACOES-HIDRAULICAS-RESERVACAO-E-BOMBAS-DE-RECALQUE.pdf" TargetMode="External"/><Relationship Id="rId8188" Type="http://schemas.openxmlformats.org/officeDocument/2006/relationships/hyperlink" Target="https://www.caixa.gov.br/Downloads/sinapi-cadernos-tecnicos/SINAPI-CT-POCOS-DE-VISITA-E-CAIXAS-PARA-BOCAS-DE-LOBO.pdf" TargetMode="External"/><Relationship Id="rId9239" Type="http://schemas.openxmlformats.org/officeDocument/2006/relationships/hyperlink" Target="https://www.caixa.gov.br/Downloads/sinapi-cadernos-tecnicos/SINAPI-CT-TRANSPORTE-DE-MATERIAIS-DENTRO-DO-CANTEIRO-DE-OBRAS.pdf" TargetMode="External"/><Relationship Id="rId9653" Type="http://schemas.openxmlformats.org/officeDocument/2006/relationships/hyperlink" Target="https://www.caixa.gov.br/Downloads/sinapi-cadernos-tecnicos/SINAPI-CT-VALVULAS-E-REGISTROS-PARA-SISTEMAS-PREDIAIS.pdf" TargetMode="External"/><Relationship Id="rId1228" Type="http://schemas.openxmlformats.org/officeDocument/2006/relationships/hyperlink" Target="https://www.caixa.gov.br/Downloads/sinapi-cadernos-tecnicos/SINAPI-CT-CANALETAS-GRELHAS-E-CAIXAS-COM-GRELHA-PARA-DRENAGEM.pdf" TargetMode="External"/><Relationship Id="rId4798" Type="http://schemas.openxmlformats.org/officeDocument/2006/relationships/hyperlink" Target="https://www.caixa.gov.br/Downloads/sinapi-cadernos-tecnicos/SINAPI-CT-INSTALACOES-ELETRICAS-REDE-DE-DISTRIBUICAO.pdf" TargetMode="External"/><Relationship Id="rId8255" Type="http://schemas.openxmlformats.org/officeDocument/2006/relationships/hyperlink" Target="https://www.caixa.gov.br/Downloads/sinapi-cadernos-tecnicos/SINAPI-CT-POCOS-DE-VISITA-E-CAIXAS-PARA-BOCAS-DE-LOBO.pdf" TargetMode="External"/><Relationship Id="rId9306" Type="http://schemas.openxmlformats.org/officeDocument/2006/relationships/hyperlink" Target="https://www.caixa.gov.br/Downloads/sinapi-cadernos-tecnicos/SINAPI-CT-TRANSPORTE-CARGA-E-DESCARGA-DE-MATERIAIS.pdf" TargetMode="External"/><Relationship Id="rId1642" Type="http://schemas.openxmlformats.org/officeDocument/2006/relationships/hyperlink" Target="https://www.caixa.gov.br/Downloads/sinapi-cadernos-tecnicos/SINAPI-CT-CUSTOS-HORARIOS-PRODUTIVO-E-IMPRODUTIVO-DOS-EQUIPAMENTOS.pdf" TargetMode="External"/><Relationship Id="rId5849" Type="http://schemas.openxmlformats.org/officeDocument/2006/relationships/hyperlink" Target="https://www.caixa.gov.br/Downloads/sinapi-cadernos-tecnicos/SINAPI-CT-INSTALACOES-PREDIAIS-DE-AGUAS-PLUVIAIS-TUBOS-CONEXOES-CAIXAS-E-RALOS.pdf" TargetMode="External"/><Relationship Id="rId7271" Type="http://schemas.openxmlformats.org/officeDocument/2006/relationships/hyperlink" Target="https://www.caixa.gov.br/Downloads/sinapi-cadernos-tecnicos/SINAPI-CT-LOUCAS-E-METAIS.pdf" TargetMode="External"/><Relationship Id="rId8322" Type="http://schemas.openxmlformats.org/officeDocument/2006/relationships/hyperlink" Target="https://www.caixa.gov.br/Downloads/sinapi-cadernos-tecnicos/SINAPI-CT-PRODUCAO-DE-CONCRETO.pdf" TargetMode="External"/><Relationship Id="rId9720" Type="http://schemas.openxmlformats.org/officeDocument/2006/relationships/hyperlink" Target="https://www.caixa.gov.br/Downloads/sinapi-cadernos-tecnicos/SINAPI-CT-VALVULAS-E-REGISTROS-PARA-SISTEMAS-PREDIAIS.pdf" TargetMode="External"/><Relationship Id="rId4865" Type="http://schemas.openxmlformats.org/officeDocument/2006/relationships/hyperlink" Target="https://www.caixa.gov.br/Downloads/sinapi-cadernos-tecnicos/SINAPI-CT-INSTALACOES-HIDRAULICAS-RESERVACAO-E-BOMBAS-DE-RECALQUE.pdf" TargetMode="External"/><Relationship Id="rId5916" Type="http://schemas.openxmlformats.org/officeDocument/2006/relationships/hyperlink" Target="https://www.caixa.gov.br/Downloads/sinapi-cadernos-tecnicos/SINAPI-CT-INSTALACOES-DE-DIVISORIAS-DIVERSAS.pdf" TargetMode="External"/><Relationship Id="rId388" Type="http://schemas.openxmlformats.org/officeDocument/2006/relationships/hyperlink" Target="https://www.caixa.gov.br/Downloads/sinapi-cadernos-tecnicos/SINAPI-CT-ASSENTAMENTO-DE-TUBOS-DE-ESGOTO-EM-PVC-E-PEAD.pdf" TargetMode="External"/><Relationship Id="rId2069" Type="http://schemas.openxmlformats.org/officeDocument/2006/relationships/hyperlink" Target="https://www.caixa.gov.br/Downloads/sinapi-cadernos-tecnicos/SINAPI-CT-DEPRECIACAO-JUROS-IMPOSTOS-E-SEGUROS-MANUTENCAO-E-MATERIAIS-NA-OPERACAO-DOS-EQUIPAMENTOS.pdf" TargetMode="External"/><Relationship Id="rId3467" Type="http://schemas.openxmlformats.org/officeDocument/2006/relationships/hyperlink" Target="https://www.caixa.gov.br/Downloads/sinapi-cadernos-tecnicos/SINAPI-CT-ESQUADRIAS-PORTAS.pdf" TargetMode="External"/><Relationship Id="rId3881" Type="http://schemas.openxmlformats.org/officeDocument/2006/relationships/hyperlink" Target="https://www.caixa.gov.br/Downloads/sinapi-cadernos-tecnicos/SINAPI-CT-EXECUCAO-DE-TIRANTES.pdf" TargetMode="External"/><Relationship Id="rId4518" Type="http://schemas.openxmlformats.org/officeDocument/2006/relationships/hyperlink" Target="https://www.caixa.gov.br/Downloads/sinapi-cadernos-tecnicos/SINAPI-CT-INSTALACOES-ELETRICAS-ELETRODUTOS-EMBUTIDOS-CABOS-CAIXAS-TOMADAS-E-INTERRUPTORES.pdf" TargetMode="External"/><Relationship Id="rId4932" Type="http://schemas.openxmlformats.org/officeDocument/2006/relationships/hyperlink" Target="https://www.caixa.gov.br/Downloads/sinapi-cadernos-tecnicos/SINAPI-CT-INSTALACOES-HIDRAULICAS-RESERVACAO-E-BOMBAS-DE-RECALQUE.pdf" TargetMode="External"/><Relationship Id="rId9096" Type="http://schemas.openxmlformats.org/officeDocument/2006/relationships/hyperlink" Target="https://www.caixa.gov.br/Downloads/sinapi-cadernos-tecnicos/SINAPI-CT-TRANSPORTE-FLUVIAL-CARGA-E-DESCARGA.pdf" TargetMode="External"/><Relationship Id="rId2483" Type="http://schemas.openxmlformats.org/officeDocument/2006/relationships/hyperlink" Target="https://www.caixa.gov.br/Downloads/sinapi-cadernos-tecnicos/SINAPI-CT-DEPRECIACAO-JUROS-IMPOSTOS-E-SEGUROS-MANUTENCAO-E-MATERIAIS-NA-OPERACAO-DOS-EQUIPAMENTOS.pdf" TargetMode="External"/><Relationship Id="rId3534" Type="http://schemas.openxmlformats.org/officeDocument/2006/relationships/hyperlink" Target="https://www.caixa.gov.br/Downloads/sinapi-cadernos-tecnicos/SINAPI-CT-ESQUADRIAS-PORTAS.pdf" TargetMode="External"/><Relationship Id="rId455" Type="http://schemas.openxmlformats.org/officeDocument/2006/relationships/hyperlink" Target="https://www.caixa.gov.br/Downloads/sinapi-cadernos-tecnicos/SINAPI-CT-ASSENTAMENTO-DE-TUBOS-DE-PVC-E-METALICOS-EM-REDES-DE-AGUA.pdf" TargetMode="External"/><Relationship Id="rId1085" Type="http://schemas.openxmlformats.org/officeDocument/2006/relationships/hyperlink" Target="https://www.caixa.gov.br/Downloads/sinapi-cadernos-tecnicos/SINAPI-CT-BOMBAS-HIDRAULICAS-CENTRIFUGAS-HORIZONTAIS-E-SUBMERSIVEIS.pdf" TargetMode="External"/><Relationship Id="rId2136" Type="http://schemas.openxmlformats.org/officeDocument/2006/relationships/hyperlink" Target="https://www.caixa.gov.br/Downloads/sinapi-cadernos-tecnicos/SINAPI-CT-DEPRECIACAO-JUROS-IMPOSTOS-E-SEGUROS-MANUTENCAO-E-MATERIAIS-NA-OPERACAO-DOS-EQUIPAMENTOS.pdf" TargetMode="External"/><Relationship Id="rId2550" Type="http://schemas.openxmlformats.org/officeDocument/2006/relationships/hyperlink" Target="https://www.caixa.gov.br/Downloads/sinapi-cadernos-tecnicos/SINAPI-CT-DEPRECIACAO-JUROS-IMPOSTOS-E-SEGUROS-MANUTENCAO-E-MATERIAIS-NA-OPERACAO-DOS-EQUIPAMENTOS.pdf" TargetMode="External"/><Relationship Id="rId3601" Type="http://schemas.openxmlformats.org/officeDocument/2006/relationships/hyperlink" Target="https://www.caixa.gov.br/Downloads/sinapi-cadernos-tecnicos/SINAPI-CT-ESTACAS-PRE-MOLDADAS.pdf" TargetMode="External"/><Relationship Id="rId6757" Type="http://schemas.openxmlformats.org/officeDocument/2006/relationships/hyperlink" Target="https://www.caixa.gov.br/Downloads/sinapi-cadernos-tecnicos/SINAPI-CT-LIMPEZA-DE-OBRA.pdf" TargetMode="External"/><Relationship Id="rId7808" Type="http://schemas.openxmlformats.org/officeDocument/2006/relationships/hyperlink" Target="https://www.caixa.gov.br/Downloads/sinapi-cadernos-tecnicos/SINAPI-CT-PERFURACAO-HORIZONTAL-DIRECIONAL-HDD.pdf" TargetMode="External"/><Relationship Id="rId9163" Type="http://schemas.openxmlformats.org/officeDocument/2006/relationships/hyperlink" Target="https://www.caixa.gov.br/Downloads/sinapi-cadernos-tecnicos/SINAPI-CT-TRANSPORTE-FLUVIAL-CARGA-E-DESCARGA.pdf" TargetMode="External"/><Relationship Id="rId108" Type="http://schemas.openxmlformats.org/officeDocument/2006/relationships/hyperlink" Target="https://www.caixa.gov.br/Downloads/sinapi-cadernos-tecnicos/SINAPI-CT-ARGAMASSAS.pdf" TargetMode="External"/><Relationship Id="rId522" Type="http://schemas.openxmlformats.org/officeDocument/2006/relationships/hyperlink" Target="https://www.caixa.gov.br/Downloads/sinapi-cadernos-tecnicos/SINAPI-CT-ASSENTAMENTO-DE-TUBOS-DE-PVC-E-METALICOS-EM-REDES-DE-AGUA.pdf" TargetMode="External"/><Relationship Id="rId1152" Type="http://schemas.openxmlformats.org/officeDocument/2006/relationships/hyperlink" Target="https://www.caixa.gov.br/Downloads/sinapi-cadernos-tecnicos/SINAPI-CT-CAIXAS-DE-AGUA-PARA-EDIFICACOES.pdf" TargetMode="External"/><Relationship Id="rId2203" Type="http://schemas.openxmlformats.org/officeDocument/2006/relationships/hyperlink" Target="https://www.caixa.gov.br/Downloads/sinapi-cadernos-tecnicos/SINAPI-CT-DEPRECIACAO-JUROS-IMPOSTOS-E-SEGUROS-MANUTENCAO-E-MATERIAIS-NA-OPERACAO-DOS-EQUIPAMENTOS.pdf" TargetMode="External"/><Relationship Id="rId5359" Type="http://schemas.openxmlformats.org/officeDocument/2006/relationships/hyperlink" Target="https://www.caixa.gov.br/Downloads/sinapi-cadernos-tecnicos/SINAPI-CT-INSTALACOES-PREDIAIS-DE-ESGOTO-TUBOS-E-CONEXOES.pdf" TargetMode="External"/><Relationship Id="rId5773" Type="http://schemas.openxmlformats.org/officeDocument/2006/relationships/hyperlink" Target="https://www.caixa.gov.br/Downloads/sinapi-cadernos-tecnicos/SINAPI-CT-INSTALACOES-PREDIAIS-DE-AGUA-QUENTE-EM-CPVC.pdf" TargetMode="External"/><Relationship Id="rId9230" Type="http://schemas.openxmlformats.org/officeDocument/2006/relationships/hyperlink" Target="https://www.caixa.gov.br/Downloads/sinapi-cadernos-tecnicos/SINAPI-CT-TRANSPORTE-DE-MATERIAIS-DENTRO-DO-CANTEIRO-DE-OBRAS.pdf" TargetMode="External"/><Relationship Id="rId4375" Type="http://schemas.openxmlformats.org/officeDocument/2006/relationships/hyperlink" Target="https://www.caixa.gov.br/Downloads/sinapi-cadernos-tecnicos/SINAPI-CT-INSTALACOES-ELETRICAS-ELETRODUTOS-EMBUTIDOS-CABOS-CAIXAS-TOMADAS-E-INTERRUPTORES.pdf" TargetMode="External"/><Relationship Id="rId5426" Type="http://schemas.openxmlformats.org/officeDocument/2006/relationships/hyperlink" Target="https://www.caixa.gov.br/Downloads/sinapi-cadernos-tecnicos/SINAPI-CT-INSTALACOES-PREDIAIS-DE-ESGOTO-TUBOS-E-CONEXOES.pdf" TargetMode="External"/><Relationship Id="rId6824" Type="http://schemas.openxmlformats.org/officeDocument/2006/relationships/hyperlink" Target="https://www.caixa.gov.br/Downloads/sinapi-metodologia/Livro_SINAPI_Calculos_Parametros.pdf" TargetMode="External"/><Relationship Id="rId1969" Type="http://schemas.openxmlformats.org/officeDocument/2006/relationships/hyperlink" Target="https://www.caixa.gov.br/Downloads/sinapi-cadernos-tecnicos/SINAPI-CT-DEPRECIACAO-JUROS-IMPOSTOS-E-SEGUROS-MANUTENCAO-E-MATERIAIS-NA-OPERACAO-DOS-EQUIPAMENTOS.pdf" TargetMode="External"/><Relationship Id="rId4028" Type="http://schemas.openxmlformats.org/officeDocument/2006/relationships/hyperlink" Target="https://www.caixa.gov.br/Downloads/sinapi-cadernos-tecnicos/SINAPI-CT-FORMAS-PARA-ESTRUTURAS-DE-CONCRETO-ARMADO.pdf" TargetMode="External"/><Relationship Id="rId5840" Type="http://schemas.openxmlformats.org/officeDocument/2006/relationships/hyperlink" Target="https://www.caixa.gov.br/Downloads/sinapi-cadernos-tecnicos/SINAPI-CT-INSTALACOES-PREDIAIS-DE-AGUAS-PLUVIAIS-TUBOS-CONEXOES-CAIXAS-E-RALOS.pdf" TargetMode="External"/><Relationship Id="rId8996" Type="http://schemas.openxmlformats.org/officeDocument/2006/relationships/hyperlink" Target="https://www.caixa.gov.br/Downloads/sinapi-cadernos-tecnicos/SINAPI-CT-SISTEMAS-DE-MEDICAO.pdf" TargetMode="External"/><Relationship Id="rId3391" Type="http://schemas.openxmlformats.org/officeDocument/2006/relationships/hyperlink" Target="https://www.caixa.gov.br/Downloads/sinapi-cadernos-tecnicos/SINAPI-CT-ESCORAMENTO-E-PREPARO-DE-FUNDO-DE-VALAS.pdf" TargetMode="External"/><Relationship Id="rId4442" Type="http://schemas.openxmlformats.org/officeDocument/2006/relationships/hyperlink" Target="https://www.caixa.gov.br/Downloads/sinapi-cadernos-tecnicos/SINAPI-CT-INSTALACOES-ELETRICAS-ELETRODUTOS-EMBUTIDOS-CABOS-CAIXAS-TOMADAS-E-INTERRUPTORES.pdf" TargetMode="External"/><Relationship Id="rId7598" Type="http://schemas.openxmlformats.org/officeDocument/2006/relationships/hyperlink" Target="https://www.caixa.gov.br/Downloads/sinapi-cadernos-tecnicos/SINAPI-CT-PAREDES-EM-DRYWALL.pdf" TargetMode="External"/><Relationship Id="rId8649" Type="http://schemas.openxmlformats.org/officeDocument/2006/relationships/hyperlink" Target="https://www.caixa.gov.br/Downloads/sinapi-cadernos-tecnicos/SINAPI-CT-REDES-DE-LOGICA-TELEFONIA-E-IMAGEM.pdf" TargetMode="External"/><Relationship Id="rId3044" Type="http://schemas.openxmlformats.org/officeDocument/2006/relationships/hyperlink" Target="https://www.caixa.gov.br/Downloads/sinapi-cadernos-tecnicos/SINAPI-CT-EQUIPAMENTOS-DE-PROTECAO-COLETIVA.pdf" TargetMode="External"/><Relationship Id="rId7665" Type="http://schemas.openxmlformats.org/officeDocument/2006/relationships/hyperlink" Target="https://www.caixa.gov.br/Downloads/sinapi-cadernos-tecnicos/SINAPI-CT-PASSEIOS-DE-CONCRETO.pdf" TargetMode="External"/><Relationship Id="rId8716" Type="http://schemas.openxmlformats.org/officeDocument/2006/relationships/hyperlink" Target="https://www.caixa.gov.br/Downloads/sinapi-cadernos-tecnicos/SINAPI-CT-REDES-DE-AGUA-E-ESGOTO-EM-PEAD-LISO-(TUBOS-E-CONEXOES).pdf" TargetMode="External"/><Relationship Id="rId2060" Type="http://schemas.openxmlformats.org/officeDocument/2006/relationships/hyperlink" Target="https://www.caixa.gov.br/Downloads/sinapi-cadernos-tecnicos/SINAPI-CT-DEPRECIACAO-JUROS-IMPOSTOS-E-SEGUROS-MANUTENCAO-E-MATERIAIS-NA-OPERACAO-DOS-EQUIPAMENTOS.pdf" TargetMode="External"/><Relationship Id="rId3111" Type="http://schemas.openxmlformats.org/officeDocument/2006/relationships/hyperlink" Target="https://www.caixa.gov.br/Downloads/sinapi-cadernos-tecnicos/SINAPI-CT-ESCADAS.pdf" TargetMode="External"/><Relationship Id="rId6267" Type="http://schemas.openxmlformats.org/officeDocument/2006/relationships/hyperlink" Target="https://www.caixa.gov.br/Downloads/sinapi-cadernos-tecnicos/SINAPI-CT-INSTALACOES-DE-GAS-EM-PEX-MULTICAMADAS.pdf" TargetMode="External"/><Relationship Id="rId6681" Type="http://schemas.openxmlformats.org/officeDocument/2006/relationships/hyperlink" Target="https://www.caixa.gov.br/Downloads/sinapi-cadernos-tecnicos/SINAPI-CT-LAJES-PRE-MOLDADAS.pdf" TargetMode="External"/><Relationship Id="rId7318" Type="http://schemas.openxmlformats.org/officeDocument/2006/relationships/hyperlink" Target="https://www.caixa.gov.br/Downloads/sinapi-cadernos-tecnicos/SINAPI-CT-MASSA-UNICA-EXTERNA.pdf" TargetMode="External"/><Relationship Id="rId7732" Type="http://schemas.openxmlformats.org/officeDocument/2006/relationships/hyperlink" Target="https://www.caixa.gov.br/Downloads/sinapi-cadernos-tecnicos/SINAPI-CT-PAVIMENTO-RIGIDO-DE-CONCRETO.pdf" TargetMode="External"/><Relationship Id="rId2877" Type="http://schemas.openxmlformats.org/officeDocument/2006/relationships/hyperlink" Target="https://www.caixa.gov.br/Downloads/sinapi-cadernos-tecnicos/SINAPI-CT-ELETROCALHAS.pdf" TargetMode="External"/><Relationship Id="rId5283" Type="http://schemas.openxmlformats.org/officeDocument/2006/relationships/hyperlink" Target="https://www.caixa.gov.br/Downloads/sinapi-cadernos-tecnicos/SINAPI-CT-INSTALACOES-HIDRAULICAS-EM-PPR.pdf" TargetMode="External"/><Relationship Id="rId6334" Type="http://schemas.openxmlformats.org/officeDocument/2006/relationships/hyperlink" Target="https://www.caixa.gov.br/Downloads/sinapi-cadernos-tecnicos/SINAPI-CT-INSTALACOES-DE-AR-CONDICIONADO.pdf" TargetMode="External"/><Relationship Id="rId849" Type="http://schemas.openxmlformats.org/officeDocument/2006/relationships/hyperlink" Target="https://www.caixa.gov.br/Downloads/sinapi-cadernos-tecnicos/SINAPI-CT-ATERROS-BASES-SUB-BASES-E-IMPRIMACOES.pdf" TargetMode="External"/><Relationship Id="rId1479" Type="http://schemas.openxmlformats.org/officeDocument/2006/relationships/hyperlink" Target="https://www.caixa.gov.br/Downloads/sinapi-cadernos-tecnicos/SINAPI-CT-CUSTOS-HORARIOS-PRODUTIVO-E-IMPRODUTIVO-DOS-EQUIPAMENTOS.pdf" TargetMode="External"/><Relationship Id="rId3928" Type="http://schemas.openxmlformats.org/officeDocument/2006/relationships/hyperlink" Target="https://www.caixa.gov.br/Downloads/sinapi-cadernos-tecnicos/SINAPI-CT-FOSSAS-E-SUMIDOUROS.pdf" TargetMode="External"/><Relationship Id="rId5350" Type="http://schemas.openxmlformats.org/officeDocument/2006/relationships/hyperlink" Target="https://www.caixa.gov.br/Downloads/sinapi-cadernos-tecnicos/SINAPI-CT-INSTALACOES-PREDIAIS-DE-ESGOTO-CAIXAS-E-RALOS.pdf" TargetMode="External"/><Relationship Id="rId6401" Type="http://schemas.openxmlformats.org/officeDocument/2006/relationships/hyperlink" Target="https://www.caixa.gov.br/Downloads/sinapi-cadernos-tecnicos/SINAPI-CT-INSTALACOES-EM-COBRE.pdf" TargetMode="External"/><Relationship Id="rId9557" Type="http://schemas.openxmlformats.org/officeDocument/2006/relationships/hyperlink" Target="https://www.caixa.gov.br/Downloads/sinapi-cadernos-tecnicos/SINAPI-CT-VERGAS-CONTRAVERGAS-E-FIXACAO-DE-ALVENARIA.pdf" TargetMode="External"/><Relationship Id="rId1893" Type="http://schemas.openxmlformats.org/officeDocument/2006/relationships/hyperlink" Target="https://www.caixa.gov.br/Downloads/sinapi-cadernos-tecnicos/SINAPI-CT-DEMOLICOES-E-REMOCOES.pdf" TargetMode="External"/><Relationship Id="rId2944" Type="http://schemas.openxmlformats.org/officeDocument/2006/relationships/hyperlink" Target="https://www.caixa.gov.br/Downloads/sinapi-cadernos-tecnicos/SINAPI-CT-ENERGIA-SOLAR-PARA-EDIFICACOES.pdf" TargetMode="External"/><Relationship Id="rId5003" Type="http://schemas.openxmlformats.org/officeDocument/2006/relationships/hyperlink" Target="https://www.caixa.gov.br/Downloads/sinapi-cadernos-tecnicos/SINAPI-CT-INSTALACOES-HIDRAULICAS-RESERVACAO-E-BOMBAS-DE-RECALQUE.pdf" TargetMode="External"/><Relationship Id="rId8159" Type="http://schemas.openxmlformats.org/officeDocument/2006/relationships/hyperlink" Target="https://www.caixa.gov.br/Downloads/sinapi-cadernos-tecnicos/SINAPI-CT-POCOS-DE-VISITA-E-CAIXAS-PARA-BOCAS-DE-LOBO.pdf" TargetMode="External"/><Relationship Id="rId916" Type="http://schemas.openxmlformats.org/officeDocument/2006/relationships/hyperlink" Target="https://www.caixa.gov.br/Downloads/sinapi-cadernos-tecnicos/SINAPI-CT-ATERROS-BASES-SUB-BASES-E-IMPRIMACOES.pdf" TargetMode="External"/><Relationship Id="rId1546" Type="http://schemas.openxmlformats.org/officeDocument/2006/relationships/hyperlink" Target="https://www.caixa.gov.br/Downloads/sinapi-cadernos-tecnicos/SINAPI-CT-CUSTOS-HORARIOS-PRODUTIVO-E-IMPRODUTIVO-DOS-EQUIPAMENTOS.pdf" TargetMode="External"/><Relationship Id="rId1960" Type="http://schemas.openxmlformats.org/officeDocument/2006/relationships/hyperlink" Target="https://www.caixa.gov.br/Downloads/sinapi-cadernos-tecnicos/SINAPI-CT-DEPRECIACAO-JUROS-IMPOSTOS-E-SEGUROS-MANUTENCAO-E-MATERIAIS-NA-OPERACAO-DOS-EQUIPAMENTOS.pdf" TargetMode="External"/><Relationship Id="rId7175" Type="http://schemas.openxmlformats.org/officeDocument/2006/relationships/hyperlink" Target="https://www.caixa.gov.br/Downloads/sinapi-cadernos-tecnicos/SINAPI-CT-LOUCAS-E-METAIS.pdf" TargetMode="External"/><Relationship Id="rId8573" Type="http://schemas.openxmlformats.org/officeDocument/2006/relationships/hyperlink" Target="https://www.caixa.gov.br/Downloads/sinapi-cadernos-tecnicos/SINAPI-CT-REDES-ENTERRADAS-DE-DISTRIBUICAO-ELETRICA.pdf" TargetMode="External"/><Relationship Id="rId9624" Type="http://schemas.openxmlformats.org/officeDocument/2006/relationships/hyperlink" Target="https://www.caixa.gov.br/Downloads/sinapi-cadernos-tecnicos/SINAPI-CT-VIDROS-E-ESPELHOS.pdf" TargetMode="External"/><Relationship Id="rId1613" Type="http://schemas.openxmlformats.org/officeDocument/2006/relationships/hyperlink" Target="https://www.caixa.gov.br/Downloads/sinapi-cadernos-tecnicos/SINAPI-CT-CUSTOS-HORARIOS-PRODUTIVO-E-IMPRODUTIVO-DOS-EQUIPAMENTOS.pdf" TargetMode="External"/><Relationship Id="rId4769" Type="http://schemas.openxmlformats.org/officeDocument/2006/relationships/hyperlink" Target="https://www.caixa.gov.br/Downloads/sinapi-cadernos-tecnicos/SINAPI-CT-INSTALACOES-ELETRICAS-REDE-DE-DISTRIBUICAO.pdf" TargetMode="External"/><Relationship Id="rId8226" Type="http://schemas.openxmlformats.org/officeDocument/2006/relationships/hyperlink" Target="https://www.caixa.gov.br/Downloads/sinapi-cadernos-tecnicos/SINAPI-CT-POCOS-DE-VISITA-E-CAIXAS-PARA-BOCAS-DE-LOBO.pdf" TargetMode="External"/><Relationship Id="rId8640" Type="http://schemas.openxmlformats.org/officeDocument/2006/relationships/hyperlink" Target="https://www.caixa.gov.br/Downloads/sinapi-cadernos-tecnicos/SINAPI-CT-REDES-DE-LOGICA-TELEFONIA-E-IMAGEM.pdf" TargetMode="External"/><Relationship Id="rId3785" Type="http://schemas.openxmlformats.org/officeDocument/2006/relationships/hyperlink" Target="https://www.caixa.gov.br/Downloads/sinapi-cadernos-tecnicos/SINAPI-CT-ESTRUTURAS-DE-MADEIRA.pdf" TargetMode="External"/><Relationship Id="rId4836" Type="http://schemas.openxmlformats.org/officeDocument/2006/relationships/hyperlink" Target="https://www.caixa.gov.br/Downloads/sinapi-cadernos-tecnicos/SINAPI-CT-INSTALACOES-HIDRAULICAS-RESERVACAO-E-BOMBAS-DE-RECALQUE.pdf" TargetMode="External"/><Relationship Id="rId6191" Type="http://schemas.openxmlformats.org/officeDocument/2006/relationships/hyperlink" Target="https://www.caixa.gov.br/Downloads/sinapi-cadernos-tecnicos/SINAPI-CT-INSTALACOES-DE-GAS-E-INCENDIO-EM-ACO-E-FERRO-GALVANIZADO.pdf" TargetMode="External"/><Relationship Id="rId7242" Type="http://schemas.openxmlformats.org/officeDocument/2006/relationships/hyperlink" Target="https://www.caixa.gov.br/Downloads/sinapi-cadernos-tecnicos/SINAPI-CT-LOUCAS-E-METAIS.pdf" TargetMode="External"/><Relationship Id="rId2387" Type="http://schemas.openxmlformats.org/officeDocument/2006/relationships/hyperlink" Target="https://www.caixa.gov.br/Downloads/sinapi-cadernos-tecnicos/SINAPI-CT-DEPRECIACAO-JUROS-IMPOSTOS-E-SEGUROS-MANUTENCAO-E-MATERIAIS-NA-OPERACAO-DOS-EQUIPAMENTOS.pdf" TargetMode="External"/><Relationship Id="rId3438" Type="http://schemas.openxmlformats.org/officeDocument/2006/relationships/hyperlink" Target="https://www.caixa.gov.br/Downloads/sinapi-cadernos-tecnicos/SINAPI-CT-ESQUADRIAS-JANELAS.pdf" TargetMode="External"/><Relationship Id="rId3852" Type="http://schemas.openxmlformats.org/officeDocument/2006/relationships/hyperlink" Target="https://www.caixa.gov.br/Downloads/sinapi-cadernos-tecnicos/SINAPI-CT-EXECUCAO-DE-TIRANTES.pdf" TargetMode="External"/><Relationship Id="rId359" Type="http://schemas.openxmlformats.org/officeDocument/2006/relationships/hyperlink" Target="https://www.caixa.gov.br/Downloads/sinapi-cadernos-tecnicos/SINAPI-CT-ASSENTAMENTO-DE-TUBOS-DE-ESGOTO-EM-PVC-E-PEAD.pdf" TargetMode="External"/><Relationship Id="rId773" Type="http://schemas.openxmlformats.org/officeDocument/2006/relationships/hyperlink" Target="https://www.caixa.gov.br/Downloads/sinapi-cadernos-tecnicos/SINAPI-CT-ATERROS-BASES-SUB-BASES-E-IMPRIMACOES.pdf" TargetMode="External"/><Relationship Id="rId2454" Type="http://schemas.openxmlformats.org/officeDocument/2006/relationships/hyperlink" Target="https://www.caixa.gov.br/Downloads/sinapi-cadernos-tecnicos/SINAPI-CT-DEPRECIACAO-JUROS-IMPOSTOS-E-SEGUROS-MANUTENCAO-E-MATERIAIS-NA-OPERACAO-DOS-EQUIPAMENTOS.pdf" TargetMode="External"/><Relationship Id="rId3505" Type="http://schemas.openxmlformats.org/officeDocument/2006/relationships/hyperlink" Target="https://www.caixa.gov.br/Downloads/sinapi-cadernos-tecnicos/SINAPI-CT-ESQUADRIAS-PORTAS.pdf" TargetMode="External"/><Relationship Id="rId4903" Type="http://schemas.openxmlformats.org/officeDocument/2006/relationships/hyperlink" Target="https://www.caixa.gov.br/Downloads/sinapi-cadernos-tecnicos/SINAPI-CT-INSTALACOES-HIDRAULICAS-RESERVACAO-E-BOMBAS-DE-RECALQUE.pdf" TargetMode="External"/><Relationship Id="rId9067" Type="http://schemas.openxmlformats.org/officeDocument/2006/relationships/hyperlink" Target="https://www.caixa.gov.br/Downloads/sinapi-cadernos-tecnicos/SINAPI-CT-TELHAMENTO-PARA-COBERTURA.pdf" TargetMode="External"/><Relationship Id="rId9481" Type="http://schemas.openxmlformats.org/officeDocument/2006/relationships/hyperlink" Target="https://www.caixa.gov.br/Downloads/sinapi-cadernos-tecnicos/SINAPI-CT-TUBULACAO-FLANGEADA-PARA-REDES-DE-AGUA.pdf" TargetMode="External"/><Relationship Id="rId426" Type="http://schemas.openxmlformats.org/officeDocument/2006/relationships/hyperlink" Target="https://www.caixa.gov.br/Downloads/sinapi-cadernos-tecnicos/SINAPI-CT-ASSENTAMENTO-DE-TUBOS-DE-PVC-E-METALICOS-EM-REDES-DE-AGUA.pdf" TargetMode="External"/><Relationship Id="rId1056" Type="http://schemas.openxmlformats.org/officeDocument/2006/relationships/hyperlink" Target="https://www.caixa.gov.br/Downloads/sinapi-cadernos-tecnicos/SINAPI-CT-BOCAS-PARA-BUEIROS.pdf" TargetMode="External"/><Relationship Id="rId2107" Type="http://schemas.openxmlformats.org/officeDocument/2006/relationships/hyperlink" Target="https://www.caixa.gov.br/Downloads/sinapi-cadernos-tecnicos/SINAPI-CT-DEPRECIACAO-JUROS-IMPOSTOS-E-SEGUROS-MANUTENCAO-E-MATERIAIS-NA-OPERACAO-DOS-EQUIPAMENTOS.pdf" TargetMode="External"/><Relationship Id="rId8083" Type="http://schemas.openxmlformats.org/officeDocument/2006/relationships/hyperlink" Target="https://www.caixa.gov.br/Downloads/sinapi-cadernos-tecnicos/SINAPI-CT-POSTES-DE-CONCRETO-E-METALICOS.pdf" TargetMode="External"/><Relationship Id="rId9134" Type="http://schemas.openxmlformats.org/officeDocument/2006/relationships/hyperlink" Target="https://www.caixa.gov.br/Downloads/sinapi-cadernos-tecnicos/SINAPI-CT-TRANSPORTE-FLUVIAL-CARGA-E-DESCARGA.pdf" TargetMode="External"/><Relationship Id="rId840" Type="http://schemas.openxmlformats.org/officeDocument/2006/relationships/hyperlink" Target="https://www.caixa.gov.br/Downloads/sinapi-cadernos-tecnicos/SINAPI-CT-ATERROS-BASES-SUB-BASES-E-IMPRIMACOES.pdf" TargetMode="External"/><Relationship Id="rId1470" Type="http://schemas.openxmlformats.org/officeDocument/2006/relationships/hyperlink" Target="https://www.caixa.gov.br/Downloads/sinapi-cadernos-tecnicos/SINAPI-CT-CUSTOS-HORARIOS-PRODUTIVO-E-IMPRODUTIVO-DOS-EQUIPAMENTOS.pdf" TargetMode="External"/><Relationship Id="rId2521" Type="http://schemas.openxmlformats.org/officeDocument/2006/relationships/hyperlink" Target="https://www.caixa.gov.br/Downloads/sinapi-cadernos-tecnicos/SINAPI-CT-DEPRECIACAO-JUROS-IMPOSTOS-E-SEGUROS-MANUTENCAO-E-MATERIAIS-NA-OPERACAO-DOS-EQUIPAMENTOS.pdf" TargetMode="External"/><Relationship Id="rId4279" Type="http://schemas.openxmlformats.org/officeDocument/2006/relationships/hyperlink" Target="https://www.caixa.gov.br/Downloads/sinapi-cadernos-tecnicos/SINAPI-CT-ILUMINACAO-PREDIAL-E-MONITORAMENTO.pdf" TargetMode="External"/><Relationship Id="rId5677" Type="http://schemas.openxmlformats.org/officeDocument/2006/relationships/hyperlink" Target="https://www.caixa.gov.br/Downloads/sinapi-cadernos-tecnicos/SINAPI-CT-INSTALACOES-PREDIAIS-DE-AGUA-QUENTE-EM-CPVC.pdf" TargetMode="External"/><Relationship Id="rId6728" Type="http://schemas.openxmlformats.org/officeDocument/2006/relationships/hyperlink" Target="https://www.caixa.gov.br/Downloads/sinapi-cadernos-tecnicos/SINAPI-CT-LIGACOES-PREDIAIS-DE-AGUA-E-ESGOTO.pdf" TargetMode="External"/><Relationship Id="rId1123" Type="http://schemas.openxmlformats.org/officeDocument/2006/relationships/hyperlink" Target="https://www.caixa.gov.br/Downloads/sinapi-cadernos-tecnicos/SINAPI-CT-CAIXAS-ENTERRADAS.pdf" TargetMode="External"/><Relationship Id="rId4693" Type="http://schemas.openxmlformats.org/officeDocument/2006/relationships/hyperlink" Target="https://www.caixa.gov.br/Downloads/sinapi-cadernos-tecnicos/SINAPI-CT-INSTALACOES-ELETRICAS-QUADROS-CABOS-DISJUNTORES-CONTATORES-E-BARRAMENTOS-BLINDADOS.pdf" TargetMode="External"/><Relationship Id="rId5744" Type="http://schemas.openxmlformats.org/officeDocument/2006/relationships/hyperlink" Target="https://www.caixa.gov.br/Downloads/sinapi-cadernos-tecnicos/SINAPI-CT-INSTALACOES-PREDIAIS-DE-AGUA-QUENTE-EM-CPVC.pdf" TargetMode="External"/><Relationship Id="rId8150" Type="http://schemas.openxmlformats.org/officeDocument/2006/relationships/hyperlink" Target="https://www.caixa.gov.br/Downloads/sinapi-cadernos-tecnicos/SINAPI-CT-POCOS-DE-VISITA-E-CAIXAS-PARA-BOCAS-DE-LOBO.pdf" TargetMode="External"/><Relationship Id="rId9201" Type="http://schemas.openxmlformats.org/officeDocument/2006/relationships/hyperlink" Target="https://www.caixa.gov.br/Downloads/sinapi-cadernos-tecnicos/SINAPI-CT-TRANSPORTE-DE-MATERIAIS-DENTRO-DO-CANTEIRO-DE-OBRAS.pdf" TargetMode="External"/><Relationship Id="rId3295" Type="http://schemas.openxmlformats.org/officeDocument/2006/relationships/hyperlink" Target="https://www.caixa.gov.br/Downloads/sinapi-cadernos-tecnicos/SINAPI-CT-ESCAVACAO-DE-VALAS.pdf" TargetMode="External"/><Relationship Id="rId4346" Type="http://schemas.openxmlformats.org/officeDocument/2006/relationships/hyperlink" Target="https://www.caixa.gov.br/Downloads/sinapi-cadernos-tecnicos/SINAPI-CT-IMPERMEABILIZACAO-PROTECAO-MECANICA-E-TRATAMENTO-DE-JUNTA.pdf" TargetMode="External"/><Relationship Id="rId4760" Type="http://schemas.openxmlformats.org/officeDocument/2006/relationships/hyperlink" Target="https://www.caixa.gov.br/Downloads/sinapi-cadernos-tecnicos/SINAPI-CT-INSTALACOES-ELETRICAS-REDE-DE-DISTRIBUICAO.pdf" TargetMode="External"/><Relationship Id="rId5811" Type="http://schemas.openxmlformats.org/officeDocument/2006/relationships/hyperlink" Target="https://www.caixa.gov.br/Downloads/sinapi-cadernos-tecnicos/SINAPI-CT-INSTALACOES-PREDIAIS-DE-AGUA-QUENTE-EM-CPVC.pdf" TargetMode="External"/><Relationship Id="rId8967" Type="http://schemas.openxmlformats.org/officeDocument/2006/relationships/hyperlink" Target="https://www.caixa.gov.br/Downloads/sinapi-cadernos-tecnicos/SINAPI-CT-SISTEMAS-DE-MEDICAO.pdf" TargetMode="External"/><Relationship Id="rId3362" Type="http://schemas.openxmlformats.org/officeDocument/2006/relationships/hyperlink" Target="https://www.caixa.gov.br/Downloads/sinapi-cadernos-tecnicos/SINAPI-CT-ESCORAMENTO-E-PREPARO-DE-FUNDO-DE-VALAS.pdf" TargetMode="External"/><Relationship Id="rId4413" Type="http://schemas.openxmlformats.org/officeDocument/2006/relationships/hyperlink" Target="https://www.caixa.gov.br/Downloads/sinapi-cadernos-tecnicos/SINAPI-CT-INSTALACOES-ELETRICAS-ELETRODUTOS-EMBUTIDOS-CABOS-CAIXAS-TOMADAS-E-INTERRUPTORES.pdf" TargetMode="External"/><Relationship Id="rId7569" Type="http://schemas.openxmlformats.org/officeDocument/2006/relationships/hyperlink" Target="https://www.caixa.gov.br/Downloads/sinapi-cadernos-tecnicos/SINAPI-CT-PAREDES-DE-CONCRETO-ESTUCAMENTO.pdf" TargetMode="External"/><Relationship Id="rId7983" Type="http://schemas.openxmlformats.org/officeDocument/2006/relationships/hyperlink" Target="https://www.caixa.gov.br/Downloads/sinapi-cadernos-tecnicos/SINAPI-CT-PINTURA-PARA-PISOS-E-PARA-SINALIZACAO-HORIZONTAL-E-VERTICAL.pdf" TargetMode="External"/><Relationship Id="rId283" Type="http://schemas.openxmlformats.org/officeDocument/2006/relationships/hyperlink" Target="https://www.caixa.gov.br/Downloads/sinapi-cadernos-tecnicos/SINAPI-CT-ARMACAO-PARA-ESTRUTURAS-DE-CONCRETO-ARMADO.pdf" TargetMode="External"/><Relationship Id="rId3015" Type="http://schemas.openxmlformats.org/officeDocument/2006/relationships/hyperlink" Target="https://www.caixa.gov.br/Downloads/sinapi-cadernos-tecnicos/SINAPI-CT-EQUIPAMENTOS-DE-PROTECAO-COLETIVA.pdf" TargetMode="External"/><Relationship Id="rId6585" Type="http://schemas.openxmlformats.org/officeDocument/2006/relationships/hyperlink" Target="https://www.caixa.gov.br/Downloads/sinapi-cadernos-tecnicos/SINAPI-CT-INSTALACOES-EM-COBRE.pdf" TargetMode="External"/><Relationship Id="rId7636" Type="http://schemas.openxmlformats.org/officeDocument/2006/relationships/hyperlink" Target="https://www.caixa.gov.br/Downloads/sinapi-cadernos-tecnicos/SINAPI-CT-PARQUINHOS-E-EQUIPAMENTOS-DE-GINASTICA-AO-AR-LIVRE.pdf" TargetMode="External"/><Relationship Id="rId350" Type="http://schemas.openxmlformats.org/officeDocument/2006/relationships/hyperlink" Target="https://www.caixa.gov.br/Downloads/sinapi-cadernos-tecnicos/SINAPI-CT-ASSENTAMENTO-DE-TUBOS-DE-ESGOTO-EM-PVC-E-PEAD.pdf" TargetMode="External"/><Relationship Id="rId2031" Type="http://schemas.openxmlformats.org/officeDocument/2006/relationships/hyperlink" Target="https://www.caixa.gov.br/Downloads/sinapi-cadernos-tecnicos/SINAPI-CT-DEPRECIACAO-JUROS-IMPOSTOS-E-SEGUROS-MANUTENCAO-E-MATERIAIS-NA-OPERACAO-DOS-EQUIPAMENTOS.pdf" TargetMode="External"/><Relationship Id="rId5187" Type="http://schemas.openxmlformats.org/officeDocument/2006/relationships/hyperlink" Target="https://www.caixa.gov.br/Downloads/sinapi-cadernos-tecnicos/SINAPI-CT-INSTALACOES-HIDRAULICAS-EM-PEX.pdf" TargetMode="External"/><Relationship Id="rId6238" Type="http://schemas.openxmlformats.org/officeDocument/2006/relationships/hyperlink" Target="https://www.caixa.gov.br/Downloads/sinapi-cadernos-tecnicos/SINAPI-CT-INSTALACOES-DE-GAS-E-INCENDIO-EM-ACO-E-FERRO-GALVANIZADO.pdf" TargetMode="External"/><Relationship Id="rId5254" Type="http://schemas.openxmlformats.org/officeDocument/2006/relationships/hyperlink" Target="https://www.caixa.gov.br/Downloads/sinapi-cadernos-tecnicos/SINAPI-CT-INSTALACOES-HIDRAULICAS-EM-PPR.pdf" TargetMode="External"/><Relationship Id="rId6652" Type="http://schemas.openxmlformats.org/officeDocument/2006/relationships/hyperlink" Target="https://www.caixa.gov.br/Downloads/sinapi-cadernos-tecnicos/SINAPI-CT-INSTALACOES-PARA-CANTEIROS-DE-OBRAS.pdf" TargetMode="External"/><Relationship Id="rId7703" Type="http://schemas.openxmlformats.org/officeDocument/2006/relationships/hyperlink" Target="https://www.caixa.gov.br/Downloads/sinapi-cadernos-tecnicos/SINAPI-CT-PAVIMENTO-INTERTRAVADO.pdf" TargetMode="External"/><Relationship Id="rId1797" Type="http://schemas.openxmlformats.org/officeDocument/2006/relationships/hyperlink" Target="https://www.caixa.gov.br/Downloads/sinapi-cadernos-tecnicos/SINAPI-CT-CUSTOS-HORARIOS-PRODUTIVO-E-IMPRODUTIVO-DOS-EQUIPAMENTOS.pdf" TargetMode="External"/><Relationship Id="rId2848" Type="http://schemas.openxmlformats.org/officeDocument/2006/relationships/hyperlink" Target="https://www.caixa.gov.br/Downloads/sinapi-cadernos-tecnicos/SINAPI-CT-DUTOS-PARA-AR-CONDICIONADO.pdf" TargetMode="External"/><Relationship Id="rId6305" Type="http://schemas.openxmlformats.org/officeDocument/2006/relationships/hyperlink" Target="https://www.caixa.gov.br/Downloads/sinapi-cadernos-tecnicos/SINAPI-CT-INSTALACOES-DE-AR-CONDICIONADO.pdf" TargetMode="External"/><Relationship Id="rId89" Type="http://schemas.openxmlformats.org/officeDocument/2006/relationships/hyperlink" Target="https://www.caixa.gov.br/Downloads/sinapi-cadernos-tecnicos/SINAPI-CT-ALVENARIAS-DIVERSAS.pdf" TargetMode="External"/><Relationship Id="rId1864" Type="http://schemas.openxmlformats.org/officeDocument/2006/relationships/hyperlink" Target="https://www.caixa.gov.br/Downloads/sinapi-cadernos-tecnicos/SINAPI-CT-DEMOLICOES-E-REMOCOES.pdf" TargetMode="External"/><Relationship Id="rId2915" Type="http://schemas.openxmlformats.org/officeDocument/2006/relationships/hyperlink" Target="https://www.caixa.gov.br/Downloads/sinapi-cadernos-tecnicos/SINAPI-CT-ELETROCALHAS.pdf" TargetMode="External"/><Relationship Id="rId4270" Type="http://schemas.openxmlformats.org/officeDocument/2006/relationships/hyperlink" Target="https://www.caixa.gov.br/Downloads/sinapi-cadernos-tecnicos/SINAPI-CT-GUIAS-E-SARJETAS.pdf" TargetMode="External"/><Relationship Id="rId5321" Type="http://schemas.openxmlformats.org/officeDocument/2006/relationships/hyperlink" Target="https://www.caixa.gov.br/Downloads/sinapi-cadernos-tecnicos/SINAPI-CT-INSTALACOES-HIDRAULICAS-EM-PPR.pdf" TargetMode="External"/><Relationship Id="rId8477" Type="http://schemas.openxmlformats.org/officeDocument/2006/relationships/hyperlink" Target="https://www.caixa.gov.br/Downloads/sinapi-cadernos-tecnicos/SINAPI-CT-RASGOS-E-FIXACOES.pdf" TargetMode="External"/><Relationship Id="rId8891" Type="http://schemas.openxmlformats.org/officeDocument/2006/relationships/hyperlink" Target="https://www.caixa.gov.br/Downloads/sinapi-cadernos-tecnicos/SINAPI-CT-SINALIZACAO-VERTICAL-VIARIA.pdf" TargetMode="External"/><Relationship Id="rId9528" Type="http://schemas.openxmlformats.org/officeDocument/2006/relationships/hyperlink" Target="https://www.caixa.gov.br/Downloads/sinapi-cadernos-tecnicos/SINAPI-CT-USINAGENS.pdf" TargetMode="External"/><Relationship Id="rId1517" Type="http://schemas.openxmlformats.org/officeDocument/2006/relationships/hyperlink" Target="https://www.caixa.gov.br/Downloads/sinapi-cadernos-tecnicos/SINAPI-CT-CUSTOS-HORARIOS-PRODUTIVO-E-IMPRODUTIVO-DOS-EQUIPAMENTOS.pdf" TargetMode="External"/><Relationship Id="rId7079" Type="http://schemas.openxmlformats.org/officeDocument/2006/relationships/hyperlink" Target="https://www.caixa.gov.br/Downloads/sinapi-metodologia/Livro_SINAPI_Calculos_Parametros.pdf" TargetMode="External"/><Relationship Id="rId7493" Type="http://schemas.openxmlformats.org/officeDocument/2006/relationships/hyperlink" Target="https://www.caixa.gov.br/Downloads/sinapi-cadernos-tecnicos/SINAPI-CT-MONTAGEM-DE-GRUAS-E-CREMALHEIRAS.pdf" TargetMode="External"/><Relationship Id="rId8544" Type="http://schemas.openxmlformats.org/officeDocument/2006/relationships/hyperlink" Target="https://www.caixa.gov.br/Downloads/sinapi-cadernos-tecnicos/SINAPI-CT-RECOMPOSICAO-DE-PAVIMENTOS.pdf" TargetMode="External"/><Relationship Id="rId1931" Type="http://schemas.openxmlformats.org/officeDocument/2006/relationships/hyperlink" Target="https://www.caixa.gov.br/Downloads/sinapi-cadernos-tecnicos/SINAPI-CT-DEPRECIACAO-JUROS-IMPOSTOS-E-SEGUROS-MANUTENCAO-E-MATERIAIS-NA-OPERACAO-DOS-EQUIPAMENTOS.pdf" TargetMode="External"/><Relationship Id="rId3689" Type="http://schemas.openxmlformats.org/officeDocument/2006/relationships/hyperlink" Target="https://www.caixa.gov.br/Downloads/sinapi-cadernos-tecnicos/SINAPI-CT-ESTRUTURA-E-TRAMA-PARA-COBERTURA.pdf" TargetMode="External"/><Relationship Id="rId6095" Type="http://schemas.openxmlformats.org/officeDocument/2006/relationships/hyperlink" Target="https://www.caixa.gov.br/Downloads/sinapi-cadernos-tecnicos/SINAPI-CT-INSTALACOES-DE-GAS-E-INCENDIO-EM-ACO-E-FERRO-GALVANIZADO.pdf" TargetMode="External"/><Relationship Id="rId7146" Type="http://schemas.openxmlformats.org/officeDocument/2006/relationships/hyperlink" Target="https://www.caixa.gov.br/Downloads/sinapi-metodologia/Livro_SINAPI_Calculos_Parametros.pdf" TargetMode="External"/><Relationship Id="rId7560" Type="http://schemas.openxmlformats.org/officeDocument/2006/relationships/hyperlink" Target="https://www.caixa.gov.br/Downloads/sinapi-cadernos-tecnicos/SINAPI-CT-PAREDES-DE-CONCRETO-ESTUCAMENTO.pdf" TargetMode="External"/><Relationship Id="rId8611" Type="http://schemas.openxmlformats.org/officeDocument/2006/relationships/hyperlink" Target="https://www.caixa.gov.br/Downloads/sinapi-cadernos-tecnicos/SINAPI-CT-REDES-DE-LOGICA-TELEFONIA-E-IMAGEM.pdf" TargetMode="External"/><Relationship Id="rId6162" Type="http://schemas.openxmlformats.org/officeDocument/2006/relationships/hyperlink" Target="https://www.caixa.gov.br/Downloads/sinapi-cadernos-tecnicos/SINAPI-CT-INSTALACOES-DE-GAS-E-INCENDIO-EM-ACO-E-FERRO-GALVANIZADO.pdf" TargetMode="External"/><Relationship Id="rId7213" Type="http://schemas.openxmlformats.org/officeDocument/2006/relationships/hyperlink" Target="https://www.caixa.gov.br/Downloads/sinapi-cadernos-tecnicos/SINAPI-CT-LOUCAS-E-METAIS.pdf" TargetMode="External"/><Relationship Id="rId677" Type="http://schemas.openxmlformats.org/officeDocument/2006/relationships/hyperlink" Target="https://www.caixa.gov.br/Downloads/sinapi-cadernos-tecnicos/SINAPI-CT-ASSENTAMENTO-DE-TUBOS-DE-ESGOTO-OU-DRENAGEM-PLUVIAL-EM-CONCRETO.pdf" TargetMode="External"/><Relationship Id="rId2358" Type="http://schemas.openxmlformats.org/officeDocument/2006/relationships/hyperlink" Target="https://www.caixa.gov.br/Downloads/sinapi-cadernos-tecnicos/SINAPI-CT-DEPRECIACAO-JUROS-IMPOSTOS-E-SEGUROS-MANUTENCAO-E-MATERIAIS-NA-OPERACAO-DOS-EQUIPAMENTOS.pdf" TargetMode="External"/><Relationship Id="rId3756" Type="http://schemas.openxmlformats.org/officeDocument/2006/relationships/hyperlink" Target="https://www.caixa.gov.br/Downloads/sinapi-cadernos-tecnicos/SINAPI-CT-ESTRUTURAS-DE-CONTENCAO-PERFIS-PRANCHADOS-CORTINAS-E-MUROS-DE-ARRIMO.pdf" TargetMode="External"/><Relationship Id="rId4807" Type="http://schemas.openxmlformats.org/officeDocument/2006/relationships/hyperlink" Target="https://www.caixa.gov.br/Downloads/sinapi-cadernos-tecnicos/SINAPI-CT-INSTALACOES-HIDRAULICAS-RESERVACAO-E-BOMBAS-DE-RECALQUE.pdf" TargetMode="External"/><Relationship Id="rId9385" Type="http://schemas.openxmlformats.org/officeDocument/2006/relationships/hyperlink" Target="https://www.caixa.gov.br/Downloads/sinapi-cadernos-tecnicos/SINAPI-CT-TRANSPORTE-CARGA-E-DESCARGA-DE-MATERIAIS.pdf" TargetMode="External"/><Relationship Id="rId2772" Type="http://schemas.openxmlformats.org/officeDocument/2006/relationships/hyperlink" Target="https://www.caixa.gov.br/Downloads/sinapi-cadernos-tecnicos/SINAPI-CT-DRENOS.pdf" TargetMode="External"/><Relationship Id="rId3409" Type="http://schemas.openxmlformats.org/officeDocument/2006/relationships/hyperlink" Target="https://www.caixa.gov.br/Downloads/sinapi-cadernos-tecnicos/SINAPI-CT-ESGOTAMENTO-DE-VALA-E-REBAIXAMENTO-DO-LENCOL-FREATICO.pdf" TargetMode="External"/><Relationship Id="rId3823" Type="http://schemas.openxmlformats.org/officeDocument/2006/relationships/hyperlink" Target="https://www.caixa.gov.br/Downloads/sinapi-cadernos-tecnicos/SINAPI-CT-ESTRUTURAS-DE-MADEIRA.pdf" TargetMode="External"/><Relationship Id="rId6979" Type="http://schemas.openxmlformats.org/officeDocument/2006/relationships/hyperlink" Target="https://www.caixa.gov.br/Downloads/sinapi-metodologia/Livro_SINAPI_Calculos_Parametros.pdf" TargetMode="External"/><Relationship Id="rId9038" Type="http://schemas.openxmlformats.org/officeDocument/2006/relationships/hyperlink" Target="https://www.caixa.gov.br/Downloads/sinapi-cadernos-tecnicos/SINAPI-CT-TELHAMENTO-PARA-COBERTURA.pdf" TargetMode="External"/><Relationship Id="rId744" Type="http://schemas.openxmlformats.org/officeDocument/2006/relationships/hyperlink" Target="https://www.caixa.gov.br/Downloads/sinapi-cadernos-tecnicos/SINAPI-CT-ATERRO-E-REATERRO-DE-VALAS.pdf" TargetMode="External"/><Relationship Id="rId1374" Type="http://schemas.openxmlformats.org/officeDocument/2006/relationships/hyperlink" Target="https://www.caixa.gov.br/Downloads/sinapi-cadernos-tecnicos/SINAPI-CT-CONCRETO-PROTENDIDO.pdf" TargetMode="External"/><Relationship Id="rId2425" Type="http://schemas.openxmlformats.org/officeDocument/2006/relationships/hyperlink" Target="https://www.caixa.gov.br/Downloads/sinapi-cadernos-tecnicos/SINAPI-CT-DEPRECIACAO-JUROS-IMPOSTOS-E-SEGUROS-MANUTENCAO-E-MATERIAIS-NA-OPERACAO-DOS-EQUIPAMENTOS.pdf" TargetMode="External"/><Relationship Id="rId5995" Type="http://schemas.openxmlformats.org/officeDocument/2006/relationships/hyperlink" Target="https://www.caixa.gov.br/Downloads/sinapi-cadernos-tecnicos/SINAPI-CT-INSTALACOES-DE-GAS-E-INCENDIO-EM-ACO-E-FERRO-GALVANIZADO.pdf" TargetMode="External"/><Relationship Id="rId9452" Type="http://schemas.openxmlformats.org/officeDocument/2006/relationships/hyperlink" Target="https://www.caixa.gov.br/Downloads/sinapi-cadernos-tecnicos/SINAPI-CT-TUBULACAO-FLANGEADA-PARA-REDES-DE-AGUA.pdf" TargetMode="External"/><Relationship Id="rId80" Type="http://schemas.openxmlformats.org/officeDocument/2006/relationships/hyperlink" Target="https://www.caixa.gov.br/Downloads/sinapi-cadernos-tecnicos/SINAPI-CT-ALVENARIA-DE-VEDACAO.pdf" TargetMode="External"/><Relationship Id="rId811" Type="http://schemas.openxmlformats.org/officeDocument/2006/relationships/hyperlink" Target="https://www.caixa.gov.br/Downloads/sinapi-cadernos-tecnicos/SINAPI-CT-ATERROS-BASES-SUB-BASES-E-IMPRIMACOES.pdf" TargetMode="External"/><Relationship Id="rId1027" Type="http://schemas.openxmlformats.org/officeDocument/2006/relationships/hyperlink" Target="https://www.caixa.gov.br/Downloads/sinapi-cadernos-tecnicos/SINAPI-CT-BOCAS-PARA-BUEIROS.pdf" TargetMode="External"/><Relationship Id="rId1441" Type="http://schemas.openxmlformats.org/officeDocument/2006/relationships/hyperlink" Target="https://www.caixa.gov.br/Downloads/sinapi-cadernos-tecnicos/SINAPI-CT-CONTRAPISO.pdf" TargetMode="External"/><Relationship Id="rId4597" Type="http://schemas.openxmlformats.org/officeDocument/2006/relationships/hyperlink" Target="https://www.caixa.gov.br/Downloads/sinapi-cadernos-tecnicos/SINAPI-CT-INSTALACOES-ELETRICAS-ELETRODUTOS-CONEXOES-E-CONDULETES-APARENTES.pdf" TargetMode="External"/><Relationship Id="rId5648" Type="http://schemas.openxmlformats.org/officeDocument/2006/relationships/hyperlink" Target="https://www.caixa.gov.br/Downloads/sinapi-cadernos-tecnicos/SINAPI-CT-INSTALACOES-PREDIAIS-DE-AGUA-FRIA-EM-PVC.pdf" TargetMode="External"/><Relationship Id="rId8054" Type="http://schemas.openxmlformats.org/officeDocument/2006/relationships/hyperlink" Target="https://www.caixa.gov.br/Downloads/sinapi-cadernos-tecnicos/SINAPI-CT-POSTES-DE-CONCRETO-E-METALICOS.pdf" TargetMode="External"/><Relationship Id="rId9105" Type="http://schemas.openxmlformats.org/officeDocument/2006/relationships/hyperlink" Target="https://www.caixa.gov.br/Downloads/sinapi-cadernos-tecnicos/SINAPI-CT-TRANSPORTE-FLUVIAL-CARGA-E-DESCARGA.pdf" TargetMode="External"/><Relationship Id="rId3199" Type="http://schemas.openxmlformats.org/officeDocument/2006/relationships/hyperlink" Target="https://www.caixa.gov.br/Downloads/sinapi-cadernos-tecnicos/SINAPI-CT-ESCAVACAO-VERTICAL-A-CEU-ABERTO.pdf" TargetMode="External"/><Relationship Id="rId4664" Type="http://schemas.openxmlformats.org/officeDocument/2006/relationships/hyperlink" Target="https://www.caixa.gov.br/Downloads/sinapi-cadernos-tecnicos/SINAPI-CT-INSTALACOES-ELETRICAS-QUADROS-CABOS-DISJUNTORES-CONTATORES-E-BARRAMENTOS-BLINDADOS.pdf" TargetMode="External"/><Relationship Id="rId5715" Type="http://schemas.openxmlformats.org/officeDocument/2006/relationships/hyperlink" Target="https://www.caixa.gov.br/Downloads/sinapi-cadernos-tecnicos/SINAPI-CT-INSTALACOES-PREDIAIS-DE-AGUA-QUENTE-EM-CPVC.pdf" TargetMode="External"/><Relationship Id="rId7070" Type="http://schemas.openxmlformats.org/officeDocument/2006/relationships/hyperlink" Target="https://www.caixa.gov.br/Downloads/sinapi-metodologia/Livro_SINAPI_Calculos_Parametros.pdf" TargetMode="External"/><Relationship Id="rId8121" Type="http://schemas.openxmlformats.org/officeDocument/2006/relationships/hyperlink" Target="https://www.caixa.gov.br/Downloads/sinapi-cadernos-tecnicos/SINAPI-CT-POSTES-DE-CONCRETO-E-METALICOS.pdf" TargetMode="External"/><Relationship Id="rId3266" Type="http://schemas.openxmlformats.org/officeDocument/2006/relationships/hyperlink" Target="https://www.caixa.gov.br/Downloads/sinapi-cadernos-tecnicos/SINAPI-CT-ESCAVACAO-DE-VALAS.pdf" TargetMode="External"/><Relationship Id="rId4317" Type="http://schemas.openxmlformats.org/officeDocument/2006/relationships/hyperlink" Target="https://www.caixa.gov.br/Downloads/sinapi-cadernos-tecnicos/SINAPI-CT-ILUMINACAO-PREDIAL-E-MONITORAMENTO.pdf" TargetMode="External"/><Relationship Id="rId187" Type="http://schemas.openxmlformats.org/officeDocument/2006/relationships/hyperlink" Target="https://www.caixa.gov.br/Downloads/sinapi-cadernos-tecnicos/SINAPI-CT-ARGAMASSAS.pdf" TargetMode="External"/><Relationship Id="rId2282" Type="http://schemas.openxmlformats.org/officeDocument/2006/relationships/hyperlink" Target="https://www.caixa.gov.br/Downloads/sinapi-cadernos-tecnicos/SINAPI-CT-DEPRECIACAO-JUROS-IMPOSTOS-E-SEGUROS-MANUTENCAO-E-MATERIAIS-NA-OPERACAO-DOS-EQUIPAMENTOS.pdf" TargetMode="External"/><Relationship Id="rId3680" Type="http://schemas.openxmlformats.org/officeDocument/2006/relationships/hyperlink" Target="https://www.caixa.gov.br/Downloads/sinapi-cadernos-tecnicos/SINAPI-CT-ESTRUTURA-E-TRAMA-PARA-COBERTURA.pdf" TargetMode="External"/><Relationship Id="rId4731" Type="http://schemas.openxmlformats.org/officeDocument/2006/relationships/hyperlink" Target="https://www.caixa.gov.br/Downloads/sinapi-cadernos-tecnicos/SINAPI-CT-INSTALACOES-ELETRICAS-REDE-DE-DISTRIBUICAO.pdf" TargetMode="External"/><Relationship Id="rId6489" Type="http://schemas.openxmlformats.org/officeDocument/2006/relationships/hyperlink" Target="https://www.caixa.gov.br/Downloads/sinapi-cadernos-tecnicos/SINAPI-CT-INSTALACOES-EM-COBRE.pdf" TargetMode="External"/><Relationship Id="rId7887" Type="http://schemas.openxmlformats.org/officeDocument/2006/relationships/hyperlink" Target="https://www.caixa.gov.br/Downloads/sinapi-cadernos-tecnicos/SINAPI-CT-PINTURA-EM-MADEIRA.pdf" TargetMode="External"/><Relationship Id="rId8938" Type="http://schemas.openxmlformats.org/officeDocument/2006/relationships/hyperlink" Target="https://www.caixa.gov.br/Downloads/sinapi-cadernos-tecnicos/SINAPI-CT-SISTEMA-DE-PROTECAO-CONTRA-DESCARGAS-ATMOSFERICAS-SPDA.pdf" TargetMode="External"/><Relationship Id="rId254" Type="http://schemas.openxmlformats.org/officeDocument/2006/relationships/hyperlink" Target="https://www.caixa.gov.br/Downloads/sinapi-cadernos-tecnicos/SINAPI-CT-ARGAMASSAS.pdf" TargetMode="External"/><Relationship Id="rId3333" Type="http://schemas.openxmlformats.org/officeDocument/2006/relationships/hyperlink" Target="https://www.caixa.gov.br/Downloads/sinapi-cadernos-tecnicos/SINAPI-CT-ESCAVACAO-DE-VALAS.pdf" TargetMode="External"/><Relationship Id="rId7954" Type="http://schemas.openxmlformats.org/officeDocument/2006/relationships/hyperlink" Target="https://www.caixa.gov.br/Downloads/sinapi-cadernos-tecnicos/SINAPI-CT-PINTURA-EM-SUPERFICIES-METALICAS.pdf" TargetMode="External"/><Relationship Id="rId3400" Type="http://schemas.openxmlformats.org/officeDocument/2006/relationships/hyperlink" Target="https://www.caixa.gov.br/Downloads/sinapi-cadernos-tecnicos/SINAPI-CT-ESCORAMENTO-E-PREPARO-DE-FUNDO-DE-VALAS.pdf" TargetMode="External"/><Relationship Id="rId6556" Type="http://schemas.openxmlformats.org/officeDocument/2006/relationships/hyperlink" Target="https://www.caixa.gov.br/Downloads/sinapi-cadernos-tecnicos/SINAPI-CT-INSTALACOES-EM-COBRE.pdf" TargetMode="External"/><Relationship Id="rId6970" Type="http://schemas.openxmlformats.org/officeDocument/2006/relationships/hyperlink" Target="https://www.caixa.gov.br/Downloads/sinapi-metodologia/Livro_SINAPI_Calculos_Parametros.pdf" TargetMode="External"/><Relationship Id="rId7607" Type="http://schemas.openxmlformats.org/officeDocument/2006/relationships/hyperlink" Target="https://www.caixa.gov.br/Downloads/sinapi-cadernos-tecnicos/SINAPI-CT-PAREDES-EM-DRYWALL.pdf" TargetMode="External"/><Relationship Id="rId321" Type="http://schemas.openxmlformats.org/officeDocument/2006/relationships/hyperlink" Target="https://www.caixa.gov.br/Downloads/sinapi-cadernos-tecnicos/SINAPI-CT-ARMACAO-PARA-ESTRUTURAS-DE-CONCRETO-ARMADO.pdf" TargetMode="External"/><Relationship Id="rId2002" Type="http://schemas.openxmlformats.org/officeDocument/2006/relationships/hyperlink" Target="https://www.caixa.gov.br/Downloads/sinapi-cadernos-tecnicos/SINAPI-CT-DEPRECIACAO-JUROS-IMPOSTOS-E-SEGUROS-MANUTENCAO-E-MATERIAIS-NA-OPERACAO-DOS-EQUIPAMENTOS.pdf" TargetMode="External"/><Relationship Id="rId5158" Type="http://schemas.openxmlformats.org/officeDocument/2006/relationships/hyperlink" Target="https://www.caixa.gov.br/Downloads/sinapi-cadernos-tecnicos/SINAPI-CT-INSTALACOES-HIDRAULICAS-EM-PEX.pdf" TargetMode="External"/><Relationship Id="rId5572" Type="http://schemas.openxmlformats.org/officeDocument/2006/relationships/hyperlink" Target="https://www.caixa.gov.br/Downloads/sinapi-cadernos-tecnicos/SINAPI-CT-INSTALACOES-PREDIAIS-DE-AGUA-FRIA-EM-PVC.pdf" TargetMode="External"/><Relationship Id="rId6209" Type="http://schemas.openxmlformats.org/officeDocument/2006/relationships/hyperlink" Target="https://www.caixa.gov.br/Downloads/sinapi-cadernos-tecnicos/SINAPI-CT-INSTALACOES-DE-GAS-E-INCENDIO-EM-ACO-E-FERRO-GALVANIZADO.pdf" TargetMode="External"/><Relationship Id="rId6623" Type="http://schemas.openxmlformats.org/officeDocument/2006/relationships/hyperlink" Target="https://www.caixa.gov.br/Downloads/sinapi-cadernos-tecnicos/SINAPI-CT-INSTALACOES-PARA-CANTEIROS-DE-OBRAS.pdf" TargetMode="External"/><Relationship Id="rId9779" Type="http://schemas.openxmlformats.org/officeDocument/2006/relationships/hyperlink" Target="https://www.caixa.gov.br/Downloads/sinapi-cadernos-tecnicos/SINAPI-CT-VALVULAS-PARA-REDES-DE-SANEAMENTO.pdf" TargetMode="External"/><Relationship Id="rId1768" Type="http://schemas.openxmlformats.org/officeDocument/2006/relationships/hyperlink" Target="https://www.caixa.gov.br/Downloads/sinapi-cadernos-tecnicos/SINAPI-CT-CUSTOS-HORARIOS-PRODUTIVO-E-IMPRODUTIVO-DOS-EQUIPAMENTOS.pdf" TargetMode="External"/><Relationship Id="rId2819" Type="http://schemas.openxmlformats.org/officeDocument/2006/relationships/hyperlink" Target="https://www.caixa.gov.br/Downloads/sinapi-cadernos-tecnicos/SINAPI-CT-DUTOS-PARA-AR-CONDICIONADO.pdf" TargetMode="External"/><Relationship Id="rId4174" Type="http://schemas.openxmlformats.org/officeDocument/2006/relationships/hyperlink" Target="https://www.caixa.gov.br/Downloads/sinapi-cadernos-tecnicos/SINAPI-CT-GESSO.pdf" TargetMode="External"/><Relationship Id="rId5225" Type="http://schemas.openxmlformats.org/officeDocument/2006/relationships/hyperlink" Target="https://www.caixa.gov.br/Downloads/sinapi-cadernos-tecnicos/SINAPI-CT-INSTALACOES-HIDRAULICAS-EM-PEX.pdf" TargetMode="External"/><Relationship Id="rId8795" Type="http://schemas.openxmlformats.org/officeDocument/2006/relationships/hyperlink" Target="https://www.caixa.gov.br/Downloads/sinapi-cadernos-tecnicos/SINAPI-CT-REMOCAO-DE-ENTULHO-E-DESCARTE.pdf" TargetMode="External"/><Relationship Id="rId3190" Type="http://schemas.openxmlformats.org/officeDocument/2006/relationships/hyperlink" Target="https://www.caixa.gov.br/Downloads/sinapi-cadernos-tecnicos/SINAPI-CT-ESCAVACAO-VERTICAL-A-CEU-ABERTO.pdf" TargetMode="External"/><Relationship Id="rId4241" Type="http://schemas.openxmlformats.org/officeDocument/2006/relationships/hyperlink" Target="https://www.caixa.gov.br/Downloads/sinapi-cadernos-tecnicos/SINAPI-CT-GUIAS-E-SARJETAS.pdf" TargetMode="External"/><Relationship Id="rId7397" Type="http://schemas.openxmlformats.org/officeDocument/2006/relationships/hyperlink" Target="https://www.caixa.gov.br/Downloads/sinapi-cadernos-tecnicos/SINAPI-CT-MASSA-UNICA-EXTERNA.pdf" TargetMode="External"/><Relationship Id="rId8448" Type="http://schemas.openxmlformats.org/officeDocument/2006/relationships/hyperlink" Target="https://www.caixa.gov.br/Downloads/sinapi-cadernos-tecnicos/SINAPI-CT-RASGOS-E-FIXACOES.pdf" TargetMode="External"/><Relationship Id="rId1835" Type="http://schemas.openxmlformats.org/officeDocument/2006/relationships/hyperlink" Target="https://www.caixa.gov.br/Downloads/sinapi-cadernos-tecnicos/SINAPI-CT-CUSTOS-HORARIOS-PRODUTIVO-E-IMPRODUTIVO-DOS-EQUIPAMENTOS.pdf" TargetMode="External"/><Relationship Id="rId7464" Type="http://schemas.openxmlformats.org/officeDocument/2006/relationships/hyperlink" Target="https://www.caixa.gov.br/Downloads/sinapi-cadernos-tecnicos/SINAPI-CT-MOBILIARIO-URBANO.pdf" TargetMode="External"/><Relationship Id="rId8862" Type="http://schemas.openxmlformats.org/officeDocument/2006/relationships/hyperlink" Target="https://www.caixa.gov.br/Downloads/sinapi-cadernos-tecnicos/SINAPI-CT-SINALIZACAO-HORIZONTAL-VIARIA.pdf" TargetMode="External"/><Relationship Id="rId1902" Type="http://schemas.openxmlformats.org/officeDocument/2006/relationships/hyperlink" Target="https://www.caixa.gov.br/Downloads/sinapi-cadernos-tecnicos/SINAPI-CT-DEMOLICOES-E-REMOCOES.pdf" TargetMode="External"/><Relationship Id="rId6066" Type="http://schemas.openxmlformats.org/officeDocument/2006/relationships/hyperlink" Target="https://www.caixa.gov.br/Downloads/sinapi-cadernos-tecnicos/SINAPI-CT-INSTALACOES-DE-GAS-E-INCENDIO-EM-ACO-E-FERRO-GALVANIZADO.pdf" TargetMode="External"/><Relationship Id="rId7117" Type="http://schemas.openxmlformats.org/officeDocument/2006/relationships/hyperlink" Target="https://www.caixa.gov.br/Downloads/sinapi-metodologia/Livro_SINAPI_Calculos_Parametros.pdf" TargetMode="External"/><Relationship Id="rId8515" Type="http://schemas.openxmlformats.org/officeDocument/2006/relationships/hyperlink" Target="https://www.caixa.gov.br/Downloads/sinapi-cadernos-tecnicos/SINAPI-CT-RECOMPOSICAO-DE-PAVIMENTOS.pdf" TargetMode="External"/><Relationship Id="rId6480" Type="http://schemas.openxmlformats.org/officeDocument/2006/relationships/hyperlink" Target="https://www.caixa.gov.br/Downloads/sinapi-cadernos-tecnicos/SINAPI-CT-INSTALACOES-EM-COBRE.pdf" TargetMode="External"/><Relationship Id="rId7531" Type="http://schemas.openxmlformats.org/officeDocument/2006/relationships/hyperlink" Target="https://www.caixa.gov.br/Downloads/sinapi-cadernos-tecnicos/SINAPI-CT-PAREDES-DE-CONCRETO-ARMACAO.pdf" TargetMode="External"/><Relationship Id="rId995" Type="http://schemas.openxmlformats.org/officeDocument/2006/relationships/hyperlink" Target="https://www.caixa.gov.br/Downloads/sinapi-cadernos-tecnicos/SINAPI-CT-BOCAS-PARA-BUEIROS.pdf" TargetMode="External"/><Relationship Id="rId2676" Type="http://schemas.openxmlformats.org/officeDocument/2006/relationships/hyperlink" Target="https://www.caixa.gov.br/Downloads/sinapi-cadernos-tecnicos/SINAPI-CT-DEPRECIACAO-JUROS-IMPOSTOS-E-SEGUROS-MANUTENCAO-E-MATERIAIS-NA-OPERACAO-DOS-EQUIPAMENTOS.pdf" TargetMode="External"/><Relationship Id="rId3727" Type="http://schemas.openxmlformats.org/officeDocument/2006/relationships/hyperlink" Target="https://www.caixa.gov.br/Downloads/sinapi-cadernos-tecnicos/SINAPI-CT-ESTRUTURAS-PRE-FABRICADAS-E-PRE-MOLDADAS.pdf" TargetMode="External"/><Relationship Id="rId5082" Type="http://schemas.openxmlformats.org/officeDocument/2006/relationships/hyperlink" Target="https://www.caixa.gov.br/Downloads/sinapi-cadernos-tecnicos/SINAPI-CT-INSTALACOES-HIDRAULICAS-RESERVACAO-E-BOMBAS-DE-RECALQUE.pdf" TargetMode="External"/><Relationship Id="rId6133" Type="http://schemas.openxmlformats.org/officeDocument/2006/relationships/hyperlink" Target="https://www.caixa.gov.br/Downloads/sinapi-cadernos-tecnicos/SINAPI-CT-INSTALACOES-DE-GAS-E-INCENDIO-EM-ACO-E-FERRO-GALVANIZADO.pdf" TargetMode="External"/><Relationship Id="rId9289" Type="http://schemas.openxmlformats.org/officeDocument/2006/relationships/hyperlink" Target="https://www.caixa.gov.br/Downloads/sinapi-cadernos-tecnicos/SINAPI-CT-TRANSPORTE-CARGA-E-DESCARGA-DE-MATERIAIS.pdf" TargetMode="External"/><Relationship Id="rId648" Type="http://schemas.openxmlformats.org/officeDocument/2006/relationships/hyperlink" Target="https://www.caixa.gov.br/Downloads/sinapi-cadernos-tecnicos/SINAPI-CT-ASSENTAMENTO-DE-TUBOS-DE-ESGOTO-OU-DRENAGEM-PLUVIAL-EM-CONCRETO.pdf" TargetMode="External"/><Relationship Id="rId1278" Type="http://schemas.openxmlformats.org/officeDocument/2006/relationships/hyperlink" Target="https://www.caixa.gov.br/Downloads/sinapi-cadernos-tecnicos/SINAPI-CT-CHAPISCO.pdf" TargetMode="External"/><Relationship Id="rId1692" Type="http://schemas.openxmlformats.org/officeDocument/2006/relationships/hyperlink" Target="https://www.caixa.gov.br/Downloads/sinapi-cadernos-tecnicos/SINAPI-CT-CUSTOS-HORARIOS-PRODUTIVO-E-IMPRODUTIVO-DOS-EQUIPAMENTOS.pdf" TargetMode="External"/><Relationship Id="rId2329" Type="http://schemas.openxmlformats.org/officeDocument/2006/relationships/hyperlink" Target="https://www.caixa.gov.br/Downloads/sinapi-cadernos-tecnicos/SINAPI-CT-DEPRECIACAO-JUROS-IMPOSTOS-E-SEGUROS-MANUTENCAO-E-MATERIAIS-NA-OPERACAO-DOS-EQUIPAMENTOS.pdf" TargetMode="External"/><Relationship Id="rId2743" Type="http://schemas.openxmlformats.org/officeDocument/2006/relationships/hyperlink" Target="https://www.caixa.gov.br/Downloads/sinapi-cadernos-tecnicos/SINAPI-CT-DRENAGEM-DE-AR-CONDICIONADO.pdf" TargetMode="External"/><Relationship Id="rId5899" Type="http://schemas.openxmlformats.org/officeDocument/2006/relationships/hyperlink" Target="https://www.caixa.gov.br/Downloads/sinapi-cadernos-tecnicos/SINAPI-CT-INSTALACOES-PREDIAIS-DE-AGUAS-PLUVIAIS-TUBOS-CONEXOES-CAIXAS-E-RALOS.pdf" TargetMode="External"/><Relationship Id="rId6200" Type="http://schemas.openxmlformats.org/officeDocument/2006/relationships/hyperlink" Target="https://www.caixa.gov.br/Downloads/sinapi-cadernos-tecnicos/SINAPI-CT-INSTALACOES-DE-GAS-E-INCENDIO-EM-ACO-E-FERRO-GALVANIZADO.pdf" TargetMode="External"/><Relationship Id="rId9356" Type="http://schemas.openxmlformats.org/officeDocument/2006/relationships/hyperlink" Target="https://www.caixa.gov.br/Downloads/sinapi-cadernos-tecnicos/SINAPI-CT-TRANSPORTE-CARGA-E-DESCARGA-DE-MATERIAIS.pdf" TargetMode="External"/><Relationship Id="rId9770" Type="http://schemas.openxmlformats.org/officeDocument/2006/relationships/hyperlink" Target="https://www.caixa.gov.br/Downloads/sinapi-cadernos-tecnicos/SINAPI-CT-VALVULAS-PARA-REDES-DE-SANEAMENTO.pdf" TargetMode="External"/><Relationship Id="rId715" Type="http://schemas.openxmlformats.org/officeDocument/2006/relationships/hyperlink" Target="https://www.caixa.gov.br/Downloads/sinapi-cadernos-tecnicos/SINAPI-CT-ATERRO-E-REATERRO-DE-VALAS.pdf" TargetMode="External"/><Relationship Id="rId1345" Type="http://schemas.openxmlformats.org/officeDocument/2006/relationships/hyperlink" Target="https://www.caixa.gov.br/Downloads/sinapi-cadernos-tecnicos/SINAPI-CT-CONCRETO-PROTENDIDO.pdf" TargetMode="External"/><Relationship Id="rId8372" Type="http://schemas.openxmlformats.org/officeDocument/2006/relationships/hyperlink" Target="https://www.caixa.gov.br/Downloads/sinapi-cadernos-tecnicos/SINAPI-CT-RADIER-PISO-DE-CONCRETO-E-LAJE-SOBRE-SOLO.pdf" TargetMode="External"/><Relationship Id="rId9009" Type="http://schemas.openxmlformats.org/officeDocument/2006/relationships/hyperlink" Target="https://www.caixa.gov.br/Downloads/sinapi-cadernos-tecnicos/SINAPI-CT-SISTEMAS-DE-MEDICAO.pdf" TargetMode="External"/><Relationship Id="rId9423" Type="http://schemas.openxmlformats.org/officeDocument/2006/relationships/hyperlink" Target="https://www.caixa.gov.br/Downloads/sinapi-cadernos-tecnicos/SINAPI-CT-TRANSPORTE-CARGA-E-DESCARGA-DE-MATERIAIS.pdf" TargetMode="External"/><Relationship Id="rId2810" Type="http://schemas.openxmlformats.org/officeDocument/2006/relationships/hyperlink" Target="https://www.caixa.gov.br/Downloads/sinapi-cadernos-tecnicos/SINAPI-CT-DUTOS-PARA-AR-CONDICIONADO.pdf" TargetMode="External"/><Relationship Id="rId4568" Type="http://schemas.openxmlformats.org/officeDocument/2006/relationships/hyperlink" Target="https://www.caixa.gov.br/Downloads/sinapi-cadernos-tecnicos/SINAPI-CT-INSTALACOES-ELETRICAS-ELETRODUTOS-CONEXOES-E-CONDULETES-APARENTES.pdf" TargetMode="External"/><Relationship Id="rId5966" Type="http://schemas.openxmlformats.org/officeDocument/2006/relationships/hyperlink" Target="https://www.caixa.gov.br/Downloads/sinapi-cadernos-tecnicos/SINAPI-CT-INSTALACOES-DE-GAS-E-INCENDIO-EM-ACO-E-FERRO-GALVANIZADO.pdf" TargetMode="External"/><Relationship Id="rId8025" Type="http://schemas.openxmlformats.org/officeDocument/2006/relationships/hyperlink" Target="https://www.caixa.gov.br/Downloads/sinapi-cadernos-tecnicos/SINAPI-CT-PISOS.pdf" TargetMode="External"/><Relationship Id="rId51" Type="http://schemas.openxmlformats.org/officeDocument/2006/relationships/hyperlink" Target="https://www.caixa.gov.br/Downloads/sinapi-cadernos-tecnicos/SINAPI-CT-ALVENARIA-DE-VEDACAO.pdf" TargetMode="External"/><Relationship Id="rId1412" Type="http://schemas.openxmlformats.org/officeDocument/2006/relationships/hyperlink" Target="https://www.caixa.gov.br/Downloads/sinapi-cadernos-tecnicos/SINAPI-CT-CONTRAPISO.pdf" TargetMode="External"/><Relationship Id="rId4982" Type="http://schemas.openxmlformats.org/officeDocument/2006/relationships/hyperlink" Target="https://www.caixa.gov.br/Downloads/sinapi-cadernos-tecnicos/SINAPI-CT-INSTALACOES-HIDRAULICAS-RESERVACAO-E-BOMBAS-DE-RECALQUE.pdf" TargetMode="External"/><Relationship Id="rId5619" Type="http://schemas.openxmlformats.org/officeDocument/2006/relationships/hyperlink" Target="https://www.caixa.gov.br/Downloads/sinapi-cadernos-tecnicos/SINAPI-CT-INSTALACOES-PREDIAIS-DE-AGUA-FRIA-EM-PVC.pdf" TargetMode="External"/><Relationship Id="rId7041" Type="http://schemas.openxmlformats.org/officeDocument/2006/relationships/hyperlink" Target="https://www.caixa.gov.br/Downloads/sinapi-metodologia/Livro_SINAPI_Calculos_Parametros.pdf" TargetMode="External"/><Relationship Id="rId3584" Type="http://schemas.openxmlformats.org/officeDocument/2006/relationships/hyperlink" Target="https://www.caixa.gov.br/Downloads/sinapi-cadernos-tecnicos/SINAPI-CT-ESTACAS-BROCA-STRAUSS-E-ESCAVADA-COM-FLUIDO-ESTABILIZANTE.pdf" TargetMode="External"/><Relationship Id="rId4635" Type="http://schemas.openxmlformats.org/officeDocument/2006/relationships/hyperlink" Target="https://www.caixa.gov.br/Downloads/sinapi-cadernos-tecnicos/SINAPI-CT-INSTALACOES-ELETRICAS-QUADROS-CABOS-DISJUNTORES-CONTATORES-E-BARRAMENTOS-BLINDADOS.pdf" TargetMode="External"/><Relationship Id="rId158" Type="http://schemas.openxmlformats.org/officeDocument/2006/relationships/hyperlink" Target="https://www.caixa.gov.br/Downloads/sinapi-cadernos-tecnicos/SINAPI-CT-ARGAMASSAS.pdf" TargetMode="External"/><Relationship Id="rId2186" Type="http://schemas.openxmlformats.org/officeDocument/2006/relationships/hyperlink" Target="https://www.caixa.gov.br/Downloads/sinapi-cadernos-tecnicos/SINAPI-CT-DEPRECIACAO-JUROS-IMPOSTOS-E-SEGUROS-MANUTENCAO-E-MATERIAIS-NA-OPERACAO-DOS-EQUIPAMENTOS.pdf" TargetMode="External"/><Relationship Id="rId3237" Type="http://schemas.openxmlformats.org/officeDocument/2006/relationships/hyperlink" Target="https://www.caixa.gov.br/Downloads/sinapi-cadernos-tecnicos/SINAPI-CT-ESCAVACAO-VERTICAL-A-CEU-ABERTO.pdf" TargetMode="External"/><Relationship Id="rId3651" Type="http://schemas.openxmlformats.org/officeDocument/2006/relationships/hyperlink" Target="https://www.caixa.gov.br/Downloads/sinapi-cadernos-tecnicos/SINAPI-CT-ESTRUTURA-E-TRAMA-PARA-COBERTURA.pdf" TargetMode="External"/><Relationship Id="rId4702" Type="http://schemas.openxmlformats.org/officeDocument/2006/relationships/hyperlink" Target="https://www.caixa.gov.br/Downloads/sinapi-cadernos-tecnicos/SINAPI-CT-INSTALACOES-ELETRICAS-QUADROS-CABOS-DISJUNTORES-CONTATORES-E-BARRAMENTOS-BLINDADOS.pdf" TargetMode="External"/><Relationship Id="rId7858" Type="http://schemas.openxmlformats.org/officeDocument/2006/relationships/hyperlink" Target="https://www.caixa.gov.br/Downloads/sinapi-cadernos-tecnicos/SINAPI-CT-PINTURA-INTERNA.pdf" TargetMode="External"/><Relationship Id="rId8909" Type="http://schemas.openxmlformats.org/officeDocument/2006/relationships/hyperlink" Target="https://www.caixa.gov.br/Downloads/sinapi-cadernos-tecnicos/SINAPI-CT-SINALIZACAO-VERTICAL-VIARIA.pdf" TargetMode="External"/><Relationship Id="rId572" Type="http://schemas.openxmlformats.org/officeDocument/2006/relationships/hyperlink" Target="https://www.caixa.gov.br/Downloads/sinapi-cadernos-tecnicos/SINAPI-CT-ASSENTAMENTO-DE-TUBOS-DE-PVC-E-METALICOS-EM-REDES-DE-AGUA.pdf" TargetMode="External"/><Relationship Id="rId2253" Type="http://schemas.openxmlformats.org/officeDocument/2006/relationships/hyperlink" Target="https://www.caixa.gov.br/Downloads/sinapi-cadernos-tecnicos/SINAPI-CT-DEPRECIACAO-JUROS-IMPOSTOS-E-SEGUROS-MANUTENCAO-E-MATERIAIS-NA-OPERACAO-DOS-EQUIPAMENTOS.pdf" TargetMode="External"/><Relationship Id="rId3304" Type="http://schemas.openxmlformats.org/officeDocument/2006/relationships/hyperlink" Target="https://www.caixa.gov.br/Downloads/sinapi-cadernos-tecnicos/SINAPI-CT-ESCAVACAO-DE-VALAS.pdf" TargetMode="External"/><Relationship Id="rId6874" Type="http://schemas.openxmlformats.org/officeDocument/2006/relationships/hyperlink" Target="https://www.caixa.gov.br/Downloads/sinapi-metodologia/Livro_SINAPI_Calculos_Parametros.pdf" TargetMode="External"/><Relationship Id="rId7925" Type="http://schemas.openxmlformats.org/officeDocument/2006/relationships/hyperlink" Target="https://www.caixa.gov.br/Downloads/sinapi-cadernos-tecnicos/SINAPI-CT-PINTURA-EM-SUPERFICIES-METALICAS.pdf" TargetMode="External"/><Relationship Id="rId9280" Type="http://schemas.openxmlformats.org/officeDocument/2006/relationships/hyperlink" Target="https://www.caixa.gov.br/Downloads/sinapi-cadernos-tecnicos/SINAPI-CT-TRANSPORTE-DE-MATERIAIS-DENTRO-DO-CANTEIRO-DE-OBRAS.pdf" TargetMode="External"/><Relationship Id="rId225" Type="http://schemas.openxmlformats.org/officeDocument/2006/relationships/hyperlink" Target="https://www.caixa.gov.br/Downloads/sinapi-cadernos-tecnicos/SINAPI-CT-ARGAMASSAS.pdf" TargetMode="External"/><Relationship Id="rId2320" Type="http://schemas.openxmlformats.org/officeDocument/2006/relationships/hyperlink" Target="https://www.caixa.gov.br/Downloads/sinapi-cadernos-tecnicos/SINAPI-CT-DEPRECIACAO-JUROS-IMPOSTOS-E-SEGUROS-MANUTENCAO-E-MATERIAIS-NA-OPERACAO-DOS-EQUIPAMENTOS.pdf" TargetMode="External"/><Relationship Id="rId5476" Type="http://schemas.openxmlformats.org/officeDocument/2006/relationships/hyperlink" Target="https://www.caixa.gov.br/Downloads/sinapi-cadernos-tecnicos/SINAPI-CT-INSTALACOES-PREDIAIS-DE-AGUA-FRIA-EM-PVC.pdf" TargetMode="External"/><Relationship Id="rId6527" Type="http://schemas.openxmlformats.org/officeDocument/2006/relationships/hyperlink" Target="https://www.caixa.gov.br/Downloads/sinapi-cadernos-tecnicos/SINAPI-CT-INSTALACOES-EM-COBRE.pdf" TargetMode="External"/><Relationship Id="rId4078" Type="http://schemas.openxmlformats.org/officeDocument/2006/relationships/hyperlink" Target="https://www.caixa.gov.br/Downloads/sinapi-cadernos-tecnicos/SINAPI-CT-FORMAS-PARA-ESTRUTURAS-DE-CONCRETO-ARMADO.pdf" TargetMode="External"/><Relationship Id="rId4492" Type="http://schemas.openxmlformats.org/officeDocument/2006/relationships/hyperlink" Target="https://www.caixa.gov.br/Downloads/sinapi-cadernos-tecnicos/SINAPI-CT-INSTALACOES-ELETRICAS-ELETRODUTOS-EMBUTIDOS-CABOS-CAIXAS-TOMADAS-E-INTERRUPTORES.pdf" TargetMode="External"/><Relationship Id="rId5129" Type="http://schemas.openxmlformats.org/officeDocument/2006/relationships/hyperlink" Target="https://www.caixa.gov.br/Downloads/sinapi-cadernos-tecnicos/SINAPI-CT-INSTALACOES-HIDRAULICAS-EM-PEX.pdf" TargetMode="External"/><Relationship Id="rId5543" Type="http://schemas.openxmlformats.org/officeDocument/2006/relationships/hyperlink" Target="https://www.caixa.gov.br/Downloads/sinapi-cadernos-tecnicos/SINAPI-CT-INSTALACOES-PREDIAIS-DE-AGUA-FRIA-EM-PVC.pdf" TargetMode="External"/><Relationship Id="rId5890" Type="http://schemas.openxmlformats.org/officeDocument/2006/relationships/hyperlink" Target="https://www.caixa.gov.br/Downloads/sinapi-cadernos-tecnicos/SINAPI-CT-INSTALACOES-PREDIAIS-DE-AGUAS-PLUVIAIS-TUBOS-CONEXOES-CAIXAS-E-RALOS.pdf" TargetMode="External"/><Relationship Id="rId6941" Type="http://schemas.openxmlformats.org/officeDocument/2006/relationships/hyperlink" Target="https://www.caixa.gov.br/Downloads/sinapi-metodologia/Livro_SINAPI_Calculos_Parametros.pdf" TargetMode="External"/><Relationship Id="rId8699" Type="http://schemas.openxmlformats.org/officeDocument/2006/relationships/hyperlink" Target="https://www.caixa.gov.br/Downloads/sinapi-cadernos-tecnicos/SINAPI-CT-REDES-DE-AGUA-E-ESGOTO-EM-PEAD-LISO-(TUBOS-E-CONEXOES).pdf" TargetMode="External"/><Relationship Id="rId9000" Type="http://schemas.openxmlformats.org/officeDocument/2006/relationships/hyperlink" Target="https://www.caixa.gov.br/Downloads/sinapi-cadernos-tecnicos/SINAPI-CT-SISTEMAS-DE-MEDICAO.pdf" TargetMode="External"/><Relationship Id="rId3094" Type="http://schemas.openxmlformats.org/officeDocument/2006/relationships/hyperlink" Target="https://www.caixa.gov.br/Downloads/sinapi-cadernos-tecnicos/SINAPI-CT-ESCADAS.pdf" TargetMode="External"/><Relationship Id="rId4145" Type="http://schemas.openxmlformats.org/officeDocument/2006/relationships/hyperlink" Target="https://www.caixa.gov.br/Downloads/sinapi-cadernos-tecnicos/SINAPI-CT-GALERIAS-COM-ADUELAS-DE-CONCRETO.pdf" TargetMode="External"/><Relationship Id="rId1739" Type="http://schemas.openxmlformats.org/officeDocument/2006/relationships/hyperlink" Target="https://www.caixa.gov.br/Downloads/sinapi-cadernos-tecnicos/SINAPI-CT-CUSTOS-HORARIOS-PRODUTIVO-E-IMPRODUTIVO-DOS-EQUIPAMENTOS.pdf" TargetMode="External"/><Relationship Id="rId5610" Type="http://schemas.openxmlformats.org/officeDocument/2006/relationships/hyperlink" Target="https://www.caixa.gov.br/Downloads/sinapi-cadernos-tecnicos/SINAPI-CT-INSTALACOES-PREDIAIS-DE-AGUA-FRIA-EM-PVC.pdf" TargetMode="External"/><Relationship Id="rId8766" Type="http://schemas.openxmlformats.org/officeDocument/2006/relationships/hyperlink" Target="https://www.caixa.gov.br/Downloads/sinapi-cadernos-tecnicos/SINAPI-CT-REDES-DE-AGUA-E-ESGOTO-EM-PEAD-LISO-(TUBOS-E-CONEXOES).pdf" TargetMode="External"/><Relationship Id="rId1806" Type="http://schemas.openxmlformats.org/officeDocument/2006/relationships/hyperlink" Target="https://www.caixa.gov.br/Downloads/sinapi-cadernos-tecnicos/SINAPI-CT-CUSTOS-HORARIOS-PRODUTIVO-E-IMPRODUTIVO-DOS-EQUIPAMENTOS.pdf" TargetMode="External"/><Relationship Id="rId3161" Type="http://schemas.openxmlformats.org/officeDocument/2006/relationships/hyperlink" Target="https://www.caixa.gov.br/Downloads/sinapi-cadernos-tecnicos/SINAPI-CT-ESCAVACAO-HORIZONTAL.pdf" TargetMode="External"/><Relationship Id="rId4212" Type="http://schemas.openxmlformats.org/officeDocument/2006/relationships/hyperlink" Target="https://www.caixa.gov.br/Downloads/sinapi-cadernos-tecnicos/SINAPI-CT-GRAUTE-E-ARMACAO.pdf" TargetMode="External"/><Relationship Id="rId7368" Type="http://schemas.openxmlformats.org/officeDocument/2006/relationships/hyperlink" Target="https://www.caixa.gov.br/Downloads/sinapi-cadernos-tecnicos/SINAPI-CT-MASSA-UNICA-EXTERNA.pdf" TargetMode="External"/><Relationship Id="rId7782" Type="http://schemas.openxmlformats.org/officeDocument/2006/relationships/hyperlink" Target="https://www.caixa.gov.br/Downloads/sinapi-cadernos-tecnicos/SINAPI-CT-PERFURACAO-HORIZONTAL-DIRECIONAL-HDD.pdf" TargetMode="External"/><Relationship Id="rId8419" Type="http://schemas.openxmlformats.org/officeDocument/2006/relationships/hyperlink" Target="https://www.caixa.gov.br/Downloads/sinapi-cadernos-tecnicos/SINAPI-CT-RASGOS-E-FIXACOES.pdf" TargetMode="External"/><Relationship Id="rId8833" Type="http://schemas.openxmlformats.org/officeDocument/2006/relationships/hyperlink" Target="https://www.caixa.gov.br/Downloads/sinapi-cadernos-tecnicos/SINAPI-CT-REVESTIMENTOS-CERAMICOS-INTERNOS.pdf" TargetMode="External"/><Relationship Id="rId3978" Type="http://schemas.openxmlformats.org/officeDocument/2006/relationships/hyperlink" Target="https://www.caixa.gov.br/Downloads/sinapi-cadernos-tecnicos/SINAPI-CT-FUNDACOES-RASAS-(BLOCOS-SAPATAS-VIGAS-BALDRAME).pdf" TargetMode="External"/><Relationship Id="rId6384" Type="http://schemas.openxmlformats.org/officeDocument/2006/relationships/hyperlink" Target="https://www.caixa.gov.br/Downloads/sinapi-cadernos-tecnicos/SINAPI-CT-INSTALACOES-EM-COBRE.pdf" TargetMode="External"/><Relationship Id="rId7435" Type="http://schemas.openxmlformats.org/officeDocument/2006/relationships/hyperlink" Target="https://www.caixa.gov.br/Downloads/sinapi-cadernos-tecnicos/SINAPI-CT-MASSA-UNICA-INTERNA.pdf" TargetMode="External"/><Relationship Id="rId8900" Type="http://schemas.openxmlformats.org/officeDocument/2006/relationships/hyperlink" Target="https://www.caixa.gov.br/Downloads/sinapi-cadernos-tecnicos/SINAPI-CT-SINALIZACAO-VERTICAL-VIARIA.pdf" TargetMode="External"/><Relationship Id="rId899" Type="http://schemas.openxmlformats.org/officeDocument/2006/relationships/hyperlink" Target="https://www.caixa.gov.br/Downloads/sinapi-cadernos-tecnicos/SINAPI-CT-ATERROS-BASES-SUB-BASES-E-IMPRIMACOES.pdf" TargetMode="External"/><Relationship Id="rId6037" Type="http://schemas.openxmlformats.org/officeDocument/2006/relationships/hyperlink" Target="https://www.caixa.gov.br/Downloads/sinapi-cadernos-tecnicos/SINAPI-CT-INSTALACOES-DE-GAS-E-INCENDIO-EM-ACO-E-FERRO-GALVANIZADO.pdf" TargetMode="External"/><Relationship Id="rId6451" Type="http://schemas.openxmlformats.org/officeDocument/2006/relationships/hyperlink" Target="https://www.caixa.gov.br/Downloads/sinapi-cadernos-tecnicos/SINAPI-CT-INSTALACOES-EM-COBRE.pdf" TargetMode="External"/><Relationship Id="rId7502" Type="http://schemas.openxmlformats.org/officeDocument/2006/relationships/hyperlink" Target="https://www.caixa.gov.br/Downloads/sinapi-cadernos-tecnicos/SINAPI-CT-PAISAGISMO-PLANTIO.pdf" TargetMode="External"/><Relationship Id="rId966" Type="http://schemas.openxmlformats.org/officeDocument/2006/relationships/hyperlink" Target="https://www.caixa.gov.br/Downloads/sinapi-cadernos-tecnicos/SINAPI-CT-ATERROS-BASES-SUB-BASES-E-IMPRIMACOES.pdf" TargetMode="External"/><Relationship Id="rId1596" Type="http://schemas.openxmlformats.org/officeDocument/2006/relationships/hyperlink" Target="https://www.caixa.gov.br/Downloads/sinapi-cadernos-tecnicos/SINAPI-CT-CUSTOS-HORARIOS-PRODUTIVO-E-IMPRODUTIVO-DOS-EQUIPAMENTOS.pdf" TargetMode="External"/><Relationship Id="rId2647" Type="http://schemas.openxmlformats.org/officeDocument/2006/relationships/hyperlink" Target="https://www.caixa.gov.br/Downloads/sinapi-cadernos-tecnicos/SINAPI-CT-DEPRECIACAO-JUROS-IMPOSTOS-E-SEGUROS-MANUTENCAO-E-MATERIAIS-NA-OPERACAO-DOS-EQUIPAMENTOS.pdf" TargetMode="External"/><Relationship Id="rId2994" Type="http://schemas.openxmlformats.org/officeDocument/2006/relationships/hyperlink" Target="https://www.caixa.gov.br/Downloads/sinapi-cadernos-tecnicos/SINAPI-CT-EQUIPAMENTOS-DE-PROTECAO-COLETIVA.pdf" TargetMode="External"/><Relationship Id="rId5053" Type="http://schemas.openxmlformats.org/officeDocument/2006/relationships/hyperlink" Target="https://www.caixa.gov.br/Downloads/sinapi-cadernos-tecnicos/SINAPI-CT-INSTALACOES-HIDRAULICAS-RESERVACAO-E-BOMBAS-DE-RECALQUE.pdf" TargetMode="External"/><Relationship Id="rId6104" Type="http://schemas.openxmlformats.org/officeDocument/2006/relationships/hyperlink" Target="https://www.caixa.gov.br/Downloads/sinapi-cadernos-tecnicos/SINAPI-CT-INSTALACOES-DE-GAS-E-INCENDIO-EM-ACO-E-FERRO-GALVANIZADO.pdf" TargetMode="External"/><Relationship Id="rId9674" Type="http://schemas.openxmlformats.org/officeDocument/2006/relationships/hyperlink" Target="https://www.caixa.gov.br/Downloads/sinapi-cadernos-tecnicos/SINAPI-CT-VALVULAS-E-REGISTROS-PARA-SISTEMAS-PREDIAIS.pdf" TargetMode="External"/><Relationship Id="rId619" Type="http://schemas.openxmlformats.org/officeDocument/2006/relationships/hyperlink" Target="https://www.caixa.gov.br/Downloads/sinapi-cadernos-tecnicos/SINAPI-CT-ASSENTAMENTO-DE-TUBOS-DE-PVC-E-METALICOS-EM-REDES-DE-AGUA.pdf" TargetMode="External"/><Relationship Id="rId1249" Type="http://schemas.openxmlformats.org/officeDocument/2006/relationships/hyperlink" Target="https://www.caixa.gov.br/Downloads/sinapi-cadernos-tecnicos/SINAPI-CT-CERCAS-PROTETORES-E-ALAMBRADOS.pdf" TargetMode="External"/><Relationship Id="rId5120" Type="http://schemas.openxmlformats.org/officeDocument/2006/relationships/hyperlink" Target="https://www.caixa.gov.br/Downloads/sinapi-cadernos-tecnicos/SINAPI-CT-INSTALACOES-HIDRAULICAS-EM-PEX.pdf" TargetMode="External"/><Relationship Id="rId8276" Type="http://schemas.openxmlformats.org/officeDocument/2006/relationships/hyperlink" Target="https://www.caixa.gov.br/Downloads/sinapi-cadernos-tecnicos/SINAPI-CT-POCOS-DE-VISITA-E-CAIXAS-PARA-BOCAS-DE-LOBO.pdf" TargetMode="External"/><Relationship Id="rId9327" Type="http://schemas.openxmlformats.org/officeDocument/2006/relationships/hyperlink" Target="https://www.caixa.gov.br/Downloads/sinapi-cadernos-tecnicos/SINAPI-CT-TRANSPORTE-CARGA-E-DESCARGA-DE-MATERIAIS.pdf" TargetMode="External"/><Relationship Id="rId1663" Type="http://schemas.openxmlformats.org/officeDocument/2006/relationships/hyperlink" Target="https://www.caixa.gov.br/Downloads/sinapi-cadernos-tecnicos/SINAPI-CT-CUSTOS-HORARIOS-PRODUTIVO-E-IMPRODUTIVO-DOS-EQUIPAMENTOS.pdf" TargetMode="External"/><Relationship Id="rId2714" Type="http://schemas.openxmlformats.org/officeDocument/2006/relationships/hyperlink" Target="https://www.caixa.gov.br/Downloads/sinapi-cadernos-tecnicos/SINAPI-CT-DISSIPADORES-DE-ENERGIA.pdf" TargetMode="External"/><Relationship Id="rId8690" Type="http://schemas.openxmlformats.org/officeDocument/2006/relationships/hyperlink" Target="https://www.caixa.gov.br/Downloads/sinapi-cadernos-tecnicos/SINAPI-CT-REDES-DE-AGUA-E-ESGOTO-EM-PEAD-LISO-(TUBOS-E-CONEXOES).pdf" TargetMode="External"/><Relationship Id="rId9741" Type="http://schemas.openxmlformats.org/officeDocument/2006/relationships/hyperlink" Target="https://www.caixa.gov.br/Downloads/sinapi-cadernos-tecnicos/SINAPI-CT-VALVULAS-PARA-REDES-DE-SANEAMENTO.pdf" TargetMode="External"/><Relationship Id="rId1316" Type="http://schemas.openxmlformats.org/officeDocument/2006/relationships/hyperlink" Target="https://www.caixa.gov.br/Downloads/sinapi-cadernos-tecnicos/SINAPI-CT-CONCRETO-PROJETADO.pdf" TargetMode="External"/><Relationship Id="rId1730" Type="http://schemas.openxmlformats.org/officeDocument/2006/relationships/hyperlink" Target="https://www.caixa.gov.br/Downloads/sinapi-cadernos-tecnicos/SINAPI-CT-CUSTOS-HORARIOS-PRODUTIVO-E-IMPRODUTIVO-DOS-EQUIPAMENTOS.pdf" TargetMode="External"/><Relationship Id="rId4886" Type="http://schemas.openxmlformats.org/officeDocument/2006/relationships/hyperlink" Target="https://www.caixa.gov.br/Downloads/sinapi-cadernos-tecnicos/SINAPI-CT-INSTALACOES-HIDRAULICAS-RESERVACAO-E-BOMBAS-DE-RECALQUE.pdf" TargetMode="External"/><Relationship Id="rId5937" Type="http://schemas.openxmlformats.org/officeDocument/2006/relationships/hyperlink" Target="https://www.caixa.gov.br/Downloads/sinapi-cadernos-tecnicos/SINAPI-CT-INSTALACOES-DE-GAS-E-INCENDIO-EM-ACO-E-FERRO-GALVANIZADO.pdf" TargetMode="External"/><Relationship Id="rId7292" Type="http://schemas.openxmlformats.org/officeDocument/2006/relationships/hyperlink" Target="https://www.caixa.gov.br/Downloads/sinapi-cadernos-tecnicos/SINAPI-CT-LUMINARIAS-EXTERNAS.pdf" TargetMode="External"/><Relationship Id="rId8343" Type="http://schemas.openxmlformats.org/officeDocument/2006/relationships/hyperlink" Target="https://www.caixa.gov.br/Downloads/sinapi-cadernos-tecnicos/SINAPI-CT-PRODUCAO-DE-CONCRETOS-E-ARGAMASSAS-UTILIZANDO-AGREGADO-RECICLADO.pdf" TargetMode="External"/><Relationship Id="rId22" Type="http://schemas.openxmlformats.org/officeDocument/2006/relationships/hyperlink" Target="https://www.caixa.gov.br/Downloads/sinapi-cadernos-tecnicos/SINAPI-CT-ALVENARIA-ESTRUTURAL-BLOCOS-DE-CONCRETO.pdf" TargetMode="External"/><Relationship Id="rId3488" Type="http://schemas.openxmlformats.org/officeDocument/2006/relationships/hyperlink" Target="https://www.caixa.gov.br/Downloads/sinapi-cadernos-tecnicos/SINAPI-CT-ESQUADRIAS-PORTAS.pdf" TargetMode="External"/><Relationship Id="rId4539" Type="http://schemas.openxmlformats.org/officeDocument/2006/relationships/hyperlink" Target="https://www.caixa.gov.br/Downloads/sinapi-cadernos-tecnicos/SINAPI-CT-INSTALACOES-ELETRICAS-ELETRODUTOS-EMBUTIDOS-CABOS-CAIXAS-TOMADAS-E-INTERRUPTORES.pdf" TargetMode="External"/><Relationship Id="rId4953" Type="http://schemas.openxmlformats.org/officeDocument/2006/relationships/hyperlink" Target="https://www.caixa.gov.br/Downloads/sinapi-cadernos-tecnicos/SINAPI-CT-INSTALACOES-HIDRAULICAS-RESERVACAO-E-BOMBAS-DE-RECALQUE.pdf" TargetMode="External"/><Relationship Id="rId8410" Type="http://schemas.openxmlformats.org/officeDocument/2006/relationships/hyperlink" Target="https://www.caixa.gov.br/Downloads/sinapi-cadernos-tecnicos/SINAPI-CT-RADIER-PISO-DE-CONCRETO-E-LAJE-SOBRE-SOLO.pdf" TargetMode="External"/><Relationship Id="rId3555" Type="http://schemas.openxmlformats.org/officeDocument/2006/relationships/hyperlink" Target="https://www.caixa.gov.br/Downloads/sinapi-cadernos-tecnicos/SINAPI-CT-ESQUADRIAS-PORTAS.pdf" TargetMode="External"/><Relationship Id="rId4606" Type="http://schemas.openxmlformats.org/officeDocument/2006/relationships/hyperlink" Target="https://www.caixa.gov.br/Downloads/sinapi-cadernos-tecnicos/SINAPI-CT-INSTALACOES-ELETRICAS-ELETRODUTOS-CONEXOES-E-CONDULETES-APARENTES.pdf" TargetMode="External"/><Relationship Id="rId7012" Type="http://schemas.openxmlformats.org/officeDocument/2006/relationships/hyperlink" Target="https://www.caixa.gov.br/Downloads/sinapi-metodologia/Livro_SINAPI_Calculos_Parametros.pdf" TargetMode="External"/><Relationship Id="rId476" Type="http://schemas.openxmlformats.org/officeDocument/2006/relationships/hyperlink" Target="https://www.caixa.gov.br/Downloads/sinapi-cadernos-tecnicos/SINAPI-CT-ASSENTAMENTO-DE-TUBOS-DE-PVC-E-METALICOS-EM-REDES-DE-AGUA.pdf" TargetMode="External"/><Relationship Id="rId890" Type="http://schemas.openxmlformats.org/officeDocument/2006/relationships/hyperlink" Target="https://www.caixa.gov.br/Downloads/sinapi-cadernos-tecnicos/SINAPI-CT-ATERROS-BASES-SUB-BASES-E-IMPRIMACOES.pdf" TargetMode="External"/><Relationship Id="rId2157" Type="http://schemas.openxmlformats.org/officeDocument/2006/relationships/hyperlink" Target="https://www.caixa.gov.br/Downloads/sinapi-cadernos-tecnicos/SINAPI-CT-DEPRECIACAO-JUROS-IMPOSTOS-E-SEGUROS-MANUTENCAO-E-MATERIAIS-NA-OPERACAO-DOS-EQUIPAMENTOS.pdf" TargetMode="External"/><Relationship Id="rId2571" Type="http://schemas.openxmlformats.org/officeDocument/2006/relationships/hyperlink" Target="https://www.caixa.gov.br/Downloads/sinapi-cadernos-tecnicos/SINAPI-CT-DEPRECIACAO-JUROS-IMPOSTOS-E-SEGUROS-MANUTENCAO-E-MATERIAIS-NA-OPERACAO-DOS-EQUIPAMENTOS.pdf" TargetMode="External"/><Relationship Id="rId3208" Type="http://schemas.openxmlformats.org/officeDocument/2006/relationships/hyperlink" Target="https://www.caixa.gov.br/Downloads/sinapi-cadernos-tecnicos/SINAPI-CT-ESCAVACAO-VERTICAL-A-CEU-ABERTO.pdf" TargetMode="External"/><Relationship Id="rId6778" Type="http://schemas.openxmlformats.org/officeDocument/2006/relationships/hyperlink" Target="https://www.caixa.gov.br/Downloads/sinapi-cadernos-tecnicos/SINAPI-CT-LIMPEZA-DE-OBRA.pdf" TargetMode="External"/><Relationship Id="rId9184" Type="http://schemas.openxmlformats.org/officeDocument/2006/relationships/hyperlink" Target="https://www.caixa.gov.br/Downloads/sinapi-cadernos-tecnicos/SINAPI-CT-TRANSPORTE-FLUVIAL-MOMENTO-DE-TRANSPORTE.pdf" TargetMode="External"/><Relationship Id="rId129" Type="http://schemas.openxmlformats.org/officeDocument/2006/relationships/hyperlink" Target="https://www.caixa.gov.br/Downloads/sinapi-cadernos-tecnicos/SINAPI-CT-ARGAMASSAS.pdf" TargetMode="External"/><Relationship Id="rId543" Type="http://schemas.openxmlformats.org/officeDocument/2006/relationships/hyperlink" Target="https://www.caixa.gov.br/Downloads/sinapi-cadernos-tecnicos/SINAPI-CT-ASSENTAMENTO-DE-TUBOS-DE-PVC-E-METALICOS-EM-REDES-DE-AGUA.pdf" TargetMode="External"/><Relationship Id="rId1173" Type="http://schemas.openxmlformats.org/officeDocument/2006/relationships/hyperlink" Target="https://www.caixa.gov.br/Downloads/sinapi-cadernos-tecnicos/SINAPI-CT-CAIXAS-DE-AGUA-PARA-EDIFICACOES.pdf" TargetMode="External"/><Relationship Id="rId2224" Type="http://schemas.openxmlformats.org/officeDocument/2006/relationships/hyperlink" Target="https://www.caixa.gov.br/Downloads/sinapi-cadernos-tecnicos/SINAPI-CT-DEPRECIACAO-JUROS-IMPOSTOS-E-SEGUROS-MANUTENCAO-E-MATERIAIS-NA-OPERACAO-DOS-EQUIPAMENTOS.pdf" TargetMode="External"/><Relationship Id="rId3622" Type="http://schemas.openxmlformats.org/officeDocument/2006/relationships/hyperlink" Target="https://www.caixa.gov.br/Downloads/sinapi-cadernos-tecnicos/SINAPI-CT-ESTRUTURA-E-TRAMA-PARA-COBERTURA.pdf" TargetMode="External"/><Relationship Id="rId7829" Type="http://schemas.openxmlformats.org/officeDocument/2006/relationships/hyperlink" Target="https://www.caixa.gov.br/Downloads/sinapi-cadernos-tecnicos/SINAPI-CT-PINTURA-EXTERNA.pdf" TargetMode="External"/><Relationship Id="rId9251" Type="http://schemas.openxmlformats.org/officeDocument/2006/relationships/hyperlink" Target="https://www.caixa.gov.br/Downloads/sinapi-cadernos-tecnicos/SINAPI-CT-TRANSPORTE-DE-MATERIAIS-DENTRO-DO-CANTEIRO-DE-OBRAS.pdf" TargetMode="External"/><Relationship Id="rId5794" Type="http://schemas.openxmlformats.org/officeDocument/2006/relationships/hyperlink" Target="https://www.caixa.gov.br/Downloads/sinapi-cadernos-tecnicos/SINAPI-CT-INSTALACOES-PREDIAIS-DE-AGUA-QUENTE-EM-CPVC.pdf" TargetMode="External"/><Relationship Id="rId6845" Type="http://schemas.openxmlformats.org/officeDocument/2006/relationships/hyperlink" Target="https://www.caixa.gov.br/Downloads/sinapi-metodologia/Livro_SINAPI_Calculos_Parametros.pdf" TargetMode="External"/><Relationship Id="rId610" Type="http://schemas.openxmlformats.org/officeDocument/2006/relationships/hyperlink" Target="https://www.caixa.gov.br/Downloads/sinapi-cadernos-tecnicos/SINAPI-CT-ASSENTAMENTO-DE-TUBOS-DE-PVC-E-METALICOS-EM-REDES-DE-AGUA.pdf" TargetMode="External"/><Relationship Id="rId1240" Type="http://schemas.openxmlformats.org/officeDocument/2006/relationships/hyperlink" Target="https://www.caixa.gov.br/Downloads/sinapi-cadernos-tecnicos/SINAPI-CT-CERCAS-PROTETORES-E-ALAMBRADOS.pdf" TargetMode="External"/><Relationship Id="rId4049" Type="http://schemas.openxmlformats.org/officeDocument/2006/relationships/hyperlink" Target="https://www.caixa.gov.br/Downloads/sinapi-cadernos-tecnicos/SINAPI-CT-FORMAS-PARA-ESTRUTURAS-DE-CONCRETO-ARMADO.pdf" TargetMode="External"/><Relationship Id="rId4396" Type="http://schemas.openxmlformats.org/officeDocument/2006/relationships/hyperlink" Target="https://www.caixa.gov.br/Downloads/sinapi-cadernos-tecnicos/SINAPI-CT-INSTALACOES-ELETRICAS-ELETRODUTOS-EMBUTIDOS-CABOS-CAIXAS-TOMADAS-E-INTERRUPTORES.pdf" TargetMode="External"/><Relationship Id="rId5447" Type="http://schemas.openxmlformats.org/officeDocument/2006/relationships/hyperlink" Target="https://www.caixa.gov.br/Downloads/sinapi-cadernos-tecnicos/SINAPI-CT-INSTALACOES-PREDIAIS-DE-AGUA-FRIA-EM-PVC.pdf" TargetMode="External"/><Relationship Id="rId5861" Type="http://schemas.openxmlformats.org/officeDocument/2006/relationships/hyperlink" Target="https://www.caixa.gov.br/Downloads/sinapi-cadernos-tecnicos/SINAPI-CT-INSTALACOES-PREDIAIS-DE-AGUAS-PLUVIAIS-TUBOS-CONEXOES-CAIXAS-E-RALOS.pdf" TargetMode="External"/><Relationship Id="rId6912" Type="http://schemas.openxmlformats.org/officeDocument/2006/relationships/hyperlink" Target="https://www.caixa.gov.br/Downloads/sinapi-metodologia/Livro_SINAPI_Calculos_Parametros.pdf" TargetMode="External"/><Relationship Id="rId4463" Type="http://schemas.openxmlformats.org/officeDocument/2006/relationships/hyperlink" Target="https://www.caixa.gov.br/Downloads/sinapi-cadernos-tecnicos/SINAPI-CT-INSTALACOES-ELETRICAS-ELETRODUTOS-EMBUTIDOS-CABOS-CAIXAS-TOMADAS-E-INTERRUPTORES.pdf" TargetMode="External"/><Relationship Id="rId5514" Type="http://schemas.openxmlformats.org/officeDocument/2006/relationships/hyperlink" Target="https://www.caixa.gov.br/Downloads/sinapi-cadernos-tecnicos/SINAPI-CT-INSTALACOES-PREDIAIS-DE-AGUA-FRIA-EM-PVC.pdf" TargetMode="External"/><Relationship Id="rId3065" Type="http://schemas.openxmlformats.org/officeDocument/2006/relationships/hyperlink" Target="https://www.caixa.gov.br/Downloads/sinapi-cadernos-tecnicos/SINAPI-CT-ESCADAS.pdf" TargetMode="External"/><Relationship Id="rId4116" Type="http://schemas.openxmlformats.org/officeDocument/2006/relationships/hyperlink" Target="https://www.caixa.gov.br/Downloads/sinapi-cadernos-tecnicos/SINAPI-CT-FORMAS-PARA-ESTRUTURAS-DE-CONCRETO-ARMADO.pdf" TargetMode="External"/><Relationship Id="rId4530" Type="http://schemas.openxmlformats.org/officeDocument/2006/relationships/hyperlink" Target="https://www.caixa.gov.br/Downloads/sinapi-cadernos-tecnicos/SINAPI-CT-INSTALACOES-ELETRICAS-ELETRODUTOS-EMBUTIDOS-CABOS-CAIXAS-TOMADAS-E-INTERRUPTORES.pdf" TargetMode="External"/><Relationship Id="rId7686" Type="http://schemas.openxmlformats.org/officeDocument/2006/relationships/hyperlink" Target="https://www.caixa.gov.br/Downloads/sinapi-cadernos-tecnicos/SINAPI-CT-PAVIMENTO-INTERTRAVADO.pdf" TargetMode="External"/><Relationship Id="rId8737" Type="http://schemas.openxmlformats.org/officeDocument/2006/relationships/hyperlink" Target="https://www.caixa.gov.br/Downloads/sinapi-cadernos-tecnicos/SINAPI-CT-REDES-DE-AGUA-E-ESGOTO-EM-PEAD-LISO-(TUBOS-E-CONEXOES).pdf" TargetMode="External"/><Relationship Id="rId2081" Type="http://schemas.openxmlformats.org/officeDocument/2006/relationships/hyperlink" Target="https://www.caixa.gov.br/Downloads/sinapi-cadernos-tecnicos/SINAPI-CT-DEPRECIACAO-JUROS-IMPOSTOS-E-SEGUROS-MANUTENCAO-E-MATERIAIS-NA-OPERACAO-DOS-EQUIPAMENTOS.pdf" TargetMode="External"/><Relationship Id="rId3132" Type="http://schemas.openxmlformats.org/officeDocument/2006/relationships/hyperlink" Target="https://www.caixa.gov.br/Downloads/sinapi-cadernos-tecnicos/SINAPI-CT-ESCADAS.pdf" TargetMode="External"/><Relationship Id="rId6288" Type="http://schemas.openxmlformats.org/officeDocument/2006/relationships/hyperlink" Target="https://www.caixa.gov.br/Downloads/sinapi-cadernos-tecnicos/SINAPI-CT-INSTALACOES-DE-GAS-EM-PEX-MULTICAMADAS.pdf" TargetMode="External"/><Relationship Id="rId7339" Type="http://schemas.openxmlformats.org/officeDocument/2006/relationships/hyperlink" Target="https://www.caixa.gov.br/Downloads/sinapi-cadernos-tecnicos/SINAPI-CT-MASSA-UNICA-EXTERNA.pdf" TargetMode="External"/><Relationship Id="rId7753" Type="http://schemas.openxmlformats.org/officeDocument/2006/relationships/hyperlink" Target="https://www.caixa.gov.br/Downloads/sinapi-cadernos-tecnicos/SINAPI-CT-PELE-DE-VIDRO-EM-FACHADAS.pdf" TargetMode="External"/><Relationship Id="rId6355" Type="http://schemas.openxmlformats.org/officeDocument/2006/relationships/hyperlink" Target="https://www.caixa.gov.br/Downloads/sinapi-cadernos-tecnicos/SINAPI-CT-INSTALACOES-DE-AR-CONDICIONADO-EM-COBRE.pdf" TargetMode="External"/><Relationship Id="rId7406" Type="http://schemas.openxmlformats.org/officeDocument/2006/relationships/hyperlink" Target="https://www.caixa.gov.br/Downloads/sinapi-cadernos-tecnicos/SINAPI-CT-MASSA-UNICA-INTERNA.pdf" TargetMode="External"/><Relationship Id="rId8804" Type="http://schemas.openxmlformats.org/officeDocument/2006/relationships/hyperlink" Target="https://www.caixa.gov.br/Downloads/sinapi-cadernos-tecnicos/SINAPI-CT-REVESTIMENTOS-CERAMICOS-EXTERNOS.pdf" TargetMode="External"/><Relationship Id="rId120" Type="http://schemas.openxmlformats.org/officeDocument/2006/relationships/hyperlink" Target="https://www.caixa.gov.br/Downloads/sinapi-cadernos-tecnicos/SINAPI-CT-ARGAMASSAS.pdf" TargetMode="External"/><Relationship Id="rId2898" Type="http://schemas.openxmlformats.org/officeDocument/2006/relationships/hyperlink" Target="https://www.caixa.gov.br/Downloads/sinapi-cadernos-tecnicos/SINAPI-CT-ELETROCALHAS.pdf" TargetMode="External"/><Relationship Id="rId3949" Type="http://schemas.openxmlformats.org/officeDocument/2006/relationships/hyperlink" Target="https://www.caixa.gov.br/Downloads/sinapi-cadernos-tecnicos/SINAPI-CT-FOSSAS-E-SUMIDOUROS.pdf" TargetMode="External"/><Relationship Id="rId6008" Type="http://schemas.openxmlformats.org/officeDocument/2006/relationships/hyperlink" Target="https://www.caixa.gov.br/Downloads/sinapi-cadernos-tecnicos/SINAPI-CT-INSTALACOES-DE-GAS-E-INCENDIO-EM-ACO-E-FERRO-GALVANIZADO.pdf" TargetMode="External"/><Relationship Id="rId7820" Type="http://schemas.openxmlformats.org/officeDocument/2006/relationships/hyperlink" Target="https://www.caixa.gov.br/Downloads/sinapi-cadernos-tecnicos/SINAPI-CT-PERFURACAO-HORIZONTAL-DIRECIONAL-HDD.pdf" TargetMode="External"/><Relationship Id="rId2965" Type="http://schemas.openxmlformats.org/officeDocument/2006/relationships/hyperlink" Target="https://www.caixa.gov.br/Downloads/sinapi-cadernos-tecnicos/SINAPI-CT-ENERGIA-SOLAR-PARA-EDIFICACOES.pdf" TargetMode="External"/><Relationship Id="rId5024" Type="http://schemas.openxmlformats.org/officeDocument/2006/relationships/hyperlink" Target="https://www.caixa.gov.br/Downloads/sinapi-cadernos-tecnicos/SINAPI-CT-INSTALACOES-HIDRAULICAS-RESERVACAO-E-BOMBAS-DE-RECALQUE.pdf" TargetMode="External"/><Relationship Id="rId5371" Type="http://schemas.openxmlformats.org/officeDocument/2006/relationships/hyperlink" Target="https://www.caixa.gov.br/Downloads/sinapi-cadernos-tecnicos/SINAPI-CT-INSTALACOES-PREDIAIS-DE-ESGOTO-TUBOS-E-CONEXOES.pdf" TargetMode="External"/><Relationship Id="rId6422" Type="http://schemas.openxmlformats.org/officeDocument/2006/relationships/hyperlink" Target="https://www.caixa.gov.br/Downloads/sinapi-cadernos-tecnicos/SINAPI-CT-INSTALACOES-EM-COBRE.pdf" TargetMode="External"/><Relationship Id="rId9578" Type="http://schemas.openxmlformats.org/officeDocument/2006/relationships/hyperlink" Target="https://www.caixa.gov.br/Downloads/sinapi-cadernos-tecnicos/SINAPI-CT-VIDROS-E-ESPELHOS.pdf" TargetMode="External"/><Relationship Id="rId937" Type="http://schemas.openxmlformats.org/officeDocument/2006/relationships/hyperlink" Target="https://www.caixa.gov.br/Downloads/sinapi-cadernos-tecnicos/SINAPI-CT-ATERROS-BASES-SUB-BASES-E-IMPRIMACOES.pdf" TargetMode="External"/><Relationship Id="rId1567" Type="http://schemas.openxmlformats.org/officeDocument/2006/relationships/hyperlink" Target="https://www.caixa.gov.br/Downloads/sinapi-cadernos-tecnicos/SINAPI-CT-CUSTOS-HORARIOS-PRODUTIVO-E-IMPRODUTIVO-DOS-EQUIPAMENTOS.pdf" TargetMode="External"/><Relationship Id="rId1981" Type="http://schemas.openxmlformats.org/officeDocument/2006/relationships/hyperlink" Target="https://www.caixa.gov.br/Downloads/sinapi-cadernos-tecnicos/SINAPI-CT-DEPRECIACAO-JUROS-IMPOSTOS-E-SEGUROS-MANUTENCAO-E-MATERIAIS-NA-OPERACAO-DOS-EQUIPAMENTOS.pdf" TargetMode="External"/><Relationship Id="rId2618" Type="http://schemas.openxmlformats.org/officeDocument/2006/relationships/hyperlink" Target="https://www.caixa.gov.br/Downloads/sinapi-cadernos-tecnicos/SINAPI-CT-DEPRECIACAO-JUROS-IMPOSTOS-E-SEGUROS-MANUTENCAO-E-MATERIAIS-NA-OPERACAO-DOS-EQUIPAMENTOS.pdf" TargetMode="External"/><Relationship Id="rId8594" Type="http://schemas.openxmlformats.org/officeDocument/2006/relationships/hyperlink" Target="https://www.caixa.gov.br/Downloads/sinapi-cadernos-tecnicos/SINAPI-CT-REDES-ENTERRADAS-DE-DISTRIBUICAO-ELETRICA.pdf" TargetMode="External"/><Relationship Id="rId9645" Type="http://schemas.openxmlformats.org/officeDocument/2006/relationships/hyperlink" Target="https://www.caixa.gov.br/Downloads/sinapi-cadernos-tecnicos/SINAPI-CT-VALVULAS-E-REGISTROS-PARA-SISTEMAS-PREDIAIS.pdf" TargetMode="External"/><Relationship Id="rId1634" Type="http://schemas.openxmlformats.org/officeDocument/2006/relationships/hyperlink" Target="https://www.caixa.gov.br/Downloads/sinapi-cadernos-tecnicos/SINAPI-CT-CUSTOS-HORARIOS-PRODUTIVO-E-IMPRODUTIVO-DOS-EQUIPAMENTOS.pdf" TargetMode="External"/><Relationship Id="rId4040" Type="http://schemas.openxmlformats.org/officeDocument/2006/relationships/hyperlink" Target="https://www.caixa.gov.br/Downloads/sinapi-cadernos-tecnicos/SINAPI-CT-FORMAS-PARA-ESTRUTURAS-DE-CONCRETO-ARMADO.pdf" TargetMode="External"/><Relationship Id="rId7196" Type="http://schemas.openxmlformats.org/officeDocument/2006/relationships/hyperlink" Target="https://www.caixa.gov.br/Downloads/sinapi-cadernos-tecnicos/SINAPI-CT-LOUCAS-E-METAIS.pdf" TargetMode="External"/><Relationship Id="rId8247" Type="http://schemas.openxmlformats.org/officeDocument/2006/relationships/hyperlink" Target="https://www.caixa.gov.br/Downloads/sinapi-cadernos-tecnicos/SINAPI-CT-POCOS-DE-VISITA-E-CAIXAS-PARA-BOCAS-DE-LOBO.pdf" TargetMode="External"/><Relationship Id="rId8661" Type="http://schemas.openxmlformats.org/officeDocument/2006/relationships/hyperlink" Target="https://www.caixa.gov.br/Downloads/sinapi-cadernos-tecnicos/SINAPI-CT-REDES-DE-LOGICA-TELEFONIA-E-IMAGEM.pdf" TargetMode="External"/><Relationship Id="rId9712" Type="http://schemas.openxmlformats.org/officeDocument/2006/relationships/hyperlink" Target="https://www.caixa.gov.br/Downloads/sinapi-cadernos-tecnicos/SINAPI-CT-VALVULAS-E-REGISTROS-PARA-SISTEMAS-PREDIAIS.pdf" TargetMode="External"/><Relationship Id="rId4857" Type="http://schemas.openxmlformats.org/officeDocument/2006/relationships/hyperlink" Target="https://www.caixa.gov.br/Downloads/sinapi-cadernos-tecnicos/SINAPI-CT-INSTALACOES-HIDRAULICAS-RESERVACAO-E-BOMBAS-DE-RECALQUE.pdf" TargetMode="External"/><Relationship Id="rId7263" Type="http://schemas.openxmlformats.org/officeDocument/2006/relationships/hyperlink" Target="https://www.caixa.gov.br/Downloads/sinapi-cadernos-tecnicos/SINAPI-CT-LOUCAS-E-METAIS.pdf" TargetMode="External"/><Relationship Id="rId8314" Type="http://schemas.openxmlformats.org/officeDocument/2006/relationships/hyperlink" Target="https://www.caixa.gov.br/Downloads/sinapi-cadernos-tecnicos/SINAPI-CT-PRODUCAO-DE-CONCRETO.pdf" TargetMode="External"/><Relationship Id="rId1701" Type="http://schemas.openxmlformats.org/officeDocument/2006/relationships/hyperlink" Target="https://www.caixa.gov.br/Downloads/sinapi-cadernos-tecnicos/SINAPI-CT-CUSTOS-HORARIOS-PRODUTIVO-E-IMPRODUTIVO-DOS-EQUIPAMENTOS.pdf" TargetMode="External"/><Relationship Id="rId3459" Type="http://schemas.openxmlformats.org/officeDocument/2006/relationships/hyperlink" Target="https://www.caixa.gov.br/Downloads/sinapi-cadernos-tecnicos/SINAPI-CT-ESQUADRIAS-PORTAS.pdf" TargetMode="External"/><Relationship Id="rId5908" Type="http://schemas.openxmlformats.org/officeDocument/2006/relationships/hyperlink" Target="https://www.caixa.gov.br/Downloads/sinapi-cadernos-tecnicos/SINAPI-CT-INSTALACOES-DE-DIVISORIAS-DIVERSAS.pdf" TargetMode="External"/><Relationship Id="rId7330" Type="http://schemas.openxmlformats.org/officeDocument/2006/relationships/hyperlink" Target="https://www.caixa.gov.br/Downloads/sinapi-cadernos-tecnicos/SINAPI-CT-MASSA-UNICA-EXTERNA.pdf" TargetMode="External"/><Relationship Id="rId3873" Type="http://schemas.openxmlformats.org/officeDocument/2006/relationships/hyperlink" Target="https://www.caixa.gov.br/Downloads/sinapi-cadernos-tecnicos/SINAPI-CT-EXECUCAO-DE-TIRANTES.pdf" TargetMode="External"/><Relationship Id="rId4924" Type="http://schemas.openxmlformats.org/officeDocument/2006/relationships/hyperlink" Target="https://www.caixa.gov.br/Downloads/sinapi-cadernos-tecnicos/SINAPI-CT-INSTALACOES-HIDRAULICAS-RESERVACAO-E-BOMBAS-DE-RECALQUE.pdf" TargetMode="External"/><Relationship Id="rId9088" Type="http://schemas.openxmlformats.org/officeDocument/2006/relationships/hyperlink" Target="https://www.caixa.gov.br/Downloads/sinapi-cadernos-tecnicos/SINAPI-CT-TRANSPORTE-FLUVIAL-CARGA-E-DESCARGA.pdf" TargetMode="External"/><Relationship Id="rId447" Type="http://schemas.openxmlformats.org/officeDocument/2006/relationships/hyperlink" Target="https://www.caixa.gov.br/Downloads/sinapi-cadernos-tecnicos/SINAPI-CT-ASSENTAMENTO-DE-TUBOS-DE-PVC-E-METALICOS-EM-REDES-DE-AGUA.pdf" TargetMode="External"/><Relationship Id="rId794" Type="http://schemas.openxmlformats.org/officeDocument/2006/relationships/hyperlink" Target="https://www.caixa.gov.br/Downloads/sinapi-cadernos-tecnicos/SINAPI-CT-ATERROS-BASES-SUB-BASES-E-IMPRIMACOES.pdf" TargetMode="External"/><Relationship Id="rId1077" Type="http://schemas.openxmlformats.org/officeDocument/2006/relationships/hyperlink" Target="https://www.caixa.gov.br/Downloads/sinapi-cadernos-tecnicos/SINAPI-CT-BOMBAS-HIDRAULICAS-CENTRIFUGAS-HORIZONTAIS-E-SUBMERSIVEIS.pdf" TargetMode="External"/><Relationship Id="rId2128" Type="http://schemas.openxmlformats.org/officeDocument/2006/relationships/hyperlink" Target="https://www.caixa.gov.br/Downloads/sinapi-cadernos-tecnicos/SINAPI-CT-DEPRECIACAO-JUROS-IMPOSTOS-E-SEGUROS-MANUTENCAO-E-MATERIAIS-NA-OPERACAO-DOS-EQUIPAMENTOS.pdf" TargetMode="External"/><Relationship Id="rId2475" Type="http://schemas.openxmlformats.org/officeDocument/2006/relationships/hyperlink" Target="https://www.caixa.gov.br/Downloads/sinapi-cadernos-tecnicos/SINAPI-CT-DEPRECIACAO-JUROS-IMPOSTOS-E-SEGUROS-MANUTENCAO-E-MATERIAIS-NA-OPERACAO-DOS-EQUIPAMENTOS.pdf" TargetMode="External"/><Relationship Id="rId3526" Type="http://schemas.openxmlformats.org/officeDocument/2006/relationships/hyperlink" Target="https://www.caixa.gov.br/Downloads/sinapi-cadernos-tecnicos/SINAPI-CT-ESQUADRIAS-PORTAS.pdf" TargetMode="External"/><Relationship Id="rId3940" Type="http://schemas.openxmlformats.org/officeDocument/2006/relationships/hyperlink" Target="https://www.caixa.gov.br/Downloads/sinapi-cadernos-tecnicos/SINAPI-CT-FOSSAS-E-SUMIDOUROS.pdf" TargetMode="External"/><Relationship Id="rId9155" Type="http://schemas.openxmlformats.org/officeDocument/2006/relationships/hyperlink" Target="https://www.caixa.gov.br/Downloads/sinapi-cadernos-tecnicos/SINAPI-CT-TRANSPORTE-FLUVIAL-CARGA-E-DESCARGA.pdf" TargetMode="External"/><Relationship Id="rId861" Type="http://schemas.openxmlformats.org/officeDocument/2006/relationships/hyperlink" Target="https://www.caixa.gov.br/Downloads/sinapi-cadernos-tecnicos/SINAPI-CT-ATERROS-BASES-SUB-BASES-E-IMPRIMACOES.pdf" TargetMode="External"/><Relationship Id="rId1491" Type="http://schemas.openxmlformats.org/officeDocument/2006/relationships/hyperlink" Target="https://www.caixa.gov.br/Downloads/sinapi-cadernos-tecnicos/SINAPI-CT-CUSTOS-HORARIOS-PRODUTIVO-E-IMPRODUTIVO-DOS-EQUIPAMENTOS.pdf" TargetMode="External"/><Relationship Id="rId2542" Type="http://schemas.openxmlformats.org/officeDocument/2006/relationships/hyperlink" Target="https://www.caixa.gov.br/Downloads/sinapi-cadernos-tecnicos/SINAPI-CT-DEPRECIACAO-JUROS-IMPOSTOS-E-SEGUROS-MANUTENCAO-E-MATERIAIS-NA-OPERACAO-DOS-EQUIPAMENTOS.pdf" TargetMode="External"/><Relationship Id="rId5698" Type="http://schemas.openxmlformats.org/officeDocument/2006/relationships/hyperlink" Target="https://www.caixa.gov.br/Downloads/sinapi-cadernos-tecnicos/SINAPI-CT-INSTALACOES-PREDIAIS-DE-AGUA-QUENTE-EM-CPVC.pdf" TargetMode="External"/><Relationship Id="rId6749" Type="http://schemas.openxmlformats.org/officeDocument/2006/relationships/hyperlink" Target="https://www.caixa.gov.br/Downloads/sinapi-cadernos-tecnicos/SINAPI-CT-LIGACOES-PREDIAIS-DE-AGUA-E-ESGOTO.pdf" TargetMode="External"/><Relationship Id="rId514" Type="http://schemas.openxmlformats.org/officeDocument/2006/relationships/hyperlink" Target="https://www.caixa.gov.br/Downloads/sinapi-cadernos-tecnicos/SINAPI-CT-ASSENTAMENTO-DE-TUBOS-DE-PVC-E-METALICOS-EM-REDES-DE-AGUA.pdf" TargetMode="External"/><Relationship Id="rId1144" Type="http://schemas.openxmlformats.org/officeDocument/2006/relationships/hyperlink" Target="https://www.caixa.gov.br/Downloads/sinapi-cadernos-tecnicos/SINAPI-CT-CAIXAS-ENTERRADAS.pdf" TargetMode="External"/><Relationship Id="rId5765" Type="http://schemas.openxmlformats.org/officeDocument/2006/relationships/hyperlink" Target="https://www.caixa.gov.br/Downloads/sinapi-cadernos-tecnicos/SINAPI-CT-INSTALACOES-PREDIAIS-DE-AGUA-QUENTE-EM-CPVC.pdf" TargetMode="External"/><Relationship Id="rId6816" Type="http://schemas.openxmlformats.org/officeDocument/2006/relationships/hyperlink" Target="https://www.caixa.gov.br/Downloads/sinapi-metodologia/Livro_SINAPI_Calculos_Parametros.pdf" TargetMode="External"/><Relationship Id="rId8171" Type="http://schemas.openxmlformats.org/officeDocument/2006/relationships/hyperlink" Target="https://www.caixa.gov.br/Downloads/sinapi-cadernos-tecnicos/SINAPI-CT-POCOS-DE-VISITA-E-CAIXAS-PARA-BOCAS-DE-LOBO.pdf" TargetMode="External"/><Relationship Id="rId9222" Type="http://schemas.openxmlformats.org/officeDocument/2006/relationships/hyperlink" Target="https://www.caixa.gov.br/Downloads/sinapi-cadernos-tecnicos/SINAPI-CT-TRANSPORTE-DE-MATERIAIS-DENTRO-DO-CANTEIRO-DE-OBRAS.pdf" TargetMode="External"/><Relationship Id="rId1211" Type="http://schemas.openxmlformats.org/officeDocument/2006/relationships/hyperlink" Target="https://www.caixa.gov.br/Downloads/sinapi-cadernos-tecnicos/SINAPI-CT-CANALETAS-GRELHAS-E-CAIXAS-COM-GRELHA-PARA-DRENAGEM.pdf" TargetMode="External"/><Relationship Id="rId4367" Type="http://schemas.openxmlformats.org/officeDocument/2006/relationships/hyperlink" Target="https://www.caixa.gov.br/Downloads/sinapi-cadernos-tecnicos/SINAPI-CT-INSTALACOES-ELETRICAS-ELETRODUTOS-EMBUTIDOS-CABOS-CAIXAS-TOMADAS-E-INTERRUPTORES.pdf" TargetMode="External"/><Relationship Id="rId4781" Type="http://schemas.openxmlformats.org/officeDocument/2006/relationships/hyperlink" Target="https://www.caixa.gov.br/Downloads/sinapi-cadernos-tecnicos/SINAPI-CT-INSTALACOES-ELETRICAS-REDE-DE-DISTRIBUICAO.pdf" TargetMode="External"/><Relationship Id="rId5418" Type="http://schemas.openxmlformats.org/officeDocument/2006/relationships/hyperlink" Target="https://www.caixa.gov.br/Downloads/sinapi-cadernos-tecnicos/SINAPI-CT-INSTALACOES-PREDIAIS-DE-ESGOTO-TUBOS-E-CONEXOES.pdf" TargetMode="External"/><Relationship Id="rId5832" Type="http://schemas.openxmlformats.org/officeDocument/2006/relationships/hyperlink" Target="https://www.caixa.gov.br/Downloads/sinapi-cadernos-tecnicos/SINAPI-CT-INSTALACOES-PREDIAIS-DE-AGUAS-PLUVIAIS-TUBOS-CONEXOES-CAIXAS-E-RALOS.pdf" TargetMode="External"/><Relationship Id="rId8988" Type="http://schemas.openxmlformats.org/officeDocument/2006/relationships/hyperlink" Target="https://www.caixa.gov.br/Downloads/sinapi-cadernos-tecnicos/SINAPI-CT-SISTEMAS-DE-MEDICAO.pdf" TargetMode="External"/><Relationship Id="rId3383" Type="http://schemas.openxmlformats.org/officeDocument/2006/relationships/hyperlink" Target="https://www.caixa.gov.br/Downloads/sinapi-cadernos-tecnicos/SINAPI-CT-ESCORAMENTO-E-PREPARO-DE-FUNDO-DE-VALAS.pdf" TargetMode="External"/><Relationship Id="rId4434" Type="http://schemas.openxmlformats.org/officeDocument/2006/relationships/hyperlink" Target="https://www.caixa.gov.br/Downloads/sinapi-cadernos-tecnicos/SINAPI-CT-INSTALACOES-ELETRICAS-ELETRODUTOS-EMBUTIDOS-CABOS-CAIXAS-TOMADAS-E-INTERRUPTORES.pdf" TargetMode="External"/><Relationship Id="rId3036" Type="http://schemas.openxmlformats.org/officeDocument/2006/relationships/hyperlink" Target="https://www.caixa.gov.br/Downloads/sinapi-cadernos-tecnicos/SINAPI-CT-EQUIPAMENTOS-DE-PROTECAO-COLETIVA.pdf" TargetMode="External"/><Relationship Id="rId371" Type="http://schemas.openxmlformats.org/officeDocument/2006/relationships/hyperlink" Target="https://www.caixa.gov.br/Downloads/sinapi-cadernos-tecnicos/SINAPI-CT-ASSENTAMENTO-DE-TUBOS-DE-ESGOTO-EM-PVC-E-PEAD.pdf" TargetMode="External"/><Relationship Id="rId2052" Type="http://schemas.openxmlformats.org/officeDocument/2006/relationships/hyperlink" Target="https://www.caixa.gov.br/Downloads/sinapi-cadernos-tecnicos/SINAPI-CT-DEPRECIACAO-JUROS-IMPOSTOS-E-SEGUROS-MANUTENCAO-E-MATERIAIS-NA-OPERACAO-DOS-EQUIPAMENTOS.pdf" TargetMode="External"/><Relationship Id="rId3450" Type="http://schemas.openxmlformats.org/officeDocument/2006/relationships/hyperlink" Target="https://www.caixa.gov.br/Downloads/sinapi-cadernos-tecnicos/SINAPI-CT-ESQUADRIAS-JANELAS.pdf" TargetMode="External"/><Relationship Id="rId4501" Type="http://schemas.openxmlformats.org/officeDocument/2006/relationships/hyperlink" Target="https://www.caixa.gov.br/Downloads/sinapi-cadernos-tecnicos/SINAPI-CT-INSTALACOES-ELETRICAS-ELETRODUTOS-EMBUTIDOS-CABOS-CAIXAS-TOMADAS-E-INTERRUPTORES.pdf" TargetMode="External"/><Relationship Id="rId6259" Type="http://schemas.openxmlformats.org/officeDocument/2006/relationships/hyperlink" Target="https://www.caixa.gov.br/Downloads/sinapi-cadernos-tecnicos/SINAPI-CT-INSTALACOES-DE-GAS-EM-PEX-MULTICAMADAS.pdf" TargetMode="External"/><Relationship Id="rId7657" Type="http://schemas.openxmlformats.org/officeDocument/2006/relationships/hyperlink" Target="https://www.caixa.gov.br/Downloads/sinapi-cadernos-tecnicos/SINAPI-CT-PASSEIOS-DE-CONCRETO.pdf" TargetMode="External"/><Relationship Id="rId8708" Type="http://schemas.openxmlformats.org/officeDocument/2006/relationships/hyperlink" Target="https://www.caixa.gov.br/Downloads/sinapi-cadernos-tecnicos/SINAPI-CT-REDES-DE-AGUA-E-ESGOTO-EM-PEAD-LISO-(TUBOS-E-CONEXOES).pdf" TargetMode="External"/><Relationship Id="rId3103" Type="http://schemas.openxmlformats.org/officeDocument/2006/relationships/hyperlink" Target="https://www.caixa.gov.br/Downloads/sinapi-cadernos-tecnicos/SINAPI-CT-ESCADAS.pdf" TargetMode="External"/><Relationship Id="rId6673" Type="http://schemas.openxmlformats.org/officeDocument/2006/relationships/hyperlink" Target="https://www.caixa.gov.br/Downloads/sinapi-cadernos-tecnicos/SINAPI-CT-LAJES-PRE-MOLDADAS.pdf" TargetMode="External"/><Relationship Id="rId7724" Type="http://schemas.openxmlformats.org/officeDocument/2006/relationships/hyperlink" Target="https://www.caixa.gov.br/Downloads/sinapi-cadernos-tecnicos/SINAPI-CT-PAVIMENTO-RIGIDO-DE-CONCRETO.pdf" TargetMode="External"/><Relationship Id="rId2869" Type="http://schemas.openxmlformats.org/officeDocument/2006/relationships/hyperlink" Target="https://www.caixa.gov.br/Downloads/sinapi-cadernos-tecnicos/SINAPI-CT-ELETROCALHAS.pdf" TargetMode="External"/><Relationship Id="rId5275" Type="http://schemas.openxmlformats.org/officeDocument/2006/relationships/hyperlink" Target="https://www.caixa.gov.br/Downloads/sinapi-cadernos-tecnicos/SINAPI-CT-INSTALACOES-HIDRAULICAS-EM-PPR.pdf" TargetMode="External"/><Relationship Id="rId6326" Type="http://schemas.openxmlformats.org/officeDocument/2006/relationships/hyperlink" Target="https://www.caixa.gov.br/Downloads/sinapi-cadernos-tecnicos/SINAPI-CT-INSTALACOES-DE-AR-CONDICIONADO.pdf" TargetMode="External"/><Relationship Id="rId6740" Type="http://schemas.openxmlformats.org/officeDocument/2006/relationships/hyperlink" Target="https://www.caixa.gov.br/Downloads/sinapi-cadernos-tecnicos/SINAPI-CT-LIGACOES-PREDIAIS-DE-AGUA-E-ESGOTO.pdf" TargetMode="External"/><Relationship Id="rId1885" Type="http://schemas.openxmlformats.org/officeDocument/2006/relationships/hyperlink" Target="https://www.caixa.gov.br/Downloads/sinapi-cadernos-tecnicos/SINAPI-CT-DEMOLICOES-E-REMOCOES.pdf" TargetMode="External"/><Relationship Id="rId2936" Type="http://schemas.openxmlformats.org/officeDocument/2006/relationships/hyperlink" Target="https://www.caixa.gov.br/Downloads/sinapi-cadernos-tecnicos/SINAPI-CT-ELETROCALHAS.pdf" TargetMode="External"/><Relationship Id="rId4291" Type="http://schemas.openxmlformats.org/officeDocument/2006/relationships/hyperlink" Target="https://www.caixa.gov.br/Downloads/sinapi-cadernos-tecnicos/SINAPI-CT-ILUMINACAO-PREDIAL-E-MONITORAMENTO.pdf" TargetMode="External"/><Relationship Id="rId5342" Type="http://schemas.openxmlformats.org/officeDocument/2006/relationships/hyperlink" Target="https://www.caixa.gov.br/Downloads/sinapi-cadernos-tecnicos/SINAPI-CT-INSTALACOES-HIDRAULICAS-EM-PPR.pdf" TargetMode="External"/><Relationship Id="rId8498" Type="http://schemas.openxmlformats.org/officeDocument/2006/relationships/hyperlink" Target="https://www.caixa.gov.br/Downloads/sinapi-cadernos-tecnicos/SINAPI-CT-RASGOS-E-FIXACOES.pdf" TargetMode="External"/><Relationship Id="rId9549" Type="http://schemas.openxmlformats.org/officeDocument/2006/relationships/hyperlink" Target="https://www.caixa.gov.br/Downloads/sinapi-cadernos-tecnicos/SINAPI-CT-VERGAS-CONTRAVERGAS-E-FIXACAO-DE-ALVENARIA.pdf" TargetMode="External"/><Relationship Id="rId908" Type="http://schemas.openxmlformats.org/officeDocument/2006/relationships/hyperlink" Target="https://www.caixa.gov.br/Downloads/sinapi-cadernos-tecnicos/SINAPI-CT-ATERROS-BASES-SUB-BASES-E-IMPRIMACOES.pdf" TargetMode="External"/><Relationship Id="rId1538" Type="http://schemas.openxmlformats.org/officeDocument/2006/relationships/hyperlink" Target="https://www.caixa.gov.br/Downloads/sinapi-cadernos-tecnicos/SINAPI-CT-CUSTOS-HORARIOS-PRODUTIVO-E-IMPRODUTIVO-DOS-EQUIPAMENTOS.pdf" TargetMode="External"/><Relationship Id="rId8565" Type="http://schemas.openxmlformats.org/officeDocument/2006/relationships/hyperlink" Target="https://www.caixa.gov.br/Downloads/sinapi-cadernos-tecnicos/SINAPI-CT-RECOMPOSICAO-DE-PAVIMENTOS.pdf" TargetMode="External"/><Relationship Id="rId9616" Type="http://schemas.openxmlformats.org/officeDocument/2006/relationships/hyperlink" Target="https://www.caixa.gov.br/Downloads/sinapi-cadernos-tecnicos/SINAPI-CT-VIDROS-E-ESPELHOS.pdf" TargetMode="External"/><Relationship Id="rId1952" Type="http://schemas.openxmlformats.org/officeDocument/2006/relationships/hyperlink" Target="https://www.caixa.gov.br/Downloads/sinapi-cadernos-tecnicos/SINAPI-CT-DEPRECIACAO-JUROS-IMPOSTOS-E-SEGUROS-MANUTENCAO-E-MATERIAIS-NA-OPERACAO-DOS-EQUIPAMENTOS.pdf" TargetMode="External"/><Relationship Id="rId4011" Type="http://schemas.openxmlformats.org/officeDocument/2006/relationships/hyperlink" Target="https://www.caixa.gov.br/Downloads/sinapi-cadernos-tecnicos/SINAPI-CT-FUNDACOES-RASAS-(BLOCOS-SAPATAS-VIGAS-BALDRAME).pdf" TargetMode="External"/><Relationship Id="rId7167" Type="http://schemas.openxmlformats.org/officeDocument/2006/relationships/hyperlink" Target="https://www.caixa.gov.br/Downloads/sinapi-cadernos-tecnicos/SINAPI-CT-LOCACAO-DE-OBRAS.pdf" TargetMode="External"/><Relationship Id="rId8218" Type="http://schemas.openxmlformats.org/officeDocument/2006/relationships/hyperlink" Target="https://www.caixa.gov.br/Downloads/sinapi-cadernos-tecnicos/SINAPI-CT-POCOS-DE-VISITA-E-CAIXAS-PARA-BOCAS-DE-LOBO.pdf" TargetMode="External"/><Relationship Id="rId1605" Type="http://schemas.openxmlformats.org/officeDocument/2006/relationships/hyperlink" Target="https://www.caixa.gov.br/Downloads/sinapi-cadernos-tecnicos/SINAPI-CT-CUSTOS-HORARIOS-PRODUTIVO-E-IMPRODUTIVO-DOS-EQUIPAMENTOS.pdf" TargetMode="External"/><Relationship Id="rId6183" Type="http://schemas.openxmlformats.org/officeDocument/2006/relationships/hyperlink" Target="https://www.caixa.gov.br/Downloads/sinapi-cadernos-tecnicos/SINAPI-CT-INSTALACOES-DE-GAS-E-INCENDIO-EM-ACO-E-FERRO-GALVANIZADO.pdf" TargetMode="External"/><Relationship Id="rId7234" Type="http://schemas.openxmlformats.org/officeDocument/2006/relationships/hyperlink" Target="https://www.caixa.gov.br/Downloads/sinapi-cadernos-tecnicos/SINAPI-CT-LOUCAS-E-METAIS.pdf" TargetMode="External"/><Relationship Id="rId7581" Type="http://schemas.openxmlformats.org/officeDocument/2006/relationships/hyperlink" Target="https://www.caixa.gov.br/Downloads/sinapi-cadernos-tecnicos/SINAPI-CT-PAREDES-DE-CONCRETO-ESTUCAMENTO.pdf" TargetMode="External"/><Relationship Id="rId8632" Type="http://schemas.openxmlformats.org/officeDocument/2006/relationships/hyperlink" Target="https://www.caixa.gov.br/Downloads/sinapi-cadernos-tecnicos/SINAPI-CT-REDES-DE-LOGICA-TELEFONIA-E-IMAGEM.pdf" TargetMode="External"/><Relationship Id="rId3777" Type="http://schemas.openxmlformats.org/officeDocument/2006/relationships/hyperlink" Target="https://www.caixa.gov.br/Downloads/sinapi-cadernos-tecnicos/SINAPI-CT-ESTRUTURAS-DE-MADEIRA.pdf" TargetMode="External"/><Relationship Id="rId4828" Type="http://schemas.openxmlformats.org/officeDocument/2006/relationships/hyperlink" Target="https://www.caixa.gov.br/Downloads/sinapi-cadernos-tecnicos/SINAPI-CT-INSTALACOES-HIDRAULICAS-RESERVACAO-E-BOMBAS-DE-RECALQUE.pdf" TargetMode="External"/><Relationship Id="rId698" Type="http://schemas.openxmlformats.org/officeDocument/2006/relationships/hyperlink" Target="https://www.caixa.gov.br/Downloads/sinapi-cadernos-tecnicos/SINAPI-CT-ASSENTAMENTO-DE-TUBOS-DE-ESGOTO-OU-DRENAGEM-PLUVIAL-EM-CONCRETO.pdf" TargetMode="External"/><Relationship Id="rId2379" Type="http://schemas.openxmlformats.org/officeDocument/2006/relationships/hyperlink" Target="https://www.caixa.gov.br/Downloads/sinapi-cadernos-tecnicos/SINAPI-CT-DEPRECIACAO-JUROS-IMPOSTOS-E-SEGUROS-MANUTENCAO-E-MATERIAIS-NA-OPERACAO-DOS-EQUIPAMENTOS.pdf" TargetMode="External"/><Relationship Id="rId2793" Type="http://schemas.openxmlformats.org/officeDocument/2006/relationships/hyperlink" Target="https://www.caixa.gov.br/Downloads/sinapi-cadernos-tecnicos/SINAPI-CT-DRENOS.pdf" TargetMode="External"/><Relationship Id="rId3844" Type="http://schemas.openxmlformats.org/officeDocument/2006/relationships/hyperlink" Target="https://www.caixa.gov.br/Downloads/sinapi-cadernos-tecnicos/SINAPI-CT-EXECUCAO-DE-TIRANTES.pdf" TargetMode="External"/><Relationship Id="rId6250" Type="http://schemas.openxmlformats.org/officeDocument/2006/relationships/hyperlink" Target="https://www.caixa.gov.br/Downloads/sinapi-cadernos-tecnicos/SINAPI-CT-INSTALACOES-DE-GAS-EM-PEX-MULTICAMADAS.pdf" TargetMode="External"/><Relationship Id="rId7301" Type="http://schemas.openxmlformats.org/officeDocument/2006/relationships/hyperlink" Target="https://www.caixa.gov.br/Downloads/sinapi-cadernos-tecnicos/SINAPI-CT-MASSA-UNICA-EXTERNA.pdf" TargetMode="External"/><Relationship Id="rId765" Type="http://schemas.openxmlformats.org/officeDocument/2006/relationships/hyperlink" Target="https://www.caixa.gov.br/Downloads/sinapi-cadernos-tecnicos/SINAPI-CT-ATERROS-BASES-SUB-BASES-E-IMPRIMACOES.pdf" TargetMode="External"/><Relationship Id="rId1395" Type="http://schemas.openxmlformats.org/officeDocument/2006/relationships/hyperlink" Target="https://www.caixa.gov.br/Downloads/sinapi-cadernos-tecnicos/SINAPI-CT-CONTRAPISO.pdf" TargetMode="External"/><Relationship Id="rId2446" Type="http://schemas.openxmlformats.org/officeDocument/2006/relationships/hyperlink" Target="https://www.caixa.gov.br/Downloads/sinapi-cadernos-tecnicos/SINAPI-CT-DEPRECIACAO-JUROS-IMPOSTOS-E-SEGUROS-MANUTENCAO-E-MATERIAIS-NA-OPERACAO-DOS-EQUIPAMENTOS.pdf" TargetMode="External"/><Relationship Id="rId2860" Type="http://schemas.openxmlformats.org/officeDocument/2006/relationships/hyperlink" Target="https://www.caixa.gov.br/Downloads/sinapi-cadernos-tecnicos/SINAPI-CT-ELETROCALHAS.pdf" TargetMode="External"/><Relationship Id="rId9059" Type="http://schemas.openxmlformats.org/officeDocument/2006/relationships/hyperlink" Target="https://www.caixa.gov.br/Downloads/sinapi-cadernos-tecnicos/SINAPI-CT-TELHAMENTO-PARA-COBERTURA.pdf" TargetMode="External"/><Relationship Id="rId9473" Type="http://schemas.openxmlformats.org/officeDocument/2006/relationships/hyperlink" Target="https://www.caixa.gov.br/Downloads/sinapi-cadernos-tecnicos/SINAPI-CT-TUBULACAO-FLANGEADA-PARA-REDES-DE-AGUA.pdf" TargetMode="External"/><Relationship Id="rId418" Type="http://schemas.openxmlformats.org/officeDocument/2006/relationships/hyperlink" Target="https://www.caixa.gov.br/Downloads/sinapi-cadernos-tecnicos/SINAPI-CT-ASSENTAMENTO-DE-TUBOS-DE-PVC-E-METALICOS-EM-REDES-DE-AGUA.pdf" TargetMode="External"/><Relationship Id="rId832" Type="http://schemas.openxmlformats.org/officeDocument/2006/relationships/hyperlink" Target="https://www.caixa.gov.br/Downloads/sinapi-cadernos-tecnicos/SINAPI-CT-ATERROS-BASES-SUB-BASES-E-IMPRIMACOES.pdf" TargetMode="External"/><Relationship Id="rId1048" Type="http://schemas.openxmlformats.org/officeDocument/2006/relationships/hyperlink" Target="https://www.caixa.gov.br/Downloads/sinapi-cadernos-tecnicos/SINAPI-CT-BOCAS-PARA-BUEIROS.pdf" TargetMode="External"/><Relationship Id="rId1462" Type="http://schemas.openxmlformats.org/officeDocument/2006/relationships/hyperlink" Target="https://www.caixa.gov.br/Downloads/sinapi-cadernos-tecnicos/SINAPI-CT-CUSTOS-HORARIOS-PRODUTIVO-E-IMPRODUTIVO-DOS-EQUIPAMENTOS.pdf" TargetMode="External"/><Relationship Id="rId2513" Type="http://schemas.openxmlformats.org/officeDocument/2006/relationships/hyperlink" Target="https://www.caixa.gov.br/Downloads/sinapi-cadernos-tecnicos/SINAPI-CT-DEPRECIACAO-JUROS-IMPOSTOS-E-SEGUROS-MANUTENCAO-E-MATERIAIS-NA-OPERACAO-DOS-EQUIPAMENTOS.pdf" TargetMode="External"/><Relationship Id="rId3911" Type="http://schemas.openxmlformats.org/officeDocument/2006/relationships/hyperlink" Target="https://www.caixa.gov.br/Downloads/sinapi-cadernos-tecnicos/SINAPI-CT-FORROS.pdf" TargetMode="External"/><Relationship Id="rId5669" Type="http://schemas.openxmlformats.org/officeDocument/2006/relationships/hyperlink" Target="https://www.caixa.gov.br/Downloads/sinapi-cadernos-tecnicos/SINAPI-CT-INSTALACOES-PREDIAIS-DE-AGUA-FRIA-EM-PVC.pdf" TargetMode="External"/><Relationship Id="rId8075" Type="http://schemas.openxmlformats.org/officeDocument/2006/relationships/hyperlink" Target="https://www.caixa.gov.br/Downloads/sinapi-cadernos-tecnicos/SINAPI-CT-POSTES-DE-CONCRETO-E-METALICOS.pdf" TargetMode="External"/><Relationship Id="rId9126" Type="http://schemas.openxmlformats.org/officeDocument/2006/relationships/hyperlink" Target="https://www.caixa.gov.br/Downloads/sinapi-cadernos-tecnicos/SINAPI-CT-TRANSPORTE-FLUVIAL-CARGA-E-DESCARGA.pdf" TargetMode="External"/><Relationship Id="rId9540" Type="http://schemas.openxmlformats.org/officeDocument/2006/relationships/hyperlink" Target="https://www.caixa.gov.br/Downloads/sinapi-cadernos-tecnicos/SINAPI-CT-USINAGENS.pdf" TargetMode="External"/><Relationship Id="rId1115" Type="http://schemas.openxmlformats.org/officeDocument/2006/relationships/hyperlink" Target="https://www.caixa.gov.br/Downloads/sinapi-cadernos-tecnicos/SINAPI-CT-CAIXAS-ENTERRADAS.pdf" TargetMode="External"/><Relationship Id="rId7091" Type="http://schemas.openxmlformats.org/officeDocument/2006/relationships/hyperlink" Target="https://www.caixa.gov.br/Downloads/sinapi-metodologia/Livro_SINAPI_Calculos_Parametros.pdf" TargetMode="External"/><Relationship Id="rId8142" Type="http://schemas.openxmlformats.org/officeDocument/2006/relationships/hyperlink" Target="https://www.caixa.gov.br/Downloads/sinapi-cadernos-tecnicos/SINAPI-CT-POCOS-DE-VISITA-E-CAIXAS-PARA-BOCAS-DE-LOBO.pdf" TargetMode="External"/><Relationship Id="rId3287" Type="http://schemas.openxmlformats.org/officeDocument/2006/relationships/hyperlink" Target="https://www.caixa.gov.br/Downloads/sinapi-cadernos-tecnicos/SINAPI-CT-ESCAVACAO-DE-VALAS.pdf" TargetMode="External"/><Relationship Id="rId4338" Type="http://schemas.openxmlformats.org/officeDocument/2006/relationships/hyperlink" Target="https://www.caixa.gov.br/Downloads/sinapi-cadernos-tecnicos/SINAPI-CT-IMPERMEABILIZACAO-PROTECAO-MECANICA-E-TRATAMENTO-DE-JUNTA.pdf" TargetMode="External"/><Relationship Id="rId4685" Type="http://schemas.openxmlformats.org/officeDocument/2006/relationships/hyperlink" Target="https://www.caixa.gov.br/Downloads/sinapi-cadernos-tecnicos/SINAPI-CT-INSTALACOES-ELETRICAS-QUADROS-CABOS-DISJUNTORES-CONTATORES-E-BARRAMENTOS-BLINDADOS.pdf" TargetMode="External"/><Relationship Id="rId5736" Type="http://schemas.openxmlformats.org/officeDocument/2006/relationships/hyperlink" Target="https://www.caixa.gov.br/Downloads/sinapi-cadernos-tecnicos/SINAPI-CT-INSTALACOES-PREDIAIS-DE-AGUA-QUENTE-EM-CPVC.pdf" TargetMode="External"/><Relationship Id="rId4752" Type="http://schemas.openxmlformats.org/officeDocument/2006/relationships/hyperlink" Target="https://www.caixa.gov.br/Downloads/sinapi-cadernos-tecnicos/SINAPI-CT-INSTALACOES-ELETRICAS-REDE-DE-DISTRIBUICAO.pdf" TargetMode="External"/><Relationship Id="rId5803" Type="http://schemas.openxmlformats.org/officeDocument/2006/relationships/hyperlink" Target="https://www.caixa.gov.br/Downloads/sinapi-cadernos-tecnicos/SINAPI-CT-INSTALACOES-PREDIAIS-DE-AGUA-QUENTE-EM-CPVC.pdf" TargetMode="External"/><Relationship Id="rId8959" Type="http://schemas.openxmlformats.org/officeDocument/2006/relationships/hyperlink" Target="https://www.caixa.gov.br/Downloads/sinapi-cadernos-tecnicos/SINAPI-CT-SISTEMAS-DE-MEDICAO.pdf" TargetMode="External"/><Relationship Id="rId3354" Type="http://schemas.openxmlformats.org/officeDocument/2006/relationships/hyperlink" Target="https://www.caixa.gov.br/Downloads/sinapi-cadernos-tecnicos/SINAPI-CT-ESCORAMENTO-E-PREPARO-DE-FUNDO-DE-VALAS.pdf" TargetMode="External"/><Relationship Id="rId4405" Type="http://schemas.openxmlformats.org/officeDocument/2006/relationships/hyperlink" Target="https://www.caixa.gov.br/Downloads/sinapi-cadernos-tecnicos/SINAPI-CT-INSTALACOES-ELETRICAS-ELETRODUTOS-EMBUTIDOS-CABOS-CAIXAS-TOMADAS-E-INTERRUPTORES.pdf" TargetMode="External"/><Relationship Id="rId7975" Type="http://schemas.openxmlformats.org/officeDocument/2006/relationships/hyperlink" Target="https://www.caixa.gov.br/Downloads/sinapi-cadernos-tecnicos/SINAPI-CT-PINTURA-PARA-PISOS-E-PARA-SINALIZACAO-HORIZONTAL-E-VERTICAL.pdf" TargetMode="External"/><Relationship Id="rId275" Type="http://schemas.openxmlformats.org/officeDocument/2006/relationships/hyperlink" Target="https://www.caixa.gov.br/Downloads/sinapi-cadernos-tecnicos/SINAPI-CT-ARMACAO-PARA-ESTRUTURAS-DE-CONCRETO-ARMADO.pdf" TargetMode="External"/><Relationship Id="rId2370" Type="http://schemas.openxmlformats.org/officeDocument/2006/relationships/hyperlink" Target="https://www.caixa.gov.br/Downloads/sinapi-cadernos-tecnicos/SINAPI-CT-DEPRECIACAO-JUROS-IMPOSTOS-E-SEGUROS-MANUTENCAO-E-MATERIAIS-NA-OPERACAO-DOS-EQUIPAMENTOS.pdf" TargetMode="External"/><Relationship Id="rId3007" Type="http://schemas.openxmlformats.org/officeDocument/2006/relationships/hyperlink" Target="https://www.caixa.gov.br/Downloads/sinapi-cadernos-tecnicos/SINAPI-CT-EQUIPAMENTOS-DE-PROTECAO-COLETIVA.pdf" TargetMode="External"/><Relationship Id="rId3421" Type="http://schemas.openxmlformats.org/officeDocument/2006/relationships/hyperlink" Target="https://www.caixa.gov.br/Downloads/sinapi-cadernos-tecnicos/SINAPI-CT-ESQUADRIAS-JANELAS.pdf" TargetMode="External"/><Relationship Id="rId6577" Type="http://schemas.openxmlformats.org/officeDocument/2006/relationships/hyperlink" Target="https://www.caixa.gov.br/Downloads/sinapi-cadernos-tecnicos/SINAPI-CT-INSTALACOES-EM-COBRE.pdf" TargetMode="External"/><Relationship Id="rId6991" Type="http://schemas.openxmlformats.org/officeDocument/2006/relationships/hyperlink" Target="https://www.caixa.gov.br/Downloads/sinapi-metodologia/Livro_SINAPI_Calculos_Parametros.pdf" TargetMode="External"/><Relationship Id="rId7628" Type="http://schemas.openxmlformats.org/officeDocument/2006/relationships/hyperlink" Target="https://www.caixa.gov.br/Downloads/sinapi-cadernos-tecnicos/SINAPI-CT-PARQUINHOS-E-EQUIPAMENTOS-DE-GINASTICA-AO-AR-LIVRE.pdf" TargetMode="External"/><Relationship Id="rId342" Type="http://schemas.openxmlformats.org/officeDocument/2006/relationships/hyperlink" Target="https://www.caixa.gov.br/Downloads/sinapi-cadernos-tecnicos/SINAPI-CT-ASFALTO.pdf" TargetMode="External"/><Relationship Id="rId2023" Type="http://schemas.openxmlformats.org/officeDocument/2006/relationships/hyperlink" Target="https://www.caixa.gov.br/Downloads/sinapi-cadernos-tecnicos/SINAPI-CT-DEPRECIACAO-JUROS-IMPOSTOS-E-SEGUROS-MANUTENCAO-E-MATERIAIS-NA-OPERACAO-DOS-EQUIPAMENTOS.pdf" TargetMode="External"/><Relationship Id="rId5179" Type="http://schemas.openxmlformats.org/officeDocument/2006/relationships/hyperlink" Target="https://www.caixa.gov.br/Downloads/sinapi-cadernos-tecnicos/SINAPI-CT-INSTALACOES-HIDRAULICAS-EM-PEX.pdf" TargetMode="External"/><Relationship Id="rId5593" Type="http://schemas.openxmlformats.org/officeDocument/2006/relationships/hyperlink" Target="https://www.caixa.gov.br/Downloads/sinapi-cadernos-tecnicos/SINAPI-CT-INSTALACOES-PREDIAIS-DE-AGUA-FRIA-EM-PVC.pdf" TargetMode="External"/><Relationship Id="rId6644" Type="http://schemas.openxmlformats.org/officeDocument/2006/relationships/hyperlink" Target="https://www.caixa.gov.br/Downloads/sinapi-cadernos-tecnicos/SINAPI-CT-INSTALACOES-PARA-CANTEIROS-DE-OBRAS.pdf" TargetMode="External"/><Relationship Id="rId9050" Type="http://schemas.openxmlformats.org/officeDocument/2006/relationships/hyperlink" Target="https://www.caixa.gov.br/Downloads/sinapi-cadernos-tecnicos/SINAPI-CT-TELHAMENTO-PARA-COBERTURA.pdf" TargetMode="External"/><Relationship Id="rId4195" Type="http://schemas.openxmlformats.org/officeDocument/2006/relationships/hyperlink" Target="https://www.caixa.gov.br/Downloads/sinapi-cadernos-tecnicos/SINAPI-CT-GRAUTE-E-ARMACAO.pdf" TargetMode="External"/><Relationship Id="rId5246" Type="http://schemas.openxmlformats.org/officeDocument/2006/relationships/hyperlink" Target="https://www.caixa.gov.br/Downloads/sinapi-cadernos-tecnicos/SINAPI-CT-INSTALACOES-HIDRAULICAS-EM-PEX.pdf" TargetMode="External"/><Relationship Id="rId1789" Type="http://schemas.openxmlformats.org/officeDocument/2006/relationships/hyperlink" Target="https://www.caixa.gov.br/Downloads/sinapi-cadernos-tecnicos/SINAPI-CT-CUSTOS-HORARIOS-PRODUTIVO-E-IMPRODUTIVO-DOS-EQUIPAMENTOS.pdf" TargetMode="External"/><Relationship Id="rId4262" Type="http://schemas.openxmlformats.org/officeDocument/2006/relationships/hyperlink" Target="https://www.caixa.gov.br/Downloads/sinapi-cadernos-tecnicos/SINAPI-CT-GUIAS-E-SARJETAS.pdf" TargetMode="External"/><Relationship Id="rId5660" Type="http://schemas.openxmlformats.org/officeDocument/2006/relationships/hyperlink" Target="https://www.caixa.gov.br/Downloads/sinapi-cadernos-tecnicos/SINAPI-CT-INSTALACOES-PREDIAIS-DE-AGUA-FRIA-EM-PVC.pdf" TargetMode="External"/><Relationship Id="rId6711" Type="http://schemas.openxmlformats.org/officeDocument/2006/relationships/hyperlink" Target="https://www.caixa.gov.br/Downloads/sinapi-cadernos-tecnicos/SINAPI-CT-LIGACOES-PREDIAIS-DE-AGUA-E-ESGOTO.pdf" TargetMode="External"/><Relationship Id="rId8469" Type="http://schemas.openxmlformats.org/officeDocument/2006/relationships/hyperlink" Target="https://www.caixa.gov.br/Downloads/sinapi-cadernos-tecnicos/SINAPI-CT-RASGOS-E-FIXACOES.pdf" TargetMode="External"/><Relationship Id="rId1856" Type="http://schemas.openxmlformats.org/officeDocument/2006/relationships/hyperlink" Target="https://www.caixa.gov.br/Downloads/sinapi-cadernos-tecnicos/SINAPI-CT-DEMOLICOES-E-REMOCOES.pdf" TargetMode="External"/><Relationship Id="rId2907" Type="http://schemas.openxmlformats.org/officeDocument/2006/relationships/hyperlink" Target="https://www.caixa.gov.br/Downloads/sinapi-cadernos-tecnicos/SINAPI-CT-ELETROCALHAS.pdf" TargetMode="External"/><Relationship Id="rId5313" Type="http://schemas.openxmlformats.org/officeDocument/2006/relationships/hyperlink" Target="https://www.caixa.gov.br/Downloads/sinapi-cadernos-tecnicos/SINAPI-CT-INSTALACOES-HIDRAULICAS-EM-PPR.pdf" TargetMode="External"/><Relationship Id="rId8883" Type="http://schemas.openxmlformats.org/officeDocument/2006/relationships/hyperlink" Target="https://www.caixa.gov.br/Downloads/sinapi-cadernos-tecnicos/SINAPI-CT-SINALIZACAO-VERTICAL-VIARIA.pdf" TargetMode="External"/><Relationship Id="rId1509" Type="http://schemas.openxmlformats.org/officeDocument/2006/relationships/hyperlink" Target="https://www.caixa.gov.br/Downloads/sinapi-cadernos-tecnicos/SINAPI-CT-CUSTOS-HORARIOS-PRODUTIVO-E-IMPRODUTIVO-DOS-EQUIPAMENTOS.pdf" TargetMode="External"/><Relationship Id="rId1923" Type="http://schemas.openxmlformats.org/officeDocument/2006/relationships/hyperlink" Target="https://www.caixa.gov.br/Downloads/sinapi-cadernos-tecnicos/SINAPI-CT-DEPRECIACAO-JUROS-IMPOSTOS-E-SEGUROS-MANUTENCAO-E-MATERIAIS-NA-OPERACAO-DOS-EQUIPAMENTOS.pdf" TargetMode="External"/><Relationship Id="rId7485" Type="http://schemas.openxmlformats.org/officeDocument/2006/relationships/hyperlink" Target="https://www.caixa.gov.br/Downloads/sinapi-cadernos-tecnicos/SINAPI-CT-MONOCAPA.pdf" TargetMode="External"/><Relationship Id="rId8536" Type="http://schemas.openxmlformats.org/officeDocument/2006/relationships/hyperlink" Target="https://www.caixa.gov.br/Downloads/sinapi-cadernos-tecnicos/SINAPI-CT-RECOMPOSICAO-DE-PAVIMENTOS.pdf" TargetMode="External"/><Relationship Id="rId8950" Type="http://schemas.openxmlformats.org/officeDocument/2006/relationships/hyperlink" Target="https://www.caixa.gov.br/Downloads/sinapi-cadernos-tecnicos/SINAPI-CT-SISTEMA-DE-PROTECAO-CONTRA-DESCARGAS-ATMOSFERICAS-SPDA.pdf" TargetMode="External"/><Relationship Id="rId6087" Type="http://schemas.openxmlformats.org/officeDocument/2006/relationships/hyperlink" Target="https://www.caixa.gov.br/Downloads/sinapi-cadernos-tecnicos/SINAPI-CT-INSTALACOES-DE-GAS-E-INCENDIO-EM-ACO-E-FERRO-GALVANIZADO.pdf" TargetMode="External"/><Relationship Id="rId7138" Type="http://schemas.openxmlformats.org/officeDocument/2006/relationships/hyperlink" Target="https://www.caixa.gov.br/Downloads/sinapi-metodologia/Livro_SINAPI_Calculos_Parametros.pdf" TargetMode="External"/><Relationship Id="rId7552" Type="http://schemas.openxmlformats.org/officeDocument/2006/relationships/hyperlink" Target="https://www.caixa.gov.br/Downloads/sinapi-cadernos-tecnicos/SINAPI-CT-PAREDES-DE-CONCRETO-CONCRETAGEM.pdf" TargetMode="External"/><Relationship Id="rId8603" Type="http://schemas.openxmlformats.org/officeDocument/2006/relationships/hyperlink" Target="https://www.caixa.gov.br/Downloads/sinapi-cadernos-tecnicos/SINAPI-CT-REDES-DE-LOGICA-TELEFONIA-E-IMAGEM.pdf" TargetMode="External"/><Relationship Id="rId2697" Type="http://schemas.openxmlformats.org/officeDocument/2006/relationships/hyperlink" Target="https://www.caixa.gov.br/Downloads/sinapi-cadernos-tecnicos/SINAPI-CT-DEPRECIACAO-JUROS-IMPOSTOS-E-SEGUROS-MANUTENCAO-E-MATERIAIS-NA-OPERACAO-DOS-EQUIPAMENTOS.pdf" TargetMode="External"/><Relationship Id="rId3748" Type="http://schemas.openxmlformats.org/officeDocument/2006/relationships/hyperlink" Target="https://www.caixa.gov.br/Downloads/sinapi-cadernos-tecnicos/SINAPI-CT-ESTRUTURAS-DE-CONTENCAO-ESTACAS-PAREDES-DIAFRAGMA-E-MURETA-GUIA.pdf" TargetMode="External"/><Relationship Id="rId6154" Type="http://schemas.openxmlformats.org/officeDocument/2006/relationships/hyperlink" Target="https://www.caixa.gov.br/Downloads/sinapi-cadernos-tecnicos/SINAPI-CT-INSTALACOES-DE-GAS-E-INCENDIO-EM-ACO-E-FERRO-GALVANIZADO.pdf" TargetMode="External"/><Relationship Id="rId7205" Type="http://schemas.openxmlformats.org/officeDocument/2006/relationships/hyperlink" Target="https://www.caixa.gov.br/Downloads/sinapi-cadernos-tecnicos/SINAPI-CT-LOUCAS-E-METAIS.pdf" TargetMode="External"/><Relationship Id="rId669" Type="http://schemas.openxmlformats.org/officeDocument/2006/relationships/hyperlink" Target="https://www.caixa.gov.br/Downloads/sinapi-cadernos-tecnicos/SINAPI-CT-ASSENTAMENTO-DE-TUBOS-DE-ESGOTO-OU-DRENAGEM-PLUVIAL-EM-CONCRETO.pdf" TargetMode="External"/><Relationship Id="rId1299" Type="http://schemas.openxmlformats.org/officeDocument/2006/relationships/hyperlink" Target="https://www.caixa.gov.br/Downloads/sinapi-cadernos-tecnicos/SINAPI-CT-CONCRETAGEM-PARA-ESTRUTURAS-DE-CONCRETO-ARMADO.pdf" TargetMode="External"/><Relationship Id="rId5170" Type="http://schemas.openxmlformats.org/officeDocument/2006/relationships/hyperlink" Target="https://www.caixa.gov.br/Downloads/sinapi-cadernos-tecnicos/SINAPI-CT-INSTALACOES-HIDRAULICAS-EM-PEX.pdf" TargetMode="External"/><Relationship Id="rId6221" Type="http://schemas.openxmlformats.org/officeDocument/2006/relationships/hyperlink" Target="https://www.caixa.gov.br/Downloads/sinapi-cadernos-tecnicos/SINAPI-CT-INSTALACOES-DE-GAS-E-INCENDIO-EM-ACO-E-FERRO-GALVANIZADO.pdf" TargetMode="External"/><Relationship Id="rId9377" Type="http://schemas.openxmlformats.org/officeDocument/2006/relationships/hyperlink" Target="https://www.caixa.gov.br/Downloads/sinapi-cadernos-tecnicos/SINAPI-CT-TRANSPORTE-CARGA-E-DESCARGA-DE-MATERIAIS.pdf" TargetMode="External"/><Relationship Id="rId736" Type="http://schemas.openxmlformats.org/officeDocument/2006/relationships/hyperlink" Target="https://www.caixa.gov.br/Downloads/sinapi-cadernos-tecnicos/SINAPI-CT-ATERRO-E-REATERRO-DE-VALAS.pdf" TargetMode="External"/><Relationship Id="rId1366" Type="http://schemas.openxmlformats.org/officeDocument/2006/relationships/hyperlink" Target="https://www.caixa.gov.br/Downloads/sinapi-cadernos-tecnicos/SINAPI-CT-CONCRETO-PROTENDIDO.pdf" TargetMode="External"/><Relationship Id="rId2417" Type="http://schemas.openxmlformats.org/officeDocument/2006/relationships/hyperlink" Target="https://www.caixa.gov.br/Downloads/sinapi-cadernos-tecnicos/SINAPI-CT-DEPRECIACAO-JUROS-IMPOSTOS-E-SEGUROS-MANUTENCAO-E-MATERIAIS-NA-OPERACAO-DOS-EQUIPAMENTOS.pdf" TargetMode="External"/><Relationship Id="rId2764" Type="http://schemas.openxmlformats.org/officeDocument/2006/relationships/hyperlink" Target="https://www.caixa.gov.br/Downloads/sinapi-cadernos-tecnicos/SINAPI-CT-DRENOS.pdf" TargetMode="External"/><Relationship Id="rId3815" Type="http://schemas.openxmlformats.org/officeDocument/2006/relationships/hyperlink" Target="https://www.caixa.gov.br/Downloads/sinapi-cadernos-tecnicos/SINAPI-CT-ESTRUTURAS-DE-MADEIRA.pdf" TargetMode="External"/><Relationship Id="rId8393" Type="http://schemas.openxmlformats.org/officeDocument/2006/relationships/hyperlink" Target="https://www.caixa.gov.br/Downloads/sinapi-cadernos-tecnicos/SINAPI-CT-RADIER-PISO-DE-CONCRETO-E-LAJE-SOBRE-SOLO.pdf" TargetMode="External"/><Relationship Id="rId9444" Type="http://schemas.openxmlformats.org/officeDocument/2006/relationships/hyperlink" Target="https://www.caixa.gov.br/Downloads/sinapi-cadernos-tecnicos/SINAPI-CT-TUBULACAO-FLANGEADA-PARA-REDES-DE-AGUA.pdf" TargetMode="External"/><Relationship Id="rId1019" Type="http://schemas.openxmlformats.org/officeDocument/2006/relationships/hyperlink" Target="https://www.caixa.gov.br/Downloads/sinapi-cadernos-tecnicos/SINAPI-CT-BOCAS-PARA-BUEIROS.pdf" TargetMode="External"/><Relationship Id="rId1780" Type="http://schemas.openxmlformats.org/officeDocument/2006/relationships/hyperlink" Target="https://www.caixa.gov.br/Downloads/sinapi-cadernos-tecnicos/SINAPI-CT-CUSTOS-HORARIOS-PRODUTIVO-E-IMPRODUTIVO-DOS-EQUIPAMENTOS.pdf" TargetMode="External"/><Relationship Id="rId2831" Type="http://schemas.openxmlformats.org/officeDocument/2006/relationships/hyperlink" Target="https://www.caixa.gov.br/Downloads/sinapi-cadernos-tecnicos/SINAPI-CT-DUTOS-PARA-AR-CONDICIONADO.pdf" TargetMode="External"/><Relationship Id="rId5987" Type="http://schemas.openxmlformats.org/officeDocument/2006/relationships/hyperlink" Target="https://www.caixa.gov.br/Downloads/sinapi-cadernos-tecnicos/SINAPI-CT-INSTALACOES-DE-GAS-E-INCENDIO-EM-ACO-E-FERRO-GALVANIZADO.pdf" TargetMode="External"/><Relationship Id="rId8046" Type="http://schemas.openxmlformats.org/officeDocument/2006/relationships/hyperlink" Target="https://www.caixa.gov.br/Downloads/sinapi-cadernos-tecnicos/SINAPI-CT-PISOS.pdf" TargetMode="External"/><Relationship Id="rId72" Type="http://schemas.openxmlformats.org/officeDocument/2006/relationships/hyperlink" Target="https://www.caixa.gov.br/Downloads/sinapi-cadernos-tecnicos/SINAPI-CT-ALVENARIA-DE-VEDACAO.pdf" TargetMode="External"/><Relationship Id="rId803" Type="http://schemas.openxmlformats.org/officeDocument/2006/relationships/hyperlink" Target="https://www.caixa.gov.br/Downloads/sinapi-cadernos-tecnicos/SINAPI-CT-ATERROS-BASES-SUB-BASES-E-IMPRIMACOES.pdf" TargetMode="External"/><Relationship Id="rId1433" Type="http://schemas.openxmlformats.org/officeDocument/2006/relationships/hyperlink" Target="https://www.caixa.gov.br/Downloads/sinapi-cadernos-tecnicos/SINAPI-CT-CONTRAPISO.pdf" TargetMode="External"/><Relationship Id="rId4589" Type="http://schemas.openxmlformats.org/officeDocument/2006/relationships/hyperlink" Target="https://www.caixa.gov.br/Downloads/sinapi-cadernos-tecnicos/SINAPI-CT-INSTALACOES-ELETRICAS-ELETRODUTOS-CONEXOES-E-CONDULETES-APARENTES.pdf" TargetMode="External"/><Relationship Id="rId8460" Type="http://schemas.openxmlformats.org/officeDocument/2006/relationships/hyperlink" Target="https://www.caixa.gov.br/Downloads/sinapi-cadernos-tecnicos/SINAPI-CT-RASGOS-E-FIXACOES.pdf" TargetMode="External"/><Relationship Id="rId9511" Type="http://schemas.openxmlformats.org/officeDocument/2006/relationships/hyperlink" Target="https://www.caixa.gov.br/Downloads/sinapi-cadernos-tecnicos/SINAPI-CT-TUBULOES.pdf" TargetMode="External"/><Relationship Id="rId1500" Type="http://schemas.openxmlformats.org/officeDocument/2006/relationships/hyperlink" Target="https://www.caixa.gov.br/Downloads/sinapi-cadernos-tecnicos/SINAPI-CT-CUSTOS-HORARIOS-PRODUTIVO-E-IMPRODUTIVO-DOS-EQUIPAMENTOS.pdf" TargetMode="External"/><Relationship Id="rId4656" Type="http://schemas.openxmlformats.org/officeDocument/2006/relationships/hyperlink" Target="https://www.caixa.gov.br/Downloads/sinapi-cadernos-tecnicos/SINAPI-CT-INSTALACOES-ELETRICAS-QUADROS-CABOS-DISJUNTORES-CONTATORES-E-BARRAMENTOS-BLINDADOS.pdf" TargetMode="External"/><Relationship Id="rId5707" Type="http://schemas.openxmlformats.org/officeDocument/2006/relationships/hyperlink" Target="https://www.caixa.gov.br/Downloads/sinapi-cadernos-tecnicos/SINAPI-CT-INSTALACOES-PREDIAIS-DE-AGUA-QUENTE-EM-CPVC.pdf" TargetMode="External"/><Relationship Id="rId7062" Type="http://schemas.openxmlformats.org/officeDocument/2006/relationships/hyperlink" Target="https://www.caixa.gov.br/Downloads/sinapi-metodologia/Livro_SINAPI_Calculos_Parametros.pdf" TargetMode="External"/><Relationship Id="rId8113" Type="http://schemas.openxmlformats.org/officeDocument/2006/relationships/hyperlink" Target="https://www.caixa.gov.br/Downloads/sinapi-cadernos-tecnicos/SINAPI-CT-POSTES-DE-CONCRETO-E-METALICOS.pdf" TargetMode="External"/><Relationship Id="rId3258" Type="http://schemas.openxmlformats.org/officeDocument/2006/relationships/hyperlink" Target="https://www.caixa.gov.br/Downloads/sinapi-cadernos-tecnicos/SINAPI-CT-ESCAVACAO-VERTICAL-A-CEU-ABERTO.pdf" TargetMode="External"/><Relationship Id="rId3672" Type="http://schemas.openxmlformats.org/officeDocument/2006/relationships/hyperlink" Target="https://www.caixa.gov.br/Downloads/sinapi-cadernos-tecnicos/SINAPI-CT-ESTRUTURA-E-TRAMA-PARA-COBERTURA.pdf" TargetMode="External"/><Relationship Id="rId4309" Type="http://schemas.openxmlformats.org/officeDocument/2006/relationships/hyperlink" Target="https://www.caixa.gov.br/Downloads/sinapi-cadernos-tecnicos/SINAPI-CT-ILUMINACAO-PREDIAL-E-MONITORAMENTO.pdf" TargetMode="External"/><Relationship Id="rId4723" Type="http://schemas.openxmlformats.org/officeDocument/2006/relationships/hyperlink" Target="https://www.caixa.gov.br/Downloads/sinapi-cadernos-tecnicos/SINAPI-CT-INSTALACOES-ELETRICAS-QUADROS-CABOS-DISJUNTORES-CONTATORES-E-BARRAMENTOS-BLINDADOS.pdf" TargetMode="External"/><Relationship Id="rId7879" Type="http://schemas.openxmlformats.org/officeDocument/2006/relationships/hyperlink" Target="https://www.caixa.gov.br/Downloads/sinapi-cadernos-tecnicos/SINAPI-CT-PINTURA-INTERNA.pdf" TargetMode="External"/><Relationship Id="rId179" Type="http://schemas.openxmlformats.org/officeDocument/2006/relationships/hyperlink" Target="https://www.caixa.gov.br/Downloads/sinapi-cadernos-tecnicos/SINAPI-CT-ARGAMASSAS.pdf" TargetMode="External"/><Relationship Id="rId593" Type="http://schemas.openxmlformats.org/officeDocument/2006/relationships/hyperlink" Target="https://www.caixa.gov.br/Downloads/sinapi-cadernos-tecnicos/SINAPI-CT-ASSENTAMENTO-DE-TUBOS-DE-PVC-E-METALICOS-EM-REDES-DE-AGUA.pdf" TargetMode="External"/><Relationship Id="rId2274" Type="http://schemas.openxmlformats.org/officeDocument/2006/relationships/hyperlink" Target="https://www.caixa.gov.br/Downloads/sinapi-cadernos-tecnicos/SINAPI-CT-DEPRECIACAO-JUROS-IMPOSTOS-E-SEGUROS-MANUTENCAO-E-MATERIAIS-NA-OPERACAO-DOS-EQUIPAMENTOS.pdf" TargetMode="External"/><Relationship Id="rId3325" Type="http://schemas.openxmlformats.org/officeDocument/2006/relationships/hyperlink" Target="https://www.caixa.gov.br/Downloads/sinapi-cadernos-tecnicos/SINAPI-CT-ESCAVACAO-DE-VALAS.pdf" TargetMode="External"/><Relationship Id="rId246" Type="http://schemas.openxmlformats.org/officeDocument/2006/relationships/hyperlink" Target="https://www.caixa.gov.br/Downloads/sinapi-cadernos-tecnicos/SINAPI-CT-ARGAMASSAS.pdf" TargetMode="External"/><Relationship Id="rId660" Type="http://schemas.openxmlformats.org/officeDocument/2006/relationships/hyperlink" Target="https://www.caixa.gov.br/Downloads/sinapi-cadernos-tecnicos/SINAPI-CT-ASSENTAMENTO-DE-TUBOS-DE-ESGOTO-OU-DRENAGEM-PLUVIAL-EM-CONCRETO.pdf" TargetMode="External"/><Relationship Id="rId1290" Type="http://schemas.openxmlformats.org/officeDocument/2006/relationships/hyperlink" Target="https://www.caixa.gov.br/Downloads/sinapi-cadernos-tecnicos/SINAPI-CT-CONCRETAGEM-PARA-ESTRUTURAS-DE-CONCRETO-ARMADO.pdf" TargetMode="External"/><Relationship Id="rId2341" Type="http://schemas.openxmlformats.org/officeDocument/2006/relationships/hyperlink" Target="https://www.caixa.gov.br/Downloads/sinapi-cadernos-tecnicos/SINAPI-CT-DEPRECIACAO-JUROS-IMPOSTOS-E-SEGUROS-MANUTENCAO-E-MATERIAIS-NA-OPERACAO-DOS-EQUIPAMENTOS.pdf" TargetMode="External"/><Relationship Id="rId5497" Type="http://schemas.openxmlformats.org/officeDocument/2006/relationships/hyperlink" Target="https://www.caixa.gov.br/Downloads/sinapi-cadernos-tecnicos/SINAPI-CT-INSTALACOES-PREDIAIS-DE-AGUA-FRIA-EM-PVC.pdf" TargetMode="External"/><Relationship Id="rId6548" Type="http://schemas.openxmlformats.org/officeDocument/2006/relationships/hyperlink" Target="https://www.caixa.gov.br/Downloads/sinapi-cadernos-tecnicos/SINAPI-CT-INSTALACOES-EM-COBRE.pdf" TargetMode="External"/><Relationship Id="rId6895" Type="http://schemas.openxmlformats.org/officeDocument/2006/relationships/hyperlink" Target="https://www.caixa.gov.br/Downloads/sinapi-metodologia/Livro_SINAPI_Calculos_Parametros.pdf" TargetMode="External"/><Relationship Id="rId7946" Type="http://schemas.openxmlformats.org/officeDocument/2006/relationships/hyperlink" Target="https://www.caixa.gov.br/Downloads/sinapi-cadernos-tecnicos/SINAPI-CT-PINTURA-EM-SUPERFICIES-METALICAS.pdf" TargetMode="External"/><Relationship Id="rId313" Type="http://schemas.openxmlformats.org/officeDocument/2006/relationships/hyperlink" Target="https://www.caixa.gov.br/Downloads/sinapi-cadernos-tecnicos/SINAPI-CT-ARMACAO-PARA-ESTRUTURAS-DE-CONCRETO-ARMADO.pdf" TargetMode="External"/><Relationship Id="rId4099" Type="http://schemas.openxmlformats.org/officeDocument/2006/relationships/hyperlink" Target="https://www.caixa.gov.br/Downloads/sinapi-cadernos-tecnicos/SINAPI-CT-FORMAS-PARA-ESTRUTURAS-DE-CONCRETO-ARMADO.pdf" TargetMode="External"/><Relationship Id="rId6962" Type="http://schemas.openxmlformats.org/officeDocument/2006/relationships/hyperlink" Target="https://www.caixa.gov.br/Downloads/sinapi-metodologia/Livro_SINAPI_Calculos_Parametros.pdf" TargetMode="External"/><Relationship Id="rId9021" Type="http://schemas.openxmlformats.org/officeDocument/2006/relationships/hyperlink" Target="https://www.caixa.gov.br/Downloads/sinapi-cadernos-tecnicos/SINAPI-CT-SUPRESSAO-VEGETAL.pdf" TargetMode="External"/><Relationship Id="rId5564" Type="http://schemas.openxmlformats.org/officeDocument/2006/relationships/hyperlink" Target="https://www.caixa.gov.br/Downloads/sinapi-cadernos-tecnicos/SINAPI-CT-INSTALACOES-PREDIAIS-DE-AGUA-FRIA-EM-PVC.pdf" TargetMode="External"/><Relationship Id="rId6615" Type="http://schemas.openxmlformats.org/officeDocument/2006/relationships/hyperlink" Target="https://www.caixa.gov.br/Downloads/sinapi-cadernos-tecnicos/SINAPI-CT-INSTALACOES-PARA-CANTEIROS-DE-OBRAS.pdf" TargetMode="External"/><Relationship Id="rId1010" Type="http://schemas.openxmlformats.org/officeDocument/2006/relationships/hyperlink" Target="https://www.caixa.gov.br/Downloads/sinapi-cadernos-tecnicos/SINAPI-CT-BOCAS-PARA-BUEIROS.pdf" TargetMode="External"/><Relationship Id="rId4166" Type="http://schemas.openxmlformats.org/officeDocument/2006/relationships/hyperlink" Target="https://www.caixa.gov.br/Downloads/sinapi-cadernos-tecnicos/SINAPI-CT-GALERIAS-COM-ADUELAS-DE-CONCRETO.pdf" TargetMode="External"/><Relationship Id="rId4580" Type="http://schemas.openxmlformats.org/officeDocument/2006/relationships/hyperlink" Target="https://www.caixa.gov.br/Downloads/sinapi-cadernos-tecnicos/SINAPI-CT-INSTALACOES-ELETRICAS-ELETRODUTOS-CONEXOES-E-CONDULETES-APARENTES.pdf" TargetMode="External"/><Relationship Id="rId5217" Type="http://schemas.openxmlformats.org/officeDocument/2006/relationships/hyperlink" Target="https://www.caixa.gov.br/Downloads/sinapi-cadernos-tecnicos/SINAPI-CT-INSTALACOES-HIDRAULICAS-EM-PEX.pdf" TargetMode="External"/><Relationship Id="rId5631" Type="http://schemas.openxmlformats.org/officeDocument/2006/relationships/hyperlink" Target="https://www.caixa.gov.br/Downloads/sinapi-cadernos-tecnicos/SINAPI-CT-INSTALACOES-PREDIAIS-DE-AGUA-FRIA-EM-PVC.pdf" TargetMode="External"/><Relationship Id="rId8787" Type="http://schemas.openxmlformats.org/officeDocument/2006/relationships/hyperlink" Target="https://www.caixa.gov.br/Downloads/sinapi-cadernos-tecnicos/SINAPI-CT-REDES-DE-AGUA-E-ESGOTO-EM-PEAD-LISO-(TUBOS-E-CONEXOES).pdf" TargetMode="External"/><Relationship Id="rId1827" Type="http://schemas.openxmlformats.org/officeDocument/2006/relationships/hyperlink" Target="https://www.caixa.gov.br/Downloads/sinapi-cadernos-tecnicos/SINAPI-CT-CUSTOS-HORARIOS-PRODUTIVO-E-IMPRODUTIVO-DOS-EQUIPAMENTOS.pdf" TargetMode="External"/><Relationship Id="rId7389" Type="http://schemas.openxmlformats.org/officeDocument/2006/relationships/hyperlink" Target="https://www.caixa.gov.br/Downloads/sinapi-cadernos-tecnicos/SINAPI-CT-MASSA-UNICA-EXTERNA.pdf" TargetMode="External"/><Relationship Id="rId3999" Type="http://schemas.openxmlformats.org/officeDocument/2006/relationships/hyperlink" Target="https://www.caixa.gov.br/Downloads/sinapi-cadernos-tecnicos/SINAPI-CT-FUNDACOES-RASAS-(BLOCOS-SAPATAS-VIGAS-BALDRAME).pdf" TargetMode="External"/><Relationship Id="rId4300" Type="http://schemas.openxmlformats.org/officeDocument/2006/relationships/hyperlink" Target="https://www.caixa.gov.br/Downloads/sinapi-cadernos-tecnicos/SINAPI-CT-ILUMINACAO-PREDIAL-E-MONITORAMENTO.pdf" TargetMode="External"/><Relationship Id="rId170" Type="http://schemas.openxmlformats.org/officeDocument/2006/relationships/hyperlink" Target="https://www.caixa.gov.br/Downloads/sinapi-cadernos-tecnicos/SINAPI-CT-ARGAMASSAS.pdf" TargetMode="External"/><Relationship Id="rId6472" Type="http://schemas.openxmlformats.org/officeDocument/2006/relationships/hyperlink" Target="https://www.caixa.gov.br/Downloads/sinapi-cadernos-tecnicos/SINAPI-CT-INSTALACOES-EM-COBRE.pdf" TargetMode="External"/><Relationship Id="rId7523" Type="http://schemas.openxmlformats.org/officeDocument/2006/relationships/hyperlink" Target="https://www.caixa.gov.br/Downloads/sinapi-cadernos-tecnicos/SINAPI-CT-PAREDES-DE-CONCRETO-ARMACAO.pdf" TargetMode="External"/><Relationship Id="rId7870" Type="http://schemas.openxmlformats.org/officeDocument/2006/relationships/hyperlink" Target="https://www.caixa.gov.br/Downloads/sinapi-cadernos-tecnicos/SINAPI-CT-PINTURA-INTERNA.pdf" TargetMode="External"/><Relationship Id="rId8921" Type="http://schemas.openxmlformats.org/officeDocument/2006/relationships/hyperlink" Target="https://www.caixa.gov.br/Downloads/sinapi-cadernos-tecnicos/SINAPI-CT-SISTEMA-DE-PROTECAO-CONTRA-DESCARGAS-ATMOSFERICAS-SPDA.pdf" TargetMode="External"/><Relationship Id="rId5074" Type="http://schemas.openxmlformats.org/officeDocument/2006/relationships/hyperlink" Target="https://www.caixa.gov.br/Downloads/sinapi-cadernos-tecnicos/SINAPI-CT-INSTALACOES-HIDRAULICAS-RESERVACAO-E-BOMBAS-DE-RECALQUE.pdf" TargetMode="External"/><Relationship Id="rId6125" Type="http://schemas.openxmlformats.org/officeDocument/2006/relationships/hyperlink" Target="https://www.caixa.gov.br/Downloads/sinapi-cadernos-tecnicos/SINAPI-CT-INSTALACOES-DE-GAS-E-INCENDIO-EM-ACO-E-FERRO-GALVANIZADO.pdf" TargetMode="External"/><Relationship Id="rId8297" Type="http://schemas.openxmlformats.org/officeDocument/2006/relationships/hyperlink" Target="https://www.caixa.gov.br/Downloads/sinapi-cadernos-tecnicos/SINAPI-CT-POCOS-DE-VISITA-E-CAIXAS-PARA-BOCAS-DE-LOBO.pdf" TargetMode="External"/><Relationship Id="rId9695" Type="http://schemas.openxmlformats.org/officeDocument/2006/relationships/hyperlink" Target="https://www.caixa.gov.br/Downloads/sinapi-cadernos-tecnicos/SINAPI-CT-VALVULAS-E-REGISTROS-PARA-SISTEMAS-PREDIAIS.pdf" TargetMode="External"/><Relationship Id="rId1684" Type="http://schemas.openxmlformats.org/officeDocument/2006/relationships/hyperlink" Target="https://www.caixa.gov.br/Downloads/sinapi-cadernos-tecnicos/SINAPI-CT-CUSTOS-HORARIOS-PRODUTIVO-E-IMPRODUTIVO-DOS-EQUIPAMENTOS.pdf" TargetMode="External"/><Relationship Id="rId2735" Type="http://schemas.openxmlformats.org/officeDocument/2006/relationships/hyperlink" Target="https://www.caixa.gov.br/Downloads/sinapi-cadernos-tecnicos/SINAPI-CT-DRENAGEM-DE-AR-CONDICIONADO.pdf" TargetMode="External"/><Relationship Id="rId9348" Type="http://schemas.openxmlformats.org/officeDocument/2006/relationships/hyperlink" Target="https://www.caixa.gov.br/Downloads/sinapi-cadernos-tecnicos/SINAPI-CT-TRANSPORTE-CARGA-E-DESCARGA-DE-MATERIAIS.pdf" TargetMode="External"/><Relationship Id="rId707" Type="http://schemas.openxmlformats.org/officeDocument/2006/relationships/hyperlink" Target="https://www.caixa.gov.br/Downloads/sinapi-cadernos-tecnicos/SINAPI-CT-ASSENTAMENTO-DE-TUBOS-DE-ESGOTO-OU-DRENAGEM-PLUVIAL-EM-CONCRETO.pdf" TargetMode="External"/><Relationship Id="rId1337" Type="http://schemas.openxmlformats.org/officeDocument/2006/relationships/hyperlink" Target="https://www.caixa.gov.br/Downloads/sinapi-cadernos-tecnicos/SINAPI-CT-CONCRETO-PROJETADO.pdf" TargetMode="External"/><Relationship Id="rId5958" Type="http://schemas.openxmlformats.org/officeDocument/2006/relationships/hyperlink" Target="https://www.caixa.gov.br/Downloads/sinapi-cadernos-tecnicos/SINAPI-CT-INSTALACOES-DE-GAS-E-INCENDIO-EM-ACO-E-FERRO-GALVANIZADO.pdf" TargetMode="External"/><Relationship Id="rId43" Type="http://schemas.openxmlformats.org/officeDocument/2006/relationships/hyperlink" Target="https://www.caixa.gov.br/Downloads/sinapi-cadernos-tecnicos/SINAPI-CT-ALVENARIA-DE-VEDACAO.pdf" TargetMode="External"/><Relationship Id="rId7380" Type="http://schemas.openxmlformats.org/officeDocument/2006/relationships/hyperlink" Target="https://www.caixa.gov.br/Downloads/sinapi-cadernos-tecnicos/SINAPI-CT-MASSA-UNICA-EXTERNA.pdf" TargetMode="External"/><Relationship Id="rId8431" Type="http://schemas.openxmlformats.org/officeDocument/2006/relationships/hyperlink" Target="https://www.caixa.gov.br/Downloads/sinapi-cadernos-tecnicos/SINAPI-CT-RASGOS-E-FIXACOES.pdf" TargetMode="External"/><Relationship Id="rId7033" Type="http://schemas.openxmlformats.org/officeDocument/2006/relationships/hyperlink" Target="https://www.caixa.gov.br/Downloads/sinapi-metodologia/Livro_SINAPI_Calculos_Parametros.pdf" TargetMode="External"/><Relationship Id="rId3990" Type="http://schemas.openxmlformats.org/officeDocument/2006/relationships/hyperlink" Target="https://www.caixa.gov.br/Downloads/sinapi-cadernos-tecnicos/SINAPI-CT-FUNDACOES-RASAS-(BLOCOS-SAPATAS-VIGAS-BALDRAME).pdf" TargetMode="External"/><Relationship Id="rId1194" Type="http://schemas.openxmlformats.org/officeDocument/2006/relationships/hyperlink" Target="https://www.caixa.gov.br/Downloads/sinapi-cadernos-tecnicos/SINAPI-CT-CANALETAS-GRELHAS-E-CAIXAS-COM-GRELHA-PARA-DRENAGEM.pdf" TargetMode="External"/><Relationship Id="rId2592" Type="http://schemas.openxmlformats.org/officeDocument/2006/relationships/hyperlink" Target="https://www.caixa.gov.br/Downloads/sinapi-cadernos-tecnicos/SINAPI-CT-DEPRECIACAO-JUROS-IMPOSTOS-E-SEGUROS-MANUTENCAO-E-MATERIAIS-NA-OPERACAO-DOS-EQUIPAMENTOS.pdf" TargetMode="External"/><Relationship Id="rId3643" Type="http://schemas.openxmlformats.org/officeDocument/2006/relationships/hyperlink" Target="https://www.caixa.gov.br/Downloads/sinapi-cadernos-tecnicos/SINAPI-CT-ESTRUTURA-E-TRAMA-PARA-COBERTURA.pdf" TargetMode="External"/><Relationship Id="rId217" Type="http://schemas.openxmlformats.org/officeDocument/2006/relationships/hyperlink" Target="https://www.caixa.gov.br/Downloads/sinapi-cadernos-tecnicos/SINAPI-CT-ARGAMASSAS.pdf" TargetMode="External"/><Relationship Id="rId564" Type="http://schemas.openxmlformats.org/officeDocument/2006/relationships/hyperlink" Target="https://www.caixa.gov.br/Downloads/sinapi-cadernos-tecnicos/SINAPI-CT-ASSENTAMENTO-DE-TUBOS-DE-PVC-E-METALICOS-EM-REDES-DE-AGUA.pdf" TargetMode="External"/><Relationship Id="rId2245" Type="http://schemas.openxmlformats.org/officeDocument/2006/relationships/hyperlink" Target="https://www.caixa.gov.br/Downloads/sinapi-cadernos-tecnicos/SINAPI-CT-DEPRECIACAO-JUROS-IMPOSTOS-E-SEGUROS-MANUTENCAO-E-MATERIAIS-NA-OPERACAO-DOS-EQUIPAMENTOS.pdf" TargetMode="External"/><Relationship Id="rId6866" Type="http://schemas.openxmlformats.org/officeDocument/2006/relationships/hyperlink" Target="https://www.caixa.gov.br/Downloads/sinapi-metodologia/Livro_SINAPI_Calculos_Parametros.pdf" TargetMode="External"/><Relationship Id="rId7917" Type="http://schemas.openxmlformats.org/officeDocument/2006/relationships/hyperlink" Target="https://www.caixa.gov.br/Downloads/sinapi-cadernos-tecnicos/SINAPI-CT-PINTURA-EM-MADEIRA.pdf" TargetMode="External"/><Relationship Id="rId5468" Type="http://schemas.openxmlformats.org/officeDocument/2006/relationships/hyperlink" Target="https://www.caixa.gov.br/Downloads/sinapi-cadernos-tecnicos/SINAPI-CT-INSTALACOES-PREDIAIS-DE-AGUA-FRIA-EM-PVC.pdf" TargetMode="External"/><Relationship Id="rId6519" Type="http://schemas.openxmlformats.org/officeDocument/2006/relationships/hyperlink" Target="https://www.caixa.gov.br/Downloads/sinapi-cadernos-tecnicos/SINAPI-CT-INSTALACOES-EM-COBRE.pdf" TargetMode="External"/><Relationship Id="rId4551" Type="http://schemas.openxmlformats.org/officeDocument/2006/relationships/hyperlink" Target="https://www.caixa.gov.br/Downloads/sinapi-cadernos-tecnicos/SINAPI-CT-INSTALACOES-ELETRICAS-ELETRODUTOS-CONEXOES-E-CONDULETES-APARENTES.pdf" TargetMode="External"/><Relationship Id="rId3153" Type="http://schemas.openxmlformats.org/officeDocument/2006/relationships/hyperlink" Target="https://www.caixa.gov.br/Downloads/sinapi-cadernos-tecnicos/SINAPI-CT-ESCAVACAO-HORIZONTAL.pdf" TargetMode="External"/><Relationship Id="rId4204" Type="http://schemas.openxmlformats.org/officeDocument/2006/relationships/hyperlink" Target="https://www.caixa.gov.br/Downloads/sinapi-cadernos-tecnicos/SINAPI-CT-GRAUTE-E-ARMACAO.pdf" TargetMode="External"/><Relationship Id="rId5602" Type="http://schemas.openxmlformats.org/officeDocument/2006/relationships/hyperlink" Target="https://www.caixa.gov.br/Downloads/sinapi-cadernos-tecnicos/SINAPI-CT-INSTALACOES-PREDIAIS-DE-AGUA-FRIA-EM-PVC.pdf" TargetMode="External"/><Relationship Id="rId7774" Type="http://schemas.openxmlformats.org/officeDocument/2006/relationships/hyperlink" Target="https://www.caixa.gov.br/Downloads/sinapi-cadernos-tecnicos/SINAPI-CT-PERFURACAO-HORIZONTAL-DIRECIONAL-HDD.pdf" TargetMode="External"/><Relationship Id="rId8825" Type="http://schemas.openxmlformats.org/officeDocument/2006/relationships/hyperlink" Target="https://www.caixa.gov.br/Downloads/sinapi-cadernos-tecnicos/SINAPI-CT-REVESTIMENTOS-CERAMICOS-INTERNOS.pdf" TargetMode="External"/><Relationship Id="rId6029" Type="http://schemas.openxmlformats.org/officeDocument/2006/relationships/hyperlink" Target="https://www.caixa.gov.br/Downloads/sinapi-cadernos-tecnicos/SINAPI-CT-INSTALACOES-DE-GAS-E-INCENDIO-EM-ACO-E-FERRO-GALVANIZADO.pdf" TargetMode="External"/><Relationship Id="rId6376" Type="http://schemas.openxmlformats.org/officeDocument/2006/relationships/hyperlink" Target="https://www.caixa.gov.br/Downloads/sinapi-cadernos-tecnicos/SINAPI-CT-INSTALACOES-EM-COBRE.pdf" TargetMode="External"/><Relationship Id="rId7427" Type="http://schemas.openxmlformats.org/officeDocument/2006/relationships/hyperlink" Target="https://www.caixa.gov.br/Downloads/sinapi-cadernos-tecnicos/SINAPI-CT-MASSA-UNICA-INTERNA.pdf" TargetMode="External"/><Relationship Id="rId2986" Type="http://schemas.openxmlformats.org/officeDocument/2006/relationships/hyperlink" Target="https://www.caixa.gov.br/Downloads/sinapi-cadernos-tecnicos/SINAPI-CT-EQUIPAMENTOS-DE-PROTECAO-COLETIVA.pdf" TargetMode="External"/><Relationship Id="rId9599" Type="http://schemas.openxmlformats.org/officeDocument/2006/relationships/hyperlink" Target="https://www.caixa.gov.br/Downloads/sinapi-cadernos-tecnicos/SINAPI-CT-VIDROS-E-ESPELHOS.pdf" TargetMode="External"/><Relationship Id="rId958" Type="http://schemas.openxmlformats.org/officeDocument/2006/relationships/hyperlink" Target="https://www.caixa.gov.br/Downloads/sinapi-cadernos-tecnicos/SINAPI-CT-ATERROS-BASES-SUB-BASES-E-IMPRIMACOES.pdf" TargetMode="External"/><Relationship Id="rId1588" Type="http://schemas.openxmlformats.org/officeDocument/2006/relationships/hyperlink" Target="https://www.caixa.gov.br/Downloads/sinapi-cadernos-tecnicos/SINAPI-CT-CUSTOS-HORARIOS-PRODUTIVO-E-IMPRODUTIVO-DOS-EQUIPAMENTOS.pdf" TargetMode="External"/><Relationship Id="rId2639" Type="http://schemas.openxmlformats.org/officeDocument/2006/relationships/hyperlink" Target="https://www.caixa.gov.br/Downloads/sinapi-cadernos-tecnicos/SINAPI-CT-DEPRECIACAO-JUROS-IMPOSTOS-E-SEGUROS-MANUTENCAO-E-MATERIAIS-NA-OPERACAO-DOS-EQUIPAMENTOS.pdf" TargetMode="External"/><Relationship Id="rId6510" Type="http://schemas.openxmlformats.org/officeDocument/2006/relationships/hyperlink" Target="https://www.caixa.gov.br/Downloads/sinapi-cadernos-tecnicos/SINAPI-CT-INSTALACOES-EM-COBRE.pdf" TargetMode="External"/><Relationship Id="rId4061" Type="http://schemas.openxmlformats.org/officeDocument/2006/relationships/hyperlink" Target="https://www.caixa.gov.br/Downloads/sinapi-cadernos-tecnicos/SINAPI-CT-FORMAS-PARA-ESTRUTURAS-DE-CONCRETO-ARMADO.pdf" TargetMode="External"/><Relationship Id="rId5112" Type="http://schemas.openxmlformats.org/officeDocument/2006/relationships/hyperlink" Target="https://www.caixa.gov.br/Downloads/sinapi-cadernos-tecnicos/SINAPI-CT-INSTALACOES-HIDRAULICAS-EM-PEX.pdf" TargetMode="External"/><Relationship Id="rId8682" Type="http://schemas.openxmlformats.org/officeDocument/2006/relationships/hyperlink" Target="https://www.caixa.gov.br/Downloads/sinapi-cadernos-tecnicos/SINAPI-CT-REDES-DE-AGUA-E-ESGOTO-EM-PEAD-LISO-(TUBOS-E-CONEXOES).pdf" TargetMode="External"/><Relationship Id="rId9733" Type="http://schemas.openxmlformats.org/officeDocument/2006/relationships/hyperlink" Target="https://www.caixa.gov.br/Downloads/sinapi-cadernos-tecnicos/SINAPI-CT-VALVULAS-PARA-REDES-DE-SANEAMENTO.pdf" TargetMode="External"/><Relationship Id="rId7284" Type="http://schemas.openxmlformats.org/officeDocument/2006/relationships/hyperlink" Target="https://www.caixa.gov.br/Downloads/sinapi-cadernos-tecnicos/SINAPI-CT-LUMINARIAS-EXTERNAS.pdf" TargetMode="External"/><Relationship Id="rId8335" Type="http://schemas.openxmlformats.org/officeDocument/2006/relationships/hyperlink" Target="https://www.caixa.gov.br/Downloads/sinapi-cadernos-tecnicos/SINAPI-CT-PRODUCAO-DE-CONCRETOS-E-ARGAMASSAS-UTILIZANDO-AGREGADO-RECICLADO.pdf" TargetMode="External"/><Relationship Id="rId1722" Type="http://schemas.openxmlformats.org/officeDocument/2006/relationships/hyperlink" Target="https://www.caixa.gov.br/Downloads/sinapi-cadernos-tecnicos/SINAPI-CT-CUSTOS-HORARIOS-PRODUTIVO-E-IMPRODUTIVO-DOS-EQUIPAMENTOS.pdf" TargetMode="External"/><Relationship Id="rId3894" Type="http://schemas.openxmlformats.org/officeDocument/2006/relationships/hyperlink" Target="https://www.caixa.gov.br/Downloads/sinapi-cadernos-tecnicos/SINAPI-CT-EXECUCAO-DE-TIRANTES.pdf" TargetMode="External"/><Relationship Id="rId4945" Type="http://schemas.openxmlformats.org/officeDocument/2006/relationships/hyperlink" Target="https://www.caixa.gov.br/Downloads/sinapi-cadernos-tecnicos/SINAPI-CT-INSTALACOES-HIDRAULICAS-RESERVACAO-E-BOMBAS-DE-RECALQUE.pdf" TargetMode="External"/><Relationship Id="rId2496" Type="http://schemas.openxmlformats.org/officeDocument/2006/relationships/hyperlink" Target="https://www.caixa.gov.br/Downloads/sinapi-cadernos-tecnicos/SINAPI-CT-DEPRECIACAO-JUROS-IMPOSTOS-E-SEGUROS-MANUTENCAO-E-MATERIAIS-NA-OPERACAO-DOS-EQUIPAMENTOS.pdf" TargetMode="External"/><Relationship Id="rId3547" Type="http://schemas.openxmlformats.org/officeDocument/2006/relationships/hyperlink" Target="https://www.caixa.gov.br/Downloads/sinapi-cadernos-tecnicos/SINAPI-CT-ESQUADRIAS-PORTAS.pdf" TargetMode="External"/><Relationship Id="rId468" Type="http://schemas.openxmlformats.org/officeDocument/2006/relationships/hyperlink" Target="https://www.caixa.gov.br/Downloads/sinapi-cadernos-tecnicos/SINAPI-CT-ASSENTAMENTO-DE-TUBOS-DE-PVC-E-METALICOS-EM-REDES-DE-AGUA.pdf" TargetMode="External"/><Relationship Id="rId1098" Type="http://schemas.openxmlformats.org/officeDocument/2006/relationships/hyperlink" Target="https://www.caixa.gov.br/Downloads/sinapi-cadernos-tecnicos/SINAPI-CT-CAIXAS-ENTERRADAS.pdf" TargetMode="External"/><Relationship Id="rId2149" Type="http://schemas.openxmlformats.org/officeDocument/2006/relationships/hyperlink" Target="https://www.caixa.gov.br/Downloads/sinapi-cadernos-tecnicos/SINAPI-CT-DEPRECIACAO-JUROS-IMPOSTOS-E-SEGUROS-MANUTENCAO-E-MATERIAIS-NA-OPERACAO-DOS-EQUIPAMENTOS.pdf" TargetMode="External"/><Relationship Id="rId6020" Type="http://schemas.openxmlformats.org/officeDocument/2006/relationships/hyperlink" Target="https://www.caixa.gov.br/Downloads/sinapi-cadernos-tecnicos/SINAPI-CT-INSTALACOES-DE-GAS-E-INCENDIO-EM-ACO-E-FERRO-GALVANIZADO.pdf" TargetMode="External"/><Relationship Id="rId9590" Type="http://schemas.openxmlformats.org/officeDocument/2006/relationships/hyperlink" Target="https://www.caixa.gov.br/Downloads/sinapi-cadernos-tecnicos/SINAPI-CT-VIDROS-E-ESPELHOS.pdf" TargetMode="External"/><Relationship Id="rId2630" Type="http://schemas.openxmlformats.org/officeDocument/2006/relationships/hyperlink" Target="https://www.caixa.gov.br/Downloads/sinapi-cadernos-tecnicos/SINAPI-CT-DEPRECIACAO-JUROS-IMPOSTOS-E-SEGUROS-MANUTENCAO-E-MATERIAIS-NA-OPERACAO-DOS-EQUIPAMENTOS.pdf" TargetMode="External"/><Relationship Id="rId8192" Type="http://schemas.openxmlformats.org/officeDocument/2006/relationships/hyperlink" Target="https://www.caixa.gov.br/Downloads/sinapi-cadernos-tecnicos/SINAPI-CT-POCOS-DE-VISITA-E-CAIXAS-PARA-BOCAS-DE-LOBO.pdf" TargetMode="External"/><Relationship Id="rId9243" Type="http://schemas.openxmlformats.org/officeDocument/2006/relationships/hyperlink" Target="https://www.caixa.gov.br/Downloads/sinapi-cadernos-tecnicos/SINAPI-CT-TRANSPORTE-DE-MATERIAIS-DENTRO-DO-CANTEIRO-DE-OBRAS.pdf" TargetMode="External"/><Relationship Id="rId602" Type="http://schemas.openxmlformats.org/officeDocument/2006/relationships/hyperlink" Target="https://www.caixa.gov.br/Downloads/sinapi-cadernos-tecnicos/SINAPI-CT-ASSENTAMENTO-DE-TUBOS-DE-PVC-E-METALICOS-EM-REDES-DE-AGUA.pdf" TargetMode="External"/><Relationship Id="rId1232" Type="http://schemas.openxmlformats.org/officeDocument/2006/relationships/hyperlink" Target="https://www.caixa.gov.br/Downloads/sinapi-cadernos-tecnicos/SINAPI-CT-CANALETAS-GRELHAS-E-CAIXAS-COM-GRELHA-PARA-DRENAGEM.pdf" TargetMode="External"/><Relationship Id="rId5853" Type="http://schemas.openxmlformats.org/officeDocument/2006/relationships/hyperlink" Target="https://www.caixa.gov.br/Downloads/sinapi-cadernos-tecnicos/SINAPI-CT-INSTALACOES-PREDIAIS-DE-AGUAS-PLUVIAIS-TUBOS-CONEXOES-CAIXAS-E-RALOS.pdf" TargetMode="External"/><Relationship Id="rId6904" Type="http://schemas.openxmlformats.org/officeDocument/2006/relationships/hyperlink" Target="https://www.caixa.gov.br/Downloads/sinapi-metodologia/Livro_SINAPI_Calculos_Parametros.pdf" TargetMode="External"/><Relationship Id="rId3057" Type="http://schemas.openxmlformats.org/officeDocument/2006/relationships/hyperlink" Target="https://www.caixa.gov.br/Downloads/sinapi-cadernos-tecnicos/SINAPI-CT-ESCADAS.pdf" TargetMode="External"/><Relationship Id="rId4108" Type="http://schemas.openxmlformats.org/officeDocument/2006/relationships/hyperlink" Target="https://www.caixa.gov.br/Downloads/sinapi-cadernos-tecnicos/SINAPI-CT-FORMAS-PARA-ESTRUTURAS-DE-CONCRETO-ARMADO.pdf" TargetMode="External"/><Relationship Id="rId4455" Type="http://schemas.openxmlformats.org/officeDocument/2006/relationships/hyperlink" Target="https://www.caixa.gov.br/Downloads/sinapi-cadernos-tecnicos/SINAPI-CT-INSTALACOES-ELETRICAS-ELETRODUTOS-EMBUTIDOS-CABOS-CAIXAS-TOMADAS-E-INTERRUPTORES.pdf" TargetMode="External"/><Relationship Id="rId5506" Type="http://schemas.openxmlformats.org/officeDocument/2006/relationships/hyperlink" Target="https://www.caixa.gov.br/Downloads/sinapi-cadernos-tecnicos/SINAPI-CT-INSTALACOES-PREDIAIS-DE-AGUA-FRIA-EM-PVC.pdf" TargetMode="External"/><Relationship Id="rId7678" Type="http://schemas.openxmlformats.org/officeDocument/2006/relationships/hyperlink" Target="https://www.caixa.gov.br/Downloads/sinapi-cadernos-tecnicos/SINAPI-CT-PAVIMENTO-INTERTRAVADO.pdf" TargetMode="External"/><Relationship Id="rId8729" Type="http://schemas.openxmlformats.org/officeDocument/2006/relationships/hyperlink" Target="https://www.caixa.gov.br/Downloads/sinapi-cadernos-tecnicos/SINAPI-CT-REDES-DE-AGUA-E-ESGOTO-EM-PEAD-LISO-(TUBOS-E-CONEXOES).pdf" TargetMode="External"/><Relationship Id="rId2140" Type="http://schemas.openxmlformats.org/officeDocument/2006/relationships/hyperlink" Target="https://www.caixa.gov.br/Downloads/sinapi-cadernos-tecnicos/SINAPI-CT-DEPRECIACAO-JUROS-IMPOSTOS-E-SEGUROS-MANUTENCAO-E-MATERIAIS-NA-OPERACAO-DOS-EQUIPAMENTOS.pdf" TargetMode="External"/><Relationship Id="rId6761" Type="http://schemas.openxmlformats.org/officeDocument/2006/relationships/hyperlink" Target="https://www.caixa.gov.br/Downloads/sinapi-cadernos-tecnicos/SINAPI-CT-LIMPEZA-DE-OBRA.pdf" TargetMode="External"/><Relationship Id="rId7812" Type="http://schemas.openxmlformats.org/officeDocument/2006/relationships/hyperlink" Target="https://www.caixa.gov.br/Downloads/sinapi-cadernos-tecnicos/SINAPI-CT-PERFURACAO-HORIZONTAL-DIRECIONAL-HDD.pdf" TargetMode="External"/><Relationship Id="rId112" Type="http://schemas.openxmlformats.org/officeDocument/2006/relationships/hyperlink" Target="https://www.caixa.gov.br/Downloads/sinapi-cadernos-tecnicos/SINAPI-CT-ARGAMASSAS.pdf" TargetMode="External"/><Relationship Id="rId5363" Type="http://schemas.openxmlformats.org/officeDocument/2006/relationships/hyperlink" Target="https://www.caixa.gov.br/Downloads/sinapi-cadernos-tecnicos/SINAPI-CT-INSTALACOES-PREDIAIS-DE-ESGOTO-TUBOS-E-CONEXOES.pdf" TargetMode="External"/><Relationship Id="rId6414" Type="http://schemas.openxmlformats.org/officeDocument/2006/relationships/hyperlink" Target="https://www.caixa.gov.br/Downloads/sinapi-cadernos-tecnicos/SINAPI-CT-INSTALACOES-EM-COBRE.pdf" TargetMode="External"/><Relationship Id="rId5016" Type="http://schemas.openxmlformats.org/officeDocument/2006/relationships/hyperlink" Target="https://www.caixa.gov.br/Downloads/sinapi-cadernos-tecnicos/SINAPI-CT-INSTALACOES-HIDRAULICAS-RESERVACAO-E-BOMBAS-DE-RECALQUE.pdf" TargetMode="External"/><Relationship Id="rId1973" Type="http://schemas.openxmlformats.org/officeDocument/2006/relationships/hyperlink" Target="https://www.caixa.gov.br/Downloads/sinapi-cadernos-tecnicos/SINAPI-CT-DEPRECIACAO-JUROS-IMPOSTOS-E-SEGUROS-MANUTENCAO-E-MATERIAIS-NA-OPERACAO-DOS-EQUIPAMENTOS.pdf" TargetMode="External"/><Relationship Id="rId7188" Type="http://schemas.openxmlformats.org/officeDocument/2006/relationships/hyperlink" Target="https://www.caixa.gov.br/Downloads/sinapi-cadernos-tecnicos/SINAPI-CT-LOUCAS-E-METAIS.pdf" TargetMode="External"/><Relationship Id="rId8239" Type="http://schemas.openxmlformats.org/officeDocument/2006/relationships/hyperlink" Target="https://www.caixa.gov.br/Downloads/sinapi-cadernos-tecnicos/SINAPI-CT-POCOS-DE-VISITA-E-CAIXAS-PARA-BOCAS-DE-LOBO.pdf" TargetMode="External"/><Relationship Id="rId8586" Type="http://schemas.openxmlformats.org/officeDocument/2006/relationships/hyperlink" Target="https://www.caixa.gov.br/Downloads/sinapi-cadernos-tecnicos/SINAPI-CT-REDES-ENTERRADAS-DE-DISTRIBUICAO-ELETRICA.pdf" TargetMode="External"/><Relationship Id="rId9637" Type="http://schemas.openxmlformats.org/officeDocument/2006/relationships/hyperlink" Target="https://www.caixa.gov.br/Downloads/sinapi-cadernos-tecnicos/SINAPI-CT-VALVULAS-E-REGISTROS-PARA-SISTEMAS-PREDIAIS.pdf" TargetMode="External"/><Relationship Id="rId1626" Type="http://schemas.openxmlformats.org/officeDocument/2006/relationships/hyperlink" Target="https://www.caixa.gov.br/Downloads/sinapi-cadernos-tecnicos/SINAPI-CT-CUSTOS-HORARIOS-PRODUTIVO-E-IMPRODUTIVO-DOS-EQUIPAMENTOS.pdf" TargetMode="External"/><Relationship Id="rId3798" Type="http://schemas.openxmlformats.org/officeDocument/2006/relationships/hyperlink" Target="https://www.caixa.gov.br/Downloads/sinapi-cadernos-tecnicos/SINAPI-CT-ESTRUTURAS-DE-MADEIRA.pdf" TargetMode="External"/><Relationship Id="rId4849" Type="http://schemas.openxmlformats.org/officeDocument/2006/relationships/hyperlink" Target="https://www.caixa.gov.br/Downloads/sinapi-cadernos-tecnicos/SINAPI-CT-INSTALACOES-HIDRAULICAS-RESERVACAO-E-BOMBAS-DE-RECALQUE.pdf" TargetMode="External"/><Relationship Id="rId8720" Type="http://schemas.openxmlformats.org/officeDocument/2006/relationships/hyperlink" Target="https://www.caixa.gov.br/Downloads/sinapi-cadernos-tecnicos/SINAPI-CT-REDES-DE-AGUA-E-ESGOTO-EM-PEAD-LISO-(TUBOS-E-CONEXOES).pdf" TargetMode="External"/><Relationship Id="rId6271" Type="http://schemas.openxmlformats.org/officeDocument/2006/relationships/hyperlink" Target="https://www.caixa.gov.br/Downloads/sinapi-cadernos-tecnicos/SINAPI-CT-INSTALACOES-DE-GAS-EM-PEX-MULTICAMADAS.pdf" TargetMode="External"/><Relationship Id="rId7322" Type="http://schemas.openxmlformats.org/officeDocument/2006/relationships/hyperlink" Target="https://www.caixa.gov.br/Downloads/sinapi-cadernos-tecnicos/SINAPI-CT-MASSA-UNICA-EXTERNA.pdf" TargetMode="External"/><Relationship Id="rId9494" Type="http://schemas.openxmlformats.org/officeDocument/2006/relationships/hyperlink" Target="https://www.caixa.gov.br/Downloads/sinapi-cadernos-tecnicos/SINAPI-CT-TUBULACAO-FLANGEADA-PARA-REDES-DE-AGUA.pdf" TargetMode="External"/><Relationship Id="rId1483" Type="http://schemas.openxmlformats.org/officeDocument/2006/relationships/hyperlink" Target="https://www.caixa.gov.br/Downloads/sinapi-cadernos-tecnicos/SINAPI-CT-CUSTOS-HORARIOS-PRODUTIVO-E-IMPRODUTIVO-DOS-EQUIPAMENTOS.pdf" TargetMode="External"/><Relationship Id="rId2881" Type="http://schemas.openxmlformats.org/officeDocument/2006/relationships/hyperlink" Target="https://www.caixa.gov.br/Downloads/sinapi-cadernos-tecnicos/SINAPI-CT-ELETROCALHAS.pdf" TargetMode="External"/><Relationship Id="rId3932" Type="http://schemas.openxmlformats.org/officeDocument/2006/relationships/hyperlink" Target="https://www.caixa.gov.br/Downloads/sinapi-cadernos-tecnicos/SINAPI-CT-FOSSAS-E-SUMIDOUROS.pdf" TargetMode="External"/><Relationship Id="rId8096" Type="http://schemas.openxmlformats.org/officeDocument/2006/relationships/hyperlink" Target="https://www.caixa.gov.br/Downloads/sinapi-cadernos-tecnicos/SINAPI-CT-POSTES-DE-CONCRETO-E-METALICOS.pdf" TargetMode="External"/><Relationship Id="rId9147" Type="http://schemas.openxmlformats.org/officeDocument/2006/relationships/hyperlink" Target="https://www.caixa.gov.br/Downloads/sinapi-cadernos-tecnicos/SINAPI-CT-TRANSPORTE-FLUVIAL-CARGA-E-DESCARGA.pdf" TargetMode="External"/><Relationship Id="rId506" Type="http://schemas.openxmlformats.org/officeDocument/2006/relationships/hyperlink" Target="https://www.caixa.gov.br/Downloads/sinapi-cadernos-tecnicos/SINAPI-CT-ASSENTAMENTO-DE-TUBOS-DE-PVC-E-METALICOS-EM-REDES-DE-AGUA.pdf" TargetMode="External"/><Relationship Id="rId853" Type="http://schemas.openxmlformats.org/officeDocument/2006/relationships/hyperlink" Target="https://www.caixa.gov.br/Downloads/sinapi-cadernos-tecnicos/SINAPI-CT-ATERROS-BASES-SUB-BASES-E-IMPRIMACOES.pdf" TargetMode="External"/><Relationship Id="rId1136" Type="http://schemas.openxmlformats.org/officeDocument/2006/relationships/hyperlink" Target="https://www.caixa.gov.br/Downloads/sinapi-cadernos-tecnicos/SINAPI-CT-CAIXAS-ENTERRADAS.pdf" TargetMode="External"/><Relationship Id="rId2534" Type="http://schemas.openxmlformats.org/officeDocument/2006/relationships/hyperlink" Target="https://www.caixa.gov.br/Downloads/sinapi-cadernos-tecnicos/SINAPI-CT-DEPRECIACAO-JUROS-IMPOSTOS-E-SEGUROS-MANUTENCAO-E-MATERIAIS-NA-OPERACAO-DOS-EQUIPAMENTOS.pdf" TargetMode="External"/><Relationship Id="rId5757" Type="http://schemas.openxmlformats.org/officeDocument/2006/relationships/hyperlink" Target="https://www.caixa.gov.br/Downloads/sinapi-cadernos-tecnicos/SINAPI-CT-INSTALACOES-PREDIAIS-DE-AGUA-QUENTE-EM-CPVC.pdf" TargetMode="External"/><Relationship Id="rId6808" Type="http://schemas.openxmlformats.org/officeDocument/2006/relationships/hyperlink" Target="https://www.caixa.gov.br/Downloads/sinapi-metodologia/Livro_SINAPI_Calculos_Parametros.pdf" TargetMode="External"/><Relationship Id="rId4359" Type="http://schemas.openxmlformats.org/officeDocument/2006/relationships/hyperlink" Target="https://www.caixa.gov.br/Downloads/sinapi-cadernos-tecnicos/SINAPI-CT-INSTALACOES-ELETRICAS-ELETRODUTOS-EMBUTIDOS-CABOS-CAIXAS-TOMADAS-E-INTERRUPTORES.pdf" TargetMode="External"/><Relationship Id="rId8230" Type="http://schemas.openxmlformats.org/officeDocument/2006/relationships/hyperlink" Target="https://www.caixa.gov.br/Downloads/sinapi-cadernos-tecnicos/SINAPI-CT-POCOS-DE-VISITA-E-CAIXAS-PARA-BOCAS-DE-LOBO.pdf" TargetMode="External"/><Relationship Id="rId4840" Type="http://schemas.openxmlformats.org/officeDocument/2006/relationships/hyperlink" Target="https://www.caixa.gov.br/Downloads/sinapi-cadernos-tecnicos/SINAPI-CT-INSTALACOES-HIDRAULICAS-RESERVACAO-E-BOMBAS-DE-RECALQUE.pdf" TargetMode="External"/><Relationship Id="rId2391" Type="http://schemas.openxmlformats.org/officeDocument/2006/relationships/hyperlink" Target="https://www.caixa.gov.br/Downloads/sinapi-cadernos-tecnicos/SINAPI-CT-DEPRECIACAO-JUROS-IMPOSTOS-E-SEGUROS-MANUTENCAO-E-MATERIAIS-NA-OPERACAO-DOS-EQUIPAMENTOS.pdf" TargetMode="External"/><Relationship Id="rId3442" Type="http://schemas.openxmlformats.org/officeDocument/2006/relationships/hyperlink" Target="https://www.caixa.gov.br/Downloads/sinapi-cadernos-tecnicos/SINAPI-CT-ESQUADRIAS-JANELAS.pdf" TargetMode="External"/><Relationship Id="rId363" Type="http://schemas.openxmlformats.org/officeDocument/2006/relationships/hyperlink" Target="https://www.caixa.gov.br/Downloads/sinapi-cadernos-tecnicos/SINAPI-CT-ASSENTAMENTO-DE-TUBOS-DE-ESGOTO-EM-PVC-E-PEAD.pdf" TargetMode="External"/><Relationship Id="rId2044" Type="http://schemas.openxmlformats.org/officeDocument/2006/relationships/hyperlink" Target="https://www.caixa.gov.br/Downloads/sinapi-cadernos-tecnicos/SINAPI-CT-DEPRECIACAO-JUROS-IMPOSTOS-E-SEGUROS-MANUTENCAO-E-MATERIAIS-NA-OPERACAO-DOS-EQUIPAMENTOS.pdf" TargetMode="External"/><Relationship Id="rId5267" Type="http://schemas.openxmlformats.org/officeDocument/2006/relationships/hyperlink" Target="https://www.caixa.gov.br/Downloads/sinapi-cadernos-tecnicos/SINAPI-CT-INSTALACOES-HIDRAULICAS-EM-PPR.pdf" TargetMode="External"/><Relationship Id="rId6318" Type="http://schemas.openxmlformats.org/officeDocument/2006/relationships/hyperlink" Target="https://www.caixa.gov.br/Downloads/sinapi-cadernos-tecnicos/SINAPI-CT-INSTALACOES-DE-AR-CONDICIONADO.pdf" TargetMode="External"/><Relationship Id="rId6665" Type="http://schemas.openxmlformats.org/officeDocument/2006/relationships/hyperlink" Target="https://www.caixa.gov.br/Downloads/sinapi-cadernos-tecnicos/SINAPI-CT-LAJES-PRE-MOLDADAS.pdf" TargetMode="External"/><Relationship Id="rId7716" Type="http://schemas.openxmlformats.org/officeDocument/2006/relationships/hyperlink" Target="https://www.caixa.gov.br/Downloads/sinapi-cadernos-tecnicos/SINAPI-CT-PAVIMENTO-RIGIDO-DE-CONCRETO.pdf" TargetMode="External"/><Relationship Id="rId1877" Type="http://schemas.openxmlformats.org/officeDocument/2006/relationships/hyperlink" Target="https://www.caixa.gov.br/Downloads/sinapi-cadernos-tecnicos/SINAPI-CT-DEMOLICOES-E-REMOCOES.pdf" TargetMode="External"/><Relationship Id="rId2928" Type="http://schemas.openxmlformats.org/officeDocument/2006/relationships/hyperlink" Target="https://www.caixa.gov.br/Downloads/sinapi-cadernos-tecnicos/SINAPI-CT-ELETROCALHAS.pdf" TargetMode="External"/><Relationship Id="rId4350" Type="http://schemas.openxmlformats.org/officeDocument/2006/relationships/hyperlink" Target="https://www.caixa.gov.br/Downloads/sinapi-cadernos-tecnicos/SINAPI-CT-INSTALACOES-ELETRICAS-ELETRODUTOS-EMBUTIDOS-CABOS-CAIXAS-TOMADAS-E-INTERRUPTORES.pdf" TargetMode="External"/><Relationship Id="rId5401" Type="http://schemas.openxmlformats.org/officeDocument/2006/relationships/hyperlink" Target="https://www.caixa.gov.br/Downloads/sinapi-cadernos-tecnicos/SINAPI-CT-INSTALACOES-PREDIAIS-DE-ESGOTO-TUBOS-E-CONEXOES.pdf" TargetMode="External"/><Relationship Id="rId8971" Type="http://schemas.openxmlformats.org/officeDocument/2006/relationships/hyperlink" Target="https://www.caixa.gov.br/Downloads/sinapi-cadernos-tecnicos/SINAPI-CT-SISTEMAS-DE-MEDICAO.pdf" TargetMode="External"/><Relationship Id="rId4003" Type="http://schemas.openxmlformats.org/officeDocument/2006/relationships/hyperlink" Target="https://www.caixa.gov.br/Downloads/sinapi-cadernos-tecnicos/SINAPI-CT-FUNDACOES-RASAS-(BLOCOS-SAPATAS-VIGAS-BALDRAME).pdf" TargetMode="External"/><Relationship Id="rId7573" Type="http://schemas.openxmlformats.org/officeDocument/2006/relationships/hyperlink" Target="https://www.caixa.gov.br/Downloads/sinapi-cadernos-tecnicos/SINAPI-CT-PAREDES-DE-CONCRETO-ESTUCAMENTO.pdf" TargetMode="External"/><Relationship Id="rId8624" Type="http://schemas.openxmlformats.org/officeDocument/2006/relationships/hyperlink" Target="https://www.caixa.gov.br/Downloads/sinapi-cadernos-tecnicos/SINAPI-CT-REDES-DE-LOGICA-TELEFONIA-E-IMAGEM.pdf" TargetMode="External"/><Relationship Id="rId6175" Type="http://schemas.openxmlformats.org/officeDocument/2006/relationships/hyperlink" Target="https://www.caixa.gov.br/Downloads/sinapi-cadernos-tecnicos/SINAPI-CT-INSTALACOES-DE-GAS-E-INCENDIO-EM-ACO-E-FERRO-GALVANIZADO.pdf" TargetMode="External"/><Relationship Id="rId7226" Type="http://schemas.openxmlformats.org/officeDocument/2006/relationships/hyperlink" Target="https://www.caixa.gov.br/Downloads/sinapi-cadernos-tecnicos/SINAPI-CT-LOUCAS-E-METAIS.pdf" TargetMode="External"/><Relationship Id="rId9398" Type="http://schemas.openxmlformats.org/officeDocument/2006/relationships/hyperlink" Target="https://www.caixa.gov.br/Downloads/sinapi-cadernos-tecnicos/SINAPI-CT-TRANSPORTE-CARGA-E-DESCARGA-DE-MATERIAIS.pdf" TargetMode="External"/><Relationship Id="rId2785" Type="http://schemas.openxmlformats.org/officeDocument/2006/relationships/hyperlink" Target="https://www.caixa.gov.br/Downloads/sinapi-cadernos-tecnicos/SINAPI-CT-DRENOS.pdf" TargetMode="External"/><Relationship Id="rId3836" Type="http://schemas.openxmlformats.org/officeDocument/2006/relationships/hyperlink" Target="https://www.caixa.gov.br/Downloads/sinapi-cadernos-tecnicos/SINAPI-CT-EXECUCAO-DE-GRAMPO-PARA-SOLO-GRAMPEADO.pdf" TargetMode="External"/><Relationship Id="rId757" Type="http://schemas.openxmlformats.org/officeDocument/2006/relationships/hyperlink" Target="https://www.caixa.gov.br/Downloads/sinapi-cadernos-tecnicos/SINAPI-CT-ATERROS-BASES-SUB-BASES-E-IMPRIMACOES.pdf" TargetMode="External"/><Relationship Id="rId1387" Type="http://schemas.openxmlformats.org/officeDocument/2006/relationships/hyperlink" Target="https://www.caixa.gov.br/Downloads/sinapi-cadernos-tecnicos/SINAPI-CT-CONTRAPISO.pdf" TargetMode="External"/><Relationship Id="rId2438" Type="http://schemas.openxmlformats.org/officeDocument/2006/relationships/hyperlink" Target="https://www.caixa.gov.br/Downloads/sinapi-cadernos-tecnicos/SINAPI-CT-DEPRECIACAO-JUROS-IMPOSTOS-E-SEGUROS-MANUTENCAO-E-MATERIAIS-NA-OPERACAO-DOS-EQUIPAMENTOS.pdf" TargetMode="External"/><Relationship Id="rId93" Type="http://schemas.openxmlformats.org/officeDocument/2006/relationships/hyperlink" Target="https://www.caixa.gov.br/Downloads/sinapi-cadernos-tecnicos/SINAPI-CT-ALVENARIAS-DIVERSAS.pdf" TargetMode="External"/><Relationship Id="rId8481" Type="http://schemas.openxmlformats.org/officeDocument/2006/relationships/hyperlink" Target="https://www.caixa.gov.br/Downloads/sinapi-cadernos-tecnicos/SINAPI-CT-RASGOS-E-FIXACOES.pdf" TargetMode="External"/><Relationship Id="rId9532" Type="http://schemas.openxmlformats.org/officeDocument/2006/relationships/hyperlink" Target="https://www.caixa.gov.br/Downloads/sinapi-cadernos-tecnicos/SINAPI-CT-USINAGENS.pdf" TargetMode="External"/><Relationship Id="rId1521" Type="http://schemas.openxmlformats.org/officeDocument/2006/relationships/hyperlink" Target="https://www.caixa.gov.br/Downloads/sinapi-cadernos-tecnicos/SINAPI-CT-CUSTOS-HORARIOS-PRODUTIVO-E-IMPRODUTIVO-DOS-EQUIPAMENTOS.pdf" TargetMode="External"/><Relationship Id="rId7083" Type="http://schemas.openxmlformats.org/officeDocument/2006/relationships/hyperlink" Target="https://www.caixa.gov.br/Downloads/sinapi-metodologia/Livro_SINAPI_Calculos_Parametros.pdf" TargetMode="External"/><Relationship Id="rId8134" Type="http://schemas.openxmlformats.org/officeDocument/2006/relationships/hyperlink" Target="https://www.caixa.gov.br/Downloads/sinapi-cadernos-tecnicos/SINAPI-CT-POCOS-DE-VISITA-E-CAIXAS-PARA-BOCAS-DE-LOBO.pdf" TargetMode="External"/><Relationship Id="rId3693" Type="http://schemas.openxmlformats.org/officeDocument/2006/relationships/hyperlink" Target="https://www.caixa.gov.br/Downloads/sinapi-cadernos-tecnicos/SINAPI-CT-ESTRUTURA-E-TRAMA-PARA-COBERTURA.pdf" TargetMode="External"/><Relationship Id="rId2295" Type="http://schemas.openxmlformats.org/officeDocument/2006/relationships/hyperlink" Target="https://www.caixa.gov.br/Downloads/sinapi-cadernos-tecnicos/SINAPI-CT-DEPRECIACAO-JUROS-IMPOSTOS-E-SEGUROS-MANUTENCAO-E-MATERIAIS-NA-OPERACAO-DOS-EQUIPAMENTOS.pdf" TargetMode="External"/><Relationship Id="rId3346" Type="http://schemas.openxmlformats.org/officeDocument/2006/relationships/hyperlink" Target="https://www.caixa.gov.br/Downloads/sinapi-cadernos-tecnicos/SINAPI-CT-ESCAVACAO-EM-MATERIAL-DE-3&#170;-CATEGORIA.pdf" TargetMode="External"/><Relationship Id="rId4744" Type="http://schemas.openxmlformats.org/officeDocument/2006/relationships/hyperlink" Target="https://www.caixa.gov.br/Downloads/sinapi-cadernos-tecnicos/SINAPI-CT-INSTALACOES-ELETRICAS-REDE-DE-DISTRIBUICAO.pdf" TargetMode="External"/><Relationship Id="rId267" Type="http://schemas.openxmlformats.org/officeDocument/2006/relationships/hyperlink" Target="https://www.caixa.gov.br/Downloads/sinapi-cadernos-tecnicos/SINAPI-CT-ARMACAO-DE-ESTACAS.pdf" TargetMode="External"/><Relationship Id="rId7967" Type="http://schemas.openxmlformats.org/officeDocument/2006/relationships/hyperlink" Target="https://www.caixa.gov.br/Downloads/sinapi-cadernos-tecnicos/SINAPI-CT-PINTURA-EM-SUPERFICIES-METALICAS.pdf" TargetMode="External"/><Relationship Id="rId6569" Type="http://schemas.openxmlformats.org/officeDocument/2006/relationships/hyperlink" Target="https://www.caixa.gov.br/Downloads/sinapi-cadernos-tecnicos/SINAPI-CT-INSTALACOES-EM-COBRE.pdf" TargetMode="External"/><Relationship Id="rId9042" Type="http://schemas.openxmlformats.org/officeDocument/2006/relationships/hyperlink" Target="https://www.caixa.gov.br/Downloads/sinapi-cadernos-tecnicos/SINAPI-CT-TELHAMENTO-PARA-COBERTURA.pdf" TargetMode="External"/><Relationship Id="rId401" Type="http://schemas.openxmlformats.org/officeDocument/2006/relationships/hyperlink" Target="https://www.caixa.gov.br/Downloads/sinapi-cadernos-tecnicos/SINAPI-CT-ASSENTAMENTO-DE-TUBOS-DE-ESGOTO-EM-PVC-E-PEAD.pdf" TargetMode="External"/><Relationship Id="rId1031" Type="http://schemas.openxmlformats.org/officeDocument/2006/relationships/hyperlink" Target="https://www.caixa.gov.br/Downloads/sinapi-cadernos-tecnicos/SINAPI-CT-BOCAS-PARA-BUEIROS.pdf" TargetMode="External"/><Relationship Id="rId5652" Type="http://schemas.openxmlformats.org/officeDocument/2006/relationships/hyperlink" Target="https://www.caixa.gov.br/Downloads/sinapi-cadernos-tecnicos/SINAPI-CT-INSTALACOES-PREDIAIS-DE-AGUA-FRIA-EM-PVC.pdf" TargetMode="External"/><Relationship Id="rId6703" Type="http://schemas.openxmlformats.org/officeDocument/2006/relationships/hyperlink" Target="https://www.caixa.gov.br/Downloads/sinapi-cadernos-tecnicos/SINAPI-CT-LASTRO.pdf" TargetMode="External"/><Relationship Id="rId4254" Type="http://schemas.openxmlformats.org/officeDocument/2006/relationships/hyperlink" Target="https://www.caixa.gov.br/Downloads/sinapi-cadernos-tecnicos/SINAPI-CT-GUIAS-E-SARJETAS.pdf" TargetMode="External"/><Relationship Id="rId5305" Type="http://schemas.openxmlformats.org/officeDocument/2006/relationships/hyperlink" Target="https://www.caixa.gov.br/Downloads/sinapi-cadernos-tecnicos/SINAPI-CT-INSTALACOES-HIDRAULICAS-EM-PPR.pdf" TargetMode="External"/><Relationship Id="rId7477" Type="http://schemas.openxmlformats.org/officeDocument/2006/relationships/hyperlink" Target="https://www.caixa.gov.br/Downloads/sinapi-cadernos-tecnicos/SINAPI-CT-MONOCAPA.pdf" TargetMode="External"/><Relationship Id="rId8528" Type="http://schemas.openxmlformats.org/officeDocument/2006/relationships/hyperlink" Target="https://www.caixa.gov.br/Downloads/sinapi-cadernos-tecnicos/SINAPI-CT-RECOMPOSICAO-DE-PAVIMENTOS.pdf" TargetMode="External"/><Relationship Id="rId8875" Type="http://schemas.openxmlformats.org/officeDocument/2006/relationships/hyperlink" Target="https://www.caixa.gov.br/Downloads/sinapi-cadernos-tecnicos/SINAPI-CT-SINALIZACAO-VERTICAL-VIARIA.pdf" TargetMode="External"/><Relationship Id="rId1915" Type="http://schemas.openxmlformats.org/officeDocument/2006/relationships/hyperlink" Target="https://www.caixa.gov.br/Downloads/sinapi-cadernos-tecnicos/SINAPI-CT-DEPRECIACAO-JUROS-IMPOSTOS-E-SEGUROS-MANUTENCAO-E-MATERIAIS-NA-OPERACAO-DOS-EQUIPAMENTOS.pdf" TargetMode="External"/><Relationship Id="rId6079" Type="http://schemas.openxmlformats.org/officeDocument/2006/relationships/hyperlink" Target="https://www.caixa.gov.br/Downloads/sinapi-cadernos-tecnicos/SINAPI-CT-INSTALACOES-DE-GAS-E-INCENDIO-EM-ACO-E-FERRO-GALVANIZADO.pdf" TargetMode="External"/><Relationship Id="rId2689" Type="http://schemas.openxmlformats.org/officeDocument/2006/relationships/hyperlink" Target="https://www.caixa.gov.br/Downloads/sinapi-cadernos-tecnicos/SINAPI-CT-DEPRECIACAO-JUROS-IMPOSTOS-E-SEGUROS-MANUTENCAO-E-MATERIAIS-NA-OPERACAO-DOS-EQUIPAMENTOS.pdf" TargetMode="External"/><Relationship Id="rId6560" Type="http://schemas.openxmlformats.org/officeDocument/2006/relationships/hyperlink" Target="https://www.caixa.gov.br/Downloads/sinapi-cadernos-tecnicos/SINAPI-CT-INSTALACOES-EM-COBRE.pdf" TargetMode="External"/><Relationship Id="rId7611" Type="http://schemas.openxmlformats.org/officeDocument/2006/relationships/hyperlink" Target="https://www.caixa.gov.br/Downloads/sinapi-cadernos-tecnicos/SINAPI-CT-PAREDES-EM-DRYWALL.pdf" TargetMode="External"/><Relationship Id="rId5162" Type="http://schemas.openxmlformats.org/officeDocument/2006/relationships/hyperlink" Target="https://www.caixa.gov.br/Downloads/sinapi-cadernos-tecnicos/SINAPI-CT-INSTALACOES-HIDRAULICAS-EM-PEX.pdf" TargetMode="External"/><Relationship Id="rId6213" Type="http://schemas.openxmlformats.org/officeDocument/2006/relationships/hyperlink" Target="https://www.caixa.gov.br/Downloads/sinapi-cadernos-tecnicos/SINAPI-CT-INSTALACOES-DE-GAS-E-INCENDIO-EM-ACO-E-FERRO-GALVANIZADO.pdf" TargetMode="External"/><Relationship Id="rId9783" Type="http://schemas.openxmlformats.org/officeDocument/2006/relationships/hyperlink" Target="https://www.caixa.gov.br/Downloads/sinapi-cadernos-tecnicos/SINAPI-CT-VALVULAS-PARA-REDES-DE-SANEAMENTO.pdf" TargetMode="External"/><Relationship Id="rId1772" Type="http://schemas.openxmlformats.org/officeDocument/2006/relationships/hyperlink" Target="https://www.caixa.gov.br/Downloads/sinapi-cadernos-tecnicos/SINAPI-CT-CUSTOS-HORARIOS-PRODUTIVO-E-IMPRODUTIVO-DOS-EQUIPAMENTOS.pdf" TargetMode="External"/><Relationship Id="rId8385" Type="http://schemas.openxmlformats.org/officeDocument/2006/relationships/hyperlink" Target="https://www.caixa.gov.br/Downloads/sinapi-cadernos-tecnicos/SINAPI-CT-RADIER-PISO-DE-CONCRETO-E-LAJE-SOBRE-SOLO.pdf" TargetMode="External"/><Relationship Id="rId9436" Type="http://schemas.openxmlformats.org/officeDocument/2006/relationships/hyperlink" Target="https://www.caixa.gov.br/Downloads/sinapi-cadernos-tecnicos/SINAPI-CT-TUBULACAO-FLANGEADA-PARA-REDES-DE-AGUA.pdf" TargetMode="External"/><Relationship Id="rId1425" Type="http://schemas.openxmlformats.org/officeDocument/2006/relationships/hyperlink" Target="https://www.caixa.gov.br/Downloads/sinapi-cadernos-tecnicos/SINAPI-CT-CONTRAPISO.pdf" TargetMode="External"/><Relationship Id="rId2823" Type="http://schemas.openxmlformats.org/officeDocument/2006/relationships/hyperlink" Target="https://www.caixa.gov.br/Downloads/sinapi-cadernos-tecnicos/SINAPI-CT-DUTOS-PARA-AR-CONDICIONADO.pdf" TargetMode="External"/><Relationship Id="rId8038" Type="http://schemas.openxmlformats.org/officeDocument/2006/relationships/hyperlink" Target="https://www.caixa.gov.br/Downloads/sinapi-cadernos-tecnicos/SINAPI-CT-PISOS.pdf" TargetMode="External"/><Relationship Id="rId4995" Type="http://schemas.openxmlformats.org/officeDocument/2006/relationships/hyperlink" Target="https://www.caixa.gov.br/Downloads/sinapi-cadernos-tecnicos/SINAPI-CT-INSTALACOES-HIDRAULICAS-RESERVACAO-E-BOMBAS-DE-RECALQUE.pdf" TargetMode="External"/><Relationship Id="rId2199" Type="http://schemas.openxmlformats.org/officeDocument/2006/relationships/hyperlink" Target="https://www.caixa.gov.br/Downloads/sinapi-cadernos-tecnicos/SINAPI-CT-DEPRECIACAO-JUROS-IMPOSTOS-E-SEGUROS-MANUTENCAO-E-MATERIAIS-NA-OPERACAO-DOS-EQUIPAMENTOS.pdf" TargetMode="External"/><Relationship Id="rId3597" Type="http://schemas.openxmlformats.org/officeDocument/2006/relationships/hyperlink" Target="https://www.caixa.gov.br/Downloads/sinapi-cadernos-tecnicos/SINAPI-CT-ESTACAS-METALICAS.pdf" TargetMode="External"/><Relationship Id="rId4648" Type="http://schemas.openxmlformats.org/officeDocument/2006/relationships/hyperlink" Target="https://www.caixa.gov.br/Downloads/sinapi-cadernos-tecnicos/SINAPI-CT-INSTALACOES-ELETRICAS-QUADROS-CABOS-DISJUNTORES-CONTATORES-E-BARRAMENTOS-BLINDADOS.pdf" TargetMode="External"/><Relationship Id="rId6070" Type="http://schemas.openxmlformats.org/officeDocument/2006/relationships/hyperlink" Target="https://www.caixa.gov.br/Downloads/sinapi-cadernos-tecnicos/SINAPI-CT-INSTALACOES-DE-GAS-E-INCENDIO-EM-ACO-E-FERRO-GALVANIZADO.pdf" TargetMode="External"/><Relationship Id="rId7121" Type="http://schemas.openxmlformats.org/officeDocument/2006/relationships/hyperlink" Target="https://www.caixa.gov.br/Downloads/sinapi-metodologia/Livro_SINAPI_Calculos_Parametros.pdf" TargetMode="External"/><Relationship Id="rId2680" Type="http://schemas.openxmlformats.org/officeDocument/2006/relationships/hyperlink" Target="https://www.caixa.gov.br/Downloads/sinapi-cadernos-tecnicos/SINAPI-CT-DEPRECIACAO-JUROS-IMPOSTOS-E-SEGUROS-MANUTENCAO-E-MATERIAIS-NA-OPERACAO-DOS-EQUIPAMENTOS.pdf" TargetMode="External"/><Relationship Id="rId3731" Type="http://schemas.openxmlformats.org/officeDocument/2006/relationships/hyperlink" Target="https://www.caixa.gov.br/Downloads/sinapi-cadernos-tecnicos/SINAPI-CT-ESTRUTURAS-PRE-FABRICADAS-E-PRE-MOLDADAS.pdf" TargetMode="External"/><Relationship Id="rId9293" Type="http://schemas.openxmlformats.org/officeDocument/2006/relationships/hyperlink" Target="https://www.caixa.gov.br/Downloads/sinapi-cadernos-tecnicos/SINAPI-CT-TRANSPORTE-CARGA-E-DESCARGA-DE-MATERIAIS.pdf" TargetMode="External"/><Relationship Id="rId652" Type="http://schemas.openxmlformats.org/officeDocument/2006/relationships/hyperlink" Target="https://www.caixa.gov.br/Downloads/sinapi-cadernos-tecnicos/SINAPI-CT-ASSENTAMENTO-DE-TUBOS-DE-ESGOTO-OU-DRENAGEM-PLUVIAL-EM-CONCRETO.pdf" TargetMode="External"/><Relationship Id="rId1282" Type="http://schemas.openxmlformats.org/officeDocument/2006/relationships/hyperlink" Target="https://www.caixa.gov.br/Downloads/sinapi-cadernos-tecnicos/SINAPI-CT-CHAPISCO.pdf" TargetMode="External"/><Relationship Id="rId2333" Type="http://schemas.openxmlformats.org/officeDocument/2006/relationships/hyperlink" Target="https://www.caixa.gov.br/Downloads/sinapi-cadernos-tecnicos/SINAPI-CT-DEPRECIACAO-JUROS-IMPOSTOS-E-SEGUROS-MANUTENCAO-E-MATERIAIS-NA-OPERACAO-DOS-EQUIPAMENTOS.pdf" TargetMode="External"/><Relationship Id="rId305" Type="http://schemas.openxmlformats.org/officeDocument/2006/relationships/hyperlink" Target="https://www.caixa.gov.br/Downloads/sinapi-cadernos-tecnicos/SINAPI-CT-ARMACAO-PARA-ESTRUTURAS-DE-CONCRETO-ARMADO.pdf" TargetMode="External"/><Relationship Id="rId5556" Type="http://schemas.openxmlformats.org/officeDocument/2006/relationships/hyperlink" Target="https://www.caixa.gov.br/Downloads/sinapi-cadernos-tecnicos/SINAPI-CT-INSTALACOES-PREDIAIS-DE-AGUA-FRIA-EM-PVC.pdf" TargetMode="External"/><Relationship Id="rId6607" Type="http://schemas.openxmlformats.org/officeDocument/2006/relationships/hyperlink" Target="https://www.caixa.gov.br/Downloads/sinapi-cadernos-tecnicos/SINAPI-CT-INSTALACOES-EM-COBRE.pdf" TargetMode="External"/><Relationship Id="rId6954" Type="http://schemas.openxmlformats.org/officeDocument/2006/relationships/hyperlink" Target="https://www.caixa.gov.br/Downloads/sinapi-metodologia/Livro_SINAPI_Calculos_Parametros.pdf" TargetMode="External"/><Relationship Id="rId4158" Type="http://schemas.openxmlformats.org/officeDocument/2006/relationships/hyperlink" Target="https://www.caixa.gov.br/Downloads/sinapi-cadernos-tecnicos/SINAPI-CT-GALERIAS-COM-ADUELAS-DE-CONCRETO.pdf" TargetMode="External"/><Relationship Id="rId5209" Type="http://schemas.openxmlformats.org/officeDocument/2006/relationships/hyperlink" Target="https://www.caixa.gov.br/Downloads/sinapi-cadernos-tecnicos/SINAPI-CT-INSTALACOES-HIDRAULICAS-EM-PEX.pdf" TargetMode="External"/><Relationship Id="rId8779" Type="http://schemas.openxmlformats.org/officeDocument/2006/relationships/hyperlink" Target="https://www.caixa.gov.br/Downloads/sinapi-cadernos-tecnicos/SINAPI-CT-REDES-DE-AGUA-E-ESGOTO-EM-PEAD-LISO-(TUBOS-E-CONEXOES).pdf" TargetMode="External"/><Relationship Id="rId1819" Type="http://schemas.openxmlformats.org/officeDocument/2006/relationships/hyperlink" Target="https://www.caixa.gov.br/Downloads/sinapi-cadernos-tecnicos/SINAPI-CT-CUSTOS-HORARIOS-PRODUTIVO-E-IMPRODUTIVO-DOS-EQUIPAMENTOS.pdf" TargetMode="External"/><Relationship Id="rId2190" Type="http://schemas.openxmlformats.org/officeDocument/2006/relationships/hyperlink" Target="https://www.caixa.gov.br/Downloads/sinapi-cadernos-tecnicos/SINAPI-CT-DEPRECIACAO-JUROS-IMPOSTOS-E-SEGUROS-MANUTENCAO-E-MATERIAIS-NA-OPERACAO-DOS-EQUIPAMENTOS.pdf" TargetMode="External"/><Relationship Id="rId3241" Type="http://schemas.openxmlformats.org/officeDocument/2006/relationships/hyperlink" Target="https://www.caixa.gov.br/Downloads/sinapi-cadernos-tecnicos/SINAPI-CT-ESCAVACAO-VERTICAL-A-CEU-ABERTO.pdf" TargetMode="External"/><Relationship Id="rId7862" Type="http://schemas.openxmlformats.org/officeDocument/2006/relationships/hyperlink" Target="https://www.caixa.gov.br/Downloads/sinapi-cadernos-tecnicos/SINAPI-CT-PINTURA-INTERNA.pdf" TargetMode="External"/><Relationship Id="rId8913" Type="http://schemas.openxmlformats.org/officeDocument/2006/relationships/hyperlink" Target="https://www.caixa.gov.br/Downloads/sinapi-cadernos-tecnicos/SINAPI-CT-SINALIZACAO-VERTICAL-VIARIA.pdf" TargetMode="External"/><Relationship Id="rId162" Type="http://schemas.openxmlformats.org/officeDocument/2006/relationships/hyperlink" Target="https://www.caixa.gov.br/Downloads/sinapi-cadernos-tecnicos/SINAPI-CT-ARGAMASSAS.pdf" TargetMode="External"/><Relationship Id="rId6464" Type="http://schemas.openxmlformats.org/officeDocument/2006/relationships/hyperlink" Target="https://www.caixa.gov.br/Downloads/sinapi-cadernos-tecnicos/SINAPI-CT-INSTALACOES-EM-COBRE.pdf" TargetMode="External"/><Relationship Id="rId7515" Type="http://schemas.openxmlformats.org/officeDocument/2006/relationships/hyperlink" Target="https://www.caixa.gov.br/Downloads/sinapi-cadernos-tecnicos/SINAPI-CT-PAISAGISMO-PLANTIO.pdf" TargetMode="External"/><Relationship Id="rId5066" Type="http://schemas.openxmlformats.org/officeDocument/2006/relationships/hyperlink" Target="https://www.caixa.gov.br/Downloads/sinapi-cadernos-tecnicos/SINAPI-CT-INSTALACOES-HIDRAULICAS-RESERVACAO-E-BOMBAS-DE-RECALQUE.pdf" TargetMode="External"/><Relationship Id="rId6117" Type="http://schemas.openxmlformats.org/officeDocument/2006/relationships/hyperlink" Target="https://www.caixa.gov.br/Downloads/sinapi-cadernos-tecnicos/SINAPI-CT-INSTALACOES-DE-GAS-E-INCENDIO-EM-ACO-E-FERRO-GALVANIZADO.pdf" TargetMode="External"/><Relationship Id="rId9687" Type="http://schemas.openxmlformats.org/officeDocument/2006/relationships/hyperlink" Target="https://www.caixa.gov.br/Downloads/sinapi-cadernos-tecnicos/SINAPI-CT-VALVULAS-E-REGISTROS-PARA-SISTEMAS-PREDIAIS.pdf" TargetMode="External"/><Relationship Id="rId8289" Type="http://schemas.openxmlformats.org/officeDocument/2006/relationships/hyperlink" Target="https://www.caixa.gov.br/Downloads/sinapi-cadernos-tecnicos/SINAPI-CT-POCOS-DE-VISITA-E-CAIXAS-PARA-BOCAS-DE-LOBO.pdf" TargetMode="External"/><Relationship Id="rId1676" Type="http://schemas.openxmlformats.org/officeDocument/2006/relationships/hyperlink" Target="https://www.caixa.gov.br/Downloads/sinapi-cadernos-tecnicos/SINAPI-CT-CUSTOS-HORARIOS-PRODUTIVO-E-IMPRODUTIVO-DOS-EQUIPAMENTOS.pdf" TargetMode="External"/><Relationship Id="rId2727" Type="http://schemas.openxmlformats.org/officeDocument/2006/relationships/hyperlink" Target="https://www.caixa.gov.br/Downloads/sinapi-cadernos-tecnicos/SINAPI-CT-DISSIPADORES-DE-ENERGIA.pdf" TargetMode="External"/><Relationship Id="rId1329" Type="http://schemas.openxmlformats.org/officeDocument/2006/relationships/hyperlink" Target="https://www.caixa.gov.br/Downloads/sinapi-cadernos-tecnicos/SINAPI-CT-CONCRETO-PROJETADO.pdf" TargetMode="External"/><Relationship Id="rId4899" Type="http://schemas.openxmlformats.org/officeDocument/2006/relationships/hyperlink" Target="https://www.caixa.gov.br/Downloads/sinapi-cadernos-tecnicos/SINAPI-CT-INSTALACOES-HIDRAULICAS-RESERVACAO-E-BOMBAS-DE-RECALQUE.pdf" TargetMode="External"/><Relationship Id="rId5200" Type="http://schemas.openxmlformats.org/officeDocument/2006/relationships/hyperlink" Target="https://www.caixa.gov.br/Downloads/sinapi-cadernos-tecnicos/SINAPI-CT-INSTALACOES-HIDRAULICAS-EM-PEX.pdf" TargetMode="External"/><Relationship Id="rId8770" Type="http://schemas.openxmlformats.org/officeDocument/2006/relationships/hyperlink" Target="https://www.caixa.gov.br/Downloads/sinapi-cadernos-tecnicos/SINAPI-CT-REDES-DE-AGUA-E-ESGOTO-EM-PEAD-LISO-(TUBOS-E-CONEXOES).pdf" TargetMode="External"/><Relationship Id="rId35" Type="http://schemas.openxmlformats.org/officeDocument/2006/relationships/hyperlink" Target="https://www.caixa.gov.br/Downloads/sinapi-cadernos-tecnicos/SINAPI-CT-ALVENARIA-DE-VEDACAO.pdf" TargetMode="External"/><Relationship Id="rId1810" Type="http://schemas.openxmlformats.org/officeDocument/2006/relationships/hyperlink" Target="https://www.caixa.gov.br/Downloads/sinapi-cadernos-tecnicos/SINAPI-CT-CUSTOS-HORARIOS-PRODUTIVO-E-IMPRODUTIVO-DOS-EQUIPAMENTOS.pdf" TargetMode="External"/><Relationship Id="rId7372" Type="http://schemas.openxmlformats.org/officeDocument/2006/relationships/hyperlink" Target="https://www.caixa.gov.br/Downloads/sinapi-cadernos-tecnicos/SINAPI-CT-MASSA-UNICA-EXTERNA.pdf" TargetMode="External"/><Relationship Id="rId8423" Type="http://schemas.openxmlformats.org/officeDocument/2006/relationships/hyperlink" Target="https://www.caixa.gov.br/Downloads/sinapi-cadernos-tecnicos/SINAPI-CT-RASGOS-E-FIXACOES.pdf" TargetMode="External"/><Relationship Id="rId3982" Type="http://schemas.openxmlformats.org/officeDocument/2006/relationships/hyperlink" Target="https://www.caixa.gov.br/Downloads/sinapi-cadernos-tecnicos/SINAPI-CT-FUNDACOES-RASAS-(BLOCOS-SAPATAS-VIGAS-BALDRAME).pdf" TargetMode="External"/><Relationship Id="rId7025" Type="http://schemas.openxmlformats.org/officeDocument/2006/relationships/hyperlink" Target="https://www.caixa.gov.br/Downloads/sinapi-metodologia/Livro_SINAPI_Calculos_Parametros.pdf" TargetMode="External"/><Relationship Id="rId2584" Type="http://schemas.openxmlformats.org/officeDocument/2006/relationships/hyperlink" Target="https://www.caixa.gov.br/Downloads/sinapi-cadernos-tecnicos/SINAPI-CT-DEPRECIACAO-JUROS-IMPOSTOS-E-SEGUROS-MANUTENCAO-E-MATERIAIS-NA-OPERACAO-DOS-EQUIPAMENTOS.pdf" TargetMode="External"/><Relationship Id="rId3635" Type="http://schemas.openxmlformats.org/officeDocument/2006/relationships/hyperlink" Target="https://www.caixa.gov.br/Downloads/sinapi-cadernos-tecnicos/SINAPI-CT-ESTRUTURA-E-TRAMA-PARA-COBERTURA.pdf" TargetMode="External"/><Relationship Id="rId9197" Type="http://schemas.openxmlformats.org/officeDocument/2006/relationships/hyperlink" Target="https://www.caixa.gov.br/Downloads/sinapi-cadernos-tecnicos/SINAPI-CT-TRANSPORTE-DE-MATERIAIS-DENTRO-DO-CANTEIRO-DE-OBRAS.pdf" TargetMode="External"/><Relationship Id="rId556" Type="http://schemas.openxmlformats.org/officeDocument/2006/relationships/hyperlink" Target="https://www.caixa.gov.br/Downloads/sinapi-cadernos-tecnicos/SINAPI-CT-ASSENTAMENTO-DE-TUBOS-DE-PVC-E-METALICOS-EM-REDES-DE-AGUA.pdf" TargetMode="External"/><Relationship Id="rId1186" Type="http://schemas.openxmlformats.org/officeDocument/2006/relationships/hyperlink" Target="https://www.caixa.gov.br/Downloads/sinapi-cadernos-tecnicos/SINAPI-CT-CAIXAS-DE-AGUA-PARA-EDIFICACOES.pdf" TargetMode="External"/><Relationship Id="rId2237" Type="http://schemas.openxmlformats.org/officeDocument/2006/relationships/hyperlink" Target="https://www.caixa.gov.br/Downloads/sinapi-cadernos-tecnicos/SINAPI-CT-DEPRECIACAO-JUROS-IMPOSTOS-E-SEGUROS-MANUTENCAO-E-MATERIAIS-NA-OPERACAO-DOS-EQUIPAMENTOS.pdf" TargetMode="External"/><Relationship Id="rId209" Type="http://schemas.openxmlformats.org/officeDocument/2006/relationships/hyperlink" Target="https://www.caixa.gov.br/Downloads/sinapi-cadernos-tecnicos/SINAPI-CT-ARGAMASSAS.pdf" TargetMode="External"/><Relationship Id="rId6858" Type="http://schemas.openxmlformats.org/officeDocument/2006/relationships/hyperlink" Target="https://www.caixa.gov.br/Downloads/sinapi-metodologia/Livro_SINAPI_Calculos_Parametros.pdf" TargetMode="External"/><Relationship Id="rId7909" Type="http://schemas.openxmlformats.org/officeDocument/2006/relationships/hyperlink" Target="https://www.caixa.gov.br/Downloads/sinapi-cadernos-tecnicos/SINAPI-CT-PINTURA-EM-MADEIRA.pdf" TargetMode="External"/><Relationship Id="rId8280" Type="http://schemas.openxmlformats.org/officeDocument/2006/relationships/hyperlink" Target="https://www.caixa.gov.br/Downloads/sinapi-cadernos-tecnicos/SINAPI-CT-POCOS-DE-VISITA-E-CAIXAS-PARA-BOCAS-DE-LOBO.pdf" TargetMode="External"/><Relationship Id="rId9331" Type="http://schemas.openxmlformats.org/officeDocument/2006/relationships/hyperlink" Target="https://www.caixa.gov.br/Downloads/sinapi-cadernos-tecnicos/SINAPI-CT-TRANSPORTE-CARGA-E-DESCARGA-DE-MATERIAIS.pdf" TargetMode="External"/><Relationship Id="rId1320" Type="http://schemas.openxmlformats.org/officeDocument/2006/relationships/hyperlink" Target="https://www.caixa.gov.br/Downloads/sinapi-cadernos-tecnicos/SINAPI-CT-CONCRETO-PROJETADO.pdf" TargetMode="External"/><Relationship Id="rId4890" Type="http://schemas.openxmlformats.org/officeDocument/2006/relationships/hyperlink" Target="https://www.caixa.gov.br/Downloads/sinapi-cadernos-tecnicos/SINAPI-CT-INSTALACOES-HIDRAULICAS-RESERVACAO-E-BOMBAS-DE-RECALQUE.pdf" TargetMode="External"/><Relationship Id="rId5941" Type="http://schemas.openxmlformats.org/officeDocument/2006/relationships/hyperlink" Target="https://www.caixa.gov.br/Downloads/sinapi-cadernos-tecnicos/SINAPI-CT-INSTALACOES-DE-GAS-E-INCENDIO-EM-ACO-E-FERRO-GALVANIZADO.pdf" TargetMode="External"/><Relationship Id="rId3492" Type="http://schemas.openxmlformats.org/officeDocument/2006/relationships/hyperlink" Target="https://www.caixa.gov.br/Downloads/sinapi-cadernos-tecnicos/SINAPI-CT-ESQUADRIAS-PORTAS.pdf" TargetMode="External"/><Relationship Id="rId4543" Type="http://schemas.openxmlformats.org/officeDocument/2006/relationships/hyperlink" Target="https://www.caixa.gov.br/Downloads/sinapi-cadernos-tecnicos/SINAPI-CT-INSTALACOES-ELETRICAS-ELETRODUTOS-EMBUTIDOS-CABOS-CAIXAS-TOMADAS-E-INTERRUPTORES.pdf" TargetMode="External"/><Relationship Id="rId2094" Type="http://schemas.openxmlformats.org/officeDocument/2006/relationships/hyperlink" Target="https://www.caixa.gov.br/Downloads/sinapi-cadernos-tecnicos/SINAPI-CT-DEPRECIACAO-JUROS-IMPOSTOS-E-SEGUROS-MANUTENCAO-E-MATERIAIS-NA-OPERACAO-DOS-EQUIPAMENTOS.pdf" TargetMode="External"/><Relationship Id="rId3145" Type="http://schemas.openxmlformats.org/officeDocument/2006/relationships/hyperlink" Target="https://www.caixa.gov.br/Downloads/sinapi-cadernos-tecnicos/SINAPI-CT-ESCADAS.pdf" TargetMode="External"/><Relationship Id="rId7766" Type="http://schemas.openxmlformats.org/officeDocument/2006/relationships/hyperlink" Target="https://www.caixa.gov.br/Downloads/sinapi-cadernos-tecnicos/SINAPI-CT-PERFURACAO-HORIZONTAL-DIRECIONAL-HDD.pdf" TargetMode="External"/><Relationship Id="rId8817" Type="http://schemas.openxmlformats.org/officeDocument/2006/relationships/hyperlink" Target="https://www.caixa.gov.br/Downloads/sinapi-cadernos-tecnicos/SINAPI-CT-REVESTIMENTOS-CERAMICOS-INTERNOS.pdf" TargetMode="External"/><Relationship Id="rId6368" Type="http://schemas.openxmlformats.org/officeDocument/2006/relationships/hyperlink" Target="https://www.caixa.gov.br/Downloads/sinapi-cadernos-tecnicos/SINAPI-CT-INSTALACOES-DE-AR-CONDICIONADO-EM-COBRE.pdf" TargetMode="External"/><Relationship Id="rId7419" Type="http://schemas.openxmlformats.org/officeDocument/2006/relationships/hyperlink" Target="https://www.caixa.gov.br/Downloads/sinapi-cadernos-tecnicos/SINAPI-CT-MASSA-UNICA-INTERNA.pdf" TargetMode="External"/><Relationship Id="rId200" Type="http://schemas.openxmlformats.org/officeDocument/2006/relationships/hyperlink" Target="https://www.caixa.gov.br/Downloads/sinapi-cadernos-tecnicos/SINAPI-CT-ARGAMASSAS.pdf" TargetMode="External"/><Relationship Id="rId2978" Type="http://schemas.openxmlformats.org/officeDocument/2006/relationships/hyperlink" Target="https://www.caixa.gov.br/Downloads/sinapi-cadernos-tecnicos/SINAPI-CT-EQUIPAMENTOS-DE-PROTECAO-COLETIVA.pdf" TargetMode="External"/><Relationship Id="rId7900" Type="http://schemas.openxmlformats.org/officeDocument/2006/relationships/hyperlink" Target="https://www.caixa.gov.br/Downloads/sinapi-cadernos-tecnicos/SINAPI-CT-PINTURA-EM-MADEIRA.pdf" TargetMode="External"/><Relationship Id="rId5451" Type="http://schemas.openxmlformats.org/officeDocument/2006/relationships/hyperlink" Target="https://www.caixa.gov.br/Downloads/sinapi-cadernos-tecnicos/SINAPI-CT-INSTALACOES-PREDIAIS-DE-AGUA-FRIA-EM-PVC.pdf" TargetMode="External"/><Relationship Id="rId6502" Type="http://schemas.openxmlformats.org/officeDocument/2006/relationships/hyperlink" Target="https://www.caixa.gov.br/Downloads/sinapi-cadernos-tecnicos/SINAPI-CT-INSTALACOES-EM-COBRE.pdf" TargetMode="External"/><Relationship Id="rId4053" Type="http://schemas.openxmlformats.org/officeDocument/2006/relationships/hyperlink" Target="https://www.caixa.gov.br/Downloads/sinapi-cadernos-tecnicos/SINAPI-CT-FORMAS-PARA-ESTRUTURAS-DE-CONCRETO-ARMADO.pdf" TargetMode="External"/><Relationship Id="rId5104" Type="http://schemas.openxmlformats.org/officeDocument/2006/relationships/hyperlink" Target="https://www.caixa.gov.br/Downloads/sinapi-cadernos-tecnicos/SINAPI-CT-INSTALACOES-HIDRAULICAS-RESERVACAO-E-BOMBAS-DE-RECALQUE.pdf" TargetMode="External"/><Relationship Id="rId8674" Type="http://schemas.openxmlformats.org/officeDocument/2006/relationships/hyperlink" Target="https://www.caixa.gov.br/Downloads/sinapi-cadernos-tecnicos/SINAPI-CT-REDES-DE-LOGICA-TELEFONIA-E-IMAGEM.pdf" TargetMode="External"/><Relationship Id="rId9725" Type="http://schemas.openxmlformats.org/officeDocument/2006/relationships/hyperlink" Target="https://www.caixa.gov.br/Downloads/sinapi-cadernos-tecnicos/SINAPI-CT-VALVULAS-PARA-REDES-DE-SANEAMENTO.pdf" TargetMode="External"/><Relationship Id="rId1714" Type="http://schemas.openxmlformats.org/officeDocument/2006/relationships/hyperlink" Target="https://www.caixa.gov.br/Downloads/sinapi-cadernos-tecnicos/SINAPI-CT-CUSTOS-HORARIOS-PRODUTIVO-E-IMPRODUTIVO-DOS-EQUIPAMENTOS.pdf" TargetMode="External"/><Relationship Id="rId7276" Type="http://schemas.openxmlformats.org/officeDocument/2006/relationships/hyperlink" Target="https://www.caixa.gov.br/Downloads/sinapi-cadernos-tecnicos/SINAPI-CT-LUMINARIAS-EXTERNAS.pdf" TargetMode="External"/><Relationship Id="rId8327" Type="http://schemas.openxmlformats.org/officeDocument/2006/relationships/hyperlink" Target="https://www.caixa.gov.br/Downloads/sinapi-cadernos-tecnicos/SINAPI-CT-PRODUCAO-DE-CONCRETO.pdf" TargetMode="External"/><Relationship Id="rId2488" Type="http://schemas.openxmlformats.org/officeDocument/2006/relationships/hyperlink" Target="https://www.caixa.gov.br/Downloads/sinapi-cadernos-tecnicos/SINAPI-CT-DEPRECIACAO-JUROS-IMPOSTOS-E-SEGUROS-MANUTENCAO-E-MATERIAIS-NA-OPERACAO-DOS-EQUIPAMENTOS.pdf" TargetMode="External"/><Relationship Id="rId3886" Type="http://schemas.openxmlformats.org/officeDocument/2006/relationships/hyperlink" Target="https://www.caixa.gov.br/Downloads/sinapi-cadernos-tecnicos/SINAPI-CT-EXECUCAO-DE-TIRANTES.pdf" TargetMode="External"/><Relationship Id="rId4937" Type="http://schemas.openxmlformats.org/officeDocument/2006/relationships/hyperlink" Target="https://www.caixa.gov.br/Downloads/sinapi-cadernos-tecnicos/SINAPI-CT-INSTALACOES-HIDRAULICAS-RESERVACAO-E-BOMBAS-DE-RECALQUE.pdf" TargetMode="External"/><Relationship Id="rId3539" Type="http://schemas.openxmlformats.org/officeDocument/2006/relationships/hyperlink" Target="https://www.caixa.gov.br/Downloads/sinapi-cadernos-tecnicos/SINAPI-CT-ESQUADRIAS-PORTAS.pdf" TargetMode="External"/><Relationship Id="rId6012" Type="http://schemas.openxmlformats.org/officeDocument/2006/relationships/hyperlink" Target="https://www.caixa.gov.br/Downloads/sinapi-cadernos-tecnicos/SINAPI-CT-INSTALACOES-DE-GAS-E-INCENDIO-EM-ACO-E-FERRO-GALVANIZADO.pdf" TargetMode="External"/><Relationship Id="rId7410" Type="http://schemas.openxmlformats.org/officeDocument/2006/relationships/hyperlink" Target="https://www.caixa.gov.br/Downloads/sinapi-cadernos-tecnicos/SINAPI-CT-MASSA-UNICA-INTERNA.pdf" TargetMode="External"/><Relationship Id="rId9582" Type="http://schemas.openxmlformats.org/officeDocument/2006/relationships/hyperlink" Target="https://www.caixa.gov.br/Downloads/sinapi-cadernos-tecnicos/SINAPI-CT-VIDROS-E-ESPELHOS.pdf" TargetMode="External"/><Relationship Id="rId941" Type="http://schemas.openxmlformats.org/officeDocument/2006/relationships/hyperlink" Target="https://www.caixa.gov.br/Downloads/sinapi-cadernos-tecnicos/SINAPI-CT-ATERROS-BASES-SUB-BASES-E-IMPRIMACOES.pdf" TargetMode="External"/><Relationship Id="rId1571" Type="http://schemas.openxmlformats.org/officeDocument/2006/relationships/hyperlink" Target="https://www.caixa.gov.br/Downloads/sinapi-cadernos-tecnicos/SINAPI-CT-CUSTOS-HORARIOS-PRODUTIVO-E-IMPRODUTIVO-DOS-EQUIPAMENTOS.pdf" TargetMode="External"/><Relationship Id="rId2622" Type="http://schemas.openxmlformats.org/officeDocument/2006/relationships/hyperlink" Target="https://www.caixa.gov.br/Downloads/sinapi-cadernos-tecnicos/SINAPI-CT-DEPRECIACAO-JUROS-IMPOSTOS-E-SEGUROS-MANUTENCAO-E-MATERIAIS-NA-OPERACAO-DOS-EQUIPAMENTOS.pdf" TargetMode="External"/><Relationship Id="rId8184" Type="http://schemas.openxmlformats.org/officeDocument/2006/relationships/hyperlink" Target="https://www.caixa.gov.br/Downloads/sinapi-cadernos-tecnicos/SINAPI-CT-POCOS-DE-VISITA-E-CAIXAS-PARA-BOCAS-DE-LOBO.pdf" TargetMode="External"/><Relationship Id="rId9235" Type="http://schemas.openxmlformats.org/officeDocument/2006/relationships/hyperlink" Target="https://www.caixa.gov.br/Downloads/sinapi-cadernos-tecnicos/SINAPI-CT-TRANSPORTE-DE-MATERIAIS-DENTRO-DO-CANTEIRO-DE-OBRAS.pdf" TargetMode="External"/><Relationship Id="rId1224" Type="http://schemas.openxmlformats.org/officeDocument/2006/relationships/hyperlink" Target="https://www.caixa.gov.br/Downloads/sinapi-cadernos-tecnicos/SINAPI-CT-CANALETAS-GRELHAS-E-CAIXAS-COM-GRELHA-PARA-DRENAGEM.pdf" TargetMode="External"/><Relationship Id="rId4794" Type="http://schemas.openxmlformats.org/officeDocument/2006/relationships/hyperlink" Target="https://www.caixa.gov.br/Downloads/sinapi-cadernos-tecnicos/SINAPI-CT-INSTALACOES-ELETRICAS-REDE-DE-DISTRIBUICAO.pdf" TargetMode="External"/><Relationship Id="rId5845" Type="http://schemas.openxmlformats.org/officeDocument/2006/relationships/hyperlink" Target="https://www.caixa.gov.br/Downloads/sinapi-cadernos-tecnicos/SINAPI-CT-INSTALACOES-PREDIAIS-DE-AGUAS-PLUVIAIS-TUBOS-CONEXOES-CAIXAS-E-RALOS.pdf" TargetMode="External"/><Relationship Id="rId3396" Type="http://schemas.openxmlformats.org/officeDocument/2006/relationships/hyperlink" Target="https://www.caixa.gov.br/Downloads/sinapi-cadernos-tecnicos/SINAPI-CT-ESCORAMENTO-E-PREPARO-DE-FUNDO-DE-VALAS.pdf" TargetMode="External"/><Relationship Id="rId4447" Type="http://schemas.openxmlformats.org/officeDocument/2006/relationships/hyperlink" Target="https://www.caixa.gov.br/Downloads/sinapi-cadernos-tecnicos/SINAPI-CT-INSTALACOES-ELETRICAS-ELETRODUTOS-EMBUTIDOS-CABOS-CAIXAS-TOMADAS-E-INTERRUPTORES.pdf" TargetMode="External"/><Relationship Id="rId3049" Type="http://schemas.openxmlformats.org/officeDocument/2006/relationships/hyperlink" Target="https://www.caixa.gov.br/Downloads/sinapi-cadernos-tecnicos/SINAPI-CT-EQUIPAMENTOS-DE-PROTECAO-COLETIVA.pdf" TargetMode="External"/><Relationship Id="rId9092" Type="http://schemas.openxmlformats.org/officeDocument/2006/relationships/hyperlink" Target="https://www.caixa.gov.br/Downloads/sinapi-cadernos-tecnicos/SINAPI-CT-TRANSPORTE-FLUVIAL-CARGA-E-DESCARGA.pdf" TargetMode="External"/><Relationship Id="rId1081" Type="http://schemas.openxmlformats.org/officeDocument/2006/relationships/hyperlink" Target="https://www.caixa.gov.br/Downloads/sinapi-cadernos-tecnicos/SINAPI-CT-BOMBAS-HIDRAULICAS-CENTRIFUGAS-HORIZONTAIS-E-SUBMERSIVEIS.pdf" TargetMode="External"/><Relationship Id="rId3530" Type="http://schemas.openxmlformats.org/officeDocument/2006/relationships/hyperlink" Target="https://www.caixa.gov.br/Downloads/sinapi-cadernos-tecnicos/SINAPI-CT-ESQUADRIAS-PORTAS.pdf" TargetMode="External"/><Relationship Id="rId451" Type="http://schemas.openxmlformats.org/officeDocument/2006/relationships/hyperlink" Target="https://www.caixa.gov.br/Downloads/sinapi-cadernos-tecnicos/SINAPI-CT-ASSENTAMENTO-DE-TUBOS-DE-PVC-E-METALICOS-EM-REDES-DE-AGUA.pdf" TargetMode="External"/><Relationship Id="rId2132" Type="http://schemas.openxmlformats.org/officeDocument/2006/relationships/hyperlink" Target="https://www.caixa.gov.br/Downloads/sinapi-cadernos-tecnicos/SINAPI-CT-DEPRECIACAO-JUROS-IMPOSTOS-E-SEGUROS-MANUTENCAO-E-MATERIAIS-NA-OPERACAO-DOS-EQUIPAMENTOS.pdf" TargetMode="External"/><Relationship Id="rId6753" Type="http://schemas.openxmlformats.org/officeDocument/2006/relationships/hyperlink" Target="https://www.caixa.gov.br/Downloads/sinapi-cadernos-tecnicos/SINAPI-CT-LIGACOES-PREDIAIS-DE-AGUA-E-ESGOTO.pdf" TargetMode="External"/><Relationship Id="rId7804" Type="http://schemas.openxmlformats.org/officeDocument/2006/relationships/hyperlink" Target="https://www.caixa.gov.br/Downloads/sinapi-cadernos-tecnicos/SINAPI-CT-PERFURACAO-HORIZONTAL-DIRECIONAL-HDD.pdf" TargetMode="External"/><Relationship Id="rId104" Type="http://schemas.openxmlformats.org/officeDocument/2006/relationships/hyperlink" Target="https://www.caixa.gov.br/Downloads/sinapi-cadernos-tecnicos/SINAPI-CT-ARGAMASSAS.pdf" TargetMode="External"/><Relationship Id="rId5355" Type="http://schemas.openxmlformats.org/officeDocument/2006/relationships/hyperlink" Target="https://www.caixa.gov.br/Downloads/sinapi-cadernos-tecnicos/SINAPI-CT-INSTALACOES-PREDIAIS-DE-ESGOTO-TUBOS-E-CONEXOES.pdf" TargetMode="External"/><Relationship Id="rId6406" Type="http://schemas.openxmlformats.org/officeDocument/2006/relationships/hyperlink" Target="https://www.caixa.gov.br/Downloads/sinapi-cadernos-tecnicos/SINAPI-CT-INSTALACOES-EM-COBRE.pdf" TargetMode="External"/><Relationship Id="rId5008" Type="http://schemas.openxmlformats.org/officeDocument/2006/relationships/hyperlink" Target="https://www.caixa.gov.br/Downloads/sinapi-cadernos-tecnicos/SINAPI-CT-INSTALACOES-HIDRAULICAS-RESERVACAO-E-BOMBAS-DE-RECALQUE.pdf" TargetMode="External"/><Relationship Id="rId8578" Type="http://schemas.openxmlformats.org/officeDocument/2006/relationships/hyperlink" Target="https://www.caixa.gov.br/Downloads/sinapi-cadernos-tecnicos/SINAPI-CT-REDES-ENTERRADAS-DE-DISTRIBUICAO-ELETRICA.pdf" TargetMode="External"/><Relationship Id="rId9629" Type="http://schemas.openxmlformats.org/officeDocument/2006/relationships/hyperlink" Target="https://www.caixa.gov.br/Downloads/sinapi-cadernos-tecnicos/SINAPI-CT-VALVULAS-E-REGISTROS-PARA-SISTEMAS-PREDIAIS.pdf" TargetMode="External"/><Relationship Id="rId1965" Type="http://schemas.openxmlformats.org/officeDocument/2006/relationships/hyperlink" Target="https://www.caixa.gov.br/Downloads/sinapi-cadernos-tecnicos/SINAPI-CT-DEPRECIACAO-JUROS-IMPOSTOS-E-SEGUROS-MANUTENCAO-E-MATERIAIS-NA-OPERACAO-DOS-EQUIPAMENTOS.pdf" TargetMode="External"/><Relationship Id="rId1618" Type="http://schemas.openxmlformats.org/officeDocument/2006/relationships/hyperlink" Target="https://www.caixa.gov.br/Downloads/sinapi-cadernos-tecnicos/SINAPI-CT-CUSTOS-HORARIOS-PRODUTIVO-E-IMPRODUTIVO-DOS-EQUIPAMENTOS.pdf" TargetMode="External"/><Relationship Id="rId3040" Type="http://schemas.openxmlformats.org/officeDocument/2006/relationships/hyperlink" Target="https://www.caixa.gov.br/Downloads/sinapi-cadernos-tecnicos/SINAPI-CT-EQUIPAMENTOS-DE-PROTECAO-COLETIVA.pdf" TargetMode="External"/><Relationship Id="rId7661" Type="http://schemas.openxmlformats.org/officeDocument/2006/relationships/hyperlink" Target="https://www.caixa.gov.br/Downloads/sinapi-cadernos-tecnicos/SINAPI-CT-PASSEIOS-DE-CONCRETO.pdf" TargetMode="External"/><Relationship Id="rId8712" Type="http://schemas.openxmlformats.org/officeDocument/2006/relationships/hyperlink" Target="https://www.caixa.gov.br/Downloads/sinapi-cadernos-tecnicos/SINAPI-CT-REDES-DE-AGUA-E-ESGOTO-EM-PEAD-LISO-(TUBOS-E-CONEXOES).pdf" TargetMode="External"/><Relationship Id="rId6263" Type="http://schemas.openxmlformats.org/officeDocument/2006/relationships/hyperlink" Target="https://www.caixa.gov.br/Downloads/sinapi-cadernos-tecnicos/SINAPI-CT-INSTALACOES-DE-GAS-EM-PEX-MULTICAMADAS.pdf" TargetMode="External"/><Relationship Id="rId7314" Type="http://schemas.openxmlformats.org/officeDocument/2006/relationships/hyperlink" Target="https://www.caixa.gov.br/Downloads/sinapi-cadernos-tecnicos/SINAPI-CT-MASSA-UNICA-EXTERNA.pdf" TargetMode="External"/><Relationship Id="rId2873" Type="http://schemas.openxmlformats.org/officeDocument/2006/relationships/hyperlink" Target="https://www.caixa.gov.br/Downloads/sinapi-cadernos-tecnicos/SINAPI-CT-ELETROCALHAS.pdf" TargetMode="External"/><Relationship Id="rId3924" Type="http://schemas.openxmlformats.org/officeDocument/2006/relationships/hyperlink" Target="https://www.caixa.gov.br/Downloads/sinapi-cadernos-tecnicos/SINAPI-CT-FOSSAS-E-SUMIDOUROS.pdf" TargetMode="External"/><Relationship Id="rId9486" Type="http://schemas.openxmlformats.org/officeDocument/2006/relationships/hyperlink" Target="https://www.caixa.gov.br/Downloads/sinapi-cadernos-tecnicos/SINAPI-CT-TUBULACAO-FLANGEADA-PARA-REDES-DE-AGUA.pdf" TargetMode="External"/><Relationship Id="rId845" Type="http://schemas.openxmlformats.org/officeDocument/2006/relationships/hyperlink" Target="https://www.caixa.gov.br/Downloads/sinapi-cadernos-tecnicos/SINAPI-CT-ATERROS-BASES-SUB-BASES-E-IMPRIMACOES.pdf" TargetMode="External"/><Relationship Id="rId1475" Type="http://schemas.openxmlformats.org/officeDocument/2006/relationships/hyperlink" Target="https://www.caixa.gov.br/Downloads/sinapi-cadernos-tecnicos/SINAPI-CT-CUSTOS-HORARIOS-PRODUTIVO-E-IMPRODUTIVO-DOS-EQUIPAMENTOS.pdf" TargetMode="External"/><Relationship Id="rId2526" Type="http://schemas.openxmlformats.org/officeDocument/2006/relationships/hyperlink" Target="https://www.caixa.gov.br/Downloads/sinapi-cadernos-tecnicos/SINAPI-CT-DEPRECIACAO-JUROS-IMPOSTOS-E-SEGUROS-MANUTENCAO-E-MATERIAIS-NA-OPERACAO-DOS-EQUIPAMENTOS.pdf" TargetMode="External"/><Relationship Id="rId8088" Type="http://schemas.openxmlformats.org/officeDocument/2006/relationships/hyperlink" Target="https://www.caixa.gov.br/Downloads/sinapi-cadernos-tecnicos/SINAPI-CT-POSTES-DE-CONCRETO-E-METALICOS.pdf" TargetMode="External"/><Relationship Id="rId9139" Type="http://schemas.openxmlformats.org/officeDocument/2006/relationships/hyperlink" Target="https://www.caixa.gov.br/Downloads/sinapi-cadernos-tecnicos/SINAPI-CT-TRANSPORTE-FLUVIAL-CARGA-E-DESCARGA.pdf" TargetMode="External"/><Relationship Id="rId1128" Type="http://schemas.openxmlformats.org/officeDocument/2006/relationships/hyperlink" Target="https://www.caixa.gov.br/Downloads/sinapi-cadernos-tecnicos/SINAPI-CT-CAIXAS-ENTERRADAS.pdf" TargetMode="External"/><Relationship Id="rId4698" Type="http://schemas.openxmlformats.org/officeDocument/2006/relationships/hyperlink" Target="https://www.caixa.gov.br/Downloads/sinapi-cadernos-tecnicos/SINAPI-CT-INSTALACOES-ELETRICAS-QUADROS-CABOS-DISJUNTORES-CONTATORES-E-BARRAMENTOS-BLINDADOS.pdf" TargetMode="External"/><Relationship Id="rId5749" Type="http://schemas.openxmlformats.org/officeDocument/2006/relationships/hyperlink" Target="https://www.caixa.gov.br/Downloads/sinapi-cadernos-tecnicos/SINAPI-CT-INSTALACOES-PREDIAIS-DE-AGUA-QUENTE-EM-CPVC.pdf" TargetMode="External"/><Relationship Id="rId7171" Type="http://schemas.openxmlformats.org/officeDocument/2006/relationships/hyperlink" Target="https://www.caixa.gov.br/Downloads/sinapi-cadernos-tecnicos/SINAPI-CT-LOUCAS-E-METAIS.pdf" TargetMode="External"/><Relationship Id="rId8222" Type="http://schemas.openxmlformats.org/officeDocument/2006/relationships/hyperlink" Target="https://www.caixa.gov.br/Downloads/sinapi-cadernos-tecnicos/SINAPI-CT-POCOS-DE-VISITA-E-CAIXAS-PARA-BOCAS-DE-LOBO.pdf" TargetMode="External"/><Relationship Id="rId9620" Type="http://schemas.openxmlformats.org/officeDocument/2006/relationships/hyperlink" Target="https://www.caixa.gov.br/Downloads/sinapi-cadernos-tecnicos/SINAPI-CT-VIDROS-E-ESPELHOS.pdf" TargetMode="External"/><Relationship Id="rId3781" Type="http://schemas.openxmlformats.org/officeDocument/2006/relationships/hyperlink" Target="https://www.caixa.gov.br/Downloads/sinapi-cadernos-tecnicos/SINAPI-CT-ESTRUTURAS-DE-MADEIRA.pdf" TargetMode="External"/><Relationship Id="rId4832" Type="http://schemas.openxmlformats.org/officeDocument/2006/relationships/hyperlink" Target="https://www.caixa.gov.br/Downloads/sinapi-cadernos-tecnicos/SINAPI-CT-INSTALACOES-HIDRAULICAS-RESERVACAO-E-BOMBAS-DE-RECALQUE.pdf" TargetMode="External"/><Relationship Id="rId2383" Type="http://schemas.openxmlformats.org/officeDocument/2006/relationships/hyperlink" Target="https://www.caixa.gov.br/Downloads/sinapi-cadernos-tecnicos/SINAPI-CT-DEPRECIACAO-JUROS-IMPOSTOS-E-SEGUROS-MANUTENCAO-E-MATERIAIS-NA-OPERACAO-DOS-EQUIPAMENTOS.pdf" TargetMode="External"/><Relationship Id="rId3434" Type="http://schemas.openxmlformats.org/officeDocument/2006/relationships/hyperlink" Target="https://www.caixa.gov.br/Downloads/sinapi-cadernos-tecnicos/SINAPI-CT-ESQUADRIAS-JANELAS.pdf" TargetMode="External"/><Relationship Id="rId355" Type="http://schemas.openxmlformats.org/officeDocument/2006/relationships/hyperlink" Target="https://www.caixa.gov.br/Downloads/sinapi-cadernos-tecnicos/SINAPI-CT-ASSENTAMENTO-DE-TUBOS-DE-ESGOTO-EM-PVC-E-PEAD.pdf" TargetMode="External"/><Relationship Id="rId2036" Type="http://schemas.openxmlformats.org/officeDocument/2006/relationships/hyperlink" Target="https://www.caixa.gov.br/Downloads/sinapi-cadernos-tecnicos/SINAPI-CT-DEPRECIACAO-JUROS-IMPOSTOS-E-SEGUROS-MANUTENCAO-E-MATERIAIS-NA-OPERACAO-DOS-EQUIPAMENTOS.pdf" TargetMode="External"/><Relationship Id="rId6657" Type="http://schemas.openxmlformats.org/officeDocument/2006/relationships/hyperlink" Target="https://www.caixa.gov.br/Downloads/sinapi-cadernos-tecnicos/SINAPI-CT-LAJES-PRE-MOLDADAS.pdf" TargetMode="External"/><Relationship Id="rId7708" Type="http://schemas.openxmlformats.org/officeDocument/2006/relationships/hyperlink" Target="https://www.caixa.gov.br/Downloads/sinapi-cadernos-tecnicos/SINAPI-CT-PAVIMENTO-INTERTRAVADO.pdf" TargetMode="External"/><Relationship Id="rId5259" Type="http://schemas.openxmlformats.org/officeDocument/2006/relationships/hyperlink" Target="https://www.caixa.gov.br/Downloads/sinapi-cadernos-tecnicos/SINAPI-CT-INSTALACOES-HIDRAULICAS-EM-PPR.pdf" TargetMode="External"/><Relationship Id="rId9130" Type="http://schemas.openxmlformats.org/officeDocument/2006/relationships/hyperlink" Target="https://www.caixa.gov.br/Downloads/sinapi-cadernos-tecnicos/SINAPI-CT-TRANSPORTE-FLUVIAL-CARGA-E-DESCARGA.pdf" TargetMode="External"/><Relationship Id="rId1869" Type="http://schemas.openxmlformats.org/officeDocument/2006/relationships/hyperlink" Target="https://www.caixa.gov.br/Downloads/sinapi-cadernos-tecnicos/SINAPI-CT-DEMOLICOES-E-REMOCOES.pdf" TargetMode="External"/><Relationship Id="rId3291" Type="http://schemas.openxmlformats.org/officeDocument/2006/relationships/hyperlink" Target="https://www.caixa.gov.br/Downloads/sinapi-cadernos-tecnicos/SINAPI-CT-ESCAVACAO-DE-VALAS.pdf" TargetMode="External"/><Relationship Id="rId5740" Type="http://schemas.openxmlformats.org/officeDocument/2006/relationships/hyperlink" Target="https://www.caixa.gov.br/Downloads/sinapi-cadernos-tecnicos/SINAPI-CT-INSTALACOES-PREDIAIS-DE-AGUA-QUENTE-EM-CPVC.pdf" TargetMode="External"/><Relationship Id="rId4342" Type="http://schemas.openxmlformats.org/officeDocument/2006/relationships/hyperlink" Target="https://www.caixa.gov.br/Downloads/sinapi-cadernos-tecnicos/SINAPI-CT-IMPERMEABILIZACAO-PROTECAO-MECANICA-E-TRATAMENTO-DE-JUNTA.pdf" TargetMode="External"/><Relationship Id="rId8963" Type="http://schemas.openxmlformats.org/officeDocument/2006/relationships/hyperlink" Target="https://www.caixa.gov.br/Downloads/sinapi-cadernos-tecnicos/SINAPI-CT-SISTEMAS-DE-MEDICAO.pdf" TargetMode="External"/><Relationship Id="rId7565" Type="http://schemas.openxmlformats.org/officeDocument/2006/relationships/hyperlink" Target="https://www.caixa.gov.br/Downloads/sinapi-cadernos-tecnicos/SINAPI-CT-PAREDES-DE-CONCRETO-ESTUCAMENTO.pdf" TargetMode="External"/><Relationship Id="rId8616" Type="http://schemas.openxmlformats.org/officeDocument/2006/relationships/hyperlink" Target="https://www.caixa.gov.br/Downloads/sinapi-cadernos-tecnicos/SINAPI-CT-REDES-DE-LOGICA-TELEFONIA-E-IMAGEM.pdf" TargetMode="External"/><Relationship Id="rId6167" Type="http://schemas.openxmlformats.org/officeDocument/2006/relationships/hyperlink" Target="https://www.caixa.gov.br/Downloads/sinapi-cadernos-tecnicos/SINAPI-CT-INSTALACOES-DE-GAS-E-INCENDIO-EM-ACO-E-FERRO-GALVANIZADO.pdf" TargetMode="External"/><Relationship Id="rId7218" Type="http://schemas.openxmlformats.org/officeDocument/2006/relationships/hyperlink" Target="https://www.caixa.gov.br/Downloads/sinapi-cadernos-tecnicos/SINAPI-CT-LOUCAS-E-METAIS.pdf" TargetMode="External"/><Relationship Id="rId2777" Type="http://schemas.openxmlformats.org/officeDocument/2006/relationships/hyperlink" Target="https://www.caixa.gov.br/Downloads/sinapi-cadernos-tecnicos/SINAPI-CT-DRENOS.pdf" TargetMode="External"/><Relationship Id="rId749" Type="http://schemas.openxmlformats.org/officeDocument/2006/relationships/hyperlink" Target="https://www.caixa.gov.br/Downloads/sinapi-cadernos-tecnicos/SINAPI-CT-ATERRO-E-REATERRO-DE-VALAS.pdf" TargetMode="External"/><Relationship Id="rId1379" Type="http://schemas.openxmlformats.org/officeDocument/2006/relationships/hyperlink" Target="https://www.caixa.gov.br/Downloads/sinapi-cadernos-tecnicos/SINAPI-CT-CONCRETO-PROTENDIDO.pdf" TargetMode="External"/><Relationship Id="rId3828" Type="http://schemas.openxmlformats.org/officeDocument/2006/relationships/hyperlink" Target="https://www.caixa.gov.br/Downloads/sinapi-cadernos-tecnicos/SINAPI-CT-ESTRUTURAS-DE-MADEIRA.pdf" TargetMode="External"/><Relationship Id="rId5250" Type="http://schemas.openxmlformats.org/officeDocument/2006/relationships/hyperlink" Target="https://www.caixa.gov.br/Downloads/sinapi-cadernos-tecnicos/SINAPI-CT-INSTALACOES-HIDRAULICAS-EM-PPR.pdf" TargetMode="External"/><Relationship Id="rId6301" Type="http://schemas.openxmlformats.org/officeDocument/2006/relationships/hyperlink" Target="https://www.caixa.gov.br/Downloads/sinapi-cadernos-tecnicos/SINAPI-CT-INSTALACOES-DE-GAS-EM-PEX-MULTICAMADAS.pdf" TargetMode="External"/><Relationship Id="rId85" Type="http://schemas.openxmlformats.org/officeDocument/2006/relationships/hyperlink" Target="https://www.caixa.gov.br/Downloads/sinapi-cadernos-tecnicos/SINAPI-CT-ALVENARIA-DE-VEDACAO.pdf" TargetMode="External"/><Relationship Id="rId1860" Type="http://schemas.openxmlformats.org/officeDocument/2006/relationships/hyperlink" Target="https://www.caixa.gov.br/Downloads/sinapi-cadernos-tecnicos/SINAPI-CT-DEMOLICOES-E-REMOCOES.pdf" TargetMode="External"/><Relationship Id="rId2911" Type="http://schemas.openxmlformats.org/officeDocument/2006/relationships/hyperlink" Target="https://www.caixa.gov.br/Downloads/sinapi-cadernos-tecnicos/SINAPI-CT-ELETROCALHAS.pdf" TargetMode="External"/><Relationship Id="rId7075" Type="http://schemas.openxmlformats.org/officeDocument/2006/relationships/hyperlink" Target="https://www.caixa.gov.br/Downloads/sinapi-metodologia/Livro_SINAPI_Calculos_Parametros.pdf" TargetMode="External"/><Relationship Id="rId8473" Type="http://schemas.openxmlformats.org/officeDocument/2006/relationships/hyperlink" Target="https://www.caixa.gov.br/Downloads/sinapi-cadernos-tecnicos/SINAPI-CT-RASGOS-E-FIXACOES.pdf" TargetMode="External"/><Relationship Id="rId9524" Type="http://schemas.openxmlformats.org/officeDocument/2006/relationships/hyperlink" Target="https://www.caixa.gov.br/Downloads/sinapi-cadernos-tecnicos/SINAPI-CT-USINAGENS.pdf" TargetMode="External"/><Relationship Id="rId1513" Type="http://schemas.openxmlformats.org/officeDocument/2006/relationships/hyperlink" Target="https://www.caixa.gov.br/Downloads/sinapi-cadernos-tecnicos/SINAPI-CT-CUSTOS-HORARIOS-PRODUTIVO-E-IMPRODUTIVO-DOS-EQUIPAMENTOS.pdf" TargetMode="External"/><Relationship Id="rId8126" Type="http://schemas.openxmlformats.org/officeDocument/2006/relationships/hyperlink" Target="https://www.caixa.gov.br/Downloads/sinapi-cadernos-tecnicos/SINAPI-CT-POSTES-DE-CONCRETO-E-METALICOS.pdf" TargetMode="External"/><Relationship Id="rId3685" Type="http://schemas.openxmlformats.org/officeDocument/2006/relationships/hyperlink" Target="https://www.caixa.gov.br/Downloads/sinapi-cadernos-tecnicos/SINAPI-CT-ESTRUTURA-E-TRAMA-PARA-COBERTURA.pdf" TargetMode="External"/><Relationship Id="rId4736" Type="http://schemas.openxmlformats.org/officeDocument/2006/relationships/hyperlink" Target="https://www.caixa.gov.br/Downloads/sinapi-cadernos-tecnicos/SINAPI-CT-INSTALACOES-ELETRICAS-REDE-DE-DISTRIBUICAO.pdf" TargetMode="External"/><Relationship Id="rId2287" Type="http://schemas.openxmlformats.org/officeDocument/2006/relationships/hyperlink" Target="https://www.caixa.gov.br/Downloads/sinapi-cadernos-tecnicos/SINAPI-CT-DEPRECIACAO-JUROS-IMPOSTOS-E-SEGUROS-MANUTENCAO-E-MATERIAIS-NA-OPERACAO-DOS-EQUIPAMENTOS.pdf" TargetMode="External"/><Relationship Id="rId3338" Type="http://schemas.openxmlformats.org/officeDocument/2006/relationships/hyperlink" Target="https://www.caixa.gov.br/Downloads/sinapi-cadernos-tecnicos/SINAPI-CT-ESCAVACAO-EM-MATERIAL-DE-3&#170;-CATEGORIA.pdf" TargetMode="External"/><Relationship Id="rId7959" Type="http://schemas.openxmlformats.org/officeDocument/2006/relationships/hyperlink" Target="https://www.caixa.gov.br/Downloads/sinapi-cadernos-tecnicos/SINAPI-CT-PINTURA-EM-SUPERFICIES-METALICAS.pdf" TargetMode="External"/><Relationship Id="rId259" Type="http://schemas.openxmlformats.org/officeDocument/2006/relationships/hyperlink" Target="https://www.caixa.gov.br/Downloads/sinapi-cadernos-tecnicos/SINAPI-CT-ARGAMASSAS.pdf" TargetMode="External"/><Relationship Id="rId9381" Type="http://schemas.openxmlformats.org/officeDocument/2006/relationships/hyperlink" Target="https://www.caixa.gov.br/Downloads/sinapi-cadernos-tecnicos/SINAPI-CT-TRANSPORTE-CARGA-E-DESCARGA-DE-MATERIAIS.pdf" TargetMode="External"/><Relationship Id="rId1370" Type="http://schemas.openxmlformats.org/officeDocument/2006/relationships/hyperlink" Target="https://www.caixa.gov.br/Downloads/sinapi-cadernos-tecnicos/SINAPI-CT-CONCRETO-PROTENDIDO.pdf" TargetMode="External"/><Relationship Id="rId9034" Type="http://schemas.openxmlformats.org/officeDocument/2006/relationships/hyperlink" Target="https://www.caixa.gov.br/Downloads/sinapi-cadernos-tecnicos/SINAPI-CT-TELHAMENTO-PARA-COBERTURA.pdf" TargetMode="External"/><Relationship Id="rId740" Type="http://schemas.openxmlformats.org/officeDocument/2006/relationships/hyperlink" Target="https://www.caixa.gov.br/Downloads/sinapi-cadernos-tecnicos/SINAPI-CT-ATERRO-E-REATERRO-DE-VALAS.pdf" TargetMode="External"/><Relationship Id="rId1023" Type="http://schemas.openxmlformats.org/officeDocument/2006/relationships/hyperlink" Target="https://www.caixa.gov.br/Downloads/sinapi-cadernos-tecnicos/SINAPI-CT-BOCAS-PARA-BUEIROS.pdf" TargetMode="External"/><Relationship Id="rId2421" Type="http://schemas.openxmlformats.org/officeDocument/2006/relationships/hyperlink" Target="https://www.caixa.gov.br/Downloads/sinapi-cadernos-tecnicos/SINAPI-CT-DEPRECIACAO-JUROS-IMPOSTOS-E-SEGUROS-MANUTENCAO-E-MATERIAIS-NA-OPERACAO-DOS-EQUIPAMENTOS.pdf" TargetMode="External"/><Relationship Id="rId5991" Type="http://schemas.openxmlformats.org/officeDocument/2006/relationships/hyperlink" Target="https://www.caixa.gov.br/Downloads/sinapi-cadernos-tecnicos/SINAPI-CT-INSTALACOES-DE-GAS-E-INCENDIO-EM-ACO-E-FERRO-GALVANIZADO.pdf" TargetMode="External"/><Relationship Id="rId4593" Type="http://schemas.openxmlformats.org/officeDocument/2006/relationships/hyperlink" Target="https://www.caixa.gov.br/Downloads/sinapi-cadernos-tecnicos/SINAPI-CT-INSTALACOES-ELETRICAS-ELETRODUTOS-CONEXOES-E-CONDULETES-APARENTES.pdf" TargetMode="External"/><Relationship Id="rId5644" Type="http://schemas.openxmlformats.org/officeDocument/2006/relationships/hyperlink" Target="https://www.caixa.gov.br/Downloads/sinapi-cadernos-tecnicos/SINAPI-CT-INSTALACOES-PREDIAIS-DE-AGUA-FRIA-EM-PVC.pdf" TargetMode="External"/><Relationship Id="rId3195" Type="http://schemas.openxmlformats.org/officeDocument/2006/relationships/hyperlink" Target="https://www.caixa.gov.br/Downloads/sinapi-cadernos-tecnicos/SINAPI-CT-ESCAVACAO-VERTICAL-A-CEU-ABERTO.pdf" TargetMode="External"/><Relationship Id="rId4246" Type="http://schemas.openxmlformats.org/officeDocument/2006/relationships/hyperlink" Target="https://www.caixa.gov.br/Downloads/sinapi-cadernos-tecnicos/SINAPI-CT-GUIAS-E-SARJETAS.pdf" TargetMode="External"/><Relationship Id="rId8867" Type="http://schemas.openxmlformats.org/officeDocument/2006/relationships/hyperlink" Target="https://www.caixa.gov.br/Downloads/sinapi-cadernos-tecnicos/SINAPI-CT-SINALIZACAO-HORIZONTAL-VIARIA.pdf" TargetMode="External"/><Relationship Id="rId7469" Type="http://schemas.openxmlformats.org/officeDocument/2006/relationships/hyperlink" Target="https://www.caixa.gov.br/Downloads/sinapi-cadernos-tecnicos/SINAPI-CT-MOBILIARIO-URBANO.pdf" TargetMode="External"/><Relationship Id="rId1907" Type="http://schemas.openxmlformats.org/officeDocument/2006/relationships/hyperlink" Target="https://www.caixa.gov.br/Downloads/sinapi-cadernos-tecnicos/SINAPI-CT-DEPRECIACAO-JUROS-IMPOSTOS-E-SEGUROS-MANUTENCAO-E-MATERIAIS-NA-OPERACAO-DOS-EQUIPAMENTOS.pdf" TargetMode="External"/><Relationship Id="rId250" Type="http://schemas.openxmlformats.org/officeDocument/2006/relationships/hyperlink" Target="https://www.caixa.gov.br/Downloads/sinapi-cadernos-tecnicos/SINAPI-CT-ARGAMASSAS.pdf" TargetMode="External"/><Relationship Id="rId7950" Type="http://schemas.openxmlformats.org/officeDocument/2006/relationships/hyperlink" Target="https://www.caixa.gov.br/Downloads/sinapi-cadernos-tecnicos/SINAPI-CT-PINTURA-EM-SUPERFICIES-METALICAS.pdf" TargetMode="External"/><Relationship Id="rId5154" Type="http://schemas.openxmlformats.org/officeDocument/2006/relationships/hyperlink" Target="https://www.caixa.gov.br/Downloads/sinapi-cadernos-tecnicos/SINAPI-CT-INSTALACOES-HIDRAULICAS-EM-PEX.pdf" TargetMode="External"/><Relationship Id="rId6552" Type="http://schemas.openxmlformats.org/officeDocument/2006/relationships/hyperlink" Target="https://www.caixa.gov.br/Downloads/sinapi-cadernos-tecnicos/SINAPI-CT-INSTALACOES-EM-COBRE.pdf" TargetMode="External"/><Relationship Id="rId7603" Type="http://schemas.openxmlformats.org/officeDocument/2006/relationships/hyperlink" Target="https://www.caixa.gov.br/Downloads/sinapi-cadernos-tecnicos/SINAPI-CT-PAREDES-EM-DRYWALL.pdf" TargetMode="External"/><Relationship Id="rId6205" Type="http://schemas.openxmlformats.org/officeDocument/2006/relationships/hyperlink" Target="https://www.caixa.gov.br/Downloads/sinapi-cadernos-tecnicos/SINAPI-CT-INSTALACOES-DE-GAS-E-INCENDIO-EM-ACO-E-FERRO-GALVANIZADO.pdf" TargetMode="External"/><Relationship Id="rId9775" Type="http://schemas.openxmlformats.org/officeDocument/2006/relationships/hyperlink" Target="https://www.caixa.gov.br/Downloads/sinapi-cadernos-tecnicos/SINAPI-CT-VALVULAS-PARA-REDES-DE-SANEAMENTO.pdf" TargetMode="External"/><Relationship Id="rId1764" Type="http://schemas.openxmlformats.org/officeDocument/2006/relationships/hyperlink" Target="https://www.caixa.gov.br/Downloads/sinapi-cadernos-tecnicos/SINAPI-CT-CUSTOS-HORARIOS-PRODUTIVO-E-IMPRODUTIVO-DOS-EQUIPAMENTOS.pdf" TargetMode="External"/><Relationship Id="rId2815" Type="http://schemas.openxmlformats.org/officeDocument/2006/relationships/hyperlink" Target="https://www.caixa.gov.br/Downloads/sinapi-cadernos-tecnicos/SINAPI-CT-DUTOS-PARA-AR-CONDICIONADO.pdf" TargetMode="External"/><Relationship Id="rId8377" Type="http://schemas.openxmlformats.org/officeDocument/2006/relationships/hyperlink" Target="https://www.caixa.gov.br/Downloads/sinapi-cadernos-tecnicos/SINAPI-CT-RADIER-PISO-DE-CONCRETO-E-LAJE-SOBRE-SOLO.pdf" TargetMode="External"/><Relationship Id="rId9428" Type="http://schemas.openxmlformats.org/officeDocument/2006/relationships/hyperlink" Target="https://www.caixa.gov.br/Downloads/sinapi-cadernos-tecnicos/SINAPI-CT-TRATAMENTOS-SUPERFICIAIS.pdf" TargetMode="External"/><Relationship Id="rId1417" Type="http://schemas.openxmlformats.org/officeDocument/2006/relationships/hyperlink" Target="https://www.caixa.gov.br/Downloads/sinapi-cadernos-tecnicos/SINAPI-CT-CONTRAPISO.pdf" TargetMode="External"/><Relationship Id="rId4987" Type="http://schemas.openxmlformats.org/officeDocument/2006/relationships/hyperlink" Target="https://www.caixa.gov.br/Downloads/sinapi-cadernos-tecnicos/SINAPI-CT-INSTALACOES-HIDRAULICAS-RESERVACAO-E-BOMBAS-DE-RECALQUE.pdf" TargetMode="External"/><Relationship Id="rId3589" Type="http://schemas.openxmlformats.org/officeDocument/2006/relationships/hyperlink" Target="https://www.caixa.gov.br/Downloads/sinapi-cadernos-tecnicos/SINAPI-CT-ESTACAS-ESCAVADAS-SEM-FLUIDO-ESTABILIZANTE.pdf" TargetMode="External"/><Relationship Id="rId7460" Type="http://schemas.openxmlformats.org/officeDocument/2006/relationships/hyperlink" Target="https://www.caixa.gov.br/Downloads/sinapi-cadernos-tecnicos/SINAPI-CT-MOBILIARIO-URBANO.pdf" TargetMode="External"/><Relationship Id="rId8511" Type="http://schemas.openxmlformats.org/officeDocument/2006/relationships/hyperlink" Target="https://www.caixa.gov.br/Downloads/sinapi-cadernos-tecnicos/SINAPI-CT-RECOMPOSICAO-DE-PAVIMENTOS.pdf" TargetMode="External"/><Relationship Id="rId6062" Type="http://schemas.openxmlformats.org/officeDocument/2006/relationships/hyperlink" Target="https://www.caixa.gov.br/Downloads/sinapi-cadernos-tecnicos/SINAPI-CT-INSTALACOES-DE-GAS-E-INCENDIO-EM-ACO-E-FERRO-GALVANIZADO.pdf" TargetMode="External"/><Relationship Id="rId7113" Type="http://schemas.openxmlformats.org/officeDocument/2006/relationships/hyperlink" Target="https://www.caixa.gov.br/Downloads/sinapi-metodologia/Livro_SINAPI_Calculos_Parametros.pdf" TargetMode="External"/><Relationship Id="rId9285" Type="http://schemas.openxmlformats.org/officeDocument/2006/relationships/hyperlink" Target="https://www.caixa.gov.br/Downloads/sinapi-cadernos-tecnicos/SINAPI-CT-TRANSPORTE-CARGA-E-DESCARGA-DE-MATERIAIS.pdf" TargetMode="External"/><Relationship Id="rId991" Type="http://schemas.openxmlformats.org/officeDocument/2006/relationships/hyperlink" Target="https://www.caixa.gov.br/Downloads/sinapi-cadernos-tecnicos/SINAPI-CT-BOCAS-PARA-BUEIROS.pdf" TargetMode="External"/><Relationship Id="rId2672" Type="http://schemas.openxmlformats.org/officeDocument/2006/relationships/hyperlink" Target="https://www.caixa.gov.br/Downloads/sinapi-cadernos-tecnicos/SINAPI-CT-DEPRECIACAO-JUROS-IMPOSTOS-E-SEGUROS-MANUTENCAO-E-MATERIAIS-NA-OPERACAO-DOS-EQUIPAMENTOS.pdf" TargetMode="External"/><Relationship Id="rId3723" Type="http://schemas.openxmlformats.org/officeDocument/2006/relationships/hyperlink" Target="https://www.caixa.gov.br/Downloads/sinapi-cadernos-tecnicos/SINAPI-CT-ESTRUTURA-E-TRAMA-PARA-COBERTURA.pdf" TargetMode="External"/><Relationship Id="rId644" Type="http://schemas.openxmlformats.org/officeDocument/2006/relationships/hyperlink" Target="https://www.caixa.gov.br/Downloads/sinapi-cadernos-tecnicos/SINAPI-CT-ASSENTAMENTO-DE-TUBOS-DE-ESGOTO-OU-DRENAGEM-PLUVIAL-EM-CONCRETO.pdf" TargetMode="External"/><Relationship Id="rId1274" Type="http://schemas.openxmlformats.org/officeDocument/2006/relationships/hyperlink" Target="https://www.caixa.gov.br/Downloads/sinapi-cadernos-tecnicos/SINAPI-CT-CHAPISCO.pdf" TargetMode="External"/><Relationship Id="rId2325" Type="http://schemas.openxmlformats.org/officeDocument/2006/relationships/hyperlink" Target="https://www.caixa.gov.br/Downloads/sinapi-cadernos-tecnicos/SINAPI-CT-DEPRECIACAO-JUROS-IMPOSTOS-E-SEGUROS-MANUTENCAO-E-MATERIAIS-NA-OPERACAO-DOS-EQUIPAMENTOS.pdf" TargetMode="External"/><Relationship Id="rId5895" Type="http://schemas.openxmlformats.org/officeDocument/2006/relationships/hyperlink" Target="https://www.caixa.gov.br/Downloads/sinapi-cadernos-tecnicos/SINAPI-CT-INSTALACOES-PREDIAIS-DE-AGUAS-PLUVIAIS-TUBOS-CONEXOES-CAIXAS-E-RALOS.pdf" TargetMode="External"/><Relationship Id="rId6946" Type="http://schemas.openxmlformats.org/officeDocument/2006/relationships/hyperlink" Target="https://www.caixa.gov.br/Downloads/sinapi-metodologia/Livro_SINAPI_Calculos_Parametros.pdf" TargetMode="External"/><Relationship Id="rId4497" Type="http://schemas.openxmlformats.org/officeDocument/2006/relationships/hyperlink" Target="https://www.caixa.gov.br/Downloads/sinapi-cadernos-tecnicos/SINAPI-CT-INSTALACOES-ELETRICAS-ELETRODUTOS-EMBUTIDOS-CABOS-CAIXAS-TOMADAS-E-INTERRUPTORES.pdf" TargetMode="External"/><Relationship Id="rId5548" Type="http://schemas.openxmlformats.org/officeDocument/2006/relationships/hyperlink" Target="https://www.caixa.gov.br/Downloads/sinapi-cadernos-tecnicos/SINAPI-CT-INSTALACOES-PREDIAIS-DE-AGUA-FRIA-EM-PVC.pdf" TargetMode="External"/><Relationship Id="rId3099" Type="http://schemas.openxmlformats.org/officeDocument/2006/relationships/hyperlink" Target="https://www.caixa.gov.br/Downloads/sinapi-cadernos-tecnicos/SINAPI-CT-ESCADAS.pdf" TargetMode="External"/><Relationship Id="rId8021" Type="http://schemas.openxmlformats.org/officeDocument/2006/relationships/hyperlink" Target="https://www.caixa.gov.br/Downloads/sinapi-cadernos-tecnicos/SINAPI-CT-PISOS.pdf" TargetMode="External"/><Relationship Id="rId3580" Type="http://schemas.openxmlformats.org/officeDocument/2006/relationships/hyperlink" Target="https://www.caixa.gov.br/Downloads/sinapi-cadernos-tecnicos/SINAPI-CT-ESTACAS-BROCA-STRAUSS-E-ESCAVADA-COM-FLUIDO-ESTABILIZANTE.pdf" TargetMode="External"/><Relationship Id="rId2182" Type="http://schemas.openxmlformats.org/officeDocument/2006/relationships/hyperlink" Target="https://www.caixa.gov.br/Downloads/sinapi-cadernos-tecnicos/SINAPI-CT-DEPRECIACAO-JUROS-IMPOSTOS-E-SEGUROS-MANUTENCAO-E-MATERIAIS-NA-OPERACAO-DOS-EQUIPAMENTOS.pdf" TargetMode="External"/><Relationship Id="rId3233" Type="http://schemas.openxmlformats.org/officeDocument/2006/relationships/hyperlink" Target="https://www.caixa.gov.br/Downloads/sinapi-cadernos-tecnicos/SINAPI-CT-ESCAVACAO-VERTICAL-A-CEU-ABERTO.pdf" TargetMode="External"/><Relationship Id="rId4631" Type="http://schemas.openxmlformats.org/officeDocument/2006/relationships/hyperlink" Target="https://www.caixa.gov.br/Downloads/sinapi-cadernos-tecnicos/SINAPI-CT-INSTALACOES-ELETRICAS-ELETRODUTOS-CONEXOES-E-CONDULETES-APARENTES.pdf" TargetMode="External"/><Relationship Id="rId154" Type="http://schemas.openxmlformats.org/officeDocument/2006/relationships/hyperlink" Target="https://www.caixa.gov.br/Downloads/sinapi-cadernos-tecnicos/SINAPI-CT-ARGAMASSAS.pdf" TargetMode="External"/><Relationship Id="rId7854" Type="http://schemas.openxmlformats.org/officeDocument/2006/relationships/hyperlink" Target="https://www.caixa.gov.br/Downloads/sinapi-cadernos-tecnicos/SINAPI-CT-PINTURA-EXTERNA.pdf" TargetMode="External"/><Relationship Id="rId8905" Type="http://schemas.openxmlformats.org/officeDocument/2006/relationships/hyperlink" Target="https://www.caixa.gov.br/Downloads/sinapi-cadernos-tecnicos/SINAPI-CT-SINALIZACAO-VERTICAL-VIARIA.pdf" TargetMode="External"/><Relationship Id="rId6456" Type="http://schemas.openxmlformats.org/officeDocument/2006/relationships/hyperlink" Target="https://www.caixa.gov.br/Downloads/sinapi-cadernos-tecnicos/SINAPI-CT-INSTALACOES-EM-COBRE.pdf" TargetMode="External"/><Relationship Id="rId7507" Type="http://schemas.openxmlformats.org/officeDocument/2006/relationships/hyperlink" Target="https://www.caixa.gov.br/Downloads/sinapi-cadernos-tecnicos/SINAPI-CT-PAISAGISMO-PLANTIO.pdf" TargetMode="External"/><Relationship Id="rId5058" Type="http://schemas.openxmlformats.org/officeDocument/2006/relationships/hyperlink" Target="https://www.caixa.gov.br/Downloads/sinapi-cadernos-tecnicos/SINAPI-CT-INSTALACOES-HIDRAULICAS-RESERVACAO-E-BOMBAS-DE-RECALQUE.pdf" TargetMode="External"/><Relationship Id="rId6109" Type="http://schemas.openxmlformats.org/officeDocument/2006/relationships/hyperlink" Target="https://www.caixa.gov.br/Downloads/sinapi-cadernos-tecnicos/SINAPI-CT-INSTALACOES-DE-GAS-E-INCENDIO-EM-ACO-E-FERRO-GALVANIZADO.pdf" TargetMode="External"/><Relationship Id="rId9679" Type="http://schemas.openxmlformats.org/officeDocument/2006/relationships/hyperlink" Target="https://www.caixa.gov.br/Downloads/sinapi-cadernos-tecnicos/SINAPI-CT-VALVULAS-E-REGISTROS-PARA-SISTEMAS-PREDIAIS.pdf" TargetMode="External"/><Relationship Id="rId1668" Type="http://schemas.openxmlformats.org/officeDocument/2006/relationships/hyperlink" Target="https://www.caixa.gov.br/Downloads/sinapi-cadernos-tecnicos/SINAPI-CT-CUSTOS-HORARIOS-PRODUTIVO-E-IMPRODUTIVO-DOS-EQUIPAMENTOS.pdf" TargetMode="External"/><Relationship Id="rId2719" Type="http://schemas.openxmlformats.org/officeDocument/2006/relationships/hyperlink" Target="https://www.caixa.gov.br/Downloads/sinapi-cadernos-tecnicos/SINAPI-CT-DISSIPADORES-DE-ENERGIA.pdf" TargetMode="External"/><Relationship Id="rId3090" Type="http://schemas.openxmlformats.org/officeDocument/2006/relationships/hyperlink" Target="https://www.caixa.gov.br/Downloads/sinapi-cadernos-tecnicos/SINAPI-CT-ESCADAS.pdf" TargetMode="External"/><Relationship Id="rId4141" Type="http://schemas.openxmlformats.org/officeDocument/2006/relationships/hyperlink" Target="https://www.caixa.gov.br/Downloads/sinapi-cadernos-tecnicos/SINAPI-CT-GABIOES-EXECUCAO-DE-MURO-E-PROTECAO-SUPERFICIAL.pdf" TargetMode="External"/><Relationship Id="rId7364" Type="http://schemas.openxmlformats.org/officeDocument/2006/relationships/hyperlink" Target="https://www.caixa.gov.br/Downloads/sinapi-cadernos-tecnicos/SINAPI-CT-MASSA-UNICA-EXTERNA.pdf" TargetMode="External"/><Relationship Id="rId8762" Type="http://schemas.openxmlformats.org/officeDocument/2006/relationships/hyperlink" Target="https://www.caixa.gov.br/Downloads/sinapi-cadernos-tecnicos/SINAPI-CT-REDES-DE-AGUA-E-ESGOTO-EM-PEAD-LISO-(TUBOS-E-CONEXOES).pdf" TargetMode="External"/><Relationship Id="rId27" Type="http://schemas.openxmlformats.org/officeDocument/2006/relationships/hyperlink" Target="https://www.caixa.gov.br/Downloads/sinapi-cadernos-tecnicos/SINAPI-CT-ALVENARIA-ESTRUTURAL-BLOCOS-DE-CONCRETO.pdf" TargetMode="External"/><Relationship Id="rId1802" Type="http://schemas.openxmlformats.org/officeDocument/2006/relationships/hyperlink" Target="https://www.caixa.gov.br/Downloads/sinapi-cadernos-tecnicos/SINAPI-CT-CUSTOS-HORARIOS-PRODUTIVO-E-IMPRODUTIVO-DOS-EQUIPAMENTOS.pdf" TargetMode="External"/><Relationship Id="rId7017" Type="http://schemas.openxmlformats.org/officeDocument/2006/relationships/hyperlink" Target="https://www.caixa.gov.br/Downloads/sinapi-metodologia/Livro_SINAPI_Calculos_Parametros.pdf" TargetMode="External"/><Relationship Id="rId8415" Type="http://schemas.openxmlformats.org/officeDocument/2006/relationships/hyperlink" Target="https://www.caixa.gov.br/Downloads/sinapi-cadernos-tecnicos/SINAPI-CT-RASGOS-E-FIXACOES.pdf" TargetMode="External"/><Relationship Id="rId3974" Type="http://schemas.openxmlformats.org/officeDocument/2006/relationships/hyperlink" Target="https://www.caixa.gov.br/Downloads/sinapi-cadernos-tecnicos/SINAPI-CT-FUNDACOES-RASAS-(BLOCOS-SAPATAS-VIGAS-BALDRAME).pdf" TargetMode="External"/><Relationship Id="rId895" Type="http://schemas.openxmlformats.org/officeDocument/2006/relationships/hyperlink" Target="https://www.caixa.gov.br/Downloads/sinapi-cadernos-tecnicos/SINAPI-CT-ATERROS-BASES-SUB-BASES-E-IMPRIMACOES.pdf" TargetMode="External"/><Relationship Id="rId2576" Type="http://schemas.openxmlformats.org/officeDocument/2006/relationships/hyperlink" Target="https://www.caixa.gov.br/Downloads/sinapi-cadernos-tecnicos/SINAPI-CT-DEPRECIACAO-JUROS-IMPOSTOS-E-SEGUROS-MANUTENCAO-E-MATERIAIS-NA-OPERACAO-DOS-EQUIPAMENTOS.pdf" TargetMode="External"/><Relationship Id="rId3627" Type="http://schemas.openxmlformats.org/officeDocument/2006/relationships/hyperlink" Target="https://www.caixa.gov.br/Downloads/sinapi-cadernos-tecnicos/SINAPI-CT-ESTRUTURA-E-TRAMA-PARA-COBERTURA.pdf" TargetMode="External"/><Relationship Id="rId9189" Type="http://schemas.openxmlformats.org/officeDocument/2006/relationships/hyperlink" Target="https://www.caixa.gov.br/Downloads/sinapi-cadernos-tecnicos/SINAPI-CT-TRANSPORTE-FLUVIAL-MOMENTO-DE-TRANSPORTE.pdf" TargetMode="External"/><Relationship Id="rId548" Type="http://schemas.openxmlformats.org/officeDocument/2006/relationships/hyperlink" Target="https://www.caixa.gov.br/Downloads/sinapi-cadernos-tecnicos/SINAPI-CT-ASSENTAMENTO-DE-TUBOS-DE-PVC-E-METALICOS-EM-REDES-DE-AGUA.pdf" TargetMode="External"/><Relationship Id="rId1178" Type="http://schemas.openxmlformats.org/officeDocument/2006/relationships/hyperlink" Target="https://www.caixa.gov.br/Downloads/sinapi-cadernos-tecnicos/SINAPI-CT-CAIXAS-DE-AGUA-PARA-EDIFICACOES.pdf" TargetMode="External"/><Relationship Id="rId2229" Type="http://schemas.openxmlformats.org/officeDocument/2006/relationships/hyperlink" Target="https://www.caixa.gov.br/Downloads/sinapi-cadernos-tecnicos/SINAPI-CT-DEPRECIACAO-JUROS-IMPOSTOS-E-SEGUROS-MANUTENCAO-E-MATERIAIS-NA-OPERACAO-DOS-EQUIPAMENTOS.pdf" TargetMode="External"/><Relationship Id="rId5799" Type="http://schemas.openxmlformats.org/officeDocument/2006/relationships/hyperlink" Target="https://www.caixa.gov.br/Downloads/sinapi-cadernos-tecnicos/SINAPI-CT-INSTALACOES-PREDIAIS-DE-AGUA-QUENTE-EM-CPVC.pdf" TargetMode="External"/><Relationship Id="rId6100" Type="http://schemas.openxmlformats.org/officeDocument/2006/relationships/hyperlink" Target="https://www.caixa.gov.br/Downloads/sinapi-cadernos-tecnicos/SINAPI-CT-INSTALACOES-DE-GAS-E-INCENDIO-EM-ACO-E-FERRO-GALVANIZADO.pdf" TargetMode="External"/><Relationship Id="rId9670" Type="http://schemas.openxmlformats.org/officeDocument/2006/relationships/hyperlink" Target="https://www.caixa.gov.br/Downloads/sinapi-cadernos-tecnicos/SINAPI-CT-VALVULAS-E-REGISTROS-PARA-SISTEMAS-PREDIAIS.pdf" TargetMode="External"/><Relationship Id="rId8272" Type="http://schemas.openxmlformats.org/officeDocument/2006/relationships/hyperlink" Target="https://www.caixa.gov.br/Downloads/sinapi-cadernos-tecnicos/SINAPI-CT-POCOS-DE-VISITA-E-CAIXAS-PARA-BOCAS-DE-LOBO.pdf" TargetMode="External"/><Relationship Id="rId9323" Type="http://schemas.openxmlformats.org/officeDocument/2006/relationships/hyperlink" Target="https://www.caixa.gov.br/Downloads/sinapi-cadernos-tecnicos/SINAPI-CT-TRANSPORTE-CARGA-E-DESCARGA-DE-MATERIAIS.pdf" TargetMode="External"/><Relationship Id="rId1312" Type="http://schemas.openxmlformats.org/officeDocument/2006/relationships/hyperlink" Target="https://www.caixa.gov.br/Downloads/sinapi-cadernos-tecnicos/SINAPI-CT-CONCRETO-PROJETADO.pdf" TargetMode="External"/><Relationship Id="rId2710" Type="http://schemas.openxmlformats.org/officeDocument/2006/relationships/hyperlink" Target="https://www.caixa.gov.br/Downloads/sinapi-cadernos-tecnicos/SINAPI-CT-DEPRECIACAO-JUROS-IMPOSTOS-E-SEGUROS-MANUTENCAO-E-MATERIAIS-NA-OPERACAO-DOS-EQUIPAMENTOS.pdf" TargetMode="External"/><Relationship Id="rId4882" Type="http://schemas.openxmlformats.org/officeDocument/2006/relationships/hyperlink" Target="https://www.caixa.gov.br/Downloads/sinapi-cadernos-tecnicos/SINAPI-CT-INSTALACOES-HIDRAULICAS-RESERVACAO-E-BOMBAS-DE-RECALQUE.pdf" TargetMode="External"/><Relationship Id="rId5933" Type="http://schemas.openxmlformats.org/officeDocument/2006/relationships/hyperlink" Target="https://www.caixa.gov.br/Downloads/sinapi-cadernos-tecnicos/SINAPI-CT-INSTALACOES-DE-GAS-E-INCENDIO-EM-ACO-E-FERRO-GALVANIZADO.pdf" TargetMode="External"/><Relationship Id="rId2086" Type="http://schemas.openxmlformats.org/officeDocument/2006/relationships/hyperlink" Target="https://www.caixa.gov.br/Downloads/sinapi-cadernos-tecnicos/SINAPI-CT-DEPRECIACAO-JUROS-IMPOSTOS-E-SEGUROS-MANUTENCAO-E-MATERIAIS-NA-OPERACAO-DOS-EQUIPAMENTOS.pdf" TargetMode="External"/><Relationship Id="rId3484" Type="http://schemas.openxmlformats.org/officeDocument/2006/relationships/hyperlink" Target="https://www.caixa.gov.br/Downloads/sinapi-cadernos-tecnicos/SINAPI-CT-ESQUADRIAS-PORTAS.pdf" TargetMode="External"/><Relationship Id="rId4535" Type="http://schemas.openxmlformats.org/officeDocument/2006/relationships/hyperlink" Target="https://www.caixa.gov.br/Downloads/sinapi-cadernos-tecnicos/SINAPI-CT-INSTALACOES-ELETRICAS-ELETRODUTOS-EMBUTIDOS-CABOS-CAIXAS-TOMADAS-E-INTERRUPTORES.pdf" TargetMode="External"/><Relationship Id="rId3137" Type="http://schemas.openxmlformats.org/officeDocument/2006/relationships/hyperlink" Target="https://www.caixa.gov.br/Downloads/sinapi-cadernos-tecnicos/SINAPI-CT-ESCADAS.pdf" TargetMode="External"/><Relationship Id="rId7758" Type="http://schemas.openxmlformats.org/officeDocument/2006/relationships/hyperlink" Target="https://www.caixa.gov.br/Downloads/sinapi-cadernos-tecnicos/SINAPI-CT-PENEIRAMENTO-E-ENSACAMENTO-DE-AREIA-EM-OBRA.pdf" TargetMode="External"/><Relationship Id="rId8809" Type="http://schemas.openxmlformats.org/officeDocument/2006/relationships/hyperlink" Target="https://www.caixa.gov.br/Downloads/sinapi-cadernos-tecnicos/SINAPI-CT-REVESTIMENTOS-CERAMICOS-INTERNOS.pdf" TargetMode="External"/><Relationship Id="rId9180" Type="http://schemas.openxmlformats.org/officeDocument/2006/relationships/hyperlink" Target="https://www.caixa.gov.br/Downloads/sinapi-cadernos-tecnicos/SINAPI-CT-TRANSPORTE-FLUVIAL-CARGA-E-DESCARGA.pdf" TargetMode="External"/><Relationship Id="rId2220" Type="http://schemas.openxmlformats.org/officeDocument/2006/relationships/hyperlink" Target="https://www.caixa.gov.br/Downloads/sinapi-cadernos-tecnicos/SINAPI-CT-DEPRECIACAO-JUROS-IMPOSTOS-E-SEGUROS-MANUTENCAO-E-MATERIAIS-NA-OPERACAO-DOS-EQUIPAMENTOS.pdf" TargetMode="External"/><Relationship Id="rId5790" Type="http://schemas.openxmlformats.org/officeDocument/2006/relationships/hyperlink" Target="https://www.caixa.gov.br/Downloads/sinapi-cadernos-tecnicos/SINAPI-CT-INSTALACOES-PREDIAIS-DE-AGUA-QUENTE-EM-CPVC.pdf" TargetMode="External"/><Relationship Id="rId4392" Type="http://schemas.openxmlformats.org/officeDocument/2006/relationships/hyperlink" Target="https://www.caixa.gov.br/Downloads/sinapi-cadernos-tecnicos/SINAPI-CT-INSTALACOES-ELETRICAS-ELETRODUTOS-EMBUTIDOS-CABOS-CAIXAS-TOMADAS-E-INTERRUPTORES.pdf" TargetMode="External"/><Relationship Id="rId5443" Type="http://schemas.openxmlformats.org/officeDocument/2006/relationships/hyperlink" Target="https://www.caixa.gov.br/Downloads/sinapi-cadernos-tecnicos/SINAPI-CT-INSTALACOES-PREDIAIS-DE-AGUA-FRIA-EM-PVC.pdf" TargetMode="External"/><Relationship Id="rId6841" Type="http://schemas.openxmlformats.org/officeDocument/2006/relationships/hyperlink" Target="https://www.caixa.gov.br/Downloads/sinapi-metodologia/Livro_SINAPI_Calculos_Parametros.pdf" TargetMode="External"/><Relationship Id="rId4045" Type="http://schemas.openxmlformats.org/officeDocument/2006/relationships/hyperlink" Target="https://www.caixa.gov.br/Downloads/sinapi-cadernos-tecnicos/SINAPI-CT-FORMAS-PARA-ESTRUTURAS-DE-CONCRETO-ARMADO.pdf" TargetMode="External"/><Relationship Id="rId8666" Type="http://schemas.openxmlformats.org/officeDocument/2006/relationships/hyperlink" Target="https://www.caixa.gov.br/Downloads/sinapi-cadernos-tecnicos/SINAPI-CT-REDES-DE-LOGICA-TELEFONIA-E-IMAGEM.pdf" TargetMode="External"/><Relationship Id="rId9717" Type="http://schemas.openxmlformats.org/officeDocument/2006/relationships/hyperlink" Target="https://www.caixa.gov.br/Downloads/sinapi-cadernos-tecnicos/SINAPI-CT-VALVULAS-E-REGISTROS-PARA-SISTEMAS-PREDIAIS.pdf" TargetMode="External"/><Relationship Id="rId1706" Type="http://schemas.openxmlformats.org/officeDocument/2006/relationships/hyperlink" Target="https://www.caixa.gov.br/Downloads/sinapi-cadernos-tecnicos/SINAPI-CT-CUSTOS-HORARIOS-PRODUTIVO-E-IMPRODUTIVO-DOS-EQUIPAMENTOS.pdf" TargetMode="External"/><Relationship Id="rId7268" Type="http://schemas.openxmlformats.org/officeDocument/2006/relationships/hyperlink" Target="https://www.caixa.gov.br/Downloads/sinapi-cadernos-tecnicos/SINAPI-CT-LOUCAS-E-METAIS.pdf" TargetMode="External"/><Relationship Id="rId8319" Type="http://schemas.openxmlformats.org/officeDocument/2006/relationships/hyperlink" Target="https://www.caixa.gov.br/Downloads/sinapi-cadernos-tecnicos/SINAPI-CT-PRODUCAO-DE-CONCRETO.pdf" TargetMode="External"/><Relationship Id="rId3878" Type="http://schemas.openxmlformats.org/officeDocument/2006/relationships/hyperlink" Target="https://www.caixa.gov.br/Downloads/sinapi-cadernos-tecnicos/SINAPI-CT-EXECUCAO-DE-TIRANTES.pdf" TargetMode="External"/><Relationship Id="rId4929" Type="http://schemas.openxmlformats.org/officeDocument/2006/relationships/hyperlink" Target="https://www.caixa.gov.br/Downloads/sinapi-cadernos-tecnicos/SINAPI-CT-INSTALACOES-HIDRAULICAS-RESERVACAO-E-BOMBAS-DE-RECALQUE.pdf" TargetMode="External"/><Relationship Id="rId8800" Type="http://schemas.openxmlformats.org/officeDocument/2006/relationships/hyperlink" Target="https://www.caixa.gov.br/Downloads/sinapi-cadernos-tecnicos/SINAPI-CT-REVESTIMENTOS-CERAMICOS-EXTERNOS.pdf" TargetMode="External"/><Relationship Id="rId799" Type="http://schemas.openxmlformats.org/officeDocument/2006/relationships/hyperlink" Target="https://www.caixa.gov.br/Downloads/sinapi-cadernos-tecnicos/SINAPI-CT-ATERROS-BASES-SUB-BASES-E-IMPRIMACOES.pdf" TargetMode="External"/><Relationship Id="rId6351" Type="http://schemas.openxmlformats.org/officeDocument/2006/relationships/hyperlink" Target="https://www.caixa.gov.br/Downloads/sinapi-cadernos-tecnicos/SINAPI-CT-INSTALACOES-DE-AR-CONDICIONADO.pdf" TargetMode="External"/><Relationship Id="rId7402" Type="http://schemas.openxmlformats.org/officeDocument/2006/relationships/hyperlink" Target="https://www.caixa.gov.br/Downloads/sinapi-cadernos-tecnicos/SINAPI-CT-MASSA-UNICA-INTERNA.pdf" TargetMode="External"/><Relationship Id="rId6004" Type="http://schemas.openxmlformats.org/officeDocument/2006/relationships/hyperlink" Target="https://www.caixa.gov.br/Downloads/sinapi-cadernos-tecnicos/SINAPI-CT-INSTALACOES-DE-GAS-E-INCENDIO-EM-ACO-E-FERRO-GALVANIZADO.pdf" TargetMode="External"/><Relationship Id="rId9574" Type="http://schemas.openxmlformats.org/officeDocument/2006/relationships/hyperlink" Target="https://www.caixa.gov.br/Downloads/sinapi-cadernos-tecnicos/SINAPI-CT-VIDROS-E-ESPELHOS.pdf" TargetMode="External"/><Relationship Id="rId2961" Type="http://schemas.openxmlformats.org/officeDocument/2006/relationships/hyperlink" Target="https://www.caixa.gov.br/Downloads/sinapi-cadernos-tecnicos/SINAPI-CT-ENERGIA-SOLAR-PARA-EDIFICACOES.pdf" TargetMode="External"/><Relationship Id="rId8176" Type="http://schemas.openxmlformats.org/officeDocument/2006/relationships/hyperlink" Target="https://www.caixa.gov.br/Downloads/sinapi-cadernos-tecnicos/SINAPI-CT-POCOS-DE-VISITA-E-CAIXAS-PARA-BOCAS-DE-LOBO.pdf" TargetMode="External"/><Relationship Id="rId9227" Type="http://schemas.openxmlformats.org/officeDocument/2006/relationships/hyperlink" Target="https://www.caixa.gov.br/Downloads/sinapi-cadernos-tecnicos/SINAPI-CT-TRANSPORTE-DE-MATERIAIS-DENTRO-DO-CANTEIRO-DE-OBRAS.pdf" TargetMode="External"/><Relationship Id="rId933" Type="http://schemas.openxmlformats.org/officeDocument/2006/relationships/hyperlink" Target="https://www.caixa.gov.br/Downloads/sinapi-cadernos-tecnicos/SINAPI-CT-ATERROS-BASES-SUB-BASES-E-IMPRIMACOES.pdf" TargetMode="External"/><Relationship Id="rId1563" Type="http://schemas.openxmlformats.org/officeDocument/2006/relationships/hyperlink" Target="https://www.caixa.gov.br/Downloads/sinapi-cadernos-tecnicos/SINAPI-CT-CUSTOS-HORARIOS-PRODUTIVO-E-IMPRODUTIVO-DOS-EQUIPAMENTOS.pdf" TargetMode="External"/><Relationship Id="rId2614" Type="http://schemas.openxmlformats.org/officeDocument/2006/relationships/hyperlink" Target="https://www.caixa.gov.br/Downloads/sinapi-cadernos-tecnicos/SINAPI-CT-DEPRECIACAO-JUROS-IMPOSTOS-E-SEGUROS-MANUTENCAO-E-MATERIAIS-NA-OPERACAO-DOS-EQUIPAMENTOS.pdf" TargetMode="External"/><Relationship Id="rId1216" Type="http://schemas.openxmlformats.org/officeDocument/2006/relationships/hyperlink" Target="https://www.caixa.gov.br/Downloads/sinapi-cadernos-tecnicos/SINAPI-CT-CANALETAS-GRELHAS-E-CAIXAS-COM-GRELHA-PARA-DRENAGEM.pdf" TargetMode="External"/><Relationship Id="rId4786" Type="http://schemas.openxmlformats.org/officeDocument/2006/relationships/hyperlink" Target="https://www.caixa.gov.br/Downloads/sinapi-cadernos-tecnicos/SINAPI-CT-INSTALACOES-ELETRICAS-REDE-DE-DISTRIBUICAO.pdf" TargetMode="External"/><Relationship Id="rId5837" Type="http://schemas.openxmlformats.org/officeDocument/2006/relationships/hyperlink" Target="https://www.caixa.gov.br/Downloads/sinapi-cadernos-tecnicos/SINAPI-CT-INSTALACOES-PREDIAIS-DE-AGUAS-PLUVIAIS-TUBOS-CONEXOES-CAIXAS-E-RALOS.pdf" TargetMode="External"/><Relationship Id="rId3388" Type="http://schemas.openxmlformats.org/officeDocument/2006/relationships/hyperlink" Target="https://www.caixa.gov.br/Downloads/sinapi-cadernos-tecnicos/SINAPI-CT-ESCORAMENTO-E-PREPARO-DE-FUNDO-DE-VALAS.pdf" TargetMode="External"/><Relationship Id="rId4439" Type="http://schemas.openxmlformats.org/officeDocument/2006/relationships/hyperlink" Target="https://www.caixa.gov.br/Downloads/sinapi-cadernos-tecnicos/SINAPI-CT-INSTALACOES-ELETRICAS-ELETRODUTOS-EMBUTIDOS-CABOS-CAIXAS-TOMADAS-E-INTERRUPTORES.pdf" TargetMode="External"/><Relationship Id="rId8310" Type="http://schemas.openxmlformats.org/officeDocument/2006/relationships/hyperlink" Target="https://www.caixa.gov.br/Downloads/sinapi-cadernos-tecnicos/SINAPI-CT-PRODUCAO-DE-CONCRETO.pdf" TargetMode="External"/><Relationship Id="rId790" Type="http://schemas.openxmlformats.org/officeDocument/2006/relationships/hyperlink" Target="https://www.caixa.gov.br/Downloads/sinapi-cadernos-tecnicos/SINAPI-CT-ATERROS-BASES-SUB-BASES-E-IMPRIMACOES.pdf" TargetMode="External"/><Relationship Id="rId2471" Type="http://schemas.openxmlformats.org/officeDocument/2006/relationships/hyperlink" Target="https://www.caixa.gov.br/Downloads/sinapi-cadernos-tecnicos/SINAPI-CT-DEPRECIACAO-JUROS-IMPOSTOS-E-SEGUROS-MANUTENCAO-E-MATERIAIS-NA-OPERACAO-DOS-EQUIPAMENTOS.pdf" TargetMode="External"/><Relationship Id="rId3522" Type="http://schemas.openxmlformats.org/officeDocument/2006/relationships/hyperlink" Target="https://www.caixa.gov.br/Downloads/sinapi-cadernos-tecnicos/SINAPI-CT-ESQUADRIAS-PORTAS.pdf" TargetMode="External"/><Relationship Id="rId4920" Type="http://schemas.openxmlformats.org/officeDocument/2006/relationships/hyperlink" Target="https://www.caixa.gov.br/Downloads/sinapi-cadernos-tecnicos/SINAPI-CT-INSTALACOES-HIDRAULICAS-RESERVACAO-E-BOMBAS-DE-RECALQUE.pdf" TargetMode="External"/><Relationship Id="rId9084" Type="http://schemas.openxmlformats.org/officeDocument/2006/relationships/hyperlink" Target="https://www.caixa.gov.br/Downloads/sinapi-cadernos-tecnicos/SINAPI-CT-TRANSPORTE-FLUVIAL-CARGA-E-DESCARGA.pdf" TargetMode="External"/><Relationship Id="rId443" Type="http://schemas.openxmlformats.org/officeDocument/2006/relationships/hyperlink" Target="https://www.caixa.gov.br/Downloads/sinapi-cadernos-tecnicos/SINAPI-CT-ASSENTAMENTO-DE-TUBOS-DE-PVC-E-METALICOS-EM-REDES-DE-AGUA.pdf" TargetMode="External"/><Relationship Id="rId1073" Type="http://schemas.openxmlformats.org/officeDocument/2006/relationships/hyperlink" Target="https://www.caixa.gov.br/Downloads/sinapi-cadernos-tecnicos/SINAPI-CT-BOMBAS-HIDRAULICAS-CENTRIFUGAS-HORIZONTAIS-E-SUBMERSIVEIS.pdf" TargetMode="External"/><Relationship Id="rId2124" Type="http://schemas.openxmlformats.org/officeDocument/2006/relationships/hyperlink" Target="https://www.caixa.gov.br/Downloads/sinapi-cadernos-tecnicos/SINAPI-CT-DEPRECIACAO-JUROS-IMPOSTOS-E-SEGUROS-MANUTENCAO-E-MATERIAIS-NA-OPERACAO-DOS-EQUIPAMENTOS.pdf" TargetMode="External"/><Relationship Id="rId4296" Type="http://schemas.openxmlformats.org/officeDocument/2006/relationships/hyperlink" Target="https://www.caixa.gov.br/Downloads/sinapi-cadernos-tecnicos/SINAPI-CT-ILUMINACAO-PREDIAL-E-MONITORAMENTO.pdf" TargetMode="External"/><Relationship Id="rId5694" Type="http://schemas.openxmlformats.org/officeDocument/2006/relationships/hyperlink" Target="https://www.caixa.gov.br/Downloads/sinapi-cadernos-tecnicos/SINAPI-CT-INSTALACOES-PREDIAIS-DE-AGUA-QUENTE-EM-CPVC.pdf" TargetMode="External"/><Relationship Id="rId6745" Type="http://schemas.openxmlformats.org/officeDocument/2006/relationships/hyperlink" Target="https://www.caixa.gov.br/Downloads/sinapi-cadernos-tecnicos/SINAPI-CT-LIGACOES-PREDIAIS-DE-AGUA-E-ESGOTO.pdf" TargetMode="External"/><Relationship Id="rId5347" Type="http://schemas.openxmlformats.org/officeDocument/2006/relationships/hyperlink" Target="https://www.caixa.gov.br/Downloads/sinapi-cadernos-tecnicos/SINAPI-CT-INSTALACOES-PREDIAIS-DE-ESGOTO-CAIXAS-E-RALOS.pdf" TargetMode="External"/><Relationship Id="rId1957" Type="http://schemas.openxmlformats.org/officeDocument/2006/relationships/hyperlink" Target="https://www.caixa.gov.br/Downloads/sinapi-cadernos-tecnicos/SINAPI-CT-DEPRECIACAO-JUROS-IMPOSTOS-E-SEGUROS-MANUTENCAO-E-MATERIAIS-NA-OPERACAO-DOS-EQUIPAMENTOS.pdf" TargetMode="External"/><Relationship Id="rId4430" Type="http://schemas.openxmlformats.org/officeDocument/2006/relationships/hyperlink" Target="https://www.caixa.gov.br/Downloads/sinapi-cadernos-tecnicos/SINAPI-CT-INSTALACOES-ELETRICAS-ELETRODUTOS-EMBUTIDOS-CABOS-CAIXAS-TOMADAS-E-INTERRUPTORES.pdf" TargetMode="External"/><Relationship Id="rId3032" Type="http://schemas.openxmlformats.org/officeDocument/2006/relationships/hyperlink" Target="https://www.caixa.gov.br/Downloads/sinapi-cadernos-tecnicos/SINAPI-CT-EQUIPAMENTOS-DE-PROTECAO-COLETIVA.pdf" TargetMode="External"/><Relationship Id="rId7653" Type="http://schemas.openxmlformats.org/officeDocument/2006/relationships/hyperlink" Target="https://www.caixa.gov.br/Downloads/sinapi-cadernos-tecnicos/SINAPI-CT-PARQUINHOS-E-EQUIPAMENTOS-DE-GINASTICA-AO-AR-LIVRE.pdf" TargetMode="External"/><Relationship Id="rId6255" Type="http://schemas.openxmlformats.org/officeDocument/2006/relationships/hyperlink" Target="https://www.caixa.gov.br/Downloads/sinapi-cadernos-tecnicos/SINAPI-CT-INSTALACOES-DE-GAS-EM-PEX-MULTICAMADAS.pdf" TargetMode="External"/><Relationship Id="rId7306" Type="http://schemas.openxmlformats.org/officeDocument/2006/relationships/hyperlink" Target="https://www.caixa.gov.br/Downloads/sinapi-cadernos-tecnicos/SINAPI-CT-MASSA-UNICA-EXTERNA.pdf" TargetMode="External"/><Relationship Id="rId8704" Type="http://schemas.openxmlformats.org/officeDocument/2006/relationships/hyperlink" Target="https://www.caixa.gov.br/Downloads/sinapi-cadernos-tecnicos/SINAPI-CT-REDES-DE-AGUA-E-ESGOTO-EM-PEAD-LISO-(TUBOS-E-CONEXOES).pdf" TargetMode="External"/><Relationship Id="rId2865" Type="http://schemas.openxmlformats.org/officeDocument/2006/relationships/hyperlink" Target="https://www.caixa.gov.br/Downloads/sinapi-cadernos-tecnicos/SINAPI-CT-ELETROCALHAS.pdf" TargetMode="External"/><Relationship Id="rId3916" Type="http://schemas.openxmlformats.org/officeDocument/2006/relationships/hyperlink" Target="https://www.caixa.gov.br/Downloads/sinapi-cadernos-tecnicos/SINAPI-CT-FORROS.pdf" TargetMode="External"/><Relationship Id="rId9478" Type="http://schemas.openxmlformats.org/officeDocument/2006/relationships/hyperlink" Target="https://www.caixa.gov.br/Downloads/sinapi-cadernos-tecnicos/SINAPI-CT-TUBULACAO-FLANGEADA-PARA-REDES-DE-AGUA.pdf" TargetMode="External"/><Relationship Id="rId837" Type="http://schemas.openxmlformats.org/officeDocument/2006/relationships/hyperlink" Target="https://www.caixa.gov.br/Downloads/sinapi-cadernos-tecnicos/SINAPI-CT-ATERROS-BASES-SUB-BASES-E-IMPRIMACOES.pdf" TargetMode="External"/><Relationship Id="rId1467" Type="http://schemas.openxmlformats.org/officeDocument/2006/relationships/hyperlink" Target="https://www.caixa.gov.br/Downloads/sinapi-cadernos-tecnicos/SINAPI-CT-CUSTOS-HORARIOS-PRODUTIVO-E-IMPRODUTIVO-DOS-EQUIPAMENTOS.pdf" TargetMode="External"/><Relationship Id="rId2518" Type="http://schemas.openxmlformats.org/officeDocument/2006/relationships/hyperlink" Target="https://www.caixa.gov.br/Downloads/sinapi-cadernos-tecnicos/SINAPI-CT-DEPRECIACAO-JUROS-IMPOSTOS-E-SEGUROS-MANUTENCAO-E-MATERIAIS-NA-OPERACAO-DOS-EQUIPAMENTOS.pdf" TargetMode="External"/><Relationship Id="rId8561" Type="http://schemas.openxmlformats.org/officeDocument/2006/relationships/hyperlink" Target="https://www.caixa.gov.br/Downloads/sinapi-cadernos-tecnicos/SINAPI-CT-RECOMPOSICAO-DE-PAVIMENTOS.pdf" TargetMode="External"/><Relationship Id="rId9612" Type="http://schemas.openxmlformats.org/officeDocument/2006/relationships/hyperlink" Target="https://www.caixa.gov.br/Downloads/sinapi-cadernos-tecnicos/SINAPI-CT-VIDROS-E-ESPELHOS.pdf" TargetMode="External"/><Relationship Id="rId1601" Type="http://schemas.openxmlformats.org/officeDocument/2006/relationships/hyperlink" Target="https://www.caixa.gov.br/Downloads/sinapi-cadernos-tecnicos/SINAPI-CT-CUSTOS-HORARIOS-PRODUTIVO-E-IMPRODUTIVO-DOS-EQUIPAMENTOS.pdf" TargetMode="External"/><Relationship Id="rId7163" Type="http://schemas.openxmlformats.org/officeDocument/2006/relationships/hyperlink" Target="https://www.caixa.gov.br/Downloads/sinapi-cadernos-tecnicos/SINAPI-CT-LOCACAO-DE-OBRAS.pdf" TargetMode="External"/><Relationship Id="rId8214" Type="http://schemas.openxmlformats.org/officeDocument/2006/relationships/hyperlink" Target="https://www.caixa.gov.br/Downloads/sinapi-cadernos-tecnicos/SINAPI-CT-POCOS-DE-VISITA-E-CAIXAS-PARA-BOCAS-DE-LOBO.pdf" TargetMode="External"/><Relationship Id="rId694" Type="http://schemas.openxmlformats.org/officeDocument/2006/relationships/hyperlink" Target="https://www.caixa.gov.br/Downloads/sinapi-cadernos-tecnicos/SINAPI-CT-ASSENTAMENTO-DE-TUBOS-DE-ESGOTO-OU-DRENAGEM-PLUVIAL-EM-CONCRETO.pdf" TargetMode="External"/><Relationship Id="rId2375" Type="http://schemas.openxmlformats.org/officeDocument/2006/relationships/hyperlink" Target="https://www.caixa.gov.br/Downloads/sinapi-cadernos-tecnicos/SINAPI-CT-DEPRECIACAO-JUROS-IMPOSTOS-E-SEGUROS-MANUTENCAO-E-MATERIAIS-NA-OPERACAO-DOS-EQUIPAMENTOS.pdf" TargetMode="External"/><Relationship Id="rId3773" Type="http://schemas.openxmlformats.org/officeDocument/2006/relationships/hyperlink" Target="https://www.caixa.gov.br/Downloads/sinapi-cadernos-tecnicos/SINAPI-CT-ESTRUTURAS-DE-CONTENCAO-PERFIS-PRANCHADOS-CORTINAS-E-MUROS-DE-ARRIMO.pdf" TargetMode="External"/><Relationship Id="rId4824" Type="http://schemas.openxmlformats.org/officeDocument/2006/relationships/hyperlink" Target="https://www.caixa.gov.br/Downloads/sinapi-cadernos-tecnicos/SINAPI-CT-INSTALACOES-HIDRAULICAS-RESERVACAO-E-BOMBAS-DE-RECALQUE.pdf" TargetMode="External"/><Relationship Id="rId347" Type="http://schemas.openxmlformats.org/officeDocument/2006/relationships/hyperlink" Target="https://www.caixa.gov.br/Downloads/sinapi-cadernos-tecnicos/SINAPI-CT-ASSENTAMENTO-DE-TUBOS-DE-ESGOTO-EM-PVC-E-PEAD.pdf" TargetMode="External"/><Relationship Id="rId2028" Type="http://schemas.openxmlformats.org/officeDocument/2006/relationships/hyperlink" Target="https://www.caixa.gov.br/Downloads/sinapi-cadernos-tecnicos/SINAPI-CT-DEPRECIACAO-JUROS-IMPOSTOS-E-SEGUROS-MANUTENCAO-E-MATERIAIS-NA-OPERACAO-DOS-EQUIPAMENTOS.pdf" TargetMode="External"/><Relationship Id="rId3426" Type="http://schemas.openxmlformats.org/officeDocument/2006/relationships/hyperlink" Target="https://www.caixa.gov.br/Downloads/sinapi-cadernos-tecnicos/SINAPI-CT-ESQUADRIAS-JANELAS.pdf" TargetMode="External"/><Relationship Id="rId6996" Type="http://schemas.openxmlformats.org/officeDocument/2006/relationships/hyperlink" Target="https://www.caixa.gov.br/Downloads/sinapi-metodologia/Livro_SINAPI_Calculos_Parametros.pdf" TargetMode="External"/><Relationship Id="rId5598" Type="http://schemas.openxmlformats.org/officeDocument/2006/relationships/hyperlink" Target="https://www.caixa.gov.br/Downloads/sinapi-cadernos-tecnicos/SINAPI-CT-INSTALACOES-PREDIAIS-DE-AGUA-FRIA-EM-PVC.pdf" TargetMode="External"/><Relationship Id="rId6649" Type="http://schemas.openxmlformats.org/officeDocument/2006/relationships/hyperlink" Target="https://www.caixa.gov.br/Downloads/sinapi-cadernos-tecnicos/SINAPI-CT-INSTALACOES-PARA-CANTEIROS-DE-OBRAS.pdf" TargetMode="External"/><Relationship Id="rId8071" Type="http://schemas.openxmlformats.org/officeDocument/2006/relationships/hyperlink" Target="https://www.caixa.gov.br/Downloads/sinapi-cadernos-tecnicos/SINAPI-CT-POSTES-DE-CONCRETO-E-METALICOS.pdf" TargetMode="External"/><Relationship Id="rId9122" Type="http://schemas.openxmlformats.org/officeDocument/2006/relationships/hyperlink" Target="https://www.caixa.gov.br/Downloads/sinapi-cadernos-tecnicos/SINAPI-CT-TRANSPORTE-FLUVIAL-CARGA-E-DESCARGA.pdf" TargetMode="External"/><Relationship Id="rId1111" Type="http://schemas.openxmlformats.org/officeDocument/2006/relationships/hyperlink" Target="https://www.caixa.gov.br/Downloads/sinapi-cadernos-tecnicos/SINAPI-CT-CAIXAS-ENTERRADAS.pdf" TargetMode="External"/><Relationship Id="rId4681" Type="http://schemas.openxmlformats.org/officeDocument/2006/relationships/hyperlink" Target="https://www.caixa.gov.br/Downloads/sinapi-cadernos-tecnicos/SINAPI-CT-INSTALACOES-ELETRICAS-QUADROS-CABOS-DISJUNTORES-CONTATORES-E-BARRAMENTOS-BLINDADOS.pdf" TargetMode="External"/><Relationship Id="rId5732" Type="http://schemas.openxmlformats.org/officeDocument/2006/relationships/hyperlink" Target="https://www.caixa.gov.br/Downloads/sinapi-cadernos-tecnicos/SINAPI-CT-INSTALACOES-PREDIAIS-DE-AGUA-QUENTE-EM-CPVC.pdf" TargetMode="External"/><Relationship Id="rId3283" Type="http://schemas.openxmlformats.org/officeDocument/2006/relationships/hyperlink" Target="https://www.caixa.gov.br/Downloads/sinapi-cadernos-tecnicos/SINAPI-CT-ESCAVACAO-DE-VALAS.pdf" TargetMode="External"/><Relationship Id="rId4334" Type="http://schemas.openxmlformats.org/officeDocument/2006/relationships/hyperlink" Target="https://www.caixa.gov.br/Downloads/sinapi-cadernos-tecnicos/SINAPI-CT-IMPERMEABILIZACAO-PROTECAO-MECANICA-E-TRATAMENTO-DE-JUNTA.pdf" TargetMode="External"/><Relationship Id="rId8955" Type="http://schemas.openxmlformats.org/officeDocument/2006/relationships/hyperlink" Target="https://www.caixa.gov.br/Downloads/sinapi-cadernos-tecnicos/SINAPI-CT-SISTEMAS-HOSPITALARES-PONTOS-DE-CONSUMO.pdf" TargetMode="External"/><Relationship Id="rId6159" Type="http://schemas.openxmlformats.org/officeDocument/2006/relationships/hyperlink" Target="https://www.caixa.gov.br/Downloads/sinapi-cadernos-tecnicos/SINAPI-CT-INSTALACOES-DE-GAS-E-INCENDIO-EM-ACO-E-FERRO-GALVANIZADO.pdf" TargetMode="External"/><Relationship Id="rId7557" Type="http://schemas.openxmlformats.org/officeDocument/2006/relationships/hyperlink" Target="https://www.caixa.gov.br/Downloads/sinapi-cadernos-tecnicos/SINAPI-CT-PAREDES-DE-CONCRETO-ESTUCAMENTO.pdf" TargetMode="External"/><Relationship Id="rId8608" Type="http://schemas.openxmlformats.org/officeDocument/2006/relationships/hyperlink" Target="https://www.caixa.gov.br/Downloads/sinapi-cadernos-tecnicos/SINAPI-CT-REDES-DE-LOGICA-TELEFONIA-E-IMAGEM.pdf" TargetMode="External"/><Relationship Id="rId2769" Type="http://schemas.openxmlformats.org/officeDocument/2006/relationships/hyperlink" Target="https://www.caixa.gov.br/Downloads/sinapi-cadernos-tecnicos/SINAPI-CT-DRENOS.pdf" TargetMode="External"/><Relationship Id="rId6640" Type="http://schemas.openxmlformats.org/officeDocument/2006/relationships/hyperlink" Target="https://www.caixa.gov.br/Downloads/sinapi-cadernos-tecnicos/SINAPI-CT-INSTALACOES-PARA-CANTEIROS-DE-OBRAS.pdf" TargetMode="External"/><Relationship Id="rId4191" Type="http://schemas.openxmlformats.org/officeDocument/2006/relationships/hyperlink" Target="https://www.caixa.gov.br/Downloads/sinapi-cadernos-tecnicos/SINAPI-CT-GESSO.pdf" TargetMode="External"/><Relationship Id="rId5242" Type="http://schemas.openxmlformats.org/officeDocument/2006/relationships/hyperlink" Target="https://www.caixa.gov.br/Downloads/sinapi-cadernos-tecnicos/SINAPI-CT-INSTALACOES-HIDRAULICAS-EM-PEX.pdf" TargetMode="External"/><Relationship Id="rId77" Type="http://schemas.openxmlformats.org/officeDocument/2006/relationships/hyperlink" Target="https://www.caixa.gov.br/Downloads/sinapi-cadernos-tecnicos/SINAPI-CT-ALVENARIA-DE-VEDACAO.pdf" TargetMode="External"/><Relationship Id="rId8465" Type="http://schemas.openxmlformats.org/officeDocument/2006/relationships/hyperlink" Target="https://www.caixa.gov.br/Downloads/sinapi-cadernos-tecnicos/SINAPI-CT-RASGOS-E-FIXACOES.pdf" TargetMode="External"/><Relationship Id="rId9516" Type="http://schemas.openxmlformats.org/officeDocument/2006/relationships/hyperlink" Target="https://www.caixa.gov.br/Downloads/sinapi-cadernos-tecnicos/SINAPI-CT-TUBULOES.pdf" TargetMode="External"/><Relationship Id="rId1852" Type="http://schemas.openxmlformats.org/officeDocument/2006/relationships/hyperlink" Target="https://www.caixa.gov.br/Downloads/sinapi-cadernos-tecnicos/SINAPI-CT-DEMOLICOES-E-REMOCOES.pdf" TargetMode="External"/><Relationship Id="rId2903" Type="http://schemas.openxmlformats.org/officeDocument/2006/relationships/hyperlink" Target="https://www.caixa.gov.br/Downloads/sinapi-cadernos-tecnicos/SINAPI-CT-ELETROCALHAS.pdf" TargetMode="External"/><Relationship Id="rId7067" Type="http://schemas.openxmlformats.org/officeDocument/2006/relationships/hyperlink" Target="https://www.caixa.gov.br/Downloads/sinapi-metodologia/Livro_SINAPI_Calculos_Parametros.pdf" TargetMode="External"/><Relationship Id="rId8118" Type="http://schemas.openxmlformats.org/officeDocument/2006/relationships/hyperlink" Target="https://www.caixa.gov.br/Downloads/sinapi-cadernos-tecnicos/SINAPI-CT-POSTES-DE-CONCRETO-E-METALICOS.pdf" TargetMode="External"/><Relationship Id="rId1505" Type="http://schemas.openxmlformats.org/officeDocument/2006/relationships/hyperlink" Target="https://www.caixa.gov.br/Downloads/sinapi-cadernos-tecnicos/SINAPI-CT-CUSTOS-HORARIOS-PRODUTIVO-E-IMPRODUTIVO-DOS-EQUIPAMENTOS.pdf" TargetMode="External"/><Relationship Id="rId3677" Type="http://schemas.openxmlformats.org/officeDocument/2006/relationships/hyperlink" Target="https://www.caixa.gov.br/Downloads/sinapi-cadernos-tecnicos/SINAPI-CT-ESTRUTURA-E-TRAMA-PARA-COBERTURA.pdf" TargetMode="External"/><Relationship Id="rId4728" Type="http://schemas.openxmlformats.org/officeDocument/2006/relationships/hyperlink" Target="https://www.caixa.gov.br/Downloads/sinapi-cadernos-tecnicos/SINAPI-CT-INSTALACOES-ELETRICAS-REDE-DE-DISTRIBUICAO.pdf" TargetMode="External"/><Relationship Id="rId598" Type="http://schemas.openxmlformats.org/officeDocument/2006/relationships/hyperlink" Target="https://www.caixa.gov.br/Downloads/sinapi-cadernos-tecnicos/SINAPI-CT-ASSENTAMENTO-DE-TUBOS-DE-PVC-E-METALICOS-EM-REDES-DE-AGUA.pdf" TargetMode="External"/><Relationship Id="rId2279" Type="http://schemas.openxmlformats.org/officeDocument/2006/relationships/hyperlink" Target="https://www.caixa.gov.br/Downloads/sinapi-cadernos-tecnicos/SINAPI-CT-DEPRECIACAO-JUROS-IMPOSTOS-E-SEGUROS-MANUTENCAO-E-MATERIAIS-NA-OPERACAO-DOS-EQUIPAMENTOS.pdf" TargetMode="External"/><Relationship Id="rId6150" Type="http://schemas.openxmlformats.org/officeDocument/2006/relationships/hyperlink" Target="https://www.caixa.gov.br/Downloads/sinapi-cadernos-tecnicos/SINAPI-CT-INSTALACOES-DE-GAS-E-INCENDIO-EM-ACO-E-FERRO-GALVANIZADO.pdf" TargetMode="External"/><Relationship Id="rId7201" Type="http://schemas.openxmlformats.org/officeDocument/2006/relationships/hyperlink" Target="https://www.caixa.gov.br/Downloads/sinapi-cadernos-tecnicos/SINAPI-CT-LOUCAS-E-METAIS.pdf" TargetMode="External"/><Relationship Id="rId2760" Type="http://schemas.openxmlformats.org/officeDocument/2006/relationships/hyperlink" Target="https://www.caixa.gov.br/Downloads/sinapi-cadernos-tecnicos/SINAPI-CT-DRENOS.pdf" TargetMode="External"/><Relationship Id="rId3811" Type="http://schemas.openxmlformats.org/officeDocument/2006/relationships/hyperlink" Target="https://www.caixa.gov.br/Downloads/sinapi-cadernos-tecnicos/SINAPI-CT-ESTRUTURAS-DE-MADEIRA.pdf" TargetMode="External"/><Relationship Id="rId9373" Type="http://schemas.openxmlformats.org/officeDocument/2006/relationships/hyperlink" Target="https://www.caixa.gov.br/Downloads/sinapi-cadernos-tecnicos/SINAPI-CT-TRANSPORTE-CARGA-E-DESCARGA-DE-MATERIAIS.pdf" TargetMode="External"/><Relationship Id="rId732" Type="http://schemas.openxmlformats.org/officeDocument/2006/relationships/hyperlink" Target="https://www.caixa.gov.br/Downloads/sinapi-cadernos-tecnicos/SINAPI-CT-ATERRO-E-REATERRO-DE-VALAS.pdf" TargetMode="External"/><Relationship Id="rId1362" Type="http://schemas.openxmlformats.org/officeDocument/2006/relationships/hyperlink" Target="https://www.caixa.gov.br/Downloads/sinapi-cadernos-tecnicos/SINAPI-CT-CONCRETO-PROTENDIDO.pdf" TargetMode="External"/><Relationship Id="rId2413" Type="http://schemas.openxmlformats.org/officeDocument/2006/relationships/hyperlink" Target="https://www.caixa.gov.br/Downloads/sinapi-cadernos-tecnicos/SINAPI-CT-DEPRECIACAO-JUROS-IMPOSTOS-E-SEGUROS-MANUTENCAO-E-MATERIAIS-NA-OPERACAO-DOS-EQUIPAMENTOS.pdf" TargetMode="External"/><Relationship Id="rId9026" Type="http://schemas.openxmlformats.org/officeDocument/2006/relationships/hyperlink" Target="https://www.caixa.gov.br/Downloads/sinapi-cadernos-tecnicos/SINAPI-CT-SUPRESSAO-VEGETAL.pdf" TargetMode="External"/><Relationship Id="rId1015" Type="http://schemas.openxmlformats.org/officeDocument/2006/relationships/hyperlink" Target="https://www.caixa.gov.br/Downloads/sinapi-cadernos-tecnicos/SINAPI-CT-BOCAS-PARA-BUEIROS.pdf" TargetMode="External"/><Relationship Id="rId4585" Type="http://schemas.openxmlformats.org/officeDocument/2006/relationships/hyperlink" Target="https://www.caixa.gov.br/Downloads/sinapi-cadernos-tecnicos/SINAPI-CT-INSTALACOES-ELETRICAS-ELETRODUTOS-CONEXOES-E-CONDULETES-APARENTES.pdf" TargetMode="External"/><Relationship Id="rId5983" Type="http://schemas.openxmlformats.org/officeDocument/2006/relationships/hyperlink" Target="https://www.caixa.gov.br/Downloads/sinapi-cadernos-tecnicos/SINAPI-CT-INSTALACOES-DE-GAS-E-INCENDIO-EM-ACO-E-FERRO-GALVANIZADO.pdf" TargetMode="External"/><Relationship Id="rId3187" Type="http://schemas.openxmlformats.org/officeDocument/2006/relationships/hyperlink" Target="https://www.caixa.gov.br/Downloads/sinapi-cadernos-tecnicos/SINAPI-CT-ESCAVACAO-HORIZONTAL.pdf" TargetMode="External"/><Relationship Id="rId4238" Type="http://schemas.openxmlformats.org/officeDocument/2006/relationships/hyperlink" Target="https://www.caixa.gov.br/Downloads/sinapi-cadernos-tecnicos/SINAPI-CT-GUARDA-CORPO-CORRIMAO-E-GRADE-PARA-ESQUADRIAS.pdf" TargetMode="External"/><Relationship Id="rId5636" Type="http://schemas.openxmlformats.org/officeDocument/2006/relationships/hyperlink" Target="https://www.caixa.gov.br/Downloads/sinapi-cadernos-tecnicos/SINAPI-CT-INSTALACOES-PREDIAIS-DE-AGUA-FRIA-EM-PVC.pdf" TargetMode="External"/><Relationship Id="rId8859" Type="http://schemas.openxmlformats.org/officeDocument/2006/relationships/hyperlink" Target="https://www.caixa.gov.br/Downloads/sinapi-cadernos-tecnicos/SINAPI-CT-SINALIZACAO-HORIZONTAL-VIARIA.pdf" TargetMode="External"/><Relationship Id="rId2270" Type="http://schemas.openxmlformats.org/officeDocument/2006/relationships/hyperlink" Target="https://www.caixa.gov.br/Downloads/sinapi-cadernos-tecnicos/SINAPI-CT-DEPRECIACAO-JUROS-IMPOSTOS-E-SEGUROS-MANUTENCAO-E-MATERIAIS-NA-OPERACAO-DOS-EQUIPAMENTOS.pdf" TargetMode="External"/><Relationship Id="rId3321" Type="http://schemas.openxmlformats.org/officeDocument/2006/relationships/hyperlink" Target="https://www.caixa.gov.br/Downloads/sinapi-cadernos-tecnicos/SINAPI-CT-ESCAVACAO-DE-VALAS.pdf" TargetMode="External"/><Relationship Id="rId6891" Type="http://schemas.openxmlformats.org/officeDocument/2006/relationships/hyperlink" Target="https://www.caixa.gov.br/Downloads/sinapi-metodologia/Livro_SINAPI_Calculos_Parametros.pdf" TargetMode="External"/><Relationship Id="rId7942" Type="http://schemas.openxmlformats.org/officeDocument/2006/relationships/hyperlink" Target="https://www.caixa.gov.br/Downloads/sinapi-cadernos-tecnicos/SINAPI-CT-PINTURA-EM-SUPERFICIES-METALICAS.pdf" TargetMode="External"/><Relationship Id="rId242" Type="http://schemas.openxmlformats.org/officeDocument/2006/relationships/hyperlink" Target="https://www.caixa.gov.br/Downloads/sinapi-cadernos-tecnicos/SINAPI-CT-ARGAMASSAS.pdf" TargetMode="External"/><Relationship Id="rId5493" Type="http://schemas.openxmlformats.org/officeDocument/2006/relationships/hyperlink" Target="https://www.caixa.gov.br/Downloads/sinapi-cadernos-tecnicos/SINAPI-CT-INSTALACOES-PREDIAIS-DE-AGUA-FRIA-EM-PVC.pdf" TargetMode="External"/><Relationship Id="rId6544" Type="http://schemas.openxmlformats.org/officeDocument/2006/relationships/hyperlink" Target="https://www.caixa.gov.br/Downloads/sinapi-cadernos-tecnicos/SINAPI-CT-INSTALACOES-EM-COBRE.pdf" TargetMode="External"/><Relationship Id="rId4095" Type="http://schemas.openxmlformats.org/officeDocument/2006/relationships/hyperlink" Target="https://www.caixa.gov.br/Downloads/sinapi-cadernos-tecnicos/SINAPI-CT-FORMAS-PARA-ESTRUTURAS-DE-CONCRETO-ARMADO.pdf" TargetMode="External"/><Relationship Id="rId5146" Type="http://schemas.openxmlformats.org/officeDocument/2006/relationships/hyperlink" Target="https://www.caixa.gov.br/Downloads/sinapi-cadernos-tecnicos/SINAPI-CT-INSTALACOES-HIDRAULICAS-EM-PEX.pdf" TargetMode="External"/><Relationship Id="rId8369" Type="http://schemas.openxmlformats.org/officeDocument/2006/relationships/hyperlink" Target="https://www.caixa.gov.br/Downloads/sinapi-cadernos-tecnicos/SINAPI-CT-RADIER-PISO-DE-CONCRETO-E-LAJE-SOBRE-SOLO.pdf" TargetMode="External"/><Relationship Id="rId9767" Type="http://schemas.openxmlformats.org/officeDocument/2006/relationships/hyperlink" Target="https://www.caixa.gov.br/Downloads/sinapi-cadernos-tecnicos/SINAPI-CT-VALVULAS-PARA-REDES-DE-SANEAMENTO.pdf" TargetMode="External"/><Relationship Id="rId1756" Type="http://schemas.openxmlformats.org/officeDocument/2006/relationships/hyperlink" Target="https://www.caixa.gov.br/Downloads/sinapi-cadernos-tecnicos/SINAPI-CT-CUSTOS-HORARIOS-PRODUTIVO-E-IMPRODUTIVO-DOS-EQUIPAMENTOS.pdf" TargetMode="External"/><Relationship Id="rId2807" Type="http://schemas.openxmlformats.org/officeDocument/2006/relationships/hyperlink" Target="https://www.caixa.gov.br/Downloads/sinapi-cadernos-tecnicos/SINAPI-CT-DUTOS-PARA-AR-CONDICIONADO.pdf" TargetMode="External"/><Relationship Id="rId1409" Type="http://schemas.openxmlformats.org/officeDocument/2006/relationships/hyperlink" Target="https://www.caixa.gov.br/Downloads/sinapi-cadernos-tecnicos/SINAPI-CT-CONTRAPISO.pdf" TargetMode="External"/><Relationship Id="rId4979" Type="http://schemas.openxmlformats.org/officeDocument/2006/relationships/hyperlink" Target="https://www.caixa.gov.br/Downloads/sinapi-cadernos-tecnicos/SINAPI-CT-INSTALACOES-HIDRAULICAS-RESERVACAO-E-BOMBAS-DE-RECALQUE.pdf" TargetMode="External"/><Relationship Id="rId8850" Type="http://schemas.openxmlformats.org/officeDocument/2006/relationships/hyperlink" Target="https://www.caixa.gov.br/Downloads/sinapi-cadernos-tecnicos/SINAPI-CT-SINALIZACAO-HORIZONTAL-VIARIA.pdf" TargetMode="External"/><Relationship Id="rId7452" Type="http://schemas.openxmlformats.org/officeDocument/2006/relationships/hyperlink" Target="https://www.caixa.gov.br/Downloads/sinapi-cadernos-tecnicos/SINAPI-CT-MOBILIARIO-URBANO.pdf" TargetMode="External"/><Relationship Id="rId8503" Type="http://schemas.openxmlformats.org/officeDocument/2006/relationships/hyperlink" Target="https://www.caixa.gov.br/Downloads/sinapi-cadernos-tecnicos/SINAPI-CT-RECOMPOSICAO-DE-PAVIMENTOS.pdf" TargetMode="External"/><Relationship Id="rId6054" Type="http://schemas.openxmlformats.org/officeDocument/2006/relationships/hyperlink" Target="https://www.caixa.gov.br/Downloads/sinapi-cadernos-tecnicos/SINAPI-CT-INSTALACOES-DE-GAS-E-INCENDIO-EM-ACO-E-FERRO-GALVANIZADO.pdf" TargetMode="External"/><Relationship Id="rId7105" Type="http://schemas.openxmlformats.org/officeDocument/2006/relationships/hyperlink" Target="https://www.caixa.gov.br/Downloads/sinapi-metodologia/Livro_SINAPI_Calculos_Parametros.pdf" TargetMode="External"/><Relationship Id="rId983" Type="http://schemas.openxmlformats.org/officeDocument/2006/relationships/hyperlink" Target="https://www.caixa.gov.br/Downloads/sinapi-cadernos-tecnicos/SINAPI-CT-ATERROS-BASES-SUB-BASES-E-IMPRIMACOES.pdf" TargetMode="External"/><Relationship Id="rId2664" Type="http://schemas.openxmlformats.org/officeDocument/2006/relationships/hyperlink" Target="https://www.caixa.gov.br/Downloads/sinapi-cadernos-tecnicos/SINAPI-CT-DEPRECIACAO-JUROS-IMPOSTOS-E-SEGUROS-MANUTENCAO-E-MATERIAIS-NA-OPERACAO-DOS-EQUIPAMENTOS.pdf" TargetMode="External"/><Relationship Id="rId9277" Type="http://schemas.openxmlformats.org/officeDocument/2006/relationships/hyperlink" Target="https://www.caixa.gov.br/Downloads/sinapi-cadernos-tecnicos/SINAPI-CT-TRANSPORTE-DE-MATERIAIS-DENTRO-DO-CANTEIRO-DE-OBRAS.pdf" TargetMode="External"/><Relationship Id="rId636" Type="http://schemas.openxmlformats.org/officeDocument/2006/relationships/hyperlink" Target="https://www.caixa.gov.br/Downloads/sinapi-cadernos-tecnicos/SINAPI-CT-ASSENTAMENTO-DE-TUBOS-DE-ESGOTO-OU-DRENAGEM-PLUVIAL-EM-CONCRETO.pdf" TargetMode="External"/><Relationship Id="rId1266" Type="http://schemas.openxmlformats.org/officeDocument/2006/relationships/hyperlink" Target="https://www.caixa.gov.br/Downloads/sinapi-cadernos-tecnicos/SINAPI-CT-CHAPISCO.pdf" TargetMode="External"/><Relationship Id="rId2317" Type="http://schemas.openxmlformats.org/officeDocument/2006/relationships/hyperlink" Target="https://www.caixa.gov.br/Downloads/sinapi-cadernos-tecnicos/SINAPI-CT-DEPRECIACAO-JUROS-IMPOSTOS-E-SEGUROS-MANUTENCAO-E-MATERIAIS-NA-OPERACAO-DOS-EQUIPAMENTOS.pdf" TargetMode="External"/><Relationship Id="rId3715" Type="http://schemas.openxmlformats.org/officeDocument/2006/relationships/hyperlink" Target="https://www.caixa.gov.br/Downloads/sinapi-cadernos-tecnicos/SINAPI-CT-ESTRUTURA-E-TRAMA-PARA-COBERTURA.pdf" TargetMode="External"/><Relationship Id="rId5887" Type="http://schemas.openxmlformats.org/officeDocument/2006/relationships/hyperlink" Target="https://www.caixa.gov.br/Downloads/sinapi-cadernos-tecnicos/SINAPI-CT-INSTALACOES-PREDIAIS-DE-AGUAS-PLUVIAIS-TUBOS-CONEXOES-CAIXAS-E-RALOS.pdf" TargetMode="External"/><Relationship Id="rId6938" Type="http://schemas.openxmlformats.org/officeDocument/2006/relationships/hyperlink" Target="https://www.caixa.gov.br/Downloads/sinapi-metodologia/Livro_SINAPI_Calculos_Parametros.pdf" TargetMode="External"/><Relationship Id="rId4489" Type="http://schemas.openxmlformats.org/officeDocument/2006/relationships/hyperlink" Target="https://www.caixa.gov.br/Downloads/sinapi-cadernos-tecnicos/SINAPI-CT-INSTALACOES-ELETRICAS-ELETRODUTOS-EMBUTIDOS-CABOS-CAIXAS-TOMADAS-E-INTERRUPTORES.pdf" TargetMode="External"/><Relationship Id="rId8360" Type="http://schemas.openxmlformats.org/officeDocument/2006/relationships/hyperlink" Target="https://www.caixa.gov.br/Downloads/sinapi-cadernos-tecnicos/SINAPI-CT-QUADRAS-E-SEUS-EQUIPAMENTOS.pdf" TargetMode="External"/><Relationship Id="rId9411" Type="http://schemas.openxmlformats.org/officeDocument/2006/relationships/hyperlink" Target="https://www.caixa.gov.br/Downloads/sinapi-cadernos-tecnicos/SINAPI-CT-TRANSPORTE-CARGA-E-DESCARGA-DE-MATERIAIS.pdf" TargetMode="External"/><Relationship Id="rId1400" Type="http://schemas.openxmlformats.org/officeDocument/2006/relationships/hyperlink" Target="https://www.caixa.gov.br/Downloads/sinapi-cadernos-tecnicos/SINAPI-CT-CONTRAPISO.pdf" TargetMode="External"/><Relationship Id="rId4970" Type="http://schemas.openxmlformats.org/officeDocument/2006/relationships/hyperlink" Target="https://www.caixa.gov.br/Downloads/sinapi-cadernos-tecnicos/SINAPI-CT-INSTALACOES-HIDRAULICAS-RESERVACAO-E-BOMBAS-DE-RECALQUE.pdf" TargetMode="External"/><Relationship Id="rId8013" Type="http://schemas.openxmlformats.org/officeDocument/2006/relationships/hyperlink" Target="https://www.caixa.gov.br/Downloads/sinapi-cadernos-tecnicos/SINAPI-CT-PISOS.pdf" TargetMode="External"/><Relationship Id="rId3572" Type="http://schemas.openxmlformats.org/officeDocument/2006/relationships/hyperlink" Target="https://www.caixa.gov.br/Downloads/sinapi-cadernos-tecnicos/SINAPI-CT-ESQUADRIAS-PORTAS.pdf" TargetMode="External"/><Relationship Id="rId4623" Type="http://schemas.openxmlformats.org/officeDocument/2006/relationships/hyperlink" Target="https://www.caixa.gov.br/Downloads/sinapi-cadernos-tecnicos/SINAPI-CT-INSTALACOES-ELETRICAS-ELETRODUTOS-CONEXOES-E-CONDULETES-APARENTES.pdf" TargetMode="External"/><Relationship Id="rId493" Type="http://schemas.openxmlformats.org/officeDocument/2006/relationships/hyperlink" Target="https://www.caixa.gov.br/Downloads/sinapi-cadernos-tecnicos/SINAPI-CT-ASSENTAMENTO-DE-TUBOS-DE-PVC-E-METALICOS-EM-REDES-DE-AGUA.pdf" TargetMode="External"/><Relationship Id="rId2174" Type="http://schemas.openxmlformats.org/officeDocument/2006/relationships/hyperlink" Target="https://www.caixa.gov.br/Downloads/sinapi-cadernos-tecnicos/SINAPI-CT-DEPRECIACAO-JUROS-IMPOSTOS-E-SEGUROS-MANUTENCAO-E-MATERIAIS-NA-OPERACAO-DOS-EQUIPAMENTOS.pdf" TargetMode="External"/><Relationship Id="rId3225" Type="http://schemas.openxmlformats.org/officeDocument/2006/relationships/hyperlink" Target="https://www.caixa.gov.br/Downloads/sinapi-cadernos-tecnicos/SINAPI-CT-ESCAVACAO-VERTICAL-A-CEU-ABERTO.pdf" TargetMode="External"/><Relationship Id="rId6795" Type="http://schemas.openxmlformats.org/officeDocument/2006/relationships/hyperlink" Target="https://www.caixa.gov.br/Downloads/sinapi-metodologia/Livro_SINAPI_Calculos_Parametros.pdf" TargetMode="External"/><Relationship Id="rId146" Type="http://schemas.openxmlformats.org/officeDocument/2006/relationships/hyperlink" Target="https://www.caixa.gov.br/Downloads/sinapi-cadernos-tecnicos/SINAPI-CT-ARGAMASSAS.pdf" TargetMode="External"/><Relationship Id="rId5397" Type="http://schemas.openxmlformats.org/officeDocument/2006/relationships/hyperlink" Target="https://www.caixa.gov.br/Downloads/sinapi-cadernos-tecnicos/SINAPI-CT-INSTALACOES-PREDIAIS-DE-ESGOTO-TUBOS-E-CONEXOES.pdf" TargetMode="External"/><Relationship Id="rId6448" Type="http://schemas.openxmlformats.org/officeDocument/2006/relationships/hyperlink" Target="https://www.caixa.gov.br/Downloads/sinapi-cadernos-tecnicos/SINAPI-CT-INSTALACOES-EM-COBRE.pdf" TargetMode="External"/><Relationship Id="rId7846" Type="http://schemas.openxmlformats.org/officeDocument/2006/relationships/hyperlink" Target="https://www.caixa.gov.br/Downloads/sinapi-cadernos-tecnicos/SINAPI-CT-PINTURA-EXTERNA.pdf" TargetMode="External"/><Relationship Id="rId4480" Type="http://schemas.openxmlformats.org/officeDocument/2006/relationships/hyperlink" Target="https://www.caixa.gov.br/Downloads/sinapi-cadernos-tecnicos/SINAPI-CT-INSTALACOES-ELETRICAS-ELETRODUTOS-EMBUTIDOS-CABOS-CAIXAS-TOMADAS-E-INTERRUPTORES.pdf" TargetMode="External"/><Relationship Id="rId5531" Type="http://schemas.openxmlformats.org/officeDocument/2006/relationships/hyperlink" Target="https://www.caixa.gov.br/Downloads/sinapi-cadernos-tecnicos/SINAPI-CT-INSTALACOES-PREDIAIS-DE-AGUA-FRIA-EM-PVC.pdf" TargetMode="External"/><Relationship Id="rId3082" Type="http://schemas.openxmlformats.org/officeDocument/2006/relationships/hyperlink" Target="https://www.caixa.gov.br/Downloads/sinapi-cadernos-tecnicos/SINAPI-CT-ESCADAS.pdf" TargetMode="External"/><Relationship Id="rId4133" Type="http://schemas.openxmlformats.org/officeDocument/2006/relationships/hyperlink" Target="https://www.caixa.gov.br/Downloads/sinapi-cadernos-tecnicos/SINAPI-CT-GABIOES-EXECUCAO-DE-MURO-E-PROTECAO-SUPERFICIAL.pdf" TargetMode="External"/><Relationship Id="rId8754" Type="http://schemas.openxmlformats.org/officeDocument/2006/relationships/hyperlink" Target="https://www.caixa.gov.br/Downloads/sinapi-cadernos-tecnicos/SINAPI-CT-REDES-DE-AGUA-E-ESGOTO-EM-PEAD-LISO-(TUBOS-E-CONEXOES).pdf" TargetMode="External"/><Relationship Id="rId19" Type="http://schemas.openxmlformats.org/officeDocument/2006/relationships/hyperlink" Target="https://www.caixa.gov.br/Downloads/sinapi-cadernos-tecnicos/SINAPI-CT-ALVENARIA-ESTRUTURAL-BLOCOS-DE-CONCRETO.pdf" TargetMode="External"/><Relationship Id="rId7356" Type="http://schemas.openxmlformats.org/officeDocument/2006/relationships/hyperlink" Target="https://www.caixa.gov.br/Downloads/sinapi-cadernos-tecnicos/SINAPI-CT-MASSA-UNICA-EXTERNA.pdf" TargetMode="External"/><Relationship Id="rId8407" Type="http://schemas.openxmlformats.org/officeDocument/2006/relationships/hyperlink" Target="https://www.caixa.gov.br/Downloads/sinapi-cadernos-tecnicos/SINAPI-CT-RADIER-PISO-DE-CONCRETO-E-LAJE-SOBRE-SOLO.pdf" TargetMode="External"/><Relationship Id="rId7009" Type="http://schemas.openxmlformats.org/officeDocument/2006/relationships/hyperlink" Target="https://www.caixa.gov.br/Downloads/sinapi-metodologia/Livro_SINAPI_Calculos_Parametros.pdf" TargetMode="External"/><Relationship Id="rId3966" Type="http://schemas.openxmlformats.org/officeDocument/2006/relationships/hyperlink" Target="https://www.caixa.gov.br/Downloads/sinapi-cadernos-tecnicos/SINAPI-CT-FOSSAS-E-SUMIDOUROS.pdf" TargetMode="External"/><Relationship Id="rId3" Type="http://schemas.openxmlformats.org/officeDocument/2006/relationships/hyperlink" Target="https://www.caixa.gov.br/Downloads/sinapi-cadernos-tecnicos/SINAPI-CT-ACESSIBILIDADE.pdf" TargetMode="External"/><Relationship Id="rId887" Type="http://schemas.openxmlformats.org/officeDocument/2006/relationships/hyperlink" Target="https://www.caixa.gov.br/Downloads/sinapi-cadernos-tecnicos/SINAPI-CT-ATERROS-BASES-SUB-BASES-E-IMPRIMACOES.pdf" TargetMode="External"/><Relationship Id="rId2568" Type="http://schemas.openxmlformats.org/officeDocument/2006/relationships/hyperlink" Target="https://www.caixa.gov.br/Downloads/sinapi-cadernos-tecnicos/SINAPI-CT-DEPRECIACAO-JUROS-IMPOSTOS-E-SEGUROS-MANUTENCAO-E-MATERIAIS-NA-OPERACAO-DOS-EQUIPAMENTOS.pdf" TargetMode="External"/><Relationship Id="rId3619" Type="http://schemas.openxmlformats.org/officeDocument/2006/relationships/hyperlink" Target="https://www.caixa.gov.br/Downloads/sinapi-cadernos-tecnicos/SINAPI-CT-ESTRUTURA-E-TRAMA-PARA-COBERTURA.pdf" TargetMode="External"/><Relationship Id="rId5041" Type="http://schemas.openxmlformats.org/officeDocument/2006/relationships/hyperlink" Target="https://www.caixa.gov.br/Downloads/sinapi-cadernos-tecnicos/SINAPI-CT-INSTALACOES-HIDRAULICAS-RESERVACAO-E-BOMBAS-DE-RECALQUE.pdf" TargetMode="External"/><Relationship Id="rId9662" Type="http://schemas.openxmlformats.org/officeDocument/2006/relationships/hyperlink" Target="https://www.caixa.gov.br/Downloads/sinapi-cadernos-tecnicos/SINAPI-CT-VALVULAS-E-REGISTROS-PARA-SISTEMAS-PREDIAIS.pdf" TargetMode="External"/><Relationship Id="rId1651" Type="http://schemas.openxmlformats.org/officeDocument/2006/relationships/hyperlink" Target="https://www.caixa.gov.br/Downloads/sinapi-cadernos-tecnicos/SINAPI-CT-CUSTOS-HORARIOS-PRODUTIVO-E-IMPRODUTIVO-DOS-EQUIPAMENTOS.pdf" TargetMode="External"/><Relationship Id="rId2702" Type="http://schemas.openxmlformats.org/officeDocument/2006/relationships/hyperlink" Target="https://www.caixa.gov.br/Downloads/sinapi-cadernos-tecnicos/SINAPI-CT-DEPRECIACAO-JUROS-IMPOSTOS-E-SEGUROS-MANUTENCAO-E-MATERIAIS-NA-OPERACAO-DOS-EQUIPAMENTOS.pdf" TargetMode="External"/><Relationship Id="rId8264" Type="http://schemas.openxmlformats.org/officeDocument/2006/relationships/hyperlink" Target="https://www.caixa.gov.br/Downloads/sinapi-cadernos-tecnicos/SINAPI-CT-POCOS-DE-VISITA-E-CAIXAS-PARA-BOCAS-DE-LOBO.pdf" TargetMode="External"/><Relationship Id="rId9315" Type="http://schemas.openxmlformats.org/officeDocument/2006/relationships/hyperlink" Target="https://www.caixa.gov.br/Downloads/sinapi-cadernos-tecnicos/SINAPI-CT-TRANSPORTE-CARGA-E-DESCARGA-DE-MATERIAIS.pdf" TargetMode="External"/><Relationship Id="rId1304" Type="http://schemas.openxmlformats.org/officeDocument/2006/relationships/hyperlink" Target="https://www.caixa.gov.br/Downloads/sinapi-cadernos-tecnicos/SINAPI-CT-CONCRETAGEM-PARA-ESTRUTURAS-DE-CONCRETO-ARMADO.pdf" TargetMode="External"/><Relationship Id="rId4874" Type="http://schemas.openxmlformats.org/officeDocument/2006/relationships/hyperlink" Target="https://www.caixa.gov.br/Downloads/sinapi-cadernos-tecnicos/SINAPI-CT-INSTALACOES-HIDRAULICAS-RESERVACAO-E-BOMBAS-DE-RECALQUE.pdf" TargetMode="External"/><Relationship Id="rId3476" Type="http://schemas.openxmlformats.org/officeDocument/2006/relationships/hyperlink" Target="https://www.caixa.gov.br/Downloads/sinapi-cadernos-tecnicos/SINAPI-CT-ESQUADRIAS-PORTAS.pdf" TargetMode="External"/><Relationship Id="rId4527" Type="http://schemas.openxmlformats.org/officeDocument/2006/relationships/hyperlink" Target="https://www.caixa.gov.br/Downloads/sinapi-cadernos-tecnicos/SINAPI-CT-INSTALACOES-ELETRICAS-ELETRODUTOS-EMBUTIDOS-CABOS-CAIXAS-TOMADAS-E-INTERRUPTORES.pdf" TargetMode="External"/><Relationship Id="rId5925" Type="http://schemas.openxmlformats.org/officeDocument/2006/relationships/hyperlink" Target="https://www.caixa.gov.br/Downloads/sinapi-cadernos-tecnicos/SINAPI-CT-INSTALACOES-DE-DIVISORIAS-DIVERSAS.pdf" TargetMode="External"/><Relationship Id="rId10" Type="http://schemas.openxmlformats.org/officeDocument/2006/relationships/hyperlink" Target="https://www.caixa.gov.br/Downloads/sinapi-cadernos-tecnicos/SINAPI-CT-ALVENARIA-ESTRUTURAL-BLOCOS-CERAMICOS.pdf" TargetMode="External"/><Relationship Id="rId397" Type="http://schemas.openxmlformats.org/officeDocument/2006/relationships/hyperlink" Target="https://www.caixa.gov.br/Downloads/sinapi-cadernos-tecnicos/SINAPI-CT-ASSENTAMENTO-DE-TUBOS-DE-ESGOTO-EM-PVC-E-PEAD.pdf" TargetMode="External"/><Relationship Id="rId2078" Type="http://schemas.openxmlformats.org/officeDocument/2006/relationships/hyperlink" Target="https://www.caixa.gov.br/Downloads/sinapi-cadernos-tecnicos/SINAPI-CT-DEPRECIACAO-JUROS-IMPOSTOS-E-SEGUROS-MANUTENCAO-E-MATERIAIS-NA-OPERACAO-DOS-EQUIPAMENTOS.pdf" TargetMode="External"/><Relationship Id="rId3129" Type="http://schemas.openxmlformats.org/officeDocument/2006/relationships/hyperlink" Target="https://www.caixa.gov.br/Downloads/sinapi-cadernos-tecnicos/SINAPI-CT-ESCADAS.pdf" TargetMode="External"/><Relationship Id="rId7000" Type="http://schemas.openxmlformats.org/officeDocument/2006/relationships/hyperlink" Target="https://www.caixa.gov.br/Downloads/sinapi-metodologia/Livro_SINAPI_Calculos_Parametros.pdf" TargetMode="External"/><Relationship Id="rId6699" Type="http://schemas.openxmlformats.org/officeDocument/2006/relationships/hyperlink" Target="https://www.caixa.gov.br/Downloads/sinapi-cadernos-tecnicos/SINAPI-CT-LASTRO.pdf" TargetMode="External"/><Relationship Id="rId9172" Type="http://schemas.openxmlformats.org/officeDocument/2006/relationships/hyperlink" Target="https://www.caixa.gov.br/Downloads/sinapi-cadernos-tecnicos/SINAPI-CT-TRANSPORTE-FLUVIAL-CARGA-E-DESCARGA.pdf" TargetMode="External"/><Relationship Id="rId3610" Type="http://schemas.openxmlformats.org/officeDocument/2006/relationships/hyperlink" Target="https://www.caixa.gov.br/Downloads/sinapi-cadernos-tecnicos/SINAPI-CT-ESTACAS-RAIZ.pdf" TargetMode="External"/><Relationship Id="rId531" Type="http://schemas.openxmlformats.org/officeDocument/2006/relationships/hyperlink" Target="https://www.caixa.gov.br/Downloads/sinapi-cadernos-tecnicos/SINAPI-CT-ASSENTAMENTO-DE-TUBOS-DE-PVC-E-METALICOS-EM-REDES-DE-AGUA.pdf" TargetMode="External"/><Relationship Id="rId1161" Type="http://schemas.openxmlformats.org/officeDocument/2006/relationships/hyperlink" Target="https://www.caixa.gov.br/Downloads/sinapi-cadernos-tecnicos/SINAPI-CT-CAIXAS-DE-AGUA-PARA-EDIFICACOES.pdf" TargetMode="External"/><Relationship Id="rId2212" Type="http://schemas.openxmlformats.org/officeDocument/2006/relationships/hyperlink" Target="https://www.caixa.gov.br/Downloads/sinapi-cadernos-tecnicos/SINAPI-CT-DEPRECIACAO-JUROS-IMPOSTOS-E-SEGUROS-MANUTENCAO-E-MATERIAIS-NA-OPERACAO-DOS-EQUIPAMENTOS.pdf" TargetMode="External"/><Relationship Id="rId5782" Type="http://schemas.openxmlformats.org/officeDocument/2006/relationships/hyperlink" Target="https://www.caixa.gov.br/Downloads/sinapi-cadernos-tecnicos/SINAPI-CT-INSTALACOES-PREDIAIS-DE-AGUA-QUENTE-EM-CPVC.pdf" TargetMode="External"/><Relationship Id="rId6833" Type="http://schemas.openxmlformats.org/officeDocument/2006/relationships/hyperlink" Target="https://www.caixa.gov.br/Downloads/sinapi-metodologia/Livro_SINAPI_Calculos_Parametros.pdf" TargetMode="External"/><Relationship Id="rId4384" Type="http://schemas.openxmlformats.org/officeDocument/2006/relationships/hyperlink" Target="https://www.caixa.gov.br/Downloads/sinapi-cadernos-tecnicos/SINAPI-CT-INSTALACOES-ELETRICAS-ELETRODUTOS-EMBUTIDOS-CABOS-CAIXAS-TOMADAS-E-INTERRUPTORES.pdf" TargetMode="External"/><Relationship Id="rId5435" Type="http://schemas.openxmlformats.org/officeDocument/2006/relationships/hyperlink" Target="https://www.caixa.gov.br/Downloads/sinapi-cadernos-tecnicos/SINAPI-CT-INSTALACOES-PREDIAIS-DE-ESGOTO-TUBOS-E-CONEXOES.pdf" TargetMode="External"/><Relationship Id="rId4037" Type="http://schemas.openxmlformats.org/officeDocument/2006/relationships/hyperlink" Target="https://www.caixa.gov.br/Downloads/sinapi-cadernos-tecnicos/SINAPI-CT-FORMAS-PARA-ESTRUTURAS-DE-CONCRETO-ARMADO.pdf" TargetMode="External"/><Relationship Id="rId8658" Type="http://schemas.openxmlformats.org/officeDocument/2006/relationships/hyperlink" Target="https://www.caixa.gov.br/Downloads/sinapi-cadernos-tecnicos/SINAPI-CT-REDES-DE-LOGICA-TELEFONIA-E-IMAGEM.pdf" TargetMode="External"/><Relationship Id="rId9709" Type="http://schemas.openxmlformats.org/officeDocument/2006/relationships/hyperlink" Target="https://www.caixa.gov.br/Downloads/sinapi-cadernos-tecnicos/SINAPI-CT-VALVULAS-E-REGISTROS-PARA-SISTEMAS-PREDIAIS.pdf" TargetMode="External"/><Relationship Id="rId3120" Type="http://schemas.openxmlformats.org/officeDocument/2006/relationships/hyperlink" Target="https://www.caixa.gov.br/Downloads/sinapi-cadernos-tecnicos/SINAPI-CT-ESCADAS.pdf" TargetMode="External"/><Relationship Id="rId6690" Type="http://schemas.openxmlformats.org/officeDocument/2006/relationships/hyperlink" Target="https://www.caixa.gov.br/Downloads/sinapi-cadernos-tecnicos/SINAPI-CT-LAJES-PRE-MOLDADAS.pdf" TargetMode="External"/><Relationship Id="rId7741" Type="http://schemas.openxmlformats.org/officeDocument/2006/relationships/hyperlink" Target="https://www.caixa.gov.br/Downloads/sinapi-cadernos-tecnicos/SINAPI-CT-PAVIMENTO-RIGIDO-DE-CONCRETO.pdf" TargetMode="External"/><Relationship Id="rId5292" Type="http://schemas.openxmlformats.org/officeDocument/2006/relationships/hyperlink" Target="https://www.caixa.gov.br/Downloads/sinapi-cadernos-tecnicos/SINAPI-CT-INSTALACOES-HIDRAULICAS-EM-PPR.pdf" TargetMode="External"/><Relationship Id="rId6343" Type="http://schemas.openxmlformats.org/officeDocument/2006/relationships/hyperlink" Target="https://www.caixa.gov.br/Downloads/sinapi-cadernos-tecnicos/SINAPI-CT-INSTALACOES-DE-AR-CONDICIONADO.pdf" TargetMode="External"/><Relationship Id="rId2953" Type="http://schemas.openxmlformats.org/officeDocument/2006/relationships/hyperlink" Target="https://www.caixa.gov.br/Downloads/sinapi-cadernos-tecnicos/SINAPI-CT-ENERGIA-SOLAR-PARA-EDIFICACOES.pdf" TargetMode="External"/><Relationship Id="rId9566" Type="http://schemas.openxmlformats.org/officeDocument/2006/relationships/hyperlink" Target="https://www.caixa.gov.br/Downloads/sinapi-cadernos-tecnicos/SINAPI-CT-VERGAS-CONTRAVERGAS-E-FIXACAO-DE-ALVENARIA.pdf" TargetMode="External"/><Relationship Id="rId925" Type="http://schemas.openxmlformats.org/officeDocument/2006/relationships/hyperlink" Target="https://www.caixa.gov.br/Downloads/sinapi-cadernos-tecnicos/SINAPI-CT-ATERROS-BASES-SUB-BASES-E-IMPRIMACOES.pdf" TargetMode="External"/><Relationship Id="rId1555" Type="http://schemas.openxmlformats.org/officeDocument/2006/relationships/hyperlink" Target="https://www.caixa.gov.br/Downloads/sinapi-cadernos-tecnicos/SINAPI-CT-CUSTOS-HORARIOS-PRODUTIVO-E-IMPRODUTIVO-DOS-EQUIPAMENTOS.pdf" TargetMode="External"/><Relationship Id="rId2606" Type="http://schemas.openxmlformats.org/officeDocument/2006/relationships/hyperlink" Target="https://www.caixa.gov.br/Downloads/sinapi-cadernos-tecnicos/SINAPI-CT-DEPRECIACAO-JUROS-IMPOSTOS-E-SEGUROS-MANUTENCAO-E-MATERIAIS-NA-OPERACAO-DOS-EQUIPAMENTOS.pdf" TargetMode="External"/><Relationship Id="rId8168" Type="http://schemas.openxmlformats.org/officeDocument/2006/relationships/hyperlink" Target="https://www.caixa.gov.br/Downloads/sinapi-cadernos-tecnicos/SINAPI-CT-POCOS-DE-VISITA-E-CAIXAS-PARA-BOCAS-DE-LOBO.pdf" TargetMode="External"/><Relationship Id="rId9219" Type="http://schemas.openxmlformats.org/officeDocument/2006/relationships/hyperlink" Target="https://www.caixa.gov.br/Downloads/sinapi-cadernos-tecnicos/SINAPI-CT-TRANSPORTE-DE-MATERIAIS-DENTRO-DO-CANTEIRO-DE-OBRAS.pdf" TargetMode="External"/><Relationship Id="rId1208" Type="http://schemas.openxmlformats.org/officeDocument/2006/relationships/hyperlink" Target="https://www.caixa.gov.br/Downloads/sinapi-cadernos-tecnicos/SINAPI-CT-CANALETAS-GRELHAS-E-CAIXAS-COM-GRELHA-PARA-DRENAGEM.pdf" TargetMode="External"/><Relationship Id="rId4778" Type="http://schemas.openxmlformats.org/officeDocument/2006/relationships/hyperlink" Target="https://www.caixa.gov.br/Downloads/sinapi-cadernos-tecnicos/SINAPI-CT-INSTALACOES-ELETRICAS-REDE-DE-DISTRIBUICAO.pdf" TargetMode="External"/><Relationship Id="rId5829" Type="http://schemas.openxmlformats.org/officeDocument/2006/relationships/hyperlink" Target="https://www.caixa.gov.br/Downloads/sinapi-cadernos-tecnicos/SINAPI-CT-INSTALACOES-PREDIAIS-DE-AGUAS-PLUVIAIS-TUBOS-CONEXOES-CAIXAS-E-RALOS.pdf" TargetMode="External"/><Relationship Id="rId7251" Type="http://schemas.openxmlformats.org/officeDocument/2006/relationships/hyperlink" Target="https://www.caixa.gov.br/Downloads/sinapi-cadernos-tecnicos/SINAPI-CT-LOUCAS-E-METAIS.pdf" TargetMode="External"/><Relationship Id="rId9700" Type="http://schemas.openxmlformats.org/officeDocument/2006/relationships/hyperlink" Target="https://www.caixa.gov.br/Downloads/sinapi-cadernos-tecnicos/SINAPI-CT-VALVULAS-E-REGISTROS-PARA-SISTEMAS-PREDIAIS.pdf" TargetMode="External"/><Relationship Id="rId8302" Type="http://schemas.openxmlformats.org/officeDocument/2006/relationships/hyperlink" Target="https://www.caixa.gov.br/Downloads/sinapi-cadernos-tecnicos/SINAPI-CT-POCOS-DE-VISITA-E-CAIXAS-PARA-BOCAS-DE-LOBO.pdf" TargetMode="External"/><Relationship Id="rId3861" Type="http://schemas.openxmlformats.org/officeDocument/2006/relationships/hyperlink" Target="https://www.caixa.gov.br/Downloads/sinapi-cadernos-tecnicos/SINAPI-CT-EXECUCAO-DE-TIRANTES.pdf" TargetMode="External"/><Relationship Id="rId4912" Type="http://schemas.openxmlformats.org/officeDocument/2006/relationships/hyperlink" Target="https://www.caixa.gov.br/Downloads/sinapi-cadernos-tecnicos/SINAPI-CT-INSTALACOES-HIDRAULICAS-RESERVACAO-E-BOMBAS-DE-RECALQUE.pdf" TargetMode="External"/><Relationship Id="rId782" Type="http://schemas.openxmlformats.org/officeDocument/2006/relationships/hyperlink" Target="https://www.caixa.gov.br/Downloads/sinapi-cadernos-tecnicos/SINAPI-CT-ATERROS-BASES-SUB-BASES-E-IMPRIMACOES.pdf" TargetMode="External"/><Relationship Id="rId2463" Type="http://schemas.openxmlformats.org/officeDocument/2006/relationships/hyperlink" Target="https://www.caixa.gov.br/Downloads/sinapi-cadernos-tecnicos/SINAPI-CT-DEPRECIACAO-JUROS-IMPOSTOS-E-SEGUROS-MANUTENCAO-E-MATERIAIS-NA-OPERACAO-DOS-EQUIPAMENTOS.pdf" TargetMode="External"/><Relationship Id="rId3514" Type="http://schemas.openxmlformats.org/officeDocument/2006/relationships/hyperlink" Target="https://www.caixa.gov.br/Downloads/sinapi-cadernos-tecnicos/SINAPI-CT-ESQUADRIAS-PORTAS.pdf" TargetMode="External"/><Relationship Id="rId9076" Type="http://schemas.openxmlformats.org/officeDocument/2006/relationships/hyperlink" Target="https://www.caixa.gov.br/Downloads/sinapi-cadernos-tecnicos/SINAPI-CT-TRANSFORMADORES.pdf" TargetMode="External"/><Relationship Id="rId435" Type="http://schemas.openxmlformats.org/officeDocument/2006/relationships/hyperlink" Target="https://www.caixa.gov.br/Downloads/sinapi-cadernos-tecnicos/SINAPI-CT-ASSENTAMENTO-DE-TUBOS-DE-PVC-E-METALICOS-EM-REDES-DE-AGUA.pdf" TargetMode="External"/><Relationship Id="rId1065" Type="http://schemas.openxmlformats.org/officeDocument/2006/relationships/hyperlink" Target="https://www.caixa.gov.br/Downloads/sinapi-cadernos-tecnicos/SINAPI-CT-BOMBAS-HIDRAULICAS-CENTRIFUGAS-HORIZONTAIS-E-SUBMERSIVEIS.pdf" TargetMode="External"/><Relationship Id="rId2116" Type="http://schemas.openxmlformats.org/officeDocument/2006/relationships/hyperlink" Target="https://www.caixa.gov.br/Downloads/sinapi-cadernos-tecnicos/SINAPI-CT-DEPRECIACAO-JUROS-IMPOSTOS-E-SEGUROS-MANUTENCAO-E-MATERIAIS-NA-OPERACAO-DOS-EQUIPAMENTOS.pdf" TargetMode="External"/><Relationship Id="rId5686" Type="http://schemas.openxmlformats.org/officeDocument/2006/relationships/hyperlink" Target="https://www.caixa.gov.br/Downloads/sinapi-cadernos-tecnicos/SINAPI-CT-INSTALACOES-PREDIAIS-DE-AGUA-QUENTE-EM-CPVC.pdf" TargetMode="External"/><Relationship Id="rId6737" Type="http://schemas.openxmlformats.org/officeDocument/2006/relationships/hyperlink" Target="https://www.caixa.gov.br/Downloads/sinapi-cadernos-tecnicos/SINAPI-CT-LIGACOES-PREDIAIS-DE-AGUA-E-ESGOTO.pdf" TargetMode="External"/><Relationship Id="rId4288" Type="http://schemas.openxmlformats.org/officeDocument/2006/relationships/hyperlink" Target="https://www.caixa.gov.br/Downloads/sinapi-cadernos-tecnicos/SINAPI-CT-ILUMINACAO-PREDIAL-E-MONITORAMENTO.pdf" TargetMode="External"/><Relationship Id="rId5339" Type="http://schemas.openxmlformats.org/officeDocument/2006/relationships/hyperlink" Target="https://www.caixa.gov.br/Downloads/sinapi-cadernos-tecnicos/SINAPI-CT-INSTALACOES-HIDRAULICAS-EM-PPR.pdf" TargetMode="External"/><Relationship Id="rId9210" Type="http://schemas.openxmlformats.org/officeDocument/2006/relationships/hyperlink" Target="https://www.caixa.gov.br/Downloads/sinapi-cadernos-tecnicos/SINAPI-CT-TRANSPORTE-DE-MATERIAIS-DENTRO-DO-CANTEIRO-DE-OBRAS.pdf" TargetMode="External"/><Relationship Id="rId1949" Type="http://schemas.openxmlformats.org/officeDocument/2006/relationships/hyperlink" Target="https://www.caixa.gov.br/Downloads/sinapi-cadernos-tecnicos/SINAPI-CT-DEPRECIACAO-JUROS-IMPOSTOS-E-SEGUROS-MANUTENCAO-E-MATERIAIS-NA-OPERACAO-DOS-EQUIPAMENTOS.pdf" TargetMode="External"/><Relationship Id="rId5820" Type="http://schemas.openxmlformats.org/officeDocument/2006/relationships/hyperlink" Target="https://www.caixa.gov.br/Downloads/sinapi-cadernos-tecnicos/SINAPI-CT-INSTALACOES-PREDIAIS-DE-AGUAS-PLUVIAIS-TUBOS-CONEXOES-CAIXAS-E-RALOS.pdf" TargetMode="External"/><Relationship Id="rId292" Type="http://schemas.openxmlformats.org/officeDocument/2006/relationships/hyperlink" Target="https://www.caixa.gov.br/Downloads/sinapi-cadernos-tecnicos/SINAPI-CT-ARMACAO-PARA-ESTRUTURAS-DE-CONCRETO-ARMADO.pdf" TargetMode="External"/><Relationship Id="rId3371" Type="http://schemas.openxmlformats.org/officeDocument/2006/relationships/hyperlink" Target="https://www.caixa.gov.br/Downloads/sinapi-cadernos-tecnicos/SINAPI-CT-ESCORAMENTO-E-PREPARO-DE-FUNDO-DE-VALAS.pdf" TargetMode="External"/><Relationship Id="rId4422" Type="http://schemas.openxmlformats.org/officeDocument/2006/relationships/hyperlink" Target="https://www.caixa.gov.br/Downloads/sinapi-cadernos-tecnicos/SINAPI-CT-INSTALACOES-ELETRICAS-ELETRODUTOS-EMBUTIDOS-CABOS-CAIXAS-TOMADAS-E-INTERRUPTORES.pdf" TargetMode="External"/><Relationship Id="rId7992" Type="http://schemas.openxmlformats.org/officeDocument/2006/relationships/hyperlink" Target="https://www.caixa.gov.br/Downloads/sinapi-cadernos-tecnicos/SINAPI-CT-PINTURA-PARA-PISOS-E-PARA-SINALIZACAO-HORIZONTAL-E-VERTICAL.pdf" TargetMode="External"/><Relationship Id="rId3024" Type="http://schemas.openxmlformats.org/officeDocument/2006/relationships/hyperlink" Target="https://www.caixa.gov.br/Downloads/sinapi-cadernos-tecnicos/SINAPI-CT-EQUIPAMENTOS-DE-PROTECAO-COLETIVA.pdf" TargetMode="External"/><Relationship Id="rId6594" Type="http://schemas.openxmlformats.org/officeDocument/2006/relationships/hyperlink" Target="https://www.caixa.gov.br/Downloads/sinapi-cadernos-tecnicos/SINAPI-CT-INSTALACOES-EM-COBRE.pdf" TargetMode="External"/><Relationship Id="rId7645" Type="http://schemas.openxmlformats.org/officeDocument/2006/relationships/hyperlink" Target="https://www.caixa.gov.br/Downloads/sinapi-cadernos-tecnicos/SINAPI-CT-PARQUINHOS-E-EQUIPAMENTOS-DE-GINASTICA-AO-AR-LIVRE.pdf" TargetMode="External"/><Relationship Id="rId5196" Type="http://schemas.openxmlformats.org/officeDocument/2006/relationships/hyperlink" Target="https://www.caixa.gov.br/Downloads/sinapi-cadernos-tecnicos/SINAPI-CT-INSTALACOES-HIDRAULICAS-EM-PEX.pdf" TargetMode="External"/><Relationship Id="rId6247" Type="http://schemas.openxmlformats.org/officeDocument/2006/relationships/hyperlink" Target="https://www.caixa.gov.br/Downloads/sinapi-cadernos-tecnicos/SINAPI-CT-INSTALACOES-DE-GAS-EM-PEX-MULTICAMADAS.pdf" TargetMode="External"/><Relationship Id="rId1459" Type="http://schemas.openxmlformats.org/officeDocument/2006/relationships/hyperlink" Target="https://www.caixa.gov.br/Downloads/sinapi-cadernos-tecnicos/SINAPI-CT-CUSTOS-HORARIOS-PRODUTIVO-E-IMPRODUTIVO-DOS-EQUIPAMENTOS.pdf" TargetMode="External"/><Relationship Id="rId2857" Type="http://schemas.openxmlformats.org/officeDocument/2006/relationships/hyperlink" Target="https://www.caixa.gov.br/Downloads/sinapi-cadernos-tecnicos/SINAPI-CT-ELETROCALHAS.pdf" TargetMode="External"/><Relationship Id="rId3908" Type="http://schemas.openxmlformats.org/officeDocument/2006/relationships/hyperlink" Target="https://www.caixa.gov.br/Downloads/sinapi-cadernos-tecnicos/SINAPI-CT-FORROS.pdf" TargetMode="External"/><Relationship Id="rId5330" Type="http://schemas.openxmlformats.org/officeDocument/2006/relationships/hyperlink" Target="https://www.caixa.gov.br/Downloads/sinapi-cadernos-tecnicos/SINAPI-CT-INSTALACOES-HIDRAULICAS-EM-PPR.pdf" TargetMode="External"/><Relationship Id="rId829" Type="http://schemas.openxmlformats.org/officeDocument/2006/relationships/hyperlink" Target="https://www.caixa.gov.br/Downloads/sinapi-cadernos-tecnicos/SINAPI-CT-ATERROS-BASES-SUB-BASES-E-IMPRIMACOES.pdf" TargetMode="External"/><Relationship Id="rId1940" Type="http://schemas.openxmlformats.org/officeDocument/2006/relationships/hyperlink" Target="https://www.caixa.gov.br/Downloads/sinapi-cadernos-tecnicos/SINAPI-CT-DEPRECIACAO-JUROS-IMPOSTOS-E-SEGUROS-MANUTENCAO-E-MATERIAIS-NA-OPERACAO-DOS-EQUIPAMENTOS.pdf" TargetMode="External"/><Relationship Id="rId8553" Type="http://schemas.openxmlformats.org/officeDocument/2006/relationships/hyperlink" Target="https://www.caixa.gov.br/Downloads/sinapi-cadernos-tecnicos/SINAPI-CT-RECOMPOSICAO-DE-PAVIMENTOS.pdf" TargetMode="External"/><Relationship Id="rId9604" Type="http://schemas.openxmlformats.org/officeDocument/2006/relationships/hyperlink" Target="https://www.caixa.gov.br/Downloads/sinapi-cadernos-tecnicos/SINAPI-CT-VIDROS-E-ESPELHOS.pdf" TargetMode="External"/><Relationship Id="rId7155" Type="http://schemas.openxmlformats.org/officeDocument/2006/relationships/hyperlink" Target="https://www.caixa.gov.br/Downloads/sinapi-metodologia/Livro_SINAPI_Calculos_Parametros.pdf" TargetMode="External"/><Relationship Id="rId8206" Type="http://schemas.openxmlformats.org/officeDocument/2006/relationships/hyperlink" Target="https://www.caixa.gov.br/Downloads/sinapi-cadernos-tecnicos/SINAPI-CT-POCOS-DE-VISITA-E-CAIXAS-PARA-BOCAS-DE-LOBO.pdf" TargetMode="External"/><Relationship Id="rId3765" Type="http://schemas.openxmlformats.org/officeDocument/2006/relationships/hyperlink" Target="https://www.caixa.gov.br/Downloads/sinapi-cadernos-tecnicos/SINAPI-CT-ESTRUTURAS-DE-CONTENCAO-PERFIS-PRANCHADOS-CORTINAS-E-MUROS-DE-ARRIMO.pdf" TargetMode="External"/><Relationship Id="rId4816" Type="http://schemas.openxmlformats.org/officeDocument/2006/relationships/hyperlink" Target="https://www.caixa.gov.br/Downloads/sinapi-cadernos-tecnicos/SINAPI-CT-INSTALACOES-HIDRAULICAS-RESERVACAO-E-BOMBAS-DE-RECALQUE.pdf" TargetMode="External"/><Relationship Id="rId686" Type="http://schemas.openxmlformats.org/officeDocument/2006/relationships/hyperlink" Target="https://www.caixa.gov.br/Downloads/sinapi-cadernos-tecnicos/SINAPI-CT-ASSENTAMENTO-DE-TUBOS-DE-ESGOTO-OU-DRENAGEM-PLUVIAL-EM-CONCRETO.pdf" TargetMode="External"/><Relationship Id="rId2367" Type="http://schemas.openxmlformats.org/officeDocument/2006/relationships/hyperlink" Target="https://www.caixa.gov.br/Downloads/sinapi-cadernos-tecnicos/SINAPI-CT-DEPRECIACAO-JUROS-IMPOSTOS-E-SEGUROS-MANUTENCAO-E-MATERIAIS-NA-OPERACAO-DOS-EQUIPAMENTOS.pdf" TargetMode="External"/><Relationship Id="rId3418" Type="http://schemas.openxmlformats.org/officeDocument/2006/relationships/hyperlink" Target="https://www.caixa.gov.br/Downloads/sinapi-cadernos-tecnicos/SINAPI-CT-ESGOTAMENTO-DE-VALA-E-REBAIXAMENTO-DO-LENCOL-FREATICO.pdf" TargetMode="External"/><Relationship Id="rId339" Type="http://schemas.openxmlformats.org/officeDocument/2006/relationships/hyperlink" Target="https://www.caixa.gov.br/Downloads/sinapi-cadernos-tecnicos/SINAPI-CT-ARRASAMENTO-DE-ESTACAS.pdf" TargetMode="External"/><Relationship Id="rId6988" Type="http://schemas.openxmlformats.org/officeDocument/2006/relationships/hyperlink" Target="https://www.caixa.gov.br/Downloads/sinapi-metodologia/Livro_SINAPI_Calculos_Parametros.pdf" TargetMode="External"/><Relationship Id="rId9461" Type="http://schemas.openxmlformats.org/officeDocument/2006/relationships/hyperlink" Target="https://www.caixa.gov.br/Downloads/sinapi-cadernos-tecnicos/SINAPI-CT-TUBULACAO-FLANGEADA-PARA-REDES-DE-AGUA.pdf" TargetMode="External"/><Relationship Id="rId8063" Type="http://schemas.openxmlformats.org/officeDocument/2006/relationships/hyperlink" Target="https://www.caixa.gov.br/Downloads/sinapi-cadernos-tecnicos/SINAPI-CT-POSTES-DE-CONCRETO-E-METALICOS.pdf" TargetMode="External"/><Relationship Id="rId9114" Type="http://schemas.openxmlformats.org/officeDocument/2006/relationships/hyperlink" Target="https://www.caixa.gov.br/Downloads/sinapi-cadernos-tecnicos/SINAPI-CT-TRANSPORTE-FLUVIAL-CARGA-E-DESCARGA.pdf" TargetMode="External"/><Relationship Id="rId820" Type="http://schemas.openxmlformats.org/officeDocument/2006/relationships/hyperlink" Target="https://www.caixa.gov.br/Downloads/sinapi-cadernos-tecnicos/SINAPI-CT-ATERROS-BASES-SUB-BASES-E-IMPRIMACOES.pdf" TargetMode="External"/><Relationship Id="rId1450" Type="http://schemas.openxmlformats.org/officeDocument/2006/relationships/hyperlink" Target="https://www.caixa.gov.br/Downloads/sinapi-cadernos-tecnicos/SINAPI-CT-CUSTOS-HORARIOS-PRODUTIVO-E-IMPRODUTIVO-DOS-EQUIPAMENTOS.pdf" TargetMode="External"/><Relationship Id="rId2501" Type="http://schemas.openxmlformats.org/officeDocument/2006/relationships/hyperlink" Target="https://www.caixa.gov.br/Downloads/sinapi-cadernos-tecnicos/SINAPI-CT-DEPRECIACAO-JUROS-IMPOSTOS-E-SEGUROS-MANUTENCAO-E-MATERIAIS-NA-OPERACAO-DOS-EQUIPAMENTOS.pdf" TargetMode="External"/><Relationship Id="rId1103" Type="http://schemas.openxmlformats.org/officeDocument/2006/relationships/hyperlink" Target="https://www.caixa.gov.br/Downloads/sinapi-cadernos-tecnicos/SINAPI-CT-CAIXAS-ENTERRADAS.pdf" TargetMode="External"/><Relationship Id="rId4673" Type="http://schemas.openxmlformats.org/officeDocument/2006/relationships/hyperlink" Target="https://www.caixa.gov.br/Downloads/sinapi-cadernos-tecnicos/SINAPI-CT-INSTALACOES-ELETRICAS-QUADROS-CABOS-DISJUNTORES-CONTATORES-E-BARRAMENTOS-BLINDADOS.pdf" TargetMode="External"/><Relationship Id="rId5724" Type="http://schemas.openxmlformats.org/officeDocument/2006/relationships/hyperlink" Target="https://www.caixa.gov.br/Downloads/sinapi-cadernos-tecnicos/SINAPI-CT-INSTALACOES-PREDIAIS-DE-AGUA-QUENTE-EM-CPVC.pdf" TargetMode="External"/><Relationship Id="rId3275" Type="http://schemas.openxmlformats.org/officeDocument/2006/relationships/hyperlink" Target="https://www.caixa.gov.br/Downloads/sinapi-cadernos-tecnicos/SINAPI-CT-ESCAVACAO-DE-VALAS.pdf" TargetMode="External"/><Relationship Id="rId4326" Type="http://schemas.openxmlformats.org/officeDocument/2006/relationships/hyperlink" Target="https://www.caixa.gov.br/Downloads/sinapi-cadernos-tecnicos/SINAPI-CT-IMPERMEABILIZACAO-PROTECAO-MECANICA-E-TRATAMENTO-DE-JUNTA.pdf" TargetMode="External"/><Relationship Id="rId7896" Type="http://schemas.openxmlformats.org/officeDocument/2006/relationships/hyperlink" Target="https://www.caixa.gov.br/Downloads/sinapi-cadernos-tecnicos/SINAPI-CT-PINTURA-EM-MADEIRA.pdf" TargetMode="External"/><Relationship Id="rId8947" Type="http://schemas.openxmlformats.org/officeDocument/2006/relationships/hyperlink" Target="https://www.caixa.gov.br/Downloads/sinapi-cadernos-tecnicos/SINAPI-CT-SISTEMA-DE-PROTECAO-CONTRA-DESCARGAS-ATMOSFERICAS-SPDA.pdf" TargetMode="External"/><Relationship Id="rId196" Type="http://schemas.openxmlformats.org/officeDocument/2006/relationships/hyperlink" Target="https://www.caixa.gov.br/Downloads/sinapi-cadernos-tecnicos/SINAPI-CT-ARGAMASSAS.pdf" TargetMode="External"/><Relationship Id="rId6498" Type="http://schemas.openxmlformats.org/officeDocument/2006/relationships/hyperlink" Target="https://www.caixa.gov.br/Downloads/sinapi-cadernos-tecnicos/SINAPI-CT-INSTALACOES-EM-COBRE.pdf" TargetMode="External"/><Relationship Id="rId7549" Type="http://schemas.openxmlformats.org/officeDocument/2006/relationships/hyperlink" Target="https://www.caixa.gov.br/Downloads/sinapi-cadernos-tecnicos/SINAPI-CT-PAREDES-DE-CONCRETO-CONCRETAGEM.pdf" TargetMode="External"/><Relationship Id="rId330" Type="http://schemas.openxmlformats.org/officeDocument/2006/relationships/hyperlink" Target="https://www.caixa.gov.br/Downloads/sinapi-cadernos-tecnicos/SINAPI-CT-ARMACAO-PARA-ESTRUTURAS-DE-CONCRETO-ARMADO.pdf" TargetMode="External"/><Relationship Id="rId2011" Type="http://schemas.openxmlformats.org/officeDocument/2006/relationships/hyperlink" Target="https://www.caixa.gov.br/Downloads/sinapi-cadernos-tecnicos/SINAPI-CT-DEPRECIACAO-JUROS-IMPOSTOS-E-SEGUROS-MANUTENCAO-E-MATERIAIS-NA-OPERACAO-DOS-EQUIPAMENTOS.pdf" TargetMode="External"/><Relationship Id="rId4183" Type="http://schemas.openxmlformats.org/officeDocument/2006/relationships/hyperlink" Target="https://www.caixa.gov.br/Downloads/sinapi-cadernos-tecnicos/SINAPI-CT-GESSO.pdf" TargetMode="External"/><Relationship Id="rId5581" Type="http://schemas.openxmlformats.org/officeDocument/2006/relationships/hyperlink" Target="https://www.caixa.gov.br/Downloads/sinapi-cadernos-tecnicos/SINAPI-CT-INSTALACOES-PREDIAIS-DE-AGUA-FRIA-EM-PVC.pdf" TargetMode="External"/><Relationship Id="rId6632" Type="http://schemas.openxmlformats.org/officeDocument/2006/relationships/hyperlink" Target="https://www.caixa.gov.br/Downloads/sinapi-cadernos-tecnicos/SINAPI-CT-INSTALACOES-PARA-CANTEIROS-DE-OBRAS.pdf" TargetMode="External"/><Relationship Id="rId5234" Type="http://schemas.openxmlformats.org/officeDocument/2006/relationships/hyperlink" Target="https://www.caixa.gov.br/Downloads/sinapi-cadernos-tecnicos/SINAPI-CT-INSTALACOES-HIDRAULICAS-EM-PEX.pdf" TargetMode="External"/><Relationship Id="rId69" Type="http://schemas.openxmlformats.org/officeDocument/2006/relationships/hyperlink" Target="https://www.caixa.gov.br/Downloads/sinapi-cadernos-tecnicos/SINAPI-CT-ALVENARIA-DE-VEDACAO.pdf" TargetMode="External"/><Relationship Id="rId1844" Type="http://schemas.openxmlformats.org/officeDocument/2006/relationships/hyperlink" Target="https://www.caixa.gov.br/Downloads/sinapi-cadernos-tecnicos/SINAPI-CT-DEMOLICOES-E-REMOCOES.pdf" TargetMode="External"/><Relationship Id="rId8457" Type="http://schemas.openxmlformats.org/officeDocument/2006/relationships/hyperlink" Target="https://www.caixa.gov.br/Downloads/sinapi-cadernos-tecnicos/SINAPI-CT-RASGOS-E-FIXACOES.pdf" TargetMode="External"/><Relationship Id="rId9508" Type="http://schemas.openxmlformats.org/officeDocument/2006/relationships/hyperlink" Target="https://www.caixa.gov.br/Downloads/sinapi-cadernos-tecnicos/SINAPI-CT-TUBULOES.pdf" TargetMode="External"/><Relationship Id="rId7059" Type="http://schemas.openxmlformats.org/officeDocument/2006/relationships/hyperlink" Target="https://www.caixa.gov.br/Downloads/sinapi-metodologia/Livro_SINAPI_Calculos_Parametros.pdf" TargetMode="External"/><Relationship Id="rId3669" Type="http://schemas.openxmlformats.org/officeDocument/2006/relationships/hyperlink" Target="https://www.caixa.gov.br/Downloads/sinapi-cadernos-tecnicos/SINAPI-CT-ESTRUTURA-E-TRAMA-PARA-COBERTURA.pdf" TargetMode="External"/><Relationship Id="rId7540" Type="http://schemas.openxmlformats.org/officeDocument/2006/relationships/hyperlink" Target="https://www.caixa.gov.br/Downloads/sinapi-cadernos-tecnicos/SINAPI-CT-PAREDES-DE-CONCRETO-CONCRETAGEM.pdf" TargetMode="External"/><Relationship Id="rId5091" Type="http://schemas.openxmlformats.org/officeDocument/2006/relationships/hyperlink" Target="https://www.caixa.gov.br/Downloads/sinapi-cadernos-tecnicos/SINAPI-CT-INSTALACOES-HIDRAULICAS-RESERVACAO-E-BOMBAS-DE-RECALQUE.pdf" TargetMode="External"/><Relationship Id="rId6142" Type="http://schemas.openxmlformats.org/officeDocument/2006/relationships/hyperlink" Target="https://www.caixa.gov.br/Downloads/sinapi-cadernos-tecnicos/SINAPI-CT-INSTALACOES-DE-GAS-E-INCENDIO-EM-ACO-E-FERRO-GALVANIZADO.pdf" TargetMode="External"/><Relationship Id="rId2752" Type="http://schemas.openxmlformats.org/officeDocument/2006/relationships/hyperlink" Target="https://www.caixa.gov.br/Downloads/sinapi-cadernos-tecnicos/SINAPI-CT-DRENOS.pdf" TargetMode="External"/><Relationship Id="rId3803" Type="http://schemas.openxmlformats.org/officeDocument/2006/relationships/hyperlink" Target="https://www.caixa.gov.br/Downloads/sinapi-cadernos-tecnicos/SINAPI-CT-ESTRUTURAS-DE-MADEIRA.pdf" TargetMode="External"/><Relationship Id="rId9365" Type="http://schemas.openxmlformats.org/officeDocument/2006/relationships/hyperlink" Target="https://www.caixa.gov.br/Downloads/sinapi-cadernos-tecnicos/SINAPI-CT-TRANSPORTE-CARGA-E-DESCARGA-DE-MATERIAIS.pdf" TargetMode="External"/><Relationship Id="rId724" Type="http://schemas.openxmlformats.org/officeDocument/2006/relationships/hyperlink" Target="https://www.caixa.gov.br/Downloads/sinapi-cadernos-tecnicos/SINAPI-CT-ATERRO-E-REATERRO-DE-VALAS.pdf" TargetMode="External"/><Relationship Id="rId1354" Type="http://schemas.openxmlformats.org/officeDocument/2006/relationships/hyperlink" Target="https://www.caixa.gov.br/Downloads/sinapi-cadernos-tecnicos/SINAPI-CT-CONCRETO-PROTENDIDO.pdf" TargetMode="External"/><Relationship Id="rId2405" Type="http://schemas.openxmlformats.org/officeDocument/2006/relationships/hyperlink" Target="https://www.caixa.gov.br/Downloads/sinapi-cadernos-tecnicos/SINAPI-CT-DEPRECIACAO-JUROS-IMPOSTOS-E-SEGUROS-MANUTENCAO-E-MATERIAIS-NA-OPERACAO-DOS-EQUIPAMENTOS.pdf" TargetMode="External"/><Relationship Id="rId5975" Type="http://schemas.openxmlformats.org/officeDocument/2006/relationships/hyperlink" Target="https://www.caixa.gov.br/Downloads/sinapi-cadernos-tecnicos/SINAPI-CT-INSTALACOES-DE-GAS-E-INCENDIO-EM-ACO-E-FERRO-GALVANIZADO.pdf" TargetMode="External"/><Relationship Id="rId9018" Type="http://schemas.openxmlformats.org/officeDocument/2006/relationships/hyperlink" Target="https://www.caixa.gov.br/Downloads/sinapi-cadernos-tecnicos/SINAPI-CT-SUPRESSAO-VEGETAL.pdf" TargetMode="External"/><Relationship Id="rId60" Type="http://schemas.openxmlformats.org/officeDocument/2006/relationships/hyperlink" Target="https://www.caixa.gov.br/Downloads/sinapi-cadernos-tecnicos/SINAPI-CT-ALVENARIA-DE-VEDACAO.pdf" TargetMode="External"/><Relationship Id="rId1007" Type="http://schemas.openxmlformats.org/officeDocument/2006/relationships/hyperlink" Target="https://www.caixa.gov.br/Downloads/sinapi-cadernos-tecnicos/SINAPI-CT-BOCAS-PARA-BUEIROS.pdf" TargetMode="External"/><Relationship Id="rId4577" Type="http://schemas.openxmlformats.org/officeDocument/2006/relationships/hyperlink" Target="https://www.caixa.gov.br/Downloads/sinapi-cadernos-tecnicos/SINAPI-CT-INSTALACOES-ELETRICAS-ELETRODUTOS-CONEXOES-E-CONDULETES-APARENTES.pdf" TargetMode="External"/><Relationship Id="rId5628" Type="http://schemas.openxmlformats.org/officeDocument/2006/relationships/hyperlink" Target="https://www.caixa.gov.br/Downloads/sinapi-cadernos-tecnicos/SINAPI-CT-INSTALACOES-PREDIAIS-DE-AGUA-FRIA-EM-PVC.pdf" TargetMode="External"/><Relationship Id="rId3179" Type="http://schemas.openxmlformats.org/officeDocument/2006/relationships/hyperlink" Target="https://www.caixa.gov.br/Downloads/sinapi-cadernos-tecnicos/SINAPI-CT-ESCAVACAO-HORIZONTAL.pdf" TargetMode="External"/><Relationship Id="rId7050" Type="http://schemas.openxmlformats.org/officeDocument/2006/relationships/hyperlink" Target="https://www.caixa.gov.br/Downloads/sinapi-metodologia/Livro_SINAPI_Calculos_Parametros.pdf" TargetMode="External"/><Relationship Id="rId8101" Type="http://schemas.openxmlformats.org/officeDocument/2006/relationships/hyperlink" Target="https://www.caixa.gov.br/Downloads/sinapi-cadernos-tecnicos/SINAPI-CT-POSTES-DE-CONCRETO-E-METALICOS.pdf" TargetMode="External"/><Relationship Id="rId581" Type="http://schemas.openxmlformats.org/officeDocument/2006/relationships/hyperlink" Target="https://www.caixa.gov.br/Downloads/sinapi-cadernos-tecnicos/SINAPI-CT-ASSENTAMENTO-DE-TUBOS-DE-PVC-E-METALICOS-EM-REDES-DE-AGUA.pdf" TargetMode="External"/><Relationship Id="rId2262" Type="http://schemas.openxmlformats.org/officeDocument/2006/relationships/hyperlink" Target="https://www.caixa.gov.br/Downloads/sinapi-cadernos-tecnicos/SINAPI-CT-DEPRECIACAO-JUROS-IMPOSTOS-E-SEGUROS-MANUTENCAO-E-MATERIAIS-NA-OPERACAO-DOS-EQUIPAMENTOS.pdf" TargetMode="External"/><Relationship Id="rId3660" Type="http://schemas.openxmlformats.org/officeDocument/2006/relationships/hyperlink" Target="https://www.caixa.gov.br/Downloads/sinapi-cadernos-tecnicos/SINAPI-CT-ESTRUTURA-E-TRAMA-PARA-COBERTURA.pdf" TargetMode="External"/><Relationship Id="rId4711" Type="http://schemas.openxmlformats.org/officeDocument/2006/relationships/hyperlink" Target="https://www.caixa.gov.br/Downloads/sinapi-cadernos-tecnicos/SINAPI-CT-INSTALACOES-ELETRICAS-QUADROS-CABOS-DISJUNTORES-CONTATORES-E-BARRAMENTOS-BLINDADOS.pdf" TargetMode="External"/><Relationship Id="rId234" Type="http://schemas.openxmlformats.org/officeDocument/2006/relationships/hyperlink" Target="https://www.caixa.gov.br/Downloads/sinapi-cadernos-tecnicos/SINAPI-CT-ARGAMASSAS.pdf" TargetMode="External"/><Relationship Id="rId3313" Type="http://schemas.openxmlformats.org/officeDocument/2006/relationships/hyperlink" Target="https://www.caixa.gov.br/Downloads/sinapi-cadernos-tecnicos/SINAPI-CT-ESCAVACAO-DE-VALAS.pdf" TargetMode="External"/><Relationship Id="rId6883" Type="http://schemas.openxmlformats.org/officeDocument/2006/relationships/hyperlink" Target="https://www.caixa.gov.br/Downloads/sinapi-metodologia/Livro_SINAPI_Calculos_Parametros.pdf" TargetMode="External"/><Relationship Id="rId7934" Type="http://schemas.openxmlformats.org/officeDocument/2006/relationships/hyperlink" Target="https://www.caixa.gov.br/Downloads/sinapi-cadernos-tecnicos/SINAPI-CT-PINTURA-EM-SUPERFICIES-METALICAS.pdf" TargetMode="External"/><Relationship Id="rId5485" Type="http://schemas.openxmlformats.org/officeDocument/2006/relationships/hyperlink" Target="https://www.caixa.gov.br/Downloads/sinapi-cadernos-tecnicos/SINAPI-CT-INSTALACOES-PREDIAIS-DE-AGUA-FRIA-EM-PVC.pdf" TargetMode="External"/><Relationship Id="rId6536" Type="http://schemas.openxmlformats.org/officeDocument/2006/relationships/hyperlink" Target="https://www.caixa.gov.br/Downloads/sinapi-cadernos-tecnicos/SINAPI-CT-INSTALACOES-EM-COBRE.pdf" TargetMode="External"/><Relationship Id="rId4087" Type="http://schemas.openxmlformats.org/officeDocument/2006/relationships/hyperlink" Target="https://www.caixa.gov.br/Downloads/sinapi-cadernos-tecnicos/SINAPI-CT-FORMAS-PARA-ESTRUTURAS-DE-CONCRETO-ARMADO.pdf" TargetMode="External"/><Relationship Id="rId5138" Type="http://schemas.openxmlformats.org/officeDocument/2006/relationships/hyperlink" Target="https://www.caixa.gov.br/Downloads/sinapi-cadernos-tecnicos/SINAPI-CT-INSTALACOES-HIDRAULICAS-EM-PEX.pdf" TargetMode="External"/><Relationship Id="rId9759" Type="http://schemas.openxmlformats.org/officeDocument/2006/relationships/hyperlink" Target="https://www.caixa.gov.br/Downloads/sinapi-cadernos-tecnicos/SINAPI-CT-VALVULAS-PARA-REDES-DE-SANEAMENTO.pdf" TargetMode="External"/><Relationship Id="rId1748" Type="http://schemas.openxmlformats.org/officeDocument/2006/relationships/hyperlink" Target="https://www.caixa.gov.br/Downloads/sinapi-cadernos-tecnicos/SINAPI-CT-CUSTOS-HORARIOS-PRODUTIVO-E-IMPRODUTIVO-DOS-EQUIPAMENTOS.pdf" TargetMode="External"/><Relationship Id="rId3170" Type="http://schemas.openxmlformats.org/officeDocument/2006/relationships/hyperlink" Target="https://www.caixa.gov.br/Downloads/sinapi-cadernos-tecnicos/SINAPI-CT-ESCAVACAO-HORIZONTAL.pdf" TargetMode="External"/><Relationship Id="rId4221" Type="http://schemas.openxmlformats.org/officeDocument/2006/relationships/hyperlink" Target="https://www.caixa.gov.br/Downloads/sinapi-cadernos-tecnicos/SINAPI-CT-GUARDA-CORPO-CORRIMAO-E-GRADE-PARA-ESQUADRIAS.pdf" TargetMode="External"/><Relationship Id="rId6393" Type="http://schemas.openxmlformats.org/officeDocument/2006/relationships/hyperlink" Target="https://www.caixa.gov.br/Downloads/sinapi-cadernos-tecnicos/SINAPI-CT-INSTALACOES-EM-COBRE.pdf" TargetMode="External"/><Relationship Id="rId7791" Type="http://schemas.openxmlformats.org/officeDocument/2006/relationships/hyperlink" Target="https://www.caixa.gov.br/Downloads/sinapi-cadernos-tecnicos/SINAPI-CT-PERFURACAO-HORIZONTAL-DIRECIONAL-HDD.pdf" TargetMode="External"/><Relationship Id="rId8842" Type="http://schemas.openxmlformats.org/officeDocument/2006/relationships/hyperlink" Target="https://www.caixa.gov.br/Downloads/sinapi-cadernos-tecnicos/SINAPI-CT-REVESTIMENTOS-CERAMICOS-INTERNOS.pdf" TargetMode="External"/><Relationship Id="rId6046" Type="http://schemas.openxmlformats.org/officeDocument/2006/relationships/hyperlink" Target="https://www.caixa.gov.br/Downloads/sinapi-cadernos-tecnicos/SINAPI-CT-INSTALACOES-DE-GAS-E-INCENDIO-EM-ACO-E-FERRO-GALVANIZADO.pdf" TargetMode="External"/><Relationship Id="rId7444" Type="http://schemas.openxmlformats.org/officeDocument/2006/relationships/hyperlink" Target="https://www.caixa.gov.br/Downloads/sinapi-cadernos-tecnicos/SINAPI-CT-MASSA-UNICA-INTERNA.pdf" TargetMode="External"/><Relationship Id="rId975" Type="http://schemas.openxmlformats.org/officeDocument/2006/relationships/hyperlink" Target="https://www.caixa.gov.br/Downloads/sinapi-cadernos-tecnicos/SINAPI-CT-ATERROS-BASES-SUB-BASES-E-IMPRIMACOES.pdf" TargetMode="External"/><Relationship Id="rId2656" Type="http://schemas.openxmlformats.org/officeDocument/2006/relationships/hyperlink" Target="https://www.caixa.gov.br/Downloads/sinapi-cadernos-tecnicos/SINAPI-CT-DEPRECIACAO-JUROS-IMPOSTOS-E-SEGUROS-MANUTENCAO-E-MATERIAIS-NA-OPERACAO-DOS-EQUIPAMENTOS.pdf" TargetMode="External"/><Relationship Id="rId3707" Type="http://schemas.openxmlformats.org/officeDocument/2006/relationships/hyperlink" Target="https://www.caixa.gov.br/Downloads/sinapi-cadernos-tecnicos/SINAPI-CT-ESTRUTURA-E-TRAMA-PARA-COBERTURA.pdf" TargetMode="External"/><Relationship Id="rId9269" Type="http://schemas.openxmlformats.org/officeDocument/2006/relationships/hyperlink" Target="https://www.caixa.gov.br/Downloads/sinapi-cadernos-tecnicos/SINAPI-CT-TRANSPORTE-DE-MATERIAIS-DENTRO-DO-CANTEIRO-DE-OBRAS.pdf" TargetMode="External"/><Relationship Id="rId628" Type="http://schemas.openxmlformats.org/officeDocument/2006/relationships/hyperlink" Target="https://www.caixa.gov.br/Downloads/sinapi-cadernos-tecnicos/SINAPI-CT-ASSENTAMENTO-DE-TUBOS-DE-PVC-E-METALICOS-EM-REDES-DE-AGUA.pdf" TargetMode="External"/><Relationship Id="rId1258" Type="http://schemas.openxmlformats.org/officeDocument/2006/relationships/hyperlink" Target="https://www.caixa.gov.br/Downloads/sinapi-cadernos-tecnicos/SINAPI-CT-CERCAS-PROTETORES-E-ALAMBRADOS.pdf" TargetMode="External"/><Relationship Id="rId2309" Type="http://schemas.openxmlformats.org/officeDocument/2006/relationships/hyperlink" Target="https://www.caixa.gov.br/Downloads/sinapi-cadernos-tecnicos/SINAPI-CT-DEPRECIACAO-JUROS-IMPOSTOS-E-SEGUROS-MANUTENCAO-E-MATERIAIS-NA-OPERACAO-DOS-EQUIPAMENTOS.pdf" TargetMode="External"/><Relationship Id="rId5879" Type="http://schemas.openxmlformats.org/officeDocument/2006/relationships/hyperlink" Target="https://www.caixa.gov.br/Downloads/sinapi-cadernos-tecnicos/SINAPI-CT-INSTALACOES-PREDIAIS-DE-AGUAS-PLUVIAIS-TUBOS-CONEXOES-CAIXAS-E-RALOS.pdf" TargetMode="External"/><Relationship Id="rId9750" Type="http://schemas.openxmlformats.org/officeDocument/2006/relationships/hyperlink" Target="https://www.caixa.gov.br/Downloads/sinapi-cadernos-tecnicos/SINAPI-CT-VALVULAS-PARA-REDES-DE-SANEAMENTO.pdf" TargetMode="External"/><Relationship Id="rId8352" Type="http://schemas.openxmlformats.org/officeDocument/2006/relationships/hyperlink" Target="https://www.caixa.gov.br/Downloads/sinapi-cadernos-tecnicos/SINAPI-CT-QUADRAS-E-SEUS-EQUIPAMENTOS.pdf" TargetMode="External"/><Relationship Id="rId9403" Type="http://schemas.openxmlformats.org/officeDocument/2006/relationships/hyperlink" Target="https://www.caixa.gov.br/Downloads/sinapi-cadernos-tecnicos/SINAPI-CT-TRANSPORTE-CARGA-E-DESCARGA-DE-MATERIAIS.pdf" TargetMode="External"/><Relationship Id="rId8005" Type="http://schemas.openxmlformats.org/officeDocument/2006/relationships/hyperlink" Target="https://www.caixa.gov.br/Downloads/sinapi-cadernos-tecnicos/SINAPI-CT-PISOS.pdf" TargetMode="External"/><Relationship Id="rId4962" Type="http://schemas.openxmlformats.org/officeDocument/2006/relationships/hyperlink" Target="https://www.caixa.gov.br/Downloads/sinapi-cadernos-tecnicos/SINAPI-CT-INSTALACOES-HIDRAULICAS-RESERVACAO-E-BOMBAS-DE-RECALQUE.pdf" TargetMode="External"/><Relationship Id="rId3564" Type="http://schemas.openxmlformats.org/officeDocument/2006/relationships/hyperlink" Target="https://www.caixa.gov.br/Downloads/sinapi-cadernos-tecnicos/SINAPI-CT-ESQUADRIAS-PORTAS.pdf" TargetMode="External"/><Relationship Id="rId4615" Type="http://schemas.openxmlformats.org/officeDocument/2006/relationships/hyperlink" Target="https://www.caixa.gov.br/Downloads/sinapi-cadernos-tecnicos/SINAPI-CT-INSTALACOES-ELETRICAS-ELETRODUTOS-CONEXOES-E-CONDULETES-APARENTES.pdf" TargetMode="External"/><Relationship Id="rId485" Type="http://schemas.openxmlformats.org/officeDocument/2006/relationships/hyperlink" Target="https://www.caixa.gov.br/Downloads/sinapi-cadernos-tecnicos/SINAPI-CT-ASSENTAMENTO-DE-TUBOS-DE-PVC-E-METALICOS-EM-REDES-DE-AGUA.pdf" TargetMode="External"/><Relationship Id="rId2166" Type="http://schemas.openxmlformats.org/officeDocument/2006/relationships/hyperlink" Target="https://www.caixa.gov.br/Downloads/sinapi-cadernos-tecnicos/SINAPI-CT-DEPRECIACAO-JUROS-IMPOSTOS-E-SEGUROS-MANUTENCAO-E-MATERIAIS-NA-OPERACAO-DOS-EQUIPAMENTOS.pdf" TargetMode="External"/><Relationship Id="rId3217" Type="http://schemas.openxmlformats.org/officeDocument/2006/relationships/hyperlink" Target="https://www.caixa.gov.br/Downloads/sinapi-cadernos-tecnicos/SINAPI-CT-ESCAVACAO-VERTICAL-A-CEU-ABERTO.pdf" TargetMode="External"/><Relationship Id="rId6787" Type="http://schemas.openxmlformats.org/officeDocument/2006/relationships/hyperlink" Target="https://www.caixa.gov.br/Downloads/sinapi-metodologia/Livro_SINAPI_Calculos_Parametros.pdf" TargetMode="External"/><Relationship Id="rId7838" Type="http://schemas.openxmlformats.org/officeDocument/2006/relationships/hyperlink" Target="https://www.caixa.gov.br/Downloads/sinapi-cadernos-tecnicos/SINAPI-CT-PINTURA-EXTERNA.pdf" TargetMode="External"/><Relationship Id="rId138" Type="http://schemas.openxmlformats.org/officeDocument/2006/relationships/hyperlink" Target="https://www.caixa.gov.br/Downloads/sinapi-cadernos-tecnicos/SINAPI-CT-ARGAMASSAS.pdf" TargetMode="External"/><Relationship Id="rId5389" Type="http://schemas.openxmlformats.org/officeDocument/2006/relationships/hyperlink" Target="https://www.caixa.gov.br/Downloads/sinapi-cadernos-tecnicos/SINAPI-CT-INSTALACOES-PREDIAIS-DE-ESGOTO-TUBOS-E-CONEXOES.pdf" TargetMode="External"/><Relationship Id="rId9260" Type="http://schemas.openxmlformats.org/officeDocument/2006/relationships/hyperlink" Target="https://www.caixa.gov.br/Downloads/sinapi-cadernos-tecnicos/SINAPI-CT-TRANSPORTE-DE-MATERIAIS-DENTRO-DO-CANTEIRO-DE-OBRAS.pdf" TargetMode="External"/><Relationship Id="rId2300" Type="http://schemas.openxmlformats.org/officeDocument/2006/relationships/hyperlink" Target="https://www.caixa.gov.br/Downloads/sinapi-cadernos-tecnicos/SINAPI-CT-DEPRECIACAO-JUROS-IMPOSTOS-E-SEGUROS-MANUTENCAO-E-MATERIAIS-NA-OPERACAO-DOS-EQUIPAMENTOS.pdf" TargetMode="External"/><Relationship Id="rId1999" Type="http://schemas.openxmlformats.org/officeDocument/2006/relationships/hyperlink" Target="https://www.caixa.gov.br/Downloads/sinapi-cadernos-tecnicos/SINAPI-CT-DEPRECIACAO-JUROS-IMPOSTOS-E-SEGUROS-MANUTENCAO-E-MATERIAIS-NA-OPERACAO-DOS-EQUIPAMENTOS.pdf" TargetMode="External"/><Relationship Id="rId4472" Type="http://schemas.openxmlformats.org/officeDocument/2006/relationships/hyperlink" Target="https://www.caixa.gov.br/Downloads/sinapi-cadernos-tecnicos/SINAPI-CT-INSTALACOES-ELETRICAS-ELETRODUTOS-EMBUTIDOS-CABOS-CAIXAS-TOMADAS-E-INTERRUPTORES.pdf" TargetMode="External"/><Relationship Id="rId5870" Type="http://schemas.openxmlformats.org/officeDocument/2006/relationships/hyperlink" Target="https://www.caixa.gov.br/Downloads/sinapi-cadernos-tecnicos/SINAPI-CT-INSTALACOES-PREDIAIS-DE-AGUAS-PLUVIAIS-TUBOS-CONEXOES-CAIXAS-E-RALOS.pdf" TargetMode="External"/><Relationship Id="rId6921" Type="http://schemas.openxmlformats.org/officeDocument/2006/relationships/hyperlink" Target="https://www.caixa.gov.br/Downloads/sinapi-metodologia/Livro_SINAPI_Calculos_Parametros.pdf" TargetMode="External"/><Relationship Id="rId3074" Type="http://schemas.openxmlformats.org/officeDocument/2006/relationships/hyperlink" Target="https://www.caixa.gov.br/Downloads/sinapi-cadernos-tecnicos/SINAPI-CT-ESCADAS.pdf" TargetMode="External"/><Relationship Id="rId4125" Type="http://schemas.openxmlformats.org/officeDocument/2006/relationships/hyperlink" Target="https://www.caixa.gov.br/Downloads/sinapi-cadernos-tecnicos/SINAPI-CT-FORMAS-PARA-PILARES-CIRCULARES.pdf" TargetMode="External"/><Relationship Id="rId5523" Type="http://schemas.openxmlformats.org/officeDocument/2006/relationships/hyperlink" Target="https://www.caixa.gov.br/Downloads/sinapi-cadernos-tecnicos/SINAPI-CT-INSTALACOES-PREDIAIS-DE-AGUA-FRIA-EM-PVC.pdf" TargetMode="External"/><Relationship Id="rId7695" Type="http://schemas.openxmlformats.org/officeDocument/2006/relationships/hyperlink" Target="https://www.caixa.gov.br/Downloads/sinapi-cadernos-tecnicos/SINAPI-CT-PAVIMENTO-INTERTRAVADO.pdf" TargetMode="External"/><Relationship Id="rId8746" Type="http://schemas.openxmlformats.org/officeDocument/2006/relationships/hyperlink" Target="https://www.caixa.gov.br/Downloads/sinapi-cadernos-tecnicos/SINAPI-CT-REDES-DE-AGUA-E-ESGOTO-EM-PEAD-LISO-(TUBOS-E-CONEXOES).pdf" TargetMode="External"/><Relationship Id="rId6297" Type="http://schemas.openxmlformats.org/officeDocument/2006/relationships/hyperlink" Target="https://www.caixa.gov.br/Downloads/sinapi-cadernos-tecnicos/SINAPI-CT-INSTALACOES-DE-GAS-EM-PEX-MULTICAMADAS.pdf" TargetMode="External"/><Relationship Id="rId7348" Type="http://schemas.openxmlformats.org/officeDocument/2006/relationships/hyperlink" Target="https://www.caixa.gov.br/Downloads/sinapi-cadernos-tecnicos/SINAPI-CT-MASSA-UNICA-EXTERNA.pdf" TargetMode="External"/><Relationship Id="rId3958" Type="http://schemas.openxmlformats.org/officeDocument/2006/relationships/hyperlink" Target="https://www.caixa.gov.br/Downloads/sinapi-cadernos-tecnicos/SINAPI-CT-FOSSAS-E-SUMIDOUROS.pdf" TargetMode="External"/><Relationship Id="rId879" Type="http://schemas.openxmlformats.org/officeDocument/2006/relationships/hyperlink" Target="https://www.caixa.gov.br/Downloads/sinapi-cadernos-tecnicos/SINAPI-CT-ATERROS-BASES-SUB-BASES-E-IMPRIMACOES.pdf" TargetMode="External"/><Relationship Id="rId5380" Type="http://schemas.openxmlformats.org/officeDocument/2006/relationships/hyperlink" Target="https://www.caixa.gov.br/Downloads/sinapi-cadernos-tecnicos/SINAPI-CT-INSTALACOES-PREDIAIS-DE-ESGOTO-TUBOS-E-CONEXOES.pdf" TargetMode="External"/><Relationship Id="rId6431" Type="http://schemas.openxmlformats.org/officeDocument/2006/relationships/hyperlink" Target="https://www.caixa.gov.br/Downloads/sinapi-cadernos-tecnicos/SINAPI-CT-INSTALACOES-EM-COBRE.pdf" TargetMode="External"/><Relationship Id="rId5033" Type="http://schemas.openxmlformats.org/officeDocument/2006/relationships/hyperlink" Target="https://www.caixa.gov.br/Downloads/sinapi-cadernos-tecnicos/SINAPI-CT-INSTALACOES-HIDRAULICAS-RESERVACAO-E-BOMBAS-DE-RECALQUE.pdf" TargetMode="External"/><Relationship Id="rId1990" Type="http://schemas.openxmlformats.org/officeDocument/2006/relationships/hyperlink" Target="https://www.caixa.gov.br/Downloads/sinapi-cadernos-tecnicos/SINAPI-CT-DEPRECIACAO-JUROS-IMPOSTOS-E-SEGUROS-MANUTENCAO-E-MATERIAIS-NA-OPERACAO-DOS-EQUIPAMENTOS.pdf" TargetMode="External"/><Relationship Id="rId8256" Type="http://schemas.openxmlformats.org/officeDocument/2006/relationships/hyperlink" Target="https://www.caixa.gov.br/Downloads/sinapi-cadernos-tecnicos/SINAPI-CT-POCOS-DE-VISITA-E-CAIXAS-PARA-BOCAS-DE-LOBO.pdf" TargetMode="External"/><Relationship Id="rId9654" Type="http://schemas.openxmlformats.org/officeDocument/2006/relationships/hyperlink" Target="https://www.caixa.gov.br/Downloads/sinapi-cadernos-tecnicos/SINAPI-CT-VALVULAS-E-REGISTROS-PARA-SISTEMAS-PREDIAIS.pdf" TargetMode="External"/><Relationship Id="rId1643" Type="http://schemas.openxmlformats.org/officeDocument/2006/relationships/hyperlink" Target="https://www.caixa.gov.br/Downloads/sinapi-cadernos-tecnicos/SINAPI-CT-CUSTOS-HORARIOS-PRODUTIVO-E-IMPRODUTIVO-DOS-EQUIPAMENTOS.pdf" TargetMode="External"/><Relationship Id="rId9307" Type="http://schemas.openxmlformats.org/officeDocument/2006/relationships/hyperlink" Target="https://www.caixa.gov.br/Downloads/sinapi-cadernos-tecnicos/SINAPI-CT-TRANSPORTE-CARGA-E-DESCARGA-DE-MATERIAIS.pdf" TargetMode="External"/><Relationship Id="rId4866" Type="http://schemas.openxmlformats.org/officeDocument/2006/relationships/hyperlink" Target="https://www.caixa.gov.br/Downloads/sinapi-cadernos-tecnicos/SINAPI-CT-INSTALACOES-HIDRAULICAS-RESERVACAO-E-BOMBAS-DE-RECALQUE.pdf" TargetMode="External"/><Relationship Id="rId5917" Type="http://schemas.openxmlformats.org/officeDocument/2006/relationships/hyperlink" Target="https://www.caixa.gov.br/Downloads/sinapi-cadernos-tecnicos/SINAPI-CT-INSTALACOES-DE-DIVISORIAS-DIVERSAS.pdf" TargetMode="External"/><Relationship Id="rId3468" Type="http://schemas.openxmlformats.org/officeDocument/2006/relationships/hyperlink" Target="https://www.caixa.gov.br/Downloads/sinapi-cadernos-tecnicos/SINAPI-CT-ESQUADRIAS-PORTAS.pdf" TargetMode="External"/><Relationship Id="rId4519" Type="http://schemas.openxmlformats.org/officeDocument/2006/relationships/hyperlink" Target="https://www.caixa.gov.br/Downloads/sinapi-cadernos-tecnicos/SINAPI-CT-INSTALACOES-ELETRICAS-ELETRODUTOS-EMBUTIDOS-CABOS-CAIXAS-TOMADAS-E-INTERRUPTORES.pdf" TargetMode="External"/><Relationship Id="rId389" Type="http://schemas.openxmlformats.org/officeDocument/2006/relationships/hyperlink" Target="https://www.caixa.gov.br/Downloads/sinapi-cadernos-tecnicos/SINAPI-CT-ASSENTAMENTO-DE-TUBOS-DE-ESGOTO-EM-PVC-E-PEAD.pdf" TargetMode="External"/><Relationship Id="rId870" Type="http://schemas.openxmlformats.org/officeDocument/2006/relationships/hyperlink" Target="https://www.caixa.gov.br/Downloads/sinapi-cadernos-tecnicos/SINAPI-CT-ATERROS-BASES-SUB-BASES-E-IMPRIMACOES.pdf" TargetMode="External"/><Relationship Id="rId2551" Type="http://schemas.openxmlformats.org/officeDocument/2006/relationships/hyperlink" Target="https://www.caixa.gov.br/Downloads/sinapi-cadernos-tecnicos/SINAPI-CT-DEPRECIACAO-JUROS-IMPOSTOS-E-SEGUROS-MANUTENCAO-E-MATERIAIS-NA-OPERACAO-DOS-EQUIPAMENTOS.pdf" TargetMode="External"/><Relationship Id="rId9164" Type="http://schemas.openxmlformats.org/officeDocument/2006/relationships/hyperlink" Target="https://www.caixa.gov.br/Downloads/sinapi-cadernos-tecnicos/SINAPI-CT-TRANSPORTE-FLUVIAL-CARGA-E-DESCARGA.pdf" TargetMode="External"/><Relationship Id="rId523" Type="http://schemas.openxmlformats.org/officeDocument/2006/relationships/hyperlink" Target="https://www.caixa.gov.br/Downloads/sinapi-cadernos-tecnicos/SINAPI-CT-ASSENTAMENTO-DE-TUBOS-DE-PVC-E-METALICOS-EM-REDES-DE-AGUA.pdf" TargetMode="External"/><Relationship Id="rId1153" Type="http://schemas.openxmlformats.org/officeDocument/2006/relationships/hyperlink" Target="https://www.caixa.gov.br/Downloads/sinapi-cadernos-tecnicos/SINAPI-CT-CAIXAS-DE-AGUA-PARA-EDIFICACOES.pdf" TargetMode="External"/><Relationship Id="rId2204" Type="http://schemas.openxmlformats.org/officeDocument/2006/relationships/hyperlink" Target="https://www.caixa.gov.br/Downloads/sinapi-cadernos-tecnicos/SINAPI-CT-DEPRECIACAO-JUROS-IMPOSTOS-E-SEGUROS-MANUTENCAO-E-MATERIAIS-NA-OPERACAO-DOS-EQUIPAMENTOS.pdf" TargetMode="External"/><Relationship Id="rId3602" Type="http://schemas.openxmlformats.org/officeDocument/2006/relationships/hyperlink" Target="https://www.caixa.gov.br/Downloads/sinapi-cadernos-tecnicos/SINAPI-CT-ESTACAS-PRE-MOLDADAS.pdf" TargetMode="External"/><Relationship Id="rId5774" Type="http://schemas.openxmlformats.org/officeDocument/2006/relationships/hyperlink" Target="https://www.caixa.gov.br/Downloads/sinapi-cadernos-tecnicos/SINAPI-CT-INSTALACOES-PREDIAIS-DE-AGUA-QUENTE-EM-CPVC.pdf" TargetMode="External"/><Relationship Id="rId6825" Type="http://schemas.openxmlformats.org/officeDocument/2006/relationships/hyperlink" Target="https://www.caixa.gov.br/Downloads/sinapi-metodologia/Livro_SINAPI_Calculos_Parametros.pdf" TargetMode="External"/><Relationship Id="rId4376" Type="http://schemas.openxmlformats.org/officeDocument/2006/relationships/hyperlink" Target="https://www.caixa.gov.br/Downloads/sinapi-cadernos-tecnicos/SINAPI-CT-INSTALACOES-ELETRICAS-ELETRODUTOS-EMBUTIDOS-CABOS-CAIXAS-TOMADAS-E-INTERRUPTORES.pdf" TargetMode="External"/><Relationship Id="rId5427" Type="http://schemas.openxmlformats.org/officeDocument/2006/relationships/hyperlink" Target="https://www.caixa.gov.br/Downloads/sinapi-cadernos-tecnicos/SINAPI-CT-INSTALACOES-PREDIAIS-DE-ESGOTO-TUBOS-E-CONEXOES.pdf" TargetMode="External"/><Relationship Id="rId8997" Type="http://schemas.openxmlformats.org/officeDocument/2006/relationships/hyperlink" Target="https://www.caixa.gov.br/Downloads/sinapi-cadernos-tecnicos/SINAPI-CT-SISTEMAS-DE-MEDICAO.pdf" TargetMode="External"/><Relationship Id="rId4029" Type="http://schemas.openxmlformats.org/officeDocument/2006/relationships/hyperlink" Target="https://www.caixa.gov.br/Downloads/sinapi-cadernos-tecnicos/SINAPI-CT-FORMAS-PARA-ESTRUTURAS-DE-CONCRETO-ARMADO.pdf" TargetMode="External"/><Relationship Id="rId7599" Type="http://schemas.openxmlformats.org/officeDocument/2006/relationships/hyperlink" Target="https://www.caixa.gov.br/Downloads/sinapi-cadernos-tecnicos/SINAPI-CT-PAREDES-EM-DRYWALL.pdf" TargetMode="External"/><Relationship Id="rId4510" Type="http://schemas.openxmlformats.org/officeDocument/2006/relationships/hyperlink" Target="https://www.caixa.gov.br/Downloads/sinapi-cadernos-tecnicos/SINAPI-CT-INSTALACOES-ELETRICAS-ELETRODUTOS-EMBUTIDOS-CABOS-CAIXAS-TOMADAS-E-INTERRUPTORES.pdf" TargetMode="External"/><Relationship Id="rId380" Type="http://schemas.openxmlformats.org/officeDocument/2006/relationships/hyperlink" Target="https://www.caixa.gov.br/Downloads/sinapi-cadernos-tecnicos/SINAPI-CT-ASSENTAMENTO-DE-TUBOS-DE-ESGOTO-EM-PVC-E-PEAD.pdf" TargetMode="External"/><Relationship Id="rId2061" Type="http://schemas.openxmlformats.org/officeDocument/2006/relationships/hyperlink" Target="https://www.caixa.gov.br/Downloads/sinapi-cadernos-tecnicos/SINAPI-CT-DEPRECIACAO-JUROS-IMPOSTOS-E-SEGUROS-MANUTENCAO-E-MATERIAIS-NA-OPERACAO-DOS-EQUIPAMENTOS.pdf" TargetMode="External"/><Relationship Id="rId3112" Type="http://schemas.openxmlformats.org/officeDocument/2006/relationships/hyperlink" Target="https://www.caixa.gov.br/Downloads/sinapi-cadernos-tecnicos/SINAPI-CT-ESCADAS.pdf" TargetMode="External"/><Relationship Id="rId6682" Type="http://schemas.openxmlformats.org/officeDocument/2006/relationships/hyperlink" Target="https://www.caixa.gov.br/Downloads/sinapi-cadernos-tecnicos/SINAPI-CT-LAJES-PRE-MOLDADAS.pdf" TargetMode="External"/><Relationship Id="rId5284" Type="http://schemas.openxmlformats.org/officeDocument/2006/relationships/hyperlink" Target="https://www.caixa.gov.br/Downloads/sinapi-cadernos-tecnicos/SINAPI-CT-INSTALACOES-HIDRAULICAS-EM-PPR.pdf" TargetMode="External"/><Relationship Id="rId6335" Type="http://schemas.openxmlformats.org/officeDocument/2006/relationships/hyperlink" Target="https://www.caixa.gov.br/Downloads/sinapi-cadernos-tecnicos/SINAPI-CT-INSTALACOES-DE-AR-CONDICIONADO.pdf" TargetMode="External"/><Relationship Id="rId7733" Type="http://schemas.openxmlformats.org/officeDocument/2006/relationships/hyperlink" Target="https://www.caixa.gov.br/Downloads/sinapi-cadernos-tecnicos/SINAPI-CT-PAVIMENTO-RIGIDO-DE-CONCRETO.pdf" TargetMode="External"/><Relationship Id="rId1894" Type="http://schemas.openxmlformats.org/officeDocument/2006/relationships/hyperlink" Target="https://www.caixa.gov.br/Downloads/sinapi-cadernos-tecnicos/SINAPI-CT-DEMOLICOES-E-REMOCOES.pdf" TargetMode="External"/><Relationship Id="rId2945" Type="http://schemas.openxmlformats.org/officeDocument/2006/relationships/hyperlink" Target="https://www.caixa.gov.br/Downloads/sinapi-cadernos-tecnicos/SINAPI-CT-ENERGIA-SOLAR-PARA-EDIFICACOES.pdf" TargetMode="External"/><Relationship Id="rId9558" Type="http://schemas.openxmlformats.org/officeDocument/2006/relationships/hyperlink" Target="https://www.caixa.gov.br/Downloads/sinapi-cadernos-tecnicos/SINAPI-CT-VERGAS-CONTRAVERGAS-E-FIXACAO-DE-ALVENARIA.pdf" TargetMode="External"/><Relationship Id="rId917" Type="http://schemas.openxmlformats.org/officeDocument/2006/relationships/hyperlink" Target="https://www.caixa.gov.br/Downloads/sinapi-cadernos-tecnicos/SINAPI-CT-ATERROS-BASES-SUB-BASES-E-IMPRIMACOES.pdf" TargetMode="External"/><Relationship Id="rId1547" Type="http://schemas.openxmlformats.org/officeDocument/2006/relationships/hyperlink" Target="https://www.caixa.gov.br/Downloads/sinapi-cadernos-tecnicos/SINAPI-CT-CUSTOS-HORARIOS-PRODUTIVO-E-IMPRODUTIVO-DOS-EQUIPAMENTOS.pdf" TargetMode="External"/><Relationship Id="rId4020" Type="http://schemas.openxmlformats.org/officeDocument/2006/relationships/hyperlink" Target="https://www.caixa.gov.br/Downloads/sinapi-cadernos-tecnicos/SINAPI-CT-FORMAS-PARA-ESTRUTURAS-DE-CONCRETO-ARMADO.pdf" TargetMode="External"/><Relationship Id="rId7590" Type="http://schemas.openxmlformats.org/officeDocument/2006/relationships/hyperlink" Target="https://www.caixa.gov.br/Downloads/sinapi-cadernos-tecnicos/SINAPI-CT-PAREDES-DE-CONCRETO-FORMAS.pdf" TargetMode="External"/><Relationship Id="rId8641" Type="http://schemas.openxmlformats.org/officeDocument/2006/relationships/hyperlink" Target="https://www.caixa.gov.br/Downloads/sinapi-cadernos-tecnicos/SINAPI-CT-REDES-DE-LOGICA-TELEFONIA-E-IMAGEM.pdf" TargetMode="External"/><Relationship Id="rId6192" Type="http://schemas.openxmlformats.org/officeDocument/2006/relationships/hyperlink" Target="https://www.caixa.gov.br/Downloads/sinapi-cadernos-tecnicos/SINAPI-CT-INSTALACOES-DE-GAS-E-INCENDIO-EM-ACO-E-FERRO-GALVANIZADO.pdf" TargetMode="External"/><Relationship Id="rId7243" Type="http://schemas.openxmlformats.org/officeDocument/2006/relationships/hyperlink" Target="https://www.caixa.gov.br/Downloads/sinapi-cadernos-tecnicos/SINAPI-CT-LOUCAS-E-METAIS.pdf" TargetMode="External"/><Relationship Id="rId3853" Type="http://schemas.openxmlformats.org/officeDocument/2006/relationships/hyperlink" Target="https://www.caixa.gov.br/Downloads/sinapi-cadernos-tecnicos/SINAPI-CT-EXECUCAO-DE-TIRANTES.pdf" TargetMode="External"/><Relationship Id="rId4904" Type="http://schemas.openxmlformats.org/officeDocument/2006/relationships/hyperlink" Target="https://www.caixa.gov.br/Downloads/sinapi-cadernos-tecnicos/SINAPI-CT-INSTALACOES-HIDRAULICAS-RESERVACAO-E-BOMBAS-DE-RECALQUE.pdf" TargetMode="External"/><Relationship Id="rId9068" Type="http://schemas.openxmlformats.org/officeDocument/2006/relationships/hyperlink" Target="https://www.caixa.gov.br/Downloads/sinapi-cadernos-tecnicos/SINAPI-CT-TELHAMENTO-PARA-COBERTURA.pdf" TargetMode="External"/><Relationship Id="rId774" Type="http://schemas.openxmlformats.org/officeDocument/2006/relationships/hyperlink" Target="https://www.caixa.gov.br/Downloads/sinapi-cadernos-tecnicos/SINAPI-CT-ATERROS-BASES-SUB-BASES-E-IMPRIMACOES.pdf" TargetMode="External"/><Relationship Id="rId1057" Type="http://schemas.openxmlformats.org/officeDocument/2006/relationships/hyperlink" Target="https://www.caixa.gov.br/Downloads/sinapi-cadernos-tecnicos/SINAPI-CT-BOCAS-PARA-BUEIROS.pdf" TargetMode="External"/><Relationship Id="rId2455" Type="http://schemas.openxmlformats.org/officeDocument/2006/relationships/hyperlink" Target="https://www.caixa.gov.br/Downloads/sinapi-cadernos-tecnicos/SINAPI-CT-DEPRECIACAO-JUROS-IMPOSTOS-E-SEGUROS-MANUTENCAO-E-MATERIAIS-NA-OPERACAO-DOS-EQUIPAMENTOS.pdf" TargetMode="External"/><Relationship Id="rId3506" Type="http://schemas.openxmlformats.org/officeDocument/2006/relationships/hyperlink" Target="https://www.caixa.gov.br/Downloads/sinapi-cadernos-tecnicos/SINAPI-CT-ESQUADRIAS-PORTAS.pdf" TargetMode="External"/><Relationship Id="rId427" Type="http://schemas.openxmlformats.org/officeDocument/2006/relationships/hyperlink" Target="https://www.caixa.gov.br/Downloads/sinapi-cadernos-tecnicos/SINAPI-CT-ASSENTAMENTO-DE-TUBOS-DE-PVC-E-METALICOS-EM-REDES-DE-AGUA.pdf" TargetMode="External"/><Relationship Id="rId2108" Type="http://schemas.openxmlformats.org/officeDocument/2006/relationships/hyperlink" Target="https://www.caixa.gov.br/Downloads/sinapi-cadernos-tecnicos/SINAPI-CT-DEPRECIACAO-JUROS-IMPOSTOS-E-SEGUROS-MANUTENCAO-E-MATERIAIS-NA-OPERACAO-DOS-EQUIPAMENTOS.pdf" TargetMode="External"/><Relationship Id="rId5678" Type="http://schemas.openxmlformats.org/officeDocument/2006/relationships/hyperlink" Target="https://www.caixa.gov.br/Downloads/sinapi-cadernos-tecnicos/SINAPI-CT-INSTALACOES-PREDIAIS-DE-AGUA-QUENTE-EM-CPVC.pdf" TargetMode="External"/><Relationship Id="rId6729" Type="http://schemas.openxmlformats.org/officeDocument/2006/relationships/hyperlink" Target="https://www.caixa.gov.br/Downloads/sinapi-cadernos-tecnicos/SINAPI-CT-LIGACOES-PREDIAIS-DE-AGUA-E-ESGOTO.pdf" TargetMode="External"/><Relationship Id="rId8151" Type="http://schemas.openxmlformats.org/officeDocument/2006/relationships/hyperlink" Target="https://www.caixa.gov.br/Downloads/sinapi-cadernos-tecnicos/SINAPI-CT-POCOS-DE-VISITA-E-CAIXAS-PARA-BOCAS-DE-LOBO.pdf" TargetMode="External"/><Relationship Id="rId9202" Type="http://schemas.openxmlformats.org/officeDocument/2006/relationships/hyperlink" Target="https://www.caixa.gov.br/Downloads/sinapi-cadernos-tecnicos/SINAPI-CT-TRANSPORTE-DE-MATERIAIS-DENTRO-DO-CANTEIRO-DE-OBRAS.pdf" TargetMode="External"/><Relationship Id="rId4761" Type="http://schemas.openxmlformats.org/officeDocument/2006/relationships/hyperlink" Target="https://www.caixa.gov.br/Downloads/sinapi-cadernos-tecnicos/SINAPI-CT-INSTALACOES-ELETRICAS-REDE-DE-DISTRIBUICAO.pdf" TargetMode="External"/><Relationship Id="rId3363" Type="http://schemas.openxmlformats.org/officeDocument/2006/relationships/hyperlink" Target="https://www.caixa.gov.br/Downloads/sinapi-cadernos-tecnicos/SINAPI-CT-ESCORAMENTO-E-PREPARO-DE-FUNDO-DE-VALAS.pdf" TargetMode="External"/><Relationship Id="rId4414" Type="http://schemas.openxmlformats.org/officeDocument/2006/relationships/hyperlink" Target="https://www.caixa.gov.br/Downloads/sinapi-cadernos-tecnicos/SINAPI-CT-INSTALACOES-ELETRICAS-ELETRODUTOS-EMBUTIDOS-CABOS-CAIXAS-TOMADAS-E-INTERRUPTORES.pdf" TargetMode="External"/><Relationship Id="rId5812" Type="http://schemas.openxmlformats.org/officeDocument/2006/relationships/hyperlink" Target="https://www.caixa.gov.br/Downloads/sinapi-cadernos-tecnicos/SINAPI-CT-INSTALACOES-PREDIAIS-DE-AGUA-QUENTE-EM-CPVC.pdf" TargetMode="External"/><Relationship Id="rId284" Type="http://schemas.openxmlformats.org/officeDocument/2006/relationships/hyperlink" Target="https://www.caixa.gov.br/Downloads/sinapi-cadernos-tecnicos/SINAPI-CT-ARMACAO-PARA-ESTRUTURAS-DE-CONCRETO-ARMADO.pdf" TargetMode="External"/><Relationship Id="rId3016" Type="http://schemas.openxmlformats.org/officeDocument/2006/relationships/hyperlink" Target="https://www.caixa.gov.br/Downloads/sinapi-cadernos-tecnicos/SINAPI-CT-EQUIPAMENTOS-DE-PROTECAO-COLETIVA.pdf" TargetMode="External"/><Relationship Id="rId7984" Type="http://schemas.openxmlformats.org/officeDocument/2006/relationships/hyperlink" Target="https://www.caixa.gov.br/Downloads/sinapi-cadernos-tecnicos/SINAPI-CT-PINTURA-PARA-PISOS-E-PARA-SINALIZACAO-HORIZONTAL-E-VERTICAL.pdf" TargetMode="External"/><Relationship Id="rId5188" Type="http://schemas.openxmlformats.org/officeDocument/2006/relationships/hyperlink" Target="https://www.caixa.gov.br/Downloads/sinapi-cadernos-tecnicos/SINAPI-CT-INSTALACOES-HIDRAULICAS-EM-PEX.pdf" TargetMode="External"/><Relationship Id="rId6586" Type="http://schemas.openxmlformats.org/officeDocument/2006/relationships/hyperlink" Target="https://www.caixa.gov.br/Downloads/sinapi-cadernos-tecnicos/SINAPI-CT-INSTALACOES-EM-COBRE.pdf" TargetMode="External"/><Relationship Id="rId7637" Type="http://schemas.openxmlformats.org/officeDocument/2006/relationships/hyperlink" Target="https://www.caixa.gov.br/Downloads/sinapi-cadernos-tecnicos/SINAPI-CT-PARQUINHOS-E-EQUIPAMENTOS-DE-GINASTICA-AO-AR-LIVRE.pdf" TargetMode="External"/><Relationship Id="rId6239" Type="http://schemas.openxmlformats.org/officeDocument/2006/relationships/hyperlink" Target="https://www.caixa.gov.br/Downloads/sinapi-cadernos-tecnicos/SINAPI-CT-INSTALACOES-DE-GAS-E-INCENDIO-EM-ACO-E-FERRO-GALVANIZADO.pdf" TargetMode="External"/><Relationship Id="rId1798" Type="http://schemas.openxmlformats.org/officeDocument/2006/relationships/hyperlink" Target="https://www.caixa.gov.br/Downloads/sinapi-cadernos-tecnicos/SINAPI-CT-CUSTOS-HORARIOS-PRODUTIVO-E-IMPRODUTIVO-DOS-EQUIPAMENTOS.pdf" TargetMode="External"/><Relationship Id="rId2849" Type="http://schemas.openxmlformats.org/officeDocument/2006/relationships/hyperlink" Target="https://www.caixa.gov.br/Downloads/sinapi-cadernos-tecnicos/SINAPI-CT-ELETROCALHAS.pdf" TargetMode="External"/><Relationship Id="rId6720" Type="http://schemas.openxmlformats.org/officeDocument/2006/relationships/hyperlink" Target="https://www.caixa.gov.br/Downloads/sinapi-cadernos-tecnicos/SINAPI-CT-LIGACOES-PREDIAIS-DE-AGUA-E-ESGOTO.pdf" TargetMode="External"/><Relationship Id="rId4271" Type="http://schemas.openxmlformats.org/officeDocument/2006/relationships/hyperlink" Target="https://www.caixa.gov.br/Downloads/sinapi-cadernos-tecnicos/SINAPI-CT-GUIAS-E-SARJETAS.pdf" TargetMode="External"/><Relationship Id="rId5322" Type="http://schemas.openxmlformats.org/officeDocument/2006/relationships/hyperlink" Target="https://www.caixa.gov.br/Downloads/sinapi-cadernos-tecnicos/SINAPI-CT-INSTALACOES-HIDRAULICAS-EM-PPR.pdf" TargetMode="External"/><Relationship Id="rId8892" Type="http://schemas.openxmlformats.org/officeDocument/2006/relationships/hyperlink" Target="https://www.caixa.gov.br/Downloads/sinapi-cadernos-tecnicos/SINAPI-CT-SINALIZACAO-VERTICAL-VIARIA.pdf" TargetMode="External"/><Relationship Id="rId7494" Type="http://schemas.openxmlformats.org/officeDocument/2006/relationships/hyperlink" Target="https://www.caixa.gov.br/Downloads/sinapi-cadernos-tecnicos/SINAPI-CT-MONTAGEM-DE-GRUAS-E-CREMALHEIRAS.pdf" TargetMode="External"/><Relationship Id="rId8545" Type="http://schemas.openxmlformats.org/officeDocument/2006/relationships/hyperlink" Target="https://www.caixa.gov.br/Downloads/sinapi-cadernos-tecnicos/SINAPI-CT-RECOMPOSICAO-DE-PAVIMENTOS.pdf" TargetMode="External"/><Relationship Id="rId1932" Type="http://schemas.openxmlformats.org/officeDocument/2006/relationships/hyperlink" Target="https://www.caixa.gov.br/Downloads/sinapi-cadernos-tecnicos/SINAPI-CT-DEPRECIACAO-JUROS-IMPOSTOS-E-SEGUROS-MANUTENCAO-E-MATERIAIS-NA-OPERACAO-DOS-EQUIPAMENTOS.pdf" TargetMode="External"/><Relationship Id="rId6096" Type="http://schemas.openxmlformats.org/officeDocument/2006/relationships/hyperlink" Target="https://www.caixa.gov.br/Downloads/sinapi-cadernos-tecnicos/SINAPI-CT-INSTALACOES-DE-GAS-E-INCENDIO-EM-ACO-E-FERRO-GALVANIZADO.pdf" TargetMode="External"/><Relationship Id="rId7147" Type="http://schemas.openxmlformats.org/officeDocument/2006/relationships/hyperlink" Target="https://www.caixa.gov.br/Downloads/sinapi-metodologia/Livro_SINAPI_Calculos_Parametros.pdf" TargetMode="External"/><Relationship Id="rId3757" Type="http://schemas.openxmlformats.org/officeDocument/2006/relationships/hyperlink" Target="https://www.caixa.gov.br/Downloads/sinapi-cadernos-tecnicos/SINAPI-CT-ESTRUTURAS-DE-CONTENCAO-PERFIS-PRANCHADOS-CORTINAS-E-MUROS-DE-ARRIMO.pdf" TargetMode="External"/><Relationship Id="rId4808" Type="http://schemas.openxmlformats.org/officeDocument/2006/relationships/hyperlink" Target="https://www.caixa.gov.br/Downloads/sinapi-cadernos-tecnicos/SINAPI-CT-INSTALACOES-HIDRAULICAS-RESERVACAO-E-BOMBAS-DE-RECALQUE.pdf" TargetMode="External"/><Relationship Id="rId678" Type="http://schemas.openxmlformats.org/officeDocument/2006/relationships/hyperlink" Target="https://www.caixa.gov.br/Downloads/sinapi-cadernos-tecnicos/SINAPI-CT-ASSENTAMENTO-DE-TUBOS-DE-ESGOTO-OU-DRENAGEM-PLUVIAL-EM-CONCRETO.pdf" TargetMode="External"/><Relationship Id="rId2359" Type="http://schemas.openxmlformats.org/officeDocument/2006/relationships/hyperlink" Target="https://www.caixa.gov.br/Downloads/sinapi-cadernos-tecnicos/SINAPI-CT-DEPRECIACAO-JUROS-IMPOSTOS-E-SEGUROS-MANUTENCAO-E-MATERIAIS-NA-OPERACAO-DOS-EQUIPAMENTOS.pdf" TargetMode="External"/><Relationship Id="rId6230" Type="http://schemas.openxmlformats.org/officeDocument/2006/relationships/hyperlink" Target="https://www.caixa.gov.br/Downloads/sinapi-cadernos-tecnicos/SINAPI-CT-INSTALACOES-DE-GAS-E-INCENDIO-EM-ACO-E-FERRO-GALVANIZADO.pdf" TargetMode="External"/><Relationship Id="rId9453" Type="http://schemas.openxmlformats.org/officeDocument/2006/relationships/hyperlink" Target="https://www.caixa.gov.br/Downloads/sinapi-cadernos-tecnicos/SINAPI-CT-TUBULACAO-FLANGEADA-PARA-REDES-DE-AGUA.pdf" TargetMode="External"/><Relationship Id="rId812" Type="http://schemas.openxmlformats.org/officeDocument/2006/relationships/hyperlink" Target="https://www.caixa.gov.br/Downloads/sinapi-cadernos-tecnicos/SINAPI-CT-ATERROS-BASES-SUB-BASES-E-IMPRIMACOES.pdf" TargetMode="External"/><Relationship Id="rId1442" Type="http://schemas.openxmlformats.org/officeDocument/2006/relationships/hyperlink" Target="https://www.caixa.gov.br/Downloads/sinapi-cadernos-tecnicos/SINAPI-CT-CONTRAPISO.pdf" TargetMode="External"/><Relationship Id="rId2840" Type="http://schemas.openxmlformats.org/officeDocument/2006/relationships/hyperlink" Target="https://www.caixa.gov.br/Downloads/sinapi-cadernos-tecnicos/SINAPI-CT-DUTOS-PARA-AR-CONDICIONADO.pdf" TargetMode="External"/><Relationship Id="rId8055" Type="http://schemas.openxmlformats.org/officeDocument/2006/relationships/hyperlink" Target="https://www.caixa.gov.br/Downloads/sinapi-cadernos-tecnicos/SINAPI-CT-POSTES-DE-CONCRETO-E-METALICOS.pdf" TargetMode="External"/><Relationship Id="rId9106" Type="http://schemas.openxmlformats.org/officeDocument/2006/relationships/hyperlink" Target="https://www.caixa.gov.br/Downloads/sinapi-cadernos-tecnicos/SINAPI-CT-TRANSPORTE-FLUVIAL-CARGA-E-DESCARGA.pdf" TargetMode="External"/><Relationship Id="rId3267" Type="http://schemas.openxmlformats.org/officeDocument/2006/relationships/hyperlink" Target="https://www.caixa.gov.br/Downloads/sinapi-cadernos-tecnicos/SINAPI-CT-ESCAVACAO-DE-VALAS.pdf" TargetMode="External"/><Relationship Id="rId4665" Type="http://schemas.openxmlformats.org/officeDocument/2006/relationships/hyperlink" Target="https://www.caixa.gov.br/Downloads/sinapi-cadernos-tecnicos/SINAPI-CT-INSTALACOES-ELETRICAS-QUADROS-CABOS-DISJUNTORES-CONTATORES-E-BARRAMENTOS-BLINDADOS.pdf" TargetMode="External"/><Relationship Id="rId5716" Type="http://schemas.openxmlformats.org/officeDocument/2006/relationships/hyperlink" Target="https://www.caixa.gov.br/Downloads/sinapi-cadernos-tecnicos/SINAPI-CT-INSTALACOES-PREDIAIS-DE-AGUA-QUENTE-EM-CPVC.pdf" TargetMode="External"/><Relationship Id="rId188" Type="http://schemas.openxmlformats.org/officeDocument/2006/relationships/hyperlink" Target="https://www.caixa.gov.br/Downloads/sinapi-cadernos-tecnicos/SINAPI-CT-ARGAMASSAS.pdf" TargetMode="External"/><Relationship Id="rId4318" Type="http://schemas.openxmlformats.org/officeDocument/2006/relationships/hyperlink" Target="https://www.caixa.gov.br/Downloads/sinapi-cadernos-tecnicos/SINAPI-CT-ILUMINACAO-PREDIAL-E-MONITORAMENTO.pdf" TargetMode="External"/><Relationship Id="rId7888" Type="http://schemas.openxmlformats.org/officeDocument/2006/relationships/hyperlink" Target="https://www.caixa.gov.br/Downloads/sinapi-cadernos-tecnicos/SINAPI-CT-PINTURA-EM-MADEIRA.pdf" TargetMode="External"/><Relationship Id="rId8939" Type="http://schemas.openxmlformats.org/officeDocument/2006/relationships/hyperlink" Target="https://www.caixa.gov.br/Downloads/sinapi-cadernos-tecnicos/SINAPI-CT-SISTEMA-DE-PROTECAO-CONTRA-DESCARGAS-ATMOSFERICAS-SPDA.pdf" TargetMode="External"/><Relationship Id="rId2350" Type="http://schemas.openxmlformats.org/officeDocument/2006/relationships/hyperlink" Target="https://www.caixa.gov.br/Downloads/sinapi-cadernos-tecnicos/SINAPI-CT-DEPRECIACAO-JUROS-IMPOSTOS-E-SEGUROS-MANUTENCAO-E-MATERIAIS-NA-OPERACAO-DOS-EQUIPAMENTOS.pdf" TargetMode="External"/><Relationship Id="rId3401" Type="http://schemas.openxmlformats.org/officeDocument/2006/relationships/hyperlink" Target="https://www.caixa.gov.br/Downloads/sinapi-cadernos-tecnicos/SINAPI-CT-ESCORAMENTO-E-PREPARO-DE-FUNDO-DE-VALAS.pdf" TargetMode="External"/><Relationship Id="rId6971" Type="http://schemas.openxmlformats.org/officeDocument/2006/relationships/hyperlink" Target="https://www.caixa.gov.br/Downloads/sinapi-metodologia/Livro_SINAPI_Calculos_Parametros.pdf" TargetMode="External"/><Relationship Id="rId322" Type="http://schemas.openxmlformats.org/officeDocument/2006/relationships/hyperlink" Target="https://www.caixa.gov.br/Downloads/sinapi-cadernos-tecnicos/SINAPI-CT-ARMACAO-PARA-ESTRUTURAS-DE-CONCRETO-ARMADO.pdf" TargetMode="External"/><Relationship Id="rId2003" Type="http://schemas.openxmlformats.org/officeDocument/2006/relationships/hyperlink" Target="https://www.caixa.gov.br/Downloads/sinapi-cadernos-tecnicos/SINAPI-CT-DEPRECIACAO-JUROS-IMPOSTOS-E-SEGUROS-MANUTENCAO-E-MATERIAIS-NA-OPERACAO-DOS-EQUIPAMENTOS.pdf" TargetMode="External"/><Relationship Id="rId5573" Type="http://schemas.openxmlformats.org/officeDocument/2006/relationships/hyperlink" Target="https://www.caixa.gov.br/Downloads/sinapi-cadernos-tecnicos/SINAPI-CT-INSTALACOES-PREDIAIS-DE-AGUA-FRIA-EM-PVC.pdf" TargetMode="External"/><Relationship Id="rId6624" Type="http://schemas.openxmlformats.org/officeDocument/2006/relationships/hyperlink" Target="https://www.caixa.gov.br/Downloads/sinapi-cadernos-tecnicos/SINAPI-CT-INSTALACOES-PARA-CANTEIROS-DE-OBRAS.pdf" TargetMode="External"/><Relationship Id="rId4175" Type="http://schemas.openxmlformats.org/officeDocument/2006/relationships/hyperlink" Target="https://www.caixa.gov.br/Downloads/sinapi-cadernos-tecnicos/SINAPI-CT-GESSO.pdf" TargetMode="External"/><Relationship Id="rId5226" Type="http://schemas.openxmlformats.org/officeDocument/2006/relationships/hyperlink" Target="https://www.caixa.gov.br/Downloads/sinapi-cadernos-tecnicos/SINAPI-CT-INSTALACOES-HIDRAULICAS-EM-PEX.pdf" TargetMode="External"/><Relationship Id="rId7398" Type="http://schemas.openxmlformats.org/officeDocument/2006/relationships/hyperlink" Target="https://www.caixa.gov.br/Downloads/sinapi-cadernos-tecnicos/SINAPI-CT-MASSA-UNICA-EXTERNA.pdf" TargetMode="External"/><Relationship Id="rId8796" Type="http://schemas.openxmlformats.org/officeDocument/2006/relationships/hyperlink" Target="https://www.caixa.gov.br/Downloads/sinapi-cadernos-tecnicos/SINAPI-CT-REMOCAO-DE-ENTULHO-E-DESCARTE.pdf" TargetMode="External"/><Relationship Id="rId1836" Type="http://schemas.openxmlformats.org/officeDocument/2006/relationships/hyperlink" Target="https://www.caixa.gov.br/Downloads/sinapi-cadernos-tecnicos/SINAPI-CT-CUSTOS-HORARIOS-PRODUTIVO-E-IMPRODUTIVO-DOS-EQUIPAMENTOS.pdf" TargetMode="External"/><Relationship Id="rId8449" Type="http://schemas.openxmlformats.org/officeDocument/2006/relationships/hyperlink" Target="https://www.caixa.gov.br/Downloads/sinapi-cadernos-tecnicos/SINAPI-CT-RASGOS-E-FIXACOES.pdf" TargetMode="External"/><Relationship Id="rId8930" Type="http://schemas.openxmlformats.org/officeDocument/2006/relationships/hyperlink" Target="https://www.caixa.gov.br/Downloads/sinapi-cadernos-tecnicos/SINAPI-CT-SISTEMA-DE-PROTECAO-CONTRA-DESCARGAS-ATMOSFERICAS-SPDA.pdf" TargetMode="External"/><Relationship Id="rId6481" Type="http://schemas.openxmlformats.org/officeDocument/2006/relationships/hyperlink" Target="https://www.caixa.gov.br/Downloads/sinapi-cadernos-tecnicos/SINAPI-CT-INSTALACOES-EM-COBRE.pdf" TargetMode="External"/><Relationship Id="rId7532" Type="http://schemas.openxmlformats.org/officeDocument/2006/relationships/hyperlink" Target="https://www.caixa.gov.br/Downloads/sinapi-cadernos-tecnicos/SINAPI-CT-PAREDES-DE-CONCRETO-ARMACAO.pdf" TargetMode="External"/><Relationship Id="rId5083" Type="http://schemas.openxmlformats.org/officeDocument/2006/relationships/hyperlink" Target="https://www.caixa.gov.br/Downloads/sinapi-cadernos-tecnicos/SINAPI-CT-INSTALACOES-HIDRAULICAS-RESERVACAO-E-BOMBAS-DE-RECALQUE.pdf" TargetMode="External"/><Relationship Id="rId6134" Type="http://schemas.openxmlformats.org/officeDocument/2006/relationships/hyperlink" Target="https://www.caixa.gov.br/Downloads/sinapi-cadernos-tecnicos/SINAPI-CT-INSTALACOES-DE-GAS-E-INCENDIO-EM-ACO-E-FERRO-GALVANIZADO.pdf" TargetMode="External"/><Relationship Id="rId9357" Type="http://schemas.openxmlformats.org/officeDocument/2006/relationships/hyperlink" Target="https://www.caixa.gov.br/Downloads/sinapi-cadernos-tecnicos/SINAPI-CT-TRANSPORTE-CARGA-E-DESCARGA-DE-MATERIAIS.pdf" TargetMode="External"/><Relationship Id="rId1346" Type="http://schemas.openxmlformats.org/officeDocument/2006/relationships/hyperlink" Target="https://www.caixa.gov.br/Downloads/sinapi-cadernos-tecnicos/SINAPI-CT-CONCRETO-PROTENDIDO.pdf" TargetMode="External"/><Relationship Id="rId1693" Type="http://schemas.openxmlformats.org/officeDocument/2006/relationships/hyperlink" Target="https://www.caixa.gov.br/Downloads/sinapi-cadernos-tecnicos/SINAPI-CT-CUSTOS-HORARIOS-PRODUTIVO-E-IMPRODUTIVO-DOS-EQUIPAMENTOS.pdf" TargetMode="External"/><Relationship Id="rId2744" Type="http://schemas.openxmlformats.org/officeDocument/2006/relationships/hyperlink" Target="https://www.caixa.gov.br/Downloads/sinapi-cadernos-tecnicos/SINAPI-CT-DRENAGEM-DE-AR-CONDICIONADO.pdf" TargetMode="External"/><Relationship Id="rId716" Type="http://schemas.openxmlformats.org/officeDocument/2006/relationships/hyperlink" Target="https://www.caixa.gov.br/Downloads/sinapi-cadernos-tecnicos/SINAPI-CT-ATERRO-E-REATERRO-DE-VALAS.pdf" TargetMode="External"/><Relationship Id="rId5967" Type="http://schemas.openxmlformats.org/officeDocument/2006/relationships/hyperlink" Target="https://www.caixa.gov.br/Downloads/sinapi-cadernos-tecnicos/SINAPI-CT-INSTALACOES-DE-GAS-E-INCENDIO-EM-ACO-E-FERRO-GALVANIZADO.pdf" TargetMode="External"/><Relationship Id="rId52" Type="http://schemas.openxmlformats.org/officeDocument/2006/relationships/hyperlink" Target="https://www.caixa.gov.br/Downloads/sinapi-cadernos-tecnicos/SINAPI-CT-ALVENARIA-DE-VEDACAO.pdf" TargetMode="External"/><Relationship Id="rId4569" Type="http://schemas.openxmlformats.org/officeDocument/2006/relationships/hyperlink" Target="https://www.caixa.gov.br/Downloads/sinapi-cadernos-tecnicos/SINAPI-CT-INSTALACOES-ELETRICAS-ELETRODUTOS-CONEXOES-E-CONDULETES-APARENTES.pdf" TargetMode="External"/><Relationship Id="rId8440" Type="http://schemas.openxmlformats.org/officeDocument/2006/relationships/hyperlink" Target="https://www.caixa.gov.br/Downloads/sinapi-cadernos-tecnicos/SINAPI-CT-RASGOS-E-FIXACOES.pdf" TargetMode="External"/><Relationship Id="rId7042" Type="http://schemas.openxmlformats.org/officeDocument/2006/relationships/hyperlink" Target="https://www.caixa.gov.br/Downloads/sinapi-metodologia/Livro_SINAPI_Calculos_Parametros.pdf" TargetMode="External"/><Relationship Id="rId3652" Type="http://schemas.openxmlformats.org/officeDocument/2006/relationships/hyperlink" Target="https://www.caixa.gov.br/Downloads/sinapi-cadernos-tecnicos/SINAPI-CT-ESTRUTURA-E-TRAMA-PARA-COBERTURA.pdf" TargetMode="External"/><Relationship Id="rId4703" Type="http://schemas.openxmlformats.org/officeDocument/2006/relationships/hyperlink" Target="https://www.caixa.gov.br/Downloads/sinapi-cadernos-tecnicos/SINAPI-CT-INSTALACOES-ELETRICAS-QUADROS-CABOS-DISJUNTORES-CONTATORES-E-BARRAMENTOS-BLINDADOS.pdf" TargetMode="External"/><Relationship Id="rId573" Type="http://schemas.openxmlformats.org/officeDocument/2006/relationships/hyperlink" Target="https://www.caixa.gov.br/Downloads/sinapi-cadernos-tecnicos/SINAPI-CT-ASSENTAMENTO-DE-TUBOS-DE-PVC-E-METALICOS-EM-REDES-DE-AGUA.pdf" TargetMode="External"/><Relationship Id="rId2254" Type="http://schemas.openxmlformats.org/officeDocument/2006/relationships/hyperlink" Target="https://www.caixa.gov.br/Downloads/sinapi-cadernos-tecnicos/SINAPI-CT-DEPRECIACAO-JUROS-IMPOSTOS-E-SEGUROS-MANUTENCAO-E-MATERIAIS-NA-OPERACAO-DOS-EQUIPAMENTOS.pdf" TargetMode="External"/><Relationship Id="rId3305" Type="http://schemas.openxmlformats.org/officeDocument/2006/relationships/hyperlink" Target="https://www.caixa.gov.br/Downloads/sinapi-cadernos-tecnicos/SINAPI-CT-ESCAVACAO-DE-VALAS.pdf" TargetMode="External"/><Relationship Id="rId226" Type="http://schemas.openxmlformats.org/officeDocument/2006/relationships/hyperlink" Target="https://www.caixa.gov.br/Downloads/sinapi-cadernos-tecnicos/SINAPI-CT-ARGAMASSAS.pdf" TargetMode="External"/><Relationship Id="rId5477" Type="http://schemas.openxmlformats.org/officeDocument/2006/relationships/hyperlink" Target="https://www.caixa.gov.br/Downloads/sinapi-cadernos-tecnicos/SINAPI-CT-INSTALACOES-PREDIAIS-DE-AGUA-FRIA-EM-PVC.pdf" TargetMode="External"/><Relationship Id="rId6875" Type="http://schemas.openxmlformats.org/officeDocument/2006/relationships/hyperlink" Target="https://www.caixa.gov.br/Downloads/sinapi-metodologia/Livro_SINAPI_Calculos_Parametros.pdf" TargetMode="External"/><Relationship Id="rId7926" Type="http://schemas.openxmlformats.org/officeDocument/2006/relationships/hyperlink" Target="https://www.caixa.gov.br/Downloads/sinapi-cadernos-tecnicos/SINAPI-CT-PINTURA-EM-SUPERFICIES-METALICAS.pdf" TargetMode="External"/><Relationship Id="rId4079" Type="http://schemas.openxmlformats.org/officeDocument/2006/relationships/hyperlink" Target="https://www.caixa.gov.br/Downloads/sinapi-cadernos-tecnicos/SINAPI-CT-FORMAS-PARA-ESTRUTURAS-DE-CONCRETO-ARMADO.pdf" TargetMode="External"/><Relationship Id="rId6528" Type="http://schemas.openxmlformats.org/officeDocument/2006/relationships/hyperlink" Target="https://www.caixa.gov.br/Downloads/sinapi-cadernos-tecnicos/SINAPI-CT-INSTALACOES-EM-COBRE.pdf" TargetMode="External"/><Relationship Id="rId9001" Type="http://schemas.openxmlformats.org/officeDocument/2006/relationships/hyperlink" Target="https://www.caixa.gov.br/Downloads/sinapi-cadernos-tecnicos/SINAPI-CT-SISTEMAS-DE-MEDICAO.pdf" TargetMode="External"/><Relationship Id="rId4560" Type="http://schemas.openxmlformats.org/officeDocument/2006/relationships/hyperlink" Target="https://www.caixa.gov.br/Downloads/sinapi-cadernos-tecnicos/SINAPI-CT-INSTALACOES-ELETRICAS-ELETRODUTOS-CONEXOES-E-CONDULETES-APARENTES.pdf" TargetMode="External"/><Relationship Id="rId5611" Type="http://schemas.openxmlformats.org/officeDocument/2006/relationships/hyperlink" Target="https://www.caixa.gov.br/Downloads/sinapi-cadernos-tecnicos/SINAPI-CT-INSTALACOES-PREDIAIS-DE-AGUA-FRIA-EM-PVC.pdf" TargetMode="External"/><Relationship Id="rId3162" Type="http://schemas.openxmlformats.org/officeDocument/2006/relationships/hyperlink" Target="https://www.caixa.gov.br/Downloads/sinapi-cadernos-tecnicos/SINAPI-CT-ESCAVACAO-HORIZONTAL.pdf" TargetMode="External"/><Relationship Id="rId4213" Type="http://schemas.openxmlformats.org/officeDocument/2006/relationships/hyperlink" Target="https://www.caixa.gov.br/Downloads/sinapi-cadernos-tecnicos/SINAPI-CT-GRAUTE-E-ARMACAO.pdf" TargetMode="External"/><Relationship Id="rId7783" Type="http://schemas.openxmlformats.org/officeDocument/2006/relationships/hyperlink" Target="https://www.caixa.gov.br/Downloads/sinapi-cadernos-tecnicos/SINAPI-CT-PERFURACAO-HORIZONTAL-DIRECIONAL-HDD.pdf" TargetMode="External"/><Relationship Id="rId8834" Type="http://schemas.openxmlformats.org/officeDocument/2006/relationships/hyperlink" Target="https://www.caixa.gov.br/Downloads/sinapi-cadernos-tecnicos/SINAPI-CT-REVESTIMENTOS-CERAMICOS-INTERNOS.pdf" TargetMode="External"/><Relationship Id="rId6385" Type="http://schemas.openxmlformats.org/officeDocument/2006/relationships/hyperlink" Target="https://www.caixa.gov.br/Downloads/sinapi-cadernos-tecnicos/SINAPI-CT-INSTALACOES-EM-COBRE.pdf" TargetMode="External"/><Relationship Id="rId7436" Type="http://schemas.openxmlformats.org/officeDocument/2006/relationships/hyperlink" Target="https://www.caixa.gov.br/Downloads/sinapi-cadernos-tecnicos/SINAPI-CT-MASSA-UNICA-INTERNA.pdf" TargetMode="External"/><Relationship Id="rId6038" Type="http://schemas.openxmlformats.org/officeDocument/2006/relationships/hyperlink" Target="https://www.caixa.gov.br/Downloads/sinapi-cadernos-tecnicos/SINAPI-CT-INSTALACOES-DE-GAS-E-INCENDIO-EM-ACO-E-FERRO-GALVANIZADO.pdf" TargetMode="External"/><Relationship Id="rId2995" Type="http://schemas.openxmlformats.org/officeDocument/2006/relationships/hyperlink" Target="https://www.caixa.gov.br/Downloads/sinapi-cadernos-tecnicos/SINAPI-CT-EQUIPAMENTOS-DE-PROTECAO-COLETIVA.pdf" TargetMode="External"/><Relationship Id="rId967" Type="http://schemas.openxmlformats.org/officeDocument/2006/relationships/hyperlink" Target="https://www.caixa.gov.br/Downloads/sinapi-cadernos-tecnicos/SINAPI-CT-ATERROS-BASES-SUB-BASES-E-IMPRIMACOES.pdf" TargetMode="External"/><Relationship Id="rId1597" Type="http://schemas.openxmlformats.org/officeDocument/2006/relationships/hyperlink" Target="https://www.caixa.gov.br/Downloads/sinapi-cadernos-tecnicos/SINAPI-CT-CUSTOS-HORARIOS-PRODUTIVO-E-IMPRODUTIVO-DOS-EQUIPAMENTOS.pdf" TargetMode="External"/><Relationship Id="rId2648" Type="http://schemas.openxmlformats.org/officeDocument/2006/relationships/hyperlink" Target="https://www.caixa.gov.br/Downloads/sinapi-cadernos-tecnicos/SINAPI-CT-DEPRECIACAO-JUROS-IMPOSTOS-E-SEGUROS-MANUTENCAO-E-MATERIAIS-NA-OPERACAO-DOS-EQUIPAMENTOS.pdf" TargetMode="External"/><Relationship Id="rId4070" Type="http://schemas.openxmlformats.org/officeDocument/2006/relationships/hyperlink" Target="https://www.caixa.gov.br/Downloads/sinapi-cadernos-tecnicos/SINAPI-CT-FORMAS-PARA-ESTRUTURAS-DE-CONCRETO-ARMADO.pdf" TargetMode="External"/><Relationship Id="rId5121" Type="http://schemas.openxmlformats.org/officeDocument/2006/relationships/hyperlink" Target="https://www.caixa.gov.br/Downloads/sinapi-cadernos-tecnicos/SINAPI-CT-INSTALACOES-HIDRAULICAS-EM-PEX.pdf" TargetMode="External"/><Relationship Id="rId8691" Type="http://schemas.openxmlformats.org/officeDocument/2006/relationships/hyperlink" Target="https://www.caixa.gov.br/Downloads/sinapi-cadernos-tecnicos/SINAPI-CT-REDES-DE-AGUA-E-ESGOTO-EM-PEAD-LISO-(TUBOS-E-CONEXOES).pdf" TargetMode="External"/><Relationship Id="rId9742" Type="http://schemas.openxmlformats.org/officeDocument/2006/relationships/hyperlink" Target="https://www.caixa.gov.br/Downloads/sinapi-cadernos-tecnicos/SINAPI-CT-VALVULAS-PARA-REDES-DE-SANEAMENTO.pdf" TargetMode="External"/><Relationship Id="rId1731" Type="http://schemas.openxmlformats.org/officeDocument/2006/relationships/hyperlink" Target="https://www.caixa.gov.br/Downloads/sinapi-cadernos-tecnicos/SINAPI-CT-CUSTOS-HORARIOS-PRODUTIVO-E-IMPRODUTIVO-DOS-EQUIPAMENTOS.pdf" TargetMode="External"/><Relationship Id="rId7293" Type="http://schemas.openxmlformats.org/officeDocument/2006/relationships/hyperlink" Target="https://www.caixa.gov.br/Downloads/sinapi-cadernos-tecnicos/SINAPI-CT-LUMINARIAS-EXTERNAS.pdf" TargetMode="External"/><Relationship Id="rId8344" Type="http://schemas.openxmlformats.org/officeDocument/2006/relationships/hyperlink" Target="https://www.caixa.gov.br/Downloads/sinapi-cadernos-tecnicos/SINAPI-CT-PRODUCAO-DE-CONCRETOS-E-ARGAMASSAS-UTILIZANDO-AGREGADO-RECICLADO.pdf" TargetMode="Externa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C9900"/>
  </sheetPr>
  <dimension ref="A1:C18"/>
  <sheetViews>
    <sheetView view="pageBreakPreview" topLeftCell="B1" zoomScaleNormal="85" zoomScaleSheetLayoutView="100" workbookViewId="0">
      <selection activeCell="C6" sqref="C6"/>
    </sheetView>
  </sheetViews>
  <sheetFormatPr defaultRowHeight="15"/>
  <cols>
    <col min="1" max="1" width="9" customWidth="1"/>
    <col min="2" max="2" width="43.85546875" customWidth="1"/>
    <col min="3" max="3" width="50.28515625" bestFit="1" customWidth="1"/>
  </cols>
  <sheetData>
    <row r="1" spans="1:3" ht="41.45" customHeight="1">
      <c r="A1" s="483" t="s">
        <v>0</v>
      </c>
      <c r="B1" s="483"/>
      <c r="C1" s="483"/>
    </row>
    <row r="2" spans="1:3">
      <c r="A2" s="374" t="s">
        <v>1</v>
      </c>
      <c r="B2" s="374" t="s">
        <v>2</v>
      </c>
      <c r="C2" s="374" t="s">
        <v>3</v>
      </c>
    </row>
    <row r="3" spans="1:3">
      <c r="A3" s="1">
        <v>1</v>
      </c>
      <c r="B3" s="2" t="s">
        <v>4</v>
      </c>
      <c r="C3" s="3"/>
    </row>
    <row r="4" spans="1:3">
      <c r="A4" s="1"/>
      <c r="B4" s="2" t="s">
        <v>5</v>
      </c>
      <c r="C4" s="3"/>
    </row>
    <row r="5" spans="1:3">
      <c r="A5" s="1">
        <v>3</v>
      </c>
      <c r="B5" s="2" t="s">
        <v>6</v>
      </c>
      <c r="C5" s="434"/>
    </row>
    <row r="6" spans="1:3" ht="45">
      <c r="A6" s="1">
        <v>4</v>
      </c>
      <c r="B6" s="2" t="s">
        <v>7</v>
      </c>
      <c r="C6" s="434" t="s">
        <v>16776</v>
      </c>
    </row>
    <row r="7" spans="1:3">
      <c r="A7" s="1">
        <v>5</v>
      </c>
      <c r="B7" s="2" t="s">
        <v>8</v>
      </c>
      <c r="C7" s="4"/>
    </row>
    <row r="8" spans="1:3">
      <c r="A8" s="1">
        <v>6</v>
      </c>
      <c r="B8" s="2" t="s">
        <v>9</v>
      </c>
      <c r="C8" s="4"/>
    </row>
    <row r="9" spans="1:3">
      <c r="A9" s="1">
        <v>7</v>
      </c>
      <c r="B9" s="2" t="s">
        <v>10</v>
      </c>
      <c r="C9" s="4"/>
    </row>
    <row r="10" spans="1:3">
      <c r="A10" s="1">
        <v>8</v>
      </c>
      <c r="B10" s="2" t="s">
        <v>11</v>
      </c>
      <c r="C10" s="4" t="s">
        <v>16608</v>
      </c>
    </row>
    <row r="11" spans="1:3" ht="101.45" customHeight="1">
      <c r="A11" s="1">
        <v>9</v>
      </c>
      <c r="B11" s="5" t="s">
        <v>12</v>
      </c>
      <c r="C11" s="4"/>
    </row>
    <row r="12" spans="1:3">
      <c r="A12" s="1">
        <v>10</v>
      </c>
      <c r="B12" s="2" t="s">
        <v>13</v>
      </c>
      <c r="C12" s="386"/>
    </row>
    <row r="13" spans="1:3" ht="15" customHeight="1">
      <c r="A13" s="1">
        <v>11</v>
      </c>
      <c r="B13" s="2" t="s">
        <v>14</v>
      </c>
      <c r="C13" s="4" t="s">
        <v>7661</v>
      </c>
    </row>
    <row r="14" spans="1:3">
      <c r="A14" s="1">
        <v>12</v>
      </c>
      <c r="B14" s="2" t="s">
        <v>15</v>
      </c>
      <c r="C14" s="4" t="s">
        <v>16609</v>
      </c>
    </row>
    <row r="15" spans="1:3">
      <c r="A15" s="1">
        <v>13</v>
      </c>
      <c r="B15" s="2" t="s">
        <v>16</v>
      </c>
      <c r="C15" s="4" t="s">
        <v>5784</v>
      </c>
    </row>
    <row r="16" spans="1:3">
      <c r="A16" s="1">
        <v>14</v>
      </c>
      <c r="B16" s="2" t="s">
        <v>17</v>
      </c>
      <c r="C16" s="4"/>
    </row>
    <row r="17" spans="1:3">
      <c r="A17" s="1">
        <v>15</v>
      </c>
      <c r="B17" s="2" t="str">
        <f ca="1">CONCATENATE("Data Orçamento (Sugestão: ",TEXT(TODAY(), "dd/MM/aaaa"),")")</f>
        <v>Data Orçamento (Sugestão: 11/05/2026)</v>
      </c>
      <c r="C17" s="6">
        <f ca="1">TODAY()</f>
        <v>46153</v>
      </c>
    </row>
    <row r="18" spans="1:3" ht="14.45" customHeight="1">
      <c r="A18" s="1">
        <v>16</v>
      </c>
      <c r="B18" s="2" t="s">
        <v>5785</v>
      </c>
      <c r="C18" s="376" t="s">
        <v>16610</v>
      </c>
    </row>
  </sheetData>
  <mergeCells count="1">
    <mergeCell ref="A1:C1"/>
  </mergeCells>
  <pageMargins left="0.511811024" right="0.511811024" top="0.78740157499999996" bottom="0.78740157499999996" header="0.31496062000000002" footer="0.31496062000000002"/>
  <pageSetup paperSize="9"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6"/>
  <sheetViews>
    <sheetView view="pageBreakPreview" topLeftCell="A16" zoomScale="85" zoomScaleNormal="70" zoomScaleSheetLayoutView="85" workbookViewId="0">
      <selection activeCell="F50" sqref="F50"/>
    </sheetView>
  </sheetViews>
  <sheetFormatPr defaultRowHeight="15"/>
  <cols>
    <col min="5" max="5" width="6.7109375" customWidth="1"/>
    <col min="6" max="6" width="12.5703125" customWidth="1"/>
    <col min="7" max="7" width="6.7109375" customWidth="1"/>
  </cols>
  <sheetData>
    <row r="1" spans="2:11" ht="15.75" thickBot="1"/>
    <row r="2" spans="2:11">
      <c r="B2" s="7"/>
      <c r="C2" s="8"/>
      <c r="D2" s="8"/>
      <c r="E2" s="8"/>
      <c r="F2" s="8"/>
      <c r="G2" s="8"/>
      <c r="H2" s="8"/>
      <c r="I2" s="8"/>
      <c r="J2" s="8"/>
      <c r="K2" s="9"/>
    </row>
    <row r="3" spans="2:11">
      <c r="B3" s="10"/>
      <c r="C3" s="11"/>
      <c r="D3" s="11"/>
      <c r="E3" s="11"/>
      <c r="F3" s="11"/>
      <c r="G3" s="11"/>
      <c r="H3" s="11"/>
      <c r="I3" s="11"/>
      <c r="J3" s="11"/>
      <c r="K3" s="12"/>
    </row>
    <row r="4" spans="2:11">
      <c r="B4" s="10"/>
      <c r="C4" s="11"/>
      <c r="D4" s="11"/>
      <c r="E4" s="11"/>
      <c r="F4" s="11"/>
      <c r="G4" s="11"/>
      <c r="H4" s="11"/>
      <c r="I4" s="11"/>
      <c r="J4" s="11"/>
      <c r="K4" s="12"/>
    </row>
    <row r="5" spans="2:11">
      <c r="B5" s="10"/>
      <c r="C5" s="11"/>
      <c r="D5" s="11"/>
      <c r="E5" s="11"/>
      <c r="F5" s="11"/>
      <c r="G5" s="11"/>
      <c r="H5" s="11"/>
      <c r="I5" s="11"/>
      <c r="J5" s="11"/>
      <c r="K5" s="12"/>
    </row>
    <row r="6" spans="2:11">
      <c r="B6" s="10"/>
      <c r="C6" s="11"/>
      <c r="D6" s="11"/>
      <c r="E6" s="11"/>
      <c r="F6" s="11"/>
      <c r="G6" s="11"/>
      <c r="H6" s="11"/>
      <c r="I6" s="11"/>
      <c r="J6" s="11"/>
      <c r="K6" s="12"/>
    </row>
    <row r="7" spans="2:11">
      <c r="B7" s="10"/>
      <c r="C7" s="11"/>
      <c r="D7" s="11"/>
      <c r="E7" s="11"/>
      <c r="F7" s="11"/>
      <c r="G7" s="11"/>
      <c r="H7" s="11"/>
      <c r="I7" s="11"/>
      <c r="J7" s="11"/>
      <c r="K7" s="12"/>
    </row>
    <row r="8" spans="2:11">
      <c r="B8" s="10"/>
      <c r="C8" s="11"/>
      <c r="D8" s="11"/>
      <c r="E8" s="11"/>
      <c r="F8" s="11"/>
      <c r="G8" s="11"/>
      <c r="H8" s="11"/>
      <c r="I8" s="11"/>
      <c r="J8" s="11"/>
      <c r="K8" s="12"/>
    </row>
    <row r="9" spans="2:11">
      <c r="B9" s="10"/>
      <c r="C9" s="11"/>
      <c r="D9" s="11"/>
      <c r="E9" s="11"/>
      <c r="F9" s="11"/>
      <c r="G9" s="11"/>
      <c r="H9" s="11"/>
      <c r="I9" s="11"/>
      <c r="J9" s="11"/>
      <c r="K9" s="12"/>
    </row>
    <row r="10" spans="2:11">
      <c r="B10" s="10"/>
      <c r="C10" s="11"/>
      <c r="D10" s="11"/>
      <c r="E10" s="11"/>
      <c r="F10" s="11"/>
      <c r="G10" s="11"/>
      <c r="H10" s="11"/>
      <c r="I10" s="11"/>
      <c r="J10" s="11"/>
      <c r="K10" s="12"/>
    </row>
    <row r="11" spans="2:11">
      <c r="B11" s="10"/>
      <c r="C11" s="11"/>
      <c r="D11" s="11"/>
      <c r="E11" s="11"/>
      <c r="F11" s="11"/>
      <c r="G11" s="11"/>
      <c r="H11" s="11"/>
      <c r="I11" s="11"/>
      <c r="J11" s="11"/>
      <c r="K11" s="12"/>
    </row>
    <row r="12" spans="2:11">
      <c r="B12" s="10"/>
      <c r="C12" s="11"/>
      <c r="D12" s="11"/>
      <c r="E12" s="11"/>
      <c r="F12" s="11"/>
      <c r="G12" s="11"/>
      <c r="H12" s="11"/>
      <c r="I12" s="11"/>
      <c r="J12" s="11"/>
      <c r="K12" s="12"/>
    </row>
    <row r="13" spans="2:11">
      <c r="B13" s="10"/>
      <c r="C13" s="11"/>
      <c r="D13" s="11"/>
      <c r="E13" s="11"/>
      <c r="F13" s="11"/>
      <c r="G13" s="11"/>
      <c r="H13" s="11"/>
      <c r="I13" s="11"/>
      <c r="J13" s="11"/>
      <c r="K13" s="12"/>
    </row>
    <row r="14" spans="2:11">
      <c r="B14" s="10"/>
      <c r="C14" s="11"/>
      <c r="D14" s="11"/>
      <c r="E14" s="11"/>
      <c r="F14" s="11"/>
      <c r="G14" s="11"/>
      <c r="H14" s="11"/>
      <c r="I14" s="11"/>
      <c r="J14" s="11"/>
      <c r="K14" s="12"/>
    </row>
    <row r="15" spans="2:11">
      <c r="B15" s="10"/>
      <c r="C15" s="11"/>
      <c r="D15" s="11"/>
      <c r="E15" s="11"/>
      <c r="F15" s="11"/>
      <c r="G15" s="11"/>
      <c r="H15" s="11"/>
      <c r="I15" s="11"/>
      <c r="J15" s="11"/>
      <c r="K15" s="12"/>
    </row>
    <row r="16" spans="2:11">
      <c r="B16" s="10"/>
      <c r="C16" s="11"/>
      <c r="D16" s="11"/>
      <c r="E16" s="11"/>
      <c r="F16" s="11"/>
      <c r="G16" s="11"/>
      <c r="H16" s="11"/>
      <c r="I16" s="11"/>
      <c r="J16" s="11"/>
      <c r="K16" s="12"/>
    </row>
    <row r="17" spans="2:11">
      <c r="B17" s="10"/>
      <c r="C17" s="11"/>
      <c r="D17" s="11"/>
      <c r="E17" s="11"/>
      <c r="F17" s="11"/>
      <c r="G17" s="11"/>
      <c r="H17" s="11"/>
      <c r="I17" s="11"/>
      <c r="J17" s="11"/>
      <c r="K17" s="12"/>
    </row>
    <row r="18" spans="2:11">
      <c r="B18" s="10"/>
      <c r="C18" s="11"/>
      <c r="D18" s="11"/>
      <c r="E18" s="11"/>
      <c r="F18" s="11"/>
      <c r="G18" s="11"/>
      <c r="H18" s="11"/>
      <c r="I18" s="11"/>
      <c r="J18" s="11"/>
      <c r="K18" s="12"/>
    </row>
    <row r="19" spans="2:11">
      <c r="B19" s="10"/>
      <c r="C19" s="11"/>
      <c r="D19" s="11"/>
      <c r="E19" s="11"/>
      <c r="F19" s="11"/>
      <c r="G19" s="11"/>
      <c r="H19" s="11"/>
      <c r="I19" s="11"/>
      <c r="J19" s="11"/>
      <c r="K19" s="12"/>
    </row>
    <row r="20" spans="2:11">
      <c r="B20" s="10"/>
      <c r="C20" s="11"/>
      <c r="D20" s="11"/>
      <c r="E20" s="11"/>
      <c r="F20" s="11"/>
      <c r="G20" s="11"/>
      <c r="H20" s="11"/>
      <c r="I20" s="11"/>
      <c r="J20" s="11"/>
      <c r="K20" s="12"/>
    </row>
    <row r="21" spans="2:11" ht="35.25">
      <c r="B21" s="486" t="s">
        <v>19</v>
      </c>
      <c r="C21" s="487"/>
      <c r="D21" s="487"/>
      <c r="E21" s="487"/>
      <c r="F21" s="487"/>
      <c r="G21" s="487"/>
      <c r="H21" s="487"/>
      <c r="I21" s="487"/>
      <c r="J21" s="487"/>
      <c r="K21" s="488"/>
    </row>
    <row r="22" spans="2:11">
      <c r="B22" s="10"/>
      <c r="C22" s="11"/>
      <c r="D22" s="11"/>
      <c r="E22" s="11"/>
      <c r="F22" s="11"/>
      <c r="G22" s="11"/>
      <c r="H22" s="11"/>
      <c r="I22" s="11"/>
      <c r="J22" s="11"/>
      <c r="K22" s="12"/>
    </row>
    <row r="23" spans="2:11">
      <c r="B23" s="322"/>
      <c r="C23" s="11"/>
      <c r="D23" s="11"/>
      <c r="E23" s="11"/>
      <c r="F23" s="11"/>
      <c r="G23" s="11"/>
      <c r="H23" s="11"/>
      <c r="I23" s="11"/>
      <c r="J23" s="11"/>
      <c r="K23" s="12"/>
    </row>
    <row r="24" spans="2:11" ht="35.25">
      <c r="B24" s="221"/>
      <c r="C24" s="321"/>
      <c r="D24" s="321"/>
      <c r="E24" s="321"/>
      <c r="F24" s="321"/>
      <c r="G24" s="321"/>
      <c r="H24" s="321"/>
      <c r="I24" s="321"/>
      <c r="J24" s="321"/>
      <c r="K24" s="222"/>
    </row>
    <row r="25" spans="2:11">
      <c r="B25" s="10"/>
      <c r="C25" s="489" t="str">
        <f>'Inf. Prel.'!C6</f>
        <v>FORNECIMENTO E INSTALAÇÃO DE SUBESTAÇÕES AÉREAS EM DIVERSAS ESCOLAS DO MUNICIPIO DE POMBAL-PB</v>
      </c>
      <c r="D25" s="490"/>
      <c r="E25" s="490"/>
      <c r="F25" s="490"/>
      <c r="G25" s="490"/>
      <c r="H25" s="490"/>
      <c r="I25" s="490"/>
      <c r="J25" s="491"/>
      <c r="K25" s="12"/>
    </row>
    <row r="26" spans="2:11" ht="47.45" customHeight="1">
      <c r="B26" s="10"/>
      <c r="C26" s="492"/>
      <c r="D26" s="493"/>
      <c r="E26" s="493"/>
      <c r="F26" s="493"/>
      <c r="G26" s="493"/>
      <c r="H26" s="493"/>
      <c r="I26" s="493"/>
      <c r="J26" s="494"/>
      <c r="K26" s="12"/>
    </row>
    <row r="27" spans="2:11" ht="23.25">
      <c r="B27" s="10"/>
      <c r="C27" s="323"/>
      <c r="D27" s="323"/>
      <c r="E27" s="323"/>
      <c r="F27" s="323"/>
      <c r="G27" s="323"/>
      <c r="H27" s="323"/>
      <c r="I27" s="323"/>
      <c r="J27" s="323"/>
      <c r="K27" s="12"/>
    </row>
    <row r="28" spans="2:11" ht="18.75">
      <c r="B28" s="10"/>
      <c r="C28" s="496"/>
      <c r="D28" s="496"/>
      <c r="E28" s="375"/>
      <c r="F28" s="375"/>
      <c r="G28" s="375"/>
      <c r="H28" s="375"/>
      <c r="I28" s="375"/>
      <c r="J28" s="375"/>
      <c r="K28" s="12"/>
    </row>
    <row r="29" spans="2:11" ht="18.75">
      <c r="B29" s="10"/>
      <c r="C29" s="496"/>
      <c r="D29" s="496"/>
      <c r="E29" s="496"/>
      <c r="F29" s="496"/>
      <c r="G29" s="495"/>
      <c r="H29" s="495"/>
      <c r="I29" s="375"/>
      <c r="J29" s="375"/>
      <c r="K29" s="12"/>
    </row>
    <row r="30" spans="2:11" ht="18.75">
      <c r="B30" s="10"/>
      <c r="C30" s="484"/>
      <c r="D30" s="484"/>
      <c r="E30" s="484"/>
      <c r="F30" s="484"/>
      <c r="G30" s="484"/>
      <c r="H30" s="484"/>
      <c r="I30" s="484"/>
      <c r="J30" s="484"/>
      <c r="K30" s="12"/>
    </row>
    <row r="31" spans="2:11" ht="21">
      <c r="B31" s="10"/>
      <c r="C31" s="485"/>
      <c r="D31" s="485"/>
      <c r="E31" s="485"/>
      <c r="F31" s="485"/>
      <c r="G31" s="485"/>
      <c r="H31" s="485"/>
      <c r="I31" s="485"/>
      <c r="J31" s="485"/>
      <c r="K31" s="12"/>
    </row>
    <row r="32" spans="2:11">
      <c r="B32" s="10"/>
      <c r="C32" s="11"/>
      <c r="D32" s="11"/>
      <c r="E32" s="11"/>
      <c r="F32" s="11"/>
      <c r="G32" s="11"/>
      <c r="H32" s="11"/>
      <c r="I32" s="11"/>
      <c r="J32" s="11"/>
      <c r="K32" s="12"/>
    </row>
    <row r="33" spans="1:11">
      <c r="B33" s="10"/>
      <c r="C33" s="11"/>
      <c r="D33" s="11"/>
      <c r="E33" s="11"/>
      <c r="F33" s="11"/>
      <c r="G33" s="11"/>
      <c r="H33" s="11"/>
      <c r="I33" s="11"/>
      <c r="J33" s="11"/>
      <c r="K33" s="12"/>
    </row>
    <row r="34" spans="1:11">
      <c r="B34" s="10"/>
      <c r="C34" s="11"/>
      <c r="D34" s="11"/>
      <c r="E34" s="11"/>
      <c r="F34" s="11"/>
      <c r="G34" s="11"/>
      <c r="H34" s="11"/>
      <c r="I34" s="11"/>
      <c r="J34" s="11"/>
      <c r="K34" s="12"/>
    </row>
    <row r="35" spans="1:11">
      <c r="B35" s="10"/>
      <c r="C35" s="11"/>
      <c r="D35" s="11"/>
      <c r="E35" s="11"/>
      <c r="F35" s="11"/>
      <c r="G35" s="11"/>
      <c r="H35" s="11"/>
      <c r="I35" s="11"/>
      <c r="J35" s="11"/>
      <c r="K35" s="12"/>
    </row>
    <row r="36" spans="1:11">
      <c r="B36" s="223"/>
      <c r="C36" s="11"/>
      <c r="D36" s="11"/>
      <c r="E36" s="11"/>
      <c r="F36" s="11"/>
      <c r="G36" s="11"/>
      <c r="H36" s="11"/>
      <c r="I36" s="11"/>
      <c r="J36" s="11"/>
      <c r="K36" s="12"/>
    </row>
    <row r="37" spans="1:11">
      <c r="B37" s="224"/>
      <c r="C37" s="11"/>
      <c r="D37" s="11"/>
      <c r="E37" s="11"/>
      <c r="F37" s="11"/>
      <c r="G37" s="324"/>
      <c r="H37" s="11"/>
      <c r="I37" s="11"/>
      <c r="J37" s="11"/>
      <c r="K37" s="12"/>
    </row>
    <row r="38" spans="1:11">
      <c r="B38" s="224"/>
      <c r="C38" s="11"/>
      <c r="D38" s="11"/>
      <c r="E38" s="11"/>
      <c r="F38" s="11"/>
      <c r="G38" s="325"/>
      <c r="H38" s="11"/>
      <c r="I38" s="11"/>
      <c r="J38" s="11"/>
      <c r="K38" s="12"/>
    </row>
    <row r="39" spans="1:11">
      <c r="B39" s="224"/>
      <c r="C39" s="11"/>
      <c r="D39" s="11"/>
      <c r="E39" s="11"/>
      <c r="F39" s="11"/>
      <c r="G39" s="325"/>
      <c r="H39" s="11"/>
      <c r="I39" s="11"/>
      <c r="J39" s="11"/>
      <c r="K39" s="12"/>
    </row>
    <row r="40" spans="1:11">
      <c r="B40" s="224"/>
      <c r="C40" s="11"/>
      <c r="D40" s="11"/>
      <c r="E40" s="11"/>
      <c r="F40" s="11"/>
      <c r="G40" s="325"/>
      <c r="H40" s="11"/>
      <c r="I40" s="11"/>
      <c r="J40" s="11"/>
      <c r="K40" s="12"/>
    </row>
    <row r="41" spans="1:11">
      <c r="B41" s="225"/>
      <c r="C41" s="11"/>
      <c r="D41" s="11"/>
      <c r="E41" s="11"/>
      <c r="F41" s="11"/>
      <c r="G41" s="325"/>
      <c r="H41" s="11"/>
      <c r="I41" s="11"/>
      <c r="J41" s="11"/>
      <c r="K41" s="12"/>
    </row>
    <row r="42" spans="1:11">
      <c r="B42" s="224"/>
      <c r="C42" s="11"/>
      <c r="D42" s="11"/>
      <c r="E42" s="11"/>
      <c r="F42" s="11"/>
      <c r="G42" s="326"/>
      <c r="H42" s="11"/>
      <c r="I42" s="11"/>
      <c r="J42" s="11"/>
      <c r="K42" s="12"/>
    </row>
    <row r="43" spans="1:11">
      <c r="B43" s="225"/>
      <c r="C43" s="11"/>
      <c r="D43" s="11"/>
      <c r="E43" s="11"/>
      <c r="F43" s="11"/>
      <c r="G43" s="325"/>
      <c r="H43" s="11"/>
      <c r="I43" s="11"/>
      <c r="J43" s="11"/>
      <c r="K43" s="12"/>
    </row>
    <row r="44" spans="1:11">
      <c r="A44" s="11"/>
      <c r="B44" s="10"/>
      <c r="C44" s="11"/>
      <c r="D44" s="11"/>
      <c r="F44" s="11"/>
      <c r="G44" s="11"/>
      <c r="H44" s="11"/>
      <c r="I44" s="11"/>
      <c r="J44" s="11"/>
      <c r="K44" s="12"/>
    </row>
    <row r="45" spans="1:11">
      <c r="A45" s="11"/>
      <c r="B45" s="10"/>
      <c r="C45" s="11"/>
      <c r="D45" s="11"/>
      <c r="E45" s="327" t="str">
        <f ca="1">CONCATENATE((DAY('Inf. Prel.'!C17)),"  de")</f>
        <v>11  de</v>
      </c>
      <c r="F45" s="327" t="str">
        <f ca="1">CONCATENATE((TEXT('Inf. Prel.'!C17,"mmmm")),"  de")</f>
        <v>maio  de</v>
      </c>
      <c r="G45" s="327">
        <f ca="1">YEAR('Inf. Prel.'!C17)</f>
        <v>2026</v>
      </c>
      <c r="H45" s="11"/>
      <c r="I45" s="11"/>
      <c r="J45" s="11"/>
      <c r="K45" s="12"/>
    </row>
    <row r="46" spans="1:11" ht="15.75" thickBot="1">
      <c r="A46" s="11"/>
      <c r="B46" s="13"/>
      <c r="C46" s="14"/>
      <c r="D46" s="14"/>
      <c r="E46" s="14"/>
      <c r="F46" s="14"/>
      <c r="G46" s="14"/>
      <c r="H46" s="14"/>
      <c r="I46" s="14"/>
      <c r="J46" s="14"/>
      <c r="K46" s="15"/>
    </row>
  </sheetData>
  <mergeCells count="8">
    <mergeCell ref="C30:J30"/>
    <mergeCell ref="C31:J31"/>
    <mergeCell ref="B21:K21"/>
    <mergeCell ref="C25:J26"/>
    <mergeCell ref="G29:H29"/>
    <mergeCell ref="E29:F29"/>
    <mergeCell ref="C28:D28"/>
    <mergeCell ref="C29:D29"/>
  </mergeCells>
  <printOptions horizontalCentered="1" verticalCentered="1"/>
  <pageMargins left="0.31496062992125984" right="0.31496062992125984" top="0.19685039370078741" bottom="0.19685039370078741" header="0.31496062992125984" footer="0.31496062992125984"/>
  <pageSetup paperSize="9"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36"/>
  <sheetViews>
    <sheetView view="pageBreakPreview" zoomScaleNormal="100" zoomScaleSheetLayoutView="100" workbookViewId="0">
      <selection activeCell="B28" sqref="B28"/>
    </sheetView>
  </sheetViews>
  <sheetFormatPr defaultRowHeight="15"/>
  <cols>
    <col min="1" max="1" width="4.85546875" bestFit="1" customWidth="1"/>
    <col min="2" max="2" width="61.42578125" bestFit="1" customWidth="1"/>
    <col min="3" max="3" width="8.7109375" bestFit="1" customWidth="1"/>
    <col min="4" max="4" width="11.42578125" bestFit="1" customWidth="1"/>
  </cols>
  <sheetData>
    <row r="1" spans="1:4" ht="15" customHeight="1">
      <c r="A1" s="497" t="s">
        <v>20</v>
      </c>
      <c r="B1" s="497"/>
      <c r="C1" s="497"/>
      <c r="D1" s="497"/>
    </row>
    <row r="2" spans="1:4" ht="15.75" customHeight="1">
      <c r="A2" s="440"/>
      <c r="B2" s="441"/>
      <c r="C2" s="442"/>
      <c r="D2" s="442"/>
    </row>
    <row r="3" spans="1:4">
      <c r="A3" s="443" t="s">
        <v>21</v>
      </c>
      <c r="B3" s="444" t="s">
        <v>22</v>
      </c>
      <c r="C3" s="445" t="s">
        <v>23</v>
      </c>
      <c r="D3" s="445" t="s">
        <v>24</v>
      </c>
    </row>
    <row r="4" spans="1:4">
      <c r="A4" s="446" t="s">
        <v>25</v>
      </c>
      <c r="B4" s="447" t="s">
        <v>26</v>
      </c>
      <c r="C4" s="445">
        <f>SUM(C5:C13)</f>
        <v>16.8</v>
      </c>
      <c r="D4" s="445">
        <f>SUM(D5:D13)</f>
        <v>16.8</v>
      </c>
    </row>
    <row r="5" spans="1:4">
      <c r="A5" s="478" t="s">
        <v>27</v>
      </c>
      <c r="B5" s="479" t="s">
        <v>28</v>
      </c>
      <c r="C5" s="480">
        <v>0</v>
      </c>
      <c r="D5" s="480">
        <v>0</v>
      </c>
    </row>
    <row r="6" spans="1:4">
      <c r="A6" s="478" t="s">
        <v>29</v>
      </c>
      <c r="B6" s="479" t="s">
        <v>30</v>
      </c>
      <c r="C6" s="480">
        <v>1.5</v>
      </c>
      <c r="D6" s="480">
        <v>1.5</v>
      </c>
    </row>
    <row r="7" spans="1:4">
      <c r="A7" s="478" t="s">
        <v>31</v>
      </c>
      <c r="B7" s="479" t="s">
        <v>32</v>
      </c>
      <c r="C7" s="480">
        <v>1</v>
      </c>
      <c r="D7" s="480">
        <v>1</v>
      </c>
    </row>
    <row r="8" spans="1:4">
      <c r="A8" s="478" t="s">
        <v>33</v>
      </c>
      <c r="B8" s="479" t="s">
        <v>34</v>
      </c>
      <c r="C8" s="480">
        <v>0.2</v>
      </c>
      <c r="D8" s="480">
        <v>0.2</v>
      </c>
    </row>
    <row r="9" spans="1:4">
      <c r="A9" s="478" t="s">
        <v>35</v>
      </c>
      <c r="B9" s="479" t="s">
        <v>36</v>
      </c>
      <c r="C9" s="480">
        <v>0.6</v>
      </c>
      <c r="D9" s="480">
        <v>0.6</v>
      </c>
    </row>
    <row r="10" spans="1:4">
      <c r="A10" s="478" t="s">
        <v>37</v>
      </c>
      <c r="B10" s="479" t="s">
        <v>38</v>
      </c>
      <c r="C10" s="480">
        <v>2.5</v>
      </c>
      <c r="D10" s="480">
        <v>2.5</v>
      </c>
    </row>
    <row r="11" spans="1:4">
      <c r="A11" s="478" t="s">
        <v>39</v>
      </c>
      <c r="B11" s="479" t="s">
        <v>40</v>
      </c>
      <c r="C11" s="480">
        <v>3</v>
      </c>
      <c r="D11" s="480">
        <v>3</v>
      </c>
    </row>
    <row r="12" spans="1:4">
      <c r="A12" s="478" t="s">
        <v>41</v>
      </c>
      <c r="B12" s="479" t="s">
        <v>42</v>
      </c>
      <c r="C12" s="480">
        <v>8</v>
      </c>
      <c r="D12" s="480">
        <v>8</v>
      </c>
    </row>
    <row r="13" spans="1:4">
      <c r="A13" s="478" t="s">
        <v>43</v>
      </c>
      <c r="B13" s="479" t="s">
        <v>44</v>
      </c>
      <c r="C13" s="480">
        <v>0</v>
      </c>
      <c r="D13" s="480">
        <v>0</v>
      </c>
    </row>
    <row r="14" spans="1:4">
      <c r="A14" s="446" t="s">
        <v>45</v>
      </c>
      <c r="B14" s="447" t="s">
        <v>46</v>
      </c>
      <c r="C14" s="445">
        <f>SUM(C15:C25)</f>
        <v>50.51</v>
      </c>
      <c r="D14" s="445">
        <f>SUM(D15:D25)</f>
        <v>20.28</v>
      </c>
    </row>
    <row r="15" spans="1:4">
      <c r="A15" s="478" t="s">
        <v>47</v>
      </c>
      <c r="B15" s="479" t="s">
        <v>48</v>
      </c>
      <c r="C15" s="480">
        <v>18.010000000000002</v>
      </c>
      <c r="D15" s="480">
        <v>0</v>
      </c>
    </row>
    <row r="16" spans="1:4">
      <c r="A16" s="478" t="s">
        <v>49</v>
      </c>
      <c r="B16" s="479" t="s">
        <v>50</v>
      </c>
      <c r="C16" s="480">
        <v>4.3</v>
      </c>
      <c r="D16" s="480">
        <v>0</v>
      </c>
    </row>
    <row r="17" spans="1:4">
      <c r="A17" s="478" t="s">
        <v>51</v>
      </c>
      <c r="B17" s="479" t="s">
        <v>52</v>
      </c>
      <c r="C17" s="480">
        <v>0.87</v>
      </c>
      <c r="D17" s="480">
        <v>0.67</v>
      </c>
    </row>
    <row r="18" spans="1:4">
      <c r="A18" s="478" t="s">
        <v>53</v>
      </c>
      <c r="B18" s="479" t="s">
        <v>54</v>
      </c>
      <c r="C18" s="480">
        <v>10.78</v>
      </c>
      <c r="D18" s="480">
        <v>8.33</v>
      </c>
    </row>
    <row r="19" spans="1:4">
      <c r="A19" s="478" t="s">
        <v>55</v>
      </c>
      <c r="B19" s="479" t="s">
        <v>56</v>
      </c>
      <c r="C19" s="480">
        <v>7.0000000000000007E-2</v>
      </c>
      <c r="D19" s="480">
        <v>0.06</v>
      </c>
    </row>
    <row r="20" spans="1:4">
      <c r="A20" s="478" t="s">
        <v>57</v>
      </c>
      <c r="B20" s="479" t="s">
        <v>58</v>
      </c>
      <c r="C20" s="480">
        <v>0.72</v>
      </c>
      <c r="D20" s="480">
        <v>0.56000000000000005</v>
      </c>
    </row>
    <row r="21" spans="1:4">
      <c r="A21" s="478" t="s">
        <v>59</v>
      </c>
      <c r="B21" s="479" t="s">
        <v>60</v>
      </c>
      <c r="C21" s="480">
        <v>1.98</v>
      </c>
      <c r="D21" s="480" t="s">
        <v>5882</v>
      </c>
    </row>
    <row r="22" spans="1:4">
      <c r="A22" s="478" t="s">
        <v>61</v>
      </c>
      <c r="B22" s="479" t="s">
        <v>62</v>
      </c>
      <c r="C22" s="480">
        <v>0.11</v>
      </c>
      <c r="D22" s="480">
        <v>0.08</v>
      </c>
    </row>
    <row r="23" spans="1:4">
      <c r="A23" s="478" t="s">
        <v>63</v>
      </c>
      <c r="B23" s="479" t="s">
        <v>64</v>
      </c>
      <c r="C23" s="480">
        <v>13.64</v>
      </c>
      <c r="D23" s="480">
        <v>10.55</v>
      </c>
    </row>
    <row r="24" spans="1:4">
      <c r="A24" s="478" t="s">
        <v>65</v>
      </c>
      <c r="B24" s="479" t="s">
        <v>66</v>
      </c>
      <c r="C24" s="480">
        <v>0.03</v>
      </c>
      <c r="D24" s="480">
        <v>0.03</v>
      </c>
    </row>
    <row r="25" spans="1:4">
      <c r="A25" s="448"/>
      <c r="B25" s="449"/>
      <c r="C25" s="451"/>
      <c r="D25" s="451"/>
    </row>
    <row r="26" spans="1:4">
      <c r="A26" s="446" t="s">
        <v>67</v>
      </c>
      <c r="B26" s="447" t="s">
        <v>68</v>
      </c>
      <c r="C26" s="445">
        <f>SUM(C27:C32)</f>
        <v>9.5199999999999978</v>
      </c>
      <c r="D26" s="445">
        <f>SUM(D27:D32)</f>
        <v>7.38</v>
      </c>
    </row>
    <row r="27" spans="1:4">
      <c r="A27" s="478" t="s">
        <v>69</v>
      </c>
      <c r="B27" s="479" t="s">
        <v>70</v>
      </c>
      <c r="C27" s="480">
        <v>4.45</v>
      </c>
      <c r="D27" s="480">
        <v>3.45</v>
      </c>
    </row>
    <row r="28" spans="1:4">
      <c r="A28" s="478" t="s">
        <v>71</v>
      </c>
      <c r="B28" s="479" t="s">
        <v>72</v>
      </c>
      <c r="C28" s="480">
        <v>0.1</v>
      </c>
      <c r="D28" s="480">
        <v>0.08</v>
      </c>
    </row>
    <row r="29" spans="1:4">
      <c r="A29" s="478" t="s">
        <v>73</v>
      </c>
      <c r="B29" s="479" t="s">
        <v>74</v>
      </c>
      <c r="C29" s="480">
        <v>0.5</v>
      </c>
      <c r="D29" s="480">
        <v>0.39</v>
      </c>
    </row>
    <row r="30" spans="1:4">
      <c r="A30" s="478" t="s">
        <v>75</v>
      </c>
      <c r="B30" s="479" t="s">
        <v>76</v>
      </c>
      <c r="C30" s="480">
        <v>4.0999999999999996</v>
      </c>
      <c r="D30" s="480">
        <v>3.17</v>
      </c>
    </row>
    <row r="31" spans="1:4">
      <c r="A31" s="478" t="s">
        <v>77</v>
      </c>
      <c r="B31" s="479" t="s">
        <v>78</v>
      </c>
      <c r="C31" s="480">
        <v>0.37</v>
      </c>
      <c r="D31" s="480">
        <v>0.28999999999999998</v>
      </c>
    </row>
    <row r="32" spans="1:4">
      <c r="A32" s="448"/>
      <c r="B32" s="449"/>
      <c r="C32" s="450"/>
      <c r="D32" s="450"/>
    </row>
    <row r="33" spans="1:4">
      <c r="A33" s="446" t="s">
        <v>79</v>
      </c>
      <c r="B33" s="447" t="s">
        <v>80</v>
      </c>
      <c r="C33" s="445">
        <f>SUM(C34:C35)</f>
        <v>8.86</v>
      </c>
      <c r="D33" s="445">
        <f>SUM(D34:D35)</f>
        <v>3.7</v>
      </c>
    </row>
    <row r="34" spans="1:4">
      <c r="A34" s="478" t="s">
        <v>81</v>
      </c>
      <c r="B34" s="479" t="s">
        <v>82</v>
      </c>
      <c r="C34" s="480">
        <v>8.49</v>
      </c>
      <c r="D34" s="480">
        <v>3.41</v>
      </c>
    </row>
    <row r="35" spans="1:4" ht="39">
      <c r="A35" s="478" t="s">
        <v>83</v>
      </c>
      <c r="B35" s="482" t="s">
        <v>84</v>
      </c>
      <c r="C35" s="481">
        <v>0.37</v>
      </c>
      <c r="D35" s="481">
        <v>0.28999999999999998</v>
      </c>
    </row>
    <row r="36" spans="1:4">
      <c r="A36" s="446"/>
      <c r="B36" s="447" t="s">
        <v>127</v>
      </c>
      <c r="C36" s="445">
        <f>SUM(C4,C14,C26,C33)</f>
        <v>85.69</v>
      </c>
      <c r="D36" s="445">
        <f>SUM(D4,D14,D26,D33)</f>
        <v>48.160000000000004</v>
      </c>
    </row>
  </sheetData>
  <mergeCells count="1">
    <mergeCell ref="A1:D1"/>
  </mergeCells>
  <printOptions horizontalCentered="1" verticalCentered="1"/>
  <pageMargins left="0.31496062992125984" right="0.31496062992125984" top="0.19685039370078741" bottom="0.19685039370078741" header="0.31496062992125984" footer="0.31496062992125984"/>
  <pageSetup paperSize="9" fitToHeight="0"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U33"/>
  <sheetViews>
    <sheetView view="pageBreakPreview" zoomScaleNormal="85" zoomScaleSheetLayoutView="100" zoomScalePageLayoutView="62" workbookViewId="0">
      <selection activeCell="N6" sqref="N6:U6"/>
    </sheetView>
  </sheetViews>
  <sheetFormatPr defaultRowHeight="15"/>
  <cols>
    <col min="1" max="1" width="4.140625" customWidth="1"/>
    <col min="2" max="2" width="30.7109375" customWidth="1"/>
    <col min="3" max="3" width="10.42578125" customWidth="1"/>
    <col min="5" max="5" width="8.28515625" customWidth="1"/>
    <col min="6" max="6" width="7.42578125" customWidth="1"/>
    <col min="7" max="7" width="7" customWidth="1"/>
    <col min="8" max="9" width="7.85546875" customWidth="1"/>
    <col min="10" max="10" width="7" customWidth="1"/>
    <col min="13" max="14" width="7.42578125" customWidth="1"/>
    <col min="17" max="17" width="7.85546875" customWidth="1"/>
    <col min="18" max="18" width="8" customWidth="1"/>
    <col min="19" max="19" width="10.42578125" customWidth="1"/>
    <col min="20" max="20" width="7.85546875" customWidth="1"/>
    <col min="21" max="21" width="8.7109375" customWidth="1"/>
  </cols>
  <sheetData>
    <row r="2" spans="2:21" ht="15.75" thickBot="1">
      <c r="B2" s="16"/>
      <c r="C2" s="16"/>
      <c r="D2" s="16"/>
      <c r="E2" s="16"/>
      <c r="F2" s="16"/>
      <c r="G2" s="16"/>
      <c r="H2" s="16"/>
      <c r="I2" s="16"/>
      <c r="J2" s="16"/>
      <c r="K2" s="16"/>
      <c r="L2" s="16"/>
      <c r="M2" s="16"/>
      <c r="N2" s="16"/>
      <c r="O2" s="16"/>
      <c r="P2" s="16"/>
      <c r="Q2" s="16"/>
      <c r="R2" s="16"/>
      <c r="S2" s="16"/>
      <c r="T2" s="16"/>
      <c r="U2" s="73"/>
    </row>
    <row r="3" spans="2:21" ht="18.75">
      <c r="B3" s="317"/>
      <c r="C3" s="318"/>
      <c r="D3" s="319"/>
      <c r="E3" s="319"/>
      <c r="F3" s="319"/>
      <c r="G3" s="319"/>
      <c r="H3" s="319"/>
      <c r="I3" s="319"/>
      <c r="J3" s="319"/>
      <c r="K3" s="319"/>
      <c r="L3" s="319"/>
      <c r="M3" s="8"/>
      <c r="N3" s="8"/>
      <c r="O3" s="8"/>
      <c r="P3" s="8"/>
      <c r="Q3" s="8"/>
      <c r="R3" s="8"/>
      <c r="S3" s="8"/>
      <c r="T3" s="8"/>
      <c r="U3" s="9"/>
    </row>
    <row r="4" spans="2:21" ht="18" customHeight="1">
      <c r="B4" s="76"/>
      <c r="C4" s="512" t="str">
        <f>'Inf. Prel.'!C10</f>
        <v>PREFEITURA MUNICIPAL DE POMBAL - PB</v>
      </c>
      <c r="D4" s="512"/>
      <c r="E4" s="512"/>
      <c r="F4" s="512"/>
      <c r="G4" s="512"/>
      <c r="H4" s="512"/>
      <c r="I4" s="512"/>
      <c r="J4" s="512"/>
      <c r="K4" s="328"/>
      <c r="L4" s="502" t="s">
        <v>85</v>
      </c>
      <c r="M4" s="502"/>
      <c r="N4" s="234"/>
      <c r="O4" s="393"/>
      <c r="P4" s="393"/>
      <c r="Q4" s="393"/>
      <c r="R4" s="393"/>
      <c r="S4" s="393"/>
      <c r="T4" s="393"/>
      <c r="U4" s="341"/>
    </row>
    <row r="5" spans="2:21" ht="18" customHeight="1">
      <c r="B5" s="77"/>
      <c r="C5" s="512"/>
      <c r="D5" s="512"/>
      <c r="E5" s="512"/>
      <c r="F5" s="512"/>
      <c r="G5" s="512"/>
      <c r="H5" s="512"/>
      <c r="I5" s="512"/>
      <c r="J5" s="512"/>
      <c r="K5" s="328"/>
      <c r="L5" s="203" t="s">
        <v>86</v>
      </c>
      <c r="M5" s="203"/>
      <c r="N5" s="231"/>
      <c r="O5" s="204"/>
      <c r="P5" s="385"/>
      <c r="Q5" s="393"/>
      <c r="R5" s="393"/>
      <c r="S5" s="393"/>
      <c r="T5" s="393"/>
      <c r="U5" s="341"/>
    </row>
    <row r="6" spans="2:21" ht="18" customHeight="1">
      <c r="B6" s="77"/>
      <c r="C6" s="512"/>
      <c r="D6" s="512"/>
      <c r="E6" s="512"/>
      <c r="F6" s="512"/>
      <c r="G6" s="512"/>
      <c r="H6" s="512"/>
      <c r="I6" s="512"/>
      <c r="J6" s="512"/>
      <c r="K6" s="328"/>
      <c r="L6" s="513" t="s">
        <v>87</v>
      </c>
      <c r="M6" s="513"/>
      <c r="N6" s="502" t="str">
        <f>'Inf. Prel.'!C6</f>
        <v>FORNECIMENTO E INSTALAÇÃO DE SUBESTAÇÕES AÉREAS EM DIVERSAS ESCOLAS DO MUNICIPIO DE POMBAL-PB</v>
      </c>
      <c r="O6" s="502"/>
      <c r="P6" s="502"/>
      <c r="Q6" s="502"/>
      <c r="R6" s="502"/>
      <c r="S6" s="502"/>
      <c r="T6" s="502"/>
      <c r="U6" s="503"/>
    </row>
    <row r="7" spans="2:21" ht="18" customHeight="1">
      <c r="B7" s="77"/>
      <c r="C7" s="512"/>
      <c r="D7" s="512"/>
      <c r="E7" s="512"/>
      <c r="F7" s="512"/>
      <c r="G7" s="512"/>
      <c r="H7" s="512"/>
      <c r="I7" s="512"/>
      <c r="J7" s="512"/>
      <c r="K7" s="328"/>
      <c r="L7" s="11"/>
      <c r="M7" s="11"/>
      <c r="N7" s="11"/>
      <c r="O7" s="11"/>
      <c r="P7" s="66"/>
      <c r="Q7" s="66"/>
      <c r="R7" s="11"/>
      <c r="S7" s="11"/>
      <c r="T7" s="11"/>
      <c r="U7" s="205"/>
    </row>
    <row r="8" spans="2:21" ht="18" customHeight="1">
      <c r="B8" s="77"/>
      <c r="C8" s="512"/>
      <c r="D8" s="512"/>
      <c r="E8" s="512"/>
      <c r="F8" s="512"/>
      <c r="G8" s="512"/>
      <c r="H8" s="512"/>
      <c r="I8" s="512"/>
      <c r="J8" s="512"/>
      <c r="K8" s="328"/>
      <c r="L8" s="20"/>
      <c r="M8" s="20"/>
      <c r="N8" s="20"/>
      <c r="O8" s="20"/>
      <c r="P8" s="329"/>
      <c r="Q8" s="329"/>
      <c r="R8" s="500" t="s">
        <v>88</v>
      </c>
      <c r="S8" s="504"/>
      <c r="T8" s="500" t="s">
        <v>89</v>
      </c>
      <c r="U8" s="501"/>
    </row>
    <row r="9" spans="2:21" ht="18" customHeight="1">
      <c r="B9" s="77"/>
      <c r="C9" s="512"/>
      <c r="D9" s="512"/>
      <c r="E9" s="512"/>
      <c r="F9" s="512"/>
      <c r="G9" s="512"/>
      <c r="H9" s="512"/>
      <c r="I9" s="512"/>
      <c r="J9" s="512"/>
      <c r="K9" s="328"/>
      <c r="L9" s="11"/>
      <c r="M9" s="11"/>
      <c r="N9" s="11"/>
      <c r="O9" s="11"/>
      <c r="P9" s="329"/>
      <c r="Q9" s="329"/>
      <c r="R9" s="498" t="s">
        <v>16775</v>
      </c>
      <c r="S9" s="499"/>
      <c r="T9" s="500" t="s">
        <v>16774</v>
      </c>
      <c r="U9" s="501"/>
    </row>
    <row r="10" spans="2:21" ht="18.75">
      <c r="B10" s="75"/>
      <c r="C10" s="330"/>
      <c r="D10" s="329"/>
      <c r="E10" s="329"/>
      <c r="F10" s="329"/>
      <c r="G10" s="329"/>
      <c r="H10" s="329"/>
      <c r="I10" s="329"/>
      <c r="J10" s="329"/>
      <c r="K10" s="329"/>
      <c r="L10" s="329"/>
      <c r="M10" s="329"/>
      <c r="N10" s="329"/>
      <c r="O10" s="329"/>
      <c r="P10" s="329"/>
      <c r="Q10" s="329"/>
      <c r="R10" s="329"/>
      <c r="S10" s="329"/>
      <c r="T10" s="329"/>
      <c r="U10" s="74"/>
    </row>
    <row r="11" spans="2:21" ht="15.75">
      <c r="B11" s="517" t="s">
        <v>90</v>
      </c>
      <c r="C11" s="518"/>
      <c r="D11" s="518"/>
      <c r="E11" s="518"/>
      <c r="F11" s="518"/>
      <c r="G11" s="518"/>
      <c r="H11" s="518"/>
      <c r="I11" s="518"/>
      <c r="J11" s="518"/>
      <c r="K11" s="518"/>
      <c r="L11" s="518"/>
      <c r="M11" s="518"/>
      <c r="N11" s="518"/>
      <c r="O11" s="518"/>
      <c r="P11" s="518"/>
      <c r="Q11" s="518"/>
      <c r="R11" s="518"/>
      <c r="S11" s="518"/>
      <c r="T11" s="518"/>
      <c r="U11" s="519"/>
    </row>
    <row r="12" spans="2:21" ht="18.75">
      <c r="B12" s="75"/>
      <c r="C12" s="329"/>
      <c r="D12" s="329"/>
      <c r="E12" s="329"/>
      <c r="F12" s="329"/>
      <c r="G12" s="329"/>
      <c r="H12" s="329"/>
      <c r="I12" s="329"/>
      <c r="J12" s="329"/>
      <c r="K12" s="329"/>
      <c r="L12" s="329"/>
      <c r="M12" s="329"/>
      <c r="N12" s="329"/>
      <c r="O12" s="329"/>
      <c r="P12" s="329"/>
      <c r="Q12" s="329"/>
      <c r="R12" s="329"/>
      <c r="S12" s="329"/>
      <c r="T12" s="329"/>
      <c r="U12" s="74"/>
    </row>
    <row r="13" spans="2:21" s="320" customFormat="1" ht="64.150000000000006" customHeight="1">
      <c r="B13" s="522" t="s">
        <v>91</v>
      </c>
      <c r="C13" s="516"/>
      <c r="D13" s="516" t="s">
        <v>92</v>
      </c>
      <c r="E13" s="516"/>
      <c r="F13" s="516"/>
      <c r="G13" s="516" t="s">
        <v>93</v>
      </c>
      <c r="H13" s="516"/>
      <c r="I13" s="516"/>
      <c r="J13" s="516" t="s">
        <v>94</v>
      </c>
      <c r="K13" s="516"/>
      <c r="L13" s="516"/>
      <c r="M13" s="516" t="s">
        <v>95</v>
      </c>
      <c r="N13" s="516"/>
      <c r="O13" s="516"/>
      <c r="P13" s="516" t="s">
        <v>96</v>
      </c>
      <c r="Q13" s="516"/>
      <c r="R13" s="520"/>
      <c r="S13" s="516" t="s">
        <v>97</v>
      </c>
      <c r="T13" s="516"/>
      <c r="U13" s="521"/>
    </row>
    <row r="14" spans="2:21">
      <c r="B14" s="78" t="s">
        <v>98</v>
      </c>
      <c r="C14" s="80" t="s">
        <v>99</v>
      </c>
      <c r="D14" s="81" t="s">
        <v>100</v>
      </c>
      <c r="E14" s="79" t="s">
        <v>101</v>
      </c>
      <c r="F14" s="79" t="s">
        <v>102</v>
      </c>
      <c r="G14" s="79" t="s">
        <v>100</v>
      </c>
      <c r="H14" s="79" t="s">
        <v>101</v>
      </c>
      <c r="I14" s="79" t="s">
        <v>102</v>
      </c>
      <c r="J14" s="79" t="s">
        <v>100</v>
      </c>
      <c r="K14" s="79" t="s">
        <v>101</v>
      </c>
      <c r="L14" s="79" t="s">
        <v>102</v>
      </c>
      <c r="M14" s="79" t="s">
        <v>100</v>
      </c>
      <c r="N14" s="79" t="s">
        <v>101</v>
      </c>
      <c r="O14" s="79" t="s">
        <v>102</v>
      </c>
      <c r="P14" s="79" t="s">
        <v>100</v>
      </c>
      <c r="Q14" s="79" t="s">
        <v>101</v>
      </c>
      <c r="R14" s="82" t="s">
        <v>102</v>
      </c>
      <c r="S14" s="79" t="s">
        <v>100</v>
      </c>
      <c r="T14" s="79" t="s">
        <v>101</v>
      </c>
      <c r="U14" s="83" t="s">
        <v>102</v>
      </c>
    </row>
    <row r="15" spans="2:21">
      <c r="B15" s="84" t="s">
        <v>103</v>
      </c>
      <c r="C15" s="86">
        <v>5.92</v>
      </c>
      <c r="D15" s="86">
        <v>3</v>
      </c>
      <c r="E15" s="85">
        <v>4</v>
      </c>
      <c r="F15" s="85">
        <v>5.5</v>
      </c>
      <c r="G15" s="85">
        <v>3.8</v>
      </c>
      <c r="H15" s="85">
        <v>4.01</v>
      </c>
      <c r="I15" s="85">
        <v>4.67</v>
      </c>
      <c r="J15" s="85">
        <v>3.43</v>
      </c>
      <c r="K15" s="85">
        <v>4.93</v>
      </c>
      <c r="L15" s="85">
        <v>6.71</v>
      </c>
      <c r="M15" s="85">
        <v>5.29</v>
      </c>
      <c r="N15" s="85">
        <v>5.92</v>
      </c>
      <c r="O15" s="85">
        <v>7.93</v>
      </c>
      <c r="P15" s="85">
        <v>4</v>
      </c>
      <c r="Q15" s="85">
        <v>5.52</v>
      </c>
      <c r="R15" s="87" t="s">
        <v>104</v>
      </c>
      <c r="S15" s="85">
        <v>1.5</v>
      </c>
      <c r="T15" s="85">
        <v>3.45</v>
      </c>
      <c r="U15" s="88">
        <v>4.49</v>
      </c>
    </row>
    <row r="16" spans="2:21">
      <c r="B16" s="84" t="s">
        <v>105</v>
      </c>
      <c r="C16" s="86">
        <v>0.51</v>
      </c>
      <c r="D16" s="86">
        <v>0.8</v>
      </c>
      <c r="E16" s="85">
        <v>0.8</v>
      </c>
      <c r="F16" s="85">
        <v>1</v>
      </c>
      <c r="G16" s="85">
        <v>0.32</v>
      </c>
      <c r="H16" s="85">
        <v>0.4</v>
      </c>
      <c r="I16" s="85">
        <v>0.74</v>
      </c>
      <c r="J16" s="85">
        <v>0.28000000000000003</v>
      </c>
      <c r="K16" s="85">
        <v>0.49</v>
      </c>
      <c r="L16" s="85">
        <v>0.75</v>
      </c>
      <c r="M16" s="85">
        <v>0.25</v>
      </c>
      <c r="N16" s="85">
        <v>0.51</v>
      </c>
      <c r="O16" s="85">
        <v>0.56000000000000005</v>
      </c>
      <c r="P16" s="85">
        <v>0.81</v>
      </c>
      <c r="Q16" s="85">
        <v>1.22</v>
      </c>
      <c r="R16" s="87">
        <v>1.99</v>
      </c>
      <c r="S16" s="85">
        <v>0.3</v>
      </c>
      <c r="T16" s="85">
        <v>0.48</v>
      </c>
      <c r="U16" s="88">
        <v>0.82</v>
      </c>
    </row>
    <row r="17" spans="2:21">
      <c r="B17" s="84" t="s">
        <v>106</v>
      </c>
      <c r="C17" s="86">
        <v>1.48</v>
      </c>
      <c r="D17" s="86">
        <v>0.97</v>
      </c>
      <c r="E17" s="85">
        <v>1.27</v>
      </c>
      <c r="F17" s="85">
        <v>1.27</v>
      </c>
      <c r="G17" s="85">
        <v>0.5</v>
      </c>
      <c r="H17" s="85">
        <v>0.56000000000000005</v>
      </c>
      <c r="I17" s="85">
        <v>0.97</v>
      </c>
      <c r="J17" s="85">
        <v>1</v>
      </c>
      <c r="K17" s="85">
        <v>1.39</v>
      </c>
      <c r="L17" s="85">
        <v>1.74</v>
      </c>
      <c r="M17" s="85">
        <v>1</v>
      </c>
      <c r="N17" s="85">
        <v>1.48</v>
      </c>
      <c r="O17" s="85">
        <v>1.97</v>
      </c>
      <c r="P17" s="85">
        <v>1.46</v>
      </c>
      <c r="Q17" s="85">
        <v>2.3199999999999998</v>
      </c>
      <c r="R17" s="87">
        <v>3.16</v>
      </c>
      <c r="S17" s="85">
        <v>0.56000000000000005</v>
      </c>
      <c r="T17" s="85">
        <v>0.85</v>
      </c>
      <c r="U17" s="88">
        <v>0.89</v>
      </c>
    </row>
    <row r="18" spans="2:21">
      <c r="B18" s="84" t="s">
        <v>107</v>
      </c>
      <c r="C18" s="85">
        <v>1.07</v>
      </c>
      <c r="D18" s="86">
        <v>0.59</v>
      </c>
      <c r="E18" s="85">
        <v>1.23</v>
      </c>
      <c r="F18" s="85">
        <v>1.39</v>
      </c>
      <c r="G18" s="85">
        <v>1.02</v>
      </c>
      <c r="H18" s="85">
        <v>1.1100000000000001</v>
      </c>
      <c r="I18" s="85">
        <v>1.21</v>
      </c>
      <c r="J18" s="85">
        <v>0.94</v>
      </c>
      <c r="K18" s="85">
        <v>0.99</v>
      </c>
      <c r="L18" s="85">
        <v>1.17</v>
      </c>
      <c r="M18" s="85">
        <v>1.01</v>
      </c>
      <c r="N18" s="85">
        <v>1.07</v>
      </c>
      <c r="O18" s="85">
        <v>1.1100000000000001</v>
      </c>
      <c r="P18" s="85">
        <v>0.94</v>
      </c>
      <c r="Q18" s="85">
        <v>1.02</v>
      </c>
      <c r="R18" s="87">
        <v>1.33</v>
      </c>
      <c r="S18" s="85">
        <v>0.85</v>
      </c>
      <c r="T18" s="85">
        <v>0.85</v>
      </c>
      <c r="U18" s="88">
        <v>1.1100000000000001</v>
      </c>
    </row>
    <row r="19" spans="2:21">
      <c r="B19" s="84" t="s">
        <v>108</v>
      </c>
      <c r="C19" s="85">
        <v>8.31</v>
      </c>
      <c r="D19" s="86">
        <v>6.16</v>
      </c>
      <c r="E19" s="85">
        <v>7.4</v>
      </c>
      <c r="F19" s="85">
        <v>8.9600000000000009</v>
      </c>
      <c r="G19" s="85">
        <v>6.64</v>
      </c>
      <c r="H19" s="85">
        <v>7.3</v>
      </c>
      <c r="I19" s="85">
        <v>8.69</v>
      </c>
      <c r="J19" s="85">
        <v>6.74</v>
      </c>
      <c r="K19" s="85">
        <v>8.0399999999999991</v>
      </c>
      <c r="L19" s="85">
        <v>9.4</v>
      </c>
      <c r="M19" s="85">
        <v>8</v>
      </c>
      <c r="N19" s="85">
        <v>8.31</v>
      </c>
      <c r="O19" s="85">
        <v>9.51</v>
      </c>
      <c r="P19" s="85">
        <v>7.14</v>
      </c>
      <c r="Q19" s="85">
        <v>8.4</v>
      </c>
      <c r="R19" s="87">
        <v>10.43</v>
      </c>
      <c r="S19" s="85">
        <v>3.5</v>
      </c>
      <c r="T19" s="85">
        <v>5.1100000000000003</v>
      </c>
      <c r="U19" s="88">
        <v>6.22</v>
      </c>
    </row>
    <row r="20" spans="2:21">
      <c r="B20" s="89" t="s">
        <v>16773</v>
      </c>
      <c r="C20" s="90">
        <f>0.65+3+2</f>
        <v>5.65</v>
      </c>
      <c r="D20" s="529" t="s">
        <v>109</v>
      </c>
      <c r="E20" s="529"/>
      <c r="F20" s="529"/>
      <c r="G20" s="529"/>
      <c r="H20" s="529"/>
      <c r="I20" s="529"/>
      <c r="J20" s="529"/>
      <c r="K20" s="529"/>
      <c r="L20" s="529"/>
      <c r="M20" s="529"/>
      <c r="N20" s="529"/>
      <c r="O20" s="529"/>
      <c r="P20" s="529"/>
      <c r="Q20" s="529"/>
      <c r="R20" s="529"/>
      <c r="S20" s="529"/>
      <c r="T20" s="529"/>
      <c r="U20" s="530"/>
    </row>
    <row r="21" spans="2:21">
      <c r="B21" s="505" t="s">
        <v>110</v>
      </c>
      <c r="C21" s="506"/>
      <c r="D21" s="506"/>
      <c r="E21" s="506"/>
      <c r="F21" s="331"/>
      <c r="G21" s="11"/>
      <c r="H21" s="11"/>
      <c r="I21" s="11"/>
      <c r="J21" s="11"/>
      <c r="K21" s="11"/>
      <c r="L21" s="11"/>
      <c r="M21" s="11"/>
      <c r="N21" s="11"/>
      <c r="O21" s="11"/>
      <c r="P21" s="332"/>
      <c r="Q21" s="332"/>
      <c r="R21" s="332"/>
      <c r="S21" s="332"/>
      <c r="T21" s="332"/>
      <c r="U21" s="91"/>
    </row>
    <row r="22" spans="2:21">
      <c r="B22" s="507" t="s">
        <v>111</v>
      </c>
      <c r="C22" s="508"/>
      <c r="D22" s="508"/>
      <c r="E22" s="508"/>
      <c r="F22" s="331"/>
      <c r="G22" s="509" t="s">
        <v>112</v>
      </c>
      <c r="H22" s="509"/>
      <c r="I22" s="509"/>
      <c r="J22" s="509"/>
      <c r="K22" s="509"/>
      <c r="L22" s="509"/>
      <c r="M22" s="509"/>
      <c r="N22" s="509"/>
      <c r="O22" s="509"/>
      <c r="P22" s="332"/>
      <c r="Q22" s="11"/>
      <c r="R22" s="332"/>
      <c r="S22" s="332"/>
      <c r="T22" s="332"/>
      <c r="U22" s="91"/>
    </row>
    <row r="23" spans="2:21" ht="19.149999999999999" customHeight="1">
      <c r="B23" s="510" t="str">
        <f>CONCATENATE("2) Os impostos (I) normalmente aplicáveis são: PIS (0,65%), COFINS (3,00%), ISS (2 ",'Inf. Prel.'!C10,").")</f>
        <v>2) Os impostos (I) normalmente aplicáveis são: PIS (0,65%), COFINS (3,00%), ISS (2 PREFEITURA MUNICIPAL DE POMBAL - PB).</v>
      </c>
      <c r="C23" s="511"/>
      <c r="D23" s="511"/>
      <c r="E23" s="511"/>
      <c r="F23" s="331"/>
      <c r="G23" s="509" t="s">
        <v>113</v>
      </c>
      <c r="H23" s="509"/>
      <c r="I23" s="509"/>
      <c r="J23" s="509"/>
      <c r="K23" s="509"/>
      <c r="L23" s="509"/>
      <c r="M23" s="93" t="s">
        <v>100</v>
      </c>
      <c r="N23" s="93" t="s">
        <v>101</v>
      </c>
      <c r="O23" s="93" t="s">
        <v>102</v>
      </c>
      <c r="P23" s="332"/>
      <c r="Q23" s="11"/>
      <c r="R23" s="332"/>
      <c r="S23" s="332"/>
      <c r="T23" s="332"/>
      <c r="U23" s="91"/>
    </row>
    <row r="24" spans="2:21" ht="22.9" customHeight="1">
      <c r="B24" s="510"/>
      <c r="C24" s="511"/>
      <c r="D24" s="511"/>
      <c r="E24" s="511"/>
      <c r="F24" s="331"/>
      <c r="G24" s="94" t="s">
        <v>92</v>
      </c>
      <c r="H24" s="94"/>
      <c r="I24" s="94"/>
      <c r="J24" s="94"/>
      <c r="K24" s="94"/>
      <c r="L24" s="94"/>
      <c r="M24" s="95">
        <v>20.34</v>
      </c>
      <c r="N24" s="95">
        <v>22.12</v>
      </c>
      <c r="O24" s="95">
        <v>25</v>
      </c>
      <c r="P24" s="332"/>
      <c r="Q24" s="11"/>
      <c r="R24" s="332"/>
      <c r="S24" s="332"/>
      <c r="T24" s="332"/>
      <c r="U24" s="91"/>
    </row>
    <row r="25" spans="2:21">
      <c r="B25" s="523" t="s">
        <v>114</v>
      </c>
      <c r="C25" s="524"/>
      <c r="D25" s="524"/>
      <c r="E25" s="524"/>
      <c r="F25" s="332"/>
      <c r="G25" s="94" t="s">
        <v>93</v>
      </c>
      <c r="H25" s="94"/>
      <c r="I25" s="94"/>
      <c r="J25" s="94"/>
      <c r="K25" s="94"/>
      <c r="L25" s="94"/>
      <c r="M25" s="95">
        <v>19.600000000000001</v>
      </c>
      <c r="N25" s="95">
        <v>20.97</v>
      </c>
      <c r="O25" s="95">
        <v>24.23</v>
      </c>
      <c r="P25" s="332"/>
      <c r="Q25" s="332"/>
      <c r="R25" s="332"/>
      <c r="S25" s="332"/>
      <c r="T25" s="332"/>
      <c r="U25" s="91"/>
    </row>
    <row r="26" spans="2:21">
      <c r="B26" s="523"/>
      <c r="C26" s="524"/>
      <c r="D26" s="524"/>
      <c r="E26" s="524"/>
      <c r="F26" s="332"/>
      <c r="G26" s="94" t="s">
        <v>115</v>
      </c>
      <c r="H26" s="94"/>
      <c r="I26" s="94"/>
      <c r="J26" s="94"/>
      <c r="K26" s="94"/>
      <c r="L26" s="94"/>
      <c r="M26" s="95">
        <v>20.76</v>
      </c>
      <c r="N26" s="95">
        <v>24.18</v>
      </c>
      <c r="O26" s="95">
        <v>26.44</v>
      </c>
      <c r="P26" s="332"/>
      <c r="Q26" s="332"/>
      <c r="R26" s="332"/>
      <c r="S26" s="332"/>
      <c r="T26" s="332"/>
      <c r="U26" s="91"/>
    </row>
    <row r="27" spans="2:21">
      <c r="B27" s="525"/>
      <c r="C27" s="526"/>
      <c r="D27" s="526"/>
      <c r="E27" s="526"/>
      <c r="F27" s="332"/>
      <c r="G27" s="94" t="s">
        <v>95</v>
      </c>
      <c r="H27" s="94"/>
      <c r="I27" s="94"/>
      <c r="J27" s="94"/>
      <c r="K27" s="94"/>
      <c r="L27" s="94"/>
      <c r="M27" s="95">
        <v>24</v>
      </c>
      <c r="N27" s="95">
        <v>25.84</v>
      </c>
      <c r="O27" s="95">
        <v>27.86</v>
      </c>
      <c r="P27" s="332"/>
      <c r="Q27" s="332"/>
      <c r="R27" s="332"/>
      <c r="S27" s="332"/>
      <c r="T27" s="332"/>
      <c r="U27" s="91"/>
    </row>
    <row r="28" spans="2:21">
      <c r="B28" s="527" t="s">
        <v>116</v>
      </c>
      <c r="C28" s="528"/>
      <c r="D28" s="528"/>
      <c r="E28" s="528"/>
      <c r="F28" s="332"/>
      <c r="G28" s="94" t="s">
        <v>96</v>
      </c>
      <c r="H28" s="94"/>
      <c r="I28" s="94"/>
      <c r="J28" s="94"/>
      <c r="K28" s="94"/>
      <c r="L28" s="94"/>
      <c r="M28" s="95">
        <v>22.8</v>
      </c>
      <c r="N28" s="95">
        <v>27.48</v>
      </c>
      <c r="O28" s="95">
        <v>30.95</v>
      </c>
      <c r="P28" s="332"/>
      <c r="Q28" s="332"/>
      <c r="R28" s="332"/>
      <c r="S28" s="332"/>
      <c r="T28" s="332"/>
      <c r="U28" s="91"/>
    </row>
    <row r="29" spans="2:21">
      <c r="B29" s="96"/>
      <c r="C29" s="334"/>
      <c r="D29" s="334"/>
      <c r="E29" s="334"/>
      <c r="F29" s="332"/>
      <c r="G29" s="94" t="s">
        <v>97</v>
      </c>
      <c r="H29" s="94"/>
      <c r="I29" s="94"/>
      <c r="J29" s="94"/>
      <c r="K29" s="94"/>
      <c r="L29" s="94"/>
      <c r="M29" s="95">
        <v>11.1</v>
      </c>
      <c r="N29" s="95">
        <v>14.02</v>
      </c>
      <c r="O29" s="95">
        <v>16.8</v>
      </c>
      <c r="P29" s="332"/>
      <c r="Q29" s="332"/>
      <c r="R29" s="332"/>
      <c r="S29" s="332"/>
      <c r="T29" s="332"/>
      <c r="U29" s="91"/>
    </row>
    <row r="30" spans="2:21">
      <c r="B30" s="92"/>
      <c r="C30" s="332"/>
      <c r="D30" s="332"/>
      <c r="E30" s="332"/>
      <c r="F30" s="332"/>
      <c r="G30" s="335"/>
      <c r="H30" s="335"/>
      <c r="I30" s="335"/>
      <c r="J30" s="335"/>
      <c r="K30" s="335"/>
      <c r="L30" s="335"/>
      <c r="N30" s="335"/>
      <c r="O30" s="335"/>
      <c r="P30" s="332"/>
      <c r="Q30" s="332"/>
      <c r="R30" s="332"/>
      <c r="S30" s="332"/>
      <c r="T30" s="332"/>
      <c r="U30" s="91"/>
    </row>
    <row r="31" spans="2:21" ht="14.45" customHeight="1">
      <c r="B31" s="92"/>
      <c r="C31" s="332"/>
      <c r="D31" s="332"/>
      <c r="E31" s="332"/>
      <c r="F31" s="332"/>
      <c r="G31" s="515" t="s">
        <v>118</v>
      </c>
      <c r="H31" s="515"/>
      <c r="I31" s="515"/>
      <c r="J31" s="515"/>
      <c r="K31" s="515"/>
      <c r="L31" s="515"/>
      <c r="M31" s="515"/>
      <c r="N31" s="515"/>
      <c r="O31" s="515"/>
      <c r="P31" s="515"/>
      <c r="Q31" s="515"/>
      <c r="R31" s="333"/>
      <c r="S31" s="333"/>
      <c r="T31" s="333"/>
      <c r="U31" s="173"/>
    </row>
    <row r="32" spans="2:21" ht="14.45" customHeight="1">
      <c r="B32" s="97" t="s">
        <v>117</v>
      </c>
      <c r="C32" s="98">
        <f>ROUND(((1+(C15+C16+C17)/100)*((1+C18/100)*(1+C19/100))/(1-C20/100))-1,4)</f>
        <v>0.252</v>
      </c>
      <c r="D32" s="99"/>
      <c r="E32" s="99"/>
      <c r="F32" s="332"/>
      <c r="G32" s="515" t="s">
        <v>16777</v>
      </c>
      <c r="H32" s="515"/>
      <c r="I32" s="515"/>
      <c r="J32" s="515"/>
      <c r="K32" s="515"/>
      <c r="L32" s="515"/>
      <c r="M32" s="515"/>
      <c r="N32" s="515"/>
      <c r="O32" s="515"/>
      <c r="P32" s="515"/>
      <c r="Q32" s="515"/>
      <c r="R32" s="333"/>
      <c r="S32" s="333"/>
      <c r="T32" s="333"/>
      <c r="U32" s="173"/>
    </row>
    <row r="33" spans="2:21" ht="15.75" thickBot="1">
      <c r="B33" s="169"/>
      <c r="C33" s="170"/>
      <c r="D33" s="170"/>
      <c r="E33" s="170"/>
      <c r="F33" s="170"/>
      <c r="G33" s="514" t="s">
        <v>5786</v>
      </c>
      <c r="H33" s="514"/>
      <c r="I33" s="514"/>
      <c r="J33" s="514"/>
      <c r="K33" s="514"/>
      <c r="L33" s="514"/>
      <c r="M33" s="514"/>
      <c r="N33" s="514"/>
      <c r="O33" s="514"/>
      <c r="P33" s="514"/>
      <c r="Q33" s="514"/>
      <c r="R33" s="171"/>
      <c r="S33" s="171"/>
      <c r="T33" s="171"/>
      <c r="U33" s="172"/>
    </row>
  </sheetData>
  <mergeCells count="27">
    <mergeCell ref="C4:J9"/>
    <mergeCell ref="L6:M6"/>
    <mergeCell ref="G33:Q33"/>
    <mergeCell ref="G31:Q31"/>
    <mergeCell ref="G32:Q32"/>
    <mergeCell ref="M13:O13"/>
    <mergeCell ref="B11:U11"/>
    <mergeCell ref="P13:R13"/>
    <mergeCell ref="S13:U13"/>
    <mergeCell ref="B13:C13"/>
    <mergeCell ref="D13:F13"/>
    <mergeCell ref="G13:I13"/>
    <mergeCell ref="J13:L13"/>
    <mergeCell ref="B25:E27"/>
    <mergeCell ref="B28:E28"/>
    <mergeCell ref="D20:U20"/>
    <mergeCell ref="B21:E21"/>
    <mergeCell ref="B22:E22"/>
    <mergeCell ref="G22:O22"/>
    <mergeCell ref="B23:E24"/>
    <mergeCell ref="G23:L23"/>
    <mergeCell ref="R9:S9"/>
    <mergeCell ref="T9:U9"/>
    <mergeCell ref="N6:U6"/>
    <mergeCell ref="L4:M4"/>
    <mergeCell ref="R8:S8"/>
    <mergeCell ref="T8:U8"/>
  </mergeCells>
  <printOptions horizontalCentered="1" verticalCentered="1"/>
  <pageMargins left="0.31496062992125984" right="0.31496062992125984" top="0.19685039370078741" bottom="0.19685039370078741" header="0.31496062992125984" footer="0.31496062992125984"/>
  <pageSetup paperSize="9" scale="74" fitToHeight="0" orientation="landscape" r:id="rId1"/>
  <drawing r:id="rId2"/>
  <legacyDrawing r:id="rId3"/>
  <oleObjects>
    <mc:AlternateContent xmlns:mc="http://schemas.openxmlformats.org/markup-compatibility/2006">
      <mc:Choice Requires="x14">
        <oleObject progId="Microsoft Equation 3.0" shapeId="3073" r:id="rId4">
          <objectPr defaultSize="0" autoPict="0" r:id="rId5">
            <anchor moveWithCells="1" sizeWithCells="1">
              <from>
                <xdr:col>1</xdr:col>
                <xdr:colOff>381000</xdr:colOff>
                <xdr:row>28</xdr:row>
                <xdr:rowOff>57150</xdr:rowOff>
              </from>
              <to>
                <xdr:col>5</xdr:col>
                <xdr:colOff>0</xdr:colOff>
                <xdr:row>30</xdr:row>
                <xdr:rowOff>133350</xdr:rowOff>
              </to>
            </anchor>
          </objectPr>
        </oleObject>
      </mc:Choice>
      <mc:Fallback>
        <oleObject progId="Microsoft Equation 3.0" shapeId="3073" r:id="rId4"/>
      </mc:Fallback>
    </mc:AlternateContent>
  </oleObjec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F55"/>
  <sheetViews>
    <sheetView view="pageBreakPreview" topLeftCell="A7" zoomScale="60" zoomScaleNormal="55" workbookViewId="0">
      <selection activeCell="B53" sqref="B53"/>
    </sheetView>
  </sheetViews>
  <sheetFormatPr defaultColWidth="8.85546875" defaultRowHeight="15"/>
  <cols>
    <col min="1" max="1" width="8.85546875" style="39"/>
    <col min="2" max="2" width="18.28515625" style="39" customWidth="1"/>
    <col min="3" max="3" width="88.85546875" style="39" customWidth="1"/>
    <col min="4" max="4" width="14" style="39" customWidth="1"/>
    <col min="5" max="5" width="8.5703125" style="39" customWidth="1"/>
    <col min="6" max="6" width="16.28515625" style="39" bestFit="1" customWidth="1"/>
    <col min="7" max="16384" width="8.85546875" style="39"/>
  </cols>
  <sheetData>
    <row r="1" spans="2:6" ht="15.75" thickBot="1">
      <c r="D1" s="116"/>
      <c r="E1" s="116"/>
    </row>
    <row r="2" spans="2:6">
      <c r="B2" s="117"/>
      <c r="C2" s="121"/>
      <c r="D2" s="531"/>
      <c r="E2" s="531"/>
      <c r="F2" s="118"/>
    </row>
    <row r="3" spans="2:6" ht="125.25" customHeight="1">
      <c r="B3" s="537" t="str">
        <f>BDI!C4</f>
        <v>PREFEITURA MUNICIPAL DE POMBAL - PB</v>
      </c>
      <c r="C3" s="538"/>
      <c r="D3" s="538"/>
      <c r="E3" s="538"/>
      <c r="F3" s="539"/>
    </row>
    <row r="4" spans="2:6">
      <c r="B4" s="337" t="s">
        <v>86</v>
      </c>
      <c r="C4" s="232" t="str">
        <f>CONCATENATE('Inf. Prel.'!C4, " - ",RIGHT('Inf. Prel.'!C3,7))</f>
        <v xml:space="preserve"> - </v>
      </c>
      <c r="D4" s="535" t="s">
        <v>88</v>
      </c>
      <c r="E4" s="535"/>
      <c r="F4" s="206" t="s">
        <v>89</v>
      </c>
    </row>
    <row r="5" spans="2:6" ht="40.9" customHeight="1">
      <c r="B5" s="337" t="s">
        <v>87</v>
      </c>
      <c r="C5" s="233" t="str">
        <f>BDI!N6</f>
        <v>FORNECIMENTO E INSTALAÇÃO DE SUBESTAÇÕES AÉREAS EM DIVERSAS ESCOLAS DO MUNICIPIO DE POMBAL-PB</v>
      </c>
      <c r="D5" s="536" t="str">
        <f>BDI!R9</f>
        <v>SINAPI-PB / 12-2025</v>
      </c>
      <c r="E5" s="536"/>
      <c r="F5" s="206" t="str">
        <f>BDI!T9</f>
        <v>Não</v>
      </c>
    </row>
    <row r="6" spans="2:6">
      <c r="B6" s="114"/>
      <c r="C6" s="115"/>
      <c r="D6" s="119"/>
      <c r="E6" s="119"/>
      <c r="F6" s="120"/>
    </row>
    <row r="7" spans="2:6" ht="15.75">
      <c r="B7" s="532" t="s">
        <v>5734</v>
      </c>
      <c r="C7" s="533"/>
      <c r="D7" s="533"/>
      <c r="E7" s="533"/>
      <c r="F7" s="534"/>
    </row>
    <row r="8" spans="2:6" ht="15.75">
      <c r="B8" s="101" t="s">
        <v>1</v>
      </c>
      <c r="C8" s="102" t="s">
        <v>5735</v>
      </c>
      <c r="D8" s="102" t="s">
        <v>120</v>
      </c>
      <c r="E8" s="102" t="s">
        <v>5736</v>
      </c>
      <c r="F8" s="103" t="s">
        <v>5737</v>
      </c>
    </row>
    <row r="9" spans="2:6" ht="15.75">
      <c r="B9" s="104">
        <v>1</v>
      </c>
      <c r="C9" s="105" t="s">
        <v>7663</v>
      </c>
      <c r="D9" s="105"/>
      <c r="E9" s="106" t="s">
        <v>5741</v>
      </c>
      <c r="F9" s="392">
        <f>ROUND((F10+F11+F12)/3,2)</f>
        <v>32.9</v>
      </c>
    </row>
    <row r="10" spans="2:6">
      <c r="B10" s="107" t="str">
        <f>CONCATENATE($B$9,".1")</f>
        <v>1.1</v>
      </c>
      <c r="C10" s="100" t="s">
        <v>5806</v>
      </c>
      <c r="D10" s="108" t="s">
        <v>5739</v>
      </c>
      <c r="E10" s="108" t="str">
        <f>E9</f>
        <v>UM</v>
      </c>
      <c r="F10" s="109">
        <v>39.9</v>
      </c>
    </row>
    <row r="11" spans="2:6">
      <c r="B11" s="107" t="str">
        <f>CONCATENATE($B$9,".2")</f>
        <v>1.2</v>
      </c>
      <c r="C11" s="110" t="s">
        <v>5807</v>
      </c>
      <c r="D11" s="108" t="s">
        <v>5739</v>
      </c>
      <c r="E11" s="108" t="str">
        <f>E10</f>
        <v>UM</v>
      </c>
      <c r="F11" s="109">
        <v>31.9</v>
      </c>
    </row>
    <row r="12" spans="2:6">
      <c r="B12" s="107" t="str">
        <f>CONCATENATE($B$9,".3")</f>
        <v>1.3</v>
      </c>
      <c r="C12" s="100" t="s">
        <v>5808</v>
      </c>
      <c r="D12" s="108" t="s">
        <v>5739</v>
      </c>
      <c r="E12" s="108" t="str">
        <f>E11</f>
        <v>UM</v>
      </c>
      <c r="F12" s="109">
        <v>26.9</v>
      </c>
    </row>
    <row r="13" spans="2:6" ht="15.75">
      <c r="B13" s="104">
        <v>2</v>
      </c>
      <c r="C13" s="391" t="s">
        <v>7664</v>
      </c>
      <c r="D13" s="105"/>
      <c r="E13" s="106" t="s">
        <v>5741</v>
      </c>
      <c r="F13" s="392">
        <f>ROUND((F14+F15+F16)/3,2)</f>
        <v>46.57</v>
      </c>
    </row>
    <row r="14" spans="2:6">
      <c r="B14" s="387" t="str">
        <f>CONCATENATE($B$13,".1")</f>
        <v>2.1</v>
      </c>
      <c r="C14" s="388" t="s">
        <v>7665</v>
      </c>
      <c r="D14" s="389"/>
      <c r="E14" s="108" t="str">
        <f>E13</f>
        <v>UM</v>
      </c>
      <c r="F14" s="390">
        <v>46.9</v>
      </c>
    </row>
    <row r="15" spans="2:6">
      <c r="B15" s="387" t="str">
        <f>CONCATENATE($B$13,".2")</f>
        <v>2.2</v>
      </c>
      <c r="C15" s="388" t="s">
        <v>7666</v>
      </c>
      <c r="D15" s="389"/>
      <c r="E15" s="108" t="str">
        <f>E14</f>
        <v>UM</v>
      </c>
      <c r="F15" s="390">
        <v>42.9</v>
      </c>
    </row>
    <row r="16" spans="2:6">
      <c r="B16" s="387" t="str">
        <f>CONCATENATE($B$13,".3")</f>
        <v>2.3</v>
      </c>
      <c r="C16" s="388" t="s">
        <v>7667</v>
      </c>
      <c r="D16" s="389"/>
      <c r="E16" s="108" t="str">
        <f>E15</f>
        <v>UM</v>
      </c>
      <c r="F16" s="390">
        <v>49.9</v>
      </c>
    </row>
    <row r="17" spans="2:6" ht="15.75">
      <c r="B17" s="104">
        <v>3</v>
      </c>
      <c r="C17" s="391" t="s">
        <v>7662</v>
      </c>
      <c r="D17" s="105"/>
      <c r="E17" s="106" t="s">
        <v>5741</v>
      </c>
      <c r="F17" s="392">
        <f>ROUND((F18+F19+F20)/3,2)</f>
        <v>62.39</v>
      </c>
    </row>
    <row r="18" spans="2:6">
      <c r="B18" s="387" t="str">
        <f>CONCATENATE(B17,".1")</f>
        <v>3.1</v>
      </c>
      <c r="C18" s="388" t="s">
        <v>7667</v>
      </c>
      <c r="D18" s="389"/>
      <c r="E18" s="108" t="str">
        <f>E17</f>
        <v>UM</v>
      </c>
      <c r="F18" s="390">
        <v>49.9</v>
      </c>
    </row>
    <row r="19" spans="2:6">
      <c r="B19" s="387" t="str">
        <f>CONCATENATE(B17,".2")</f>
        <v>3.2</v>
      </c>
      <c r="C19" s="388" t="s">
        <v>7668</v>
      </c>
      <c r="D19" s="389"/>
      <c r="E19" s="108" t="str">
        <f>E18</f>
        <v>UM</v>
      </c>
      <c r="F19" s="390">
        <v>65.02</v>
      </c>
    </row>
    <row r="20" spans="2:6">
      <c r="B20" s="387" t="str">
        <f>CONCATENATE(B17,".3")</f>
        <v>3.3</v>
      </c>
      <c r="C20" s="388" t="s">
        <v>7669</v>
      </c>
      <c r="D20" s="389"/>
      <c r="E20" s="108" t="str">
        <f>E19</f>
        <v>UM</v>
      </c>
      <c r="F20" s="390">
        <v>72.239999999999995</v>
      </c>
    </row>
    <row r="21" spans="2:6" ht="15.75">
      <c r="B21" s="104">
        <v>4</v>
      </c>
      <c r="C21" s="391" t="s">
        <v>7670</v>
      </c>
      <c r="D21" s="105"/>
      <c r="E21" s="106" t="s">
        <v>5741</v>
      </c>
      <c r="F21" s="392">
        <f>ROUND((F22+F23+F24)/3,2)</f>
        <v>46.87</v>
      </c>
    </row>
    <row r="22" spans="2:6">
      <c r="B22" s="387" t="str">
        <f>CONCATENATE(B21,".1")</f>
        <v>4.1</v>
      </c>
      <c r="C22" s="388" t="s">
        <v>7665</v>
      </c>
      <c r="D22" s="389"/>
      <c r="E22" s="108" t="str">
        <f>E21</f>
        <v>UM</v>
      </c>
      <c r="F22" s="390">
        <v>41.9</v>
      </c>
    </row>
    <row r="23" spans="2:6">
      <c r="B23" s="387" t="str">
        <f>CONCATENATE(B21,".2")</f>
        <v>4.2</v>
      </c>
      <c r="C23" s="388" t="s">
        <v>7671</v>
      </c>
      <c r="D23" s="389"/>
      <c r="E23" s="108" t="str">
        <f>E22</f>
        <v>UM</v>
      </c>
      <c r="F23" s="390">
        <v>42.9</v>
      </c>
    </row>
    <row r="24" spans="2:6">
      <c r="B24" s="387" t="str">
        <f>CONCATENATE(B21,".3")</f>
        <v>4.3</v>
      </c>
      <c r="C24" s="388" t="s">
        <v>7667</v>
      </c>
      <c r="D24" s="389"/>
      <c r="E24" s="108" t="str">
        <f>E23</f>
        <v>UM</v>
      </c>
      <c r="F24" s="390">
        <v>55.8</v>
      </c>
    </row>
    <row r="25" spans="2:6" ht="15.75">
      <c r="B25" s="104">
        <v>5</v>
      </c>
      <c r="C25" s="391" t="s">
        <v>7672</v>
      </c>
      <c r="D25" s="105"/>
      <c r="E25" s="106" t="s">
        <v>5741</v>
      </c>
      <c r="F25" s="392">
        <f>ROUND((F26+F27+F28)/3,2)</f>
        <v>229.11</v>
      </c>
    </row>
    <row r="26" spans="2:6">
      <c r="B26" s="387" t="str">
        <f>CONCATENATE(B25,".1")</f>
        <v>5.1</v>
      </c>
      <c r="C26" s="388" t="s">
        <v>7673</v>
      </c>
      <c r="D26" s="389"/>
      <c r="E26" s="108" t="str">
        <f>E25</f>
        <v>UM</v>
      </c>
      <c r="F26" s="390">
        <v>245.12</v>
      </c>
    </row>
    <row r="27" spans="2:6">
      <c r="B27" s="387" t="str">
        <f>CONCATENATE(B25,".2")</f>
        <v>5.2</v>
      </c>
      <c r="C27" s="388" t="s">
        <v>7674</v>
      </c>
      <c r="D27" s="389"/>
      <c r="E27" s="108" t="str">
        <f>E26</f>
        <v>UM</v>
      </c>
      <c r="F27" s="390">
        <v>242.25</v>
      </c>
    </row>
    <row r="28" spans="2:6">
      <c r="B28" s="387" t="str">
        <f>CONCATENATE(B25,".3")</f>
        <v>5.3</v>
      </c>
      <c r="C28" s="388" t="s">
        <v>7675</v>
      </c>
      <c r="D28" s="389"/>
      <c r="E28" s="108" t="str">
        <f>E27</f>
        <v>UM</v>
      </c>
      <c r="F28" s="390">
        <v>199.97</v>
      </c>
    </row>
    <row r="29" spans="2:6" ht="15.75">
      <c r="B29" s="104">
        <v>6</v>
      </c>
      <c r="C29" s="391" t="s">
        <v>7676</v>
      </c>
      <c r="D29" s="105"/>
      <c r="E29" s="106" t="s">
        <v>5741</v>
      </c>
      <c r="F29" s="392">
        <f>ROUND((F30+F31+F32)/3,2)</f>
        <v>234.32</v>
      </c>
    </row>
    <row r="30" spans="2:6">
      <c r="B30" s="387" t="str">
        <f>CONCATENATE(B29,".1")</f>
        <v>6.1</v>
      </c>
      <c r="C30" s="388" t="s">
        <v>7673</v>
      </c>
      <c r="D30" s="389"/>
      <c r="E30" s="108" t="str">
        <f>E29</f>
        <v>UM</v>
      </c>
      <c r="F30" s="390">
        <v>252.62</v>
      </c>
    </row>
    <row r="31" spans="2:6">
      <c r="B31" s="387" t="str">
        <f>CONCATENATE(B29,".2")</f>
        <v>6.2</v>
      </c>
      <c r="C31" s="388" t="s">
        <v>7674</v>
      </c>
      <c r="D31" s="389"/>
      <c r="E31" s="108" t="str">
        <f>E30</f>
        <v>UM</v>
      </c>
      <c r="F31" s="390">
        <v>255.34</v>
      </c>
    </row>
    <row r="32" spans="2:6">
      <c r="B32" s="387" t="str">
        <f>CONCATENATE(B29,".3")</f>
        <v>6.3</v>
      </c>
      <c r="C32" s="388" t="s">
        <v>7677</v>
      </c>
      <c r="D32" s="389"/>
      <c r="E32" s="108" t="str">
        <f>E31</f>
        <v>UM</v>
      </c>
      <c r="F32" s="390">
        <v>195</v>
      </c>
    </row>
    <row r="33" spans="2:6" ht="15.75">
      <c r="B33" s="104">
        <v>7</v>
      </c>
      <c r="C33" s="391" t="s">
        <v>7678</v>
      </c>
      <c r="D33" s="105"/>
      <c r="E33" s="106" t="s">
        <v>5741</v>
      </c>
      <c r="F33" s="392">
        <f>ROUND((F34+F35+F36)/3,2)</f>
        <v>80.72</v>
      </c>
    </row>
    <row r="34" spans="2:6">
      <c r="B34" s="387" t="str">
        <f>CONCATENATE(B33,".1")</f>
        <v>7.1</v>
      </c>
      <c r="C34" s="388" t="s">
        <v>7679</v>
      </c>
      <c r="D34" s="389"/>
      <c r="E34" s="108" t="str">
        <f>E33</f>
        <v>UM</v>
      </c>
      <c r="F34" s="390">
        <v>79.989999999999995</v>
      </c>
    </row>
    <row r="35" spans="2:6">
      <c r="B35" s="387" t="str">
        <f>CONCATENATE(B33,".2")</f>
        <v>7.2</v>
      </c>
      <c r="C35" s="388" t="s">
        <v>7669</v>
      </c>
      <c r="D35" s="389"/>
      <c r="E35" s="108" t="str">
        <f>E34</f>
        <v>UM</v>
      </c>
      <c r="F35" s="390">
        <v>96.15</v>
      </c>
    </row>
    <row r="36" spans="2:6">
      <c r="B36" s="387" t="str">
        <f>CONCATENATE(B33,".3")</f>
        <v>7.3</v>
      </c>
      <c r="C36" s="388" t="s">
        <v>7680</v>
      </c>
      <c r="D36" s="389"/>
      <c r="E36" s="108" t="str">
        <f>E35</f>
        <v>UM</v>
      </c>
      <c r="F36" s="390">
        <v>66.03</v>
      </c>
    </row>
    <row r="37" spans="2:6" ht="31.5">
      <c r="B37" s="104">
        <v>8</v>
      </c>
      <c r="C37" s="391" t="s">
        <v>7681</v>
      </c>
      <c r="D37" s="105"/>
      <c r="E37" s="106" t="s">
        <v>160</v>
      </c>
      <c r="F37" s="392">
        <f>F38</f>
        <v>218.94</v>
      </c>
    </row>
    <row r="38" spans="2:6">
      <c r="B38" s="387" t="str">
        <f>CONCATENATE(B37,".1")</f>
        <v>8.1</v>
      </c>
      <c r="C38" s="388" t="s">
        <v>7682</v>
      </c>
      <c r="D38" s="389"/>
      <c r="E38" s="389" t="str">
        <f>E37</f>
        <v>UN</v>
      </c>
      <c r="F38" s="390">
        <v>218.94</v>
      </c>
    </row>
    <row r="39" spans="2:6" ht="15.75" thickBot="1">
      <c r="B39" s="111" t="s">
        <v>7683</v>
      </c>
      <c r="C39" s="112"/>
      <c r="D39" s="112"/>
      <c r="E39" s="112"/>
      <c r="F39" s="113"/>
    </row>
    <row r="40" spans="2:6" ht="15.75">
      <c r="B40" s="104">
        <v>9</v>
      </c>
      <c r="C40" s="391" t="s">
        <v>7786</v>
      </c>
      <c r="D40" s="105"/>
      <c r="E40" s="106" t="s">
        <v>7787</v>
      </c>
      <c r="F40" s="392">
        <f>ROUND((F41+F42+F43)/3,2)</f>
        <v>104.43</v>
      </c>
    </row>
    <row r="41" spans="2:6">
      <c r="B41" s="387" t="str">
        <f>CONCATENATE(B40,".1")</f>
        <v>9.1</v>
      </c>
      <c r="C41" s="388" t="s">
        <v>7788</v>
      </c>
      <c r="D41" s="389"/>
      <c r="E41" s="108" t="str">
        <f>E40</f>
        <v>M²</v>
      </c>
      <c r="F41" s="390">
        <v>102.9</v>
      </c>
    </row>
    <row r="42" spans="2:6">
      <c r="B42" s="387" t="str">
        <f>CONCATENATE(B40,".2")</f>
        <v>9.2</v>
      </c>
      <c r="C42" s="388" t="s">
        <v>7789</v>
      </c>
      <c r="D42" s="389"/>
      <c r="E42" s="108" t="str">
        <f>E41</f>
        <v>M²</v>
      </c>
      <c r="F42" s="390">
        <v>134.9</v>
      </c>
    </row>
    <row r="43" spans="2:6">
      <c r="B43" s="387" t="str">
        <f>CONCATENATE(B40,".3")</f>
        <v>9.3</v>
      </c>
      <c r="C43" s="388" t="s">
        <v>7790</v>
      </c>
      <c r="D43" s="389"/>
      <c r="E43" s="108" t="str">
        <f>E42</f>
        <v>M²</v>
      </c>
      <c r="F43" s="390">
        <v>75.5</v>
      </c>
    </row>
    <row r="44" spans="2:6" ht="15.75">
      <c r="B44" s="104">
        <v>10</v>
      </c>
      <c r="C44" s="391" t="s">
        <v>7791</v>
      </c>
      <c r="D44" s="105"/>
      <c r="E44" s="106" t="s">
        <v>160</v>
      </c>
      <c r="F44" s="392">
        <f>ROUND((F45+F46+F47)/3,2)</f>
        <v>2983.58</v>
      </c>
    </row>
    <row r="45" spans="2:6">
      <c r="B45" s="387" t="str">
        <f>CONCATENATE(B44,".1")</f>
        <v>10.1</v>
      </c>
      <c r="C45" s="388" t="s">
        <v>7792</v>
      </c>
      <c r="D45" s="389"/>
      <c r="E45" s="108" t="str">
        <f>E44</f>
        <v>UN</v>
      </c>
      <c r="F45" s="427">
        <v>3199.99</v>
      </c>
    </row>
    <row r="46" spans="2:6">
      <c r="B46" s="387" t="str">
        <f>CONCATENATE(B44,".2")</f>
        <v>10.2</v>
      </c>
      <c r="C46" s="388" t="s">
        <v>7793</v>
      </c>
      <c r="D46" s="389"/>
      <c r="E46" s="108" t="str">
        <f>E45</f>
        <v>UN</v>
      </c>
      <c r="F46" s="427">
        <v>3199.99</v>
      </c>
    </row>
    <row r="47" spans="2:6" ht="30">
      <c r="B47" s="387" t="str">
        <f>CONCATENATE(B44,".3")</f>
        <v>10.3</v>
      </c>
      <c r="C47" s="428" t="s">
        <v>7794</v>
      </c>
      <c r="D47" s="389"/>
      <c r="E47" s="108" t="str">
        <f>E46</f>
        <v>UN</v>
      </c>
      <c r="F47" s="427">
        <v>2550.75</v>
      </c>
    </row>
    <row r="48" spans="2:6" ht="15.75">
      <c r="B48" s="104">
        <v>11</v>
      </c>
      <c r="C48" s="391" t="s">
        <v>7795</v>
      </c>
      <c r="D48" s="105"/>
      <c r="E48" s="106" t="s">
        <v>160</v>
      </c>
      <c r="F48" s="392">
        <f>ROUND((F49+F50+F51)/3,2)</f>
        <v>663.33</v>
      </c>
    </row>
    <row r="49" spans="2:6">
      <c r="B49" s="387" t="str">
        <f>CONCATENATE(B48,".1")</f>
        <v>11.1</v>
      </c>
      <c r="C49" s="388" t="s">
        <v>7793</v>
      </c>
      <c r="D49" s="389"/>
      <c r="E49" s="108" t="str">
        <f>E48</f>
        <v>UN</v>
      </c>
      <c r="F49" s="427">
        <v>730</v>
      </c>
    </row>
    <row r="50" spans="2:6">
      <c r="B50" s="387" t="str">
        <f>CONCATENATE(B48,".2")</f>
        <v>11.2</v>
      </c>
      <c r="C50" s="388" t="s">
        <v>7792</v>
      </c>
      <c r="D50" s="389"/>
      <c r="E50" s="108" t="str">
        <f>E49</f>
        <v>UN</v>
      </c>
      <c r="F50" s="427">
        <v>730</v>
      </c>
    </row>
    <row r="51" spans="2:6">
      <c r="B51" s="387" t="str">
        <f>CONCATENATE(B48,".3")</f>
        <v>11.3</v>
      </c>
      <c r="C51" s="428" t="s">
        <v>7796</v>
      </c>
      <c r="D51" s="389"/>
      <c r="E51" s="108" t="str">
        <f>E50</f>
        <v>UN</v>
      </c>
      <c r="F51" s="427">
        <v>530</v>
      </c>
    </row>
    <row r="52" spans="2:6" ht="15.75">
      <c r="B52" s="104">
        <v>12</v>
      </c>
      <c r="C52" s="391" t="str">
        <f>UPPER("Sirene Áudio Visual Convencional - 12/24v - 100 db")</f>
        <v>SIRENE ÁUDIO VISUAL CONVENCIONAL - 12/24V - 100 DB</v>
      </c>
      <c r="D52" s="105"/>
      <c r="E52" s="106" t="s">
        <v>160</v>
      </c>
      <c r="F52" s="392">
        <f>ROUND((F53+F54+F55)/3,2)</f>
        <v>79.83</v>
      </c>
    </row>
    <row r="53" spans="2:6">
      <c r="B53" s="387" t="str">
        <f>CONCATENATE(B52,".1")</f>
        <v>12.1</v>
      </c>
      <c r="C53" s="388" t="s">
        <v>7793</v>
      </c>
      <c r="D53" s="389"/>
      <c r="E53" s="108" t="str">
        <f>E52</f>
        <v>UN</v>
      </c>
      <c r="F53" s="427">
        <v>85.99</v>
      </c>
    </row>
    <row r="54" spans="2:6">
      <c r="B54" s="387" t="str">
        <f>CONCATENATE(B52,".2")</f>
        <v>12.2</v>
      </c>
      <c r="C54" s="388" t="s">
        <v>7792</v>
      </c>
      <c r="D54" s="389"/>
      <c r="E54" s="108" t="str">
        <f>E53</f>
        <v>UN</v>
      </c>
      <c r="F54" s="427">
        <v>85.99</v>
      </c>
    </row>
    <row r="55" spans="2:6">
      <c r="B55" s="387" t="str">
        <f>CONCATENATE(B52,".3")</f>
        <v>12.3</v>
      </c>
      <c r="C55" s="428" t="s">
        <v>7796</v>
      </c>
      <c r="D55" s="389"/>
      <c r="E55" s="108" t="str">
        <f>E54</f>
        <v>UN</v>
      </c>
      <c r="F55" s="427">
        <v>67.5</v>
      </c>
    </row>
  </sheetData>
  <mergeCells count="5">
    <mergeCell ref="D2:E2"/>
    <mergeCell ref="B7:F7"/>
    <mergeCell ref="D4:E4"/>
    <mergeCell ref="D5:E5"/>
    <mergeCell ref="B3:F3"/>
  </mergeCells>
  <printOptions horizontalCentered="1"/>
  <pageMargins left="0.39370078740157483" right="0.39370078740157483" top="0.39370078740157483" bottom="0.39370078740157483" header="0.31496062992125984" footer="0.31496062992125984"/>
  <pageSetup paperSize="9" scale="65" fitToHeight="0" orientation="portrait" r:id="rId1"/>
  <headerFooter>
    <oddFooter>&amp;R_________________________________________________________________________________________
PROJETO: Mayara Fernanda Baêta Rocha – Engª Civil CREA 161 935 408-0 – Tel. (83) 9 9650-6786</oddFoot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F1:O147"/>
  <sheetViews>
    <sheetView view="pageBreakPreview" zoomScale="85" zoomScaleNormal="55" zoomScaleSheetLayoutView="85" workbookViewId="0">
      <selection activeCell="I24" sqref="I24"/>
    </sheetView>
  </sheetViews>
  <sheetFormatPr defaultColWidth="8.85546875" defaultRowHeight="14.25"/>
  <cols>
    <col min="1" max="5" width="8.85546875" style="17"/>
    <col min="6" max="6" width="16.42578125" style="17" bestFit="1" customWidth="1"/>
    <col min="7" max="7" width="9" style="17" bestFit="1" customWidth="1"/>
    <col min="8" max="8" width="8.85546875" style="17"/>
    <col min="9" max="9" width="71.5703125" style="17" customWidth="1"/>
    <col min="10" max="10" width="8.85546875" style="17"/>
    <col min="11" max="11" width="16.42578125" style="17" customWidth="1"/>
    <col min="12" max="12" width="16.140625" style="17" customWidth="1"/>
    <col min="13" max="13" width="17.7109375" style="17" customWidth="1"/>
    <col min="14" max="14" width="25.85546875" style="17" customWidth="1"/>
    <col min="15" max="15" width="20.7109375" style="17" customWidth="1"/>
    <col min="16" max="16384" width="8.85546875" style="17"/>
  </cols>
  <sheetData>
    <row r="1" spans="6:15" ht="15" thickBot="1"/>
    <row r="2" spans="6:15" ht="15">
      <c r="F2" s="7"/>
      <c r="G2" s="8"/>
      <c r="H2" s="336"/>
      <c r="I2" s="336"/>
      <c r="J2" s="336"/>
      <c r="K2" s="339"/>
      <c r="L2" s="339"/>
      <c r="M2" s="339"/>
      <c r="N2" s="340"/>
    </row>
    <row r="3" spans="6:15" ht="15">
      <c r="F3" s="10"/>
      <c r="G3" s="11"/>
      <c r="H3" s="63"/>
      <c r="I3" s="63"/>
      <c r="J3" s="67"/>
      <c r="K3" s="62" t="s">
        <v>85</v>
      </c>
      <c r="L3" s="543"/>
      <c r="M3" s="544"/>
      <c r="N3" s="545"/>
    </row>
    <row r="4" spans="6:15" ht="14.45" customHeight="1">
      <c r="F4" s="10"/>
      <c r="G4" s="11"/>
      <c r="H4" s="549" t="str">
        <f>'Inf. Prel.'!C10</f>
        <v>PREFEITURA MUNICIPAL DE POMBAL - PB</v>
      </c>
      <c r="I4" s="549"/>
      <c r="J4" s="67"/>
      <c r="K4" s="62" t="s">
        <v>86</v>
      </c>
      <c r="L4" s="234"/>
      <c r="M4" s="228"/>
      <c r="N4" s="341"/>
    </row>
    <row r="5" spans="6:15" ht="27" customHeight="1">
      <c r="F5" s="10"/>
      <c r="G5" s="11"/>
      <c r="H5" s="549"/>
      <c r="I5" s="549"/>
      <c r="J5" s="67"/>
      <c r="K5" s="229" t="s">
        <v>87</v>
      </c>
      <c r="L5" s="546" t="str">
        <f>BDI!N6</f>
        <v>FORNECIMENTO E INSTALAÇÃO DE SUBESTAÇÕES AÉREAS EM DIVERSAS ESCOLAS DO MUNICIPIO DE POMBAL-PB</v>
      </c>
      <c r="M5" s="547"/>
      <c r="N5" s="548"/>
    </row>
    <row r="6" spans="6:15" ht="14.45" customHeight="1">
      <c r="F6" s="10"/>
      <c r="G6" s="11"/>
      <c r="H6" s="549"/>
      <c r="I6" s="549"/>
      <c r="J6" s="63"/>
      <c r="K6" s="71"/>
      <c r="L6" s="71"/>
      <c r="M6" s="71"/>
      <c r="N6" s="342"/>
    </row>
    <row r="7" spans="6:15" ht="14.45" customHeight="1">
      <c r="F7" s="10"/>
      <c r="G7" s="11"/>
      <c r="H7" s="549"/>
      <c r="I7" s="549"/>
      <c r="J7" s="67"/>
      <c r="K7" s="64" t="s">
        <v>88</v>
      </c>
      <c r="L7" s="53" t="s">
        <v>89</v>
      </c>
      <c r="M7" s="53" t="s">
        <v>5742</v>
      </c>
      <c r="N7" s="343" t="s">
        <v>5743</v>
      </c>
    </row>
    <row r="8" spans="6:15" ht="28.5">
      <c r="F8" s="344"/>
      <c r="G8" s="68"/>
      <c r="H8" s="69"/>
      <c r="I8" s="69"/>
      <c r="J8" s="70"/>
      <c r="K8" s="65" t="str">
        <f>BDI!R9</f>
        <v>SINAPI-PB / 12-2025</v>
      </c>
      <c r="L8" s="53" t="str">
        <f>BDI!T9</f>
        <v>Não</v>
      </c>
      <c r="M8" s="452">
        <f>Encargos!C36</f>
        <v>85.69</v>
      </c>
      <c r="N8" s="345">
        <f>BDI!C32</f>
        <v>0.252</v>
      </c>
    </row>
    <row r="9" spans="6:15" ht="15">
      <c r="F9" s="540" t="s">
        <v>19</v>
      </c>
      <c r="G9" s="541"/>
      <c r="H9" s="541"/>
      <c r="I9" s="541"/>
      <c r="J9" s="541"/>
      <c r="K9" s="541"/>
      <c r="L9" s="541"/>
      <c r="M9" s="541"/>
      <c r="N9" s="542"/>
    </row>
    <row r="10" spans="6:15">
      <c r="F10" s="346"/>
      <c r="G10" s="55"/>
      <c r="H10" s="55"/>
      <c r="I10" s="55"/>
      <c r="J10" s="55"/>
      <c r="K10" s="55"/>
      <c r="L10" s="55"/>
      <c r="M10" s="55"/>
      <c r="N10" s="347"/>
    </row>
    <row r="11" spans="6:15" ht="45">
      <c r="F11" s="382" t="s">
        <v>119</v>
      </c>
      <c r="G11" s="383" t="s">
        <v>129</v>
      </c>
      <c r="H11" s="383" t="s">
        <v>1</v>
      </c>
      <c r="I11" s="383" t="s">
        <v>5744</v>
      </c>
      <c r="J11" s="383" t="s">
        <v>5745</v>
      </c>
      <c r="K11" s="383" t="s">
        <v>5746</v>
      </c>
      <c r="L11" s="383" t="s">
        <v>5749</v>
      </c>
      <c r="M11" s="383" t="s">
        <v>5748</v>
      </c>
      <c r="N11" s="384" t="s">
        <v>5747</v>
      </c>
    </row>
    <row r="12" spans="6:15" ht="15">
      <c r="F12" s="348"/>
      <c r="G12" s="56"/>
      <c r="H12" s="57" t="s">
        <v>5752</v>
      </c>
      <c r="I12" s="475" t="str">
        <f>UPPER("Subestação Escola Poeta")</f>
        <v>SUBESTAÇÃO ESCOLA POETA</v>
      </c>
      <c r="J12" s="56"/>
      <c r="K12" s="56"/>
      <c r="L12" s="56" t="s">
        <v>145</v>
      </c>
      <c r="M12" s="56"/>
      <c r="N12" s="349">
        <f>ROUND(N13+N27+N32+N45,2)</f>
        <v>20411.86</v>
      </c>
      <c r="O12" s="197"/>
    </row>
    <row r="13" spans="6:15" ht="15">
      <c r="F13" s="350"/>
      <c r="G13" s="58"/>
      <c r="H13" s="59" t="s">
        <v>5738</v>
      </c>
      <c r="I13" s="476" t="str">
        <f>UPPER("Subestação Escola Poeta")</f>
        <v>SUBESTAÇÃO ESCOLA POETA</v>
      </c>
      <c r="J13" s="58"/>
      <c r="K13" s="58"/>
      <c r="L13" s="58" t="s">
        <v>145</v>
      </c>
      <c r="M13" s="58"/>
      <c r="N13" s="351">
        <f>SUM(N14:N26)</f>
        <v>5174.51</v>
      </c>
    </row>
    <row r="14" spans="6:15" ht="42.75">
      <c r="F14" s="353" t="s">
        <v>16628</v>
      </c>
      <c r="G14" s="47" t="s">
        <v>16631</v>
      </c>
      <c r="H14" s="47" t="s">
        <v>5757</v>
      </c>
      <c r="I14" s="61" t="s">
        <v>14964</v>
      </c>
      <c r="J14" s="47" t="s">
        <v>160</v>
      </c>
      <c r="K14" s="477">
        <v>3</v>
      </c>
      <c r="L14" s="433">
        <v>117.4</v>
      </c>
      <c r="M14" s="433">
        <f>TRUNC((L14*$N$8)+L14,2)</f>
        <v>146.97999999999999</v>
      </c>
      <c r="N14" s="352">
        <f>TRUNC(K14*M14,2)</f>
        <v>440.94</v>
      </c>
      <c r="O14" s="52"/>
    </row>
    <row r="15" spans="6:15" ht="28.5">
      <c r="F15" s="353" t="s">
        <v>16628</v>
      </c>
      <c r="G15" s="47" t="s">
        <v>16632</v>
      </c>
      <c r="H15" s="47" t="s">
        <v>5758</v>
      </c>
      <c r="I15" s="61" t="s">
        <v>2105</v>
      </c>
      <c r="J15" s="47" t="s">
        <v>160</v>
      </c>
      <c r="K15" s="477">
        <v>2</v>
      </c>
      <c r="L15" s="433">
        <v>212.69</v>
      </c>
      <c r="M15" s="433">
        <f t="shared" ref="M15:M47" si="0">TRUNC((L15*$N$8)+L15,2)</f>
        <v>266.27999999999997</v>
      </c>
      <c r="N15" s="352">
        <f t="shared" ref="N15:N47" si="1">TRUNC(K15*M15,2)</f>
        <v>532.55999999999995</v>
      </c>
      <c r="O15" s="52"/>
    </row>
    <row r="16" spans="6:15" ht="57">
      <c r="F16" s="353" t="s">
        <v>16629</v>
      </c>
      <c r="G16" s="47" t="s">
        <v>16633</v>
      </c>
      <c r="H16" s="47" t="s">
        <v>16644</v>
      </c>
      <c r="I16" s="61" t="s">
        <v>16655</v>
      </c>
      <c r="J16" s="47" t="s">
        <v>160</v>
      </c>
      <c r="K16" s="477">
        <v>1</v>
      </c>
      <c r="L16" s="433">
        <v>534.16999999999996</v>
      </c>
      <c r="M16" s="433">
        <f t="shared" si="0"/>
        <v>668.78</v>
      </c>
      <c r="N16" s="352">
        <f t="shared" si="1"/>
        <v>668.78</v>
      </c>
      <c r="O16" s="52"/>
    </row>
    <row r="17" spans="6:15" ht="28.5">
      <c r="F17" s="353" t="s">
        <v>16628</v>
      </c>
      <c r="G17" s="47" t="s">
        <v>16634</v>
      </c>
      <c r="H17" s="47" t="s">
        <v>16645</v>
      </c>
      <c r="I17" s="61" t="s">
        <v>16350</v>
      </c>
      <c r="J17" s="47" t="s">
        <v>160</v>
      </c>
      <c r="K17" s="477">
        <v>3</v>
      </c>
      <c r="L17" s="433">
        <v>28.76</v>
      </c>
      <c r="M17" s="433">
        <f t="shared" si="0"/>
        <v>36</v>
      </c>
      <c r="N17" s="352">
        <f t="shared" si="1"/>
        <v>108</v>
      </c>
      <c r="O17" s="52"/>
    </row>
    <row r="18" spans="6:15" ht="28.5">
      <c r="F18" s="353" t="s">
        <v>16628</v>
      </c>
      <c r="G18" s="47" t="s">
        <v>16635</v>
      </c>
      <c r="H18" s="47" t="s">
        <v>16646</v>
      </c>
      <c r="I18" s="61" t="s">
        <v>16256</v>
      </c>
      <c r="J18" s="47" t="s">
        <v>160</v>
      </c>
      <c r="K18" s="477">
        <v>1</v>
      </c>
      <c r="L18" s="433">
        <v>138.85</v>
      </c>
      <c r="M18" s="433">
        <f t="shared" si="0"/>
        <v>173.84</v>
      </c>
      <c r="N18" s="352">
        <f t="shared" si="1"/>
        <v>173.84</v>
      </c>
      <c r="O18" s="52"/>
    </row>
    <row r="19" spans="6:15">
      <c r="F19" s="353" t="s">
        <v>16630</v>
      </c>
      <c r="G19" s="47" t="s">
        <v>16636</v>
      </c>
      <c r="H19" s="47" t="s">
        <v>16647</v>
      </c>
      <c r="I19" s="61" t="s">
        <v>16656</v>
      </c>
      <c r="J19" s="47" t="s">
        <v>160</v>
      </c>
      <c r="K19" s="477">
        <v>3</v>
      </c>
      <c r="L19" s="433">
        <v>14.9</v>
      </c>
      <c r="M19" s="433">
        <f t="shared" si="0"/>
        <v>18.649999999999999</v>
      </c>
      <c r="N19" s="352">
        <f t="shared" si="1"/>
        <v>55.95</v>
      </c>
      <c r="O19" s="52"/>
    </row>
    <row r="20" spans="6:15">
      <c r="F20" s="353" t="s">
        <v>16630</v>
      </c>
      <c r="G20" s="47" t="s">
        <v>16637</v>
      </c>
      <c r="H20" s="47" t="s">
        <v>16648</v>
      </c>
      <c r="I20" s="61" t="s">
        <v>16657</v>
      </c>
      <c r="J20" s="47" t="s">
        <v>160</v>
      </c>
      <c r="K20" s="477">
        <v>3</v>
      </c>
      <c r="L20" s="433">
        <v>21</v>
      </c>
      <c r="M20" s="433">
        <f t="shared" si="0"/>
        <v>26.29</v>
      </c>
      <c r="N20" s="352">
        <f t="shared" si="1"/>
        <v>78.87</v>
      </c>
      <c r="O20" s="52"/>
    </row>
    <row r="21" spans="6:15">
      <c r="F21" s="353" t="s">
        <v>16630</v>
      </c>
      <c r="G21" s="47" t="s">
        <v>16638</v>
      </c>
      <c r="H21" s="47" t="s">
        <v>16649</v>
      </c>
      <c r="I21" s="61" t="s">
        <v>16658</v>
      </c>
      <c r="J21" s="47" t="s">
        <v>160</v>
      </c>
      <c r="K21" s="477">
        <v>8</v>
      </c>
      <c r="L21" s="433">
        <v>21.41</v>
      </c>
      <c r="M21" s="433">
        <f t="shared" si="0"/>
        <v>26.8</v>
      </c>
      <c r="N21" s="352">
        <f t="shared" si="1"/>
        <v>214.4</v>
      </c>
      <c r="O21" s="52"/>
    </row>
    <row r="22" spans="6:15">
      <c r="F22" s="353" t="s">
        <v>16630</v>
      </c>
      <c r="G22" s="47" t="s">
        <v>16639</v>
      </c>
      <c r="H22" s="47" t="s">
        <v>16650</v>
      </c>
      <c r="I22" s="61" t="s">
        <v>16659</v>
      </c>
      <c r="J22" s="47" t="s">
        <v>160</v>
      </c>
      <c r="K22" s="477">
        <v>4</v>
      </c>
      <c r="L22" s="433">
        <v>28.3</v>
      </c>
      <c r="M22" s="433">
        <f t="shared" si="0"/>
        <v>35.43</v>
      </c>
      <c r="N22" s="352">
        <f t="shared" si="1"/>
        <v>141.72</v>
      </c>
      <c r="O22" s="52"/>
    </row>
    <row r="23" spans="6:15">
      <c r="F23" s="353" t="s">
        <v>16630</v>
      </c>
      <c r="G23" s="47" t="s">
        <v>16640</v>
      </c>
      <c r="H23" s="47" t="s">
        <v>16651</v>
      </c>
      <c r="I23" s="61" t="s">
        <v>16660</v>
      </c>
      <c r="J23" s="47" t="s">
        <v>160</v>
      </c>
      <c r="K23" s="477">
        <v>3</v>
      </c>
      <c r="L23" s="433">
        <v>253.85</v>
      </c>
      <c r="M23" s="433">
        <f t="shared" si="0"/>
        <v>317.82</v>
      </c>
      <c r="N23" s="352">
        <f t="shared" si="1"/>
        <v>953.46</v>
      </c>
      <c r="O23" s="52"/>
    </row>
    <row r="24" spans="6:15">
      <c r="F24" s="353" t="s">
        <v>16630</v>
      </c>
      <c r="G24" s="47" t="s">
        <v>16641</v>
      </c>
      <c r="H24" s="47" t="s">
        <v>16652</v>
      </c>
      <c r="I24" s="61" t="s">
        <v>16661</v>
      </c>
      <c r="J24" s="47" t="s">
        <v>160</v>
      </c>
      <c r="K24" s="477">
        <v>3</v>
      </c>
      <c r="L24" s="433">
        <v>14.65</v>
      </c>
      <c r="M24" s="433">
        <f t="shared" si="0"/>
        <v>18.34</v>
      </c>
      <c r="N24" s="352">
        <f t="shared" si="1"/>
        <v>55.02</v>
      </c>
      <c r="O24" s="52"/>
    </row>
    <row r="25" spans="6:15">
      <c r="F25" s="353" t="s">
        <v>16630</v>
      </c>
      <c r="G25" s="47" t="s">
        <v>16642</v>
      </c>
      <c r="H25" s="47" t="s">
        <v>16653</v>
      </c>
      <c r="I25" s="61" t="s">
        <v>16662</v>
      </c>
      <c r="J25" s="47" t="s">
        <v>160</v>
      </c>
      <c r="K25" s="477">
        <v>36</v>
      </c>
      <c r="L25" s="433">
        <v>1.43</v>
      </c>
      <c r="M25" s="433">
        <f t="shared" si="0"/>
        <v>1.79</v>
      </c>
      <c r="N25" s="352">
        <f t="shared" si="1"/>
        <v>64.44</v>
      </c>
      <c r="O25" s="52"/>
    </row>
    <row r="26" spans="6:15">
      <c r="F26" s="353" t="s">
        <v>16630</v>
      </c>
      <c r="G26" s="47" t="s">
        <v>16643</v>
      </c>
      <c r="H26" s="47" t="s">
        <v>16654</v>
      </c>
      <c r="I26" s="61" t="s">
        <v>16663</v>
      </c>
      <c r="J26" s="47" t="s">
        <v>160</v>
      </c>
      <c r="K26" s="477">
        <v>1</v>
      </c>
      <c r="L26" s="433">
        <v>1347.07</v>
      </c>
      <c r="M26" s="433">
        <f t="shared" si="0"/>
        <v>1686.53</v>
      </c>
      <c r="N26" s="352">
        <f t="shared" si="1"/>
        <v>1686.53</v>
      </c>
      <c r="O26" s="52"/>
    </row>
    <row r="27" spans="6:15" ht="15">
      <c r="F27" s="350"/>
      <c r="G27" s="58"/>
      <c r="H27" s="59" t="s">
        <v>131</v>
      </c>
      <c r="I27" s="60" t="s">
        <v>16664</v>
      </c>
      <c r="J27" s="58"/>
      <c r="K27" s="58"/>
      <c r="L27" s="58" t="s">
        <v>145</v>
      </c>
      <c r="M27" s="58"/>
      <c r="N27" s="351">
        <f>SUM(N28:N31)</f>
        <v>3206.16</v>
      </c>
      <c r="O27" s="52"/>
    </row>
    <row r="28" spans="6:15" ht="28.5">
      <c r="F28" s="353" t="s">
        <v>16628</v>
      </c>
      <c r="G28" s="47" t="s">
        <v>16699</v>
      </c>
      <c r="H28" s="47" t="s">
        <v>5760</v>
      </c>
      <c r="I28" s="61" t="s">
        <v>2114</v>
      </c>
      <c r="J28" s="47" t="s">
        <v>146</v>
      </c>
      <c r="K28" s="477">
        <v>27</v>
      </c>
      <c r="L28" s="47">
        <v>66.55</v>
      </c>
      <c r="M28" s="47">
        <f t="shared" si="0"/>
        <v>83.32</v>
      </c>
      <c r="N28" s="352">
        <f t="shared" si="1"/>
        <v>2249.64</v>
      </c>
      <c r="O28" s="52"/>
    </row>
    <row r="29" spans="6:15" ht="42" customHeight="1">
      <c r="F29" s="353" t="s">
        <v>16628</v>
      </c>
      <c r="G29" s="47" t="s">
        <v>16700</v>
      </c>
      <c r="H29" s="47" t="s">
        <v>16703</v>
      </c>
      <c r="I29" s="61" t="s">
        <v>2124</v>
      </c>
      <c r="J29" s="47" t="s">
        <v>160</v>
      </c>
      <c r="K29" s="477">
        <v>4</v>
      </c>
      <c r="L29" s="47">
        <v>22.58</v>
      </c>
      <c r="M29" s="47">
        <f t="shared" si="0"/>
        <v>28.27</v>
      </c>
      <c r="N29" s="352">
        <f t="shared" si="1"/>
        <v>113.08</v>
      </c>
      <c r="O29" s="52"/>
    </row>
    <row r="30" spans="6:15">
      <c r="F30" s="353" t="s">
        <v>16630</v>
      </c>
      <c r="G30" s="47" t="s">
        <v>16701</v>
      </c>
      <c r="H30" s="47" t="s">
        <v>16704</v>
      </c>
      <c r="I30" s="61" t="s">
        <v>16665</v>
      </c>
      <c r="J30" s="47" t="s">
        <v>160</v>
      </c>
      <c r="K30" s="477">
        <v>4</v>
      </c>
      <c r="L30" s="47">
        <v>68.41</v>
      </c>
      <c r="M30" s="47">
        <f t="shared" si="0"/>
        <v>85.64</v>
      </c>
      <c r="N30" s="352">
        <f t="shared" si="1"/>
        <v>342.56</v>
      </c>
      <c r="O30" s="52"/>
    </row>
    <row r="31" spans="6:15" ht="28.5">
      <c r="F31" s="353" t="s">
        <v>16630</v>
      </c>
      <c r="G31" s="47" t="s">
        <v>16702</v>
      </c>
      <c r="H31" s="47" t="s">
        <v>16705</v>
      </c>
      <c r="I31" s="61" t="s">
        <v>16666</v>
      </c>
      <c r="J31" s="47" t="s">
        <v>160</v>
      </c>
      <c r="K31" s="477">
        <v>4</v>
      </c>
      <c r="L31" s="47">
        <v>100.02</v>
      </c>
      <c r="M31" s="47">
        <f t="shared" si="0"/>
        <v>125.22</v>
      </c>
      <c r="N31" s="352">
        <f t="shared" si="1"/>
        <v>500.88</v>
      </c>
      <c r="O31" s="52"/>
    </row>
    <row r="32" spans="6:15" ht="15">
      <c r="F32" s="350"/>
      <c r="G32" s="58"/>
      <c r="H32" s="59" t="s">
        <v>5740</v>
      </c>
      <c r="I32" s="60" t="s">
        <v>16667</v>
      </c>
      <c r="J32" s="58"/>
      <c r="K32" s="58"/>
      <c r="L32" s="58" t="s">
        <v>145</v>
      </c>
      <c r="M32" s="58"/>
      <c r="N32" s="351">
        <f>SUM(N33:N44)</f>
        <v>10404.500000000002</v>
      </c>
      <c r="O32" s="52"/>
    </row>
    <row r="33" spans="6:15" ht="28.5">
      <c r="F33" s="183" t="s">
        <v>16630</v>
      </c>
      <c r="G33" s="47" t="s">
        <v>16668</v>
      </c>
      <c r="H33" s="47" t="s">
        <v>5762</v>
      </c>
      <c r="I33" s="61" t="s">
        <v>16691</v>
      </c>
      <c r="J33" s="47" t="s">
        <v>160</v>
      </c>
      <c r="K33" s="47">
        <v>12</v>
      </c>
      <c r="L33" s="433">
        <v>7.79</v>
      </c>
      <c r="M33" s="433">
        <f t="shared" si="0"/>
        <v>9.75</v>
      </c>
      <c r="N33" s="352">
        <f t="shared" si="1"/>
        <v>117</v>
      </c>
      <c r="O33" s="52"/>
    </row>
    <row r="34" spans="6:15">
      <c r="F34" s="183" t="s">
        <v>16630</v>
      </c>
      <c r="G34" s="47" t="s">
        <v>16669</v>
      </c>
      <c r="H34" s="47" t="s">
        <v>16680</v>
      </c>
      <c r="I34" s="61" t="s">
        <v>16692</v>
      </c>
      <c r="J34" s="47" t="s">
        <v>160</v>
      </c>
      <c r="K34" s="47">
        <v>1</v>
      </c>
      <c r="L34" s="433">
        <v>33.33</v>
      </c>
      <c r="M34" s="433">
        <f t="shared" si="0"/>
        <v>41.72</v>
      </c>
      <c r="N34" s="352">
        <f t="shared" si="1"/>
        <v>41.72</v>
      </c>
      <c r="O34" s="52"/>
    </row>
    <row r="35" spans="6:15">
      <c r="F35" s="183" t="s">
        <v>16630</v>
      </c>
      <c r="G35" s="47" t="s">
        <v>16670</v>
      </c>
      <c r="H35" s="47" t="s">
        <v>16681</v>
      </c>
      <c r="I35" s="61" t="s">
        <v>16693</v>
      </c>
      <c r="J35" s="47" t="s">
        <v>160</v>
      </c>
      <c r="K35" s="47">
        <v>2</v>
      </c>
      <c r="L35" s="433">
        <v>399.58</v>
      </c>
      <c r="M35" s="433">
        <f t="shared" si="0"/>
        <v>500.27</v>
      </c>
      <c r="N35" s="352">
        <f t="shared" si="1"/>
        <v>1000.54</v>
      </c>
      <c r="O35" s="52"/>
    </row>
    <row r="36" spans="6:15">
      <c r="F36" s="183" t="s">
        <v>16630</v>
      </c>
      <c r="G36" s="47" t="s">
        <v>16671</v>
      </c>
      <c r="H36" s="47" t="s">
        <v>16682</v>
      </c>
      <c r="I36" s="61" t="s">
        <v>16694</v>
      </c>
      <c r="J36" s="47" t="s">
        <v>160</v>
      </c>
      <c r="K36" s="47">
        <v>2</v>
      </c>
      <c r="L36" s="433">
        <v>63.8</v>
      </c>
      <c r="M36" s="433">
        <f t="shared" si="0"/>
        <v>79.87</v>
      </c>
      <c r="N36" s="352">
        <f t="shared" si="1"/>
        <v>159.74</v>
      </c>
      <c r="O36" s="52"/>
    </row>
    <row r="37" spans="6:15">
      <c r="F37" s="183" t="s">
        <v>16630</v>
      </c>
      <c r="G37" s="47" t="s">
        <v>16672</v>
      </c>
      <c r="H37" s="47" t="s">
        <v>16683</v>
      </c>
      <c r="I37" s="61" t="s">
        <v>16695</v>
      </c>
      <c r="J37" s="47" t="s">
        <v>160</v>
      </c>
      <c r="K37" s="47">
        <v>2</v>
      </c>
      <c r="L37" s="433">
        <v>26.04</v>
      </c>
      <c r="M37" s="433">
        <f t="shared" si="0"/>
        <v>32.6</v>
      </c>
      <c r="N37" s="352">
        <f t="shared" si="1"/>
        <v>65.2</v>
      </c>
      <c r="O37" s="52"/>
    </row>
    <row r="38" spans="6:15">
      <c r="F38" s="183" t="s">
        <v>16630</v>
      </c>
      <c r="G38" s="47" t="s">
        <v>16673</v>
      </c>
      <c r="H38" s="47" t="s">
        <v>16684</v>
      </c>
      <c r="I38" s="61" t="s">
        <v>16696</v>
      </c>
      <c r="J38" s="47" t="s">
        <v>146</v>
      </c>
      <c r="K38" s="47">
        <v>10</v>
      </c>
      <c r="L38" s="433">
        <v>3.8</v>
      </c>
      <c r="M38" s="433">
        <f t="shared" si="0"/>
        <v>4.75</v>
      </c>
      <c r="N38" s="352">
        <f t="shared" si="1"/>
        <v>47.5</v>
      </c>
      <c r="O38" s="52"/>
    </row>
    <row r="39" spans="6:15">
      <c r="F39" s="183" t="s">
        <v>16630</v>
      </c>
      <c r="G39" s="47" t="s">
        <v>16674</v>
      </c>
      <c r="H39" s="47" t="s">
        <v>16685</v>
      </c>
      <c r="I39" s="61" t="s">
        <v>16697</v>
      </c>
      <c r="J39" s="47" t="s">
        <v>160</v>
      </c>
      <c r="K39" s="47">
        <v>1</v>
      </c>
      <c r="L39" s="433">
        <v>2567.11</v>
      </c>
      <c r="M39" s="433">
        <f t="shared" si="0"/>
        <v>3214.02</v>
      </c>
      <c r="N39" s="352">
        <f t="shared" si="1"/>
        <v>3214.02</v>
      </c>
      <c r="O39" s="52"/>
    </row>
    <row r="40" spans="6:15" ht="42.75">
      <c r="F40" s="183" t="s">
        <v>16628</v>
      </c>
      <c r="G40" s="47" t="s">
        <v>16675</v>
      </c>
      <c r="H40" s="47" t="s">
        <v>16686</v>
      </c>
      <c r="I40" s="61" t="s">
        <v>16277</v>
      </c>
      <c r="J40" s="47" t="s">
        <v>146</v>
      </c>
      <c r="K40" s="47">
        <v>14</v>
      </c>
      <c r="L40" s="433">
        <v>41.43</v>
      </c>
      <c r="M40" s="433">
        <f t="shared" si="0"/>
        <v>51.87</v>
      </c>
      <c r="N40" s="352">
        <f t="shared" si="1"/>
        <v>726.18</v>
      </c>
      <c r="O40" s="52"/>
    </row>
    <row r="41" spans="6:15" ht="42.75">
      <c r="F41" s="183" t="s">
        <v>16628</v>
      </c>
      <c r="G41" s="47" t="s">
        <v>16676</v>
      </c>
      <c r="H41" s="47" t="s">
        <v>16687</v>
      </c>
      <c r="I41" s="61" t="s">
        <v>16279</v>
      </c>
      <c r="J41" s="47" t="s">
        <v>146</v>
      </c>
      <c r="K41" s="47">
        <v>42</v>
      </c>
      <c r="L41" s="433">
        <v>85.62</v>
      </c>
      <c r="M41" s="433">
        <f t="shared" si="0"/>
        <v>107.19</v>
      </c>
      <c r="N41" s="352">
        <f t="shared" si="1"/>
        <v>4501.9799999999996</v>
      </c>
      <c r="O41" s="52"/>
    </row>
    <row r="42" spans="6:15" ht="42.75">
      <c r="F42" s="183" t="s">
        <v>16628</v>
      </c>
      <c r="G42" s="47" t="s">
        <v>16677</v>
      </c>
      <c r="H42" s="47" t="s">
        <v>16688</v>
      </c>
      <c r="I42" s="61" t="s">
        <v>1850</v>
      </c>
      <c r="J42" s="47" t="s">
        <v>146</v>
      </c>
      <c r="K42" s="47">
        <v>6</v>
      </c>
      <c r="L42" s="433">
        <v>49.06</v>
      </c>
      <c r="M42" s="433">
        <f t="shared" si="0"/>
        <v>61.42</v>
      </c>
      <c r="N42" s="352">
        <f t="shared" si="1"/>
        <v>368.52</v>
      </c>
      <c r="O42" s="52"/>
    </row>
    <row r="43" spans="6:15" ht="42.75">
      <c r="F43" s="183" t="s">
        <v>16628</v>
      </c>
      <c r="G43" s="47" t="s">
        <v>16678</v>
      </c>
      <c r="H43" s="47" t="s">
        <v>16689</v>
      </c>
      <c r="I43" s="61" t="s">
        <v>1901</v>
      </c>
      <c r="J43" s="47" t="s">
        <v>160</v>
      </c>
      <c r="K43" s="47">
        <v>2</v>
      </c>
      <c r="L43" s="433">
        <v>38.979999999999997</v>
      </c>
      <c r="M43" s="433">
        <f t="shared" si="0"/>
        <v>48.8</v>
      </c>
      <c r="N43" s="352">
        <f t="shared" si="1"/>
        <v>97.6</v>
      </c>
      <c r="O43" s="52"/>
    </row>
    <row r="44" spans="6:15" ht="42.75">
      <c r="F44" s="183" t="s">
        <v>16628</v>
      </c>
      <c r="G44" s="47" t="s">
        <v>16679</v>
      </c>
      <c r="H44" s="47" t="s">
        <v>16690</v>
      </c>
      <c r="I44" s="61" t="s">
        <v>1896</v>
      </c>
      <c r="J44" s="47" t="s">
        <v>160</v>
      </c>
      <c r="K44" s="47">
        <v>2</v>
      </c>
      <c r="L44" s="433">
        <v>25.76</v>
      </c>
      <c r="M44" s="433">
        <f t="shared" si="0"/>
        <v>32.25</v>
      </c>
      <c r="N44" s="352">
        <f t="shared" si="1"/>
        <v>64.5</v>
      </c>
      <c r="O44" s="52"/>
    </row>
    <row r="45" spans="6:15" ht="15">
      <c r="F45" s="350"/>
      <c r="G45" s="58"/>
      <c r="H45" s="59" t="s">
        <v>5792</v>
      </c>
      <c r="I45" s="60" t="s">
        <v>16698</v>
      </c>
      <c r="J45" s="58"/>
      <c r="K45" s="58"/>
      <c r="L45" s="58" t="s">
        <v>145</v>
      </c>
      <c r="M45" s="58"/>
      <c r="N45" s="351">
        <f>SUM(N46:N47)</f>
        <v>1626.69</v>
      </c>
      <c r="O45" s="52"/>
    </row>
    <row r="46" spans="6:15" ht="42.75">
      <c r="F46" s="183" t="s">
        <v>16628</v>
      </c>
      <c r="G46" s="47" t="s">
        <v>16706</v>
      </c>
      <c r="H46" s="47" t="s">
        <v>5793</v>
      </c>
      <c r="I46" s="61" t="s">
        <v>1921</v>
      </c>
      <c r="J46" s="47" t="s">
        <v>146</v>
      </c>
      <c r="K46" s="47">
        <v>4.2</v>
      </c>
      <c r="L46" s="47">
        <v>43.84</v>
      </c>
      <c r="M46" s="47">
        <f t="shared" si="0"/>
        <v>54.88</v>
      </c>
      <c r="N46" s="352">
        <f t="shared" si="1"/>
        <v>230.49</v>
      </c>
      <c r="O46" s="52"/>
    </row>
    <row r="47" spans="6:15" ht="42.75">
      <c r="F47" s="183" t="s">
        <v>16628</v>
      </c>
      <c r="G47" s="47" t="s">
        <v>16707</v>
      </c>
      <c r="H47" s="47" t="s">
        <v>5801</v>
      </c>
      <c r="I47" s="61" t="s">
        <v>1923</v>
      </c>
      <c r="J47" s="47" t="s">
        <v>146</v>
      </c>
      <c r="K47" s="47">
        <v>12.6</v>
      </c>
      <c r="L47" s="47">
        <v>88.51</v>
      </c>
      <c r="M47" s="47">
        <f t="shared" si="0"/>
        <v>110.81</v>
      </c>
      <c r="N47" s="352">
        <f t="shared" si="1"/>
        <v>1396.2</v>
      </c>
      <c r="O47" s="52"/>
    </row>
    <row r="48" spans="6:15" ht="15">
      <c r="F48" s="348"/>
      <c r="G48" s="56"/>
      <c r="H48" s="57" t="s">
        <v>5753</v>
      </c>
      <c r="I48" s="475" t="str">
        <f>UPPER("Subestação Escola Sustentavel")</f>
        <v>SUBESTAÇÃO ESCOLA SUSTENTAVEL</v>
      </c>
      <c r="J48" s="56"/>
      <c r="K48" s="56"/>
      <c r="L48" s="56" t="s">
        <v>145</v>
      </c>
      <c r="M48" s="56"/>
      <c r="N48" s="349">
        <f>ROUND(N49+N52+N67,2)</f>
        <v>34066.32</v>
      </c>
      <c r="O48" s="197"/>
    </row>
    <row r="49" spans="6:15" ht="15">
      <c r="F49" s="350"/>
      <c r="G49" s="58"/>
      <c r="H49" s="59" t="s">
        <v>5754</v>
      </c>
      <c r="I49" s="60" t="str">
        <f>UPPER("Aterramento")</f>
        <v>ATERRAMENTO</v>
      </c>
      <c r="J49" s="58"/>
      <c r="K49" s="58"/>
      <c r="L49" s="58" t="s">
        <v>145</v>
      </c>
      <c r="M49" s="58"/>
      <c r="N49" s="351">
        <f>SUM(N50:N51)</f>
        <v>1388.02</v>
      </c>
      <c r="O49" s="52"/>
    </row>
    <row r="50" spans="6:15" ht="28.5">
      <c r="F50" s="183" t="s">
        <v>16628</v>
      </c>
      <c r="G50" s="47" t="s">
        <v>16699</v>
      </c>
      <c r="H50" s="47" t="s">
        <v>16708</v>
      </c>
      <c r="I50" s="61" t="s">
        <v>2114</v>
      </c>
      <c r="J50" s="47" t="s">
        <v>146</v>
      </c>
      <c r="K50" s="47">
        <v>5</v>
      </c>
      <c r="L50" s="47">
        <v>66.55</v>
      </c>
      <c r="M50" s="47">
        <f t="shared" ref="M50:M74" si="2">TRUNC((L50*$N$8)+L50,2)</f>
        <v>83.32</v>
      </c>
      <c r="N50" s="352">
        <f t="shared" ref="N50:N74" si="3">TRUNC(K50*M50,2)</f>
        <v>416.6</v>
      </c>
      <c r="O50" s="52"/>
    </row>
    <row r="51" spans="6:15" ht="28.5">
      <c r="F51" s="183" t="s">
        <v>16628</v>
      </c>
      <c r="G51" s="47" t="s">
        <v>16710</v>
      </c>
      <c r="H51" s="47" t="s">
        <v>16709</v>
      </c>
      <c r="I51" s="61" t="s">
        <v>16711</v>
      </c>
      <c r="J51" s="47" t="s">
        <v>160</v>
      </c>
      <c r="K51" s="47">
        <v>1</v>
      </c>
      <c r="L51" s="433">
        <v>775.9</v>
      </c>
      <c r="M51" s="47">
        <f t="shared" si="2"/>
        <v>971.42</v>
      </c>
      <c r="N51" s="352">
        <f t="shared" si="3"/>
        <v>971.42</v>
      </c>
      <c r="O51" s="52"/>
    </row>
    <row r="52" spans="6:15" ht="15">
      <c r="F52" s="350"/>
      <c r="G52" s="58"/>
      <c r="H52" s="59" t="s">
        <v>16728</v>
      </c>
      <c r="I52" s="60" t="s">
        <v>16667</v>
      </c>
      <c r="J52" s="58"/>
      <c r="K52" s="58"/>
      <c r="L52" s="58" t="s">
        <v>145</v>
      </c>
      <c r="M52" s="58"/>
      <c r="N52" s="351">
        <f>SUM(N53:N66)</f>
        <v>24125.89</v>
      </c>
      <c r="O52" s="52"/>
    </row>
    <row r="53" spans="6:15" ht="28.5">
      <c r="F53" s="183" t="s">
        <v>16630</v>
      </c>
      <c r="G53" s="47" t="s">
        <v>16668</v>
      </c>
      <c r="H53" s="47" t="s">
        <v>16737</v>
      </c>
      <c r="I53" s="61" t="s">
        <v>16691</v>
      </c>
      <c r="J53" s="47" t="s">
        <v>160</v>
      </c>
      <c r="K53" s="47">
        <v>6</v>
      </c>
      <c r="L53" s="433">
        <v>7.79</v>
      </c>
      <c r="M53" s="433">
        <f t="shared" si="2"/>
        <v>9.75</v>
      </c>
      <c r="N53" s="352">
        <f t="shared" si="3"/>
        <v>58.5</v>
      </c>
      <c r="O53" s="52"/>
    </row>
    <row r="54" spans="6:15" ht="28.5">
      <c r="F54" s="183" t="s">
        <v>16630</v>
      </c>
      <c r="G54" s="47" t="s">
        <v>16713</v>
      </c>
      <c r="H54" s="47" t="s">
        <v>16738</v>
      </c>
      <c r="I54" s="61" t="s">
        <v>16724</v>
      </c>
      <c r="J54" s="47" t="s">
        <v>160</v>
      </c>
      <c r="K54" s="47">
        <v>30</v>
      </c>
      <c r="L54" s="433">
        <v>12.39</v>
      </c>
      <c r="M54" s="433">
        <f t="shared" si="2"/>
        <v>15.51</v>
      </c>
      <c r="N54" s="352">
        <f t="shared" si="3"/>
        <v>465.3</v>
      </c>
      <c r="O54" s="52"/>
    </row>
    <row r="55" spans="6:15">
      <c r="F55" s="183" t="s">
        <v>16630</v>
      </c>
      <c r="G55" s="47" t="s">
        <v>16729</v>
      </c>
      <c r="H55" s="47" t="s">
        <v>16739</v>
      </c>
      <c r="I55" s="61" t="s">
        <v>16751</v>
      </c>
      <c r="J55" s="47" t="s">
        <v>160</v>
      </c>
      <c r="K55" s="47">
        <v>2</v>
      </c>
      <c r="L55" s="433">
        <v>45.45</v>
      </c>
      <c r="M55" s="433">
        <f t="shared" si="2"/>
        <v>56.9</v>
      </c>
      <c r="N55" s="352">
        <f t="shared" si="3"/>
        <v>113.8</v>
      </c>
      <c r="O55" s="52"/>
    </row>
    <row r="56" spans="6:15">
      <c r="F56" s="183" t="s">
        <v>16630</v>
      </c>
      <c r="G56" s="47" t="s">
        <v>16730</v>
      </c>
      <c r="H56" s="47" t="s">
        <v>16740</v>
      </c>
      <c r="I56" s="61" t="s">
        <v>16752</v>
      </c>
      <c r="J56" s="47" t="s">
        <v>160</v>
      </c>
      <c r="K56" s="47">
        <v>1.5</v>
      </c>
      <c r="L56" s="433">
        <v>525.58000000000004</v>
      </c>
      <c r="M56" s="433">
        <f t="shared" si="2"/>
        <v>658.02</v>
      </c>
      <c r="N56" s="352">
        <f t="shared" si="3"/>
        <v>987.03</v>
      </c>
      <c r="O56" s="52"/>
    </row>
    <row r="57" spans="6:15">
      <c r="F57" s="183" t="s">
        <v>16630</v>
      </c>
      <c r="G57" s="47" t="s">
        <v>16731</v>
      </c>
      <c r="H57" s="47" t="s">
        <v>16741</v>
      </c>
      <c r="I57" s="61" t="s">
        <v>16753</v>
      </c>
      <c r="J57" s="47" t="s">
        <v>160</v>
      </c>
      <c r="K57" s="47">
        <v>2</v>
      </c>
      <c r="L57" s="433">
        <v>99.88</v>
      </c>
      <c r="M57" s="433">
        <f t="shared" si="2"/>
        <v>125.04</v>
      </c>
      <c r="N57" s="352">
        <f t="shared" si="3"/>
        <v>250.08</v>
      </c>
      <c r="O57" s="52"/>
    </row>
    <row r="58" spans="6:15">
      <c r="F58" s="183" t="s">
        <v>16630</v>
      </c>
      <c r="G58" s="47" t="s">
        <v>16732</v>
      </c>
      <c r="H58" s="47" t="s">
        <v>16742</v>
      </c>
      <c r="I58" s="61" t="s">
        <v>16754</v>
      </c>
      <c r="J58" s="47" t="s">
        <v>160</v>
      </c>
      <c r="K58" s="47">
        <v>4</v>
      </c>
      <c r="L58" s="433">
        <v>36.86</v>
      </c>
      <c r="M58" s="433">
        <f t="shared" si="2"/>
        <v>46.14</v>
      </c>
      <c r="N58" s="352">
        <f t="shared" si="3"/>
        <v>184.56</v>
      </c>
      <c r="O58" s="52"/>
    </row>
    <row r="59" spans="6:15">
      <c r="F59" s="183" t="s">
        <v>16630</v>
      </c>
      <c r="G59" s="47" t="s">
        <v>16673</v>
      </c>
      <c r="H59" s="47" t="s">
        <v>16743</v>
      </c>
      <c r="I59" s="61" t="s">
        <v>16696</v>
      </c>
      <c r="J59" s="47" t="s">
        <v>146</v>
      </c>
      <c r="K59" s="47">
        <v>10</v>
      </c>
      <c r="L59" s="433">
        <v>3.8</v>
      </c>
      <c r="M59" s="433">
        <f t="shared" si="2"/>
        <v>4.75</v>
      </c>
      <c r="N59" s="352">
        <f t="shared" si="3"/>
        <v>47.5</v>
      </c>
      <c r="O59" s="52"/>
    </row>
    <row r="60" spans="6:15">
      <c r="F60" s="183" t="s">
        <v>16630</v>
      </c>
      <c r="G60" s="47" t="s">
        <v>16674</v>
      </c>
      <c r="H60" s="47" t="s">
        <v>16744</v>
      </c>
      <c r="I60" s="61" t="s">
        <v>16697</v>
      </c>
      <c r="J60" s="47" t="s">
        <v>160</v>
      </c>
      <c r="K60" s="47">
        <v>1</v>
      </c>
      <c r="L60" s="433">
        <v>2567.11</v>
      </c>
      <c r="M60" s="433">
        <f t="shared" si="2"/>
        <v>3214.02</v>
      </c>
      <c r="N60" s="352">
        <f t="shared" si="3"/>
        <v>3214.02</v>
      </c>
      <c r="O60" s="52"/>
    </row>
    <row r="61" spans="6:15" ht="42.75">
      <c r="F61" s="183" t="s">
        <v>16628</v>
      </c>
      <c r="G61" s="47" t="s">
        <v>16712</v>
      </c>
      <c r="H61" s="47" t="s">
        <v>16745</v>
      </c>
      <c r="I61" s="61" t="s">
        <v>16274</v>
      </c>
      <c r="J61" s="47" t="s">
        <v>146</v>
      </c>
      <c r="K61" s="47">
        <v>75.599999999999994</v>
      </c>
      <c r="L61" s="433">
        <v>145.33000000000001</v>
      </c>
      <c r="M61" s="433">
        <f t="shared" si="2"/>
        <v>181.95</v>
      </c>
      <c r="N61" s="352">
        <f t="shared" si="3"/>
        <v>13755.42</v>
      </c>
      <c r="O61" s="52"/>
    </row>
    <row r="62" spans="6:15" ht="42.75">
      <c r="F62" s="183" t="s">
        <v>16628</v>
      </c>
      <c r="G62" s="47" t="s">
        <v>16676</v>
      </c>
      <c r="H62" s="47" t="s">
        <v>16746</v>
      </c>
      <c r="I62" s="61" t="s">
        <v>16279</v>
      </c>
      <c r="J62" s="47" t="s">
        <v>146</v>
      </c>
      <c r="K62" s="47">
        <v>25.2</v>
      </c>
      <c r="L62" s="433">
        <v>85.62</v>
      </c>
      <c r="M62" s="433">
        <f t="shared" si="2"/>
        <v>107.19</v>
      </c>
      <c r="N62" s="352">
        <f t="shared" si="3"/>
        <v>2701.18</v>
      </c>
      <c r="O62" s="52"/>
    </row>
    <row r="63" spans="6:15" ht="42.75">
      <c r="F63" s="183" t="s">
        <v>16628</v>
      </c>
      <c r="G63" s="47" t="s">
        <v>16733</v>
      </c>
      <c r="H63" s="47" t="s">
        <v>16747</v>
      </c>
      <c r="I63" s="61" t="s">
        <v>1845</v>
      </c>
      <c r="J63" s="47" t="s">
        <v>146</v>
      </c>
      <c r="K63" s="47">
        <v>3</v>
      </c>
      <c r="L63" s="433">
        <v>18.38</v>
      </c>
      <c r="M63" s="433">
        <f t="shared" si="2"/>
        <v>23.01</v>
      </c>
      <c r="N63" s="352">
        <f t="shared" si="3"/>
        <v>69.03</v>
      </c>
      <c r="O63" s="52"/>
    </row>
    <row r="64" spans="6:15" ht="42.75">
      <c r="F64" s="183" t="s">
        <v>16628</v>
      </c>
      <c r="G64" s="47" t="s">
        <v>16734</v>
      </c>
      <c r="H64" s="47" t="s">
        <v>16748</v>
      </c>
      <c r="I64" s="61" t="s">
        <v>1889</v>
      </c>
      <c r="J64" s="47" t="s">
        <v>160</v>
      </c>
      <c r="K64" s="47">
        <v>1</v>
      </c>
      <c r="L64" s="433">
        <v>18.72</v>
      </c>
      <c r="M64" s="433">
        <f t="shared" si="2"/>
        <v>23.43</v>
      </c>
      <c r="N64" s="352">
        <f t="shared" si="3"/>
        <v>23.43</v>
      </c>
      <c r="O64" s="52"/>
    </row>
    <row r="65" spans="6:15" ht="42.75">
      <c r="F65" s="183" t="s">
        <v>16628</v>
      </c>
      <c r="G65" s="47" t="s">
        <v>16735</v>
      </c>
      <c r="H65" s="47" t="s">
        <v>16749</v>
      </c>
      <c r="I65" s="61" t="s">
        <v>1867</v>
      </c>
      <c r="J65" s="47" t="s">
        <v>160</v>
      </c>
      <c r="K65" s="47">
        <v>2</v>
      </c>
      <c r="L65" s="433">
        <v>11.86</v>
      </c>
      <c r="M65" s="433">
        <f t="shared" si="2"/>
        <v>14.84</v>
      </c>
      <c r="N65" s="352">
        <f t="shared" si="3"/>
        <v>29.68</v>
      </c>
      <c r="O65" s="52"/>
    </row>
    <row r="66" spans="6:15">
      <c r="F66" s="183" t="s">
        <v>16630</v>
      </c>
      <c r="G66" s="47" t="s">
        <v>16736</v>
      </c>
      <c r="H66" s="47" t="s">
        <v>16750</v>
      </c>
      <c r="I66" s="61" t="s">
        <v>16755</v>
      </c>
      <c r="J66" s="47" t="s">
        <v>160</v>
      </c>
      <c r="K66" s="47">
        <v>1</v>
      </c>
      <c r="L66" s="433">
        <v>1778.25</v>
      </c>
      <c r="M66" s="433">
        <f t="shared" si="2"/>
        <v>2226.36</v>
      </c>
      <c r="N66" s="352">
        <f t="shared" si="3"/>
        <v>2226.36</v>
      </c>
      <c r="O66" s="52"/>
    </row>
    <row r="67" spans="6:15" ht="15">
      <c r="F67" s="350"/>
      <c r="G67" s="58"/>
      <c r="H67" s="59" t="s">
        <v>16756</v>
      </c>
      <c r="I67" s="60" t="s">
        <v>16698</v>
      </c>
      <c r="J67" s="58"/>
      <c r="K67" s="58"/>
      <c r="L67" s="58" t="s">
        <v>145</v>
      </c>
      <c r="M67" s="58"/>
      <c r="N67" s="351">
        <f>SUM(N68:N74)</f>
        <v>8552.4100000000017</v>
      </c>
      <c r="O67" s="52"/>
    </row>
    <row r="68" spans="6:15" ht="42.75">
      <c r="F68" s="353" t="s">
        <v>16628</v>
      </c>
      <c r="G68" s="47" t="s">
        <v>16712</v>
      </c>
      <c r="H68" s="47" t="s">
        <v>16717</v>
      </c>
      <c r="I68" s="61" t="s">
        <v>16274</v>
      </c>
      <c r="J68" s="47" t="s">
        <v>146</v>
      </c>
      <c r="K68" s="47">
        <v>33.6</v>
      </c>
      <c r="L68" s="433">
        <v>145.33000000000001</v>
      </c>
      <c r="M68" s="433">
        <f t="shared" si="2"/>
        <v>181.95</v>
      </c>
      <c r="N68" s="352">
        <f t="shared" si="3"/>
        <v>6113.52</v>
      </c>
      <c r="O68" s="52"/>
    </row>
    <row r="69" spans="6:15" ht="42.75">
      <c r="F69" s="183" t="s">
        <v>16628</v>
      </c>
      <c r="G69" s="47" t="s">
        <v>16707</v>
      </c>
      <c r="H69" s="47" t="s">
        <v>16718</v>
      </c>
      <c r="I69" s="61" t="s">
        <v>1923</v>
      </c>
      <c r="J69" s="47" t="s">
        <v>146</v>
      </c>
      <c r="K69" s="47">
        <v>11.2</v>
      </c>
      <c r="L69" s="433">
        <v>88.51</v>
      </c>
      <c r="M69" s="433">
        <f t="shared" si="2"/>
        <v>110.81</v>
      </c>
      <c r="N69" s="352">
        <f t="shared" si="3"/>
        <v>1241.07</v>
      </c>
      <c r="O69" s="52"/>
    </row>
    <row r="70" spans="6:15" ht="28.5">
      <c r="F70" s="183" t="s">
        <v>16630</v>
      </c>
      <c r="G70" s="47" t="s">
        <v>16668</v>
      </c>
      <c r="H70" s="47" t="s">
        <v>16719</v>
      </c>
      <c r="I70" s="61" t="s">
        <v>16691</v>
      </c>
      <c r="J70" s="47" t="s">
        <v>160</v>
      </c>
      <c r="K70" s="47">
        <v>4</v>
      </c>
      <c r="L70" s="433">
        <v>7.79</v>
      </c>
      <c r="M70" s="433">
        <f t="shared" si="2"/>
        <v>9.75</v>
      </c>
      <c r="N70" s="352">
        <f t="shared" si="3"/>
        <v>39</v>
      </c>
      <c r="O70" s="52"/>
    </row>
    <row r="71" spans="6:15" ht="28.5">
      <c r="F71" s="183" t="s">
        <v>16630</v>
      </c>
      <c r="G71" s="47" t="s">
        <v>16713</v>
      </c>
      <c r="H71" s="47" t="s">
        <v>16720</v>
      </c>
      <c r="I71" s="61" t="s">
        <v>16724</v>
      </c>
      <c r="J71" s="47" t="s">
        <v>160</v>
      </c>
      <c r="K71" s="47">
        <v>6</v>
      </c>
      <c r="L71" s="433">
        <v>12.39</v>
      </c>
      <c r="M71" s="433">
        <f t="shared" si="2"/>
        <v>15.51</v>
      </c>
      <c r="N71" s="352">
        <f t="shared" si="3"/>
        <v>93.06</v>
      </c>
      <c r="O71" s="52"/>
    </row>
    <row r="72" spans="6:15">
      <c r="F72" s="183" t="s">
        <v>16630</v>
      </c>
      <c r="G72" s="47" t="s">
        <v>16714</v>
      </c>
      <c r="H72" s="47" t="s">
        <v>16721</v>
      </c>
      <c r="I72" s="61" t="s">
        <v>16725</v>
      </c>
      <c r="J72" s="47" t="s">
        <v>146</v>
      </c>
      <c r="K72" s="47">
        <v>6</v>
      </c>
      <c r="L72" s="433">
        <v>82.07</v>
      </c>
      <c r="M72" s="433">
        <f t="shared" si="2"/>
        <v>102.75</v>
      </c>
      <c r="N72" s="352">
        <f t="shared" si="3"/>
        <v>616.5</v>
      </c>
      <c r="O72" s="52"/>
    </row>
    <row r="73" spans="6:15">
      <c r="F73" s="183" t="s">
        <v>16630</v>
      </c>
      <c r="G73" s="47" t="s">
        <v>16715</v>
      </c>
      <c r="H73" s="47" t="s">
        <v>16722</v>
      </c>
      <c r="I73" s="61" t="s">
        <v>16726</v>
      </c>
      <c r="J73" s="47" t="s">
        <v>160</v>
      </c>
      <c r="K73" s="47">
        <v>2</v>
      </c>
      <c r="L73" s="433">
        <v>92.09</v>
      </c>
      <c r="M73" s="433">
        <f t="shared" si="2"/>
        <v>115.29</v>
      </c>
      <c r="N73" s="352">
        <f t="shared" si="3"/>
        <v>230.58</v>
      </c>
      <c r="O73" s="52"/>
    </row>
    <row r="74" spans="6:15">
      <c r="F74" s="183" t="s">
        <v>16630</v>
      </c>
      <c r="G74" s="47" t="s">
        <v>16716</v>
      </c>
      <c r="H74" s="47" t="s">
        <v>16723</v>
      </c>
      <c r="I74" s="61" t="s">
        <v>16727</v>
      </c>
      <c r="J74" s="47" t="s">
        <v>160</v>
      </c>
      <c r="K74" s="47">
        <v>4</v>
      </c>
      <c r="L74" s="433">
        <v>43.67</v>
      </c>
      <c r="M74" s="433">
        <f t="shared" si="2"/>
        <v>54.67</v>
      </c>
      <c r="N74" s="352">
        <f t="shared" si="3"/>
        <v>218.68</v>
      </c>
      <c r="O74" s="52"/>
    </row>
    <row r="75" spans="6:15" ht="15">
      <c r="F75" s="348"/>
      <c r="G75" s="56"/>
      <c r="H75" s="57" t="s">
        <v>16757</v>
      </c>
      <c r="I75" s="475" t="str">
        <f>UPPER("Subestação Escola 12 Salas")</f>
        <v>SUBESTAÇÃO ESCOLA 12 SALAS</v>
      </c>
      <c r="J75" s="56"/>
      <c r="K75" s="56"/>
      <c r="L75" s="56" t="s">
        <v>145</v>
      </c>
      <c r="M75" s="56"/>
      <c r="N75" s="349">
        <f>ROUND(N76,2)</f>
        <v>50116.4</v>
      </c>
      <c r="O75" s="197"/>
    </row>
    <row r="76" spans="6:15" ht="15">
      <c r="F76" s="350"/>
      <c r="G76" s="58"/>
      <c r="H76" s="59" t="s">
        <v>5755</v>
      </c>
      <c r="I76" s="60" t="s">
        <v>16698</v>
      </c>
      <c r="J76" s="58"/>
      <c r="K76" s="58"/>
      <c r="L76" s="58" t="s">
        <v>145</v>
      </c>
      <c r="M76" s="58"/>
      <c r="N76" s="351">
        <f>SUM(N77:N87)</f>
        <v>50116.399999999994</v>
      </c>
      <c r="O76" s="52"/>
    </row>
    <row r="77" spans="6:15" ht="28.5">
      <c r="F77" s="353" t="s">
        <v>16630</v>
      </c>
      <c r="G77" s="47" t="s">
        <v>16668</v>
      </c>
      <c r="H77" s="47" t="s">
        <v>16760</v>
      </c>
      <c r="I77" s="61" t="s">
        <v>16691</v>
      </c>
      <c r="J77" s="47" t="s">
        <v>160</v>
      </c>
      <c r="K77" s="47">
        <v>4</v>
      </c>
      <c r="L77" s="433">
        <v>7.79</v>
      </c>
      <c r="M77" s="433">
        <f t="shared" ref="M77:M87" si="4">TRUNC((L77*$N$8)+L77,2)</f>
        <v>9.75</v>
      </c>
      <c r="N77" s="352">
        <f t="shared" ref="N77:N87" si="5">TRUNC(K77*M77,2)</f>
        <v>39</v>
      </c>
      <c r="O77" s="52"/>
    </row>
    <row r="78" spans="6:15" ht="28.5">
      <c r="F78" s="183" t="s">
        <v>16630</v>
      </c>
      <c r="G78" s="47" t="s">
        <v>16713</v>
      </c>
      <c r="H78" s="47" t="s">
        <v>16761</v>
      </c>
      <c r="I78" s="61" t="s">
        <v>16724</v>
      </c>
      <c r="J78" s="47" t="s">
        <v>160</v>
      </c>
      <c r="K78" s="47">
        <v>12</v>
      </c>
      <c r="L78" s="433">
        <v>12.39</v>
      </c>
      <c r="M78" s="433">
        <f t="shared" si="4"/>
        <v>15.51</v>
      </c>
      <c r="N78" s="352">
        <f t="shared" si="5"/>
        <v>186.12</v>
      </c>
      <c r="O78" s="52"/>
    </row>
    <row r="79" spans="6:15">
      <c r="F79" s="183" t="s">
        <v>16630</v>
      </c>
      <c r="G79" s="47" t="s">
        <v>16674</v>
      </c>
      <c r="H79" s="47" t="s">
        <v>16762</v>
      </c>
      <c r="I79" s="61" t="s">
        <v>16697</v>
      </c>
      <c r="J79" s="47" t="s">
        <v>160</v>
      </c>
      <c r="K79" s="47">
        <v>1</v>
      </c>
      <c r="L79" s="433">
        <v>2567.11</v>
      </c>
      <c r="M79" s="433">
        <f t="shared" si="4"/>
        <v>3214.02</v>
      </c>
      <c r="N79" s="352">
        <f t="shared" si="5"/>
        <v>3214.02</v>
      </c>
      <c r="O79" s="52"/>
    </row>
    <row r="80" spans="6:15" ht="42.75">
      <c r="F80" s="353" t="s">
        <v>16628</v>
      </c>
      <c r="G80" s="47" t="s">
        <v>16712</v>
      </c>
      <c r="H80" s="47" t="s">
        <v>16763</v>
      </c>
      <c r="I80" s="61" t="s">
        <v>16274</v>
      </c>
      <c r="J80" s="47" t="s">
        <v>146</v>
      </c>
      <c r="K80" s="47">
        <v>138.18</v>
      </c>
      <c r="L80" s="433">
        <v>145.33000000000001</v>
      </c>
      <c r="M80" s="433">
        <f t="shared" si="4"/>
        <v>181.95</v>
      </c>
      <c r="N80" s="352">
        <f t="shared" si="5"/>
        <v>25141.85</v>
      </c>
      <c r="O80" s="52"/>
    </row>
    <row r="81" spans="6:15" ht="42.75">
      <c r="F81" s="183" t="s">
        <v>16628</v>
      </c>
      <c r="G81" s="47" t="s">
        <v>16676</v>
      </c>
      <c r="H81" s="47" t="s">
        <v>16764</v>
      </c>
      <c r="I81" s="61" t="s">
        <v>16279</v>
      </c>
      <c r="J81" s="47" t="s">
        <v>146</v>
      </c>
      <c r="K81" s="47">
        <v>46.06</v>
      </c>
      <c r="L81" s="433">
        <v>85.62</v>
      </c>
      <c r="M81" s="433">
        <f t="shared" si="4"/>
        <v>107.19</v>
      </c>
      <c r="N81" s="352">
        <f t="shared" si="5"/>
        <v>4937.17</v>
      </c>
      <c r="O81" s="52"/>
    </row>
    <row r="82" spans="6:15">
      <c r="F82" s="353" t="s">
        <v>16630</v>
      </c>
      <c r="G82" s="47" t="s">
        <v>16714</v>
      </c>
      <c r="H82" s="47" t="s">
        <v>16765</v>
      </c>
      <c r="I82" s="61" t="s">
        <v>16725</v>
      </c>
      <c r="J82" s="47" t="s">
        <v>125</v>
      </c>
      <c r="K82" s="47">
        <v>39</v>
      </c>
      <c r="L82" s="433">
        <v>82.07</v>
      </c>
      <c r="M82" s="433">
        <f t="shared" si="4"/>
        <v>102.75</v>
      </c>
      <c r="N82" s="352">
        <f t="shared" si="5"/>
        <v>4007.25</v>
      </c>
      <c r="O82" s="52"/>
    </row>
    <row r="83" spans="6:15">
      <c r="F83" s="183" t="s">
        <v>16630</v>
      </c>
      <c r="G83" s="47" t="s">
        <v>16715</v>
      </c>
      <c r="H83" s="47" t="s">
        <v>16766</v>
      </c>
      <c r="I83" s="61" t="s">
        <v>16726</v>
      </c>
      <c r="J83" s="47" t="s">
        <v>160</v>
      </c>
      <c r="K83" s="47">
        <v>10</v>
      </c>
      <c r="L83" s="433">
        <v>92.09</v>
      </c>
      <c r="M83" s="433">
        <f t="shared" si="4"/>
        <v>115.29</v>
      </c>
      <c r="N83" s="352">
        <f t="shared" si="5"/>
        <v>1152.9000000000001</v>
      </c>
      <c r="O83" s="52"/>
    </row>
    <row r="84" spans="6:15">
      <c r="F84" s="183" t="s">
        <v>16630</v>
      </c>
      <c r="G84" s="47" t="s">
        <v>16716</v>
      </c>
      <c r="H84" s="47" t="s">
        <v>16767</v>
      </c>
      <c r="I84" s="61" t="s">
        <v>16727</v>
      </c>
      <c r="J84" s="47" t="s">
        <v>160</v>
      </c>
      <c r="K84" s="47">
        <v>20</v>
      </c>
      <c r="L84" s="433">
        <v>43.67</v>
      </c>
      <c r="M84" s="433">
        <f t="shared" si="4"/>
        <v>54.67</v>
      </c>
      <c r="N84" s="352">
        <f t="shared" si="5"/>
        <v>1093.4000000000001</v>
      </c>
      <c r="O84" s="52"/>
    </row>
    <row r="85" spans="6:15">
      <c r="F85" s="353" t="s">
        <v>16630</v>
      </c>
      <c r="G85" s="47" t="s">
        <v>16736</v>
      </c>
      <c r="H85" s="47" t="s">
        <v>16768</v>
      </c>
      <c r="I85" s="61" t="s">
        <v>16755</v>
      </c>
      <c r="J85" s="47" t="s">
        <v>160</v>
      </c>
      <c r="K85" s="47">
        <v>1</v>
      </c>
      <c r="L85" s="433">
        <v>1778.25</v>
      </c>
      <c r="M85" s="433">
        <f t="shared" si="4"/>
        <v>2226.36</v>
      </c>
      <c r="N85" s="352">
        <f t="shared" si="5"/>
        <v>2226.36</v>
      </c>
      <c r="O85" s="52"/>
    </row>
    <row r="86" spans="6:15" ht="28.5">
      <c r="F86" s="183" t="s">
        <v>16630</v>
      </c>
      <c r="G86" s="47" t="s">
        <v>16758</v>
      </c>
      <c r="H86" s="47" t="s">
        <v>16769</v>
      </c>
      <c r="I86" s="61" t="s">
        <v>16771</v>
      </c>
      <c r="J86" s="47" t="s">
        <v>160</v>
      </c>
      <c r="K86" s="47">
        <v>8</v>
      </c>
      <c r="L86" s="433">
        <v>541.86</v>
      </c>
      <c r="M86" s="433">
        <f t="shared" si="4"/>
        <v>678.4</v>
      </c>
      <c r="N86" s="352">
        <f t="shared" si="5"/>
        <v>5427.2</v>
      </c>
      <c r="O86" s="52"/>
    </row>
    <row r="87" spans="6:15">
      <c r="F87" s="183" t="s">
        <v>16630</v>
      </c>
      <c r="G87" s="47" t="s">
        <v>16759</v>
      </c>
      <c r="H87" s="47" t="s">
        <v>16770</v>
      </c>
      <c r="I87" s="61" t="s">
        <v>16772</v>
      </c>
      <c r="J87" s="47" t="s">
        <v>146</v>
      </c>
      <c r="K87" s="47">
        <v>13</v>
      </c>
      <c r="L87" s="433">
        <v>165.35</v>
      </c>
      <c r="M87" s="433">
        <f t="shared" si="4"/>
        <v>207.01</v>
      </c>
      <c r="N87" s="352">
        <f t="shared" si="5"/>
        <v>2691.13</v>
      </c>
      <c r="O87" s="52"/>
    </row>
    <row r="88" spans="6:15">
      <c r="H88" s="18"/>
      <c r="I88" s="19"/>
      <c r="L88" s="18"/>
    </row>
    <row r="89" spans="6:15">
      <c r="H89" s="18"/>
      <c r="I89" s="19"/>
      <c r="L89" s="18"/>
    </row>
    <row r="90" spans="6:15">
      <c r="H90" s="18"/>
      <c r="I90" s="19"/>
      <c r="L90" s="18"/>
    </row>
    <row r="91" spans="6:15">
      <c r="H91" s="18"/>
      <c r="I91" s="19"/>
      <c r="L91" s="18"/>
    </row>
    <row r="92" spans="6:15">
      <c r="H92" s="18"/>
      <c r="I92" s="19"/>
      <c r="L92" s="18"/>
    </row>
    <row r="93" spans="6:15">
      <c r="H93" s="18"/>
      <c r="I93" s="19"/>
      <c r="L93" s="18"/>
    </row>
    <row r="94" spans="6:15">
      <c r="H94" s="18"/>
      <c r="I94" s="19"/>
      <c r="L94" s="18"/>
    </row>
    <row r="95" spans="6:15">
      <c r="H95" s="18"/>
      <c r="I95" s="19"/>
      <c r="L95" s="18"/>
    </row>
    <row r="96" spans="6:15">
      <c r="H96" s="18"/>
      <c r="I96" s="19"/>
      <c r="L96" s="18"/>
    </row>
    <row r="97" spans="8:12">
      <c r="H97" s="18"/>
      <c r="I97" s="19"/>
      <c r="L97" s="18"/>
    </row>
    <row r="98" spans="8:12">
      <c r="H98" s="18"/>
      <c r="I98" s="19"/>
      <c r="L98" s="18"/>
    </row>
    <row r="99" spans="8:12">
      <c r="H99" s="18"/>
      <c r="I99" s="19"/>
      <c r="L99" s="18"/>
    </row>
    <row r="100" spans="8:12">
      <c r="H100" s="18"/>
      <c r="I100" s="19"/>
      <c r="L100" s="18"/>
    </row>
    <row r="101" spans="8:12">
      <c r="H101" s="18"/>
      <c r="I101" s="19"/>
      <c r="L101" s="18"/>
    </row>
    <row r="102" spans="8:12">
      <c r="H102" s="18"/>
      <c r="I102" s="19"/>
      <c r="L102" s="18"/>
    </row>
    <row r="103" spans="8:12">
      <c r="H103" s="18"/>
      <c r="I103" s="19"/>
      <c r="L103" s="18"/>
    </row>
    <row r="104" spans="8:12">
      <c r="H104" s="18"/>
      <c r="I104" s="19"/>
      <c r="L104" s="18"/>
    </row>
    <row r="105" spans="8:12">
      <c r="H105" s="18"/>
      <c r="I105" s="19"/>
      <c r="L105" s="18"/>
    </row>
    <row r="106" spans="8:12">
      <c r="H106" s="18"/>
      <c r="I106" s="19"/>
      <c r="L106" s="18"/>
    </row>
    <row r="107" spans="8:12">
      <c r="H107" s="18"/>
      <c r="I107" s="19"/>
      <c r="L107" s="18"/>
    </row>
    <row r="108" spans="8:12">
      <c r="H108" s="18"/>
      <c r="I108" s="19"/>
      <c r="L108" s="18"/>
    </row>
    <row r="109" spans="8:12">
      <c r="H109" s="18"/>
      <c r="I109" s="19"/>
      <c r="L109" s="18"/>
    </row>
    <row r="110" spans="8:12">
      <c r="H110" s="18"/>
      <c r="I110" s="19"/>
      <c r="L110" s="18"/>
    </row>
    <row r="111" spans="8:12">
      <c r="H111" s="18"/>
      <c r="I111" s="19"/>
      <c r="L111" s="18"/>
    </row>
    <row r="112" spans="8:12">
      <c r="H112" s="18"/>
      <c r="I112" s="19"/>
      <c r="L112" s="18"/>
    </row>
    <row r="113" spans="8:12">
      <c r="H113" s="18"/>
      <c r="I113" s="19"/>
      <c r="L113" s="18"/>
    </row>
    <row r="114" spans="8:12">
      <c r="H114" s="18"/>
      <c r="I114" s="19"/>
      <c r="L114" s="18"/>
    </row>
    <row r="115" spans="8:12">
      <c r="H115" s="18"/>
      <c r="I115" s="19"/>
      <c r="L115" s="18"/>
    </row>
    <row r="116" spans="8:12">
      <c r="H116" s="18"/>
      <c r="I116" s="19"/>
      <c r="L116" s="18"/>
    </row>
    <row r="117" spans="8:12">
      <c r="H117" s="18"/>
      <c r="I117" s="19"/>
      <c r="L117" s="18"/>
    </row>
    <row r="118" spans="8:12">
      <c r="H118" s="18"/>
      <c r="I118" s="19"/>
      <c r="L118" s="18"/>
    </row>
    <row r="119" spans="8:12">
      <c r="H119" s="18"/>
      <c r="I119" s="19"/>
      <c r="L119" s="18"/>
    </row>
    <row r="120" spans="8:12">
      <c r="H120" s="18"/>
      <c r="I120" s="19"/>
      <c r="L120" s="18"/>
    </row>
    <row r="121" spans="8:12">
      <c r="H121" s="18"/>
      <c r="I121" s="19"/>
      <c r="L121" s="18"/>
    </row>
    <row r="122" spans="8:12">
      <c r="H122" s="18"/>
      <c r="I122" s="19"/>
      <c r="L122" s="18"/>
    </row>
    <row r="123" spans="8:12">
      <c r="H123" s="18"/>
      <c r="I123" s="19"/>
      <c r="L123" s="18"/>
    </row>
    <row r="124" spans="8:12">
      <c r="H124" s="18"/>
      <c r="I124" s="19"/>
      <c r="L124" s="18"/>
    </row>
    <row r="125" spans="8:12">
      <c r="H125" s="18"/>
      <c r="I125" s="19"/>
      <c r="L125" s="18"/>
    </row>
    <row r="126" spans="8:12">
      <c r="H126" s="18"/>
      <c r="I126" s="19"/>
      <c r="L126" s="18"/>
    </row>
    <row r="127" spans="8:12">
      <c r="H127" s="18"/>
      <c r="I127" s="19"/>
      <c r="L127" s="18"/>
    </row>
    <row r="128" spans="8:12">
      <c r="H128" s="18"/>
      <c r="I128" s="19"/>
      <c r="L128" s="18"/>
    </row>
    <row r="129" spans="8:12">
      <c r="H129" s="18"/>
      <c r="I129" s="19"/>
      <c r="L129" s="18"/>
    </row>
    <row r="130" spans="8:12">
      <c r="H130" s="18"/>
      <c r="I130" s="19"/>
      <c r="L130" s="18"/>
    </row>
    <row r="131" spans="8:12">
      <c r="H131" s="18"/>
      <c r="I131" s="19"/>
      <c r="L131" s="18"/>
    </row>
    <row r="132" spans="8:12">
      <c r="H132" s="18"/>
      <c r="I132" s="19"/>
      <c r="L132" s="18"/>
    </row>
    <row r="133" spans="8:12">
      <c r="H133" s="18"/>
      <c r="I133" s="19"/>
      <c r="L133" s="18"/>
    </row>
    <row r="134" spans="8:12">
      <c r="H134" s="18"/>
      <c r="I134" s="19"/>
      <c r="L134" s="18"/>
    </row>
    <row r="135" spans="8:12">
      <c r="H135" s="18"/>
      <c r="I135" s="19"/>
      <c r="L135" s="18"/>
    </row>
    <row r="136" spans="8:12">
      <c r="H136" s="18"/>
      <c r="I136" s="19"/>
      <c r="L136" s="18"/>
    </row>
    <row r="137" spans="8:12">
      <c r="H137" s="18"/>
      <c r="I137" s="19"/>
      <c r="L137" s="18"/>
    </row>
    <row r="138" spans="8:12">
      <c r="H138" s="18"/>
      <c r="I138" s="19"/>
    </row>
    <row r="139" spans="8:12">
      <c r="H139" s="18"/>
      <c r="I139" s="19"/>
    </row>
    <row r="140" spans="8:12">
      <c r="H140" s="18"/>
      <c r="I140" s="19"/>
    </row>
    <row r="141" spans="8:12">
      <c r="H141" s="18"/>
      <c r="I141" s="19"/>
    </row>
    <row r="142" spans="8:12">
      <c r="I142" s="19"/>
    </row>
    <row r="143" spans="8:12">
      <c r="I143" s="19"/>
    </row>
    <row r="144" spans="8:12">
      <c r="I144" s="19"/>
    </row>
    <row r="145" spans="9:9">
      <c r="I145" s="19"/>
    </row>
    <row r="146" spans="9:9">
      <c r="I146" s="19"/>
    </row>
    <row r="147" spans="9:9">
      <c r="I147" s="19"/>
    </row>
  </sheetData>
  <autoFilter ref="F11:N87" xr:uid="{00000000-0009-0000-0000-000007000000}"/>
  <mergeCells count="4">
    <mergeCell ref="F9:N9"/>
    <mergeCell ref="L3:N3"/>
    <mergeCell ref="L5:N5"/>
    <mergeCell ref="H4:I7"/>
  </mergeCells>
  <phoneticPr fontId="83" type="noConversion"/>
  <printOptions horizontalCentered="1"/>
  <pageMargins left="0.31496062992125984" right="0.31496062992125984" top="0.19685039370078741" bottom="0.19685039370078741" header="0.31496062992125984" footer="0.31496062992125984"/>
  <pageSetup paperSize="9" scale="74" fitToHeight="0"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C00000"/>
  </sheetPr>
  <dimension ref="D1:M58"/>
  <sheetViews>
    <sheetView view="pageBreakPreview" zoomScale="55" zoomScaleNormal="100" zoomScaleSheetLayoutView="55" workbookViewId="0">
      <selection activeCell="D19" sqref="D19"/>
    </sheetView>
  </sheetViews>
  <sheetFormatPr defaultColWidth="8.85546875" defaultRowHeight="15"/>
  <cols>
    <col min="1" max="6" width="8.85546875" style="39"/>
    <col min="7" max="7" width="81.140625" style="39" customWidth="1"/>
    <col min="8" max="8" width="14.85546875" style="39" customWidth="1"/>
    <col min="9" max="9" width="13.28515625" style="39" customWidth="1"/>
    <col min="10" max="10" width="13.140625" style="39" bestFit="1" customWidth="1"/>
    <col min="11" max="11" width="10.28515625" style="39" customWidth="1"/>
    <col min="12" max="12" width="19.28515625" style="39" bestFit="1" customWidth="1"/>
    <col min="13" max="16384" width="8.85546875" style="39"/>
  </cols>
  <sheetData>
    <row r="1" spans="4:13" ht="15.75" thickBot="1"/>
    <row r="2" spans="4:13">
      <c r="F2" s="148"/>
      <c r="G2" s="149"/>
      <c r="H2" s="149"/>
      <c r="I2" s="149"/>
      <c r="J2" s="149"/>
      <c r="K2" s="149"/>
      <c r="L2" s="150"/>
    </row>
    <row r="3" spans="4:13" ht="15.6" customHeight="1">
      <c r="F3" s="143"/>
      <c r="H3" s="154" t="s">
        <v>85</v>
      </c>
      <c r="I3" s="554">
        <f>BDI!N4</f>
        <v>0</v>
      </c>
      <c r="J3" s="554"/>
      <c r="K3" s="554"/>
      <c r="L3" s="555"/>
    </row>
    <row r="4" spans="4:13" ht="15" customHeight="1">
      <c r="F4" s="143"/>
      <c r="G4" s="217"/>
      <c r="H4" s="154" t="s">
        <v>86</v>
      </c>
      <c r="I4" s="554">
        <f>BDI!N5</f>
        <v>0</v>
      </c>
      <c r="J4" s="554"/>
      <c r="K4" s="554"/>
      <c r="L4" s="555"/>
    </row>
    <row r="5" spans="4:13" ht="15" customHeight="1">
      <c r="F5" s="143"/>
      <c r="G5" s="215" t="str">
        <f>'Inf. Prel.'!C10</f>
        <v>PREFEITURA MUNICIPAL DE POMBAL - PB</v>
      </c>
      <c r="H5" s="154" t="s">
        <v>87</v>
      </c>
      <c r="I5" s="554" t="str">
        <f>BDI!N6</f>
        <v>FORNECIMENTO E INSTALAÇÃO DE SUBESTAÇÕES AÉREAS EM DIVERSAS ESCOLAS DO MUNICIPIO DE POMBAL-PB</v>
      </c>
      <c r="J5" s="554"/>
      <c r="K5" s="554"/>
      <c r="L5" s="555"/>
    </row>
    <row r="6" spans="4:13" ht="15" customHeight="1">
      <c r="F6" s="143"/>
      <c r="G6" s="217"/>
      <c r="H6" s="145"/>
      <c r="I6" s="145"/>
      <c r="J6" s="145"/>
      <c r="K6" s="145"/>
      <c r="L6" s="158"/>
    </row>
    <row r="7" spans="4:13" ht="15" customHeight="1">
      <c r="F7" s="143"/>
      <c r="G7" s="217"/>
      <c r="H7" s="145"/>
      <c r="I7" s="155" t="s">
        <v>88</v>
      </c>
      <c r="J7" s="155" t="s">
        <v>89</v>
      </c>
      <c r="K7" s="155" t="s">
        <v>5742</v>
      </c>
      <c r="L7" s="159" t="s">
        <v>5743</v>
      </c>
    </row>
    <row r="8" spans="4:13" ht="24">
      <c r="F8" s="143"/>
      <c r="G8" s="217"/>
      <c r="H8" s="145"/>
      <c r="I8" s="156" t="str">
        <f>BDI!R9</f>
        <v>SINAPI-PB / 12-2025</v>
      </c>
      <c r="J8" s="155" t="str">
        <f>BDI!T9</f>
        <v>Não</v>
      </c>
      <c r="K8" s="157">
        <v>0.85689999999999988</v>
      </c>
      <c r="L8" s="160">
        <v>0.27460000000000001</v>
      </c>
    </row>
    <row r="9" spans="4:13" ht="10.15" customHeight="1">
      <c r="F9" s="143"/>
      <c r="G9" s="144"/>
      <c r="H9" s="145"/>
      <c r="I9" s="218"/>
      <c r="J9" s="219"/>
      <c r="K9" s="146"/>
      <c r="L9" s="147"/>
    </row>
    <row r="10" spans="4:13" ht="15.6" customHeight="1">
      <c r="F10" s="556" t="s">
        <v>5750</v>
      </c>
      <c r="G10" s="557"/>
      <c r="H10" s="557"/>
      <c r="I10" s="557"/>
      <c r="J10" s="557"/>
      <c r="K10" s="557"/>
      <c r="L10" s="558"/>
    </row>
    <row r="11" spans="4:13" s="124" customFormat="1" ht="9" customHeight="1">
      <c r="F11" s="151"/>
      <c r="G11" s="152"/>
      <c r="H11" s="152"/>
      <c r="I11" s="152"/>
      <c r="J11" s="152"/>
      <c r="K11" s="152"/>
      <c r="L11" s="153"/>
    </row>
    <row r="12" spans="4:13" ht="45">
      <c r="F12" s="127" t="s">
        <v>1</v>
      </c>
      <c r="G12" s="559" t="s">
        <v>5744</v>
      </c>
      <c r="H12" s="560"/>
      <c r="I12" s="128" t="s">
        <v>5745</v>
      </c>
      <c r="J12" s="128" t="s">
        <v>5746</v>
      </c>
      <c r="K12" s="128" t="s">
        <v>5751</v>
      </c>
      <c r="L12" s="129" t="s">
        <v>5747</v>
      </c>
      <c r="M12" s="122"/>
    </row>
    <row r="13" spans="4:13" ht="15.6" customHeight="1">
      <c r="D13" s="39">
        <v>0</v>
      </c>
      <c r="F13" s="130" t="s">
        <v>128</v>
      </c>
      <c r="G13" s="561" t="e">
        <f>VLOOKUP(F13,#REF!,2,FALSE)</f>
        <v>#REF!</v>
      </c>
      <c r="H13" s="562"/>
      <c r="I13" s="131"/>
      <c r="J13" s="131"/>
      <c r="K13" s="131"/>
      <c r="L13" s="132" t="e">
        <f>SUM(L14+L20+L24+L31+L50)</f>
        <v>#VALUE!</v>
      </c>
    </row>
    <row r="14" spans="4:13" ht="15.75">
      <c r="D14" s="209">
        <v>1</v>
      </c>
      <c r="E14" s="124" t="s">
        <v>5738</v>
      </c>
      <c r="F14" s="133" t="str">
        <f>CONCATENATE(D14,".",0)</f>
        <v>1.0</v>
      </c>
      <c r="G14" s="552" t="e">
        <f>VLOOKUP(E14,#REF!,2,FALSE)</f>
        <v>#REF!</v>
      </c>
      <c r="H14" s="553"/>
      <c r="I14" s="134"/>
      <c r="J14" s="134"/>
      <c r="K14" s="134"/>
      <c r="L14" s="135" t="e">
        <f>SUM(L15+L17)</f>
        <v>#VALUE!</v>
      </c>
    </row>
    <row r="15" spans="4:13" ht="15.75">
      <c r="D15" s="123"/>
      <c r="E15" s="124" t="s">
        <v>5757</v>
      </c>
      <c r="F15" s="136" t="s">
        <v>5738</v>
      </c>
      <c r="G15" s="551" t="e">
        <f>VLOOKUP(E15,#REF!,2,FALSE)</f>
        <v>#REF!</v>
      </c>
      <c r="H15" s="551"/>
      <c r="I15" s="137" t="s">
        <v>160</v>
      </c>
      <c r="J15" s="137">
        <f>J16</f>
        <v>3</v>
      </c>
      <c r="K15" s="137">
        <f>K16</f>
        <v>146.97999999999999</v>
      </c>
      <c r="L15" s="138">
        <f>L16</f>
        <v>440.94</v>
      </c>
    </row>
    <row r="16" spans="4:13" ht="15.75">
      <c r="D16" s="123" t="s">
        <v>5757</v>
      </c>
      <c r="E16" s="124" t="s">
        <v>5752</v>
      </c>
      <c r="F16" s="107"/>
      <c r="G16" s="550" t="e">
        <f>VLOOKUP(E16,#REF!,2,FALSE)</f>
        <v>#REF!</v>
      </c>
      <c r="H16" s="550"/>
      <c r="I16" s="108" t="str">
        <f>IFERROR(VLOOKUP(D16,'Plan.Orçam.'!H:M,3,FALSE),"")</f>
        <v>UN</v>
      </c>
      <c r="J16" s="108">
        <f>IFERROR(VLOOKUP(D16,'Plan.Orçam.'!H:M,4,FALSE),"")</f>
        <v>3</v>
      </c>
      <c r="K16" s="108">
        <f>IFERROR(VLOOKUP(D16,'Plan.Orçam.'!H:N,6,FALSE),"")</f>
        <v>146.97999999999999</v>
      </c>
      <c r="L16" s="139">
        <f>ROUND(J16*K16,2)</f>
        <v>440.94</v>
      </c>
    </row>
    <row r="17" spans="4:13" ht="15.75">
      <c r="D17" s="123"/>
      <c r="E17" s="124" t="s">
        <v>5758</v>
      </c>
      <c r="F17" s="136" t="s">
        <v>131</v>
      </c>
      <c r="G17" s="551" t="e">
        <f>VLOOKUP(E17,#REF!,2,FALSE)</f>
        <v>#REF!</v>
      </c>
      <c r="H17" s="551"/>
      <c r="I17" s="137" t="s">
        <v>121</v>
      </c>
      <c r="J17" s="137">
        <v>2866.4</v>
      </c>
      <c r="K17" s="137">
        <v>0.47</v>
      </c>
      <c r="L17" s="138" t="e">
        <f>SUM(L18:L19)</f>
        <v>#VALUE!</v>
      </c>
    </row>
    <row r="18" spans="4:13" ht="15.75">
      <c r="D18" s="123" t="s">
        <v>5758</v>
      </c>
      <c r="E18" s="124" t="s">
        <v>5752</v>
      </c>
      <c r="F18" s="107"/>
      <c r="G18" s="550" t="e">
        <f>VLOOKUP(E18,#REF!,2,FALSE)</f>
        <v>#REF!</v>
      </c>
      <c r="H18" s="550"/>
      <c r="I18" s="108" t="str">
        <f>IFERROR(VLOOKUP(D18,'Plan.Orçam.'!H:M,3,FALSE),"")</f>
        <v>UN</v>
      </c>
      <c r="J18" s="108">
        <f>IFERROR(VLOOKUP(D18,'Plan.Orçam.'!H:M,4,FALSE),"")</f>
        <v>2</v>
      </c>
      <c r="K18" s="108">
        <f>IFERROR(VLOOKUP(D18,'Plan.Orçam.'!H:N,6,FALSE),"")</f>
        <v>266.27999999999997</v>
      </c>
      <c r="L18" s="139">
        <f>ROUND(J18*K18,2)</f>
        <v>532.55999999999995</v>
      </c>
      <c r="M18" s="125"/>
    </row>
    <row r="19" spans="4:13" ht="15.75">
      <c r="D19" s="123" t="s">
        <v>5759</v>
      </c>
      <c r="E19" s="124" t="s">
        <v>5753</v>
      </c>
      <c r="F19" s="107"/>
      <c r="G19" s="550" t="e">
        <f>VLOOKUP(E19,#REF!,2,FALSE)</f>
        <v>#REF!</v>
      </c>
      <c r="H19" s="550"/>
      <c r="I19" s="108" t="str">
        <f>IFERROR(VLOOKUP(D19,'Plan.Orçam.'!H:M,3,FALSE),"")</f>
        <v/>
      </c>
      <c r="J19" s="108" t="str">
        <f>IFERROR(VLOOKUP(D19,'Plan.Orçam.'!H:M,4,FALSE),"")</f>
        <v/>
      </c>
      <c r="K19" s="108" t="str">
        <f>IFERROR(VLOOKUP(D19,'Plan.Orçam.'!H:N,6,FALSE),"")</f>
        <v/>
      </c>
      <c r="L19" s="139" t="e">
        <f>ROUND(J19*K19,2)</f>
        <v>#VALUE!</v>
      </c>
      <c r="M19" s="125"/>
    </row>
    <row r="20" spans="4:13" ht="15.75">
      <c r="D20" s="209">
        <v>2</v>
      </c>
      <c r="E20" s="124" t="s">
        <v>131</v>
      </c>
      <c r="F20" s="133" t="str">
        <f>CONCATENATE(D20,".",0)</f>
        <v>2.0</v>
      </c>
      <c r="G20" s="552" t="e">
        <f>VLOOKUP(E20,#REF!,2,FALSE)</f>
        <v>#REF!</v>
      </c>
      <c r="H20" s="553"/>
      <c r="I20" s="140"/>
      <c r="J20" s="140"/>
      <c r="K20" s="140"/>
      <c r="L20" s="135" t="e">
        <f>SUM(L21)</f>
        <v>#VALUE!</v>
      </c>
    </row>
    <row r="21" spans="4:13" ht="15.75">
      <c r="D21" s="123"/>
      <c r="E21" s="124" t="s">
        <v>5760</v>
      </c>
      <c r="F21" s="136" t="s">
        <v>5754</v>
      </c>
      <c r="G21" s="551" t="e">
        <f>VLOOKUP(E21,#REF!,2,FALSE)</f>
        <v>#REF!</v>
      </c>
      <c r="H21" s="551"/>
      <c r="I21" s="137" t="s">
        <v>121</v>
      </c>
      <c r="J21" s="137">
        <v>2866.4</v>
      </c>
      <c r="K21" s="137">
        <v>0.11</v>
      </c>
      <c r="L21" s="138" t="e">
        <f>SUM(L22:L23)</f>
        <v>#VALUE!</v>
      </c>
    </row>
    <row r="22" spans="4:13" ht="15.75">
      <c r="D22" s="123" t="s">
        <v>5760</v>
      </c>
      <c r="E22" s="124" t="s">
        <v>5752</v>
      </c>
      <c r="F22" s="107"/>
      <c r="G22" s="550" t="e">
        <f>VLOOKUP(E22,#REF!,2,FALSE)</f>
        <v>#REF!</v>
      </c>
      <c r="H22" s="550"/>
      <c r="I22" s="108" t="str">
        <f>IFERROR(VLOOKUP(D22,'Plan.Orçam.'!H:M,3,FALSE),"")</f>
        <v>M</v>
      </c>
      <c r="J22" s="108">
        <f>IFERROR(VLOOKUP(D22,'Plan.Orçam.'!H:M,4,FALSE),"")</f>
        <v>27</v>
      </c>
      <c r="K22" s="108">
        <f>IFERROR(VLOOKUP(D22,'Plan.Orçam.'!H:N,6,FALSE),"")</f>
        <v>83.32</v>
      </c>
      <c r="L22" s="139">
        <f>ROUND(J22*K22,2)</f>
        <v>2249.64</v>
      </c>
    </row>
    <row r="23" spans="4:13" ht="15.75">
      <c r="D23" s="123" t="s">
        <v>5761</v>
      </c>
      <c r="E23" s="124" t="s">
        <v>5753</v>
      </c>
      <c r="F23" s="107"/>
      <c r="G23" s="550" t="e">
        <f>VLOOKUP(E23,#REF!,2,FALSE)</f>
        <v>#REF!</v>
      </c>
      <c r="H23" s="550"/>
      <c r="I23" s="108" t="str">
        <f>IFERROR(VLOOKUP(D23,'Plan.Orçam.'!H:M,3,FALSE),"")</f>
        <v/>
      </c>
      <c r="J23" s="108" t="str">
        <f>IFERROR(VLOOKUP(D23,'Plan.Orçam.'!H:M,4,FALSE),"")</f>
        <v/>
      </c>
      <c r="K23" s="108" t="str">
        <f>IFERROR(VLOOKUP(D23,'Plan.Orçam.'!H:N,6,FALSE),"")</f>
        <v/>
      </c>
      <c r="L23" s="139" t="e">
        <f>ROUND(J23*K23,2)</f>
        <v>#VALUE!</v>
      </c>
    </row>
    <row r="24" spans="4:13" ht="15.75">
      <c r="D24" s="209">
        <v>3</v>
      </c>
      <c r="E24" s="124" t="s">
        <v>5740</v>
      </c>
      <c r="F24" s="133" t="str">
        <f>CONCATENATE(D24,".",0)</f>
        <v>3.0</v>
      </c>
      <c r="G24" s="552" t="e">
        <f>VLOOKUP(E24,#REF!,2,FALSE)</f>
        <v>#REF!</v>
      </c>
      <c r="H24" s="553"/>
      <c r="I24" s="140"/>
      <c r="J24" s="140"/>
      <c r="K24" s="140"/>
      <c r="L24" s="135" t="e">
        <f>SUM(L25+L28)</f>
        <v>#VALUE!</v>
      </c>
    </row>
    <row r="25" spans="4:13" ht="15.75">
      <c r="D25" s="123"/>
      <c r="E25" s="124" t="s">
        <v>5762</v>
      </c>
      <c r="F25" s="136" t="s">
        <v>5755</v>
      </c>
      <c r="G25" s="551" t="e">
        <f>VLOOKUP(E25,#REF!,2,FALSE)</f>
        <v>#REF!</v>
      </c>
      <c r="H25" s="551"/>
      <c r="I25" s="137" t="s">
        <v>121</v>
      </c>
      <c r="J25" s="137">
        <v>2866.4</v>
      </c>
      <c r="K25" s="137">
        <v>84.71</v>
      </c>
      <c r="L25" s="138" t="e">
        <f>SUM(L26:L27)</f>
        <v>#VALUE!</v>
      </c>
    </row>
    <row r="26" spans="4:13" ht="15.75">
      <c r="D26" s="123" t="s">
        <v>5762</v>
      </c>
      <c r="E26" s="124" t="s">
        <v>5752</v>
      </c>
      <c r="F26" s="107"/>
      <c r="G26" s="550" t="e">
        <f>VLOOKUP(E26,#REF!,2,FALSE)</f>
        <v>#REF!</v>
      </c>
      <c r="H26" s="550"/>
      <c r="I26" s="108" t="str">
        <f>IFERROR(VLOOKUP(D26,'Plan.Orçam.'!H:M,3,FALSE),"")</f>
        <v>UN</v>
      </c>
      <c r="J26" s="108">
        <f>IFERROR(VLOOKUP(D26,'Plan.Orçam.'!H:M,4,FALSE),"")</f>
        <v>12</v>
      </c>
      <c r="K26" s="108">
        <f>IFERROR(VLOOKUP(D26,'Plan.Orçam.'!H:N,6,FALSE),"")</f>
        <v>9.75</v>
      </c>
      <c r="L26" s="139">
        <f>ROUND(J26*K26,2)</f>
        <v>117</v>
      </c>
    </row>
    <row r="27" spans="4:13" ht="15.75">
      <c r="D27" s="123" t="s">
        <v>5763</v>
      </c>
      <c r="E27" s="124" t="s">
        <v>5753</v>
      </c>
      <c r="F27" s="107"/>
      <c r="G27" s="550" t="e">
        <f>VLOOKUP(E27,#REF!,2,FALSE)</f>
        <v>#REF!</v>
      </c>
      <c r="H27" s="550"/>
      <c r="I27" s="108" t="str">
        <f>IFERROR(VLOOKUP(D27,'Plan.Orçam.'!H:M,3,FALSE),"")</f>
        <v/>
      </c>
      <c r="J27" s="108" t="str">
        <f>IFERROR(VLOOKUP(D27,'Plan.Orçam.'!H:M,4,FALSE),"")</f>
        <v/>
      </c>
      <c r="K27" s="108" t="str">
        <f>IFERROR(VLOOKUP(D27,'Plan.Orçam.'!H:N,6,FALSE),"")</f>
        <v/>
      </c>
      <c r="L27" s="139" t="e">
        <f>ROUND(J27*K27,2)</f>
        <v>#VALUE!</v>
      </c>
    </row>
    <row r="28" spans="4:13" ht="15.75">
      <c r="D28" s="123"/>
      <c r="E28" s="124" t="s">
        <v>5764</v>
      </c>
      <c r="F28" s="136" t="s">
        <v>5756</v>
      </c>
      <c r="G28" s="551" t="e">
        <f>VLOOKUP(E28,#REF!,2,FALSE)</f>
        <v>#REF!</v>
      </c>
      <c r="H28" s="551"/>
      <c r="I28" s="137" t="s">
        <v>125</v>
      </c>
      <c r="J28" s="137">
        <v>1321.56</v>
      </c>
      <c r="K28" s="137">
        <v>36.85</v>
      </c>
      <c r="L28" s="138" t="e">
        <f>SUM(L29:L30)</f>
        <v>#VALUE!</v>
      </c>
    </row>
    <row r="29" spans="4:13" ht="15.75">
      <c r="D29" s="123" t="s">
        <v>5764</v>
      </c>
      <c r="E29" s="124" t="s">
        <v>5752</v>
      </c>
      <c r="F29" s="107"/>
      <c r="G29" s="550" t="e">
        <f>VLOOKUP(E29,#REF!,2,FALSE)</f>
        <v>#REF!</v>
      </c>
      <c r="H29" s="550"/>
      <c r="I29" s="108" t="str">
        <f>IFERROR(VLOOKUP(D29,'Plan.Orçam.'!H:M,3,FALSE),"")</f>
        <v/>
      </c>
      <c r="J29" s="108" t="str">
        <f>IFERROR(VLOOKUP(D29,'Plan.Orçam.'!H:M,4,FALSE),"")</f>
        <v/>
      </c>
      <c r="K29" s="108" t="str">
        <f>IFERROR(VLOOKUP(D29,'Plan.Orçam.'!H:N,6,FALSE),"")</f>
        <v/>
      </c>
      <c r="L29" s="139" t="e">
        <f>ROUND(J29*K29,2)</f>
        <v>#VALUE!</v>
      </c>
    </row>
    <row r="30" spans="4:13" ht="15.75">
      <c r="D30" s="123" t="s">
        <v>5765</v>
      </c>
      <c r="E30" s="124" t="s">
        <v>5753</v>
      </c>
      <c r="F30" s="107"/>
      <c r="G30" s="550" t="e">
        <f>VLOOKUP(E30,#REF!,2,FALSE)</f>
        <v>#REF!</v>
      </c>
      <c r="H30" s="550"/>
      <c r="I30" s="108" t="str">
        <f>IFERROR(VLOOKUP(D30,'Plan.Orçam.'!H:M,3,FALSE),"")</f>
        <v/>
      </c>
      <c r="J30" s="108" t="str">
        <f>IFERROR(VLOOKUP(D30,'Plan.Orçam.'!H:M,4,FALSE),"")</f>
        <v/>
      </c>
      <c r="K30" s="108" t="str">
        <f>IFERROR(VLOOKUP(D30,'Plan.Orçam.'!H:N,6,FALSE),"")</f>
        <v/>
      </c>
      <c r="L30" s="139" t="e">
        <f>ROUND(J30*K30,2)</f>
        <v>#VALUE!</v>
      </c>
    </row>
    <row r="31" spans="4:13" ht="15.75">
      <c r="D31" s="209">
        <v>4</v>
      </c>
      <c r="E31" s="124" t="s">
        <v>5792</v>
      </c>
      <c r="F31" s="133" t="str">
        <f>CONCATENATE(D31,".",0)</f>
        <v>4.0</v>
      </c>
      <c r="G31" s="552" t="e">
        <f>VLOOKUP(E31,#REF!,2,FALSE)</f>
        <v>#REF!</v>
      </c>
      <c r="H31" s="553"/>
      <c r="I31" s="140"/>
      <c r="J31" s="140"/>
      <c r="K31" s="140"/>
      <c r="L31" s="135" t="e">
        <f>SUM(L32+L35+L38+L41+L44+L47)</f>
        <v>#VALUE!</v>
      </c>
    </row>
    <row r="32" spans="4:13" ht="15.75">
      <c r="D32" s="123"/>
      <c r="E32" s="124" t="s">
        <v>5793</v>
      </c>
      <c r="F32" s="136" t="s">
        <v>5795</v>
      </c>
      <c r="G32" s="551" t="e">
        <f>VLOOKUP(E32,#REF!,2,FALSE)</f>
        <v>#REF!</v>
      </c>
      <c r="H32" s="551"/>
      <c r="I32" s="137" t="s">
        <v>121</v>
      </c>
      <c r="J32" s="137">
        <v>2866.4</v>
      </c>
      <c r="K32" s="137">
        <v>84.71</v>
      </c>
      <c r="L32" s="138" t="e">
        <f>SUM(L33:L34)</f>
        <v>#VALUE!</v>
      </c>
    </row>
    <row r="33" spans="4:12" ht="15.75">
      <c r="D33" s="123" t="s">
        <v>5793</v>
      </c>
      <c r="E33" s="124" t="s">
        <v>5752</v>
      </c>
      <c r="F33" s="107"/>
      <c r="G33" s="550" t="e">
        <f>VLOOKUP(E33,#REF!,2,FALSE)</f>
        <v>#REF!</v>
      </c>
      <c r="H33" s="550"/>
      <c r="I33" s="108" t="str">
        <f>IFERROR(VLOOKUP(D33,'Plan.Orçam.'!H:M,3,FALSE),"")</f>
        <v>M</v>
      </c>
      <c r="J33" s="108">
        <f>IFERROR(VLOOKUP(D33,'Plan.Orçam.'!H:M,4,FALSE),"")</f>
        <v>4.2</v>
      </c>
      <c r="K33" s="108">
        <f>IFERROR(VLOOKUP(D33,'Plan.Orçam.'!H:N,6,FALSE),"")</f>
        <v>54.88</v>
      </c>
      <c r="L33" s="139">
        <f>ROUND(J33*K33,2)</f>
        <v>230.5</v>
      </c>
    </row>
    <row r="34" spans="4:12" ht="15.75">
      <c r="D34" s="123" t="s">
        <v>5794</v>
      </c>
      <c r="E34" s="124" t="s">
        <v>5753</v>
      </c>
      <c r="F34" s="107"/>
      <c r="G34" s="550" t="e">
        <f>VLOOKUP(E34,#REF!,2,FALSE)</f>
        <v>#REF!</v>
      </c>
      <c r="H34" s="550"/>
      <c r="I34" s="108" t="str">
        <f>IFERROR(VLOOKUP(D34,'Plan.Orçam.'!H:M,3,FALSE),"")</f>
        <v/>
      </c>
      <c r="J34" s="108" t="str">
        <f>IFERROR(VLOOKUP(D34,'Plan.Orçam.'!H:M,4,FALSE),"")</f>
        <v/>
      </c>
      <c r="K34" s="108" t="str">
        <f>IFERROR(VLOOKUP(D34,'Plan.Orçam.'!H:N,6,FALSE),"")</f>
        <v/>
      </c>
      <c r="L34" s="139" t="e">
        <f>ROUND(J34*K34,2)</f>
        <v>#VALUE!</v>
      </c>
    </row>
    <row r="35" spans="4:12" ht="15.75">
      <c r="D35" s="123"/>
      <c r="E35" s="124" t="s">
        <v>5801</v>
      </c>
      <c r="F35" s="136" t="s">
        <v>5796</v>
      </c>
      <c r="G35" s="551" t="e">
        <f>VLOOKUP(E35,#REF!,2,FALSE)</f>
        <v>#REF!</v>
      </c>
      <c r="H35" s="551"/>
      <c r="I35" s="137" t="s">
        <v>121</v>
      </c>
      <c r="J35" s="137">
        <v>2866.4</v>
      </c>
      <c r="K35" s="137">
        <v>84.71</v>
      </c>
      <c r="L35" s="138" t="e">
        <f>SUM(L36:L37)</f>
        <v>#VALUE!</v>
      </c>
    </row>
    <row r="36" spans="4:12" ht="15.75">
      <c r="D36" s="123" t="s">
        <v>5793</v>
      </c>
      <c r="E36" s="124" t="s">
        <v>5752</v>
      </c>
      <c r="F36" s="107"/>
      <c r="G36" s="550" t="e">
        <f>VLOOKUP(E36,#REF!,2,FALSE)</f>
        <v>#REF!</v>
      </c>
      <c r="H36" s="550"/>
      <c r="I36" s="108" t="str">
        <f>IFERROR(VLOOKUP(D36,'Plan.Orçam.'!H:M,3,FALSE),"")</f>
        <v>M</v>
      </c>
      <c r="J36" s="108">
        <f>IFERROR(VLOOKUP(D36,'Plan.Orçam.'!H:M,4,FALSE),"")</f>
        <v>4.2</v>
      </c>
      <c r="K36" s="108">
        <f>IFERROR(VLOOKUP(D36,'Plan.Orçam.'!H:N,6,FALSE),"")</f>
        <v>54.88</v>
      </c>
      <c r="L36" s="139">
        <f>ROUND(J36*K36,2)</f>
        <v>230.5</v>
      </c>
    </row>
    <row r="37" spans="4:12" ht="15.75">
      <c r="D37" s="123" t="s">
        <v>5794</v>
      </c>
      <c r="E37" s="124" t="s">
        <v>5753</v>
      </c>
      <c r="F37" s="107"/>
      <c r="G37" s="550" t="e">
        <f>VLOOKUP(E37,#REF!,2,FALSE)</f>
        <v>#REF!</v>
      </c>
      <c r="H37" s="550"/>
      <c r="I37" s="108" t="str">
        <f>IFERROR(VLOOKUP(D37,'Plan.Orçam.'!H:M,3,FALSE),"")</f>
        <v/>
      </c>
      <c r="J37" s="108" t="str">
        <f>IFERROR(VLOOKUP(D37,'Plan.Orçam.'!H:M,4,FALSE),"")</f>
        <v/>
      </c>
      <c r="K37" s="108" t="str">
        <f>IFERROR(VLOOKUP(D37,'Plan.Orçam.'!H:N,6,FALSE),"")</f>
        <v/>
      </c>
      <c r="L37" s="139" t="e">
        <f>ROUND(J37*K37,2)</f>
        <v>#VALUE!</v>
      </c>
    </row>
    <row r="38" spans="4:12" ht="15.75">
      <c r="D38" s="123"/>
      <c r="E38" s="124" t="s">
        <v>5802</v>
      </c>
      <c r="F38" s="136" t="s">
        <v>5797</v>
      </c>
      <c r="G38" s="551" t="e">
        <f>VLOOKUP(E38,#REF!,2,FALSE)</f>
        <v>#REF!</v>
      </c>
      <c r="H38" s="551"/>
      <c r="I38" s="137" t="s">
        <v>121</v>
      </c>
      <c r="J38" s="137">
        <v>2866.4</v>
      </c>
      <c r="K38" s="137">
        <v>84.71</v>
      </c>
      <c r="L38" s="138" t="e">
        <f>SUM(L39:L41)</f>
        <v>#VALUE!</v>
      </c>
    </row>
    <row r="39" spans="4:12" ht="15.75">
      <c r="D39" s="123" t="s">
        <v>5793</v>
      </c>
      <c r="E39" s="124" t="s">
        <v>5752</v>
      </c>
      <c r="F39" s="107"/>
      <c r="G39" s="550" t="e">
        <f>VLOOKUP(E39,#REF!,2,FALSE)</f>
        <v>#REF!</v>
      </c>
      <c r="H39" s="550"/>
      <c r="I39" s="108" t="str">
        <f>IFERROR(VLOOKUP(D39,'Plan.Orçam.'!H:M,3,FALSE),"")</f>
        <v>M</v>
      </c>
      <c r="J39" s="108">
        <f>IFERROR(VLOOKUP(D39,'Plan.Orçam.'!H:M,4,FALSE),"")</f>
        <v>4.2</v>
      </c>
      <c r="K39" s="108">
        <f>IFERROR(VLOOKUP(D39,'Plan.Orçam.'!H:N,6,FALSE),"")</f>
        <v>54.88</v>
      </c>
      <c r="L39" s="139">
        <f>ROUND(J39*K39,2)</f>
        <v>230.5</v>
      </c>
    </row>
    <row r="40" spans="4:12" ht="15.75">
      <c r="D40" s="123" t="s">
        <v>5794</v>
      </c>
      <c r="E40" s="124" t="s">
        <v>5753</v>
      </c>
      <c r="F40" s="107"/>
      <c r="G40" s="550" t="e">
        <f>VLOOKUP(E40,#REF!,2,FALSE)</f>
        <v>#REF!</v>
      </c>
      <c r="H40" s="550"/>
      <c r="I40" s="108" t="str">
        <f>IFERROR(VLOOKUP(D40,'Plan.Orçam.'!H:M,3,FALSE),"")</f>
        <v/>
      </c>
      <c r="J40" s="108" t="str">
        <f>IFERROR(VLOOKUP(D40,'Plan.Orçam.'!H:M,4,FALSE),"")</f>
        <v/>
      </c>
      <c r="K40" s="108" t="str">
        <f>IFERROR(VLOOKUP(D40,'Plan.Orçam.'!H:N,6,FALSE),"")</f>
        <v/>
      </c>
      <c r="L40" s="139" t="e">
        <f>ROUND(J40*K40,2)</f>
        <v>#VALUE!</v>
      </c>
    </row>
    <row r="41" spans="4:12" ht="15.75">
      <c r="D41" s="123"/>
      <c r="E41" s="124" t="s">
        <v>5803</v>
      </c>
      <c r="F41" s="136" t="s">
        <v>5798</v>
      </c>
      <c r="G41" s="551" t="e">
        <f>VLOOKUP(E41,#REF!,2,FALSE)</f>
        <v>#REF!</v>
      </c>
      <c r="H41" s="551"/>
      <c r="I41" s="137" t="s">
        <v>121</v>
      </c>
      <c r="J41" s="137">
        <v>2866.4</v>
      </c>
      <c r="K41" s="137">
        <v>84.71</v>
      </c>
      <c r="L41" s="138" t="e">
        <f>SUM(L42:L44)</f>
        <v>#VALUE!</v>
      </c>
    </row>
    <row r="42" spans="4:12" ht="15.75">
      <c r="D42" s="123" t="s">
        <v>5793</v>
      </c>
      <c r="E42" s="124" t="s">
        <v>5752</v>
      </c>
      <c r="F42" s="107"/>
      <c r="G42" s="550" t="e">
        <f>VLOOKUP(E42,#REF!,2,FALSE)</f>
        <v>#REF!</v>
      </c>
      <c r="H42" s="550"/>
      <c r="I42" s="108" t="str">
        <f>IFERROR(VLOOKUP(D42,'Plan.Orçam.'!H:M,3,FALSE),"")</f>
        <v>M</v>
      </c>
      <c r="J42" s="108">
        <f>IFERROR(VLOOKUP(D42,'Plan.Orçam.'!H:M,4,FALSE),"")</f>
        <v>4.2</v>
      </c>
      <c r="K42" s="108">
        <f>IFERROR(VLOOKUP(D42,'Plan.Orçam.'!H:N,6,FALSE),"")</f>
        <v>54.88</v>
      </c>
      <c r="L42" s="139">
        <f>ROUND(J42*K42,2)</f>
        <v>230.5</v>
      </c>
    </row>
    <row r="43" spans="4:12" ht="15.75">
      <c r="D43" s="123" t="s">
        <v>5794</v>
      </c>
      <c r="E43" s="124" t="s">
        <v>5753</v>
      </c>
      <c r="F43" s="107"/>
      <c r="G43" s="550" t="e">
        <f>VLOOKUP(E43,#REF!,2,FALSE)</f>
        <v>#REF!</v>
      </c>
      <c r="H43" s="550"/>
      <c r="I43" s="108" t="str">
        <f>IFERROR(VLOOKUP(D43,'Plan.Orçam.'!H:M,3,FALSE),"")</f>
        <v/>
      </c>
      <c r="J43" s="108" t="str">
        <f>IFERROR(VLOOKUP(D43,'Plan.Orçam.'!H:M,4,FALSE),"")</f>
        <v/>
      </c>
      <c r="K43" s="108" t="str">
        <f>IFERROR(VLOOKUP(D43,'Plan.Orçam.'!H:N,6,FALSE),"")</f>
        <v/>
      </c>
      <c r="L43" s="139" t="e">
        <f>ROUND(J43*K43,2)</f>
        <v>#VALUE!</v>
      </c>
    </row>
    <row r="44" spans="4:12" ht="15.75">
      <c r="D44" s="123"/>
      <c r="E44" s="124" t="s">
        <v>5804</v>
      </c>
      <c r="F44" s="136" t="s">
        <v>5799</v>
      </c>
      <c r="G44" s="551" t="e">
        <f>VLOOKUP(E44,#REF!,2,FALSE)</f>
        <v>#REF!</v>
      </c>
      <c r="H44" s="551"/>
      <c r="I44" s="137" t="s">
        <v>121</v>
      </c>
      <c r="J44" s="137">
        <v>2866.4</v>
      </c>
      <c r="K44" s="137">
        <v>84.71</v>
      </c>
      <c r="L44" s="138" t="e">
        <f>SUM(L45:L47)</f>
        <v>#VALUE!</v>
      </c>
    </row>
    <row r="45" spans="4:12" ht="15.75">
      <c r="D45" s="123" t="s">
        <v>5793</v>
      </c>
      <c r="E45" s="124" t="s">
        <v>5752</v>
      </c>
      <c r="F45" s="107"/>
      <c r="G45" s="550" t="e">
        <f>VLOOKUP(E45,#REF!,2,FALSE)</f>
        <v>#REF!</v>
      </c>
      <c r="H45" s="550"/>
      <c r="I45" s="108" t="str">
        <f>IFERROR(VLOOKUP(D45,'Plan.Orçam.'!H:M,3,FALSE),"")</f>
        <v>M</v>
      </c>
      <c r="J45" s="108">
        <f>IFERROR(VLOOKUP(D45,'Plan.Orçam.'!H:M,4,FALSE),"")</f>
        <v>4.2</v>
      </c>
      <c r="K45" s="108">
        <f>IFERROR(VLOOKUP(D45,'Plan.Orçam.'!H:N,6,FALSE),"")</f>
        <v>54.88</v>
      </c>
      <c r="L45" s="139">
        <f>ROUND(J45*K45,2)</f>
        <v>230.5</v>
      </c>
    </row>
    <row r="46" spans="4:12" ht="15.75">
      <c r="D46" s="123" t="s">
        <v>5794</v>
      </c>
      <c r="E46" s="124" t="s">
        <v>5753</v>
      </c>
      <c r="F46" s="107"/>
      <c r="G46" s="550" t="e">
        <f>VLOOKUP(E46,#REF!,2,FALSE)</f>
        <v>#REF!</v>
      </c>
      <c r="H46" s="550"/>
      <c r="I46" s="108" t="str">
        <f>IFERROR(VLOOKUP(D46,'Plan.Orçam.'!H:M,3,FALSE),"")</f>
        <v/>
      </c>
      <c r="J46" s="108" t="str">
        <f>IFERROR(VLOOKUP(D46,'Plan.Orçam.'!H:M,4,FALSE),"")</f>
        <v/>
      </c>
      <c r="K46" s="108" t="str">
        <f>IFERROR(VLOOKUP(D46,'Plan.Orçam.'!H:N,6,FALSE),"")</f>
        <v/>
      </c>
      <c r="L46" s="139" t="e">
        <f>ROUND(J46*K46,2)</f>
        <v>#VALUE!</v>
      </c>
    </row>
    <row r="47" spans="4:12" ht="15.75">
      <c r="D47" s="123"/>
      <c r="E47" s="124" t="s">
        <v>5805</v>
      </c>
      <c r="F47" s="136" t="s">
        <v>5800</v>
      </c>
      <c r="G47" s="551" t="e">
        <f>VLOOKUP(E47,#REF!,2,FALSE)</f>
        <v>#REF!</v>
      </c>
      <c r="H47" s="551"/>
      <c r="I47" s="137" t="s">
        <v>121</v>
      </c>
      <c r="J47" s="137">
        <v>2866.4</v>
      </c>
      <c r="K47" s="137">
        <v>84.71</v>
      </c>
      <c r="L47" s="138" t="e">
        <f>SUM(L48:L50)</f>
        <v>#VALUE!</v>
      </c>
    </row>
    <row r="48" spans="4:12" ht="15.75">
      <c r="D48" s="123" t="s">
        <v>5793</v>
      </c>
      <c r="E48" s="124" t="s">
        <v>5752</v>
      </c>
      <c r="F48" s="107"/>
      <c r="G48" s="550" t="e">
        <f>VLOOKUP(E48,#REF!,2,FALSE)</f>
        <v>#REF!</v>
      </c>
      <c r="H48" s="550"/>
      <c r="I48" s="108" t="str">
        <f>IFERROR(VLOOKUP(D48,'Plan.Orçam.'!H:M,3,FALSE),"")</f>
        <v>M</v>
      </c>
      <c r="J48" s="108">
        <f>IFERROR(VLOOKUP(D48,'Plan.Orçam.'!H:M,4,FALSE),"")</f>
        <v>4.2</v>
      </c>
      <c r="K48" s="108">
        <f>IFERROR(VLOOKUP(D48,'Plan.Orçam.'!H:N,6,FALSE),"")</f>
        <v>54.88</v>
      </c>
      <c r="L48" s="139">
        <f>ROUND(J48*K48,2)</f>
        <v>230.5</v>
      </c>
    </row>
    <row r="49" spans="4:12" ht="15.75">
      <c r="D49" s="123" t="s">
        <v>5794</v>
      </c>
      <c r="E49" s="124" t="s">
        <v>5753</v>
      </c>
      <c r="F49" s="107"/>
      <c r="G49" s="550" t="e">
        <f>VLOOKUP(E49,#REF!,2,FALSE)</f>
        <v>#REF!</v>
      </c>
      <c r="H49" s="550"/>
      <c r="I49" s="108" t="str">
        <f>IFERROR(VLOOKUP(D49,'Plan.Orçam.'!H:M,3,FALSE),"")</f>
        <v/>
      </c>
      <c r="J49" s="108" t="str">
        <f>IFERROR(VLOOKUP(D49,'Plan.Orçam.'!H:M,4,FALSE),"")</f>
        <v/>
      </c>
      <c r="K49" s="108" t="str">
        <f>IFERROR(VLOOKUP(D49,'Plan.Orçam.'!H:N,6,FALSE),"")</f>
        <v/>
      </c>
      <c r="L49" s="139" t="e">
        <f>ROUND(J49*K49,2)</f>
        <v>#VALUE!</v>
      </c>
    </row>
    <row r="50" spans="4:12" ht="15.75">
      <c r="D50" s="209">
        <v>5</v>
      </c>
      <c r="E50" s="210" t="str">
        <f>CONCATENATE(1,".",D50)</f>
        <v>1.5</v>
      </c>
      <c r="F50" s="133" t="str">
        <f>CONCATENATE(D50,".",0)</f>
        <v>5.0</v>
      </c>
      <c r="G50" s="552" t="e">
        <f>VLOOKUP(E50,#REF!,2,FALSE)</f>
        <v>#REF!</v>
      </c>
      <c r="H50" s="553"/>
      <c r="I50" s="140"/>
      <c r="J50" s="140"/>
      <c r="K50" s="140"/>
      <c r="L50" s="135">
        <f>SUM(L51+L54)</f>
        <v>485625.48000000004</v>
      </c>
    </row>
    <row r="51" spans="4:12" ht="15.75">
      <c r="D51" s="123"/>
      <c r="E51" s="210" t="str">
        <f>CONCATENATE($E$50,".",1)</f>
        <v>1.5.1</v>
      </c>
      <c r="F51" s="136" t="s">
        <v>5795</v>
      </c>
      <c r="G51" s="551" t="e">
        <f>VLOOKUP(E51,#REF!,2,FALSE)</f>
        <v>#REF!</v>
      </c>
      <c r="H51" s="551"/>
      <c r="I51" s="137" t="s">
        <v>121</v>
      </c>
      <c r="J51" s="137">
        <v>2866.4</v>
      </c>
      <c r="K51" s="137">
        <v>84.71</v>
      </c>
      <c r="L51" s="138">
        <v>242812.74000000002</v>
      </c>
    </row>
    <row r="52" spans="4:12" ht="15.75">
      <c r="D52" s="123" t="s">
        <v>5793</v>
      </c>
      <c r="E52" s="124" t="s">
        <v>5752</v>
      </c>
      <c r="F52" s="107"/>
      <c r="G52" s="550" t="e">
        <f>VLOOKUP(E52,#REF!,2,FALSE)</f>
        <v>#REF!</v>
      </c>
      <c r="H52" s="550"/>
      <c r="I52" s="108" t="str">
        <f>IFERROR(VLOOKUP(D52,'Plan.Orçam.'!H:M,3,FALSE),"")</f>
        <v>M</v>
      </c>
      <c r="J52" s="108">
        <f>IFERROR(VLOOKUP(D52,'Plan.Orçam.'!H:M,4,FALSE),"")</f>
        <v>4.2</v>
      </c>
      <c r="K52" s="108">
        <f>IFERROR(VLOOKUP(D52,'Plan.Orçam.'!H:N,6,FALSE),"")</f>
        <v>54.88</v>
      </c>
      <c r="L52" s="139">
        <f>ROUND(J52*K52,2)</f>
        <v>230.5</v>
      </c>
    </row>
    <row r="53" spans="4:12" ht="15.75">
      <c r="D53" s="123" t="s">
        <v>5794</v>
      </c>
      <c r="E53" s="124" t="s">
        <v>5753</v>
      </c>
      <c r="F53" s="107"/>
      <c r="G53" s="550" t="e">
        <f>VLOOKUP(E53,#REF!,2,FALSE)</f>
        <v>#REF!</v>
      </c>
      <c r="H53" s="550"/>
      <c r="I53" s="108" t="str">
        <f>IFERROR(VLOOKUP(D53,'Plan.Orçam.'!H:M,3,FALSE),"")</f>
        <v/>
      </c>
      <c r="J53" s="108" t="str">
        <f>IFERROR(VLOOKUP(D53,'Plan.Orçam.'!H:M,4,FALSE),"")</f>
        <v/>
      </c>
      <c r="K53" s="108" t="str">
        <f>IFERROR(VLOOKUP(D53,'Plan.Orçam.'!H:N,6,FALSE),"")</f>
        <v/>
      </c>
      <c r="L53" s="139" t="e">
        <f>ROUND(J53*K53,2)</f>
        <v>#VALUE!</v>
      </c>
    </row>
    <row r="54" spans="4:12" ht="15.75">
      <c r="D54" s="123"/>
      <c r="E54" s="210" t="str">
        <f>CONCATENATE($E$50,".",2)</f>
        <v>1.5.2</v>
      </c>
      <c r="F54" s="136" t="s">
        <v>5795</v>
      </c>
      <c r="G54" s="551" t="e">
        <f>VLOOKUP(E54,#REF!,2,FALSE)</f>
        <v>#REF!</v>
      </c>
      <c r="H54" s="551"/>
      <c r="I54" s="137" t="s">
        <v>121</v>
      </c>
      <c r="J54" s="137">
        <v>2866.4</v>
      </c>
      <c r="K54" s="137">
        <v>84.71</v>
      </c>
      <c r="L54" s="138">
        <v>242812.74000000002</v>
      </c>
    </row>
    <row r="55" spans="4:12" ht="15.75">
      <c r="D55" s="123" t="s">
        <v>5793</v>
      </c>
      <c r="E55" s="124" t="s">
        <v>5752</v>
      </c>
      <c r="F55" s="107"/>
      <c r="G55" s="550" t="e">
        <f>VLOOKUP(E55,#REF!,2,FALSE)</f>
        <v>#REF!</v>
      </c>
      <c r="H55" s="550"/>
      <c r="I55" s="108" t="str">
        <f>IFERROR(VLOOKUP(D55,'Plan.Orçam.'!H:M,3,FALSE),"")</f>
        <v>M</v>
      </c>
      <c r="J55" s="108">
        <f>IFERROR(VLOOKUP(D55,'Plan.Orçam.'!H:M,4,FALSE),"")</f>
        <v>4.2</v>
      </c>
      <c r="K55" s="108">
        <f>IFERROR(VLOOKUP(D55,'Plan.Orçam.'!H:N,6,FALSE),"")</f>
        <v>54.88</v>
      </c>
      <c r="L55" s="139">
        <f>ROUND(J55*K55,2)</f>
        <v>230.5</v>
      </c>
    </row>
    <row r="56" spans="4:12" ht="15.75">
      <c r="D56" s="123" t="s">
        <v>5794</v>
      </c>
      <c r="E56" s="124" t="s">
        <v>5753</v>
      </c>
      <c r="F56" s="107"/>
      <c r="G56" s="550" t="e">
        <f>VLOOKUP(E56,#REF!,2,FALSE)</f>
        <v>#REF!</v>
      </c>
      <c r="H56" s="550"/>
      <c r="I56" s="108" t="str">
        <f>IFERROR(VLOOKUP(D56,'Plan.Orçam.'!H:M,3,FALSE),"")</f>
        <v/>
      </c>
      <c r="J56" s="108" t="str">
        <f>IFERROR(VLOOKUP(D56,'Plan.Orçam.'!H:M,4,FALSE),"")</f>
        <v/>
      </c>
      <c r="K56" s="108" t="str">
        <f>IFERROR(VLOOKUP(D56,'Plan.Orçam.'!H:N,6,FALSE),"")</f>
        <v/>
      </c>
      <c r="L56" s="139" t="e">
        <f>ROUND(J56*K56,2)</f>
        <v>#VALUE!</v>
      </c>
    </row>
    <row r="57" spans="4:12" ht="15.75">
      <c r="D57" s="123"/>
      <c r="E57" s="124"/>
      <c r="F57" s="124"/>
      <c r="G57" s="207"/>
      <c r="H57" s="207"/>
      <c r="I57" s="124"/>
      <c r="J57" s="124"/>
      <c r="K57" s="124"/>
      <c r="L57" s="208"/>
    </row>
    <row r="58" spans="4:12" ht="15.75">
      <c r="D58" s="123"/>
      <c r="E58" s="124"/>
      <c r="F58" s="124"/>
      <c r="G58" s="207"/>
      <c r="H58" s="207"/>
      <c r="I58" s="124"/>
      <c r="J58" s="124"/>
      <c r="K58" s="124"/>
      <c r="L58" s="208"/>
    </row>
  </sheetData>
  <autoFilter ref="F12:L55" xr:uid="{00000000-0009-0000-0000-000008000000}">
    <filterColumn colId="1" showButton="0"/>
  </autoFilter>
  <mergeCells count="49">
    <mergeCell ref="G43:H43"/>
    <mergeCell ref="G51:H51"/>
    <mergeCell ref="G52:H52"/>
    <mergeCell ref="G54:H54"/>
    <mergeCell ref="G55:H55"/>
    <mergeCell ref="G44:H44"/>
    <mergeCell ref="G45:H45"/>
    <mergeCell ref="G47:H47"/>
    <mergeCell ref="G48:H48"/>
    <mergeCell ref="G50:H50"/>
    <mergeCell ref="G46:H46"/>
    <mergeCell ref="G49:H49"/>
    <mergeCell ref="G53:H53"/>
    <mergeCell ref="G38:H38"/>
    <mergeCell ref="G39:H39"/>
    <mergeCell ref="G41:H41"/>
    <mergeCell ref="G42:H42"/>
    <mergeCell ref="G40:H40"/>
    <mergeCell ref="G31:H31"/>
    <mergeCell ref="G35:H35"/>
    <mergeCell ref="G36:H36"/>
    <mergeCell ref="G37:H37"/>
    <mergeCell ref="G32:H32"/>
    <mergeCell ref="G33:H33"/>
    <mergeCell ref="G34:H34"/>
    <mergeCell ref="I3:L3"/>
    <mergeCell ref="I4:L4"/>
    <mergeCell ref="I5:L5"/>
    <mergeCell ref="F10:L10"/>
    <mergeCell ref="G15:H15"/>
    <mergeCell ref="G12:H12"/>
    <mergeCell ref="G13:H13"/>
    <mergeCell ref="G14:H14"/>
    <mergeCell ref="G56:H56"/>
    <mergeCell ref="G16:H16"/>
    <mergeCell ref="G18:H18"/>
    <mergeCell ref="G19:H19"/>
    <mergeCell ref="G17:H17"/>
    <mergeCell ref="G29:H29"/>
    <mergeCell ref="G30:H30"/>
    <mergeCell ref="G20:H20"/>
    <mergeCell ref="G24:H24"/>
    <mergeCell ref="G28:H28"/>
    <mergeCell ref="G22:H22"/>
    <mergeCell ref="G23:H23"/>
    <mergeCell ref="G26:H26"/>
    <mergeCell ref="G27:H27"/>
    <mergeCell ref="G21:H21"/>
    <mergeCell ref="G25:H25"/>
  </mergeCells>
  <pageMargins left="0.511811024" right="0.511811024" top="0.78740157499999996" bottom="0.78740157499999996" header="0.31496062000000002" footer="0.31496062000000002"/>
  <pageSetup paperSize="9" scale="57" orientation="portrait"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24A482-2900-4DE1-B98F-5E290103FFF3}">
  <dimension ref="F1:O248"/>
  <sheetViews>
    <sheetView view="pageBreakPreview" topLeftCell="A84" zoomScale="60" zoomScaleNormal="75" workbookViewId="0">
      <selection activeCell="M94" sqref="M94:M95"/>
    </sheetView>
  </sheetViews>
  <sheetFormatPr defaultColWidth="8.85546875" defaultRowHeight="14.25"/>
  <cols>
    <col min="1" max="5" width="8.85546875" style="17"/>
    <col min="6" max="6" width="16.42578125" style="17" bestFit="1" customWidth="1"/>
    <col min="7" max="7" width="9" style="17" bestFit="1" customWidth="1"/>
    <col min="8" max="8" width="8.85546875" style="17"/>
    <col min="9" max="9" width="71.5703125" style="17" customWidth="1"/>
    <col min="10" max="10" width="8.85546875" style="17"/>
    <col min="11" max="11" width="16.42578125" style="17" customWidth="1"/>
    <col min="12" max="12" width="16.140625" style="17" customWidth="1"/>
    <col min="13" max="13" width="17.7109375" style="17" customWidth="1"/>
    <col min="14" max="14" width="25.85546875" style="17" customWidth="1"/>
    <col min="15" max="15" width="20.7109375" style="17" customWidth="1"/>
    <col min="16" max="16384" width="8.85546875" style="17"/>
  </cols>
  <sheetData>
    <row r="1" spans="6:15" ht="15" thickBot="1"/>
    <row r="2" spans="6:15" ht="15">
      <c r="F2" s="7"/>
      <c r="G2" s="8"/>
      <c r="H2" s="336"/>
      <c r="I2" s="336"/>
      <c r="J2" s="336"/>
      <c r="K2" s="339"/>
      <c r="L2" s="339"/>
      <c r="M2" s="339"/>
      <c r="N2" s="340"/>
    </row>
    <row r="3" spans="6:15" ht="15">
      <c r="F3" s="10"/>
      <c r="G3" s="11"/>
      <c r="H3" s="63"/>
      <c r="I3" s="63"/>
      <c r="J3" s="67"/>
      <c r="K3" s="62" t="s">
        <v>85</v>
      </c>
      <c r="L3" s="543">
        <f>BDI!N4</f>
        <v>0</v>
      </c>
      <c r="M3" s="544"/>
      <c r="N3" s="545"/>
    </row>
    <row r="4" spans="6:15" ht="14.45" customHeight="1">
      <c r="F4" s="10"/>
      <c r="G4" s="11"/>
      <c r="H4" s="549" t="str">
        <f>'Inf. Prel.'!C10</f>
        <v>PREFEITURA MUNICIPAL DE POMBAL - PB</v>
      </c>
      <c r="I4" s="549"/>
      <c r="J4" s="67"/>
      <c r="K4" s="62" t="s">
        <v>86</v>
      </c>
      <c r="L4" s="234">
        <f>BDI!N5</f>
        <v>0</v>
      </c>
      <c r="M4" s="228"/>
      <c r="N4" s="341"/>
    </row>
    <row r="5" spans="6:15" ht="27" customHeight="1">
      <c r="F5" s="10"/>
      <c r="G5" s="11"/>
      <c r="H5" s="549"/>
      <c r="I5" s="549"/>
      <c r="J5" s="67"/>
      <c r="K5" s="229" t="s">
        <v>87</v>
      </c>
      <c r="L5" s="546" t="str">
        <f>BDI!N6</f>
        <v>FORNECIMENTO E INSTALAÇÃO DE SUBESTAÇÕES AÉREAS EM DIVERSAS ESCOLAS DO MUNICIPIO DE POMBAL-PB</v>
      </c>
      <c r="M5" s="547"/>
      <c r="N5" s="548"/>
    </row>
    <row r="6" spans="6:15" ht="14.45" customHeight="1">
      <c r="F6" s="10"/>
      <c r="G6" s="11"/>
      <c r="H6" s="549"/>
      <c r="I6" s="549"/>
      <c r="J6" s="63"/>
      <c r="K6" s="71"/>
      <c r="L6" s="71"/>
      <c r="M6" s="71"/>
      <c r="N6" s="342"/>
    </row>
    <row r="7" spans="6:15" ht="14.45" customHeight="1">
      <c r="F7" s="10"/>
      <c r="G7" s="11"/>
      <c r="H7" s="549"/>
      <c r="I7" s="549"/>
      <c r="J7" s="67"/>
      <c r="K7" s="64" t="s">
        <v>88</v>
      </c>
      <c r="L7" s="53" t="s">
        <v>89</v>
      </c>
      <c r="M7" s="53" t="s">
        <v>5742</v>
      </c>
      <c r="N7" s="343" t="s">
        <v>5743</v>
      </c>
    </row>
    <row r="8" spans="6:15" ht="28.5">
      <c r="F8" s="344"/>
      <c r="G8" s="68"/>
      <c r="H8" s="69"/>
      <c r="I8" s="69"/>
      <c r="J8" s="70"/>
      <c r="K8" s="65" t="str">
        <f>BDI!R9</f>
        <v>SINAPI-PB / 12-2025</v>
      </c>
      <c r="L8" s="53" t="str">
        <f>BDI!T9</f>
        <v>Não</v>
      </c>
      <c r="M8" s="452">
        <f>Encargos!C36</f>
        <v>85.69</v>
      </c>
      <c r="N8" s="345">
        <f>BDI!C32</f>
        <v>0.252</v>
      </c>
    </row>
    <row r="9" spans="6:15" ht="15">
      <c r="F9" s="540" t="s">
        <v>19</v>
      </c>
      <c r="G9" s="541"/>
      <c r="H9" s="541"/>
      <c r="I9" s="541"/>
      <c r="J9" s="541"/>
      <c r="K9" s="541"/>
      <c r="L9" s="541"/>
      <c r="M9" s="541"/>
      <c r="N9" s="542"/>
    </row>
    <row r="10" spans="6:15">
      <c r="F10" s="346"/>
      <c r="G10" s="55"/>
      <c r="H10" s="55"/>
      <c r="I10" s="55"/>
      <c r="J10" s="55"/>
      <c r="K10" s="55"/>
      <c r="L10" s="55"/>
      <c r="M10" s="55"/>
      <c r="N10" s="347"/>
    </row>
    <row r="11" spans="6:15" ht="45">
      <c r="F11" s="382" t="s">
        <v>119</v>
      </c>
      <c r="G11" s="383" t="s">
        <v>129</v>
      </c>
      <c r="H11" s="383" t="s">
        <v>1</v>
      </c>
      <c r="I11" s="383" t="s">
        <v>5744</v>
      </c>
      <c r="J11" s="383" t="s">
        <v>5745</v>
      </c>
      <c r="K11" s="383" t="s">
        <v>5746</v>
      </c>
      <c r="L11" s="383" t="s">
        <v>5749</v>
      </c>
      <c r="M11" s="383" t="s">
        <v>5748</v>
      </c>
      <c r="N11" s="384" t="s">
        <v>5747</v>
      </c>
    </row>
    <row r="12" spans="6:15" ht="54.75" customHeight="1">
      <c r="F12" s="353" t="e">
        <f>VLOOKUP(H12,#REF!,2,FALSE)</f>
        <v>#REF!</v>
      </c>
      <c r="G12" s="47" t="e">
        <f>VLOOKUP(H12,#REF!,3,FALSE)</f>
        <v>#REF!</v>
      </c>
      <c r="H12" s="47" t="e">
        <f>#REF!</f>
        <v>#REF!</v>
      </c>
      <c r="I12" s="61" t="e">
        <f>VLOOKUP(H12,#REF!,2,FALSE)</f>
        <v>#REF!</v>
      </c>
      <c r="J12" s="47" t="e">
        <f>VLOOKUP(H12,#REF!,14,FALSE)</f>
        <v>#REF!</v>
      </c>
      <c r="K12" s="47" t="e">
        <f>ROUND(VLOOKUP(H12,#REF!,13,FALSE),2)</f>
        <v>#REF!</v>
      </c>
      <c r="L12" s="47" t="e">
        <f>IF(F12="DER PB",VLOOKUP(G12,DER!A:D,4,FALSE),IF(F12="COMPOSIÇÃO",VLOOKUP(G12,#REF!,8,FALSE),IF(F12="SINAPI PB",VLOOKUP(G12,'Sinapi_Comp-12.2025'!G:K,5,FALSE),VLOOKUP(G12,'Sinapi_Insum-12.2025'!A:E,5,FALSE))))</f>
        <v>#REF!</v>
      </c>
      <c r="M12" s="47" t="e">
        <f>ROUND((1+$N$8)*IF(F12="DER PB",VLOOKUP(G12,DER!A:D,4,FALSE),IF(F12="COMPOSIÇÃO",VLOOKUP(G12,#REF!,8,FALSE),IF(F12="SINAPI PB",VLOOKUP(G12,'Sinapi_Comp-12.2025'!G:K,5,FALSE),VLOOKUP(G12,'Sinapi_Insum-12.2025'!A:E,5,FALSE)))),2)</f>
        <v>#REF!</v>
      </c>
      <c r="N12" s="352" t="e">
        <f t="shared" ref="N12:N43" si="0">ROUND(K12*M12,2)</f>
        <v>#REF!</v>
      </c>
      <c r="O12" s="52" t="e">
        <f t="shared" ref="O12:O43" si="1">N12</f>
        <v>#REF!</v>
      </c>
    </row>
    <row r="13" spans="6:15" ht="59.25" customHeight="1">
      <c r="F13" s="353" t="e">
        <f>VLOOKUP(H13,#REF!,2,FALSE)</f>
        <v>#REF!</v>
      </c>
      <c r="G13" s="47" t="e">
        <f>VLOOKUP(H13,#REF!,3,FALSE)</f>
        <v>#REF!</v>
      </c>
      <c r="H13" s="47" t="e">
        <f>#REF!</f>
        <v>#REF!</v>
      </c>
      <c r="I13" s="61" t="e">
        <f>VLOOKUP(H13,#REF!,2,FALSE)</f>
        <v>#REF!</v>
      </c>
      <c r="J13" s="47" t="e">
        <f>VLOOKUP(H13,#REF!,14,FALSE)</f>
        <v>#REF!</v>
      </c>
      <c r="K13" s="47" t="e">
        <f>ROUND(VLOOKUP(H13,#REF!,13,FALSE),2)</f>
        <v>#REF!</v>
      </c>
      <c r="L13" s="47" t="e">
        <f>IF(F13="DER PB",VLOOKUP(G13,DER!A:D,4,FALSE),IF(F13="COMPOSIÇÃO",VLOOKUP(G13,#REF!,8,FALSE),IF(F13="SINAPI PB",VLOOKUP(G13,'Sinapi_Comp-12.2025'!G:K,5,FALSE),VLOOKUP(G13,'Sinapi_Insum-12.2025'!A:E,5,FALSE))))</f>
        <v>#REF!</v>
      </c>
      <c r="M13" s="47" t="e">
        <f>ROUND((1+$N$8)*IF(F13="DER PB",VLOOKUP(G13,DER!A:D,4,FALSE),IF(F13="COMPOSIÇÃO",VLOOKUP(G13,#REF!,8,FALSE),IF(F13="SINAPI PB",VLOOKUP(G13,'Sinapi_Comp-12.2025'!G:K,5,FALSE),VLOOKUP(G13,'Sinapi_Insum-12.2025'!A:E,5,FALSE)))),2)</f>
        <v>#REF!</v>
      </c>
      <c r="N13" s="352" t="e">
        <f t="shared" si="0"/>
        <v>#REF!</v>
      </c>
      <c r="O13" s="52" t="e">
        <f t="shared" si="1"/>
        <v>#REF!</v>
      </c>
    </row>
    <row r="14" spans="6:15">
      <c r="F14" s="183" t="e">
        <f>VLOOKUP(H14,#REF!,2,FALSE)</f>
        <v>#REF!</v>
      </c>
      <c r="G14" s="47" t="e">
        <f>VLOOKUP(H14,#REF!,3,FALSE)</f>
        <v>#REF!</v>
      </c>
      <c r="H14" s="47" t="e">
        <f>#REF!</f>
        <v>#REF!</v>
      </c>
      <c r="I14" s="61" t="e">
        <f>VLOOKUP(H14,#REF!,2,FALSE)</f>
        <v>#REF!</v>
      </c>
      <c r="J14" s="47" t="e">
        <f>VLOOKUP(H14,#REF!,14,FALSE)</f>
        <v>#REF!</v>
      </c>
      <c r="K14" s="47" t="e">
        <f>ROUND(VLOOKUP(H14,#REF!,13,FALSE),2)</f>
        <v>#REF!</v>
      </c>
      <c r="L14" s="47" t="e">
        <f>IF(F14="DER PB",VLOOKUP(G14,DER!A:D,4,FALSE),IF(F14="COMPOSIÇÃO",VLOOKUP(G14,#REF!,8,FALSE),IF(F14="SINAPI PB",VLOOKUP(G14,'Sinapi_Comp-12.2025'!G:K,5,FALSE),VLOOKUP(G14,'Sinapi_Insum-12.2025'!A:E,5,FALSE))))</f>
        <v>#REF!</v>
      </c>
      <c r="M14" s="433" t="e">
        <f>L14+$N$8*L14</f>
        <v>#REF!</v>
      </c>
      <c r="N14" s="352" t="e">
        <f t="shared" si="0"/>
        <v>#REF!</v>
      </c>
      <c r="O14" s="52" t="e">
        <f t="shared" si="1"/>
        <v>#REF!</v>
      </c>
    </row>
    <row r="15" spans="6:15" ht="72" customHeight="1">
      <c r="F15" s="183" t="e">
        <f>VLOOKUP(H15,#REF!,2,FALSE)</f>
        <v>#REF!</v>
      </c>
      <c r="G15" s="47" t="e">
        <f>VLOOKUP(H15,#REF!,3,FALSE)</f>
        <v>#REF!</v>
      </c>
      <c r="H15" s="47" t="e">
        <f>#REF!</f>
        <v>#REF!</v>
      </c>
      <c r="I15" s="61" t="e">
        <f>VLOOKUP(H15,#REF!,2,FALSE)</f>
        <v>#REF!</v>
      </c>
      <c r="J15" s="47" t="e">
        <f>VLOOKUP(H15,#REF!,14,FALSE)</f>
        <v>#REF!</v>
      </c>
      <c r="K15" s="47" t="e">
        <f>ROUND(VLOOKUP(H15,#REF!,13,FALSE),2)</f>
        <v>#REF!</v>
      </c>
      <c r="L15" s="47">
        <f>174.44</f>
        <v>174.44</v>
      </c>
      <c r="M15" s="433">
        <f>L15+$N$8*L15</f>
        <v>218.39887999999999</v>
      </c>
      <c r="N15" s="352" t="e">
        <f t="shared" si="0"/>
        <v>#REF!</v>
      </c>
      <c r="O15" s="52" t="e">
        <f t="shared" si="1"/>
        <v>#REF!</v>
      </c>
    </row>
    <row r="16" spans="6:15" ht="72" customHeight="1">
      <c r="F16" s="183" t="e">
        <f>VLOOKUP(H16,#REF!,2,FALSE)</f>
        <v>#REF!</v>
      </c>
      <c r="G16" s="47" t="e">
        <f>VLOOKUP(H16,#REF!,3,FALSE)</f>
        <v>#REF!</v>
      </c>
      <c r="H16" s="47" t="e">
        <f>#REF!</f>
        <v>#REF!</v>
      </c>
      <c r="I16" s="61" t="e">
        <f>VLOOKUP(H16,#REF!,2,FALSE)</f>
        <v>#REF!</v>
      </c>
      <c r="J16" s="47" t="e">
        <f>VLOOKUP(H16,#REF!,14,FALSE)</f>
        <v>#REF!</v>
      </c>
      <c r="K16" s="47" t="e">
        <f>ROUND(VLOOKUP(H16,#REF!,13,FALSE),2)</f>
        <v>#REF!</v>
      </c>
      <c r="L16" s="47" t="e">
        <f>IF(F16="DER PB",VLOOKUP(G16,DER!A:D,4,FALSE),IF(F16="COMPOSIÇÃO",VLOOKUP(G16,#REF!,8,FALSE),IF(F16="SINAPI PB",VLOOKUP(G16,'Sinapi_Comp-12.2025'!G:K,5,FALSE),VLOOKUP(G16,'Sinapi_Insum-12.2025'!A:E,5,FALSE))))</f>
        <v>#REF!</v>
      </c>
      <c r="M16" s="47" t="e">
        <f>ROUND((1+$N$8)*IF(F16="DER PB",VLOOKUP(G16,DER!A:D,4,FALSE),IF(F16="COMPOSIÇÃO",VLOOKUP(G16,#REF!,8,FALSE),IF(F16="SINAPI PB",VLOOKUP(G16,'Sinapi_Comp-12.2025'!G:K,5,FALSE),VLOOKUP(G16,'Sinapi_Insum-12.2025'!A:E,5,FALSE)))),2)</f>
        <v>#REF!</v>
      </c>
      <c r="N16" s="352" t="e">
        <f t="shared" si="0"/>
        <v>#REF!</v>
      </c>
      <c r="O16" s="52" t="e">
        <f t="shared" si="1"/>
        <v>#REF!</v>
      </c>
    </row>
    <row r="17" spans="6:15" ht="42" customHeight="1">
      <c r="F17" s="183" t="e">
        <f>VLOOKUP(H17,#REF!,2,FALSE)</f>
        <v>#REF!</v>
      </c>
      <c r="G17" s="47" t="e">
        <f>VLOOKUP(H17,#REF!,3,FALSE)</f>
        <v>#REF!</v>
      </c>
      <c r="H17" s="47" t="e">
        <f>#REF!</f>
        <v>#REF!</v>
      </c>
      <c r="I17" s="61" t="e">
        <f>VLOOKUP(H17,#REF!,2,FALSE)</f>
        <v>#REF!</v>
      </c>
      <c r="J17" s="47" t="e">
        <f>VLOOKUP(H17,#REF!,14,FALSE)</f>
        <v>#REF!</v>
      </c>
      <c r="K17" s="47" t="e">
        <f>ROUND(VLOOKUP(H17,#REF!,13,FALSE),2)</f>
        <v>#REF!</v>
      </c>
      <c r="L17" s="47" t="e">
        <f>IF(F17="DER PB",VLOOKUP(G17,DER!A:D,4,FALSE),IF(F17="COMPOSIÇÃO",VLOOKUP(G17,#REF!,8,FALSE),IF(F17="SINAPI PB",VLOOKUP(G17,'Sinapi_Comp-12.2025'!G:K,5,FALSE),VLOOKUP(G17,'Sinapi_Insum-12.2025'!A:E,5,FALSE))))</f>
        <v>#REF!</v>
      </c>
      <c r="M17" s="47" t="e">
        <f>ROUND((1+$N$8)*IF(F17="DER PB",VLOOKUP(G17,DER!A:D,4,FALSE),IF(F17="COMPOSIÇÃO",VLOOKUP(G17,#REF!,8,FALSE),IF(F17="SINAPI PB",VLOOKUP(G17,'Sinapi_Comp-12.2025'!G:K,5,FALSE),VLOOKUP(G17,'Sinapi_Insum-12.2025'!A:E,5,FALSE)))),2)</f>
        <v>#REF!</v>
      </c>
      <c r="N17" s="352" t="e">
        <f t="shared" si="0"/>
        <v>#REF!</v>
      </c>
      <c r="O17" s="52" t="e">
        <f t="shared" si="1"/>
        <v>#REF!</v>
      </c>
    </row>
    <row r="18" spans="6:15" ht="42" customHeight="1">
      <c r="F18" s="183" t="e">
        <f>VLOOKUP(H18,#REF!,2,FALSE)</f>
        <v>#REF!</v>
      </c>
      <c r="G18" s="47" t="e">
        <f>VLOOKUP(H18,#REF!,3,FALSE)</f>
        <v>#REF!</v>
      </c>
      <c r="H18" s="47" t="e">
        <f>#REF!</f>
        <v>#REF!</v>
      </c>
      <c r="I18" s="61" t="e">
        <f>VLOOKUP(H18,#REF!,2,FALSE)</f>
        <v>#REF!</v>
      </c>
      <c r="J18" s="47" t="e">
        <f>VLOOKUP(H18,#REF!,14,FALSE)</f>
        <v>#REF!</v>
      </c>
      <c r="K18" s="47" t="e">
        <f>ROUND(VLOOKUP(H18,#REF!,13,FALSE),2)</f>
        <v>#REF!</v>
      </c>
      <c r="L18" s="47" t="e">
        <f>IF(F18="DER PB",VLOOKUP(G18,DER!A:D,4,FALSE),IF(F18="COMPOSIÇÃO",VLOOKUP(G18,#REF!,8,FALSE),IF(F18="SINAPI PB",VLOOKUP(G18,'Sinapi_Comp-12.2025'!G:K,5,FALSE),VLOOKUP(G18,'Sinapi_Insum-12.2025'!A:E,5,FALSE))))</f>
        <v>#REF!</v>
      </c>
      <c r="M18" s="47" t="e">
        <f>ROUND((1+$N$8)*IF(F18="DER PB",VLOOKUP(G18,DER!A:D,4,FALSE),IF(F18="COMPOSIÇÃO",VLOOKUP(G18,#REF!,8,FALSE),IF(F18="SINAPI PB",VLOOKUP(G18,'Sinapi_Comp-12.2025'!G:K,5,FALSE),VLOOKUP(G18,'Sinapi_Insum-12.2025'!A:E,5,FALSE)))),2)</f>
        <v>#REF!</v>
      </c>
      <c r="N18" s="352" t="e">
        <f t="shared" si="0"/>
        <v>#REF!</v>
      </c>
      <c r="O18" s="52" t="e">
        <f t="shared" si="1"/>
        <v>#REF!</v>
      </c>
    </row>
    <row r="19" spans="6:15" ht="42" customHeight="1">
      <c r="F19" s="353" t="e">
        <f>VLOOKUP(H19,#REF!,2,FALSE)</f>
        <v>#REF!</v>
      </c>
      <c r="G19" s="47" t="e">
        <f>VLOOKUP(H19,#REF!,3,FALSE)</f>
        <v>#REF!</v>
      </c>
      <c r="H19" s="47" t="e">
        <f>#REF!</f>
        <v>#REF!</v>
      </c>
      <c r="I19" s="61" t="e">
        <f>VLOOKUP(H19,#REF!,2,FALSE)</f>
        <v>#REF!</v>
      </c>
      <c r="J19" s="47" t="e">
        <f>VLOOKUP(H19,#REF!,14,FALSE)</f>
        <v>#REF!</v>
      </c>
      <c r="K19" s="47" t="e">
        <f>ROUND(VLOOKUP(H19,#REF!,13,FALSE),2)</f>
        <v>#REF!</v>
      </c>
      <c r="L19" s="47" t="e">
        <f>IF(F19="DER PB",VLOOKUP(G19,DER!A:D,4,FALSE),IF(F19="COMPOSIÇÃO",VLOOKUP(G19,#REF!,8,FALSE),IF(F19="SINAPI PB",VLOOKUP(G19,'Sinapi_Comp-12.2025'!G:K,5,FALSE),VLOOKUP(G19,'Sinapi_Insum-12.2025'!A:E,5,FALSE))))</f>
        <v>#REF!</v>
      </c>
      <c r="M19" s="47" t="e">
        <f>ROUND((1+$N$8)*IF(F19="DER PB",VLOOKUP(G19,DER!A:D,4,FALSE),IF(F19="COMPOSIÇÃO",VLOOKUP(G19,#REF!,8,FALSE),IF(F19="SINAPI PB",VLOOKUP(G19,'Sinapi_Comp-12.2025'!G:K,5,FALSE),VLOOKUP(G19,'Sinapi_Insum-12.2025'!A:E,5,FALSE)))),2)</f>
        <v>#REF!</v>
      </c>
      <c r="N19" s="352" t="e">
        <f t="shared" si="0"/>
        <v>#REF!</v>
      </c>
      <c r="O19" s="52" t="e">
        <f t="shared" si="1"/>
        <v>#REF!</v>
      </c>
    </row>
    <row r="20" spans="6:15" ht="42" customHeight="1">
      <c r="F20" s="183" t="e">
        <f>VLOOKUP(H20,#REF!,2,FALSE)</f>
        <v>#REF!</v>
      </c>
      <c r="G20" s="47" t="e">
        <f>VLOOKUP(H20,#REF!,3,FALSE)</f>
        <v>#REF!</v>
      </c>
      <c r="H20" s="47" t="e">
        <f>#REF!</f>
        <v>#REF!</v>
      </c>
      <c r="I20" s="61" t="e">
        <f>VLOOKUP(H20,#REF!,2,FALSE)</f>
        <v>#REF!</v>
      </c>
      <c r="J20" s="47" t="e">
        <f>VLOOKUP(H20,#REF!,14,FALSE)</f>
        <v>#REF!</v>
      </c>
      <c r="K20" s="47" t="e">
        <f>ROUND(VLOOKUP(H20,#REF!,13,FALSE),2)</f>
        <v>#REF!</v>
      </c>
      <c r="L20" s="47" t="e">
        <f>IF(F20="DER PB",VLOOKUP(G20,DER!A:D,4,FALSE),IF(F20="COMPOSIÇÃO",VLOOKUP(G20,#REF!,8,FALSE),IF(F20="SINAPI PB",VLOOKUP(G20,'Sinapi_Comp-12.2025'!G:K,5,FALSE),VLOOKUP(G20,'Sinapi_Insum-12.2025'!A:E,5,FALSE))))</f>
        <v>#REF!</v>
      </c>
      <c r="M20" s="47" t="e">
        <f>ROUND((1+$N$8)*IF(F20="DER PB",VLOOKUP(G20,DER!A:D,4,FALSE),IF(F20="COMPOSIÇÃO",VLOOKUP(G20,#REF!,8,FALSE),IF(F20="SINAPI PB",VLOOKUP(G20,'Sinapi_Comp-12.2025'!G:K,5,FALSE),VLOOKUP(G20,'Sinapi_Insum-12.2025'!A:E,5,FALSE)))),2)</f>
        <v>#REF!</v>
      </c>
      <c r="N20" s="352" t="e">
        <f t="shared" si="0"/>
        <v>#REF!</v>
      </c>
      <c r="O20" s="52" t="e">
        <f t="shared" si="1"/>
        <v>#REF!</v>
      </c>
    </row>
    <row r="21" spans="6:15" ht="42" customHeight="1">
      <c r="F21" s="183" t="e">
        <f>VLOOKUP(H21,#REF!,2,FALSE)</f>
        <v>#REF!</v>
      </c>
      <c r="G21" s="47" t="e">
        <f>VLOOKUP(H21,#REF!,3,FALSE)</f>
        <v>#REF!</v>
      </c>
      <c r="H21" s="47" t="e">
        <f>#REF!</f>
        <v>#REF!</v>
      </c>
      <c r="I21" s="61" t="e">
        <f>VLOOKUP(H21,#REF!,2,FALSE)</f>
        <v>#REF!</v>
      </c>
      <c r="J21" s="47" t="e">
        <f>VLOOKUP(H21,#REF!,14,FALSE)</f>
        <v>#REF!</v>
      </c>
      <c r="K21" s="47" t="e">
        <f>ROUND(VLOOKUP(H21,#REF!,13,FALSE),2)</f>
        <v>#REF!</v>
      </c>
      <c r="L21" s="47" t="e">
        <f>IF(F21="DER PB",VLOOKUP(G21,DER!A:D,4,FALSE),IF(F21="COMPOSIÇÃO",VLOOKUP(G21,#REF!,8,FALSE),IF(F21="SINAPI PB",VLOOKUP(G21,'Sinapi_Comp-12.2025'!G:K,5,FALSE),VLOOKUP(G21,'Sinapi_Insum-12.2025'!A:E,5,FALSE))))</f>
        <v>#REF!</v>
      </c>
      <c r="M21" s="47" t="e">
        <f>ROUND((1+$N$8)*IF(F21="DER PB",VLOOKUP(G21,DER!A:D,4,FALSE),IF(F21="COMPOSIÇÃO",VLOOKUP(G21,#REF!,8,FALSE),IF(F21="SINAPI PB",VLOOKUP(G21,'Sinapi_Comp-12.2025'!G:K,5,FALSE),VLOOKUP(G21,'Sinapi_Insum-12.2025'!A:E,5,FALSE)))),2)</f>
        <v>#REF!</v>
      </c>
      <c r="N21" s="352" t="e">
        <f t="shared" si="0"/>
        <v>#REF!</v>
      </c>
      <c r="O21" s="52" t="e">
        <f t="shared" si="1"/>
        <v>#REF!</v>
      </c>
    </row>
    <row r="22" spans="6:15" ht="42" customHeight="1">
      <c r="F22" s="183" t="e">
        <f>VLOOKUP(H22,#REF!,2,FALSE)</f>
        <v>#REF!</v>
      </c>
      <c r="G22" s="47" t="e">
        <f>VLOOKUP(H22,#REF!,3,FALSE)</f>
        <v>#REF!</v>
      </c>
      <c r="H22" s="47" t="e">
        <f>#REF!</f>
        <v>#REF!</v>
      </c>
      <c r="I22" s="61" t="e">
        <f>VLOOKUP(H22,#REF!,2,FALSE)</f>
        <v>#REF!</v>
      </c>
      <c r="J22" s="47" t="e">
        <f>VLOOKUP(H22,#REF!,14,FALSE)</f>
        <v>#REF!</v>
      </c>
      <c r="K22" s="47" t="e">
        <f>ROUND(VLOOKUP(H22,#REF!,13,FALSE),2)</f>
        <v>#REF!</v>
      </c>
      <c r="L22" s="47" t="e">
        <f>IF(F22="DER PB",VLOOKUP(G22,DER!A:D,4,FALSE),IF(F22="COMPOSIÇÃO",VLOOKUP(G22,#REF!,8,FALSE),IF(F22="SINAPI PB",VLOOKUP(G22,'Sinapi_Comp-12.2025'!G:K,5,FALSE),VLOOKUP(G22,'Sinapi_Insum-12.2025'!A:E,5,FALSE))))</f>
        <v>#REF!</v>
      </c>
      <c r="M22" s="433" t="e">
        <f>L22+$N$8*L22</f>
        <v>#REF!</v>
      </c>
      <c r="N22" s="352" t="e">
        <f t="shared" si="0"/>
        <v>#REF!</v>
      </c>
      <c r="O22" s="52" t="e">
        <f t="shared" si="1"/>
        <v>#REF!</v>
      </c>
    </row>
    <row r="23" spans="6:15" ht="42" customHeight="1">
      <c r="F23" s="183" t="e">
        <f>VLOOKUP(H23,#REF!,2,FALSE)</f>
        <v>#REF!</v>
      </c>
      <c r="G23" s="47" t="e">
        <f>VLOOKUP(H23,#REF!,3,FALSE)</f>
        <v>#REF!</v>
      </c>
      <c r="H23" s="47" t="e">
        <f>#REF!</f>
        <v>#REF!</v>
      </c>
      <c r="I23" s="61" t="e">
        <f>VLOOKUP(H23,#REF!,2,FALSE)</f>
        <v>#REF!</v>
      </c>
      <c r="J23" s="47" t="e">
        <f>VLOOKUP(H23,#REF!,14,FALSE)</f>
        <v>#REF!</v>
      </c>
      <c r="K23" s="47" t="e">
        <f>ROUND(VLOOKUP(H23,#REF!,13,FALSE),2)</f>
        <v>#REF!</v>
      </c>
      <c r="L23" s="47" t="e">
        <f>IF(F23="DER PB",VLOOKUP(G23,DER!A:D,4,FALSE),IF(F23="COMPOSIÇÃO",VLOOKUP(G23,#REF!,8,FALSE),IF(F23="SINAPI PB",VLOOKUP(G23,'Sinapi_Comp-12.2025'!G:K,5,FALSE),VLOOKUP(G23,'Sinapi_Insum-12.2025'!A:E,5,FALSE))))</f>
        <v>#REF!</v>
      </c>
      <c r="M23" s="47" t="e">
        <f>ROUND((1+$N$8)*IF(F23="DER PB",VLOOKUP(G23,DER!A:D,4,FALSE),IF(F23="COMPOSIÇÃO",VLOOKUP(G23,#REF!,8,FALSE),IF(F23="SINAPI PB",VLOOKUP(G23,'Sinapi_Comp-12.2025'!G:K,5,FALSE),VLOOKUP(G23,'Sinapi_Insum-12.2025'!A:E,5,FALSE)))),2)</f>
        <v>#REF!</v>
      </c>
      <c r="N23" s="352" t="e">
        <f t="shared" si="0"/>
        <v>#REF!</v>
      </c>
      <c r="O23" s="52" t="e">
        <f t="shared" si="1"/>
        <v>#REF!</v>
      </c>
    </row>
    <row r="24" spans="6:15" ht="42" customHeight="1">
      <c r="F24" s="183" t="e">
        <f>VLOOKUP(H24,#REF!,2,FALSE)</f>
        <v>#REF!</v>
      </c>
      <c r="G24" s="47" t="e">
        <f>VLOOKUP(H24,#REF!,3,FALSE)</f>
        <v>#REF!</v>
      </c>
      <c r="H24" s="47" t="e">
        <f>#REF!</f>
        <v>#REF!</v>
      </c>
      <c r="I24" s="61" t="e">
        <f>VLOOKUP(H24,#REF!,2,FALSE)</f>
        <v>#REF!</v>
      </c>
      <c r="J24" s="47" t="e">
        <f>VLOOKUP(H24,#REF!,14,FALSE)</f>
        <v>#REF!</v>
      </c>
      <c r="K24" s="47" t="e">
        <f>ROUND(VLOOKUP(H24,#REF!,13,FALSE),2)</f>
        <v>#REF!</v>
      </c>
      <c r="L24" s="47" t="e">
        <f>IF(F24="DER PB",VLOOKUP(G24,DER!A:D,4,FALSE),IF(F24="COMPOSIÇÃO",VLOOKUP(G24,#REF!,8,FALSE),IF(F24="SINAPI PB",VLOOKUP(G24,'Sinapi_Comp-12.2025'!G:K,5,FALSE),VLOOKUP(G24,'Sinapi_Insum-12.2025'!A:E,5,FALSE))))</f>
        <v>#REF!</v>
      </c>
      <c r="M24" s="433" t="e">
        <f>L24+$N$8*L24</f>
        <v>#REF!</v>
      </c>
      <c r="N24" s="352" t="e">
        <f t="shared" si="0"/>
        <v>#REF!</v>
      </c>
      <c r="O24" s="52" t="e">
        <f t="shared" si="1"/>
        <v>#REF!</v>
      </c>
    </row>
    <row r="25" spans="6:15" ht="42" customHeight="1">
      <c r="F25" s="183" t="e">
        <f>VLOOKUP(H25,#REF!,2,FALSE)</f>
        <v>#REF!</v>
      </c>
      <c r="G25" s="47" t="e">
        <f>VLOOKUP(H25,#REF!,3,FALSE)</f>
        <v>#REF!</v>
      </c>
      <c r="H25" s="47" t="e">
        <f>#REF!</f>
        <v>#REF!</v>
      </c>
      <c r="I25" s="61" t="e">
        <f>VLOOKUP(H25,#REF!,2,FALSE)</f>
        <v>#REF!</v>
      </c>
      <c r="J25" s="47" t="e">
        <f>VLOOKUP(H25,#REF!,14,FALSE)</f>
        <v>#REF!</v>
      </c>
      <c r="K25" s="47" t="e">
        <f>ROUND(VLOOKUP(H25,#REF!,13,FALSE),2)</f>
        <v>#REF!</v>
      </c>
      <c r="L25" s="47" t="e">
        <f>IF(F25="DER PB",VLOOKUP(G25,DER!A:D,4,FALSE),IF(F25="COMPOSIÇÃO",VLOOKUP(G25,#REF!,8,FALSE),IF(F25="SINAPI PB",VLOOKUP(G25,'Sinapi_Comp-12.2025'!G:K,5,FALSE),VLOOKUP(G25,'Sinapi_Insum-12.2025'!A:E,5,FALSE))))</f>
        <v>#REF!</v>
      </c>
      <c r="M25" s="47" t="e">
        <f>ROUND((1+$N$8)*IF(F25="DER PB",VLOOKUP(G25,DER!A:D,4,FALSE),IF(F25="COMPOSIÇÃO",VLOOKUP(G25,#REF!,8,FALSE),IF(F25="SINAPI PB",VLOOKUP(G25,'Sinapi_Comp-12.2025'!G:K,5,FALSE),VLOOKUP(G25,'Sinapi_Insum-12.2025'!A:E,5,FALSE)))),2)</f>
        <v>#REF!</v>
      </c>
      <c r="N25" s="352" t="e">
        <f t="shared" si="0"/>
        <v>#REF!</v>
      </c>
      <c r="O25" s="52" t="e">
        <f t="shared" si="1"/>
        <v>#REF!</v>
      </c>
    </row>
    <row r="26" spans="6:15" ht="42" customHeight="1">
      <c r="F26" s="183" t="e">
        <f>VLOOKUP(H26,#REF!,2,FALSE)</f>
        <v>#REF!</v>
      </c>
      <c r="G26" s="47" t="e">
        <f>VLOOKUP(H26,#REF!,3,FALSE)</f>
        <v>#REF!</v>
      </c>
      <c r="H26" s="47" t="e">
        <f>#REF!</f>
        <v>#REF!</v>
      </c>
      <c r="I26" s="61" t="e">
        <f>VLOOKUP(H26,#REF!,2,FALSE)</f>
        <v>#REF!</v>
      </c>
      <c r="J26" s="47" t="e">
        <f>VLOOKUP(H26,#REF!,14,FALSE)</f>
        <v>#REF!</v>
      </c>
      <c r="K26" s="47" t="e">
        <f>ROUND(VLOOKUP(H26,#REF!,13,FALSE),2)</f>
        <v>#REF!</v>
      </c>
      <c r="L26" s="47" t="e">
        <f>IF(F26="DER PB",VLOOKUP(G26,DER!A:D,4,FALSE),IF(F26="COMPOSIÇÃO",VLOOKUP(G26,#REF!,8,FALSE),IF(F26="SINAPI PB",VLOOKUP(G26,'Sinapi_Comp-12.2025'!G:K,5,FALSE),VLOOKUP(G26,'Sinapi_Insum-12.2025'!A:E,5,FALSE))))</f>
        <v>#REF!</v>
      </c>
      <c r="M26" s="47" t="e">
        <f>ROUND((1+$N$8)*IF(F26="DER PB",VLOOKUP(G26,DER!A:D,4,FALSE),IF(F26="COMPOSIÇÃO",VLOOKUP(G26,#REF!,8,FALSE),IF(F26="SINAPI PB",VLOOKUP(G26,'Sinapi_Comp-12.2025'!G:K,5,FALSE),VLOOKUP(G26,'Sinapi_Insum-12.2025'!A:E,5,FALSE)))),2)</f>
        <v>#REF!</v>
      </c>
      <c r="N26" s="352" t="e">
        <f t="shared" si="0"/>
        <v>#REF!</v>
      </c>
      <c r="O26" s="52" t="e">
        <f t="shared" si="1"/>
        <v>#REF!</v>
      </c>
    </row>
    <row r="27" spans="6:15" ht="42" customHeight="1">
      <c r="F27" s="183" t="e">
        <f>VLOOKUP(H27,#REF!,2,FALSE)</f>
        <v>#REF!</v>
      </c>
      <c r="G27" s="47" t="e">
        <f>VLOOKUP(H27,#REF!,3,FALSE)</f>
        <v>#REF!</v>
      </c>
      <c r="H27" s="47" t="e">
        <f>#REF!</f>
        <v>#REF!</v>
      </c>
      <c r="I27" s="61" t="e">
        <f>VLOOKUP(H27,#REF!,2,FALSE)</f>
        <v>#REF!</v>
      </c>
      <c r="J27" s="47" t="e">
        <f>VLOOKUP(H27,#REF!,14,FALSE)</f>
        <v>#REF!</v>
      </c>
      <c r="K27" s="47" t="e">
        <f>ROUND(VLOOKUP(H27,#REF!,13,FALSE),2)</f>
        <v>#REF!</v>
      </c>
      <c r="L27" s="47" t="e">
        <f>IF(F27="DER PB",VLOOKUP(G27,DER!A:D,4,FALSE),IF(F27="COMPOSIÇÃO",VLOOKUP(G27,#REF!,8,FALSE),IF(F27="SINAPI PB",VLOOKUP(G27,'Sinapi_Comp-12.2025'!G:K,5,FALSE),VLOOKUP(G27,'Sinapi_Insum-12.2025'!A:E,5,FALSE))))</f>
        <v>#REF!</v>
      </c>
      <c r="M27" s="47" t="e">
        <f>ROUND((1+$N$8)*IF(F27="DER PB",VLOOKUP(G27,DER!A:D,4,FALSE),IF(F27="COMPOSIÇÃO",VLOOKUP(G27,#REF!,8,FALSE),IF(F27="SINAPI PB",VLOOKUP(G27,'Sinapi_Comp-12.2025'!G:K,5,FALSE),VLOOKUP(G27,'Sinapi_Insum-12.2025'!A:E,5,FALSE)))),2)</f>
        <v>#REF!</v>
      </c>
      <c r="N27" s="352" t="e">
        <f t="shared" si="0"/>
        <v>#REF!</v>
      </c>
      <c r="O27" s="52" t="e">
        <f t="shared" si="1"/>
        <v>#REF!</v>
      </c>
    </row>
    <row r="28" spans="6:15" ht="42" customHeight="1">
      <c r="F28" s="183" t="e">
        <f>VLOOKUP(H28,#REF!,2,FALSE)</f>
        <v>#REF!</v>
      </c>
      <c r="G28" s="47" t="e">
        <f>VLOOKUP(H28,#REF!,3,FALSE)</f>
        <v>#REF!</v>
      </c>
      <c r="H28" s="47" t="e">
        <f>#REF!</f>
        <v>#REF!</v>
      </c>
      <c r="I28" s="61" t="e">
        <f>VLOOKUP(H28,#REF!,2,FALSE)</f>
        <v>#REF!</v>
      </c>
      <c r="J28" s="47" t="e">
        <f>VLOOKUP(H28,#REF!,14,FALSE)</f>
        <v>#REF!</v>
      </c>
      <c r="K28" s="47" t="e">
        <f>ROUND(VLOOKUP(H28,#REF!,13,FALSE),2)</f>
        <v>#REF!</v>
      </c>
      <c r="L28" s="47" t="e">
        <f>IF(F28="DER PB",VLOOKUP(G28,DER!A:D,4,FALSE),IF(F28="COMPOSIÇÃO",VLOOKUP(G28,#REF!,8,FALSE),IF(F28="SINAPI PB",VLOOKUP(G28,'Sinapi_Comp-12.2025'!G:K,5,FALSE),VLOOKUP(G28,'Sinapi_Insum-12.2025'!A:E,5,FALSE))))</f>
        <v>#REF!</v>
      </c>
      <c r="M28" s="47" t="e">
        <f>ROUND((1+$N$8)*IF(F28="DER PB",VLOOKUP(G28,DER!A:D,4,FALSE),IF(F28="COMPOSIÇÃO",VLOOKUP(G28,#REF!,8,FALSE),IF(F28="SINAPI PB",VLOOKUP(G28,'Sinapi_Comp-12.2025'!G:K,5,FALSE),VLOOKUP(G28,'Sinapi_Insum-12.2025'!A:E,5,FALSE)))),2)</f>
        <v>#REF!</v>
      </c>
      <c r="N28" s="352" t="e">
        <f t="shared" si="0"/>
        <v>#REF!</v>
      </c>
      <c r="O28" s="52" t="e">
        <f t="shared" si="1"/>
        <v>#REF!</v>
      </c>
    </row>
    <row r="29" spans="6:15">
      <c r="F29" s="183" t="e">
        <f>VLOOKUP(H29,#REF!,2,FALSE)</f>
        <v>#REF!</v>
      </c>
      <c r="G29" s="47" t="e">
        <f>VLOOKUP(H29,#REF!,3,FALSE)</f>
        <v>#REF!</v>
      </c>
      <c r="H29" s="47" t="e">
        <f>#REF!</f>
        <v>#REF!</v>
      </c>
      <c r="I29" s="61" t="e">
        <f>VLOOKUP(H29,#REF!,2,FALSE)</f>
        <v>#REF!</v>
      </c>
      <c r="J29" s="47" t="e">
        <f>VLOOKUP(H29,#REF!,14,FALSE)</f>
        <v>#REF!</v>
      </c>
      <c r="K29" s="47" t="e">
        <f>ROUND(VLOOKUP(H29,#REF!,13,FALSE),2)</f>
        <v>#REF!</v>
      </c>
      <c r="L29" s="47" t="e">
        <f>IF(F29="DER PB",VLOOKUP(G29,DER!A:D,4,FALSE),IF(F29="COMPOSIÇÃO",VLOOKUP(G29,#REF!,8,FALSE),IF(F29="SINAPI PB",VLOOKUP(G29,'Sinapi_Comp-12.2025'!G:K,5,FALSE),VLOOKUP(G29,'Sinapi_Insum-12.2025'!A:E,5,FALSE))))</f>
        <v>#REF!</v>
      </c>
      <c r="M29" s="433" t="e">
        <f>L29+$N$8*L29</f>
        <v>#REF!</v>
      </c>
      <c r="N29" s="352" t="e">
        <f t="shared" si="0"/>
        <v>#REF!</v>
      </c>
      <c r="O29" s="52" t="e">
        <f t="shared" si="1"/>
        <v>#REF!</v>
      </c>
    </row>
    <row r="30" spans="6:15">
      <c r="F30" s="183" t="e">
        <f>VLOOKUP(H30,#REF!,2,FALSE)</f>
        <v>#REF!</v>
      </c>
      <c r="G30" s="47" t="e">
        <f>VLOOKUP(H30,#REF!,3,FALSE)</f>
        <v>#REF!</v>
      </c>
      <c r="H30" s="47" t="e">
        <f>#REF!</f>
        <v>#REF!</v>
      </c>
      <c r="I30" s="61" t="e">
        <f>VLOOKUP(H30,#REF!,2,FALSE)</f>
        <v>#REF!</v>
      </c>
      <c r="J30" s="47" t="e">
        <f>VLOOKUP(H30,#REF!,14,FALSE)</f>
        <v>#REF!</v>
      </c>
      <c r="K30" s="47" t="e">
        <f>ROUND(VLOOKUP(H30,#REF!,13,FALSE),2)</f>
        <v>#REF!</v>
      </c>
      <c r="L30" s="47" t="e">
        <f>IF(F30="DER PB",VLOOKUP(G30,DER!A:D,4,FALSE),IF(F30="COMPOSIÇÃO",VLOOKUP(G30,#REF!,8,FALSE),IF(F30="SINAPI PB",VLOOKUP(G30,'Sinapi_Comp-12.2025'!G:K,5,FALSE),VLOOKUP(G30,'Sinapi_Insum-12.2025'!A:E,5,FALSE))))</f>
        <v>#REF!</v>
      </c>
      <c r="M30" s="433" t="e">
        <f>L30+$N$8*L30</f>
        <v>#REF!</v>
      </c>
      <c r="N30" s="352" t="e">
        <f t="shared" si="0"/>
        <v>#REF!</v>
      </c>
      <c r="O30" s="52" t="e">
        <f t="shared" si="1"/>
        <v>#REF!</v>
      </c>
    </row>
    <row r="31" spans="6:15">
      <c r="F31" s="183" t="e">
        <f>VLOOKUP(H31,#REF!,2,FALSE)</f>
        <v>#REF!</v>
      </c>
      <c r="G31" s="47" t="e">
        <f>VLOOKUP(H31,#REF!,3,FALSE)</f>
        <v>#REF!</v>
      </c>
      <c r="H31" s="47" t="e">
        <f>#REF!</f>
        <v>#REF!</v>
      </c>
      <c r="I31" s="61" t="e">
        <f>VLOOKUP(H31,#REF!,2,FALSE)</f>
        <v>#REF!</v>
      </c>
      <c r="J31" s="47" t="e">
        <f>VLOOKUP(H31,#REF!,14,FALSE)</f>
        <v>#REF!</v>
      </c>
      <c r="K31" s="47" t="e">
        <f>ROUND(VLOOKUP(H31,#REF!,13,FALSE),2)</f>
        <v>#REF!</v>
      </c>
      <c r="L31" s="47" t="e">
        <f>IF(F31="DER PB",VLOOKUP(G31,DER!A:D,4,FALSE),IF(F31="COMPOSIÇÃO",VLOOKUP(G31,#REF!,8,FALSE),IF(F31="SINAPI PB",VLOOKUP(G31,'Sinapi_Comp-12.2025'!G:K,5,FALSE),VLOOKUP(G31,'Sinapi_Insum-12.2025'!A:E,5,FALSE))))</f>
        <v>#REF!</v>
      </c>
      <c r="M31" s="47" t="e">
        <f>ROUND((1+$N$8)*IF(F31="DER PB",VLOOKUP(G31,DER!A:D,4,FALSE),IF(F31="COMPOSIÇÃO",VLOOKUP(G31,#REF!,8,FALSE),IF(F31="SINAPI PB",VLOOKUP(G31,'Sinapi_Comp-12.2025'!G:K,5,FALSE),VLOOKUP(G31,'Sinapi_Insum-12.2025'!A:E,5,FALSE)))),2)</f>
        <v>#REF!</v>
      </c>
      <c r="N31" s="352" t="e">
        <f t="shared" si="0"/>
        <v>#REF!</v>
      </c>
      <c r="O31" s="52" t="e">
        <f t="shared" si="1"/>
        <v>#REF!</v>
      </c>
    </row>
    <row r="32" spans="6:15">
      <c r="F32" s="183" t="e">
        <f>VLOOKUP(H32,#REF!,2,FALSE)</f>
        <v>#REF!</v>
      </c>
      <c r="G32" s="47" t="e">
        <f>VLOOKUP(H32,#REF!,3,FALSE)</f>
        <v>#REF!</v>
      </c>
      <c r="H32" s="47" t="e">
        <f>#REF!</f>
        <v>#REF!</v>
      </c>
      <c r="I32" s="61" t="e">
        <f>VLOOKUP(H32,#REF!,2,FALSE)</f>
        <v>#REF!</v>
      </c>
      <c r="J32" s="47" t="e">
        <f>VLOOKUP(H32,#REF!,14,FALSE)</f>
        <v>#REF!</v>
      </c>
      <c r="K32" s="47" t="e">
        <f>ROUND(VLOOKUP(H32,#REF!,13,FALSE),2)</f>
        <v>#REF!</v>
      </c>
      <c r="L32" s="47" t="e">
        <f>IF(F32="DER PB",VLOOKUP(G32,DER!A:D,4,FALSE),IF(F32="COMPOSIÇÃO",VLOOKUP(G32,#REF!,8,FALSE),IF(F32="SINAPI PB",VLOOKUP(G32,'Sinapi_Comp-12.2025'!G:K,5,FALSE),VLOOKUP(G32,'Sinapi_Insum-12.2025'!A:E,5,FALSE))))</f>
        <v>#REF!</v>
      </c>
      <c r="M32" s="47" t="e">
        <f>ROUND((1+$N$8)*IF(F32="DER PB",VLOOKUP(G32,DER!A:D,4,FALSE),IF(F32="COMPOSIÇÃO",VLOOKUP(G32,#REF!,8,FALSE),IF(F32="SINAPI PB",VLOOKUP(G32,'Sinapi_Comp-12.2025'!G:K,5,FALSE),VLOOKUP(G32,'Sinapi_Insum-12.2025'!A:E,5,FALSE)))),2)</f>
        <v>#REF!</v>
      </c>
      <c r="N32" s="352" t="e">
        <f t="shared" si="0"/>
        <v>#REF!</v>
      </c>
      <c r="O32" s="52" t="e">
        <f t="shared" si="1"/>
        <v>#REF!</v>
      </c>
    </row>
    <row r="33" spans="6:15" ht="45.75" customHeight="1">
      <c r="F33" s="183" t="e">
        <f>VLOOKUP(H33,#REF!,2,FALSE)</f>
        <v>#REF!</v>
      </c>
      <c r="G33" s="47" t="e">
        <f>VLOOKUP(H33,#REF!,3,FALSE)</f>
        <v>#REF!</v>
      </c>
      <c r="H33" s="47" t="e">
        <f>#REF!</f>
        <v>#REF!</v>
      </c>
      <c r="I33" s="61" t="e">
        <f>VLOOKUP(H33,#REF!,2,FALSE)</f>
        <v>#REF!</v>
      </c>
      <c r="J33" s="47" t="e">
        <f>VLOOKUP(H33,#REF!,14,FALSE)</f>
        <v>#REF!</v>
      </c>
      <c r="K33" s="47" t="e">
        <f>ROUND(VLOOKUP(H33,#REF!,13,FALSE),2)</f>
        <v>#REF!</v>
      </c>
      <c r="L33" s="47" t="e">
        <f>IF(F33="DER PB",VLOOKUP(G33,DER!A:D,4,FALSE),IF(F33="COMPOSIÇÃO",VLOOKUP(G33,#REF!,8,FALSE),IF(F33="SINAPI PB",VLOOKUP(G33,'Sinapi_Comp-12.2025'!G:K,5,FALSE),VLOOKUP(G33,'Sinapi_Insum-12.2025'!A:E,5,FALSE))))</f>
        <v>#REF!</v>
      </c>
      <c r="M33" s="47" t="e">
        <f>ROUND((1+$N$8)*IF(F33="DER PB",VLOOKUP(G33,DER!A:D,4,FALSE),IF(F33="COMPOSIÇÃO",VLOOKUP(G33,#REF!,8,FALSE),IF(F33="SINAPI PB",VLOOKUP(G33,'Sinapi_Comp-12.2025'!G:K,5,FALSE),VLOOKUP(G33,'Sinapi_Insum-12.2025'!A:E,5,FALSE)))),2)</f>
        <v>#REF!</v>
      </c>
      <c r="N33" s="352" t="e">
        <f t="shared" si="0"/>
        <v>#REF!</v>
      </c>
      <c r="O33" s="52" t="e">
        <f t="shared" si="1"/>
        <v>#REF!</v>
      </c>
    </row>
    <row r="34" spans="6:15">
      <c r="F34" s="353" t="e">
        <f>VLOOKUP(H34,#REF!,2,FALSE)</f>
        <v>#REF!</v>
      </c>
      <c r="G34" s="47" t="e">
        <f>VLOOKUP(H34,#REF!,3,FALSE)</f>
        <v>#REF!</v>
      </c>
      <c r="H34" s="47" t="e">
        <f>#REF!</f>
        <v>#REF!</v>
      </c>
      <c r="I34" s="61" t="e">
        <f>VLOOKUP(H34,#REF!,2,FALSE)</f>
        <v>#REF!</v>
      </c>
      <c r="J34" s="47" t="e">
        <f>VLOOKUP(H34,#REF!,14,FALSE)</f>
        <v>#REF!</v>
      </c>
      <c r="K34" s="47" t="e">
        <f>ROUND(VLOOKUP(H34,#REF!,13,FALSE),2)</f>
        <v>#REF!</v>
      </c>
      <c r="L34" s="47" t="e">
        <f>IF(F34="DER PB",VLOOKUP(G34,DER!A:D,4,FALSE),IF(F34="COMPOSIÇÃO",VLOOKUP(G34,#REF!,8,FALSE),IF(F34="SINAPI PB",VLOOKUP(G34,'Sinapi_Comp-12.2025'!G:K,5,FALSE),VLOOKUP(G34,'Sinapi_Insum-12.2025'!A:E,5,FALSE))))</f>
        <v>#REF!</v>
      </c>
      <c r="M34" s="47" t="e">
        <f>ROUND((1+$N$8)*IF(F34="DER PB",VLOOKUP(G34,DER!A:D,4,FALSE),IF(F34="COMPOSIÇÃO",VLOOKUP(G34,#REF!,8,FALSE),IF(F34="SINAPI PB",VLOOKUP(G34,'Sinapi_Comp-12.2025'!G:K,5,FALSE),VLOOKUP(G34,'Sinapi_Insum-12.2025'!A:E,5,FALSE)))),2)</f>
        <v>#REF!</v>
      </c>
      <c r="N34" s="352" t="e">
        <f t="shared" si="0"/>
        <v>#REF!</v>
      </c>
      <c r="O34" s="52" t="e">
        <f t="shared" si="1"/>
        <v>#REF!</v>
      </c>
    </row>
    <row r="35" spans="6:15">
      <c r="F35" s="353" t="e">
        <f>VLOOKUP(H35,#REF!,2,FALSE)</f>
        <v>#REF!</v>
      </c>
      <c r="G35" s="47" t="e">
        <f>VLOOKUP(H35,#REF!,3,FALSE)</f>
        <v>#REF!</v>
      </c>
      <c r="H35" s="47" t="e">
        <f>#REF!</f>
        <v>#REF!</v>
      </c>
      <c r="I35" s="61" t="e">
        <f>VLOOKUP(H35,#REF!,2,FALSE)</f>
        <v>#REF!</v>
      </c>
      <c r="J35" s="47" t="e">
        <f>VLOOKUP(H35,#REF!,14,FALSE)</f>
        <v>#REF!</v>
      </c>
      <c r="K35" s="47" t="e">
        <f>ROUND(VLOOKUP(H35,#REF!,13,FALSE),2)</f>
        <v>#REF!</v>
      </c>
      <c r="L35" s="47" t="e">
        <f>IF(F35="DER PB",VLOOKUP(G35,DER!A:D,4,FALSE),IF(F35="COMPOSIÇÃO",VLOOKUP(G35,#REF!,8,FALSE),IF(F35="SINAPI PB",VLOOKUP(G35,'Sinapi_Comp-12.2025'!G:K,5,FALSE),VLOOKUP(G35,'Sinapi_Insum-12.2025'!A:E,5,FALSE))))</f>
        <v>#REF!</v>
      </c>
      <c r="M35" s="47" t="e">
        <f>ROUND((1+$N$8)*IF(F35="DER PB",VLOOKUP(G35,DER!A:D,4,FALSE),IF(F35="COMPOSIÇÃO",VLOOKUP(G35,#REF!,8,FALSE),IF(F35="SINAPI PB",VLOOKUP(G35,'Sinapi_Comp-12.2025'!G:K,5,FALSE),VLOOKUP(G35,'Sinapi_Insum-12.2025'!A:E,5,FALSE)))),2)</f>
        <v>#REF!</v>
      </c>
      <c r="N35" s="352" t="e">
        <f t="shared" si="0"/>
        <v>#REF!</v>
      </c>
      <c r="O35" s="52" t="e">
        <f t="shared" si="1"/>
        <v>#REF!</v>
      </c>
    </row>
    <row r="36" spans="6:15">
      <c r="F36" s="183" t="e">
        <f>VLOOKUP(H36,#REF!,2,FALSE)</f>
        <v>#REF!</v>
      </c>
      <c r="G36" s="47" t="e">
        <f>VLOOKUP(H36,#REF!,3,FALSE)</f>
        <v>#REF!</v>
      </c>
      <c r="H36" s="47" t="e">
        <f>#REF!</f>
        <v>#REF!</v>
      </c>
      <c r="I36" s="61" t="e">
        <f>VLOOKUP(H36,#REF!,2,FALSE)</f>
        <v>#REF!</v>
      </c>
      <c r="J36" s="47" t="e">
        <f>VLOOKUP(H36,#REF!,14,FALSE)</f>
        <v>#REF!</v>
      </c>
      <c r="K36" s="47" t="e">
        <f>ROUND(VLOOKUP(H36,#REF!,13,FALSE),2)</f>
        <v>#REF!</v>
      </c>
      <c r="L36" s="47" t="e">
        <f>IF(F36="DER PB",VLOOKUP(G36,DER!A:D,4,FALSE),IF(F36="COMPOSIÇÃO",VLOOKUP(G36,#REF!,8,FALSE),IF(F36="SINAPI PB",VLOOKUP(G36,'Sinapi_Comp-12.2025'!G:K,5,FALSE),VLOOKUP(G36,'Sinapi_Insum-12.2025'!A:E,5,FALSE))))</f>
        <v>#REF!</v>
      </c>
      <c r="M36" s="47" t="e">
        <f>ROUND((1+$N$8)*IF(F36="DER PB",VLOOKUP(G36,DER!A:D,4,FALSE),IF(F36="COMPOSIÇÃO",VLOOKUP(G36,#REF!,8,FALSE),IF(F36="SINAPI PB",VLOOKUP(G36,'Sinapi_Comp-12.2025'!G:K,5,FALSE),VLOOKUP(G36,'Sinapi_Insum-12.2025'!A:E,5,FALSE)))),2)</f>
        <v>#REF!</v>
      </c>
      <c r="N36" s="352" t="e">
        <f t="shared" si="0"/>
        <v>#REF!</v>
      </c>
      <c r="O36" s="52" t="e">
        <f t="shared" si="1"/>
        <v>#REF!</v>
      </c>
    </row>
    <row r="37" spans="6:15">
      <c r="F37" s="183" t="e">
        <f>VLOOKUP(H37,#REF!,2,FALSE)</f>
        <v>#REF!</v>
      </c>
      <c r="G37" s="47" t="e">
        <f>VLOOKUP(H37,#REF!,3,FALSE)</f>
        <v>#REF!</v>
      </c>
      <c r="H37" s="47" t="e">
        <f>#REF!</f>
        <v>#REF!</v>
      </c>
      <c r="I37" s="61" t="e">
        <f>VLOOKUP(H37,#REF!,2,FALSE)</f>
        <v>#REF!</v>
      </c>
      <c r="J37" s="47" t="e">
        <f>VLOOKUP(H37,#REF!,14,FALSE)</f>
        <v>#REF!</v>
      </c>
      <c r="K37" s="47" t="e">
        <f>ROUND(VLOOKUP(H37,#REF!,13,FALSE),2)</f>
        <v>#REF!</v>
      </c>
      <c r="L37" s="47" t="e">
        <f>IF(F37="DER PB",VLOOKUP(G37,DER!A:D,4,FALSE),IF(F37="COMPOSIÇÃO",VLOOKUP(G37,#REF!,8,FALSE),IF(F37="SINAPI PB",VLOOKUP(G37,'Sinapi_Comp-12.2025'!G:K,5,FALSE),VLOOKUP(G37,'Sinapi_Insum-12.2025'!A:E,5,FALSE))))</f>
        <v>#REF!</v>
      </c>
      <c r="M37" s="47" t="e">
        <f>ROUND((1+$N$8)*IF(F37="DER PB",VLOOKUP(G37,DER!A:D,4,FALSE),IF(F37="COMPOSIÇÃO",VLOOKUP(G37,#REF!,8,FALSE),IF(F37="SINAPI PB",VLOOKUP(G37,'Sinapi_Comp-12.2025'!G:K,5,FALSE),VLOOKUP(G37,'Sinapi_Insum-12.2025'!A:E,5,FALSE)))),2)</f>
        <v>#REF!</v>
      </c>
      <c r="N37" s="352" t="e">
        <f t="shared" si="0"/>
        <v>#REF!</v>
      </c>
      <c r="O37" s="52" t="e">
        <f t="shared" si="1"/>
        <v>#REF!</v>
      </c>
    </row>
    <row r="38" spans="6:15">
      <c r="F38" s="183" t="e">
        <f>VLOOKUP(H38,#REF!,2,FALSE)</f>
        <v>#REF!</v>
      </c>
      <c r="G38" s="47" t="e">
        <f>VLOOKUP(H38,#REF!,3,FALSE)</f>
        <v>#REF!</v>
      </c>
      <c r="H38" s="47" t="e">
        <f>#REF!</f>
        <v>#REF!</v>
      </c>
      <c r="I38" s="61" t="e">
        <f>VLOOKUP(H38,#REF!,2,FALSE)</f>
        <v>#REF!</v>
      </c>
      <c r="J38" s="47" t="e">
        <f>VLOOKUP(H38,#REF!,14,FALSE)</f>
        <v>#REF!</v>
      </c>
      <c r="K38" s="47" t="e">
        <f>ROUND(VLOOKUP(H38,#REF!,13,FALSE),2)</f>
        <v>#REF!</v>
      </c>
      <c r="L38" s="47" t="e">
        <f>IF(F38="DER PB",VLOOKUP(G38,DER!A:D,4,FALSE),IF(F38="COMPOSIÇÃO",VLOOKUP(G38,#REF!,8,FALSE),IF(F38="SINAPI PB",VLOOKUP(G38,'Sinapi_Comp-12.2025'!G:K,5,FALSE),VLOOKUP(G38,'Sinapi_Insum-12.2025'!A:E,5,FALSE))))</f>
        <v>#REF!</v>
      </c>
      <c r="M38" s="47" t="e">
        <f>ROUND((1+$N$8)*IF(F38="DER PB",VLOOKUP(G38,DER!A:D,4,FALSE),IF(F38="COMPOSIÇÃO",VLOOKUP(G38,#REF!,8,FALSE),IF(F38="SINAPI PB",VLOOKUP(G38,'Sinapi_Comp-12.2025'!G:K,5,FALSE),VLOOKUP(G38,'Sinapi_Insum-12.2025'!A:E,5,FALSE)))),2)</f>
        <v>#REF!</v>
      </c>
      <c r="N38" s="352" t="e">
        <f t="shared" si="0"/>
        <v>#REF!</v>
      </c>
      <c r="O38" s="52" t="e">
        <f t="shared" si="1"/>
        <v>#REF!</v>
      </c>
    </row>
    <row r="39" spans="6:15">
      <c r="F39" s="183" t="e">
        <f>VLOOKUP(H39,#REF!,2,FALSE)</f>
        <v>#REF!</v>
      </c>
      <c r="G39" s="47" t="e">
        <f>VLOOKUP(H39,#REF!,3,FALSE)</f>
        <v>#REF!</v>
      </c>
      <c r="H39" s="47" t="e">
        <f>#REF!</f>
        <v>#REF!</v>
      </c>
      <c r="I39" s="61" t="e">
        <f>VLOOKUP(H39,#REF!,2,FALSE)</f>
        <v>#REF!</v>
      </c>
      <c r="J39" s="47" t="e">
        <f>VLOOKUP(H39,#REF!,14,FALSE)</f>
        <v>#REF!</v>
      </c>
      <c r="K39" s="47" t="e">
        <f>ROUND(VLOOKUP(H39,#REF!,13,FALSE),2)</f>
        <v>#REF!</v>
      </c>
      <c r="L39" s="47" t="e">
        <f>IF(F39="DER PB",VLOOKUP(G39,DER!A:D,4,FALSE),IF(F39="COMPOSIÇÃO",VLOOKUP(G39,#REF!,8,FALSE),IF(F39="SINAPI PB",VLOOKUP(G39,'Sinapi_Comp-12.2025'!G:K,5,FALSE),VLOOKUP(G39,'Sinapi_Insum-12.2025'!A:E,5,FALSE))))</f>
        <v>#REF!</v>
      </c>
      <c r="M39" s="47" t="e">
        <f>ROUND((1+$N$8)*IF(F39="DER PB",VLOOKUP(G39,DER!A:D,4,FALSE),IF(F39="COMPOSIÇÃO",VLOOKUP(G39,#REF!,8,FALSE),IF(F39="SINAPI PB",VLOOKUP(G39,'Sinapi_Comp-12.2025'!G:K,5,FALSE),VLOOKUP(G39,'Sinapi_Insum-12.2025'!A:E,5,FALSE)))),2)</f>
        <v>#REF!</v>
      </c>
      <c r="N39" s="352" t="e">
        <f t="shared" si="0"/>
        <v>#REF!</v>
      </c>
      <c r="O39" s="52" t="e">
        <f t="shared" si="1"/>
        <v>#REF!</v>
      </c>
    </row>
    <row r="40" spans="6:15">
      <c r="F40" s="183" t="e">
        <f>VLOOKUP(H40,#REF!,2,FALSE)</f>
        <v>#REF!</v>
      </c>
      <c r="G40" s="47" t="e">
        <f>VLOOKUP(H40,#REF!,3,FALSE)</f>
        <v>#REF!</v>
      </c>
      <c r="H40" s="47" t="e">
        <f>#REF!</f>
        <v>#REF!</v>
      </c>
      <c r="I40" s="61" t="e">
        <f>VLOOKUP(H40,#REF!,2,FALSE)</f>
        <v>#REF!</v>
      </c>
      <c r="J40" s="47" t="e">
        <f>VLOOKUP(H40,#REF!,14,FALSE)</f>
        <v>#REF!</v>
      </c>
      <c r="K40" s="47" t="e">
        <f>ROUND(VLOOKUP(H40,#REF!,13,FALSE),2)</f>
        <v>#REF!</v>
      </c>
      <c r="L40" s="47" t="e">
        <f>IF(F40="DER PB",VLOOKUP(G40,DER!A:D,4,FALSE),IF(F40="COMPOSIÇÃO",VLOOKUP(G40,#REF!,8,FALSE),IF(F40="SINAPI PB",VLOOKUP(G40,'Sinapi_Comp-12.2025'!G:K,5,FALSE),VLOOKUP(G40,'Sinapi_Insum-12.2025'!A:E,5,FALSE))))</f>
        <v>#REF!</v>
      </c>
      <c r="M40" s="47" t="e">
        <f>ROUND((1+$N$8)*IF(F40="DER PB",VLOOKUP(G40,DER!A:D,4,FALSE),IF(F40="COMPOSIÇÃO",VLOOKUP(G40,#REF!,8,FALSE),IF(F40="SINAPI PB",VLOOKUP(G40,'Sinapi_Comp-12.2025'!G:K,5,FALSE),VLOOKUP(G40,'Sinapi_Insum-12.2025'!A:E,5,FALSE)))),2)</f>
        <v>#REF!</v>
      </c>
      <c r="N40" s="352" t="e">
        <f t="shared" si="0"/>
        <v>#REF!</v>
      </c>
      <c r="O40" s="52" t="e">
        <f t="shared" si="1"/>
        <v>#REF!</v>
      </c>
    </row>
    <row r="41" spans="6:15">
      <c r="F41" s="183" t="e">
        <f>VLOOKUP(H41,#REF!,2,FALSE)</f>
        <v>#REF!</v>
      </c>
      <c r="G41" s="47" t="e">
        <f>VLOOKUP(H41,#REF!,3,FALSE)</f>
        <v>#REF!</v>
      </c>
      <c r="H41" s="47" t="e">
        <f>#REF!</f>
        <v>#REF!</v>
      </c>
      <c r="I41" s="61" t="e">
        <f>VLOOKUP(H41,#REF!,2,FALSE)</f>
        <v>#REF!</v>
      </c>
      <c r="J41" s="47" t="e">
        <f>VLOOKUP(H41,#REF!,14,FALSE)</f>
        <v>#REF!</v>
      </c>
      <c r="K41" s="47" t="e">
        <f>ROUND(VLOOKUP(H41,#REF!,13,FALSE),2)</f>
        <v>#REF!</v>
      </c>
      <c r="L41" s="47" t="e">
        <f>IF(F41="DER PB",VLOOKUP(G41,DER!A:D,4,FALSE),IF(F41="COMPOSIÇÃO",VLOOKUP(G41,#REF!,8,FALSE),IF(F41="SINAPI PB",VLOOKUP(G41,'Sinapi_Comp-12.2025'!G:K,5,FALSE),VLOOKUP(G41,'Sinapi_Insum-12.2025'!A:E,5,FALSE))))</f>
        <v>#REF!</v>
      </c>
      <c r="M41" s="47" t="e">
        <f>ROUND((1+$N$8)*IF(F41="DER PB",VLOOKUP(G41,DER!A:D,4,FALSE),IF(F41="COMPOSIÇÃO",VLOOKUP(G41,#REF!,8,FALSE),IF(F41="SINAPI PB",VLOOKUP(G41,'Sinapi_Comp-12.2025'!G:K,5,FALSE),VLOOKUP(G41,'Sinapi_Insum-12.2025'!A:E,5,FALSE)))),2)</f>
        <v>#REF!</v>
      </c>
      <c r="N41" s="352" t="e">
        <f t="shared" si="0"/>
        <v>#REF!</v>
      </c>
      <c r="O41" s="52" t="e">
        <f t="shared" si="1"/>
        <v>#REF!</v>
      </c>
    </row>
    <row r="42" spans="6:15">
      <c r="F42" s="183" t="e">
        <f>VLOOKUP(H42,#REF!,2,FALSE)</f>
        <v>#REF!</v>
      </c>
      <c r="G42" s="47" t="e">
        <f>VLOOKUP(H42,#REF!,3,FALSE)</f>
        <v>#REF!</v>
      </c>
      <c r="H42" s="47" t="e">
        <f>#REF!</f>
        <v>#REF!</v>
      </c>
      <c r="I42" s="61" t="e">
        <f>VLOOKUP(H42,#REF!,2,FALSE)</f>
        <v>#REF!</v>
      </c>
      <c r="J42" s="47" t="e">
        <f>VLOOKUP(H42,#REF!,14,FALSE)</f>
        <v>#REF!</v>
      </c>
      <c r="K42" s="47" t="e">
        <f>ROUND(VLOOKUP(H42,#REF!,13,FALSE),2)</f>
        <v>#REF!</v>
      </c>
      <c r="L42" s="47" t="e">
        <f>IF(F42="DER PB",VLOOKUP(G42,DER!A:D,4,FALSE),IF(F42="COMPOSIÇÃO",VLOOKUP(G42,#REF!,8,FALSE),IF(F42="SINAPI PB",VLOOKUP(G42,'Sinapi_Comp-12.2025'!G:K,5,FALSE),VLOOKUP(G42,'Sinapi_Insum-12.2025'!A:E,5,FALSE))))</f>
        <v>#REF!</v>
      </c>
      <c r="M42" s="47" t="e">
        <f>ROUND((1+$N$8)*IF(F42="DER PB",VLOOKUP(G42,DER!A:D,4,FALSE),IF(F42="COMPOSIÇÃO",VLOOKUP(G42,#REF!,8,FALSE),IF(F42="SINAPI PB",VLOOKUP(G42,'Sinapi_Comp-12.2025'!G:K,5,FALSE),VLOOKUP(G42,'Sinapi_Insum-12.2025'!A:E,5,FALSE)))),2)</f>
        <v>#REF!</v>
      </c>
      <c r="N42" s="352" t="e">
        <f t="shared" si="0"/>
        <v>#REF!</v>
      </c>
      <c r="O42" s="52" t="e">
        <f t="shared" si="1"/>
        <v>#REF!</v>
      </c>
    </row>
    <row r="43" spans="6:15">
      <c r="F43" s="183" t="e">
        <f>VLOOKUP(H43,#REF!,2,FALSE)</f>
        <v>#REF!</v>
      </c>
      <c r="G43" s="47" t="e">
        <f>VLOOKUP(H43,#REF!,3,FALSE)</f>
        <v>#REF!</v>
      </c>
      <c r="H43" s="47" t="e">
        <f>#REF!</f>
        <v>#REF!</v>
      </c>
      <c r="I43" s="61" t="e">
        <f>VLOOKUP(H43,#REF!,2,FALSE)</f>
        <v>#REF!</v>
      </c>
      <c r="J43" s="47" t="e">
        <f>VLOOKUP(H43,#REF!,14,FALSE)</f>
        <v>#REF!</v>
      </c>
      <c r="K43" s="47" t="e">
        <f>ROUND(VLOOKUP(H43,#REF!,13,FALSE),2)</f>
        <v>#REF!</v>
      </c>
      <c r="L43" s="47" t="e">
        <f>IF(F43="DER PB",VLOOKUP(G43,DER!A:D,4,FALSE),IF(F43="COMPOSIÇÃO",VLOOKUP(G43,#REF!,8,FALSE),IF(F43="SINAPI PB",VLOOKUP(G43,'Sinapi_Comp-12.2025'!G:K,5,FALSE),VLOOKUP(G43,'Sinapi_Insum-12.2025'!A:E,5,FALSE))))</f>
        <v>#REF!</v>
      </c>
      <c r="M43" s="47" t="e">
        <f>ROUND((1+$N$8)*IF(F43="DER PB",VLOOKUP(G43,DER!A:D,4,FALSE),IF(F43="COMPOSIÇÃO",VLOOKUP(G43,#REF!,8,FALSE),IF(F43="SINAPI PB",VLOOKUP(G43,'Sinapi_Comp-12.2025'!G:K,5,FALSE),VLOOKUP(G43,'Sinapi_Insum-12.2025'!A:E,5,FALSE)))),2)</f>
        <v>#REF!</v>
      </c>
      <c r="N43" s="352" t="e">
        <f t="shared" si="0"/>
        <v>#REF!</v>
      </c>
      <c r="O43" s="52" t="e">
        <f t="shared" si="1"/>
        <v>#REF!</v>
      </c>
    </row>
    <row r="44" spans="6:15">
      <c r="F44" s="183" t="e">
        <f>VLOOKUP(H44,#REF!,2,FALSE)</f>
        <v>#REF!</v>
      </c>
      <c r="G44" s="47" t="e">
        <f>VLOOKUP(H44,#REF!,3,FALSE)</f>
        <v>#REF!</v>
      </c>
      <c r="H44" s="47" t="e">
        <f>#REF!</f>
        <v>#REF!</v>
      </c>
      <c r="I44" s="61" t="e">
        <f>VLOOKUP(H44,#REF!,2,FALSE)</f>
        <v>#REF!</v>
      </c>
      <c r="J44" s="47" t="e">
        <f>VLOOKUP(H44,#REF!,14,FALSE)</f>
        <v>#REF!</v>
      </c>
      <c r="K44" s="47" t="e">
        <f>ROUND(VLOOKUP(H44,#REF!,13,FALSE),2)</f>
        <v>#REF!</v>
      </c>
      <c r="L44" s="47" t="e">
        <f>IF(F44="DER PB",VLOOKUP(G44,DER!A:D,4,FALSE),IF(F44="COMPOSIÇÃO",VLOOKUP(G44,#REF!,8,FALSE),IF(F44="SINAPI PB",VLOOKUP(G44,'Sinapi_Comp-12.2025'!G:K,5,FALSE),VLOOKUP(G44,'Sinapi_Insum-12.2025'!A:E,5,FALSE))))</f>
        <v>#REF!</v>
      </c>
      <c r="M44" s="433" t="e">
        <f>L44+$N$8*L44</f>
        <v>#REF!</v>
      </c>
      <c r="N44" s="352" t="e">
        <f t="shared" ref="N44:N75" si="2">ROUND(K44*M44,2)</f>
        <v>#REF!</v>
      </c>
      <c r="O44" s="52" t="e">
        <f t="shared" ref="O44:O75" si="3">N44</f>
        <v>#REF!</v>
      </c>
    </row>
    <row r="45" spans="6:15">
      <c r="F45" s="183" t="e">
        <f>VLOOKUP(H45,#REF!,2,FALSE)</f>
        <v>#REF!</v>
      </c>
      <c r="G45" s="47" t="e">
        <f>VLOOKUP(H45,#REF!,3,FALSE)</f>
        <v>#REF!</v>
      </c>
      <c r="H45" s="47" t="e">
        <f>#REF!</f>
        <v>#REF!</v>
      </c>
      <c r="I45" s="61" t="e">
        <f>VLOOKUP(H45,#REF!,2,FALSE)</f>
        <v>#REF!</v>
      </c>
      <c r="J45" s="47" t="e">
        <f>VLOOKUP(H45,#REF!,14,FALSE)</f>
        <v>#REF!</v>
      </c>
      <c r="K45" s="47" t="e">
        <f>ROUND(VLOOKUP(H45,#REF!,13,FALSE),2)</f>
        <v>#REF!</v>
      </c>
      <c r="L45" s="47" t="e">
        <f>IF(F45="DER PB",VLOOKUP(G45,DER!A:D,4,FALSE),IF(F45="COMPOSIÇÃO",VLOOKUP(G45,#REF!,8,FALSE),IF(F45="SINAPI PB",VLOOKUP(G45,'Sinapi_Comp-12.2025'!G:K,5,FALSE),VLOOKUP(G45,'Sinapi_Insum-12.2025'!A:E,5,FALSE))))</f>
        <v>#REF!</v>
      </c>
      <c r="M45" s="47" t="e">
        <f>ROUND((1+$N$8)*IF(F45="DER PB",VLOOKUP(G45,DER!A:D,4,FALSE),IF(F45="COMPOSIÇÃO",VLOOKUP(G45,#REF!,8,FALSE),IF(F45="SINAPI PB",VLOOKUP(G45,'Sinapi_Comp-12.2025'!G:K,5,FALSE),VLOOKUP(G45,'Sinapi_Insum-12.2025'!A:E,5,FALSE)))),2)</f>
        <v>#REF!</v>
      </c>
      <c r="N45" s="352" t="e">
        <f t="shared" si="2"/>
        <v>#REF!</v>
      </c>
      <c r="O45" s="52" t="e">
        <f t="shared" si="3"/>
        <v>#REF!</v>
      </c>
    </row>
    <row r="46" spans="6:15">
      <c r="F46" s="183" t="e">
        <f>VLOOKUP(H46,#REF!,2,FALSE)</f>
        <v>#REF!</v>
      </c>
      <c r="G46" s="47" t="e">
        <f>VLOOKUP(H46,#REF!,3,FALSE)</f>
        <v>#REF!</v>
      </c>
      <c r="H46" s="47" t="e">
        <f>#REF!</f>
        <v>#REF!</v>
      </c>
      <c r="I46" s="61" t="e">
        <f>VLOOKUP(H46,#REF!,2,FALSE)</f>
        <v>#REF!</v>
      </c>
      <c r="J46" s="47" t="e">
        <f>VLOOKUP(H46,#REF!,14,FALSE)</f>
        <v>#REF!</v>
      </c>
      <c r="K46" s="47" t="e">
        <f>ROUND(VLOOKUP(H46,#REF!,13,FALSE),2)</f>
        <v>#REF!</v>
      </c>
      <c r="L46" s="47" t="e">
        <f>IF(F46="DER PB",VLOOKUP(G46,DER!A:D,4,FALSE),IF(F46="COMPOSIÇÃO",VLOOKUP(G46,#REF!,8,FALSE),IF(F46="SINAPI PB",VLOOKUP(G46,'Sinapi_Comp-12.2025'!G:K,5,FALSE),VLOOKUP(G46,'Sinapi_Insum-12.2025'!A:E,5,FALSE))))</f>
        <v>#REF!</v>
      </c>
      <c r="M46" s="47" t="e">
        <f>ROUND((1+$N$8)*IF(F46="DER PB",VLOOKUP(G46,DER!A:D,4,FALSE),IF(F46="COMPOSIÇÃO",VLOOKUP(G46,#REF!,8,FALSE),IF(F46="SINAPI PB",VLOOKUP(G46,'Sinapi_Comp-12.2025'!G:K,5,FALSE),VLOOKUP(G46,'Sinapi_Insum-12.2025'!A:E,5,FALSE)))),2)</f>
        <v>#REF!</v>
      </c>
      <c r="N46" s="352" t="e">
        <f t="shared" si="2"/>
        <v>#REF!</v>
      </c>
      <c r="O46" s="52" t="e">
        <f t="shared" si="3"/>
        <v>#REF!</v>
      </c>
    </row>
    <row r="47" spans="6:15">
      <c r="F47" s="353" t="e">
        <f>VLOOKUP(H47,#REF!,2,FALSE)</f>
        <v>#REF!</v>
      </c>
      <c r="G47" s="47" t="e">
        <f>VLOOKUP(H47,#REF!,3,FALSE)</f>
        <v>#REF!</v>
      </c>
      <c r="H47" s="47" t="e">
        <f>#REF!</f>
        <v>#REF!</v>
      </c>
      <c r="I47" s="61" t="e">
        <f>VLOOKUP(H47,#REF!,2,FALSE)</f>
        <v>#REF!</v>
      </c>
      <c r="J47" s="47" t="e">
        <f>VLOOKUP(H47,#REF!,14,FALSE)</f>
        <v>#REF!</v>
      </c>
      <c r="K47" s="47" t="e">
        <f>ROUND(VLOOKUP(H47,#REF!,13,FALSE),2)</f>
        <v>#REF!</v>
      </c>
      <c r="L47" s="47" t="e">
        <f>IF(F47="DER PB",VLOOKUP(G47,DER!A:D,4,FALSE),IF(F47="COMPOSIÇÃO",VLOOKUP(G47,#REF!,8,FALSE),IF(F47="SINAPI PB",VLOOKUP(G47,'Sinapi_Comp-12.2025'!G:K,5,FALSE),VLOOKUP(G47,'Sinapi_Insum-12.2025'!A:E,5,FALSE))))</f>
        <v>#REF!</v>
      </c>
      <c r="M47" s="47" t="e">
        <f>ROUND((1+$N$8)*IF(F47="DER PB",VLOOKUP(G47,DER!A:D,4,FALSE),IF(F47="COMPOSIÇÃO",VLOOKUP(G47,#REF!,8,FALSE),IF(F47="SINAPI PB",VLOOKUP(G47,'Sinapi_Comp-12.2025'!G:K,5,FALSE),VLOOKUP(G47,'Sinapi_Insum-12.2025'!A:E,5,FALSE)))),2)</f>
        <v>#REF!</v>
      </c>
      <c r="N47" s="352" t="e">
        <f t="shared" si="2"/>
        <v>#REF!</v>
      </c>
      <c r="O47" s="52" t="e">
        <f t="shared" si="3"/>
        <v>#REF!</v>
      </c>
    </row>
    <row r="48" spans="6:15">
      <c r="F48" s="353" t="e">
        <f>VLOOKUP(H48,#REF!,2,FALSE)</f>
        <v>#REF!</v>
      </c>
      <c r="G48" s="47" t="e">
        <f>VLOOKUP(H48,#REF!,3,FALSE)</f>
        <v>#REF!</v>
      </c>
      <c r="H48" s="47" t="e">
        <f>#REF!</f>
        <v>#REF!</v>
      </c>
      <c r="I48" s="61" t="e">
        <f>VLOOKUP(H48,#REF!,2,FALSE)</f>
        <v>#REF!</v>
      </c>
      <c r="J48" s="47" t="e">
        <f>VLOOKUP(H48,#REF!,14,FALSE)</f>
        <v>#REF!</v>
      </c>
      <c r="K48" s="47" t="e">
        <f>ROUND(VLOOKUP(H48,#REF!,13,FALSE),2)</f>
        <v>#REF!</v>
      </c>
      <c r="L48" s="47" t="e">
        <f>IF(F48="DER PB",VLOOKUP(G48,DER!A:D,4,FALSE),IF(F48="COMPOSIÇÃO",VLOOKUP(G48,#REF!,8,FALSE),IF(F48="SINAPI PB",VLOOKUP(G48,'Sinapi_Comp-12.2025'!G:K,5,FALSE),VLOOKUP(G48,'Sinapi_Insum-12.2025'!A:E,5,FALSE))))</f>
        <v>#REF!</v>
      </c>
      <c r="M48" s="47" t="e">
        <f>ROUND((1+$N$8)*IF(F48="DER PB",VLOOKUP(G48,DER!A:D,4,FALSE),IF(F48="COMPOSIÇÃO",VLOOKUP(G48,#REF!,8,FALSE),IF(F48="SINAPI PB",VLOOKUP(G48,'Sinapi_Comp-12.2025'!G:K,5,FALSE),VLOOKUP(G48,'Sinapi_Insum-12.2025'!A:E,5,FALSE)))),2)</f>
        <v>#REF!</v>
      </c>
      <c r="N48" s="352" t="e">
        <f t="shared" si="2"/>
        <v>#REF!</v>
      </c>
      <c r="O48" s="52" t="e">
        <f t="shared" si="3"/>
        <v>#REF!</v>
      </c>
    </row>
    <row r="49" spans="6:15">
      <c r="F49" s="183" t="e">
        <f>VLOOKUP(H49,#REF!,2,FALSE)</f>
        <v>#REF!</v>
      </c>
      <c r="G49" s="47" t="e">
        <f>VLOOKUP(H49,#REF!,3,FALSE)</f>
        <v>#REF!</v>
      </c>
      <c r="H49" s="47" t="e">
        <f>#REF!</f>
        <v>#REF!</v>
      </c>
      <c r="I49" s="61" t="e">
        <f>VLOOKUP(H49,#REF!,2,FALSE)</f>
        <v>#REF!</v>
      </c>
      <c r="J49" s="47" t="e">
        <f>VLOOKUP(H49,#REF!,14,FALSE)</f>
        <v>#REF!</v>
      </c>
      <c r="K49" s="47" t="e">
        <f>ROUND(VLOOKUP(H49,#REF!,13,FALSE),2)</f>
        <v>#REF!</v>
      </c>
      <c r="L49" s="47" t="e">
        <f>IF(F49="DER PB",VLOOKUP(G49,DER!A:D,4,FALSE),IF(F49="COMPOSIÇÃO",VLOOKUP(G49,#REF!,8,FALSE),IF(F49="SINAPI PB",VLOOKUP(G49,'Sinapi_Comp-12.2025'!G:K,5,FALSE),VLOOKUP(G49,'Sinapi_Insum-12.2025'!A:E,5,FALSE))))</f>
        <v>#REF!</v>
      </c>
      <c r="M49" s="47" t="e">
        <f>ROUND((1+$N$8)*IF(F49="DER PB",VLOOKUP(G49,DER!A:D,4,FALSE),IF(F49="COMPOSIÇÃO",VLOOKUP(G49,#REF!,8,FALSE),IF(F49="SINAPI PB",VLOOKUP(G49,'Sinapi_Comp-12.2025'!G:K,5,FALSE),VLOOKUP(G49,'Sinapi_Insum-12.2025'!A:E,5,FALSE)))),2)</f>
        <v>#REF!</v>
      </c>
      <c r="N49" s="352" t="e">
        <f t="shared" si="2"/>
        <v>#REF!</v>
      </c>
      <c r="O49" s="52" t="e">
        <f t="shared" si="3"/>
        <v>#REF!</v>
      </c>
    </row>
    <row r="50" spans="6:15">
      <c r="F50" s="183" t="e">
        <f>VLOOKUP(H50,#REF!,2,FALSE)</f>
        <v>#REF!</v>
      </c>
      <c r="G50" s="47" t="e">
        <f>VLOOKUP(H50,#REF!,3,FALSE)</f>
        <v>#REF!</v>
      </c>
      <c r="H50" s="47" t="e">
        <f>#REF!</f>
        <v>#REF!</v>
      </c>
      <c r="I50" s="61" t="e">
        <f>VLOOKUP(H50,#REF!,2,FALSE)</f>
        <v>#REF!</v>
      </c>
      <c r="J50" s="47" t="e">
        <f>VLOOKUP(H50,#REF!,14,FALSE)</f>
        <v>#REF!</v>
      </c>
      <c r="K50" s="47" t="e">
        <f>ROUND(VLOOKUP(H50,#REF!,13,FALSE),2)</f>
        <v>#REF!</v>
      </c>
      <c r="L50" s="47" t="e">
        <f>IF(F50="DER PB",VLOOKUP(G50,DER!A:D,4,FALSE),IF(F50="COMPOSIÇÃO",VLOOKUP(G50,#REF!,8,FALSE),IF(F50="SINAPI PB",VLOOKUP(G50,'Sinapi_Comp-12.2025'!G:K,5,FALSE),VLOOKUP(G50,'Sinapi_Insum-12.2025'!A:E,5,FALSE))))</f>
        <v>#REF!</v>
      </c>
      <c r="M50" s="47" t="e">
        <f>ROUND((1+$N$8)*IF(F50="DER PB",VLOOKUP(G50,DER!A:D,4,FALSE),IF(F50="COMPOSIÇÃO",VLOOKUP(G50,#REF!,8,FALSE),IF(F50="SINAPI PB",VLOOKUP(G50,'Sinapi_Comp-12.2025'!G:K,5,FALSE),VLOOKUP(G50,'Sinapi_Insum-12.2025'!A:E,5,FALSE)))),2)</f>
        <v>#REF!</v>
      </c>
      <c r="N50" s="352" t="e">
        <f t="shared" si="2"/>
        <v>#REF!</v>
      </c>
      <c r="O50" s="52" t="e">
        <f t="shared" si="3"/>
        <v>#REF!</v>
      </c>
    </row>
    <row r="51" spans="6:15">
      <c r="F51" s="183" t="e">
        <f>VLOOKUP(H51,#REF!,2,FALSE)</f>
        <v>#REF!</v>
      </c>
      <c r="G51" s="47" t="e">
        <f>VLOOKUP(H51,#REF!,3,FALSE)</f>
        <v>#REF!</v>
      </c>
      <c r="H51" s="47" t="e">
        <f>#REF!</f>
        <v>#REF!</v>
      </c>
      <c r="I51" s="61" t="e">
        <f>VLOOKUP(H51,#REF!,2,FALSE)</f>
        <v>#REF!</v>
      </c>
      <c r="J51" s="47" t="e">
        <f>VLOOKUP(H51,#REF!,14,FALSE)</f>
        <v>#REF!</v>
      </c>
      <c r="K51" s="47" t="e">
        <f>ROUND(VLOOKUP(H51,#REF!,13,FALSE),2)</f>
        <v>#REF!</v>
      </c>
      <c r="L51" s="47" t="e">
        <f>IF(F51="DER PB",VLOOKUP(G51,DER!A:D,4,FALSE),IF(F51="COMPOSIÇÃO",VLOOKUP(G51,#REF!,8,FALSE),IF(F51="SINAPI PB",VLOOKUP(G51,'Sinapi_Comp-12.2025'!G:K,5,FALSE),VLOOKUP(G51,'Sinapi_Insum-12.2025'!A:E,5,FALSE))))</f>
        <v>#REF!</v>
      </c>
      <c r="M51" s="47" t="e">
        <f>ROUND((1+$N$8)*IF(F51="DER PB",VLOOKUP(G51,DER!A:D,4,FALSE),IF(F51="COMPOSIÇÃO",VLOOKUP(G51,#REF!,8,FALSE),IF(F51="SINAPI PB",VLOOKUP(G51,'Sinapi_Comp-12.2025'!G:K,5,FALSE),VLOOKUP(G51,'Sinapi_Insum-12.2025'!A:E,5,FALSE)))),2)</f>
        <v>#REF!</v>
      </c>
      <c r="N51" s="352" t="e">
        <f t="shared" si="2"/>
        <v>#REF!</v>
      </c>
      <c r="O51" s="52" t="e">
        <f t="shared" si="3"/>
        <v>#REF!</v>
      </c>
    </row>
    <row r="52" spans="6:15">
      <c r="F52" s="183" t="e">
        <f>VLOOKUP(H52,#REF!,2,FALSE)</f>
        <v>#REF!</v>
      </c>
      <c r="G52" s="47" t="e">
        <f>VLOOKUP(H52,#REF!,3,FALSE)</f>
        <v>#REF!</v>
      </c>
      <c r="H52" s="47" t="e">
        <f>#REF!</f>
        <v>#REF!</v>
      </c>
      <c r="I52" s="61" t="e">
        <f>VLOOKUP(H52,#REF!,2,FALSE)</f>
        <v>#REF!</v>
      </c>
      <c r="J52" s="47" t="e">
        <f>VLOOKUP(H52,#REF!,14,FALSE)</f>
        <v>#REF!</v>
      </c>
      <c r="K52" s="47" t="e">
        <f>ROUND(VLOOKUP(H52,#REF!,13,FALSE),2)</f>
        <v>#REF!</v>
      </c>
      <c r="L52" s="47" t="e">
        <f>IF(F52="DER PB",VLOOKUP(G52,DER!A:D,4,FALSE),IF(F52="COMPOSIÇÃO",VLOOKUP(G52,#REF!,8,FALSE),IF(F52="SINAPI PB",VLOOKUP(G52,'Sinapi_Comp-12.2025'!G:K,5,FALSE),VLOOKUP(G52,'Sinapi_Insum-12.2025'!A:E,5,FALSE))))</f>
        <v>#REF!</v>
      </c>
      <c r="M52" s="47" t="e">
        <f>ROUND((1+$N$8)*IF(F52="DER PB",VLOOKUP(G52,DER!A:D,4,FALSE),IF(F52="COMPOSIÇÃO",VLOOKUP(G52,#REF!,8,FALSE),IF(F52="SINAPI PB",VLOOKUP(G52,'Sinapi_Comp-12.2025'!G:K,5,FALSE),VLOOKUP(G52,'Sinapi_Insum-12.2025'!A:E,5,FALSE)))),2)</f>
        <v>#REF!</v>
      </c>
      <c r="N52" s="352" t="e">
        <f t="shared" si="2"/>
        <v>#REF!</v>
      </c>
      <c r="O52" s="52" t="e">
        <f t="shared" si="3"/>
        <v>#REF!</v>
      </c>
    </row>
    <row r="53" spans="6:15">
      <c r="F53" s="183" t="e">
        <f>VLOOKUP(H53,#REF!,2,FALSE)</f>
        <v>#REF!</v>
      </c>
      <c r="G53" s="47" t="e">
        <f>VLOOKUP(H53,#REF!,3,FALSE)</f>
        <v>#REF!</v>
      </c>
      <c r="H53" s="47" t="e">
        <f>#REF!</f>
        <v>#REF!</v>
      </c>
      <c r="I53" s="61" t="e">
        <f>VLOOKUP(H53,#REF!,2,FALSE)</f>
        <v>#REF!</v>
      </c>
      <c r="J53" s="47" t="e">
        <f>VLOOKUP(H53,#REF!,14,FALSE)</f>
        <v>#REF!</v>
      </c>
      <c r="K53" s="47" t="e">
        <f>ROUND(VLOOKUP(H53,#REF!,13,FALSE),2)</f>
        <v>#REF!</v>
      </c>
      <c r="L53" s="47" t="e">
        <f>IF(F53="DER PB",VLOOKUP(G53,DER!A:D,4,FALSE),IF(F53="COMPOSIÇÃO",VLOOKUP(G53,#REF!,8,FALSE),IF(F53="SINAPI PB",VLOOKUP(G53,'Sinapi_Comp-12.2025'!G:K,5,FALSE),VLOOKUP(G53,'Sinapi_Insum-12.2025'!A:E,5,FALSE))))</f>
        <v>#REF!</v>
      </c>
      <c r="M53" s="47" t="e">
        <f>ROUND((1+$N$8)*IF(F53="DER PB",VLOOKUP(G53,DER!A:D,4,FALSE),IF(F53="COMPOSIÇÃO",VLOOKUP(G53,#REF!,8,FALSE),IF(F53="SINAPI PB",VLOOKUP(G53,'Sinapi_Comp-12.2025'!G:K,5,FALSE),VLOOKUP(G53,'Sinapi_Insum-12.2025'!A:E,5,FALSE)))),2)</f>
        <v>#REF!</v>
      </c>
      <c r="N53" s="352" t="e">
        <f t="shared" si="2"/>
        <v>#REF!</v>
      </c>
      <c r="O53" s="52" t="e">
        <f t="shared" si="3"/>
        <v>#REF!</v>
      </c>
    </row>
    <row r="54" spans="6:15">
      <c r="F54" s="183" t="e">
        <f>VLOOKUP(H54,#REF!,2,FALSE)</f>
        <v>#REF!</v>
      </c>
      <c r="G54" s="47" t="e">
        <f>VLOOKUP(H54,#REF!,3,FALSE)</f>
        <v>#REF!</v>
      </c>
      <c r="H54" s="47" t="e">
        <f>#REF!</f>
        <v>#REF!</v>
      </c>
      <c r="I54" s="61" t="e">
        <f>VLOOKUP(H54,#REF!,2,FALSE)</f>
        <v>#REF!</v>
      </c>
      <c r="J54" s="47" t="e">
        <f>VLOOKUP(H54,#REF!,14,FALSE)</f>
        <v>#REF!</v>
      </c>
      <c r="K54" s="47" t="e">
        <f>ROUND(VLOOKUP(H54,#REF!,13,FALSE),2)</f>
        <v>#REF!</v>
      </c>
      <c r="L54" s="47" t="e">
        <f>IF(F54="DER PB",VLOOKUP(G54,DER!A:D,4,FALSE),IF(F54="COMPOSIÇÃO",VLOOKUP(G54,#REF!,8,FALSE),IF(F54="SINAPI PB",VLOOKUP(G54,'Sinapi_Comp-12.2025'!G:K,5,FALSE),VLOOKUP(G54,'Sinapi_Insum-12.2025'!A:E,5,FALSE))))</f>
        <v>#REF!</v>
      </c>
      <c r="M54" s="47" t="e">
        <f>ROUND((1+$N$8)*IF(F54="DER PB",VLOOKUP(G54,DER!A:D,4,FALSE),IF(F54="COMPOSIÇÃO",VLOOKUP(G54,#REF!,8,FALSE),IF(F54="SINAPI PB",VLOOKUP(G54,'Sinapi_Comp-12.2025'!G:K,5,FALSE),VLOOKUP(G54,'Sinapi_Insum-12.2025'!A:E,5,FALSE)))),2)</f>
        <v>#REF!</v>
      </c>
      <c r="N54" s="352" t="e">
        <f t="shared" si="2"/>
        <v>#REF!</v>
      </c>
      <c r="O54" s="52" t="e">
        <f t="shared" si="3"/>
        <v>#REF!</v>
      </c>
    </row>
    <row r="55" spans="6:15">
      <c r="F55" s="183" t="e">
        <f>VLOOKUP(H55,#REF!,2,FALSE)</f>
        <v>#REF!</v>
      </c>
      <c r="G55" s="47" t="e">
        <f>VLOOKUP(H55,#REF!,3,FALSE)</f>
        <v>#REF!</v>
      </c>
      <c r="H55" s="47" t="e">
        <f>#REF!</f>
        <v>#REF!</v>
      </c>
      <c r="I55" s="61" t="e">
        <f>VLOOKUP(H55,#REF!,2,FALSE)</f>
        <v>#REF!</v>
      </c>
      <c r="J55" s="47" t="e">
        <f>VLOOKUP(H55,#REF!,14,FALSE)</f>
        <v>#REF!</v>
      </c>
      <c r="K55" s="47" t="e">
        <f>ROUND(VLOOKUP(H55,#REF!,13,FALSE),2)</f>
        <v>#REF!</v>
      </c>
      <c r="L55" s="47" t="e">
        <f>IF(F55="DER PB",VLOOKUP(G55,DER!A:D,4,FALSE),IF(F55="COMPOSIÇÃO",VLOOKUP(G55,#REF!,8,FALSE),IF(F55="SINAPI PB",VLOOKUP(G55,'Sinapi_Comp-12.2025'!G:K,5,FALSE),VLOOKUP(G55,'Sinapi_Insum-12.2025'!A:E,5,FALSE))))</f>
        <v>#REF!</v>
      </c>
      <c r="M55" s="47" t="e">
        <f>ROUND((1+$N$8)*IF(F55="DER PB",VLOOKUP(G55,DER!A:D,4,FALSE),IF(F55="COMPOSIÇÃO",VLOOKUP(G55,#REF!,8,FALSE),IF(F55="SINAPI PB",VLOOKUP(G55,'Sinapi_Comp-12.2025'!G:K,5,FALSE),VLOOKUP(G55,'Sinapi_Insum-12.2025'!A:E,5,FALSE)))),2)</f>
        <v>#REF!</v>
      </c>
      <c r="N55" s="352" t="e">
        <f t="shared" si="2"/>
        <v>#REF!</v>
      </c>
      <c r="O55" s="52" t="e">
        <f t="shared" si="3"/>
        <v>#REF!</v>
      </c>
    </row>
    <row r="56" spans="6:15">
      <c r="F56" s="183" t="e">
        <f>VLOOKUP(H56,#REF!,2,FALSE)</f>
        <v>#REF!</v>
      </c>
      <c r="G56" s="47" t="e">
        <f>VLOOKUP(H56,#REF!,3,FALSE)</f>
        <v>#REF!</v>
      </c>
      <c r="H56" s="47" t="e">
        <f>#REF!</f>
        <v>#REF!</v>
      </c>
      <c r="I56" s="61" t="e">
        <f>VLOOKUP(H56,#REF!,2,FALSE)</f>
        <v>#REF!</v>
      </c>
      <c r="J56" s="47" t="e">
        <f>VLOOKUP(H56,#REF!,14,FALSE)</f>
        <v>#REF!</v>
      </c>
      <c r="K56" s="47" t="e">
        <f>ROUND(VLOOKUP(H56,#REF!,13,FALSE),2)</f>
        <v>#REF!</v>
      </c>
      <c r="L56" s="47" t="e">
        <f>IF(F56="DER PB",VLOOKUP(G56,DER!A:D,4,FALSE),IF(F56="COMPOSIÇÃO",VLOOKUP(G56,#REF!,8,FALSE),IF(F56="SINAPI PB",VLOOKUP(G56,'Sinapi_Comp-12.2025'!G:K,5,FALSE),VLOOKUP(G56,'Sinapi_Insum-12.2025'!A:E,5,FALSE))))</f>
        <v>#REF!</v>
      </c>
      <c r="M56" s="47" t="e">
        <f>ROUND((1+$N$8)*IF(F56="DER PB",VLOOKUP(G56,DER!A:D,4,FALSE),IF(F56="COMPOSIÇÃO",VLOOKUP(G56,#REF!,8,FALSE),IF(F56="SINAPI PB",VLOOKUP(G56,'Sinapi_Comp-12.2025'!G:K,5,FALSE),VLOOKUP(G56,'Sinapi_Insum-12.2025'!A:E,5,FALSE)))),2)</f>
        <v>#REF!</v>
      </c>
      <c r="N56" s="352" t="e">
        <f t="shared" si="2"/>
        <v>#REF!</v>
      </c>
      <c r="O56" s="52" t="e">
        <f t="shared" si="3"/>
        <v>#REF!</v>
      </c>
    </row>
    <row r="57" spans="6:15">
      <c r="F57" s="183" t="e">
        <f>VLOOKUP(H57,#REF!,2,FALSE)</f>
        <v>#REF!</v>
      </c>
      <c r="G57" s="47" t="e">
        <f>VLOOKUP(H57,#REF!,3,FALSE)</f>
        <v>#REF!</v>
      </c>
      <c r="H57" s="47" t="e">
        <f>#REF!</f>
        <v>#REF!</v>
      </c>
      <c r="I57" s="61" t="e">
        <f>VLOOKUP(H57,#REF!,2,FALSE)</f>
        <v>#REF!</v>
      </c>
      <c r="J57" s="47" t="e">
        <f>VLOOKUP(H57,#REF!,14,FALSE)</f>
        <v>#REF!</v>
      </c>
      <c r="K57" s="47" t="e">
        <f>ROUND(VLOOKUP(H57,#REF!,13,FALSE),2)</f>
        <v>#REF!</v>
      </c>
      <c r="L57" s="47" t="e">
        <f>IF(F57="DER PB",VLOOKUP(G57,DER!A:D,4,FALSE),IF(F57="COMPOSIÇÃO",VLOOKUP(G57,#REF!,8,FALSE),IF(F57="SINAPI PB",VLOOKUP(G57,'Sinapi_Comp-12.2025'!G:K,5,FALSE),VLOOKUP(G57,'Sinapi_Insum-12.2025'!A:E,5,FALSE))))</f>
        <v>#REF!</v>
      </c>
      <c r="M57" s="47" t="e">
        <f>ROUND((1+$N$8)*IF(F57="DER PB",VLOOKUP(G57,DER!A:D,4,FALSE),IF(F57="COMPOSIÇÃO",VLOOKUP(G57,#REF!,8,FALSE),IF(F57="SINAPI PB",VLOOKUP(G57,'Sinapi_Comp-12.2025'!G:K,5,FALSE),VLOOKUP(G57,'Sinapi_Insum-12.2025'!A:E,5,FALSE)))),2)</f>
        <v>#REF!</v>
      </c>
      <c r="N57" s="352" t="e">
        <f t="shared" si="2"/>
        <v>#REF!</v>
      </c>
      <c r="O57" s="52" t="e">
        <f t="shared" si="3"/>
        <v>#REF!</v>
      </c>
    </row>
    <row r="58" spans="6:15">
      <c r="F58" s="183" t="e">
        <f>VLOOKUP(H58,#REF!,2,FALSE)</f>
        <v>#REF!</v>
      </c>
      <c r="G58" s="47" t="e">
        <f>VLOOKUP(H58,#REF!,3,FALSE)</f>
        <v>#REF!</v>
      </c>
      <c r="H58" s="47" t="e">
        <f>#REF!</f>
        <v>#REF!</v>
      </c>
      <c r="I58" s="61" t="e">
        <f>VLOOKUP(H58,#REF!,2,FALSE)</f>
        <v>#REF!</v>
      </c>
      <c r="J58" s="47" t="e">
        <f>VLOOKUP(H58,#REF!,14,FALSE)</f>
        <v>#REF!</v>
      </c>
      <c r="K58" s="47" t="e">
        <f>ROUND(VLOOKUP(H58,#REF!,13,FALSE),2)</f>
        <v>#REF!</v>
      </c>
      <c r="L58" s="47" t="e">
        <f>IF(F58="DER PB",VLOOKUP(G58,DER!A:D,4,FALSE),IF(F58="COMPOSIÇÃO",VLOOKUP(G58,#REF!,8,FALSE),IF(F58="SINAPI PB",VLOOKUP(G58,'Sinapi_Comp-12.2025'!G:K,5,FALSE),VLOOKUP(G58,'Sinapi_Insum-12.2025'!A:E,5,FALSE))))</f>
        <v>#REF!</v>
      </c>
      <c r="M58" s="47" t="e">
        <f>ROUND((1+$N$8)*IF(F58="DER PB",VLOOKUP(G58,DER!A:D,4,FALSE),IF(F58="COMPOSIÇÃO",VLOOKUP(G58,#REF!,8,FALSE),IF(F58="SINAPI PB",VLOOKUP(G58,'Sinapi_Comp-12.2025'!G:K,5,FALSE),VLOOKUP(G58,'Sinapi_Insum-12.2025'!A:E,5,FALSE)))),2)</f>
        <v>#REF!</v>
      </c>
      <c r="N58" s="352" t="e">
        <f t="shared" si="2"/>
        <v>#REF!</v>
      </c>
      <c r="O58" s="52" t="e">
        <f t="shared" si="3"/>
        <v>#REF!</v>
      </c>
    </row>
    <row r="59" spans="6:15">
      <c r="F59" s="183" t="e">
        <f>VLOOKUP(H59,#REF!,2,FALSE)</f>
        <v>#REF!</v>
      </c>
      <c r="G59" s="47" t="e">
        <f>VLOOKUP(H59,#REF!,3,FALSE)</f>
        <v>#REF!</v>
      </c>
      <c r="H59" s="47" t="e">
        <f>#REF!</f>
        <v>#REF!</v>
      </c>
      <c r="I59" s="61" t="e">
        <f>VLOOKUP(H59,#REF!,2,FALSE)</f>
        <v>#REF!</v>
      </c>
      <c r="J59" s="47" t="e">
        <f>VLOOKUP(H59,#REF!,14,FALSE)</f>
        <v>#REF!</v>
      </c>
      <c r="K59" s="47" t="e">
        <f>ROUND(VLOOKUP(H59,#REF!,13,FALSE),2)</f>
        <v>#REF!</v>
      </c>
      <c r="L59" s="47" t="e">
        <f>IF(F59="DER PB",VLOOKUP(G59,DER!A:D,4,FALSE),IF(F59="COMPOSIÇÃO",VLOOKUP(G59,#REF!,8,FALSE),IF(F59="SINAPI PB",VLOOKUP(G59,'Sinapi_Comp-12.2025'!G:K,5,FALSE),VLOOKUP(G59,'Sinapi_Insum-12.2025'!A:E,5,FALSE))))</f>
        <v>#REF!</v>
      </c>
      <c r="M59" s="47" t="e">
        <f>ROUND((1+$N$8)*IF(F59="DER PB",VLOOKUP(G59,DER!A:D,4,FALSE),IF(F59="COMPOSIÇÃO",VLOOKUP(G59,#REF!,8,FALSE),IF(F59="SINAPI PB",VLOOKUP(G59,'Sinapi_Comp-12.2025'!G:K,5,FALSE),VLOOKUP(G59,'Sinapi_Insum-12.2025'!A:E,5,FALSE)))),2)</f>
        <v>#REF!</v>
      </c>
      <c r="N59" s="352" t="e">
        <f t="shared" si="2"/>
        <v>#REF!</v>
      </c>
      <c r="O59" s="52" t="e">
        <f t="shared" si="3"/>
        <v>#REF!</v>
      </c>
    </row>
    <row r="60" spans="6:15">
      <c r="F60" s="183" t="e">
        <f>VLOOKUP(H60,#REF!,2,FALSE)</f>
        <v>#REF!</v>
      </c>
      <c r="G60" s="47" t="e">
        <f>VLOOKUP(H60,#REF!,3,FALSE)</f>
        <v>#REF!</v>
      </c>
      <c r="H60" s="47" t="e">
        <f>#REF!</f>
        <v>#REF!</v>
      </c>
      <c r="I60" s="61" t="e">
        <f>VLOOKUP(H60,#REF!,2,FALSE)</f>
        <v>#REF!</v>
      </c>
      <c r="J60" s="47" t="e">
        <f>VLOOKUP(H60,#REF!,14,FALSE)</f>
        <v>#REF!</v>
      </c>
      <c r="K60" s="47" t="e">
        <f>ROUND(VLOOKUP(H60,#REF!,13,FALSE),2)</f>
        <v>#REF!</v>
      </c>
      <c r="L60" s="47" t="e">
        <f>IF(F60="DER PB",VLOOKUP(G60,DER!A:D,4,FALSE),IF(F60="COMPOSIÇÃO",VLOOKUP(G60,#REF!,8,FALSE),IF(F60="SINAPI PB",VLOOKUP(G60,'Sinapi_Comp-12.2025'!G:K,5,FALSE),VLOOKUP(G60,'Sinapi_Insum-12.2025'!A:E,5,FALSE))))</f>
        <v>#REF!</v>
      </c>
      <c r="M60" s="47" t="e">
        <f>ROUND((1+$N$8)*IF(F60="DER PB",VLOOKUP(G60,DER!A:D,4,FALSE),IF(F60="COMPOSIÇÃO",VLOOKUP(G60,#REF!,8,FALSE),IF(F60="SINAPI PB",VLOOKUP(G60,'Sinapi_Comp-12.2025'!G:K,5,FALSE),VLOOKUP(G60,'Sinapi_Insum-12.2025'!A:E,5,FALSE)))),2)</f>
        <v>#REF!</v>
      </c>
      <c r="N60" s="352" t="e">
        <f t="shared" si="2"/>
        <v>#REF!</v>
      </c>
      <c r="O60" s="52" t="e">
        <f t="shared" si="3"/>
        <v>#REF!</v>
      </c>
    </row>
    <row r="61" spans="6:15">
      <c r="F61" s="183" t="e">
        <f>VLOOKUP(H61,#REF!,2,FALSE)</f>
        <v>#REF!</v>
      </c>
      <c r="G61" s="47" t="e">
        <f>VLOOKUP(H61,#REF!,3,FALSE)</f>
        <v>#REF!</v>
      </c>
      <c r="H61" s="47" t="e">
        <f>#REF!</f>
        <v>#REF!</v>
      </c>
      <c r="I61" s="61" t="e">
        <f>VLOOKUP(H61,#REF!,2,FALSE)</f>
        <v>#REF!</v>
      </c>
      <c r="J61" s="47" t="e">
        <f>VLOOKUP(H61,#REF!,14,FALSE)</f>
        <v>#REF!</v>
      </c>
      <c r="K61" s="47" t="e">
        <f>ROUND(VLOOKUP(H61,#REF!,13,FALSE),2)</f>
        <v>#REF!</v>
      </c>
      <c r="L61" s="47" t="e">
        <f>IF(F61="DER PB",VLOOKUP(G61,DER!A:D,4,FALSE),IF(F61="COMPOSIÇÃO",VLOOKUP(G61,#REF!,8,FALSE),IF(F61="SINAPI PB",VLOOKUP(G61,'Sinapi_Comp-12.2025'!G:K,5,FALSE),VLOOKUP(G61,'Sinapi_Insum-12.2025'!A:E,5,FALSE))))</f>
        <v>#REF!</v>
      </c>
      <c r="M61" s="47" t="e">
        <f>ROUND((1+$N$8)*IF(F61="DER PB",VLOOKUP(G61,DER!A:D,4,FALSE),IF(F61="COMPOSIÇÃO",VLOOKUP(G61,#REF!,8,FALSE),IF(F61="SINAPI PB",VLOOKUP(G61,'Sinapi_Comp-12.2025'!G:K,5,FALSE),VLOOKUP(G61,'Sinapi_Insum-12.2025'!A:E,5,FALSE)))),2)</f>
        <v>#REF!</v>
      </c>
      <c r="N61" s="352" t="e">
        <f t="shared" si="2"/>
        <v>#REF!</v>
      </c>
      <c r="O61" s="52" t="e">
        <f t="shared" si="3"/>
        <v>#REF!</v>
      </c>
    </row>
    <row r="62" spans="6:15">
      <c r="F62" s="353" t="e">
        <f>VLOOKUP(H62,#REF!,2,FALSE)</f>
        <v>#REF!</v>
      </c>
      <c r="G62" s="47" t="e">
        <f>VLOOKUP(H62,#REF!,3,FALSE)</f>
        <v>#REF!</v>
      </c>
      <c r="H62" s="47" t="e">
        <f>#REF!</f>
        <v>#REF!</v>
      </c>
      <c r="I62" s="61" t="e">
        <f>VLOOKUP(H62,#REF!,2,FALSE)</f>
        <v>#REF!</v>
      </c>
      <c r="J62" s="47" t="e">
        <f>VLOOKUP(H62,#REF!,14,FALSE)</f>
        <v>#REF!</v>
      </c>
      <c r="K62" s="47" t="e">
        <f>ROUND(VLOOKUP(H62,#REF!,13,FALSE),2)</f>
        <v>#REF!</v>
      </c>
      <c r="L62" s="47" t="e">
        <f>IF(F62="DER PB",VLOOKUP(G62,DER!A:D,4,FALSE),IF(F62="COMPOSIÇÃO",VLOOKUP(G62,#REF!,8,FALSE),IF(F62="SINAPI PB",VLOOKUP(G62,'Sinapi_Comp-12.2025'!G:K,5,FALSE),VLOOKUP(G62,'Sinapi_Insum-12.2025'!A:E,5,FALSE))))</f>
        <v>#REF!</v>
      </c>
      <c r="M62" s="47" t="e">
        <f>ROUND((1+$N$8)*IF(F62="DER PB",VLOOKUP(G62,DER!A:D,4,FALSE),IF(F62="COMPOSIÇÃO",VLOOKUP(G62,#REF!,8,FALSE),IF(F62="SINAPI PB",VLOOKUP(G62,'Sinapi_Comp-12.2025'!G:K,5,FALSE),VLOOKUP(G62,'Sinapi_Insum-12.2025'!A:E,5,FALSE)))),2)</f>
        <v>#REF!</v>
      </c>
      <c r="N62" s="352" t="e">
        <f t="shared" si="2"/>
        <v>#REF!</v>
      </c>
      <c r="O62" s="52" t="e">
        <f t="shared" si="3"/>
        <v>#REF!</v>
      </c>
    </row>
    <row r="63" spans="6:15">
      <c r="F63" s="183" t="e">
        <f>VLOOKUP(H63,#REF!,2,FALSE)</f>
        <v>#REF!</v>
      </c>
      <c r="G63" s="47" t="e">
        <f>VLOOKUP(H63,#REF!,3,FALSE)</f>
        <v>#REF!</v>
      </c>
      <c r="H63" s="47" t="e">
        <f>#REF!</f>
        <v>#REF!</v>
      </c>
      <c r="I63" s="61" t="e">
        <f>VLOOKUP(H63,#REF!,2,FALSE)</f>
        <v>#REF!</v>
      </c>
      <c r="J63" s="47" t="e">
        <f>VLOOKUP(H63,#REF!,14,FALSE)</f>
        <v>#REF!</v>
      </c>
      <c r="K63" s="47" t="e">
        <f>ROUND(VLOOKUP(H63,#REF!,13,FALSE),2)</f>
        <v>#REF!</v>
      </c>
      <c r="L63" s="47" t="e">
        <f>IF(F63="DER PB",VLOOKUP(G63,DER!A:D,4,FALSE),IF(F63="COMPOSIÇÃO",VLOOKUP(G63,#REF!,8,FALSE),IF(F63="SINAPI PB",VLOOKUP(G63,'Sinapi_Comp-12.2025'!G:K,5,FALSE),VLOOKUP(G63,'Sinapi_Insum-12.2025'!A:E,5,FALSE))))</f>
        <v>#REF!</v>
      </c>
      <c r="M63" s="47" t="e">
        <f>ROUND((1+$N$8)*IF(F63="DER PB",VLOOKUP(G63,DER!A:D,4,FALSE),IF(F63="COMPOSIÇÃO",VLOOKUP(G63,#REF!,8,FALSE),IF(F63="SINAPI PB",VLOOKUP(G63,'Sinapi_Comp-12.2025'!G:K,5,FALSE),VLOOKUP(G63,'Sinapi_Insum-12.2025'!A:E,5,FALSE)))),2)</f>
        <v>#REF!</v>
      </c>
      <c r="N63" s="352" t="e">
        <f t="shared" si="2"/>
        <v>#REF!</v>
      </c>
      <c r="O63" s="52" t="e">
        <f t="shared" si="3"/>
        <v>#REF!</v>
      </c>
    </row>
    <row r="64" spans="6:15">
      <c r="F64" s="353" t="e">
        <f>VLOOKUP(H64,#REF!,2,FALSE)</f>
        <v>#REF!</v>
      </c>
      <c r="G64" s="47" t="e">
        <f>VLOOKUP(H64,#REF!,3,FALSE)</f>
        <v>#REF!</v>
      </c>
      <c r="H64" s="47" t="e">
        <f>#REF!</f>
        <v>#REF!</v>
      </c>
      <c r="I64" s="61" t="e">
        <f>VLOOKUP(H64,#REF!,2,FALSE)</f>
        <v>#REF!</v>
      </c>
      <c r="J64" s="47" t="e">
        <f>VLOOKUP(H64,#REF!,14,FALSE)</f>
        <v>#REF!</v>
      </c>
      <c r="K64" s="47" t="e">
        <f>ROUND(VLOOKUP(H64,#REF!,13,FALSE),2)</f>
        <v>#REF!</v>
      </c>
      <c r="L64" s="47" t="e">
        <f>IF(F64="DER PB",VLOOKUP(G64,DER!A:D,4,FALSE),IF(F64="COMPOSIÇÃO",VLOOKUP(G64,#REF!,8,FALSE),IF(F64="SINAPI PB",VLOOKUP(G64,'Sinapi_Comp-12.2025'!G:K,5,FALSE),VLOOKUP(G64,'Sinapi_Insum-12.2025'!A:E,5,FALSE))))</f>
        <v>#REF!</v>
      </c>
      <c r="M64" s="47" t="e">
        <f>ROUND((1+$N$8)*IF(F64="DER PB",VLOOKUP(G64,DER!A:D,4,FALSE),IF(F64="COMPOSIÇÃO",VLOOKUP(G64,#REF!,8,FALSE),IF(F64="SINAPI PB",VLOOKUP(G64,'Sinapi_Comp-12.2025'!G:K,5,FALSE),VLOOKUP(G64,'Sinapi_Insum-12.2025'!A:E,5,FALSE)))),2)</f>
        <v>#REF!</v>
      </c>
      <c r="N64" s="352" t="e">
        <f t="shared" si="2"/>
        <v>#REF!</v>
      </c>
      <c r="O64" s="52" t="e">
        <f t="shared" si="3"/>
        <v>#REF!</v>
      </c>
    </row>
    <row r="65" spans="6:15">
      <c r="F65" s="353" t="e">
        <f>VLOOKUP(H65,#REF!,2,FALSE)</f>
        <v>#REF!</v>
      </c>
      <c r="G65" s="47" t="e">
        <f>VLOOKUP(H65,#REF!,3,FALSE)</f>
        <v>#REF!</v>
      </c>
      <c r="H65" s="47" t="e">
        <f>#REF!</f>
        <v>#REF!</v>
      </c>
      <c r="I65" s="61" t="e">
        <f>VLOOKUP(H65,#REF!,2,FALSE)</f>
        <v>#REF!</v>
      </c>
      <c r="J65" s="47" t="e">
        <f>VLOOKUP(H65,#REF!,14,FALSE)</f>
        <v>#REF!</v>
      </c>
      <c r="K65" s="47" t="e">
        <f>ROUND(VLOOKUP(H65,#REF!,13,FALSE),2)</f>
        <v>#REF!</v>
      </c>
      <c r="L65" s="47" t="e">
        <f>IF(F65="DER PB",VLOOKUP(G65,DER!A:D,4,FALSE),IF(F65="COMPOSIÇÃO",VLOOKUP(G65,#REF!,8,FALSE),IF(F65="SINAPI PB",VLOOKUP(G65,'Sinapi_Comp-12.2025'!G:K,5,FALSE),VLOOKUP(G65,'Sinapi_Insum-12.2025'!A:E,5,FALSE))))</f>
        <v>#REF!</v>
      </c>
      <c r="M65" s="47" t="e">
        <f>ROUND((1+$N$8)*IF(F65="DER PB",VLOOKUP(G65,DER!A:D,4,FALSE),IF(F65="COMPOSIÇÃO",VLOOKUP(G65,#REF!,8,FALSE),IF(F65="SINAPI PB",VLOOKUP(G65,'Sinapi_Comp-12.2025'!G:K,5,FALSE),VLOOKUP(G65,'Sinapi_Insum-12.2025'!A:E,5,FALSE)))),2)</f>
        <v>#REF!</v>
      </c>
      <c r="N65" s="352" t="e">
        <f t="shared" si="2"/>
        <v>#REF!</v>
      </c>
      <c r="O65" s="52" t="e">
        <f t="shared" si="3"/>
        <v>#REF!</v>
      </c>
    </row>
    <row r="66" spans="6:15">
      <c r="F66" s="183" t="e">
        <f>VLOOKUP(H66,#REF!,2,FALSE)</f>
        <v>#REF!</v>
      </c>
      <c r="G66" s="47" t="e">
        <f>VLOOKUP(H66,#REF!,3,FALSE)</f>
        <v>#REF!</v>
      </c>
      <c r="H66" s="47" t="e">
        <f>#REF!</f>
        <v>#REF!</v>
      </c>
      <c r="I66" s="61" t="e">
        <f>VLOOKUP(H66,#REF!,2,FALSE)</f>
        <v>#REF!</v>
      </c>
      <c r="J66" s="47" t="e">
        <f>VLOOKUP(H66,#REF!,14,FALSE)</f>
        <v>#REF!</v>
      </c>
      <c r="K66" s="47" t="e">
        <f>ROUND(VLOOKUP(H66,#REF!,13,FALSE),2)</f>
        <v>#REF!</v>
      </c>
      <c r="L66" s="47" t="e">
        <f>IF(F66="DER PB",VLOOKUP(G66,DER!A:D,4,FALSE),IF(F66="COMPOSIÇÃO",VLOOKUP(G66,#REF!,8,FALSE),IF(F66="SINAPI PB",VLOOKUP(G66,'Sinapi_Comp-12.2025'!G:K,5,FALSE),VLOOKUP(G66,'Sinapi_Insum-12.2025'!A:E,5,FALSE))))</f>
        <v>#REF!</v>
      </c>
      <c r="M66" s="47" t="e">
        <f>ROUND((1+$N$8)*IF(F66="DER PB",VLOOKUP(G66,DER!A:D,4,FALSE),IF(F66="COMPOSIÇÃO",VLOOKUP(G66,#REF!,8,FALSE),IF(F66="SINAPI PB",VLOOKUP(G66,'Sinapi_Comp-12.2025'!G:K,5,FALSE),VLOOKUP(G66,'Sinapi_Insum-12.2025'!A:E,5,FALSE)))),2)</f>
        <v>#REF!</v>
      </c>
      <c r="N66" s="352" t="e">
        <f t="shared" si="2"/>
        <v>#REF!</v>
      </c>
      <c r="O66" s="52" t="e">
        <f t="shared" si="3"/>
        <v>#REF!</v>
      </c>
    </row>
    <row r="67" spans="6:15">
      <c r="F67" s="183" t="e">
        <f>VLOOKUP(H67,#REF!,2,FALSE)</f>
        <v>#REF!</v>
      </c>
      <c r="G67" s="47" t="e">
        <f>VLOOKUP(H67,#REF!,3,FALSE)</f>
        <v>#REF!</v>
      </c>
      <c r="H67" s="47" t="e">
        <f>#REF!</f>
        <v>#REF!</v>
      </c>
      <c r="I67" s="61" t="e">
        <f>VLOOKUP(H67,#REF!,2,FALSE)</f>
        <v>#REF!</v>
      </c>
      <c r="J67" s="47" t="e">
        <f>VLOOKUP(H67,#REF!,14,FALSE)</f>
        <v>#REF!</v>
      </c>
      <c r="K67" s="47" t="e">
        <f>ROUND(VLOOKUP(H67,#REF!,13,FALSE),2)</f>
        <v>#REF!</v>
      </c>
      <c r="L67" s="47" t="e">
        <f>IF(F67="DER PB",VLOOKUP(G67,DER!A:D,4,FALSE),IF(F67="COMPOSIÇÃO",VLOOKUP(G67,#REF!,8,FALSE),IF(F67="SINAPI PB",VLOOKUP(G67,'Sinapi_Comp-12.2025'!G:K,5,FALSE),VLOOKUP(G67,'Sinapi_Insum-12.2025'!A:E,5,FALSE))))</f>
        <v>#REF!</v>
      </c>
      <c r="M67" s="47" t="e">
        <f>ROUND((1+$N$8)*IF(F67="DER PB",VLOOKUP(G67,DER!A:D,4,FALSE),IF(F67="COMPOSIÇÃO",VLOOKUP(G67,#REF!,8,FALSE),IF(F67="SINAPI PB",VLOOKUP(G67,'Sinapi_Comp-12.2025'!G:K,5,FALSE),VLOOKUP(G67,'Sinapi_Insum-12.2025'!A:E,5,FALSE)))),2)</f>
        <v>#REF!</v>
      </c>
      <c r="N67" s="352" t="e">
        <f t="shared" si="2"/>
        <v>#REF!</v>
      </c>
      <c r="O67" s="52" t="e">
        <f t="shared" si="3"/>
        <v>#REF!</v>
      </c>
    </row>
    <row r="68" spans="6:15">
      <c r="F68" s="183" t="e">
        <f>VLOOKUP(H68,#REF!,2,FALSE)</f>
        <v>#REF!</v>
      </c>
      <c r="G68" s="47" t="e">
        <f>VLOOKUP(H68,#REF!,3,FALSE)</f>
        <v>#REF!</v>
      </c>
      <c r="H68" s="47" t="e">
        <f>#REF!</f>
        <v>#REF!</v>
      </c>
      <c r="I68" s="61" t="e">
        <f>VLOOKUP(H68,#REF!,2,FALSE)</f>
        <v>#REF!</v>
      </c>
      <c r="J68" s="47" t="e">
        <f>VLOOKUP(H68,#REF!,14,FALSE)</f>
        <v>#REF!</v>
      </c>
      <c r="K68" s="47" t="e">
        <f>ROUND(VLOOKUP(H68,#REF!,13,FALSE),2)</f>
        <v>#REF!</v>
      </c>
      <c r="L68" s="47" t="e">
        <f>IF(F68="DER PB",VLOOKUP(G68,DER!A:D,4,FALSE),IF(F68="COMPOSIÇÃO",VLOOKUP(G68,#REF!,8,FALSE),IF(F68="SINAPI PB",VLOOKUP(G68,'Sinapi_Comp-12.2025'!G:K,5,FALSE),VLOOKUP(G68,'Sinapi_Insum-12.2025'!A:E,5,FALSE))))</f>
        <v>#REF!</v>
      </c>
      <c r="M68" s="47" t="e">
        <f>ROUND((1+$N$8)*IF(F68="DER PB",VLOOKUP(G68,DER!A:D,4,FALSE),IF(F68="COMPOSIÇÃO",VLOOKUP(G68,#REF!,8,FALSE),IF(F68="SINAPI PB",VLOOKUP(G68,'Sinapi_Comp-12.2025'!G:K,5,FALSE),VLOOKUP(G68,'Sinapi_Insum-12.2025'!A:E,5,FALSE)))),2)</f>
        <v>#REF!</v>
      </c>
      <c r="N68" s="352" t="e">
        <f t="shared" si="2"/>
        <v>#REF!</v>
      </c>
      <c r="O68" s="52" t="e">
        <f t="shared" si="3"/>
        <v>#REF!</v>
      </c>
    </row>
    <row r="69" spans="6:15">
      <c r="F69" s="183" t="e">
        <f>VLOOKUP(H69,#REF!,2,FALSE)</f>
        <v>#REF!</v>
      </c>
      <c r="G69" s="47" t="e">
        <f>VLOOKUP(H69,#REF!,3,FALSE)</f>
        <v>#REF!</v>
      </c>
      <c r="H69" s="47" t="e">
        <f>#REF!</f>
        <v>#REF!</v>
      </c>
      <c r="I69" s="61" t="e">
        <f>VLOOKUP(H69,#REF!,2,FALSE)</f>
        <v>#REF!</v>
      </c>
      <c r="J69" s="47" t="e">
        <f>VLOOKUP(H69,#REF!,14,FALSE)</f>
        <v>#REF!</v>
      </c>
      <c r="K69" s="47" t="e">
        <f>ROUND(VLOOKUP(H69,#REF!,13,FALSE),2)</f>
        <v>#REF!</v>
      </c>
      <c r="L69" s="47" t="e">
        <f>IF(F69="DER PB",VLOOKUP(G69,DER!A:D,4,FALSE),IF(F69="COMPOSIÇÃO",VLOOKUP(G69,#REF!,8,FALSE),IF(F69="SINAPI PB",VLOOKUP(G69,'Sinapi_Comp-12.2025'!G:K,5,FALSE),VLOOKUP(G69,'Sinapi_Insum-12.2025'!A:E,5,FALSE))))</f>
        <v>#REF!</v>
      </c>
      <c r="M69" s="47" t="e">
        <f>ROUND((1+$N$8)*IF(F69="DER PB",VLOOKUP(G69,DER!A:D,4,FALSE),IF(F69="COMPOSIÇÃO",VLOOKUP(G69,#REF!,8,FALSE),IF(F69="SINAPI PB",VLOOKUP(G69,'Sinapi_Comp-12.2025'!G:K,5,FALSE),VLOOKUP(G69,'Sinapi_Insum-12.2025'!A:E,5,FALSE)))),2)</f>
        <v>#REF!</v>
      </c>
      <c r="N69" s="352" t="e">
        <f t="shared" si="2"/>
        <v>#REF!</v>
      </c>
      <c r="O69" s="52" t="e">
        <f t="shared" si="3"/>
        <v>#REF!</v>
      </c>
    </row>
    <row r="70" spans="6:15">
      <c r="F70" s="183" t="e">
        <f>VLOOKUP(H70,#REF!,2,FALSE)</f>
        <v>#REF!</v>
      </c>
      <c r="G70" s="47" t="e">
        <f>VLOOKUP(H70,#REF!,3,FALSE)</f>
        <v>#REF!</v>
      </c>
      <c r="H70" s="47" t="e">
        <f>#REF!</f>
        <v>#REF!</v>
      </c>
      <c r="I70" s="61" t="e">
        <f>VLOOKUP(H70,#REF!,2,FALSE)</f>
        <v>#REF!</v>
      </c>
      <c r="J70" s="47" t="e">
        <f>VLOOKUP(H70,#REF!,14,FALSE)</f>
        <v>#REF!</v>
      </c>
      <c r="K70" s="47" t="e">
        <f>ROUND(VLOOKUP(H70,#REF!,13,FALSE),2)</f>
        <v>#REF!</v>
      </c>
      <c r="L70" s="47" t="e">
        <f>IF(F70="DER PB",VLOOKUP(G70,DER!A:D,4,FALSE),IF(F70="COMPOSIÇÃO",VLOOKUP(G70,#REF!,8,FALSE),IF(F70="SINAPI PB",VLOOKUP(G70,'Sinapi_Comp-12.2025'!G:K,5,FALSE),VLOOKUP(G70,'Sinapi_Insum-12.2025'!A:E,5,FALSE))))</f>
        <v>#REF!</v>
      </c>
      <c r="M70" s="47" t="e">
        <f>ROUND((1+$N$8)*IF(F70="DER PB",VLOOKUP(G70,DER!A:D,4,FALSE),IF(F70="COMPOSIÇÃO",VLOOKUP(G70,#REF!,8,FALSE),IF(F70="SINAPI PB",VLOOKUP(G70,'Sinapi_Comp-12.2025'!G:K,5,FALSE),VLOOKUP(G70,'Sinapi_Insum-12.2025'!A:E,5,FALSE)))),2)</f>
        <v>#REF!</v>
      </c>
      <c r="N70" s="352" t="e">
        <f t="shared" si="2"/>
        <v>#REF!</v>
      </c>
      <c r="O70" s="52" t="e">
        <f t="shared" si="3"/>
        <v>#REF!</v>
      </c>
    </row>
    <row r="71" spans="6:15">
      <c r="F71" s="183" t="e">
        <f>VLOOKUP(H71,#REF!,2,FALSE)</f>
        <v>#REF!</v>
      </c>
      <c r="G71" s="47" t="e">
        <f>VLOOKUP(H71,#REF!,3,FALSE)</f>
        <v>#REF!</v>
      </c>
      <c r="H71" s="47" t="e">
        <f>#REF!</f>
        <v>#REF!</v>
      </c>
      <c r="I71" s="61" t="e">
        <f>VLOOKUP(H71,#REF!,2,FALSE)</f>
        <v>#REF!</v>
      </c>
      <c r="J71" s="47" t="e">
        <f>VLOOKUP(H71,#REF!,14,FALSE)</f>
        <v>#REF!</v>
      </c>
      <c r="K71" s="47" t="e">
        <f>ROUND(VLOOKUP(H71,#REF!,13,FALSE),2)</f>
        <v>#REF!</v>
      </c>
      <c r="L71" s="47" t="e">
        <f>IF(F71="DER PB",VLOOKUP(G71,DER!A:D,4,FALSE),IF(F71="COMPOSIÇÃO",VLOOKUP(G71,#REF!,8,FALSE),IF(F71="SINAPI PB",VLOOKUP(G71,'Sinapi_Comp-12.2025'!G:K,5,FALSE),VLOOKUP(G71,'Sinapi_Insum-12.2025'!A:E,5,FALSE))))</f>
        <v>#REF!</v>
      </c>
      <c r="M71" s="433" t="e">
        <f>L71+$N$8*L71</f>
        <v>#REF!</v>
      </c>
      <c r="N71" s="352" t="e">
        <f t="shared" si="2"/>
        <v>#REF!</v>
      </c>
      <c r="O71" s="52" t="e">
        <f t="shared" si="3"/>
        <v>#REF!</v>
      </c>
    </row>
    <row r="72" spans="6:15">
      <c r="F72" s="183" t="e">
        <f>VLOOKUP(H72,#REF!,2,FALSE)</f>
        <v>#REF!</v>
      </c>
      <c r="G72" s="47" t="e">
        <f>VLOOKUP(H72,#REF!,3,FALSE)</f>
        <v>#REF!</v>
      </c>
      <c r="H72" s="47" t="e">
        <f>#REF!</f>
        <v>#REF!</v>
      </c>
      <c r="I72" s="61" t="e">
        <f>VLOOKUP(H72,#REF!,2,FALSE)</f>
        <v>#REF!</v>
      </c>
      <c r="J72" s="47" t="e">
        <f>VLOOKUP(H72,#REF!,14,FALSE)</f>
        <v>#REF!</v>
      </c>
      <c r="K72" s="47" t="e">
        <f>ROUND(VLOOKUP(H72,#REF!,13,FALSE),2)</f>
        <v>#REF!</v>
      </c>
      <c r="L72" s="47" t="e">
        <f>IF(F72="DER PB",VLOOKUP(G72,DER!A:D,4,FALSE),IF(F72="COMPOSIÇÃO",VLOOKUP(G72,#REF!,8,FALSE),IF(F72="SINAPI PB",VLOOKUP(G72,'Sinapi_Comp-12.2025'!G:K,5,FALSE),VLOOKUP(G72,'Sinapi_Insum-12.2025'!A:E,5,FALSE))))</f>
        <v>#REF!</v>
      </c>
      <c r="M72" s="47" t="e">
        <f>ROUND((1+$N$8)*IF(F72="DER PB",VLOOKUP(G72,DER!A:D,4,FALSE),IF(F72="COMPOSIÇÃO",VLOOKUP(G72,#REF!,8,FALSE),IF(F72="SINAPI PB",VLOOKUP(G72,'Sinapi_Comp-12.2025'!G:K,5,FALSE),VLOOKUP(G72,'Sinapi_Insum-12.2025'!A:E,5,FALSE)))),2)</f>
        <v>#REF!</v>
      </c>
      <c r="N72" s="352" t="e">
        <f t="shared" si="2"/>
        <v>#REF!</v>
      </c>
      <c r="O72" s="52" t="e">
        <f t="shared" si="3"/>
        <v>#REF!</v>
      </c>
    </row>
    <row r="73" spans="6:15">
      <c r="F73" s="183" t="e">
        <f>VLOOKUP(H73,#REF!,2,FALSE)</f>
        <v>#REF!</v>
      </c>
      <c r="G73" s="47" t="e">
        <f>VLOOKUP(H73,#REF!,3,FALSE)</f>
        <v>#REF!</v>
      </c>
      <c r="H73" s="47" t="e">
        <f>#REF!</f>
        <v>#REF!</v>
      </c>
      <c r="I73" s="61" t="e">
        <f>VLOOKUP(H73,#REF!,2,FALSE)</f>
        <v>#REF!</v>
      </c>
      <c r="J73" s="47" t="e">
        <f>VLOOKUP(H73,#REF!,14,FALSE)</f>
        <v>#REF!</v>
      </c>
      <c r="K73" s="47" t="e">
        <f>ROUND(VLOOKUP(H73,#REF!,13,FALSE),2)</f>
        <v>#REF!</v>
      </c>
      <c r="L73" s="47" t="e">
        <f>IF(F73="DER PB",VLOOKUP(G73,DER!A:D,4,FALSE),IF(F73="COMPOSIÇÃO",VLOOKUP(G73,#REF!,8,FALSE),IF(F73="SINAPI PB",VLOOKUP(G73,'Sinapi_Comp-12.2025'!G:K,5,FALSE),VLOOKUP(G73,'Sinapi_Insum-12.2025'!A:E,5,FALSE))))</f>
        <v>#REF!</v>
      </c>
      <c r="M73" s="47" t="e">
        <f>ROUND((1+$N$8)*IF(F73="DER PB",VLOOKUP(G73,DER!A:D,4,FALSE),IF(F73="COMPOSIÇÃO",VLOOKUP(G73,#REF!,8,FALSE),IF(F73="SINAPI PB",VLOOKUP(G73,'Sinapi_Comp-12.2025'!G:K,5,FALSE),VLOOKUP(G73,'Sinapi_Insum-12.2025'!A:E,5,FALSE)))),2)</f>
        <v>#REF!</v>
      </c>
      <c r="N73" s="352" t="e">
        <f t="shared" si="2"/>
        <v>#REF!</v>
      </c>
      <c r="O73" s="52" t="e">
        <f t="shared" si="3"/>
        <v>#REF!</v>
      </c>
    </row>
    <row r="74" spans="6:15">
      <c r="F74" s="353" t="e">
        <f>VLOOKUP(H74,#REF!,2,FALSE)</f>
        <v>#REF!</v>
      </c>
      <c r="G74" s="47" t="e">
        <f>VLOOKUP(H74,#REF!,3,FALSE)</f>
        <v>#REF!</v>
      </c>
      <c r="H74" s="47" t="e">
        <f>#REF!</f>
        <v>#REF!</v>
      </c>
      <c r="I74" s="61" t="e">
        <f>VLOOKUP(H74,#REF!,2,FALSE)</f>
        <v>#REF!</v>
      </c>
      <c r="J74" s="47" t="e">
        <f>VLOOKUP(H74,#REF!,14,FALSE)</f>
        <v>#REF!</v>
      </c>
      <c r="K74" s="47" t="e">
        <f>ROUND(VLOOKUP(H74,#REF!,13,FALSE),2)</f>
        <v>#REF!</v>
      </c>
      <c r="L74" s="47" t="e">
        <f>IF(F74="DER PB",VLOOKUP(G74,DER!A:D,4,FALSE),IF(F74="COMPOSIÇÃO",VLOOKUP(G74,#REF!,8,FALSE),IF(F74="SINAPI PB",VLOOKUP(G74,'Sinapi_Comp-12.2025'!G:K,5,FALSE),VLOOKUP(G74,'Sinapi_Insum-12.2025'!A:E,5,FALSE))))</f>
        <v>#REF!</v>
      </c>
      <c r="M74" s="47" t="e">
        <f>ROUND((1+$N$8)*IF(F74="DER PB",VLOOKUP(G74,DER!A:D,4,FALSE),IF(F74="COMPOSIÇÃO",VLOOKUP(G74,#REF!,8,FALSE),IF(F74="SINAPI PB",VLOOKUP(G74,'Sinapi_Comp-12.2025'!G:K,5,FALSE),VLOOKUP(G74,'Sinapi_Insum-12.2025'!A:E,5,FALSE)))),2)</f>
        <v>#REF!</v>
      </c>
      <c r="N74" s="352" t="e">
        <f t="shared" si="2"/>
        <v>#REF!</v>
      </c>
      <c r="O74" s="52" t="e">
        <f t="shared" si="3"/>
        <v>#REF!</v>
      </c>
    </row>
    <row r="75" spans="6:15">
      <c r="F75" s="183" t="e">
        <f>VLOOKUP(H75,#REF!,2,FALSE)</f>
        <v>#REF!</v>
      </c>
      <c r="G75" s="47" t="e">
        <f>VLOOKUP(H75,#REF!,3,FALSE)</f>
        <v>#REF!</v>
      </c>
      <c r="H75" s="47" t="e">
        <f>#REF!</f>
        <v>#REF!</v>
      </c>
      <c r="I75" s="61" t="e">
        <f>VLOOKUP(H75,#REF!,2,FALSE)</f>
        <v>#REF!</v>
      </c>
      <c r="J75" s="47" t="e">
        <f>VLOOKUP(H75,#REF!,14,FALSE)</f>
        <v>#REF!</v>
      </c>
      <c r="K75" s="47" t="e">
        <f>ROUND(VLOOKUP(H75,#REF!,13,FALSE),2)</f>
        <v>#REF!</v>
      </c>
      <c r="L75" s="47" t="e">
        <f>IF(F75="DER PB",VLOOKUP(G75,DER!A:D,4,FALSE),IF(F75="COMPOSIÇÃO",VLOOKUP(G75,#REF!,8,FALSE),IF(F75="SINAPI PB",VLOOKUP(G75,'Sinapi_Comp-12.2025'!G:K,5,FALSE),VLOOKUP(G75,'Sinapi_Insum-12.2025'!A:E,5,FALSE))))</f>
        <v>#REF!</v>
      </c>
      <c r="M75" s="47" t="e">
        <f>ROUND((1+$N$8)*IF(F75="DER PB",VLOOKUP(G75,DER!A:D,4,FALSE),IF(F75="COMPOSIÇÃO",VLOOKUP(G75,#REF!,8,FALSE),IF(F75="SINAPI PB",VLOOKUP(G75,'Sinapi_Comp-12.2025'!G:K,5,FALSE),VLOOKUP(G75,'Sinapi_Insum-12.2025'!A:E,5,FALSE)))),2)</f>
        <v>#REF!</v>
      </c>
      <c r="N75" s="352" t="e">
        <f t="shared" si="2"/>
        <v>#REF!</v>
      </c>
      <c r="O75" s="52" t="e">
        <f t="shared" si="3"/>
        <v>#REF!</v>
      </c>
    </row>
    <row r="76" spans="6:15">
      <c r="F76" s="183" t="e">
        <f>VLOOKUP(H76,#REF!,2,FALSE)</f>
        <v>#REF!</v>
      </c>
      <c r="G76" s="47" t="e">
        <f>VLOOKUP(H76,#REF!,3,FALSE)</f>
        <v>#REF!</v>
      </c>
      <c r="H76" s="47" t="e">
        <f>#REF!</f>
        <v>#REF!</v>
      </c>
      <c r="I76" s="61" t="e">
        <f>VLOOKUP(H76,#REF!,2,FALSE)</f>
        <v>#REF!</v>
      </c>
      <c r="J76" s="47" t="e">
        <f>VLOOKUP(H76,#REF!,14,FALSE)</f>
        <v>#REF!</v>
      </c>
      <c r="K76" s="47" t="e">
        <f>ROUND(VLOOKUP(H76,#REF!,13,FALSE),2)</f>
        <v>#REF!</v>
      </c>
      <c r="L76" s="47" t="e">
        <f>IF(F76="DER PB",VLOOKUP(G76,DER!A:D,4,FALSE),IF(F76="COMPOSIÇÃO",VLOOKUP(G76,#REF!,8,FALSE),IF(F76="SINAPI PB",VLOOKUP(G76,'Sinapi_Comp-12.2025'!G:K,5,FALSE),VLOOKUP(G76,'Sinapi_Insum-12.2025'!A:E,5,FALSE))))</f>
        <v>#REF!</v>
      </c>
      <c r="M76" s="47" t="e">
        <f>ROUND((1+$N$8)*IF(F76="DER PB",VLOOKUP(G76,DER!A:D,4,FALSE),IF(F76="COMPOSIÇÃO",VLOOKUP(G76,#REF!,8,FALSE),IF(F76="SINAPI PB",VLOOKUP(G76,'Sinapi_Comp-12.2025'!G:K,5,FALSE),VLOOKUP(G76,'Sinapi_Insum-12.2025'!A:E,5,FALSE)))),2)</f>
        <v>#REF!</v>
      </c>
      <c r="N76" s="352" t="e">
        <f t="shared" ref="N76:N107" si="4">ROUND(K76*M76,2)</f>
        <v>#REF!</v>
      </c>
      <c r="O76" s="52" t="e">
        <f t="shared" ref="O76:O107" si="5">N76</f>
        <v>#REF!</v>
      </c>
    </row>
    <row r="77" spans="6:15">
      <c r="F77" s="183" t="e">
        <f>VLOOKUP(H77,#REF!,2,FALSE)</f>
        <v>#REF!</v>
      </c>
      <c r="G77" s="47" t="e">
        <f>VLOOKUP(H77,#REF!,3,FALSE)</f>
        <v>#REF!</v>
      </c>
      <c r="H77" s="47" t="e">
        <f>#REF!</f>
        <v>#REF!</v>
      </c>
      <c r="I77" s="61" t="e">
        <f>VLOOKUP(H77,#REF!,2,FALSE)</f>
        <v>#REF!</v>
      </c>
      <c r="J77" s="47" t="e">
        <f>VLOOKUP(H77,#REF!,14,FALSE)</f>
        <v>#REF!</v>
      </c>
      <c r="K77" s="47" t="e">
        <f>ROUND(VLOOKUP(H77,#REF!,13,FALSE),2)</f>
        <v>#REF!</v>
      </c>
      <c r="L77" s="47" t="e">
        <f>IF(F77="DER PB",VLOOKUP(G77,DER!A:D,4,FALSE),IF(F77="COMPOSIÇÃO",VLOOKUP(G77,#REF!,8,FALSE),IF(F77="SINAPI PB",VLOOKUP(G77,'Sinapi_Comp-12.2025'!G:K,5,FALSE),VLOOKUP(G77,'Sinapi_Insum-12.2025'!A:E,5,FALSE))))</f>
        <v>#REF!</v>
      </c>
      <c r="M77" s="47" t="e">
        <f>ROUND((1+$N$8)*IF(F77="DER PB",VLOOKUP(G77,DER!A:D,4,FALSE),IF(F77="COMPOSIÇÃO",VLOOKUP(G77,#REF!,8,FALSE),IF(F77="SINAPI PB",VLOOKUP(G77,'Sinapi_Comp-12.2025'!G:K,5,FALSE),VLOOKUP(G77,'Sinapi_Insum-12.2025'!A:E,5,FALSE)))),2)</f>
        <v>#REF!</v>
      </c>
      <c r="N77" s="352" t="e">
        <f t="shared" si="4"/>
        <v>#REF!</v>
      </c>
      <c r="O77" s="52" t="e">
        <f t="shared" si="5"/>
        <v>#REF!</v>
      </c>
    </row>
    <row r="78" spans="6:15">
      <c r="F78" s="183" t="e">
        <f>VLOOKUP(H78,#REF!,2,FALSE)</f>
        <v>#REF!</v>
      </c>
      <c r="G78" s="47" t="e">
        <f>VLOOKUP(H78,#REF!,3,FALSE)</f>
        <v>#REF!</v>
      </c>
      <c r="H78" s="47" t="e">
        <f>#REF!</f>
        <v>#REF!</v>
      </c>
      <c r="I78" s="61" t="e">
        <f>VLOOKUP(H78,#REF!,2,FALSE)</f>
        <v>#REF!</v>
      </c>
      <c r="J78" s="47" t="e">
        <f>VLOOKUP(H78,#REF!,14,FALSE)</f>
        <v>#REF!</v>
      </c>
      <c r="K78" s="47" t="e">
        <f>ROUND(VLOOKUP(H78,#REF!,13,FALSE),2)</f>
        <v>#REF!</v>
      </c>
      <c r="L78" s="47" t="e">
        <f>IF(F78="DER PB",VLOOKUP(G78,DER!A:D,4,FALSE),IF(F78="COMPOSIÇÃO",VLOOKUP(G78,#REF!,8,FALSE),IF(F78="SINAPI PB",VLOOKUP(G78,'Sinapi_Comp-12.2025'!G:K,5,FALSE),VLOOKUP(G78,'Sinapi_Insum-12.2025'!A:E,5,FALSE))))</f>
        <v>#REF!</v>
      </c>
      <c r="M78" s="47" t="e">
        <f>ROUND((1+$N$8)*IF(F78="DER PB",VLOOKUP(G78,DER!A:D,4,FALSE),IF(F78="COMPOSIÇÃO",VLOOKUP(G78,#REF!,8,FALSE),IF(F78="SINAPI PB",VLOOKUP(G78,'Sinapi_Comp-12.2025'!G:K,5,FALSE),VLOOKUP(G78,'Sinapi_Insum-12.2025'!A:E,5,FALSE)))),2)</f>
        <v>#REF!</v>
      </c>
      <c r="N78" s="352" t="e">
        <f t="shared" si="4"/>
        <v>#REF!</v>
      </c>
      <c r="O78" s="52" t="e">
        <f t="shared" si="5"/>
        <v>#REF!</v>
      </c>
    </row>
    <row r="79" spans="6:15">
      <c r="F79" s="183" t="e">
        <f>VLOOKUP(H79,#REF!,2,FALSE)</f>
        <v>#REF!</v>
      </c>
      <c r="G79" s="47" t="e">
        <f>VLOOKUP(H79,#REF!,3,FALSE)</f>
        <v>#REF!</v>
      </c>
      <c r="H79" s="47" t="e">
        <f>#REF!</f>
        <v>#REF!</v>
      </c>
      <c r="I79" s="61" t="e">
        <f>VLOOKUP(H79,#REF!,2,FALSE)</f>
        <v>#REF!</v>
      </c>
      <c r="J79" s="47" t="e">
        <f>VLOOKUP(H79,#REF!,14,FALSE)</f>
        <v>#REF!</v>
      </c>
      <c r="K79" s="47" t="e">
        <f>ROUND(VLOOKUP(H79,#REF!,13,FALSE),2)</f>
        <v>#REF!</v>
      </c>
      <c r="L79" s="47" t="e">
        <f>IF(F79="DER PB",VLOOKUP(G79,DER!A:D,4,FALSE),IF(F79="COMPOSIÇÃO",VLOOKUP(G79,#REF!,8,FALSE),IF(F79="SINAPI PB",VLOOKUP(G79,'Sinapi_Comp-12.2025'!G:K,5,FALSE),VLOOKUP(G79,'Sinapi_Insum-12.2025'!A:E,5,FALSE))))</f>
        <v>#REF!</v>
      </c>
      <c r="M79" s="47" t="e">
        <f>ROUND((1+$N$8)*IF(F79="DER PB",VLOOKUP(G79,DER!A:D,4,FALSE),IF(F79="COMPOSIÇÃO",VLOOKUP(G79,#REF!,8,FALSE),IF(F79="SINAPI PB",VLOOKUP(G79,'Sinapi_Comp-12.2025'!G:K,5,FALSE),VLOOKUP(G79,'Sinapi_Insum-12.2025'!A:E,5,FALSE)))),2)</f>
        <v>#REF!</v>
      </c>
      <c r="N79" s="352" t="e">
        <f t="shared" si="4"/>
        <v>#REF!</v>
      </c>
      <c r="O79" s="52" t="e">
        <f t="shared" si="5"/>
        <v>#REF!</v>
      </c>
    </row>
    <row r="80" spans="6:15">
      <c r="F80" s="183" t="e">
        <f>VLOOKUP(H80,#REF!,2,FALSE)</f>
        <v>#REF!</v>
      </c>
      <c r="G80" s="47" t="e">
        <f>VLOOKUP(H80,#REF!,3,FALSE)</f>
        <v>#REF!</v>
      </c>
      <c r="H80" s="47" t="e">
        <f>#REF!</f>
        <v>#REF!</v>
      </c>
      <c r="I80" s="61" t="e">
        <f>VLOOKUP(H80,#REF!,2,FALSE)</f>
        <v>#REF!</v>
      </c>
      <c r="J80" s="47" t="e">
        <f>VLOOKUP(H80,#REF!,14,FALSE)</f>
        <v>#REF!</v>
      </c>
      <c r="K80" s="47" t="e">
        <f>ROUND(VLOOKUP(H80,#REF!,13,FALSE),2)</f>
        <v>#REF!</v>
      </c>
      <c r="L80" s="47" t="e">
        <f>IF(F80="DER PB",VLOOKUP(G80,DER!A:D,4,FALSE),IF(F80="COMPOSIÇÃO",VLOOKUP(G80,#REF!,8,FALSE),IF(F80="SINAPI PB",VLOOKUP(G80,'Sinapi_Comp-12.2025'!G:K,5,FALSE),VLOOKUP(G80,'Sinapi_Insum-12.2025'!A:E,5,FALSE))))</f>
        <v>#REF!</v>
      </c>
      <c r="M80" s="47" t="e">
        <f>ROUND((1+$N$8)*IF(F80="DER PB",VLOOKUP(G80,DER!A:D,4,FALSE),IF(F80="COMPOSIÇÃO",VLOOKUP(G80,#REF!,8,FALSE),IF(F80="SINAPI PB",VLOOKUP(G80,'Sinapi_Comp-12.2025'!G:K,5,FALSE),VLOOKUP(G80,'Sinapi_Insum-12.2025'!A:E,5,FALSE)))),2)</f>
        <v>#REF!</v>
      </c>
      <c r="N80" s="352" t="e">
        <f t="shared" si="4"/>
        <v>#REF!</v>
      </c>
      <c r="O80" s="52" t="e">
        <f t="shared" si="5"/>
        <v>#REF!</v>
      </c>
    </row>
    <row r="81" spans="6:15">
      <c r="F81" s="353" t="e">
        <f>VLOOKUP(H81,#REF!,2,FALSE)</f>
        <v>#REF!</v>
      </c>
      <c r="G81" s="47" t="e">
        <f>VLOOKUP(H81,#REF!,3,FALSE)</f>
        <v>#REF!</v>
      </c>
      <c r="H81" s="47" t="e">
        <f>#REF!</f>
        <v>#REF!</v>
      </c>
      <c r="I81" s="61" t="e">
        <f>VLOOKUP(H81,#REF!,2,FALSE)</f>
        <v>#REF!</v>
      </c>
      <c r="J81" s="47" t="e">
        <f>VLOOKUP(H81,#REF!,14,FALSE)</f>
        <v>#REF!</v>
      </c>
      <c r="K81" s="47" t="e">
        <f>ROUND(VLOOKUP(H81,#REF!,13,FALSE),2)</f>
        <v>#REF!</v>
      </c>
      <c r="L81" s="47" t="e">
        <f>IF(F81="DER PB",VLOOKUP(G81,DER!A:D,4,FALSE),IF(F81="COMPOSIÇÃO",VLOOKUP(G81,#REF!,8,FALSE),IF(F81="SINAPI PB",VLOOKUP(G81,'Sinapi_Comp-12.2025'!G:K,5,FALSE),VLOOKUP(G81,'Sinapi_Insum-12.2025'!A:E,5,FALSE))))</f>
        <v>#REF!</v>
      </c>
      <c r="M81" s="47" t="e">
        <f>ROUND((1+$N$8)*IF(F81="DER PB",VLOOKUP(G81,DER!A:D,4,FALSE),IF(F81="COMPOSIÇÃO",VLOOKUP(G81,#REF!,8,FALSE),IF(F81="SINAPI PB",VLOOKUP(G81,'Sinapi_Comp-12.2025'!G:K,5,FALSE),VLOOKUP(G81,'Sinapi_Insum-12.2025'!A:E,5,FALSE)))),2)</f>
        <v>#REF!</v>
      </c>
      <c r="N81" s="352" t="e">
        <f t="shared" si="4"/>
        <v>#REF!</v>
      </c>
      <c r="O81" s="52" t="e">
        <f t="shared" si="5"/>
        <v>#REF!</v>
      </c>
    </row>
    <row r="82" spans="6:15">
      <c r="F82" s="183" t="e">
        <f>VLOOKUP(H82,#REF!,2,FALSE)</f>
        <v>#REF!</v>
      </c>
      <c r="G82" s="47" t="e">
        <f>VLOOKUP(H82,#REF!,3,FALSE)</f>
        <v>#REF!</v>
      </c>
      <c r="H82" s="47" t="e">
        <f>#REF!</f>
        <v>#REF!</v>
      </c>
      <c r="I82" s="61" t="e">
        <f>VLOOKUP(H82,#REF!,2,FALSE)</f>
        <v>#REF!</v>
      </c>
      <c r="J82" s="47" t="e">
        <f>VLOOKUP(H82,#REF!,14,FALSE)</f>
        <v>#REF!</v>
      </c>
      <c r="K82" s="47" t="e">
        <f>ROUND(VLOOKUP(H82,#REF!,13,FALSE),2)</f>
        <v>#REF!</v>
      </c>
      <c r="L82" s="47" t="e">
        <f>IF(F82="DER PB",VLOOKUP(G82,DER!A:D,4,FALSE),IF(F82="COMPOSIÇÃO",VLOOKUP(G82,#REF!,8,FALSE),IF(F82="SINAPI PB",VLOOKUP(G82,'Sinapi_Comp-12.2025'!G:K,5,FALSE),VLOOKUP(G82,'Sinapi_Insum-12.2025'!A:E,5,FALSE))))</f>
        <v>#REF!</v>
      </c>
      <c r="M82" s="433" t="e">
        <f>L82+$N$8*L82</f>
        <v>#REF!</v>
      </c>
      <c r="N82" s="352" t="e">
        <f t="shared" si="4"/>
        <v>#REF!</v>
      </c>
      <c r="O82" s="52" t="e">
        <f t="shared" si="5"/>
        <v>#REF!</v>
      </c>
    </row>
    <row r="83" spans="6:15">
      <c r="F83" s="183" t="e">
        <f>VLOOKUP(H83,#REF!,2,FALSE)</f>
        <v>#REF!</v>
      </c>
      <c r="G83" s="47" t="e">
        <f>VLOOKUP(H83,#REF!,3,FALSE)</f>
        <v>#REF!</v>
      </c>
      <c r="H83" s="47" t="e">
        <f>#REF!</f>
        <v>#REF!</v>
      </c>
      <c r="I83" s="61" t="e">
        <f>VLOOKUP(H83,#REF!,2,FALSE)</f>
        <v>#REF!</v>
      </c>
      <c r="J83" s="47" t="e">
        <f>VLOOKUP(H83,#REF!,14,FALSE)</f>
        <v>#REF!</v>
      </c>
      <c r="K83" s="47" t="e">
        <f>ROUND(VLOOKUP(H83,#REF!,13,FALSE),2)</f>
        <v>#REF!</v>
      </c>
      <c r="L83" s="47" t="e">
        <f>IF(F83="DER PB",VLOOKUP(G83,DER!A:D,4,FALSE),IF(F83="COMPOSIÇÃO",VLOOKUP(G83,#REF!,8,FALSE),IF(F83="SINAPI PB",VLOOKUP(G83,'Sinapi_Comp-12.2025'!G:K,5,FALSE),VLOOKUP(G83,'Sinapi_Insum-12.2025'!A:E,5,FALSE))))</f>
        <v>#REF!</v>
      </c>
      <c r="M83" s="47" t="e">
        <f>ROUND((1+$N$8)*IF(F83="DER PB",VLOOKUP(G83,DER!A:D,4,FALSE),IF(F83="COMPOSIÇÃO",VLOOKUP(G83,#REF!,8,FALSE),IF(F83="SINAPI PB",VLOOKUP(G83,'Sinapi_Comp-12.2025'!G:K,5,FALSE),VLOOKUP(G83,'Sinapi_Insum-12.2025'!A:E,5,FALSE)))),2)</f>
        <v>#REF!</v>
      </c>
      <c r="N83" s="352" t="e">
        <f t="shared" si="4"/>
        <v>#REF!</v>
      </c>
      <c r="O83" s="52" t="e">
        <f t="shared" si="5"/>
        <v>#REF!</v>
      </c>
    </row>
    <row r="84" spans="6:15">
      <c r="F84" s="183" t="e">
        <f>VLOOKUP(H84,#REF!,2,FALSE)</f>
        <v>#REF!</v>
      </c>
      <c r="G84" s="47" t="e">
        <f>VLOOKUP(H84,#REF!,3,FALSE)</f>
        <v>#REF!</v>
      </c>
      <c r="H84" s="47" t="e">
        <f>#REF!</f>
        <v>#REF!</v>
      </c>
      <c r="I84" s="61" t="e">
        <f>VLOOKUP(H84,#REF!,2,FALSE)</f>
        <v>#REF!</v>
      </c>
      <c r="J84" s="47" t="e">
        <f>VLOOKUP(H84,#REF!,14,FALSE)</f>
        <v>#REF!</v>
      </c>
      <c r="K84" s="47" t="e">
        <f>ROUND(VLOOKUP(H84,#REF!,13,FALSE),2)</f>
        <v>#REF!</v>
      </c>
      <c r="L84" s="47" t="e">
        <f>IF(F84="DER PB",VLOOKUP(G84,DER!A:D,4,FALSE),IF(F84="COMPOSIÇÃO",VLOOKUP(G84,#REF!,8,FALSE),IF(F84="SINAPI PB",VLOOKUP(G84,'Sinapi_Comp-12.2025'!G:K,5,FALSE),VLOOKUP(G84,'Sinapi_Insum-12.2025'!A:E,5,FALSE))))</f>
        <v>#REF!</v>
      </c>
      <c r="M84" s="47" t="e">
        <f>ROUND((1+$N$8)*IF(F84="DER PB",VLOOKUP(G84,DER!A:D,4,FALSE),IF(F84="COMPOSIÇÃO",VLOOKUP(G84,#REF!,8,FALSE),IF(F84="SINAPI PB",VLOOKUP(G84,'Sinapi_Comp-12.2025'!G:K,5,FALSE),VLOOKUP(G84,'Sinapi_Insum-12.2025'!A:E,5,FALSE)))),2)</f>
        <v>#REF!</v>
      </c>
      <c r="N84" s="352" t="e">
        <f t="shared" si="4"/>
        <v>#REF!</v>
      </c>
      <c r="O84" s="52" t="e">
        <f t="shared" si="5"/>
        <v>#REF!</v>
      </c>
    </row>
    <row r="85" spans="6:15">
      <c r="F85" s="183" t="e">
        <f>VLOOKUP(H85,#REF!,2,FALSE)</f>
        <v>#REF!</v>
      </c>
      <c r="G85" s="47" t="e">
        <f>VLOOKUP(H85,#REF!,3,FALSE)</f>
        <v>#REF!</v>
      </c>
      <c r="H85" s="47" t="e">
        <f>#REF!</f>
        <v>#REF!</v>
      </c>
      <c r="I85" s="61" t="e">
        <f>VLOOKUP(H85,#REF!,2,FALSE)</f>
        <v>#REF!</v>
      </c>
      <c r="J85" s="47" t="e">
        <f>VLOOKUP(H85,#REF!,14,FALSE)</f>
        <v>#REF!</v>
      </c>
      <c r="K85" s="47" t="e">
        <f>ROUND(VLOOKUP(H85,#REF!,13,FALSE),2)</f>
        <v>#REF!</v>
      </c>
      <c r="L85" s="47" t="e">
        <f>IF(F85="DER PB",VLOOKUP(G85,DER!A:D,4,FALSE),IF(F85="COMPOSIÇÃO",VLOOKUP(G85,#REF!,8,FALSE),IF(F85="SINAPI PB",VLOOKUP(G85,'Sinapi_Comp-12.2025'!G:K,5,FALSE),VLOOKUP(G85,'Sinapi_Insum-12.2025'!A:E,5,FALSE))))</f>
        <v>#REF!</v>
      </c>
      <c r="M85" s="47" t="e">
        <f>ROUND((1+$N$8)*IF(F85="DER PB",VLOOKUP(G85,DER!A:D,4,FALSE),IF(F85="COMPOSIÇÃO",VLOOKUP(G85,#REF!,8,FALSE),IF(F85="SINAPI PB",VLOOKUP(G85,'Sinapi_Comp-12.2025'!G:K,5,FALSE),VLOOKUP(G85,'Sinapi_Insum-12.2025'!A:E,5,FALSE)))),2)</f>
        <v>#REF!</v>
      </c>
      <c r="N85" s="352" t="e">
        <f t="shared" si="4"/>
        <v>#REF!</v>
      </c>
      <c r="O85" s="52" t="e">
        <f t="shared" si="5"/>
        <v>#REF!</v>
      </c>
    </row>
    <row r="86" spans="6:15">
      <c r="F86" s="183" t="e">
        <f>VLOOKUP(H86,#REF!,2,FALSE)</f>
        <v>#REF!</v>
      </c>
      <c r="G86" s="47" t="e">
        <f>VLOOKUP(H86,#REF!,3,FALSE)</f>
        <v>#REF!</v>
      </c>
      <c r="H86" s="47" t="e">
        <f>#REF!</f>
        <v>#REF!</v>
      </c>
      <c r="I86" s="61" t="e">
        <f>VLOOKUP(H86,#REF!,2,FALSE)</f>
        <v>#REF!</v>
      </c>
      <c r="J86" s="47" t="e">
        <f>VLOOKUP(H86,#REF!,14,FALSE)</f>
        <v>#REF!</v>
      </c>
      <c r="K86" s="47" t="e">
        <f>ROUND(VLOOKUP(H86,#REF!,13,FALSE),2)</f>
        <v>#REF!</v>
      </c>
      <c r="L86" s="47" t="e">
        <f>IF(F86="DER PB",VLOOKUP(G86,DER!A:D,4,FALSE),IF(F86="COMPOSIÇÃO",VLOOKUP(G86,#REF!,8,FALSE),IF(F86="SINAPI PB",VLOOKUP(G86,'Sinapi_Comp-12.2025'!G:K,5,FALSE),VLOOKUP(G86,'Sinapi_Insum-12.2025'!A:E,5,FALSE))))</f>
        <v>#REF!</v>
      </c>
      <c r="M86" s="47" t="e">
        <f>ROUND((1+$N$8)*IF(F86="DER PB",VLOOKUP(G86,DER!A:D,4,FALSE),IF(F86="COMPOSIÇÃO",VLOOKUP(G86,#REF!,8,FALSE),IF(F86="SINAPI PB",VLOOKUP(G86,'Sinapi_Comp-12.2025'!G:K,5,FALSE),VLOOKUP(G86,'Sinapi_Insum-12.2025'!A:E,5,FALSE)))),2)</f>
        <v>#REF!</v>
      </c>
      <c r="N86" s="352" t="e">
        <f t="shared" si="4"/>
        <v>#REF!</v>
      </c>
      <c r="O86" s="52" t="e">
        <f t="shared" si="5"/>
        <v>#REF!</v>
      </c>
    </row>
    <row r="87" spans="6:15">
      <c r="F87" s="183" t="e">
        <f>VLOOKUP(H87,#REF!,2,FALSE)</f>
        <v>#REF!</v>
      </c>
      <c r="G87" s="47" t="e">
        <f>VLOOKUP(H87,#REF!,3,FALSE)</f>
        <v>#REF!</v>
      </c>
      <c r="H87" s="47" t="e">
        <f>#REF!</f>
        <v>#REF!</v>
      </c>
      <c r="I87" s="61" t="e">
        <f>VLOOKUP(H87,#REF!,2,FALSE)</f>
        <v>#REF!</v>
      </c>
      <c r="J87" s="47" t="e">
        <f>VLOOKUP(H87,#REF!,14,FALSE)</f>
        <v>#REF!</v>
      </c>
      <c r="K87" s="47" t="e">
        <f>ROUND(VLOOKUP(H87,#REF!,13,FALSE),2)</f>
        <v>#REF!</v>
      </c>
      <c r="L87" s="47" t="e">
        <f>IF(F87="DER PB",VLOOKUP(G87,DER!A:D,4,FALSE),IF(F87="COMPOSIÇÃO",VLOOKUP(G87,#REF!,8,FALSE),IF(F87="SINAPI PB",VLOOKUP(G87,'Sinapi_Comp-12.2025'!G:K,5,FALSE),VLOOKUP(G87,'Sinapi_Insum-12.2025'!A:E,5,FALSE))))</f>
        <v>#REF!</v>
      </c>
      <c r="M87" s="47" t="e">
        <f>ROUND((1+$N$8)*IF(F87="DER PB",VLOOKUP(G87,DER!A:D,4,FALSE),IF(F87="COMPOSIÇÃO",VLOOKUP(G87,#REF!,8,FALSE),IF(F87="SINAPI PB",VLOOKUP(G87,'Sinapi_Comp-12.2025'!G:K,5,FALSE),VLOOKUP(G87,'Sinapi_Insum-12.2025'!A:E,5,FALSE)))),2)</f>
        <v>#REF!</v>
      </c>
      <c r="N87" s="352" t="e">
        <f t="shared" si="4"/>
        <v>#REF!</v>
      </c>
      <c r="O87" s="52" t="e">
        <f t="shared" si="5"/>
        <v>#REF!</v>
      </c>
    </row>
    <row r="88" spans="6:15">
      <c r="F88" s="183" t="e">
        <f>VLOOKUP(H88,#REF!,2,FALSE)</f>
        <v>#REF!</v>
      </c>
      <c r="G88" s="47" t="e">
        <f>VLOOKUP(H88,#REF!,3,FALSE)</f>
        <v>#REF!</v>
      </c>
      <c r="H88" s="47" t="e">
        <f>#REF!</f>
        <v>#REF!</v>
      </c>
      <c r="I88" s="61" t="e">
        <f>VLOOKUP(H88,#REF!,2,FALSE)</f>
        <v>#REF!</v>
      </c>
      <c r="J88" s="47" t="e">
        <f>VLOOKUP(H88,#REF!,14,FALSE)</f>
        <v>#REF!</v>
      </c>
      <c r="K88" s="47" t="e">
        <f>ROUND(VLOOKUP(H88,#REF!,13,FALSE),2)</f>
        <v>#REF!</v>
      </c>
      <c r="L88" s="47" t="e">
        <f>IF(F88="DER PB",VLOOKUP(G88,DER!A:D,4,FALSE),IF(F88="COMPOSIÇÃO",VLOOKUP(G88,#REF!,8,FALSE),IF(F88="SINAPI PB",VLOOKUP(G88,'Sinapi_Comp-12.2025'!G:K,5,FALSE),VLOOKUP(G88,'Sinapi_Insum-12.2025'!A:E,5,FALSE))))</f>
        <v>#REF!</v>
      </c>
      <c r="M88" s="47" t="e">
        <f>ROUND((1+$N$8)*IF(F88="DER PB",VLOOKUP(G88,DER!A:D,4,FALSE),IF(F88="COMPOSIÇÃO",VLOOKUP(G88,#REF!,8,FALSE),IF(F88="SINAPI PB",VLOOKUP(G88,'Sinapi_Comp-12.2025'!G:K,5,FALSE),VLOOKUP(G88,'Sinapi_Insum-12.2025'!A:E,5,FALSE)))),2)</f>
        <v>#REF!</v>
      </c>
      <c r="N88" s="352" t="e">
        <f t="shared" si="4"/>
        <v>#REF!</v>
      </c>
      <c r="O88" s="52" t="e">
        <f t="shared" si="5"/>
        <v>#REF!</v>
      </c>
    </row>
    <row r="89" spans="6:15">
      <c r="F89" s="183" t="e">
        <f>VLOOKUP(H89,#REF!,2,FALSE)</f>
        <v>#REF!</v>
      </c>
      <c r="G89" s="47" t="e">
        <f>VLOOKUP(H89,#REF!,3,FALSE)</f>
        <v>#REF!</v>
      </c>
      <c r="H89" s="47" t="e">
        <f>#REF!</f>
        <v>#REF!</v>
      </c>
      <c r="I89" s="61" t="e">
        <f>VLOOKUP(H89,#REF!,2,FALSE)</f>
        <v>#REF!</v>
      </c>
      <c r="J89" s="47" t="e">
        <f>VLOOKUP(H89,#REF!,14,FALSE)</f>
        <v>#REF!</v>
      </c>
      <c r="K89" s="47" t="e">
        <f>ROUND(VLOOKUP(H89,#REF!,13,FALSE),2)</f>
        <v>#REF!</v>
      </c>
      <c r="L89" s="47" t="e">
        <f>IF(F89="DER PB",VLOOKUP(G89,DER!A:D,4,FALSE),IF(F89="COMPOSIÇÃO",VLOOKUP(G89,#REF!,8,FALSE),IF(F89="SINAPI PB",VLOOKUP(G89,'Sinapi_Comp-12.2025'!G:K,5,FALSE),VLOOKUP(G89,'Sinapi_Insum-12.2025'!A:E,5,FALSE))))</f>
        <v>#REF!</v>
      </c>
      <c r="M89" s="47" t="e">
        <f>ROUND((1+$N$8)*IF(F89="DER PB",VLOOKUP(G89,DER!A:D,4,FALSE),IF(F89="COMPOSIÇÃO",VLOOKUP(G89,#REF!,8,FALSE),IF(F89="SINAPI PB",VLOOKUP(G89,'Sinapi_Comp-12.2025'!G:K,5,FALSE),VLOOKUP(G89,'Sinapi_Insum-12.2025'!A:E,5,FALSE)))),2)</f>
        <v>#REF!</v>
      </c>
      <c r="N89" s="352" t="e">
        <f t="shared" si="4"/>
        <v>#REF!</v>
      </c>
      <c r="O89" s="52" t="e">
        <f t="shared" si="5"/>
        <v>#REF!</v>
      </c>
    </row>
    <row r="90" spans="6:15">
      <c r="F90" s="183" t="e">
        <f>VLOOKUP(H90,#REF!,2,FALSE)</f>
        <v>#REF!</v>
      </c>
      <c r="G90" s="47" t="e">
        <f>VLOOKUP(H90,#REF!,3,FALSE)</f>
        <v>#REF!</v>
      </c>
      <c r="H90" s="47" t="e">
        <f>#REF!</f>
        <v>#REF!</v>
      </c>
      <c r="I90" s="61" t="e">
        <f>VLOOKUP(H90,#REF!,2,FALSE)</f>
        <v>#REF!</v>
      </c>
      <c r="J90" s="47" t="e">
        <f>VLOOKUP(H90,#REF!,14,FALSE)</f>
        <v>#REF!</v>
      </c>
      <c r="K90" s="47" t="e">
        <f>ROUND(VLOOKUP(H90,#REF!,13,FALSE),2)</f>
        <v>#REF!</v>
      </c>
      <c r="L90" s="47" t="e">
        <f>IF(F90="DER PB",VLOOKUP(G90,DER!A:D,4,FALSE),IF(F90="COMPOSIÇÃO",VLOOKUP(G90,#REF!,8,FALSE),IF(F90="SINAPI PB",VLOOKUP(G90,'Sinapi_Comp-12.2025'!G:K,5,FALSE),VLOOKUP(G90,'Sinapi_Insum-12.2025'!A:E,5,FALSE))))</f>
        <v>#REF!</v>
      </c>
      <c r="M90" s="433" t="e">
        <f>L90+$N$8*L90</f>
        <v>#REF!</v>
      </c>
      <c r="N90" s="352" t="e">
        <f t="shared" si="4"/>
        <v>#REF!</v>
      </c>
      <c r="O90" s="52" t="e">
        <f t="shared" si="5"/>
        <v>#REF!</v>
      </c>
    </row>
    <row r="91" spans="6:15">
      <c r="F91" s="183" t="e">
        <f>VLOOKUP(H91,#REF!,2,FALSE)</f>
        <v>#REF!</v>
      </c>
      <c r="G91" s="47" t="e">
        <f>VLOOKUP(H91,#REF!,3,FALSE)</f>
        <v>#REF!</v>
      </c>
      <c r="H91" s="47" t="e">
        <f>#REF!</f>
        <v>#REF!</v>
      </c>
      <c r="I91" s="61" t="e">
        <f>VLOOKUP(H91,#REF!,2,FALSE)</f>
        <v>#REF!</v>
      </c>
      <c r="J91" s="47" t="e">
        <f>VLOOKUP(H91,#REF!,14,FALSE)</f>
        <v>#REF!</v>
      </c>
      <c r="K91" s="47" t="e">
        <f>ROUND(VLOOKUP(H91,#REF!,13,FALSE),2)</f>
        <v>#REF!</v>
      </c>
      <c r="L91" s="47" t="e">
        <f>IF(F91="DER PB",VLOOKUP(G91,DER!A:D,4,FALSE),IF(F91="COMPOSIÇÃO",VLOOKUP(G91,#REF!,8,FALSE),IF(F91="SINAPI PB",VLOOKUP(G91,'Sinapi_Comp-12.2025'!G:K,5,FALSE),VLOOKUP(G91,'Sinapi_Insum-12.2025'!A:E,5,FALSE))))</f>
        <v>#REF!</v>
      </c>
      <c r="M91" s="433" t="e">
        <f>L91+$N$8*L91</f>
        <v>#REF!</v>
      </c>
      <c r="N91" s="352" t="e">
        <f t="shared" si="4"/>
        <v>#REF!</v>
      </c>
      <c r="O91" s="52" t="e">
        <f t="shared" si="5"/>
        <v>#REF!</v>
      </c>
    </row>
    <row r="92" spans="6:15">
      <c r="F92" s="183" t="e">
        <f>VLOOKUP(H92,#REF!,2,FALSE)</f>
        <v>#REF!</v>
      </c>
      <c r="G92" s="47" t="e">
        <f>VLOOKUP(H92,#REF!,3,FALSE)</f>
        <v>#REF!</v>
      </c>
      <c r="H92" s="47" t="e">
        <f>#REF!</f>
        <v>#REF!</v>
      </c>
      <c r="I92" s="61" t="e">
        <f>VLOOKUP(H92,#REF!,2,FALSE)</f>
        <v>#REF!</v>
      </c>
      <c r="J92" s="47" t="e">
        <f>VLOOKUP(H92,#REF!,14,FALSE)</f>
        <v>#REF!</v>
      </c>
      <c r="K92" s="47" t="e">
        <f>ROUND(VLOOKUP(H92,#REF!,13,FALSE),2)</f>
        <v>#REF!</v>
      </c>
      <c r="L92" s="47" t="e">
        <f>IF(F92="DER PB",VLOOKUP(G92,DER!A:D,4,FALSE),IF(F92="COMPOSIÇÃO",VLOOKUP(G92,#REF!,8,FALSE),IF(F92="SINAPI PB",VLOOKUP(G92,'Sinapi_Comp-12.2025'!G:K,5,FALSE),VLOOKUP(G92,'Sinapi_Insum-12.2025'!A:E,5,FALSE))))</f>
        <v>#REF!</v>
      </c>
      <c r="M92" s="47" t="e">
        <f>ROUND((1+$N$8)*IF(F92="DER PB",VLOOKUP(G92,DER!A:D,4,FALSE),IF(F92="COMPOSIÇÃO",VLOOKUP(G92,#REF!,8,FALSE),IF(F92="SINAPI PB",VLOOKUP(G92,'Sinapi_Comp-12.2025'!G:K,5,FALSE),VLOOKUP(G92,'Sinapi_Insum-12.2025'!A:E,5,FALSE)))),2)</f>
        <v>#REF!</v>
      </c>
      <c r="N92" s="352" t="e">
        <f t="shared" si="4"/>
        <v>#REF!</v>
      </c>
      <c r="O92" s="52" t="e">
        <f t="shared" si="5"/>
        <v>#REF!</v>
      </c>
    </row>
    <row r="93" spans="6:15">
      <c r="F93" s="183" t="e">
        <f>VLOOKUP(H93,#REF!,2,FALSE)</f>
        <v>#REF!</v>
      </c>
      <c r="G93" s="47" t="e">
        <f>VLOOKUP(H93,#REF!,3,FALSE)</f>
        <v>#REF!</v>
      </c>
      <c r="H93" s="47" t="e">
        <f>#REF!</f>
        <v>#REF!</v>
      </c>
      <c r="I93" s="61" t="e">
        <f>VLOOKUP(H93,#REF!,2,FALSE)</f>
        <v>#REF!</v>
      </c>
      <c r="J93" s="47" t="e">
        <f>VLOOKUP(H93,#REF!,14,FALSE)</f>
        <v>#REF!</v>
      </c>
      <c r="K93" s="47" t="e">
        <f>ROUND(VLOOKUP(H93,#REF!,13,FALSE),2)</f>
        <v>#REF!</v>
      </c>
      <c r="L93" s="47" t="e">
        <f>IF(F93="DER PB",VLOOKUP(G93,DER!A:D,4,FALSE),IF(F93="COMPOSIÇÃO",VLOOKUP(G93,#REF!,8,FALSE),IF(F93="SINAPI PB",VLOOKUP(G93,'Sinapi_Comp-12.2025'!G:K,5,FALSE),VLOOKUP(G93,'Sinapi_Insum-12.2025'!A:E,5,FALSE))))</f>
        <v>#REF!</v>
      </c>
      <c r="M93" s="47" t="e">
        <f>ROUND((1+$N$8)*IF(F93="DER PB",VLOOKUP(G93,DER!A:D,4,FALSE),IF(F93="COMPOSIÇÃO",VLOOKUP(G93,#REF!,8,FALSE),IF(F93="SINAPI PB",VLOOKUP(G93,'Sinapi_Comp-12.2025'!G:K,5,FALSE),VLOOKUP(G93,'Sinapi_Insum-12.2025'!A:E,5,FALSE)))),2)</f>
        <v>#REF!</v>
      </c>
      <c r="N93" s="352" t="e">
        <f t="shared" si="4"/>
        <v>#REF!</v>
      </c>
      <c r="O93" s="52" t="e">
        <f t="shared" si="5"/>
        <v>#REF!</v>
      </c>
    </row>
    <row r="94" spans="6:15">
      <c r="F94" s="183" t="e">
        <f>VLOOKUP(H94,#REF!,2,FALSE)</f>
        <v>#REF!</v>
      </c>
      <c r="G94" s="47" t="e">
        <f>VLOOKUP(H94,#REF!,3,FALSE)</f>
        <v>#REF!</v>
      </c>
      <c r="H94" s="47" t="e">
        <f>#REF!</f>
        <v>#REF!</v>
      </c>
      <c r="I94" s="61" t="e">
        <f>VLOOKUP(H94,#REF!,2,FALSE)</f>
        <v>#REF!</v>
      </c>
      <c r="J94" s="47" t="e">
        <f>VLOOKUP(H94,#REF!,14,FALSE)</f>
        <v>#REF!</v>
      </c>
      <c r="K94" s="47" t="e">
        <f>ROUND(VLOOKUP(H94,#REF!,13,FALSE),2)</f>
        <v>#REF!</v>
      </c>
      <c r="L94" s="47" t="e">
        <f>IF(F94="DER PB",VLOOKUP(G94,DER!A:D,4,FALSE),IF(F94="COMPOSIÇÃO",VLOOKUP(G94,#REF!,8,FALSE),IF(F94="SINAPI PB",VLOOKUP(G94,'Sinapi_Comp-12.2025'!G:K,5,FALSE),VLOOKUP(G94,'Sinapi_Insum-12.2025'!A:E,5,FALSE))))</f>
        <v>#REF!</v>
      </c>
      <c r="M94" s="47" t="e">
        <f>ROUND((1+$N$8)*IF(F94="DER PB",VLOOKUP(G94,DER!A:D,4,FALSE),IF(F94="COMPOSIÇÃO",VLOOKUP(G94,#REF!,8,FALSE),IF(F94="SINAPI PB",VLOOKUP(G94,'Sinapi_Comp-12.2025'!G:K,5,FALSE),VLOOKUP(G94,'Sinapi_Insum-12.2025'!A:E,5,FALSE)))),2)</f>
        <v>#REF!</v>
      </c>
      <c r="N94" s="352" t="e">
        <f t="shared" si="4"/>
        <v>#REF!</v>
      </c>
      <c r="O94" s="52" t="e">
        <f t="shared" si="5"/>
        <v>#REF!</v>
      </c>
    </row>
    <row r="95" spans="6:15">
      <c r="F95" s="183" t="e">
        <f>VLOOKUP(H95,#REF!,2,FALSE)</f>
        <v>#REF!</v>
      </c>
      <c r="G95" s="47" t="e">
        <f>VLOOKUP(H95,#REF!,3,FALSE)</f>
        <v>#REF!</v>
      </c>
      <c r="H95" s="47" t="e">
        <f>#REF!</f>
        <v>#REF!</v>
      </c>
      <c r="I95" s="61" t="e">
        <f>VLOOKUP(H95,#REF!,2,FALSE)</f>
        <v>#REF!</v>
      </c>
      <c r="J95" s="47" t="e">
        <f>VLOOKUP(H95,#REF!,14,FALSE)</f>
        <v>#REF!</v>
      </c>
      <c r="K95" s="47" t="e">
        <f>ROUND(VLOOKUP(H95,#REF!,13,FALSE),2)</f>
        <v>#REF!</v>
      </c>
      <c r="L95" s="47" t="e">
        <f>IF(F95="DER PB",VLOOKUP(G95,DER!A:D,4,FALSE),IF(F95="COMPOSIÇÃO",VLOOKUP(G95,#REF!,8,FALSE),IF(F95="SINAPI PB",VLOOKUP(G95,'Sinapi_Comp-12.2025'!G:K,5,FALSE),VLOOKUP(G95,'Sinapi_Insum-12.2025'!A:E,5,FALSE))))</f>
        <v>#REF!</v>
      </c>
      <c r="M95" s="47" t="e">
        <f>ROUND((1+$N$8)*IF(F95="DER PB",VLOOKUP(G95,DER!A:D,4,FALSE),IF(F95="COMPOSIÇÃO",VLOOKUP(G95,#REF!,8,FALSE),IF(F95="SINAPI PB",VLOOKUP(G95,'Sinapi_Comp-12.2025'!G:K,5,FALSE),VLOOKUP(G95,'Sinapi_Insum-12.2025'!A:E,5,FALSE)))),2)</f>
        <v>#REF!</v>
      </c>
      <c r="N95" s="352" t="e">
        <f t="shared" si="4"/>
        <v>#REF!</v>
      </c>
      <c r="O95" s="52" t="e">
        <f t="shared" si="5"/>
        <v>#REF!</v>
      </c>
    </row>
    <row r="96" spans="6:15">
      <c r="F96" s="353" t="e">
        <f>VLOOKUP(H96,#REF!,2,FALSE)</f>
        <v>#REF!</v>
      </c>
      <c r="G96" s="47" t="e">
        <f>VLOOKUP(H96,#REF!,3,FALSE)</f>
        <v>#REF!</v>
      </c>
      <c r="H96" s="47" t="e">
        <f>#REF!</f>
        <v>#REF!</v>
      </c>
      <c r="I96" s="61" t="e">
        <f>VLOOKUP(H96,#REF!,2,FALSE)</f>
        <v>#REF!</v>
      </c>
      <c r="J96" s="47" t="e">
        <f>VLOOKUP(H96,#REF!,14,FALSE)</f>
        <v>#REF!</v>
      </c>
      <c r="K96" s="47" t="e">
        <f>ROUND(VLOOKUP(H96,#REF!,13,FALSE),2)</f>
        <v>#REF!</v>
      </c>
      <c r="L96" s="47" t="e">
        <f>IF(F96="DER PB",VLOOKUP(G96,DER!A:D,4,FALSE),IF(F96="COMPOSIÇÃO",VLOOKUP(G96,#REF!,8,FALSE),IF(F96="SINAPI PB",VLOOKUP(G96,'Sinapi_Comp-12.2025'!G:K,5,FALSE),VLOOKUP(G96,'Sinapi_Insum-12.2025'!A:E,5,FALSE))))</f>
        <v>#REF!</v>
      </c>
      <c r="M96" s="47" t="e">
        <f>ROUND((1+$N$8)*IF(F96="DER PB",VLOOKUP(G96,DER!A:D,4,FALSE),IF(F96="COMPOSIÇÃO",VLOOKUP(G96,#REF!,8,FALSE),IF(F96="SINAPI PB",VLOOKUP(G96,'Sinapi_Comp-12.2025'!G:K,5,FALSE),VLOOKUP(G96,'Sinapi_Insum-12.2025'!A:E,5,FALSE)))),2)</f>
        <v>#REF!</v>
      </c>
      <c r="N96" s="352" t="e">
        <f t="shared" si="4"/>
        <v>#REF!</v>
      </c>
      <c r="O96" s="52" t="e">
        <f t="shared" si="5"/>
        <v>#REF!</v>
      </c>
    </row>
    <row r="97" spans="6:15">
      <c r="F97" s="183" t="e">
        <f>VLOOKUP(H97,#REF!,2,FALSE)</f>
        <v>#REF!</v>
      </c>
      <c r="G97" s="47" t="e">
        <f>VLOOKUP(H97,#REF!,3,FALSE)</f>
        <v>#REF!</v>
      </c>
      <c r="H97" s="47" t="e">
        <f>#REF!</f>
        <v>#REF!</v>
      </c>
      <c r="I97" s="61" t="e">
        <f>VLOOKUP(H97,#REF!,2,FALSE)</f>
        <v>#REF!</v>
      </c>
      <c r="J97" s="47" t="e">
        <f>VLOOKUP(H97,#REF!,14,FALSE)</f>
        <v>#REF!</v>
      </c>
      <c r="K97" s="47" t="e">
        <f>ROUND(VLOOKUP(H97,#REF!,13,FALSE),2)</f>
        <v>#REF!</v>
      </c>
      <c r="L97" s="47" t="e">
        <f>IF(F97="DER PB",VLOOKUP(G97,DER!A:D,4,FALSE),IF(F97="COMPOSIÇÃO",VLOOKUP(G97,#REF!,8,FALSE),IF(F97="SINAPI PB",VLOOKUP(G97,'Sinapi_Comp-12.2025'!G:K,5,FALSE),VLOOKUP(G97,'Sinapi_Insum-12.2025'!A:E,5,FALSE))))</f>
        <v>#REF!</v>
      </c>
      <c r="M97" s="47" t="e">
        <f>ROUND((1+$N$8)*IF(F97="DER PB",VLOOKUP(G97,DER!A:D,4,FALSE),IF(F97="COMPOSIÇÃO",VLOOKUP(G97,#REF!,8,FALSE),IF(F97="SINAPI PB",VLOOKUP(G97,'Sinapi_Comp-12.2025'!G:K,5,FALSE),VLOOKUP(G97,'Sinapi_Insum-12.2025'!A:E,5,FALSE)))),2)</f>
        <v>#REF!</v>
      </c>
      <c r="N97" s="352" t="e">
        <f t="shared" si="4"/>
        <v>#REF!</v>
      </c>
      <c r="O97" s="52" t="e">
        <f t="shared" si="5"/>
        <v>#REF!</v>
      </c>
    </row>
    <row r="98" spans="6:15">
      <c r="F98" s="183" t="e">
        <f>VLOOKUP(H98,#REF!,2,FALSE)</f>
        <v>#REF!</v>
      </c>
      <c r="G98" s="47" t="e">
        <f>VLOOKUP(H98,#REF!,3,FALSE)</f>
        <v>#REF!</v>
      </c>
      <c r="H98" s="47" t="e">
        <f>#REF!</f>
        <v>#REF!</v>
      </c>
      <c r="I98" s="61" t="e">
        <f>VLOOKUP(H98,#REF!,2,FALSE)</f>
        <v>#REF!</v>
      </c>
      <c r="J98" s="47" t="e">
        <f>VLOOKUP(H98,#REF!,14,FALSE)</f>
        <v>#REF!</v>
      </c>
      <c r="K98" s="47" t="e">
        <f>ROUND(VLOOKUP(H98,#REF!,13,FALSE),2)</f>
        <v>#REF!</v>
      </c>
      <c r="L98" s="47" t="e">
        <f>IF(F98="DER PB",VLOOKUP(G98,DER!A:D,4,FALSE),IF(F98="COMPOSIÇÃO",VLOOKUP(G98,#REF!,8,FALSE),IF(F98="SINAPI PB",VLOOKUP(G98,'Sinapi_Comp-12.2025'!G:K,5,FALSE),VLOOKUP(G98,'Sinapi_Insum-12.2025'!A:E,5,FALSE))))</f>
        <v>#REF!</v>
      </c>
      <c r="M98" s="47" t="e">
        <f>ROUND((1+$N$8)*IF(F98="DER PB",VLOOKUP(G98,DER!A:D,4,FALSE),IF(F98="COMPOSIÇÃO",VLOOKUP(G98,#REF!,8,FALSE),IF(F98="SINAPI PB",VLOOKUP(G98,'Sinapi_Comp-12.2025'!G:K,5,FALSE),VLOOKUP(G98,'Sinapi_Insum-12.2025'!A:E,5,FALSE)))),2)</f>
        <v>#REF!</v>
      </c>
      <c r="N98" s="352" t="e">
        <f t="shared" si="4"/>
        <v>#REF!</v>
      </c>
      <c r="O98" s="52" t="e">
        <f t="shared" si="5"/>
        <v>#REF!</v>
      </c>
    </row>
    <row r="99" spans="6:15">
      <c r="F99" s="183" t="e">
        <f>VLOOKUP(H99,#REF!,2,FALSE)</f>
        <v>#REF!</v>
      </c>
      <c r="G99" s="47" t="e">
        <f>VLOOKUP(H99,#REF!,3,FALSE)</f>
        <v>#REF!</v>
      </c>
      <c r="H99" s="47" t="e">
        <f>#REF!</f>
        <v>#REF!</v>
      </c>
      <c r="I99" s="61" t="e">
        <f>VLOOKUP(H99,#REF!,2,FALSE)</f>
        <v>#REF!</v>
      </c>
      <c r="J99" s="47" t="e">
        <f>VLOOKUP(H99,#REF!,14,FALSE)</f>
        <v>#REF!</v>
      </c>
      <c r="K99" s="47" t="e">
        <f>ROUND(VLOOKUP(H99,#REF!,13,FALSE),2)</f>
        <v>#REF!</v>
      </c>
      <c r="L99" s="47" t="e">
        <f>IF(F99="DER PB",VLOOKUP(G99,DER!A:D,4,FALSE),IF(F99="COMPOSIÇÃO",VLOOKUP(G99,#REF!,8,FALSE),IF(F99="SINAPI PB",VLOOKUP(G99,'Sinapi_Comp-12.2025'!G:K,5,FALSE),VLOOKUP(G99,'Sinapi_Insum-12.2025'!A:E,5,FALSE))))</f>
        <v>#REF!</v>
      </c>
      <c r="M99" s="433" t="e">
        <f>L99+$N$8*L99</f>
        <v>#REF!</v>
      </c>
      <c r="N99" s="352" t="e">
        <f t="shared" si="4"/>
        <v>#REF!</v>
      </c>
      <c r="O99" s="52" t="e">
        <f t="shared" si="5"/>
        <v>#REF!</v>
      </c>
    </row>
    <row r="100" spans="6:15">
      <c r="F100" s="183" t="e">
        <f>VLOOKUP(H100,#REF!,2,FALSE)</f>
        <v>#REF!</v>
      </c>
      <c r="G100" s="47" t="e">
        <f>VLOOKUP(H100,#REF!,3,FALSE)</f>
        <v>#REF!</v>
      </c>
      <c r="H100" s="47" t="e">
        <f>#REF!</f>
        <v>#REF!</v>
      </c>
      <c r="I100" s="61" t="e">
        <f>VLOOKUP(H100,#REF!,2,FALSE)</f>
        <v>#REF!</v>
      </c>
      <c r="J100" s="47" t="e">
        <f>VLOOKUP(H100,#REF!,14,FALSE)</f>
        <v>#REF!</v>
      </c>
      <c r="K100" s="47" t="e">
        <f>ROUND(VLOOKUP(H100,#REF!,13,FALSE),2)</f>
        <v>#REF!</v>
      </c>
      <c r="L100" s="47" t="e">
        <f>IF(F100="DER PB",VLOOKUP(G100,DER!A:D,4,FALSE),IF(F100="COMPOSIÇÃO",VLOOKUP(G100,#REF!,8,FALSE),IF(F100="SINAPI PB",VLOOKUP(G100,'Sinapi_Comp-12.2025'!G:K,5,FALSE),VLOOKUP(G100,'Sinapi_Insum-12.2025'!A:E,5,FALSE))))</f>
        <v>#REF!</v>
      </c>
      <c r="M100" s="47" t="e">
        <f>ROUND((1+$N$8)*IF(F100="DER PB",VLOOKUP(G100,DER!A:D,4,FALSE),IF(F100="COMPOSIÇÃO",VLOOKUP(G100,#REF!,8,FALSE),IF(F100="SINAPI PB",VLOOKUP(G100,'Sinapi_Comp-12.2025'!G:K,5,FALSE),VLOOKUP(G100,'Sinapi_Insum-12.2025'!A:E,5,FALSE)))),2)</f>
        <v>#REF!</v>
      </c>
      <c r="N100" s="352" t="e">
        <f t="shared" si="4"/>
        <v>#REF!</v>
      </c>
      <c r="O100" s="52" t="e">
        <f t="shared" si="5"/>
        <v>#REF!</v>
      </c>
    </row>
    <row r="101" spans="6:15">
      <c r="F101" s="353" t="e">
        <f>VLOOKUP(H101,#REF!,2,FALSE)</f>
        <v>#REF!</v>
      </c>
      <c r="G101" s="47" t="e">
        <f>VLOOKUP(H101,#REF!,3,FALSE)</f>
        <v>#REF!</v>
      </c>
      <c r="H101" s="47" t="e">
        <f>#REF!</f>
        <v>#REF!</v>
      </c>
      <c r="I101" s="61" t="e">
        <f>VLOOKUP(H101,#REF!,2,FALSE)</f>
        <v>#REF!</v>
      </c>
      <c r="J101" s="47" t="e">
        <f>VLOOKUP(H101,#REF!,14,FALSE)</f>
        <v>#REF!</v>
      </c>
      <c r="K101" s="47" t="e">
        <f>ROUND(VLOOKUP(H101,#REF!,13,FALSE),2)</f>
        <v>#REF!</v>
      </c>
      <c r="L101" s="47" t="e">
        <f>IF(F101="DER PB",VLOOKUP(G101,DER!A:D,4,FALSE),IF(F101="COMPOSIÇÃO",VLOOKUP(G101,#REF!,8,FALSE),IF(F101="SINAPI PB",VLOOKUP(G101,'Sinapi_Comp-12.2025'!G:K,5,FALSE),VLOOKUP(G101,'Sinapi_Insum-12.2025'!A:E,5,FALSE))))</f>
        <v>#REF!</v>
      </c>
      <c r="M101" s="47" t="e">
        <f>ROUND((1+$N$8)*IF(F101="DER PB",VLOOKUP(G101,DER!A:D,4,FALSE),IF(F101="COMPOSIÇÃO",VLOOKUP(G101,#REF!,8,FALSE),IF(F101="SINAPI PB",VLOOKUP(G101,'Sinapi_Comp-12.2025'!G:K,5,FALSE),VLOOKUP(G101,'Sinapi_Insum-12.2025'!A:E,5,FALSE)))),2)</f>
        <v>#REF!</v>
      </c>
      <c r="N101" s="352" t="e">
        <f t="shared" si="4"/>
        <v>#REF!</v>
      </c>
      <c r="O101" s="52" t="e">
        <f t="shared" si="5"/>
        <v>#REF!</v>
      </c>
    </row>
    <row r="102" spans="6:15">
      <c r="F102" s="183" t="e">
        <f>VLOOKUP(H102,#REF!,2,FALSE)</f>
        <v>#REF!</v>
      </c>
      <c r="G102" s="47" t="e">
        <f>VLOOKUP(H102,#REF!,3,FALSE)</f>
        <v>#REF!</v>
      </c>
      <c r="H102" s="47" t="e">
        <f>#REF!</f>
        <v>#REF!</v>
      </c>
      <c r="I102" s="61" t="e">
        <f>VLOOKUP(H102,#REF!,2,FALSE)</f>
        <v>#REF!</v>
      </c>
      <c r="J102" s="47" t="e">
        <f>VLOOKUP(H102,#REF!,14,FALSE)</f>
        <v>#REF!</v>
      </c>
      <c r="K102" s="47" t="e">
        <f>ROUND(VLOOKUP(H102,#REF!,13,FALSE),2)</f>
        <v>#REF!</v>
      </c>
      <c r="L102" s="47" t="e">
        <f>IF(F102="DER PB",VLOOKUP(G102,DER!A:D,4,FALSE),IF(F102="COMPOSIÇÃO",VLOOKUP(G102,#REF!,8,FALSE),IF(F102="SINAPI PB",VLOOKUP(G102,'Sinapi_Comp-12.2025'!G:K,5,FALSE),VLOOKUP(G102,'Sinapi_Insum-12.2025'!A:E,5,FALSE))))</f>
        <v>#REF!</v>
      </c>
      <c r="M102" s="47" t="e">
        <f>ROUND((1+$N$8)*IF(F102="DER PB",VLOOKUP(G102,DER!A:D,4,FALSE),IF(F102="COMPOSIÇÃO",VLOOKUP(G102,#REF!,8,FALSE),IF(F102="SINAPI PB",VLOOKUP(G102,'Sinapi_Comp-12.2025'!G:K,5,FALSE),VLOOKUP(G102,'Sinapi_Insum-12.2025'!A:E,5,FALSE)))),2)</f>
        <v>#REF!</v>
      </c>
      <c r="N102" s="352" t="e">
        <f t="shared" si="4"/>
        <v>#REF!</v>
      </c>
      <c r="O102" s="52" t="e">
        <f t="shared" si="5"/>
        <v>#REF!</v>
      </c>
    </row>
    <row r="103" spans="6:15">
      <c r="F103" s="183" t="e">
        <f>VLOOKUP(H103,#REF!,2,FALSE)</f>
        <v>#REF!</v>
      </c>
      <c r="G103" s="47" t="e">
        <f>VLOOKUP(H103,#REF!,3,FALSE)</f>
        <v>#REF!</v>
      </c>
      <c r="H103" s="47" t="e">
        <f>#REF!</f>
        <v>#REF!</v>
      </c>
      <c r="I103" s="61" t="e">
        <f>VLOOKUP(H103,#REF!,2,FALSE)</f>
        <v>#REF!</v>
      </c>
      <c r="J103" s="47" t="e">
        <f>VLOOKUP(H103,#REF!,14,FALSE)</f>
        <v>#REF!</v>
      </c>
      <c r="K103" s="47" t="e">
        <f>ROUND(VLOOKUP(H103,#REF!,13,FALSE),2)</f>
        <v>#REF!</v>
      </c>
      <c r="L103" s="47" t="e">
        <f>IF(F103="DER PB",VLOOKUP(G103,DER!A:D,4,FALSE),IF(F103="COMPOSIÇÃO",VLOOKUP(G103,#REF!,8,FALSE),IF(F103="SINAPI PB",VLOOKUP(G103,'Sinapi_Comp-12.2025'!G:K,5,FALSE),VLOOKUP(G103,'Sinapi_Insum-12.2025'!A:E,5,FALSE))))</f>
        <v>#REF!</v>
      </c>
      <c r="M103" s="47" t="e">
        <f>ROUND((1+$N$8)*IF(F103="DER PB",VLOOKUP(G103,DER!A:D,4,FALSE),IF(F103="COMPOSIÇÃO",VLOOKUP(G103,#REF!,8,FALSE),IF(F103="SINAPI PB",VLOOKUP(G103,'Sinapi_Comp-12.2025'!G:K,5,FALSE),VLOOKUP(G103,'Sinapi_Insum-12.2025'!A:E,5,FALSE)))),2)</f>
        <v>#REF!</v>
      </c>
      <c r="N103" s="352" t="e">
        <f t="shared" si="4"/>
        <v>#REF!</v>
      </c>
      <c r="O103" s="52" t="e">
        <f t="shared" si="5"/>
        <v>#REF!</v>
      </c>
    </row>
    <row r="104" spans="6:15">
      <c r="F104" s="353" t="e">
        <f>VLOOKUP(H104,#REF!,2,FALSE)</f>
        <v>#REF!</v>
      </c>
      <c r="G104" s="47" t="e">
        <f>VLOOKUP(H104,#REF!,3,FALSE)</f>
        <v>#REF!</v>
      </c>
      <c r="H104" s="47" t="e">
        <f>#REF!</f>
        <v>#REF!</v>
      </c>
      <c r="I104" s="61" t="e">
        <f>VLOOKUP(H104,#REF!,2,FALSE)</f>
        <v>#REF!</v>
      </c>
      <c r="J104" s="47" t="e">
        <f>VLOOKUP(H104,#REF!,14,FALSE)</f>
        <v>#REF!</v>
      </c>
      <c r="K104" s="47" t="e">
        <f>ROUND(VLOOKUP(H104,#REF!,13,FALSE),2)</f>
        <v>#REF!</v>
      </c>
      <c r="L104" s="47" t="e">
        <f>IF(F104="DER PB",VLOOKUP(G104,DER!A:D,4,FALSE),IF(F104="COMPOSIÇÃO",VLOOKUP(G104,#REF!,8,FALSE),IF(F104="SINAPI PB",VLOOKUP(G104,'Sinapi_Comp-12.2025'!G:K,5,FALSE),VLOOKUP(G104,'Sinapi_Insum-12.2025'!A:E,5,FALSE))))</f>
        <v>#REF!</v>
      </c>
      <c r="M104" s="47" t="e">
        <f>ROUND((1+$N$8)*IF(F104="DER PB",VLOOKUP(G104,DER!A:D,4,FALSE),IF(F104="COMPOSIÇÃO",VLOOKUP(G104,#REF!,8,FALSE),IF(F104="SINAPI PB",VLOOKUP(G104,'Sinapi_Comp-12.2025'!G:K,5,FALSE),VLOOKUP(G104,'Sinapi_Insum-12.2025'!A:E,5,FALSE)))),2)</f>
        <v>#REF!</v>
      </c>
      <c r="N104" s="352" t="e">
        <f t="shared" si="4"/>
        <v>#REF!</v>
      </c>
      <c r="O104" s="52" t="e">
        <f t="shared" si="5"/>
        <v>#REF!</v>
      </c>
    </row>
    <row r="105" spans="6:15">
      <c r="F105" s="183" t="e">
        <f>VLOOKUP(H105,#REF!,2,FALSE)</f>
        <v>#REF!</v>
      </c>
      <c r="G105" s="47" t="e">
        <f>VLOOKUP(H105,#REF!,3,FALSE)</f>
        <v>#REF!</v>
      </c>
      <c r="H105" s="47" t="e">
        <f>#REF!</f>
        <v>#REF!</v>
      </c>
      <c r="I105" s="61" t="e">
        <f>VLOOKUP(H105,#REF!,2,FALSE)</f>
        <v>#REF!</v>
      </c>
      <c r="J105" s="47" t="e">
        <f>VLOOKUP(H105,#REF!,14,FALSE)</f>
        <v>#REF!</v>
      </c>
      <c r="K105" s="47" t="e">
        <f>ROUND(VLOOKUP(H105,#REF!,13,FALSE),2)</f>
        <v>#REF!</v>
      </c>
      <c r="L105" s="47" t="e">
        <f>IF(F105="DER PB",VLOOKUP(G105,DER!A:D,4,FALSE),IF(F105="COMPOSIÇÃO",VLOOKUP(G105,#REF!,8,FALSE),IF(F105="SINAPI PB",VLOOKUP(G105,'Sinapi_Comp-12.2025'!G:K,5,FALSE),VLOOKUP(G105,'Sinapi_Insum-12.2025'!A:E,5,FALSE))))</f>
        <v>#REF!</v>
      </c>
      <c r="M105" s="47" t="e">
        <f>ROUND((1+$N$8)*IF(F105="DER PB",VLOOKUP(G105,DER!A:D,4,FALSE),IF(F105="COMPOSIÇÃO",VLOOKUP(G105,#REF!,8,FALSE),IF(F105="SINAPI PB",VLOOKUP(G105,'Sinapi_Comp-12.2025'!G:K,5,FALSE),VLOOKUP(G105,'Sinapi_Insum-12.2025'!A:E,5,FALSE)))),2)</f>
        <v>#REF!</v>
      </c>
      <c r="N105" s="352" t="e">
        <f t="shared" si="4"/>
        <v>#REF!</v>
      </c>
      <c r="O105" s="52" t="e">
        <f t="shared" si="5"/>
        <v>#REF!</v>
      </c>
    </row>
    <row r="106" spans="6:15">
      <c r="F106" s="183" t="e">
        <f>VLOOKUP(H106,#REF!,2,FALSE)</f>
        <v>#REF!</v>
      </c>
      <c r="G106" s="47" t="e">
        <f>VLOOKUP(H106,#REF!,3,FALSE)</f>
        <v>#REF!</v>
      </c>
      <c r="H106" s="47" t="e">
        <f>#REF!</f>
        <v>#REF!</v>
      </c>
      <c r="I106" s="61" t="e">
        <f>VLOOKUP(H106,#REF!,2,FALSE)</f>
        <v>#REF!</v>
      </c>
      <c r="J106" s="47" t="e">
        <f>VLOOKUP(H106,#REF!,14,FALSE)</f>
        <v>#REF!</v>
      </c>
      <c r="K106" s="47" t="e">
        <f>ROUND(VLOOKUP(H106,#REF!,13,FALSE),2)</f>
        <v>#REF!</v>
      </c>
      <c r="L106" s="47" t="e">
        <f>IF(F106="DER PB",VLOOKUP(G106,DER!A:D,4,FALSE),IF(F106="COMPOSIÇÃO",VLOOKUP(G106,#REF!,8,FALSE),IF(F106="SINAPI PB",VLOOKUP(G106,'Sinapi_Comp-12.2025'!G:K,5,FALSE),VLOOKUP(G106,'Sinapi_Insum-12.2025'!A:E,5,FALSE))))</f>
        <v>#REF!</v>
      </c>
      <c r="M106" s="47" t="e">
        <f>ROUND((1+$N$8)*IF(F106="DER PB",VLOOKUP(G106,DER!A:D,4,FALSE),IF(F106="COMPOSIÇÃO",VLOOKUP(G106,#REF!,8,FALSE),IF(F106="SINAPI PB",VLOOKUP(G106,'Sinapi_Comp-12.2025'!G:K,5,FALSE),VLOOKUP(G106,'Sinapi_Insum-12.2025'!A:E,5,FALSE)))),2)</f>
        <v>#REF!</v>
      </c>
      <c r="N106" s="352" t="e">
        <f t="shared" si="4"/>
        <v>#REF!</v>
      </c>
      <c r="O106" s="52" t="e">
        <f t="shared" si="5"/>
        <v>#REF!</v>
      </c>
    </row>
    <row r="107" spans="6:15">
      <c r="F107" s="183" t="e">
        <f>VLOOKUP(H107,#REF!,2,FALSE)</f>
        <v>#REF!</v>
      </c>
      <c r="G107" s="47" t="e">
        <f>VLOOKUP(H107,#REF!,3,FALSE)</f>
        <v>#REF!</v>
      </c>
      <c r="H107" s="47" t="e">
        <f>#REF!</f>
        <v>#REF!</v>
      </c>
      <c r="I107" s="61" t="e">
        <f>VLOOKUP(H107,#REF!,2,FALSE)</f>
        <v>#REF!</v>
      </c>
      <c r="J107" s="47" t="e">
        <f>VLOOKUP(H107,#REF!,14,FALSE)</f>
        <v>#REF!</v>
      </c>
      <c r="K107" s="47" t="e">
        <f>ROUND(VLOOKUP(H107,#REF!,13,FALSE),2)</f>
        <v>#REF!</v>
      </c>
      <c r="L107" s="47" t="e">
        <f>IF(F107="DER PB",VLOOKUP(G107,DER!A:D,4,FALSE),IF(F107="COMPOSIÇÃO",VLOOKUP(G107,#REF!,8,FALSE),IF(F107="SINAPI PB",VLOOKUP(G107,'Sinapi_Comp-12.2025'!G:K,5,FALSE),VLOOKUP(G107,'Sinapi_Insum-12.2025'!A:E,5,FALSE))))</f>
        <v>#REF!</v>
      </c>
      <c r="M107" s="433" t="e">
        <f>L107+$N$8*L107</f>
        <v>#REF!</v>
      </c>
      <c r="N107" s="352" t="e">
        <f t="shared" si="4"/>
        <v>#REF!</v>
      </c>
      <c r="O107" s="52" t="e">
        <f t="shared" si="5"/>
        <v>#REF!</v>
      </c>
    </row>
    <row r="108" spans="6:15">
      <c r="F108" s="183" t="e">
        <f>VLOOKUP(H108,#REF!,2,FALSE)</f>
        <v>#REF!</v>
      </c>
      <c r="G108" s="47" t="e">
        <f>VLOOKUP(H108,#REF!,3,FALSE)</f>
        <v>#REF!</v>
      </c>
      <c r="H108" s="47" t="e">
        <f>#REF!</f>
        <v>#REF!</v>
      </c>
      <c r="I108" s="61" t="e">
        <f>VLOOKUP(H108,#REF!,2,FALSE)</f>
        <v>#REF!</v>
      </c>
      <c r="J108" s="47" t="e">
        <f>VLOOKUP(H108,#REF!,14,FALSE)</f>
        <v>#REF!</v>
      </c>
      <c r="K108" s="47" t="e">
        <f>ROUND(VLOOKUP(H108,#REF!,13,FALSE),2)</f>
        <v>#REF!</v>
      </c>
      <c r="L108" s="47" t="e">
        <f>IF(F108="DER PB",VLOOKUP(G108,DER!A:D,4,FALSE),IF(F108="COMPOSIÇÃO",VLOOKUP(G108,#REF!,8,FALSE),IF(F108="SINAPI PB",VLOOKUP(G108,'Sinapi_Comp-12.2025'!G:K,5,FALSE),VLOOKUP(G108,'Sinapi_Insum-12.2025'!A:E,5,FALSE))))</f>
        <v>#REF!</v>
      </c>
      <c r="M108" s="47" t="e">
        <f>ROUND((1+$N$8)*IF(F108="DER PB",VLOOKUP(G108,DER!A:D,4,FALSE),IF(F108="COMPOSIÇÃO",VLOOKUP(G108,#REF!,8,FALSE),IF(F108="SINAPI PB",VLOOKUP(G108,'Sinapi_Comp-12.2025'!G:K,5,FALSE),VLOOKUP(G108,'Sinapi_Insum-12.2025'!A:E,5,FALSE)))),2)</f>
        <v>#REF!</v>
      </c>
      <c r="N108" s="352" t="e">
        <f t="shared" ref="N108:N139" si="6">ROUND(K108*M108,2)</f>
        <v>#REF!</v>
      </c>
      <c r="O108" s="52" t="e">
        <f t="shared" ref="O108:O139" si="7">N108</f>
        <v>#REF!</v>
      </c>
    </row>
    <row r="109" spans="6:15">
      <c r="F109" s="183" t="e">
        <f>VLOOKUP(H109,#REF!,2,FALSE)</f>
        <v>#REF!</v>
      </c>
      <c r="G109" s="47" t="e">
        <f>VLOOKUP(H109,#REF!,3,FALSE)</f>
        <v>#REF!</v>
      </c>
      <c r="H109" s="47" t="e">
        <f>#REF!</f>
        <v>#REF!</v>
      </c>
      <c r="I109" s="61" t="e">
        <f>VLOOKUP(H109,#REF!,2,FALSE)</f>
        <v>#REF!</v>
      </c>
      <c r="J109" s="47" t="e">
        <f>VLOOKUP(H109,#REF!,14,FALSE)</f>
        <v>#REF!</v>
      </c>
      <c r="K109" s="47" t="e">
        <f>ROUND(VLOOKUP(H109,#REF!,13,FALSE),2)</f>
        <v>#REF!</v>
      </c>
      <c r="L109" s="47" t="e">
        <f>IF(F109="DER PB",VLOOKUP(G109,DER!A:D,4,FALSE),IF(F109="COMPOSIÇÃO",VLOOKUP(G109,#REF!,8,FALSE),IF(F109="SINAPI PB",VLOOKUP(G109,'Sinapi_Comp-12.2025'!G:K,5,FALSE),VLOOKUP(G109,'Sinapi_Insum-12.2025'!A:E,5,FALSE))))</f>
        <v>#REF!</v>
      </c>
      <c r="M109" s="47" t="e">
        <f>ROUND((1+$N$8)*IF(F109="DER PB",VLOOKUP(G109,DER!A:D,4,FALSE),IF(F109="COMPOSIÇÃO",VLOOKUP(G109,#REF!,8,FALSE),IF(F109="SINAPI PB",VLOOKUP(G109,'Sinapi_Comp-12.2025'!G:K,5,FALSE),VLOOKUP(G109,'Sinapi_Insum-12.2025'!A:E,5,FALSE)))),2)</f>
        <v>#REF!</v>
      </c>
      <c r="N109" s="352" t="e">
        <f t="shared" si="6"/>
        <v>#REF!</v>
      </c>
      <c r="O109" s="52" t="e">
        <f t="shared" si="7"/>
        <v>#REF!</v>
      </c>
    </row>
    <row r="110" spans="6:15">
      <c r="F110" s="183" t="e">
        <f>VLOOKUP(H110,#REF!,2,FALSE)</f>
        <v>#REF!</v>
      </c>
      <c r="G110" s="47" t="e">
        <f>VLOOKUP(H110,#REF!,3,FALSE)</f>
        <v>#REF!</v>
      </c>
      <c r="H110" s="47" t="e">
        <f>#REF!</f>
        <v>#REF!</v>
      </c>
      <c r="I110" s="61" t="e">
        <f>VLOOKUP(H110,#REF!,2,FALSE)</f>
        <v>#REF!</v>
      </c>
      <c r="J110" s="47" t="e">
        <f>VLOOKUP(H110,#REF!,14,FALSE)</f>
        <v>#REF!</v>
      </c>
      <c r="K110" s="47" t="e">
        <f>ROUND(VLOOKUP(H110,#REF!,13,FALSE),2)</f>
        <v>#REF!</v>
      </c>
      <c r="L110" s="47" t="e">
        <f>IF(F110="DER PB",VLOOKUP(G110,DER!A:D,4,FALSE),IF(F110="COMPOSIÇÃO",VLOOKUP(G110,#REF!,8,FALSE),IF(F110="SINAPI PB",VLOOKUP(G110,'Sinapi_Comp-12.2025'!G:K,5,FALSE),VLOOKUP(G110,'Sinapi_Insum-12.2025'!A:E,5,FALSE))))</f>
        <v>#REF!</v>
      </c>
      <c r="M110" s="47" t="e">
        <f>ROUND((1+$N$8)*IF(F110="DER PB",VLOOKUP(G110,DER!A:D,4,FALSE),IF(F110="COMPOSIÇÃO",VLOOKUP(G110,#REF!,8,FALSE),IF(F110="SINAPI PB",VLOOKUP(G110,'Sinapi_Comp-12.2025'!G:K,5,FALSE),VLOOKUP(G110,'Sinapi_Insum-12.2025'!A:E,5,FALSE)))),2)</f>
        <v>#REF!</v>
      </c>
      <c r="N110" s="352" t="e">
        <f t="shared" si="6"/>
        <v>#REF!</v>
      </c>
      <c r="O110" s="52" t="e">
        <f t="shared" si="7"/>
        <v>#REF!</v>
      </c>
    </row>
    <row r="111" spans="6:15">
      <c r="F111" s="183" t="e">
        <f>VLOOKUP(H111,#REF!,2,FALSE)</f>
        <v>#REF!</v>
      </c>
      <c r="G111" s="47" t="e">
        <f>VLOOKUP(H111,#REF!,3,FALSE)</f>
        <v>#REF!</v>
      </c>
      <c r="H111" s="47" t="e">
        <f>#REF!</f>
        <v>#REF!</v>
      </c>
      <c r="I111" s="61" t="e">
        <f>VLOOKUP(H111,#REF!,2,FALSE)</f>
        <v>#REF!</v>
      </c>
      <c r="J111" s="47" t="e">
        <f>VLOOKUP(H111,#REF!,14,FALSE)</f>
        <v>#REF!</v>
      </c>
      <c r="K111" s="47" t="e">
        <f>ROUND(VLOOKUP(H111,#REF!,13,FALSE),2)</f>
        <v>#REF!</v>
      </c>
      <c r="L111" s="47" t="e">
        <f>IF(F111="DER PB",VLOOKUP(G111,DER!A:D,4,FALSE),IF(F111="COMPOSIÇÃO",VLOOKUP(G111,#REF!,8,FALSE),IF(F111="SINAPI PB",VLOOKUP(G111,'Sinapi_Comp-12.2025'!G:K,5,FALSE),VLOOKUP(G111,'Sinapi_Insum-12.2025'!A:E,5,FALSE))))</f>
        <v>#REF!</v>
      </c>
      <c r="M111" s="47" t="e">
        <f>ROUND((1+$N$8)*IF(F111="DER PB",VLOOKUP(G111,DER!A:D,4,FALSE),IF(F111="COMPOSIÇÃO",VLOOKUP(G111,#REF!,8,FALSE),IF(F111="SINAPI PB",VLOOKUP(G111,'Sinapi_Comp-12.2025'!G:K,5,FALSE),VLOOKUP(G111,'Sinapi_Insum-12.2025'!A:E,5,FALSE)))),2)</f>
        <v>#REF!</v>
      </c>
      <c r="N111" s="352" t="e">
        <f t="shared" si="6"/>
        <v>#REF!</v>
      </c>
      <c r="O111" s="52" t="e">
        <f t="shared" si="7"/>
        <v>#REF!</v>
      </c>
    </row>
    <row r="112" spans="6:15">
      <c r="F112" s="183" t="e">
        <f>VLOOKUP(H112,#REF!,2,FALSE)</f>
        <v>#REF!</v>
      </c>
      <c r="G112" s="47" t="e">
        <f>VLOOKUP(H112,#REF!,3,FALSE)</f>
        <v>#REF!</v>
      </c>
      <c r="H112" s="47" t="e">
        <f>#REF!</f>
        <v>#REF!</v>
      </c>
      <c r="I112" s="61" t="e">
        <f>VLOOKUP(H112,#REF!,2,FALSE)</f>
        <v>#REF!</v>
      </c>
      <c r="J112" s="47" t="e">
        <f>VLOOKUP(H112,#REF!,14,FALSE)</f>
        <v>#REF!</v>
      </c>
      <c r="K112" s="47" t="e">
        <f>ROUND(VLOOKUP(H112,#REF!,13,FALSE),2)</f>
        <v>#REF!</v>
      </c>
      <c r="L112" s="47" t="e">
        <f>IF(F112="DER PB",VLOOKUP(G112,DER!A:D,4,FALSE),IF(F112="COMPOSIÇÃO",VLOOKUP(G112,#REF!,8,FALSE),IF(F112="SINAPI PB",VLOOKUP(G112,'Sinapi_Comp-12.2025'!G:K,5,FALSE),VLOOKUP(G112,'Sinapi_Insum-12.2025'!A:E,5,FALSE))))</f>
        <v>#REF!</v>
      </c>
      <c r="M112" s="47" t="e">
        <f>ROUND((1+$N$8)*IF(F112="DER PB",VLOOKUP(G112,DER!A:D,4,FALSE),IF(F112="COMPOSIÇÃO",VLOOKUP(G112,#REF!,8,FALSE),IF(F112="SINAPI PB",VLOOKUP(G112,'Sinapi_Comp-12.2025'!G:K,5,FALSE),VLOOKUP(G112,'Sinapi_Insum-12.2025'!A:E,5,FALSE)))),2)</f>
        <v>#REF!</v>
      </c>
      <c r="N112" s="352" t="e">
        <f t="shared" si="6"/>
        <v>#REF!</v>
      </c>
      <c r="O112" s="52" t="e">
        <f t="shared" si="7"/>
        <v>#REF!</v>
      </c>
    </row>
    <row r="113" spans="6:15">
      <c r="F113" s="183" t="e">
        <f>VLOOKUP(H113,#REF!,2,FALSE)</f>
        <v>#REF!</v>
      </c>
      <c r="G113" s="47" t="e">
        <f>VLOOKUP(H113,#REF!,3,FALSE)</f>
        <v>#REF!</v>
      </c>
      <c r="H113" s="47" t="e">
        <f>#REF!</f>
        <v>#REF!</v>
      </c>
      <c r="I113" s="61" t="e">
        <f>VLOOKUP(H113,#REF!,2,FALSE)</f>
        <v>#REF!</v>
      </c>
      <c r="J113" s="47" t="e">
        <f>VLOOKUP(H113,#REF!,14,FALSE)</f>
        <v>#REF!</v>
      </c>
      <c r="K113" s="47" t="e">
        <f>ROUND(VLOOKUP(H113,#REF!,13,FALSE),2)</f>
        <v>#REF!</v>
      </c>
      <c r="L113" s="47" t="e">
        <f>IF(F113="DER PB",VLOOKUP(G113,DER!A:D,4,FALSE),IF(F113="COMPOSIÇÃO",VLOOKUP(G113,#REF!,8,FALSE),IF(F113="SINAPI PB",VLOOKUP(G113,'Sinapi_Comp-12.2025'!G:K,5,FALSE),VLOOKUP(G113,'Sinapi_Insum-12.2025'!A:E,5,FALSE))))</f>
        <v>#REF!</v>
      </c>
      <c r="M113" s="47" t="e">
        <f>ROUND((1+$N$8)*IF(F113="DER PB",VLOOKUP(G113,DER!A:D,4,FALSE),IF(F113="COMPOSIÇÃO",VLOOKUP(G113,#REF!,8,FALSE),IF(F113="SINAPI PB",VLOOKUP(G113,'Sinapi_Comp-12.2025'!G:K,5,FALSE),VLOOKUP(G113,'Sinapi_Insum-12.2025'!A:E,5,FALSE)))),2)</f>
        <v>#REF!</v>
      </c>
      <c r="N113" s="352" t="e">
        <f t="shared" si="6"/>
        <v>#REF!</v>
      </c>
      <c r="O113" s="52" t="e">
        <f t="shared" si="7"/>
        <v>#REF!</v>
      </c>
    </row>
    <row r="114" spans="6:15">
      <c r="F114" s="183" t="e">
        <f>VLOOKUP(H114,#REF!,2,FALSE)</f>
        <v>#REF!</v>
      </c>
      <c r="G114" s="47" t="e">
        <f>VLOOKUP(H114,#REF!,3,FALSE)</f>
        <v>#REF!</v>
      </c>
      <c r="H114" s="47" t="e">
        <f>#REF!</f>
        <v>#REF!</v>
      </c>
      <c r="I114" s="61" t="e">
        <f>VLOOKUP(H114,#REF!,2,FALSE)</f>
        <v>#REF!</v>
      </c>
      <c r="J114" s="47" t="e">
        <f>VLOOKUP(H114,#REF!,14,FALSE)</f>
        <v>#REF!</v>
      </c>
      <c r="K114" s="47" t="e">
        <f>ROUND(VLOOKUP(H114,#REF!,13,FALSE),2)</f>
        <v>#REF!</v>
      </c>
      <c r="L114" s="47" t="e">
        <f>IF(F114="DER PB",VLOOKUP(G114,DER!A:D,4,FALSE),IF(F114="COMPOSIÇÃO",VLOOKUP(G114,#REF!,8,FALSE),IF(F114="SINAPI PB",VLOOKUP(G114,'Sinapi_Comp-12.2025'!G:K,5,FALSE),VLOOKUP(G114,'Sinapi_Insum-12.2025'!A:E,5,FALSE))))</f>
        <v>#REF!</v>
      </c>
      <c r="M114" s="47" t="e">
        <f>ROUND((1+$N$8)*IF(F114="DER PB",VLOOKUP(G114,DER!A:D,4,FALSE),IF(F114="COMPOSIÇÃO",VLOOKUP(G114,#REF!,8,FALSE),IF(F114="SINAPI PB",VLOOKUP(G114,'Sinapi_Comp-12.2025'!G:K,5,FALSE),VLOOKUP(G114,'Sinapi_Insum-12.2025'!A:E,5,FALSE)))),2)</f>
        <v>#REF!</v>
      </c>
      <c r="N114" s="352" t="e">
        <f t="shared" si="6"/>
        <v>#REF!</v>
      </c>
      <c r="O114" s="52" t="e">
        <f t="shared" si="7"/>
        <v>#REF!</v>
      </c>
    </row>
    <row r="115" spans="6:15">
      <c r="F115" s="183" t="e">
        <f>VLOOKUP(H115,#REF!,2,FALSE)</f>
        <v>#REF!</v>
      </c>
      <c r="G115" s="47" t="e">
        <f>VLOOKUP(H115,#REF!,3,FALSE)</f>
        <v>#REF!</v>
      </c>
      <c r="H115" s="47" t="e">
        <f>#REF!</f>
        <v>#REF!</v>
      </c>
      <c r="I115" s="61" t="e">
        <f>VLOOKUP(H115,#REF!,2,FALSE)</f>
        <v>#REF!</v>
      </c>
      <c r="J115" s="47" t="e">
        <f>VLOOKUP(H115,#REF!,14,FALSE)</f>
        <v>#REF!</v>
      </c>
      <c r="K115" s="47" t="e">
        <f>ROUND(VLOOKUP(H115,#REF!,13,FALSE),2)</f>
        <v>#REF!</v>
      </c>
      <c r="L115" s="47" t="e">
        <f>IF(F115="DER PB",VLOOKUP(G115,DER!A:D,4,FALSE),IF(F115="COMPOSIÇÃO",VLOOKUP(G115,#REF!,8,FALSE),IF(F115="SINAPI PB",VLOOKUP(G115,'Sinapi_Comp-12.2025'!G:K,5,FALSE),VLOOKUP(G115,'Sinapi_Insum-12.2025'!A:E,5,FALSE))))</f>
        <v>#REF!</v>
      </c>
      <c r="M115" s="47" t="e">
        <f>ROUND((1+$N$8)*IF(F115="DER PB",VLOOKUP(G115,DER!A:D,4,FALSE),IF(F115="COMPOSIÇÃO",VLOOKUP(G115,#REF!,8,FALSE),IF(F115="SINAPI PB",VLOOKUP(G115,'Sinapi_Comp-12.2025'!G:K,5,FALSE),VLOOKUP(G115,'Sinapi_Insum-12.2025'!A:E,5,FALSE)))),2)</f>
        <v>#REF!</v>
      </c>
      <c r="N115" s="352" t="e">
        <f t="shared" si="6"/>
        <v>#REF!</v>
      </c>
      <c r="O115" s="52" t="e">
        <f t="shared" si="7"/>
        <v>#REF!</v>
      </c>
    </row>
    <row r="116" spans="6:15">
      <c r="F116" s="353" t="e">
        <f>VLOOKUP(H116,#REF!,2,FALSE)</f>
        <v>#REF!</v>
      </c>
      <c r="G116" s="47" t="e">
        <f>VLOOKUP(H116,#REF!,3,FALSE)</f>
        <v>#REF!</v>
      </c>
      <c r="H116" s="47" t="e">
        <f>#REF!</f>
        <v>#REF!</v>
      </c>
      <c r="I116" s="61" t="e">
        <f>VLOOKUP(H116,#REF!,2,FALSE)</f>
        <v>#REF!</v>
      </c>
      <c r="J116" s="47" t="e">
        <f>VLOOKUP(H116,#REF!,14,FALSE)</f>
        <v>#REF!</v>
      </c>
      <c r="K116" s="47" t="e">
        <f>ROUND(VLOOKUP(H116,#REF!,13,FALSE),2)</f>
        <v>#REF!</v>
      </c>
      <c r="L116" s="47" t="e">
        <f>IF(F116="DER PB",VLOOKUP(G116,DER!A:D,4,FALSE),IF(F116="COMPOSIÇÃO",VLOOKUP(G116,#REF!,8,FALSE),IF(F116="SINAPI PB",VLOOKUP(G116,'Sinapi_Comp-12.2025'!G:K,5,FALSE),VLOOKUP(G116,'Sinapi_Insum-12.2025'!A:E,5,FALSE))))</f>
        <v>#REF!</v>
      </c>
      <c r="M116" s="47" t="e">
        <f>ROUND((1+$N$8)*IF(F116="DER PB",VLOOKUP(G116,DER!A:D,4,FALSE),IF(F116="COMPOSIÇÃO",VLOOKUP(G116,#REF!,8,FALSE),IF(F116="SINAPI PB",VLOOKUP(G116,'Sinapi_Comp-12.2025'!G:K,5,FALSE),VLOOKUP(G116,'Sinapi_Insum-12.2025'!A:E,5,FALSE)))),2)</f>
        <v>#REF!</v>
      </c>
      <c r="N116" s="352" t="e">
        <f t="shared" si="6"/>
        <v>#REF!</v>
      </c>
      <c r="O116" s="52" t="e">
        <f t="shared" si="7"/>
        <v>#REF!</v>
      </c>
    </row>
    <row r="117" spans="6:15">
      <c r="F117" s="183" t="e">
        <f>VLOOKUP(H117,#REF!,2,FALSE)</f>
        <v>#REF!</v>
      </c>
      <c r="G117" s="47" t="e">
        <f>VLOOKUP(H117,#REF!,3,FALSE)</f>
        <v>#REF!</v>
      </c>
      <c r="H117" s="47" t="e">
        <f>#REF!</f>
        <v>#REF!</v>
      </c>
      <c r="I117" s="61" t="e">
        <f>VLOOKUP(H117,#REF!,2,FALSE)</f>
        <v>#REF!</v>
      </c>
      <c r="J117" s="47" t="e">
        <f>VLOOKUP(H117,#REF!,14,FALSE)</f>
        <v>#REF!</v>
      </c>
      <c r="K117" s="47" t="e">
        <f>ROUND(VLOOKUP(H117,#REF!,13,FALSE),2)</f>
        <v>#REF!</v>
      </c>
      <c r="L117" s="47" t="e">
        <f>IF(F117="DER PB",VLOOKUP(G117,DER!A:D,4,FALSE),IF(F117="COMPOSIÇÃO",VLOOKUP(G117,#REF!,8,FALSE),IF(F117="SINAPI PB",VLOOKUP(G117,'Sinapi_Comp-12.2025'!G:K,5,FALSE),VLOOKUP(G117,'Sinapi_Insum-12.2025'!A:E,5,FALSE))))</f>
        <v>#REF!</v>
      </c>
      <c r="M117" s="47" t="e">
        <f>ROUND((1+$N$8)*IF(F117="DER PB",VLOOKUP(G117,DER!A:D,4,FALSE),IF(F117="COMPOSIÇÃO",VLOOKUP(G117,#REF!,8,FALSE),IF(F117="SINAPI PB",VLOOKUP(G117,'Sinapi_Comp-12.2025'!G:K,5,FALSE),VLOOKUP(G117,'Sinapi_Insum-12.2025'!A:E,5,FALSE)))),2)</f>
        <v>#REF!</v>
      </c>
      <c r="N117" s="352" t="e">
        <f t="shared" si="6"/>
        <v>#REF!</v>
      </c>
      <c r="O117" s="52" t="e">
        <f t="shared" si="7"/>
        <v>#REF!</v>
      </c>
    </row>
    <row r="118" spans="6:15">
      <c r="F118" s="353" t="e">
        <f>VLOOKUP(H118,#REF!,2,FALSE)</f>
        <v>#REF!</v>
      </c>
      <c r="G118" s="47" t="e">
        <f>VLOOKUP(H118,#REF!,3,FALSE)</f>
        <v>#REF!</v>
      </c>
      <c r="H118" s="47" t="e">
        <f>#REF!</f>
        <v>#REF!</v>
      </c>
      <c r="I118" s="61" t="e">
        <f>VLOOKUP(H118,#REF!,2,FALSE)</f>
        <v>#REF!</v>
      </c>
      <c r="J118" s="47" t="e">
        <f>VLOOKUP(H118,#REF!,14,FALSE)</f>
        <v>#REF!</v>
      </c>
      <c r="K118" s="47" t="e">
        <f>ROUND(VLOOKUP(H118,#REF!,13,FALSE),2)</f>
        <v>#REF!</v>
      </c>
      <c r="L118" s="47" t="e">
        <f>IF(F118="DER PB",VLOOKUP(G118,DER!A:D,4,FALSE),IF(F118="COMPOSIÇÃO",VLOOKUP(G118,#REF!,8,FALSE),IF(F118="SINAPI PB",VLOOKUP(G118,'Sinapi_Comp-12.2025'!G:K,5,FALSE),VLOOKUP(G118,'Sinapi_Insum-12.2025'!A:E,5,FALSE))))</f>
        <v>#REF!</v>
      </c>
      <c r="M118" s="47" t="e">
        <f>ROUND((1+$N$8)*IF(F118="DER PB",VLOOKUP(G118,DER!A:D,4,FALSE),IF(F118="COMPOSIÇÃO",VLOOKUP(G118,#REF!,8,FALSE),IF(F118="SINAPI PB",VLOOKUP(G118,'Sinapi_Comp-12.2025'!G:K,5,FALSE),VLOOKUP(G118,'Sinapi_Insum-12.2025'!A:E,5,FALSE)))),2)</f>
        <v>#REF!</v>
      </c>
      <c r="N118" s="352" t="e">
        <f t="shared" si="6"/>
        <v>#REF!</v>
      </c>
      <c r="O118" s="52" t="e">
        <f t="shared" si="7"/>
        <v>#REF!</v>
      </c>
    </row>
    <row r="119" spans="6:15">
      <c r="F119" s="183" t="e">
        <f>VLOOKUP(H119,#REF!,2,FALSE)</f>
        <v>#REF!</v>
      </c>
      <c r="G119" s="47" t="e">
        <f>VLOOKUP(H119,#REF!,3,FALSE)</f>
        <v>#REF!</v>
      </c>
      <c r="H119" s="47" t="e">
        <f>#REF!</f>
        <v>#REF!</v>
      </c>
      <c r="I119" s="61" t="e">
        <f>VLOOKUP(H119,#REF!,2,FALSE)</f>
        <v>#REF!</v>
      </c>
      <c r="J119" s="47" t="e">
        <f>VLOOKUP(H119,#REF!,14,FALSE)</f>
        <v>#REF!</v>
      </c>
      <c r="K119" s="47" t="e">
        <f>ROUND(VLOOKUP(H119,#REF!,13,FALSE),2)</f>
        <v>#REF!</v>
      </c>
      <c r="L119" s="47" t="e">
        <f>IF(F119="DER PB",VLOOKUP(G119,DER!A:D,4,FALSE),IF(F119="COMPOSIÇÃO",VLOOKUP(G119,#REF!,8,FALSE),IF(F119="SINAPI PB",VLOOKUP(G119,'Sinapi_Comp-12.2025'!G:K,5,FALSE),VLOOKUP(G119,'Sinapi_Insum-12.2025'!A:E,5,FALSE))))</f>
        <v>#REF!</v>
      </c>
      <c r="M119" s="47" t="e">
        <f>ROUND((1+$N$8)*IF(F119="DER PB",VLOOKUP(G119,DER!A:D,4,FALSE),IF(F119="COMPOSIÇÃO",VLOOKUP(G119,#REF!,8,FALSE),IF(F119="SINAPI PB",VLOOKUP(G119,'Sinapi_Comp-12.2025'!G:K,5,FALSE),VLOOKUP(G119,'Sinapi_Insum-12.2025'!A:E,5,FALSE)))),2)</f>
        <v>#REF!</v>
      </c>
      <c r="N119" s="352" t="e">
        <f t="shared" si="6"/>
        <v>#REF!</v>
      </c>
      <c r="O119" s="52" t="e">
        <f t="shared" si="7"/>
        <v>#REF!</v>
      </c>
    </row>
    <row r="120" spans="6:15">
      <c r="F120" s="183" t="e">
        <f>VLOOKUP(H120,#REF!,2,FALSE)</f>
        <v>#REF!</v>
      </c>
      <c r="G120" s="47" t="e">
        <f>VLOOKUP(H120,#REF!,3,FALSE)</f>
        <v>#REF!</v>
      </c>
      <c r="H120" s="47" t="e">
        <f>#REF!</f>
        <v>#REF!</v>
      </c>
      <c r="I120" s="61" t="e">
        <f>VLOOKUP(H120,#REF!,2,FALSE)</f>
        <v>#REF!</v>
      </c>
      <c r="J120" s="47" t="e">
        <f>VLOOKUP(H120,#REF!,14,FALSE)</f>
        <v>#REF!</v>
      </c>
      <c r="K120" s="47" t="e">
        <f>ROUND(VLOOKUP(H120,#REF!,13,FALSE),2)</f>
        <v>#REF!</v>
      </c>
      <c r="L120" s="47" t="e">
        <f>IF(F120="DER PB",VLOOKUP(G120,DER!A:D,4,FALSE),IF(F120="COMPOSIÇÃO",VLOOKUP(G120,#REF!,8,FALSE),IF(F120="SINAPI PB",VLOOKUP(G120,'Sinapi_Comp-12.2025'!G:K,5,FALSE),VLOOKUP(G120,'Sinapi_Insum-12.2025'!A:E,5,FALSE))))</f>
        <v>#REF!</v>
      </c>
      <c r="M120" s="47" t="e">
        <f>ROUND((1+$N$8)*IF(F120="DER PB",VLOOKUP(G120,DER!A:D,4,FALSE),IF(F120="COMPOSIÇÃO",VLOOKUP(G120,#REF!,8,FALSE),IF(F120="SINAPI PB",VLOOKUP(G120,'Sinapi_Comp-12.2025'!G:K,5,FALSE),VLOOKUP(G120,'Sinapi_Insum-12.2025'!A:E,5,FALSE)))),2)</f>
        <v>#REF!</v>
      </c>
      <c r="N120" s="352" t="e">
        <f t="shared" si="6"/>
        <v>#REF!</v>
      </c>
      <c r="O120" s="52" t="e">
        <f t="shared" si="7"/>
        <v>#REF!</v>
      </c>
    </row>
    <row r="121" spans="6:15">
      <c r="F121" s="183" t="e">
        <f>VLOOKUP(H121,#REF!,2,FALSE)</f>
        <v>#REF!</v>
      </c>
      <c r="G121" s="47" t="e">
        <f>VLOOKUP(H121,#REF!,3,FALSE)</f>
        <v>#REF!</v>
      </c>
      <c r="H121" s="47" t="e">
        <f>#REF!</f>
        <v>#REF!</v>
      </c>
      <c r="I121" s="61" t="e">
        <f>VLOOKUP(H121,#REF!,2,FALSE)</f>
        <v>#REF!</v>
      </c>
      <c r="J121" s="47" t="e">
        <f>VLOOKUP(H121,#REF!,14,FALSE)</f>
        <v>#REF!</v>
      </c>
      <c r="K121" s="47" t="e">
        <f>ROUND(VLOOKUP(H121,#REF!,13,FALSE),2)</f>
        <v>#REF!</v>
      </c>
      <c r="L121" s="47" t="e">
        <f>IF(F121="DER PB",VLOOKUP(G121,DER!A:D,4,FALSE),IF(F121="COMPOSIÇÃO",VLOOKUP(G121,#REF!,8,FALSE),IF(F121="SINAPI PB",VLOOKUP(G121,'Sinapi_Comp-12.2025'!G:K,5,FALSE),VLOOKUP(G121,'Sinapi_Insum-12.2025'!A:E,5,FALSE))))</f>
        <v>#REF!</v>
      </c>
      <c r="M121" s="47" t="e">
        <f>ROUND((1+$N$8)*IF(F121="DER PB",VLOOKUP(G121,DER!A:D,4,FALSE),IF(F121="COMPOSIÇÃO",VLOOKUP(G121,#REF!,8,FALSE),IF(F121="SINAPI PB",VLOOKUP(G121,'Sinapi_Comp-12.2025'!G:K,5,FALSE),VLOOKUP(G121,'Sinapi_Insum-12.2025'!A:E,5,FALSE)))),2)</f>
        <v>#REF!</v>
      </c>
      <c r="N121" s="352" t="e">
        <f t="shared" si="6"/>
        <v>#REF!</v>
      </c>
      <c r="O121" s="52" t="e">
        <f t="shared" si="7"/>
        <v>#REF!</v>
      </c>
    </row>
    <row r="122" spans="6:15">
      <c r="F122" s="183" t="e">
        <f>VLOOKUP(H122,#REF!,2,FALSE)</f>
        <v>#REF!</v>
      </c>
      <c r="G122" s="47" t="e">
        <f>VLOOKUP(H122,#REF!,3,FALSE)</f>
        <v>#REF!</v>
      </c>
      <c r="H122" s="47" t="e">
        <f>#REF!</f>
        <v>#REF!</v>
      </c>
      <c r="I122" s="61" t="e">
        <f>VLOOKUP(H122,#REF!,2,FALSE)</f>
        <v>#REF!</v>
      </c>
      <c r="J122" s="47" t="e">
        <f>VLOOKUP(H122,#REF!,14,FALSE)</f>
        <v>#REF!</v>
      </c>
      <c r="K122" s="47" t="e">
        <f>ROUND(VLOOKUP(H122,#REF!,13,FALSE),2)</f>
        <v>#REF!</v>
      </c>
      <c r="L122" s="47" t="e">
        <f>IF(F122="DER PB",VLOOKUP(G122,DER!A:D,4,FALSE),IF(F122="COMPOSIÇÃO",VLOOKUP(G122,#REF!,8,FALSE),IF(F122="SINAPI PB",VLOOKUP(G122,'Sinapi_Comp-12.2025'!G:K,5,FALSE),VLOOKUP(G122,'Sinapi_Insum-12.2025'!A:E,5,FALSE))))</f>
        <v>#REF!</v>
      </c>
      <c r="M122" s="47" t="e">
        <f>ROUND((1+$N$8)*IF(F122="DER PB",VLOOKUP(G122,DER!A:D,4,FALSE),IF(F122="COMPOSIÇÃO",VLOOKUP(G122,#REF!,8,FALSE),IF(F122="SINAPI PB",VLOOKUP(G122,'Sinapi_Comp-12.2025'!G:K,5,FALSE),VLOOKUP(G122,'Sinapi_Insum-12.2025'!A:E,5,FALSE)))),2)</f>
        <v>#REF!</v>
      </c>
      <c r="N122" s="352" t="e">
        <f t="shared" si="6"/>
        <v>#REF!</v>
      </c>
      <c r="O122" s="52" t="e">
        <f t="shared" si="7"/>
        <v>#REF!</v>
      </c>
    </row>
    <row r="123" spans="6:15">
      <c r="F123" s="183" t="e">
        <f>VLOOKUP(H123,#REF!,2,FALSE)</f>
        <v>#REF!</v>
      </c>
      <c r="G123" s="47" t="e">
        <f>VLOOKUP(H123,#REF!,3,FALSE)</f>
        <v>#REF!</v>
      </c>
      <c r="H123" s="47" t="e">
        <f>#REF!</f>
        <v>#REF!</v>
      </c>
      <c r="I123" s="61" t="e">
        <f>VLOOKUP(H123,#REF!,2,FALSE)</f>
        <v>#REF!</v>
      </c>
      <c r="J123" s="47" t="e">
        <f>VLOOKUP(H123,#REF!,14,FALSE)</f>
        <v>#REF!</v>
      </c>
      <c r="K123" s="47" t="e">
        <f>ROUND(VLOOKUP(H123,#REF!,13,FALSE),2)</f>
        <v>#REF!</v>
      </c>
      <c r="L123" s="47" t="e">
        <f>IF(F123="DER PB",VLOOKUP(G123,DER!A:D,4,FALSE),IF(F123="COMPOSIÇÃO",VLOOKUP(G123,#REF!,8,FALSE),IF(F123="SINAPI PB",VLOOKUP(G123,'Sinapi_Comp-12.2025'!G:K,5,FALSE),VLOOKUP(G123,'Sinapi_Insum-12.2025'!A:E,5,FALSE))))</f>
        <v>#REF!</v>
      </c>
      <c r="M123" s="47" t="e">
        <f>ROUND((1+$N$8)*IF(F123="DER PB",VLOOKUP(G123,DER!A:D,4,FALSE),IF(F123="COMPOSIÇÃO",VLOOKUP(G123,#REF!,8,FALSE),IF(F123="SINAPI PB",VLOOKUP(G123,'Sinapi_Comp-12.2025'!G:K,5,FALSE),VLOOKUP(G123,'Sinapi_Insum-12.2025'!A:E,5,FALSE)))),2)</f>
        <v>#REF!</v>
      </c>
      <c r="N123" s="352" t="e">
        <f t="shared" si="6"/>
        <v>#REF!</v>
      </c>
      <c r="O123" s="52" t="e">
        <f t="shared" si="7"/>
        <v>#REF!</v>
      </c>
    </row>
    <row r="124" spans="6:15">
      <c r="F124" s="183" t="e">
        <f>VLOOKUP(H124,#REF!,2,FALSE)</f>
        <v>#REF!</v>
      </c>
      <c r="G124" s="47" t="e">
        <f>VLOOKUP(H124,#REF!,3,FALSE)</f>
        <v>#REF!</v>
      </c>
      <c r="H124" s="47" t="e">
        <f>#REF!</f>
        <v>#REF!</v>
      </c>
      <c r="I124" s="61" t="e">
        <f>VLOOKUP(H124,#REF!,2,FALSE)</f>
        <v>#REF!</v>
      </c>
      <c r="J124" s="47" t="e">
        <f>VLOOKUP(H124,#REF!,14,FALSE)</f>
        <v>#REF!</v>
      </c>
      <c r="K124" s="47" t="e">
        <f>ROUND(VLOOKUP(H124,#REF!,13,FALSE),2)</f>
        <v>#REF!</v>
      </c>
      <c r="L124" s="47" t="e">
        <f>IF(F124="DER PB",VLOOKUP(G124,DER!A:D,4,FALSE),IF(F124="COMPOSIÇÃO",VLOOKUP(G124,#REF!,8,FALSE),IF(F124="SINAPI PB",VLOOKUP(G124,'Sinapi_Comp-12.2025'!G:K,5,FALSE),VLOOKUP(G124,'Sinapi_Insum-12.2025'!A:E,5,FALSE))))</f>
        <v>#REF!</v>
      </c>
      <c r="M124" s="47" t="e">
        <f>ROUND((1+$N$8)*IF(F124="DER PB",VLOOKUP(G124,DER!A:D,4,FALSE),IF(F124="COMPOSIÇÃO",VLOOKUP(G124,#REF!,8,FALSE),IF(F124="SINAPI PB",VLOOKUP(G124,'Sinapi_Comp-12.2025'!G:K,5,FALSE),VLOOKUP(G124,'Sinapi_Insum-12.2025'!A:E,5,FALSE)))),2)</f>
        <v>#REF!</v>
      </c>
      <c r="N124" s="352" t="e">
        <f t="shared" si="6"/>
        <v>#REF!</v>
      </c>
      <c r="O124" s="52" t="e">
        <f t="shared" si="7"/>
        <v>#REF!</v>
      </c>
    </row>
    <row r="125" spans="6:15">
      <c r="F125" s="183" t="e">
        <f>VLOOKUP(H125,#REF!,2,FALSE)</f>
        <v>#REF!</v>
      </c>
      <c r="G125" s="47" t="e">
        <f>VLOOKUP(H125,#REF!,3,FALSE)</f>
        <v>#REF!</v>
      </c>
      <c r="H125" s="47" t="e">
        <f>#REF!</f>
        <v>#REF!</v>
      </c>
      <c r="I125" s="61" t="e">
        <f>VLOOKUP(H125,#REF!,2,FALSE)</f>
        <v>#REF!</v>
      </c>
      <c r="J125" s="47" t="e">
        <f>VLOOKUP(H125,#REF!,14,FALSE)</f>
        <v>#REF!</v>
      </c>
      <c r="K125" s="47" t="e">
        <f>ROUND(VLOOKUP(H125,#REF!,13,FALSE),2)</f>
        <v>#REF!</v>
      </c>
      <c r="L125" s="47" t="e">
        <f>IF(F125="DER PB",VLOOKUP(G125,DER!A:D,4,FALSE),IF(F125="COMPOSIÇÃO",VLOOKUP(G125,#REF!,8,FALSE),IF(F125="SINAPI PB",VLOOKUP(G125,'Sinapi_Comp-12.2025'!G:K,5,FALSE),VLOOKUP(G125,'Sinapi_Insum-12.2025'!A:E,5,FALSE))))</f>
        <v>#REF!</v>
      </c>
      <c r="M125" s="47" t="e">
        <f>ROUND((1+$N$8)*IF(F125="DER PB",VLOOKUP(G125,DER!A:D,4,FALSE),IF(F125="COMPOSIÇÃO",VLOOKUP(G125,#REF!,8,FALSE),IF(F125="SINAPI PB",VLOOKUP(G125,'Sinapi_Comp-12.2025'!G:K,5,FALSE),VLOOKUP(G125,'Sinapi_Insum-12.2025'!A:E,5,FALSE)))),2)</f>
        <v>#REF!</v>
      </c>
      <c r="N125" s="352" t="e">
        <f t="shared" si="6"/>
        <v>#REF!</v>
      </c>
      <c r="O125" s="52" t="e">
        <f t="shared" si="7"/>
        <v>#REF!</v>
      </c>
    </row>
    <row r="126" spans="6:15">
      <c r="F126" s="183" t="e">
        <f>VLOOKUP(H126,#REF!,2,FALSE)</f>
        <v>#REF!</v>
      </c>
      <c r="G126" s="47" t="e">
        <f>VLOOKUP(H126,#REF!,3,FALSE)</f>
        <v>#REF!</v>
      </c>
      <c r="H126" s="47" t="e">
        <f>#REF!</f>
        <v>#REF!</v>
      </c>
      <c r="I126" s="61" t="e">
        <f>VLOOKUP(H126,#REF!,2,FALSE)</f>
        <v>#REF!</v>
      </c>
      <c r="J126" s="47" t="e">
        <f>VLOOKUP(H126,#REF!,14,FALSE)</f>
        <v>#REF!</v>
      </c>
      <c r="K126" s="47" t="e">
        <f>ROUND(VLOOKUP(H126,#REF!,13,FALSE),2)</f>
        <v>#REF!</v>
      </c>
      <c r="L126" s="47" t="e">
        <f>IF(F126="DER PB",VLOOKUP(G126,DER!A:D,4,FALSE),IF(F126="COMPOSIÇÃO",VLOOKUP(G126,#REF!,8,FALSE),IF(F126="SINAPI PB",VLOOKUP(G126,'Sinapi_Comp-12.2025'!G:K,5,FALSE),VLOOKUP(G126,'Sinapi_Insum-12.2025'!A:E,5,FALSE))))</f>
        <v>#REF!</v>
      </c>
      <c r="M126" s="47" t="e">
        <f>ROUND((1+$N$8)*IF(F126="DER PB",VLOOKUP(G126,DER!A:D,4,FALSE),IF(F126="COMPOSIÇÃO",VLOOKUP(G126,#REF!,8,FALSE),IF(F126="SINAPI PB",VLOOKUP(G126,'Sinapi_Comp-12.2025'!G:K,5,FALSE),VLOOKUP(G126,'Sinapi_Insum-12.2025'!A:E,5,FALSE)))),2)</f>
        <v>#REF!</v>
      </c>
      <c r="N126" s="352" t="e">
        <f t="shared" si="6"/>
        <v>#REF!</v>
      </c>
      <c r="O126" s="52" t="e">
        <f t="shared" si="7"/>
        <v>#REF!</v>
      </c>
    </row>
    <row r="127" spans="6:15">
      <c r="F127" s="353" t="e">
        <f>VLOOKUP(H127,#REF!,2,FALSE)</f>
        <v>#REF!</v>
      </c>
      <c r="G127" s="47" t="e">
        <f>VLOOKUP(H127,#REF!,3,FALSE)</f>
        <v>#REF!</v>
      </c>
      <c r="H127" s="47" t="e">
        <f>#REF!</f>
        <v>#REF!</v>
      </c>
      <c r="I127" s="61" t="e">
        <f>VLOOKUP(H127,#REF!,2,FALSE)</f>
        <v>#REF!</v>
      </c>
      <c r="J127" s="47" t="e">
        <f>VLOOKUP(H127,#REF!,14,FALSE)</f>
        <v>#REF!</v>
      </c>
      <c r="K127" s="47" t="e">
        <f>ROUND(VLOOKUP(H127,#REF!,13,FALSE),2)</f>
        <v>#REF!</v>
      </c>
      <c r="L127" s="47" t="e">
        <f>IF(F127="DER PB",VLOOKUP(G127,DER!A:D,4,FALSE),IF(F127="COMPOSIÇÃO",VLOOKUP(G127,#REF!,8,FALSE),IF(F127="SINAPI PB",VLOOKUP(G127,'Sinapi_Comp-12.2025'!G:K,5,FALSE),VLOOKUP(G127,'Sinapi_Insum-12.2025'!A:E,5,FALSE))))</f>
        <v>#REF!</v>
      </c>
      <c r="M127" s="47" t="e">
        <f>ROUND((1+$N$8)*IF(F127="DER PB",VLOOKUP(G127,DER!A:D,4,FALSE),IF(F127="COMPOSIÇÃO",VLOOKUP(G127,#REF!,8,FALSE),IF(F127="SINAPI PB",VLOOKUP(G127,'Sinapi_Comp-12.2025'!G:K,5,FALSE),VLOOKUP(G127,'Sinapi_Insum-12.2025'!A:E,5,FALSE)))),2)</f>
        <v>#REF!</v>
      </c>
      <c r="N127" s="352" t="e">
        <f t="shared" si="6"/>
        <v>#REF!</v>
      </c>
      <c r="O127" s="52" t="e">
        <f t="shared" si="7"/>
        <v>#REF!</v>
      </c>
    </row>
    <row r="128" spans="6:15">
      <c r="F128" s="183" t="e">
        <f>VLOOKUP(H128,#REF!,2,FALSE)</f>
        <v>#REF!</v>
      </c>
      <c r="G128" s="47" t="e">
        <f>VLOOKUP(H128,#REF!,3,FALSE)</f>
        <v>#REF!</v>
      </c>
      <c r="H128" s="47" t="e">
        <f>#REF!</f>
        <v>#REF!</v>
      </c>
      <c r="I128" s="61" t="e">
        <f>VLOOKUP(H128,#REF!,2,FALSE)</f>
        <v>#REF!</v>
      </c>
      <c r="J128" s="47" t="e">
        <f>VLOOKUP(H128,#REF!,14,FALSE)</f>
        <v>#REF!</v>
      </c>
      <c r="K128" s="47" t="e">
        <f>ROUND(VLOOKUP(H128,#REF!,13,FALSE),2)</f>
        <v>#REF!</v>
      </c>
      <c r="L128" s="47" t="e">
        <f>IF(F128="DER PB",VLOOKUP(G128,DER!A:D,4,FALSE),IF(F128="COMPOSIÇÃO",VLOOKUP(G128,#REF!,8,FALSE),IF(F128="SINAPI PB",VLOOKUP(G128,'Sinapi_Comp-12.2025'!G:K,5,FALSE),VLOOKUP(G128,'Sinapi_Insum-12.2025'!A:E,5,FALSE))))</f>
        <v>#REF!</v>
      </c>
      <c r="M128" s="47" t="e">
        <f>ROUND((1+$N$8)*IF(F128="DER PB",VLOOKUP(G128,DER!A:D,4,FALSE),IF(F128="COMPOSIÇÃO",VLOOKUP(G128,#REF!,8,FALSE),IF(F128="SINAPI PB",VLOOKUP(G128,'Sinapi_Comp-12.2025'!G:K,5,FALSE),VLOOKUP(G128,'Sinapi_Insum-12.2025'!A:E,5,FALSE)))),2)</f>
        <v>#REF!</v>
      </c>
      <c r="N128" s="352" t="e">
        <f t="shared" si="6"/>
        <v>#REF!</v>
      </c>
      <c r="O128" s="52" t="e">
        <f t="shared" si="7"/>
        <v>#REF!</v>
      </c>
    </row>
    <row r="129" spans="6:15">
      <c r="F129" s="353" t="e">
        <f>VLOOKUP(H129,#REF!,2,FALSE)</f>
        <v>#REF!</v>
      </c>
      <c r="G129" s="47" t="e">
        <f>VLOOKUP(H129,#REF!,3,FALSE)</f>
        <v>#REF!</v>
      </c>
      <c r="H129" s="47" t="e">
        <f>#REF!</f>
        <v>#REF!</v>
      </c>
      <c r="I129" s="61" t="e">
        <f>VLOOKUP(H129,#REF!,2,FALSE)</f>
        <v>#REF!</v>
      </c>
      <c r="J129" s="47" t="e">
        <f>VLOOKUP(H129,#REF!,14,FALSE)</f>
        <v>#REF!</v>
      </c>
      <c r="K129" s="47" t="e">
        <f>ROUND(VLOOKUP(H129,#REF!,13,FALSE),2)</f>
        <v>#REF!</v>
      </c>
      <c r="L129" s="47" t="e">
        <f>IF(F129="DER PB",VLOOKUP(G129,DER!A:D,4,FALSE),IF(F129="COMPOSIÇÃO",VLOOKUP(G129,#REF!,8,FALSE),IF(F129="SINAPI PB",VLOOKUP(G129,'Sinapi_Comp-12.2025'!G:K,5,FALSE),VLOOKUP(G129,'Sinapi_Insum-12.2025'!A:E,5,FALSE))))</f>
        <v>#REF!</v>
      </c>
      <c r="M129" s="47" t="e">
        <f>ROUND((1+$N$8)*IF(F129="DER PB",VLOOKUP(G129,DER!A:D,4,FALSE),IF(F129="COMPOSIÇÃO",VLOOKUP(G129,#REF!,8,FALSE),IF(F129="SINAPI PB",VLOOKUP(G129,'Sinapi_Comp-12.2025'!G:K,5,FALSE),VLOOKUP(G129,'Sinapi_Insum-12.2025'!A:E,5,FALSE)))),2)</f>
        <v>#REF!</v>
      </c>
      <c r="N129" s="352" t="e">
        <f t="shared" si="6"/>
        <v>#REF!</v>
      </c>
      <c r="O129" s="52" t="e">
        <f t="shared" si="7"/>
        <v>#REF!</v>
      </c>
    </row>
    <row r="130" spans="6:15">
      <c r="F130" s="183" t="e">
        <f>VLOOKUP(H130,#REF!,2,FALSE)</f>
        <v>#REF!</v>
      </c>
      <c r="G130" s="47" t="e">
        <f>VLOOKUP(H130,#REF!,3,FALSE)</f>
        <v>#REF!</v>
      </c>
      <c r="H130" s="47" t="e">
        <f>#REF!</f>
        <v>#REF!</v>
      </c>
      <c r="I130" s="61" t="e">
        <f>VLOOKUP(H130,#REF!,2,FALSE)</f>
        <v>#REF!</v>
      </c>
      <c r="J130" s="47" t="e">
        <f>VLOOKUP(H130,#REF!,14,FALSE)</f>
        <v>#REF!</v>
      </c>
      <c r="K130" s="47" t="e">
        <f>ROUND(VLOOKUP(H130,#REF!,13,FALSE),2)</f>
        <v>#REF!</v>
      </c>
      <c r="L130" s="47" t="e">
        <f>IF(F130="DER PB",VLOOKUP(G130,DER!A:D,4,FALSE),IF(F130="COMPOSIÇÃO",VLOOKUP(G130,#REF!,8,FALSE),IF(F130="SINAPI PB",VLOOKUP(G130,'Sinapi_Comp-12.2025'!G:K,5,FALSE),VLOOKUP(G130,'Sinapi_Insum-12.2025'!A:E,5,FALSE))))</f>
        <v>#REF!</v>
      </c>
      <c r="M130" s="47" t="e">
        <f>ROUND((1+$N$8)*IF(F130="DER PB",VLOOKUP(G130,DER!A:D,4,FALSE),IF(F130="COMPOSIÇÃO",VLOOKUP(G130,#REF!,8,FALSE),IF(F130="SINAPI PB",VLOOKUP(G130,'Sinapi_Comp-12.2025'!G:K,5,FALSE),VLOOKUP(G130,'Sinapi_Insum-12.2025'!A:E,5,FALSE)))),2)</f>
        <v>#REF!</v>
      </c>
      <c r="N130" s="352" t="e">
        <f t="shared" si="6"/>
        <v>#REF!</v>
      </c>
      <c r="O130" s="52" t="e">
        <f t="shared" si="7"/>
        <v>#REF!</v>
      </c>
    </row>
    <row r="131" spans="6:15">
      <c r="F131" s="183" t="e">
        <f>VLOOKUP(H131,#REF!,2,FALSE)</f>
        <v>#REF!</v>
      </c>
      <c r="G131" s="47" t="e">
        <f>VLOOKUP(H131,#REF!,3,FALSE)</f>
        <v>#REF!</v>
      </c>
      <c r="H131" s="47" t="e">
        <f>#REF!</f>
        <v>#REF!</v>
      </c>
      <c r="I131" s="61" t="e">
        <f>VLOOKUP(H131,#REF!,2,FALSE)</f>
        <v>#REF!</v>
      </c>
      <c r="J131" s="47" t="e">
        <f>VLOOKUP(H131,#REF!,14,FALSE)</f>
        <v>#REF!</v>
      </c>
      <c r="K131" s="47" t="e">
        <f>ROUND(VLOOKUP(H131,#REF!,13,FALSE),2)</f>
        <v>#REF!</v>
      </c>
      <c r="L131" s="47" t="e">
        <f>IF(F131="DER PB",VLOOKUP(G131,DER!A:D,4,FALSE),IF(F131="COMPOSIÇÃO",VLOOKUP(G131,#REF!,8,FALSE),IF(F131="SINAPI PB",VLOOKUP(G131,'Sinapi_Comp-12.2025'!G:K,5,FALSE),VLOOKUP(G131,'Sinapi_Insum-12.2025'!A:E,5,FALSE))))</f>
        <v>#REF!</v>
      </c>
      <c r="M131" s="47" t="e">
        <f>ROUND((1+$N$8)*IF(F131="DER PB",VLOOKUP(G131,DER!A:D,4,FALSE),IF(F131="COMPOSIÇÃO",VLOOKUP(G131,#REF!,8,FALSE),IF(F131="SINAPI PB",VLOOKUP(G131,'Sinapi_Comp-12.2025'!G:K,5,FALSE),VLOOKUP(G131,'Sinapi_Insum-12.2025'!A:E,5,FALSE)))),2)</f>
        <v>#REF!</v>
      </c>
      <c r="N131" s="352" t="e">
        <f t="shared" si="6"/>
        <v>#REF!</v>
      </c>
      <c r="O131" s="52" t="e">
        <f t="shared" si="7"/>
        <v>#REF!</v>
      </c>
    </row>
    <row r="132" spans="6:15">
      <c r="F132" s="183" t="e">
        <f>VLOOKUP(H132,#REF!,2,FALSE)</f>
        <v>#REF!</v>
      </c>
      <c r="G132" s="47" t="e">
        <f>VLOOKUP(H132,#REF!,3,FALSE)</f>
        <v>#REF!</v>
      </c>
      <c r="H132" s="47" t="e">
        <f>#REF!</f>
        <v>#REF!</v>
      </c>
      <c r="I132" s="61" t="e">
        <f>VLOOKUP(H132,#REF!,2,FALSE)</f>
        <v>#REF!</v>
      </c>
      <c r="J132" s="47" t="e">
        <f>VLOOKUP(H132,#REF!,14,FALSE)</f>
        <v>#REF!</v>
      </c>
      <c r="K132" s="47" t="e">
        <f>ROUND(VLOOKUP(H132,#REF!,13,FALSE),2)</f>
        <v>#REF!</v>
      </c>
      <c r="L132" s="47" t="e">
        <f>IF(F132="DER PB",VLOOKUP(G132,DER!A:D,4,FALSE),IF(F132="COMPOSIÇÃO",VLOOKUP(G132,#REF!,8,FALSE),IF(F132="SINAPI PB",VLOOKUP(G132,'Sinapi_Comp-12.2025'!G:K,5,FALSE),VLOOKUP(G132,'Sinapi_Insum-12.2025'!A:E,5,FALSE))))</f>
        <v>#REF!</v>
      </c>
      <c r="M132" s="47" t="e">
        <f>ROUND((1+$N$8)*IF(F132="DER PB",VLOOKUP(G132,DER!A:D,4,FALSE),IF(F132="COMPOSIÇÃO",VLOOKUP(G132,#REF!,8,FALSE),IF(F132="SINAPI PB",VLOOKUP(G132,'Sinapi_Comp-12.2025'!G:K,5,FALSE),VLOOKUP(G132,'Sinapi_Insum-12.2025'!A:E,5,FALSE)))),2)</f>
        <v>#REF!</v>
      </c>
      <c r="N132" s="352" t="e">
        <f t="shared" si="6"/>
        <v>#REF!</v>
      </c>
      <c r="O132" s="52" t="e">
        <f t="shared" si="7"/>
        <v>#REF!</v>
      </c>
    </row>
    <row r="133" spans="6:15">
      <c r="F133" s="183" t="e">
        <f>VLOOKUP(H133,#REF!,2,FALSE)</f>
        <v>#REF!</v>
      </c>
      <c r="G133" s="47" t="e">
        <f>VLOOKUP(H133,#REF!,3,FALSE)</f>
        <v>#REF!</v>
      </c>
      <c r="H133" s="47" t="e">
        <f>#REF!</f>
        <v>#REF!</v>
      </c>
      <c r="I133" s="61" t="e">
        <f>VLOOKUP(H133,#REF!,2,FALSE)</f>
        <v>#REF!</v>
      </c>
      <c r="J133" s="47" t="e">
        <f>VLOOKUP(H133,#REF!,14,FALSE)</f>
        <v>#REF!</v>
      </c>
      <c r="K133" s="47" t="e">
        <f>ROUND(VLOOKUP(H133,#REF!,13,FALSE),2)</f>
        <v>#REF!</v>
      </c>
      <c r="L133" s="47" t="e">
        <f>IF(F133="DER PB",VLOOKUP(G133,DER!A:D,4,FALSE),IF(F133="COMPOSIÇÃO",VLOOKUP(G133,#REF!,8,FALSE),IF(F133="SINAPI PB",VLOOKUP(G133,'Sinapi_Comp-12.2025'!G:K,5,FALSE),VLOOKUP(G133,'Sinapi_Insum-12.2025'!A:E,5,FALSE))))</f>
        <v>#REF!</v>
      </c>
      <c r="M133" s="47" t="e">
        <f>ROUND((1+$N$8)*IF(F133="DER PB",VLOOKUP(G133,DER!A:D,4,FALSE),IF(F133="COMPOSIÇÃO",VLOOKUP(G133,#REF!,8,FALSE),IF(F133="SINAPI PB",VLOOKUP(G133,'Sinapi_Comp-12.2025'!G:K,5,FALSE),VLOOKUP(G133,'Sinapi_Insum-12.2025'!A:E,5,FALSE)))),2)</f>
        <v>#REF!</v>
      </c>
      <c r="N133" s="352" t="e">
        <f t="shared" si="6"/>
        <v>#REF!</v>
      </c>
      <c r="O133" s="52" t="e">
        <f t="shared" si="7"/>
        <v>#REF!</v>
      </c>
    </row>
    <row r="134" spans="6:15">
      <c r="F134" s="183" t="e">
        <f>VLOOKUP(H134,#REF!,2,FALSE)</f>
        <v>#REF!</v>
      </c>
      <c r="G134" s="47" t="e">
        <f>VLOOKUP(H134,#REF!,3,FALSE)</f>
        <v>#REF!</v>
      </c>
      <c r="H134" s="47" t="e">
        <f>#REF!</f>
        <v>#REF!</v>
      </c>
      <c r="I134" s="61" t="e">
        <f>VLOOKUP(H134,#REF!,2,FALSE)</f>
        <v>#REF!</v>
      </c>
      <c r="J134" s="47" t="e">
        <f>VLOOKUP(H134,#REF!,14,FALSE)</f>
        <v>#REF!</v>
      </c>
      <c r="K134" s="47" t="e">
        <f>ROUND(VLOOKUP(H134,#REF!,13,FALSE),2)</f>
        <v>#REF!</v>
      </c>
      <c r="L134" s="47" t="e">
        <f>IF(F134="DER PB",VLOOKUP(G134,DER!A:D,4,FALSE),IF(F134="COMPOSIÇÃO",VLOOKUP(G134,#REF!,8,FALSE),IF(F134="SINAPI PB",VLOOKUP(G134,'Sinapi_Comp-12.2025'!G:K,5,FALSE),VLOOKUP(G134,'Sinapi_Insum-12.2025'!A:E,5,FALSE))))</f>
        <v>#REF!</v>
      </c>
      <c r="M134" s="47" t="e">
        <f>ROUND((1+$N$8)*IF(F134="DER PB",VLOOKUP(G134,DER!A:D,4,FALSE),IF(F134="COMPOSIÇÃO",VLOOKUP(G134,#REF!,8,FALSE),IF(F134="SINAPI PB",VLOOKUP(G134,'Sinapi_Comp-12.2025'!G:K,5,FALSE),VLOOKUP(G134,'Sinapi_Insum-12.2025'!A:E,5,FALSE)))),2)</f>
        <v>#REF!</v>
      </c>
      <c r="N134" s="352" t="e">
        <f t="shared" si="6"/>
        <v>#REF!</v>
      </c>
      <c r="O134" s="52" t="e">
        <f t="shared" si="7"/>
        <v>#REF!</v>
      </c>
    </row>
    <row r="135" spans="6:15">
      <c r="F135" s="353" t="e">
        <f>VLOOKUP(H135,#REF!,2,FALSE)</f>
        <v>#REF!</v>
      </c>
      <c r="G135" s="47" t="e">
        <f>VLOOKUP(H135,#REF!,3,FALSE)</f>
        <v>#REF!</v>
      </c>
      <c r="H135" s="47" t="e">
        <f>#REF!</f>
        <v>#REF!</v>
      </c>
      <c r="I135" s="61" t="e">
        <f>VLOOKUP(H135,#REF!,2,FALSE)</f>
        <v>#REF!</v>
      </c>
      <c r="J135" s="47" t="e">
        <f>VLOOKUP(H135,#REF!,14,FALSE)</f>
        <v>#REF!</v>
      </c>
      <c r="K135" s="47" t="e">
        <f>ROUND(VLOOKUP(H135,#REF!,13,FALSE),2)</f>
        <v>#REF!</v>
      </c>
      <c r="L135" s="47" t="e">
        <f>IF(F135="DER PB",VLOOKUP(G135,DER!A:D,4,FALSE),IF(F135="COMPOSIÇÃO",VLOOKUP(G135,#REF!,8,FALSE),IF(F135="SINAPI PB",VLOOKUP(G135,'Sinapi_Comp-12.2025'!G:K,5,FALSE),VLOOKUP(G135,'Sinapi_Insum-12.2025'!A:E,5,FALSE))))</f>
        <v>#REF!</v>
      </c>
      <c r="M135" s="47" t="e">
        <f>ROUND((1+$N$8)*IF(F135="DER PB",VLOOKUP(G135,DER!A:D,4,FALSE),IF(F135="COMPOSIÇÃO",VLOOKUP(G135,#REF!,8,FALSE),IF(F135="SINAPI PB",VLOOKUP(G135,'Sinapi_Comp-12.2025'!G:K,5,FALSE),VLOOKUP(G135,'Sinapi_Insum-12.2025'!A:E,5,FALSE)))),2)</f>
        <v>#REF!</v>
      </c>
      <c r="N135" s="352" t="e">
        <f t="shared" si="6"/>
        <v>#REF!</v>
      </c>
      <c r="O135" s="52" t="e">
        <f t="shared" si="7"/>
        <v>#REF!</v>
      </c>
    </row>
    <row r="136" spans="6:15">
      <c r="F136" s="183" t="e">
        <f>VLOOKUP(H136,#REF!,2,FALSE)</f>
        <v>#REF!</v>
      </c>
      <c r="G136" s="47" t="e">
        <f>VLOOKUP(H136,#REF!,3,FALSE)</f>
        <v>#REF!</v>
      </c>
      <c r="H136" s="47" t="e">
        <f>#REF!</f>
        <v>#REF!</v>
      </c>
      <c r="I136" s="61" t="e">
        <f>VLOOKUP(H136,#REF!,2,FALSE)</f>
        <v>#REF!</v>
      </c>
      <c r="J136" s="47" t="e">
        <f>VLOOKUP(H136,#REF!,14,FALSE)</f>
        <v>#REF!</v>
      </c>
      <c r="K136" s="47" t="e">
        <f>ROUND(VLOOKUP(H136,#REF!,13,FALSE),2)</f>
        <v>#REF!</v>
      </c>
      <c r="L136" s="47" t="e">
        <f>IF(F136="DER PB",VLOOKUP(G136,DER!A:D,4,FALSE),IF(F136="COMPOSIÇÃO",VLOOKUP(G136,#REF!,8,FALSE),IF(F136="SINAPI PB",VLOOKUP(G136,'Sinapi_Comp-12.2025'!G:K,5,FALSE),VLOOKUP(G136,'Sinapi_Insum-12.2025'!A:E,5,FALSE))))</f>
        <v>#REF!</v>
      </c>
      <c r="M136" s="47" t="e">
        <f>ROUND((1+$N$8)*IF(F136="DER PB",VLOOKUP(G136,DER!A:D,4,FALSE),IF(F136="COMPOSIÇÃO",VLOOKUP(G136,#REF!,8,FALSE),IF(F136="SINAPI PB",VLOOKUP(G136,'Sinapi_Comp-12.2025'!G:K,5,FALSE),VLOOKUP(G136,'Sinapi_Insum-12.2025'!A:E,5,FALSE)))),2)</f>
        <v>#REF!</v>
      </c>
      <c r="N136" s="352" t="e">
        <f t="shared" si="6"/>
        <v>#REF!</v>
      </c>
      <c r="O136" s="52" t="e">
        <f t="shared" si="7"/>
        <v>#REF!</v>
      </c>
    </row>
    <row r="137" spans="6:15">
      <c r="F137" s="183" t="e">
        <f>VLOOKUP(H137,#REF!,2,FALSE)</f>
        <v>#REF!</v>
      </c>
      <c r="G137" s="47" t="e">
        <f>VLOOKUP(H137,#REF!,3,FALSE)</f>
        <v>#REF!</v>
      </c>
      <c r="H137" s="47" t="e">
        <f>#REF!</f>
        <v>#REF!</v>
      </c>
      <c r="I137" s="61" t="e">
        <f>VLOOKUP(H137,#REF!,2,FALSE)</f>
        <v>#REF!</v>
      </c>
      <c r="J137" s="47" t="e">
        <f>VLOOKUP(H137,#REF!,14,FALSE)</f>
        <v>#REF!</v>
      </c>
      <c r="K137" s="47" t="e">
        <f>ROUND(VLOOKUP(H137,#REF!,13,FALSE),2)</f>
        <v>#REF!</v>
      </c>
      <c r="L137" s="47" t="e">
        <f>IF(F137="DER PB",VLOOKUP(G137,DER!A:D,4,FALSE),IF(F137="COMPOSIÇÃO",VLOOKUP(G137,#REF!,8,FALSE),IF(F137="SINAPI PB",VLOOKUP(G137,'Sinapi_Comp-12.2025'!G:K,5,FALSE),VLOOKUP(G137,'Sinapi_Insum-12.2025'!A:E,5,FALSE))))</f>
        <v>#REF!</v>
      </c>
      <c r="M137" s="47" t="e">
        <f>ROUND((1+$N$8)*IF(F137="DER PB",VLOOKUP(G137,DER!A:D,4,FALSE),IF(F137="COMPOSIÇÃO",VLOOKUP(G137,#REF!,8,FALSE),IF(F137="SINAPI PB",VLOOKUP(G137,'Sinapi_Comp-12.2025'!G:K,5,FALSE),VLOOKUP(G137,'Sinapi_Insum-12.2025'!A:E,5,FALSE)))),2)</f>
        <v>#REF!</v>
      </c>
      <c r="N137" s="352" t="e">
        <f t="shared" si="6"/>
        <v>#REF!</v>
      </c>
      <c r="O137" s="52" t="e">
        <f t="shared" si="7"/>
        <v>#REF!</v>
      </c>
    </row>
    <row r="138" spans="6:15">
      <c r="F138" s="183" t="e">
        <f>VLOOKUP(H138,#REF!,2,FALSE)</f>
        <v>#REF!</v>
      </c>
      <c r="G138" s="47" t="e">
        <f>VLOOKUP(H138,#REF!,3,FALSE)</f>
        <v>#REF!</v>
      </c>
      <c r="H138" s="47" t="e">
        <f>#REF!</f>
        <v>#REF!</v>
      </c>
      <c r="I138" s="61" t="e">
        <f>VLOOKUP(H138,#REF!,2,FALSE)</f>
        <v>#REF!</v>
      </c>
      <c r="J138" s="47" t="e">
        <f>VLOOKUP(H138,#REF!,14,FALSE)</f>
        <v>#REF!</v>
      </c>
      <c r="K138" s="47" t="e">
        <f>ROUND(VLOOKUP(H138,#REF!,13,FALSE),2)</f>
        <v>#REF!</v>
      </c>
      <c r="L138" s="47" t="e">
        <f>IF(F138="DER PB",VLOOKUP(G138,DER!A:D,4,FALSE),IF(F138="COMPOSIÇÃO",VLOOKUP(G138,#REF!,8,FALSE),IF(F138="SINAPI PB",VLOOKUP(G138,'Sinapi_Comp-12.2025'!G:K,5,FALSE),VLOOKUP(G138,'Sinapi_Insum-12.2025'!A:E,5,FALSE))))</f>
        <v>#REF!</v>
      </c>
      <c r="M138" s="47" t="e">
        <f>ROUND((1+$N$8)*IF(F138="DER PB",VLOOKUP(G138,DER!A:D,4,FALSE),IF(F138="COMPOSIÇÃO",VLOOKUP(G138,#REF!,8,FALSE),IF(F138="SINAPI PB",VLOOKUP(G138,'Sinapi_Comp-12.2025'!G:K,5,FALSE),VLOOKUP(G138,'Sinapi_Insum-12.2025'!A:E,5,FALSE)))),2)</f>
        <v>#REF!</v>
      </c>
      <c r="N138" s="352" t="e">
        <f t="shared" si="6"/>
        <v>#REF!</v>
      </c>
      <c r="O138" s="52" t="e">
        <f t="shared" si="7"/>
        <v>#REF!</v>
      </c>
    </row>
    <row r="139" spans="6:15">
      <c r="F139" s="183" t="e">
        <f>VLOOKUP(H139,#REF!,2,FALSE)</f>
        <v>#REF!</v>
      </c>
      <c r="G139" s="47" t="e">
        <f>VLOOKUP(H139,#REF!,3,FALSE)</f>
        <v>#REF!</v>
      </c>
      <c r="H139" s="47" t="e">
        <f>#REF!</f>
        <v>#REF!</v>
      </c>
      <c r="I139" s="61" t="e">
        <f>VLOOKUP(H139,#REF!,2,FALSE)</f>
        <v>#REF!</v>
      </c>
      <c r="J139" s="47" t="e">
        <f>VLOOKUP(H139,#REF!,14,FALSE)</f>
        <v>#REF!</v>
      </c>
      <c r="K139" s="47" t="e">
        <f>ROUND(VLOOKUP(H139,#REF!,13,FALSE),2)</f>
        <v>#REF!</v>
      </c>
      <c r="L139" s="47" t="e">
        <f>IF(F139="DER PB",VLOOKUP(G139,DER!A:D,4,FALSE),IF(F139="COMPOSIÇÃO",VLOOKUP(G139,#REF!,8,FALSE),IF(F139="SINAPI PB",VLOOKUP(G139,'Sinapi_Comp-12.2025'!G:K,5,FALSE),VLOOKUP(G139,'Sinapi_Insum-12.2025'!A:E,5,FALSE))))</f>
        <v>#REF!</v>
      </c>
      <c r="M139" s="47" t="e">
        <f>ROUND((1+$N$8)*IF(F139="DER PB",VLOOKUP(G139,DER!A:D,4,FALSE),IF(F139="COMPOSIÇÃO",VLOOKUP(G139,#REF!,8,FALSE),IF(F139="SINAPI PB",VLOOKUP(G139,'Sinapi_Comp-12.2025'!G:K,5,FALSE),VLOOKUP(G139,'Sinapi_Insum-12.2025'!A:E,5,FALSE)))),2)</f>
        <v>#REF!</v>
      </c>
      <c r="N139" s="352" t="e">
        <f t="shared" si="6"/>
        <v>#REF!</v>
      </c>
      <c r="O139" s="52" t="e">
        <f t="shared" si="7"/>
        <v>#REF!</v>
      </c>
    </row>
    <row r="140" spans="6:15">
      <c r="F140" s="183" t="e">
        <f>VLOOKUP(H140,#REF!,2,FALSE)</f>
        <v>#REF!</v>
      </c>
      <c r="G140" s="47" t="e">
        <f>VLOOKUP(H140,#REF!,3,FALSE)</f>
        <v>#REF!</v>
      </c>
      <c r="H140" s="47" t="e">
        <f>#REF!</f>
        <v>#REF!</v>
      </c>
      <c r="I140" s="61" t="e">
        <f>VLOOKUP(H140,#REF!,2,FALSE)</f>
        <v>#REF!</v>
      </c>
      <c r="J140" s="47" t="e">
        <f>VLOOKUP(H140,#REF!,14,FALSE)</f>
        <v>#REF!</v>
      </c>
      <c r="K140" s="47" t="e">
        <f>ROUND(VLOOKUP(H140,#REF!,13,FALSE),2)</f>
        <v>#REF!</v>
      </c>
      <c r="L140" s="47" t="e">
        <f>IF(F140="DER PB",VLOOKUP(G140,DER!A:D,4,FALSE),IF(F140="COMPOSIÇÃO",VLOOKUP(G140,#REF!,8,FALSE),IF(F140="SINAPI PB",VLOOKUP(G140,'Sinapi_Comp-12.2025'!G:K,5,FALSE),VLOOKUP(G140,'Sinapi_Insum-12.2025'!A:E,5,FALSE))))</f>
        <v>#REF!</v>
      </c>
      <c r="M140" s="47" t="e">
        <f>ROUND((1+$N$8)*IF(F140="DER PB",VLOOKUP(G140,DER!A:D,4,FALSE),IF(F140="COMPOSIÇÃO",VLOOKUP(G140,#REF!,8,FALSE),IF(F140="SINAPI PB",VLOOKUP(G140,'Sinapi_Comp-12.2025'!G:K,5,FALSE),VLOOKUP(G140,'Sinapi_Insum-12.2025'!A:E,5,FALSE)))),2)</f>
        <v>#REF!</v>
      </c>
      <c r="N140" s="352" t="e">
        <f t="shared" ref="N140:N171" si="8">ROUND(K140*M140,2)</f>
        <v>#REF!</v>
      </c>
      <c r="O140" s="52" t="e">
        <f t="shared" ref="O140:O171" si="9">N140</f>
        <v>#REF!</v>
      </c>
    </row>
    <row r="141" spans="6:15">
      <c r="F141" s="183" t="e">
        <f>VLOOKUP(H141,#REF!,2,FALSE)</f>
        <v>#REF!</v>
      </c>
      <c r="G141" s="47" t="e">
        <f>VLOOKUP(H141,#REF!,3,FALSE)</f>
        <v>#REF!</v>
      </c>
      <c r="H141" s="47" t="e">
        <f>#REF!</f>
        <v>#REF!</v>
      </c>
      <c r="I141" s="61" t="e">
        <f>VLOOKUP(H141,#REF!,2,FALSE)</f>
        <v>#REF!</v>
      </c>
      <c r="J141" s="47" t="e">
        <f>VLOOKUP(H141,#REF!,14,FALSE)</f>
        <v>#REF!</v>
      </c>
      <c r="K141" s="47" t="e">
        <f>ROUND(VLOOKUP(H141,#REF!,13,FALSE),2)</f>
        <v>#REF!</v>
      </c>
      <c r="L141" s="47" t="e">
        <f>IF(F141="DER PB",VLOOKUP(G141,DER!A:D,4,FALSE),IF(F141="COMPOSIÇÃO",VLOOKUP(G141,#REF!,8,FALSE),IF(F141="SINAPI PB",VLOOKUP(G141,'Sinapi_Comp-12.2025'!G:K,5,FALSE),VLOOKUP(G141,'Sinapi_Insum-12.2025'!A:E,5,FALSE))))</f>
        <v>#REF!</v>
      </c>
      <c r="M141" s="47" t="e">
        <f>ROUND((1+$N$8)*IF(F141="DER PB",VLOOKUP(G141,DER!A:D,4,FALSE),IF(F141="COMPOSIÇÃO",VLOOKUP(G141,#REF!,8,FALSE),IF(F141="SINAPI PB",VLOOKUP(G141,'Sinapi_Comp-12.2025'!G:K,5,FALSE),VLOOKUP(G141,'Sinapi_Insum-12.2025'!A:E,5,FALSE)))),2)</f>
        <v>#REF!</v>
      </c>
      <c r="N141" s="352" t="e">
        <f t="shared" si="8"/>
        <v>#REF!</v>
      </c>
      <c r="O141" s="52" t="e">
        <f t="shared" si="9"/>
        <v>#REF!</v>
      </c>
    </row>
    <row r="142" spans="6:15">
      <c r="F142" s="183" t="e">
        <f>VLOOKUP(H142,#REF!,2,FALSE)</f>
        <v>#REF!</v>
      </c>
      <c r="G142" s="47" t="e">
        <f>VLOOKUP(H142,#REF!,3,FALSE)</f>
        <v>#REF!</v>
      </c>
      <c r="H142" s="47" t="e">
        <f>#REF!</f>
        <v>#REF!</v>
      </c>
      <c r="I142" s="61" t="e">
        <f>VLOOKUP(H142,#REF!,2,FALSE)</f>
        <v>#REF!</v>
      </c>
      <c r="J142" s="47" t="e">
        <f>VLOOKUP(H142,#REF!,14,FALSE)</f>
        <v>#REF!</v>
      </c>
      <c r="K142" s="47" t="e">
        <f>ROUND(VLOOKUP(H142,#REF!,13,FALSE),2)</f>
        <v>#REF!</v>
      </c>
      <c r="L142" s="47" t="e">
        <f>IF(F142="DER PB",VLOOKUP(G142,DER!A:D,4,FALSE),IF(F142="COMPOSIÇÃO",VLOOKUP(G142,#REF!,8,FALSE),IF(F142="SINAPI PB",VLOOKUP(G142,'Sinapi_Comp-12.2025'!G:K,5,FALSE),VLOOKUP(G142,'Sinapi_Insum-12.2025'!A:E,5,FALSE))))</f>
        <v>#REF!</v>
      </c>
      <c r="M142" s="47" t="e">
        <f>ROUND((1+$N$8)*IF(F142="DER PB",VLOOKUP(G142,DER!A:D,4,FALSE),IF(F142="COMPOSIÇÃO",VLOOKUP(G142,#REF!,8,FALSE),IF(F142="SINAPI PB",VLOOKUP(G142,'Sinapi_Comp-12.2025'!G:K,5,FALSE),VLOOKUP(G142,'Sinapi_Insum-12.2025'!A:E,5,FALSE)))),2)</f>
        <v>#REF!</v>
      </c>
      <c r="N142" s="352" t="e">
        <f t="shared" si="8"/>
        <v>#REF!</v>
      </c>
      <c r="O142" s="52" t="e">
        <f t="shared" si="9"/>
        <v>#REF!</v>
      </c>
    </row>
    <row r="143" spans="6:15">
      <c r="F143" s="183" t="e">
        <f>VLOOKUP(H143,#REF!,2,FALSE)</f>
        <v>#REF!</v>
      </c>
      <c r="G143" s="47" t="e">
        <f>VLOOKUP(H143,#REF!,3,FALSE)</f>
        <v>#REF!</v>
      </c>
      <c r="H143" s="47" t="e">
        <f>#REF!</f>
        <v>#REF!</v>
      </c>
      <c r="I143" s="61" t="e">
        <f>VLOOKUP(H143,#REF!,2,FALSE)</f>
        <v>#REF!</v>
      </c>
      <c r="J143" s="47" t="e">
        <f>VLOOKUP(H143,#REF!,14,FALSE)</f>
        <v>#REF!</v>
      </c>
      <c r="K143" s="47" t="e">
        <f>ROUND(VLOOKUP(H143,#REF!,13,FALSE),2)</f>
        <v>#REF!</v>
      </c>
      <c r="L143" s="47" t="e">
        <f>IF(F143="DER PB",VLOOKUP(G143,DER!A:D,4,FALSE),IF(F143="COMPOSIÇÃO",VLOOKUP(G143,#REF!,8,FALSE),IF(F143="SINAPI PB",VLOOKUP(G143,'Sinapi_Comp-12.2025'!G:K,5,FALSE),VLOOKUP(G143,'Sinapi_Insum-12.2025'!A:E,5,FALSE))))</f>
        <v>#REF!</v>
      </c>
      <c r="M143" s="47" t="e">
        <f>ROUND((1+$N$8)*IF(F143="DER PB",VLOOKUP(G143,DER!A:D,4,FALSE),IF(F143="COMPOSIÇÃO",VLOOKUP(G143,#REF!,8,FALSE),IF(F143="SINAPI PB",VLOOKUP(G143,'Sinapi_Comp-12.2025'!G:K,5,FALSE),VLOOKUP(G143,'Sinapi_Insum-12.2025'!A:E,5,FALSE)))),2)</f>
        <v>#REF!</v>
      </c>
      <c r="N143" s="352" t="e">
        <f t="shared" si="8"/>
        <v>#REF!</v>
      </c>
      <c r="O143" s="52" t="e">
        <f t="shared" si="9"/>
        <v>#REF!</v>
      </c>
    </row>
    <row r="144" spans="6:15" ht="71.25" customHeight="1">
      <c r="F144" s="183" t="e">
        <f>VLOOKUP(H144,#REF!,2,FALSE)</f>
        <v>#REF!</v>
      </c>
      <c r="G144" s="47" t="e">
        <f>VLOOKUP(H144,#REF!,3,FALSE)</f>
        <v>#REF!</v>
      </c>
      <c r="H144" s="47" t="e">
        <f>#REF!</f>
        <v>#REF!</v>
      </c>
      <c r="I144" s="61" t="e">
        <f>VLOOKUP(H144,#REF!,2,FALSE)</f>
        <v>#REF!</v>
      </c>
      <c r="J144" s="47" t="e">
        <f>VLOOKUP(H144,#REF!,14,FALSE)</f>
        <v>#REF!</v>
      </c>
      <c r="K144" s="47" t="e">
        <f>ROUND(VLOOKUP(H144,#REF!,13,FALSE),2)</f>
        <v>#REF!</v>
      </c>
      <c r="L144" s="47" t="e">
        <f>IF(F144="DER PB",VLOOKUP(G144,DER!A:D,4,FALSE),IF(F144="COMPOSIÇÃO",VLOOKUP(G144,#REF!,8,FALSE),IF(F144="SINAPI PB",VLOOKUP(G144,'Sinapi_Comp-12.2025'!G:K,5,FALSE),VLOOKUP(G144,'Sinapi_Insum-12.2025'!A:E,5,FALSE))))</f>
        <v>#REF!</v>
      </c>
      <c r="M144" s="47" t="e">
        <f>ROUND((1+$N$8)*IF(F144="DER PB",VLOOKUP(G144,DER!A:D,4,FALSE),IF(F144="COMPOSIÇÃO",VLOOKUP(G144,#REF!,8,FALSE),IF(F144="SINAPI PB",VLOOKUP(G144,'Sinapi_Comp-12.2025'!G:K,5,FALSE),VLOOKUP(G144,'Sinapi_Insum-12.2025'!A:E,5,FALSE)))),2)</f>
        <v>#REF!</v>
      </c>
      <c r="N144" s="352" t="e">
        <f t="shared" si="8"/>
        <v>#REF!</v>
      </c>
      <c r="O144" s="52" t="e">
        <f t="shared" si="9"/>
        <v>#REF!</v>
      </c>
    </row>
    <row r="145" spans="6:15" ht="48.75" customHeight="1">
      <c r="F145" s="183" t="e">
        <f>VLOOKUP(H145,#REF!,2,FALSE)</f>
        <v>#REF!</v>
      </c>
      <c r="G145" s="47" t="e">
        <f>VLOOKUP(H145,#REF!,3,FALSE)</f>
        <v>#REF!</v>
      </c>
      <c r="H145" s="47" t="e">
        <f>#REF!</f>
        <v>#REF!</v>
      </c>
      <c r="I145" s="61" t="e">
        <f>VLOOKUP(H145,#REF!,2,FALSE)</f>
        <v>#REF!</v>
      </c>
      <c r="J145" s="47" t="e">
        <f>VLOOKUP(H145,#REF!,14,FALSE)</f>
        <v>#REF!</v>
      </c>
      <c r="K145" s="47" t="e">
        <f>ROUND(VLOOKUP(H145,#REF!,13,FALSE),2)</f>
        <v>#REF!</v>
      </c>
      <c r="L145" s="47" t="e">
        <f>IF(F145="DER PB",VLOOKUP(G145,DER!A:D,4,FALSE),IF(F145="COMPOSIÇÃO",VLOOKUP(G145,#REF!,8,FALSE),IF(F145="SINAPI PB",VLOOKUP(G145,'Sinapi_Comp-12.2025'!G:K,5,FALSE),VLOOKUP(G145,'Sinapi_Insum-12.2025'!A:E,5,FALSE))))</f>
        <v>#REF!</v>
      </c>
      <c r="M145" s="47" t="e">
        <f>ROUND((1+$N$8)*IF(F145="DER PB",VLOOKUP(G145,DER!A:D,4,FALSE),IF(F145="COMPOSIÇÃO",VLOOKUP(G145,#REF!,8,FALSE),IF(F145="SINAPI PB",VLOOKUP(G145,'Sinapi_Comp-12.2025'!G:K,5,FALSE),VLOOKUP(G145,'Sinapi_Insum-12.2025'!A:E,5,FALSE)))),2)</f>
        <v>#REF!</v>
      </c>
      <c r="N145" s="352" t="e">
        <f t="shared" si="8"/>
        <v>#REF!</v>
      </c>
      <c r="O145" s="52" t="e">
        <f t="shared" si="9"/>
        <v>#REF!</v>
      </c>
    </row>
    <row r="146" spans="6:15">
      <c r="F146" s="183" t="e">
        <f>VLOOKUP(H146,#REF!,2,FALSE)</f>
        <v>#REF!</v>
      </c>
      <c r="G146" s="47" t="e">
        <f>VLOOKUP(H146,#REF!,3,FALSE)</f>
        <v>#REF!</v>
      </c>
      <c r="H146" s="47" t="e">
        <f>#REF!</f>
        <v>#REF!</v>
      </c>
      <c r="I146" s="61" t="e">
        <f>VLOOKUP(H146,#REF!,2,FALSE)</f>
        <v>#REF!</v>
      </c>
      <c r="J146" s="47" t="e">
        <f>VLOOKUP(H146,#REF!,14,FALSE)</f>
        <v>#REF!</v>
      </c>
      <c r="K146" s="47" t="e">
        <f>ROUND(VLOOKUP(H146,#REF!,13,FALSE),2)</f>
        <v>#REF!</v>
      </c>
      <c r="L146" s="47" t="e">
        <f>IF(F146="DER PB",VLOOKUP(G146,DER!A:D,4,FALSE),IF(F146="COMPOSIÇÃO",VLOOKUP(G146,#REF!,8,FALSE),IF(F146="SINAPI PB",VLOOKUP(G146,'Sinapi_Comp-12.2025'!G:K,5,FALSE),VLOOKUP(G146,'Sinapi_Insum-12.2025'!A:E,5,FALSE))))</f>
        <v>#REF!</v>
      </c>
      <c r="M146" s="47" t="e">
        <f>ROUND((1+$N$8)*IF(F146="DER PB",VLOOKUP(G146,DER!A:D,4,FALSE),IF(F146="COMPOSIÇÃO",VLOOKUP(G146,#REF!,8,FALSE),IF(F146="SINAPI PB",VLOOKUP(G146,'Sinapi_Comp-12.2025'!G:K,5,FALSE),VLOOKUP(G146,'Sinapi_Insum-12.2025'!A:E,5,FALSE)))),2)</f>
        <v>#REF!</v>
      </c>
      <c r="N146" s="352" t="e">
        <f t="shared" si="8"/>
        <v>#REF!</v>
      </c>
      <c r="O146" s="52" t="e">
        <f t="shared" si="9"/>
        <v>#REF!</v>
      </c>
    </row>
    <row r="147" spans="6:15">
      <c r="F147" s="183" t="e">
        <f>VLOOKUP(H147,#REF!,2,FALSE)</f>
        <v>#REF!</v>
      </c>
      <c r="G147" s="47" t="e">
        <f>VLOOKUP(H147,#REF!,3,FALSE)</f>
        <v>#REF!</v>
      </c>
      <c r="H147" s="47" t="e">
        <f>#REF!</f>
        <v>#REF!</v>
      </c>
      <c r="I147" s="61" t="e">
        <f>VLOOKUP(H147,#REF!,2,FALSE)</f>
        <v>#REF!</v>
      </c>
      <c r="J147" s="47" t="e">
        <f>VLOOKUP(H147,#REF!,14,FALSE)</f>
        <v>#REF!</v>
      </c>
      <c r="K147" s="47" t="e">
        <f>ROUND(VLOOKUP(H147,#REF!,13,FALSE),2)</f>
        <v>#REF!</v>
      </c>
      <c r="L147" s="47" t="e">
        <f>IF(F147="DER PB",VLOOKUP(G147,DER!A:D,4,FALSE),IF(F147="COMPOSIÇÃO",VLOOKUP(G147,#REF!,8,FALSE),IF(F147="SINAPI PB",VLOOKUP(G147,'Sinapi_Comp-12.2025'!G:K,5,FALSE),VLOOKUP(G147,'Sinapi_Insum-12.2025'!A:E,5,FALSE))))</f>
        <v>#REF!</v>
      </c>
      <c r="M147" s="47" t="e">
        <f>ROUND((1+$N$8)*IF(F147="DER PB",VLOOKUP(G147,DER!A:D,4,FALSE),IF(F147="COMPOSIÇÃO",VLOOKUP(G147,#REF!,8,FALSE),IF(F147="SINAPI PB",VLOOKUP(G147,'Sinapi_Comp-12.2025'!G:K,5,FALSE),VLOOKUP(G147,'Sinapi_Insum-12.2025'!A:E,5,FALSE)))),2)</f>
        <v>#REF!</v>
      </c>
      <c r="N147" s="352" t="e">
        <f t="shared" si="8"/>
        <v>#REF!</v>
      </c>
      <c r="O147" s="52" t="e">
        <f t="shared" si="9"/>
        <v>#REF!</v>
      </c>
    </row>
    <row r="148" spans="6:15">
      <c r="F148" s="183" t="e">
        <f>VLOOKUP(H148,#REF!,2,FALSE)</f>
        <v>#REF!</v>
      </c>
      <c r="G148" s="47" t="e">
        <f>VLOOKUP(H148,#REF!,3,FALSE)</f>
        <v>#REF!</v>
      </c>
      <c r="H148" s="47" t="e">
        <f>#REF!</f>
        <v>#REF!</v>
      </c>
      <c r="I148" s="61" t="e">
        <f>VLOOKUP(H148,#REF!,2,FALSE)</f>
        <v>#REF!</v>
      </c>
      <c r="J148" s="47" t="e">
        <f>VLOOKUP(H148,#REF!,14,FALSE)</f>
        <v>#REF!</v>
      </c>
      <c r="K148" s="47" t="e">
        <f>ROUND(VLOOKUP(H148,#REF!,13,FALSE),2)</f>
        <v>#REF!</v>
      </c>
      <c r="L148" s="47" t="e">
        <f>IF(F148="DER PB",VLOOKUP(G148,DER!A:D,4,FALSE),IF(F148="COMPOSIÇÃO",VLOOKUP(G148,#REF!,8,FALSE),IF(F148="SINAPI PB",VLOOKUP(G148,'Sinapi_Comp-12.2025'!G:K,5,FALSE),VLOOKUP(G148,'Sinapi_Insum-12.2025'!A:E,5,FALSE))))</f>
        <v>#REF!</v>
      </c>
      <c r="M148" s="47" t="e">
        <f>ROUND((1+$N$8)*IF(F148="DER PB",VLOOKUP(G148,DER!A:D,4,FALSE),IF(F148="COMPOSIÇÃO",VLOOKUP(G148,#REF!,8,FALSE),IF(F148="SINAPI PB",VLOOKUP(G148,'Sinapi_Comp-12.2025'!G:K,5,FALSE),VLOOKUP(G148,'Sinapi_Insum-12.2025'!A:E,5,FALSE)))),2)</f>
        <v>#REF!</v>
      </c>
      <c r="N148" s="352" t="e">
        <f t="shared" si="8"/>
        <v>#REF!</v>
      </c>
      <c r="O148" s="52" t="e">
        <f t="shared" si="9"/>
        <v>#REF!</v>
      </c>
    </row>
    <row r="149" spans="6:15">
      <c r="F149" s="183" t="e">
        <f>VLOOKUP(H149,#REF!,2,FALSE)</f>
        <v>#REF!</v>
      </c>
      <c r="G149" s="47" t="e">
        <f>VLOOKUP(H149,#REF!,3,FALSE)</f>
        <v>#REF!</v>
      </c>
      <c r="H149" s="47" t="e">
        <f>#REF!</f>
        <v>#REF!</v>
      </c>
      <c r="I149" s="61" t="e">
        <f>VLOOKUP(H149,#REF!,2,FALSE)</f>
        <v>#REF!</v>
      </c>
      <c r="J149" s="47" t="e">
        <f>VLOOKUP(H149,#REF!,14,FALSE)</f>
        <v>#REF!</v>
      </c>
      <c r="K149" s="47" t="e">
        <f>ROUND(VLOOKUP(H149,#REF!,13,FALSE),2)</f>
        <v>#REF!</v>
      </c>
      <c r="L149" s="47" t="e">
        <f>IF(F149="DER PB",VLOOKUP(G149,DER!A:D,4,FALSE),IF(F149="COMPOSIÇÃO",VLOOKUP(G149,#REF!,8,FALSE),IF(F149="SINAPI PB",VLOOKUP(G149,'Sinapi_Comp-12.2025'!G:K,5,FALSE),VLOOKUP(G149,'Sinapi_Insum-12.2025'!A:E,5,FALSE))))</f>
        <v>#REF!</v>
      </c>
      <c r="M149" s="47" t="e">
        <f>ROUND((1+$N$8)*IF(F149="DER PB",VLOOKUP(G149,DER!A:D,4,FALSE),IF(F149="COMPOSIÇÃO",VLOOKUP(G149,#REF!,8,FALSE),IF(F149="SINAPI PB",VLOOKUP(G149,'Sinapi_Comp-12.2025'!G:K,5,FALSE),VLOOKUP(G149,'Sinapi_Insum-12.2025'!A:E,5,FALSE)))),2)</f>
        <v>#REF!</v>
      </c>
      <c r="N149" s="352" t="e">
        <f t="shared" si="8"/>
        <v>#REF!</v>
      </c>
      <c r="O149" s="52" t="e">
        <f t="shared" si="9"/>
        <v>#REF!</v>
      </c>
    </row>
    <row r="150" spans="6:15" ht="60" customHeight="1">
      <c r="F150" s="183" t="e">
        <f>VLOOKUP(H150,#REF!,2,FALSE)</f>
        <v>#REF!</v>
      </c>
      <c r="G150" s="47" t="e">
        <f>VLOOKUP(H150,#REF!,3,FALSE)</f>
        <v>#REF!</v>
      </c>
      <c r="H150" s="47" t="e">
        <f>#REF!</f>
        <v>#REF!</v>
      </c>
      <c r="I150" s="61" t="e">
        <f>VLOOKUP(H150,#REF!,2,FALSE)</f>
        <v>#REF!</v>
      </c>
      <c r="J150" s="47" t="e">
        <f>VLOOKUP(H150,#REF!,14,FALSE)</f>
        <v>#REF!</v>
      </c>
      <c r="K150" s="47" t="e">
        <f>ROUND(VLOOKUP(H150,#REF!,13,FALSE),2)</f>
        <v>#REF!</v>
      </c>
      <c r="L150" s="47" t="e">
        <f>IF(F150="DER PB",VLOOKUP(G150,DER!A:D,4,FALSE),IF(F150="COMPOSIÇÃO",VLOOKUP(G150,#REF!,8,FALSE),IF(F150="SINAPI PB",VLOOKUP(G150,'Sinapi_Comp-12.2025'!G:K,5,FALSE),VLOOKUP(G150,'Sinapi_Insum-12.2025'!A:E,5,FALSE))))</f>
        <v>#REF!</v>
      </c>
      <c r="M150" s="47" t="e">
        <f>ROUND((1+$N$8)*IF(F150="DER PB",VLOOKUP(G150,DER!A:D,4,FALSE),IF(F150="COMPOSIÇÃO",VLOOKUP(G150,#REF!,8,FALSE),IF(F150="SINAPI PB",VLOOKUP(G150,'Sinapi_Comp-12.2025'!G:K,5,FALSE),VLOOKUP(G150,'Sinapi_Insum-12.2025'!A:E,5,FALSE)))),2)</f>
        <v>#REF!</v>
      </c>
      <c r="N150" s="352" t="e">
        <f t="shared" si="8"/>
        <v>#REF!</v>
      </c>
      <c r="O150" s="52" t="e">
        <f t="shared" si="9"/>
        <v>#REF!</v>
      </c>
    </row>
    <row r="151" spans="6:15" ht="62.25" customHeight="1">
      <c r="F151" s="183" t="e">
        <f>VLOOKUP(H151,#REF!,2,FALSE)</f>
        <v>#REF!</v>
      </c>
      <c r="G151" s="47" t="e">
        <f>VLOOKUP(H151,#REF!,3,FALSE)</f>
        <v>#REF!</v>
      </c>
      <c r="H151" s="47" t="e">
        <f>#REF!</f>
        <v>#REF!</v>
      </c>
      <c r="I151" s="61" t="e">
        <f>VLOOKUP(H151,#REF!,2,FALSE)</f>
        <v>#REF!</v>
      </c>
      <c r="J151" s="47" t="e">
        <f>VLOOKUP(H151,#REF!,14,FALSE)</f>
        <v>#REF!</v>
      </c>
      <c r="K151" s="47" t="e">
        <f>ROUND(VLOOKUP(H151,#REF!,13,FALSE),2)</f>
        <v>#REF!</v>
      </c>
      <c r="L151" s="47" t="e">
        <f>IF(F151="DER PB",VLOOKUP(G151,DER!A:D,4,FALSE),IF(F151="COMPOSIÇÃO",VLOOKUP(G151,#REF!,8,FALSE),IF(F151="SINAPI PB",VLOOKUP(G151,'Sinapi_Comp-12.2025'!G:K,5,FALSE),VLOOKUP(G151,'Sinapi_Insum-12.2025'!A:E,5,FALSE))))</f>
        <v>#REF!</v>
      </c>
      <c r="M151" s="47" t="e">
        <f>ROUND((1+$N$8)*IF(F151="DER PB",VLOOKUP(G151,DER!A:D,4,FALSE),IF(F151="COMPOSIÇÃO",VLOOKUP(G151,#REF!,8,FALSE),IF(F151="SINAPI PB",VLOOKUP(G151,'Sinapi_Comp-12.2025'!G:K,5,FALSE),VLOOKUP(G151,'Sinapi_Insum-12.2025'!A:E,5,FALSE)))),2)</f>
        <v>#REF!</v>
      </c>
      <c r="N151" s="352" t="e">
        <f t="shared" si="8"/>
        <v>#REF!</v>
      </c>
      <c r="O151" s="52" t="e">
        <f t="shared" si="9"/>
        <v>#REF!</v>
      </c>
    </row>
    <row r="152" spans="6:15">
      <c r="F152" s="183" t="e">
        <f>VLOOKUP(H152,#REF!,2,FALSE)</f>
        <v>#REF!</v>
      </c>
      <c r="G152" s="47" t="e">
        <f>VLOOKUP(H152,#REF!,3,FALSE)</f>
        <v>#REF!</v>
      </c>
      <c r="H152" s="47" t="e">
        <f>#REF!</f>
        <v>#REF!</v>
      </c>
      <c r="I152" s="61" t="e">
        <f>VLOOKUP(H152,#REF!,2,FALSE)</f>
        <v>#REF!</v>
      </c>
      <c r="J152" s="47" t="e">
        <f>VLOOKUP(H152,#REF!,14,FALSE)</f>
        <v>#REF!</v>
      </c>
      <c r="K152" s="47" t="e">
        <f>ROUND(VLOOKUP(H152,#REF!,13,FALSE),2)</f>
        <v>#REF!</v>
      </c>
      <c r="L152" s="47" t="e">
        <f>IF(F152="DER PB",VLOOKUP(G152,DER!A:D,4,FALSE),IF(F152="COMPOSIÇÃO",VLOOKUP(G152,#REF!,8,FALSE),IF(F152="SINAPI PB",VLOOKUP(G152,'Sinapi_Comp-12.2025'!G:K,5,FALSE),VLOOKUP(G152,'Sinapi_Insum-12.2025'!A:E,5,FALSE))))</f>
        <v>#REF!</v>
      </c>
      <c r="M152" s="47" t="e">
        <f>ROUND((1+$N$8)*IF(F152="DER PB",VLOOKUP(G152,DER!A:D,4,FALSE),IF(F152="COMPOSIÇÃO",VLOOKUP(G152,#REF!,8,FALSE),IF(F152="SINAPI PB",VLOOKUP(G152,'Sinapi_Comp-12.2025'!G:K,5,FALSE),VLOOKUP(G152,'Sinapi_Insum-12.2025'!A:E,5,FALSE)))),2)</f>
        <v>#REF!</v>
      </c>
      <c r="N152" s="352" t="e">
        <f t="shared" si="8"/>
        <v>#REF!</v>
      </c>
      <c r="O152" s="52" t="e">
        <f t="shared" si="9"/>
        <v>#REF!</v>
      </c>
    </row>
    <row r="153" spans="6:15" ht="60" customHeight="1">
      <c r="F153" s="183" t="e">
        <f>VLOOKUP(H153,#REF!,2,FALSE)</f>
        <v>#REF!</v>
      </c>
      <c r="G153" s="47" t="e">
        <f>VLOOKUP(H153,#REF!,3,FALSE)</f>
        <v>#REF!</v>
      </c>
      <c r="H153" s="47" t="e">
        <f>#REF!</f>
        <v>#REF!</v>
      </c>
      <c r="I153" s="61" t="e">
        <f>VLOOKUP(H153,#REF!,2,FALSE)</f>
        <v>#REF!</v>
      </c>
      <c r="J153" s="47" t="e">
        <f>VLOOKUP(H153,#REF!,14,FALSE)</f>
        <v>#REF!</v>
      </c>
      <c r="K153" s="47" t="e">
        <f>ROUND(VLOOKUP(H153,#REF!,13,FALSE),2)</f>
        <v>#REF!</v>
      </c>
      <c r="L153" s="47" t="e">
        <f>IF(F153="DER PB",VLOOKUP(G153,DER!A:D,4,FALSE),IF(F153="COMPOSIÇÃO",VLOOKUP(G153,#REF!,8,FALSE),IF(F153="SINAPI PB",VLOOKUP(G153,'Sinapi_Comp-12.2025'!G:K,5,FALSE),VLOOKUP(G153,'Sinapi_Insum-12.2025'!A:E,5,FALSE))))</f>
        <v>#REF!</v>
      </c>
      <c r="M153" s="47" t="e">
        <f>ROUND((1+$N$8)*IF(F153="DER PB",VLOOKUP(G153,DER!A:D,4,FALSE),IF(F153="COMPOSIÇÃO",VLOOKUP(G153,#REF!,8,FALSE),IF(F153="SINAPI PB",VLOOKUP(G153,'Sinapi_Comp-12.2025'!G:K,5,FALSE),VLOOKUP(G153,'Sinapi_Insum-12.2025'!A:E,5,FALSE)))),2)</f>
        <v>#REF!</v>
      </c>
      <c r="N153" s="352" t="e">
        <f t="shared" si="8"/>
        <v>#REF!</v>
      </c>
      <c r="O153" s="52" t="e">
        <f t="shared" si="9"/>
        <v>#REF!</v>
      </c>
    </row>
    <row r="154" spans="6:15">
      <c r="F154" s="183" t="e">
        <f>VLOOKUP(H154,#REF!,2,FALSE)</f>
        <v>#REF!</v>
      </c>
      <c r="G154" s="47" t="e">
        <f>VLOOKUP(H154,#REF!,3,FALSE)</f>
        <v>#REF!</v>
      </c>
      <c r="H154" s="47" t="e">
        <f>#REF!</f>
        <v>#REF!</v>
      </c>
      <c r="I154" s="61" t="e">
        <f>VLOOKUP(H154,#REF!,2,FALSE)</f>
        <v>#REF!</v>
      </c>
      <c r="J154" s="47" t="e">
        <f>VLOOKUP(H154,#REF!,14,FALSE)</f>
        <v>#REF!</v>
      </c>
      <c r="K154" s="47" t="e">
        <f>ROUND(VLOOKUP(H154,#REF!,13,FALSE),2)</f>
        <v>#REF!</v>
      </c>
      <c r="L154" s="47" t="e">
        <f>IF(F154="DER PB",VLOOKUP(G154,DER!A:D,4,FALSE),IF(F154="COMPOSIÇÃO",VLOOKUP(G154,#REF!,8,FALSE),IF(F154="SINAPI PB",VLOOKUP(G154,'Sinapi_Comp-12.2025'!G:K,5,FALSE),VLOOKUP(G154,'Sinapi_Insum-12.2025'!A:E,5,FALSE))))</f>
        <v>#REF!</v>
      </c>
      <c r="M154" s="47" t="e">
        <f>ROUND((1+$N$8)*IF(F154="DER PB",VLOOKUP(G154,DER!A:D,4,FALSE),IF(F154="COMPOSIÇÃO",VLOOKUP(G154,#REF!,8,FALSE),IF(F154="SINAPI PB",VLOOKUP(G154,'Sinapi_Comp-12.2025'!G:K,5,FALSE),VLOOKUP(G154,'Sinapi_Insum-12.2025'!A:E,5,FALSE)))),2)</f>
        <v>#REF!</v>
      </c>
      <c r="N154" s="352" t="e">
        <f t="shared" si="8"/>
        <v>#REF!</v>
      </c>
      <c r="O154" s="52" t="e">
        <f t="shared" si="9"/>
        <v>#REF!</v>
      </c>
    </row>
    <row r="155" spans="6:15">
      <c r="F155" s="183" t="e">
        <f>VLOOKUP(H155,#REF!,2,FALSE)</f>
        <v>#REF!</v>
      </c>
      <c r="G155" s="47" t="e">
        <f>VLOOKUP(H155,#REF!,3,FALSE)</f>
        <v>#REF!</v>
      </c>
      <c r="H155" s="47" t="e">
        <f>#REF!</f>
        <v>#REF!</v>
      </c>
      <c r="I155" s="61" t="e">
        <f>VLOOKUP(H155,#REF!,2,FALSE)</f>
        <v>#REF!</v>
      </c>
      <c r="J155" s="47" t="e">
        <f>VLOOKUP(H155,#REF!,14,FALSE)</f>
        <v>#REF!</v>
      </c>
      <c r="K155" s="47" t="e">
        <f>ROUND(VLOOKUP(H155,#REF!,13,FALSE),2)</f>
        <v>#REF!</v>
      </c>
      <c r="L155" s="47" t="e">
        <f>IF(F155="DER PB",VLOOKUP(G155,DER!A:D,4,FALSE),IF(F155="COMPOSIÇÃO",VLOOKUP(G155,#REF!,8,FALSE),IF(F155="SINAPI PB",VLOOKUP(G155,'Sinapi_Comp-12.2025'!G:K,5,FALSE),VLOOKUP(G155,'Sinapi_Insum-12.2025'!A:E,5,FALSE))))</f>
        <v>#REF!</v>
      </c>
      <c r="M155" s="47" t="e">
        <f>ROUND((1+$N$8)*IF(F155="DER PB",VLOOKUP(G155,DER!A:D,4,FALSE),IF(F155="COMPOSIÇÃO",VLOOKUP(G155,#REF!,8,FALSE),IF(F155="SINAPI PB",VLOOKUP(G155,'Sinapi_Comp-12.2025'!G:K,5,FALSE),VLOOKUP(G155,'Sinapi_Insum-12.2025'!A:E,5,FALSE)))),2)</f>
        <v>#REF!</v>
      </c>
      <c r="N155" s="352" t="e">
        <f t="shared" si="8"/>
        <v>#REF!</v>
      </c>
      <c r="O155" s="52" t="e">
        <f t="shared" si="9"/>
        <v>#REF!</v>
      </c>
    </row>
    <row r="156" spans="6:15">
      <c r="F156" s="183" t="e">
        <f>VLOOKUP(H156,#REF!,2,FALSE)</f>
        <v>#REF!</v>
      </c>
      <c r="G156" s="47" t="e">
        <f>VLOOKUP(H156,#REF!,3,FALSE)</f>
        <v>#REF!</v>
      </c>
      <c r="H156" s="47" t="e">
        <f>#REF!</f>
        <v>#REF!</v>
      </c>
      <c r="I156" s="61" t="e">
        <f>VLOOKUP(H156,#REF!,2,FALSE)</f>
        <v>#REF!</v>
      </c>
      <c r="J156" s="47" t="e">
        <f>VLOOKUP(H156,#REF!,14,FALSE)</f>
        <v>#REF!</v>
      </c>
      <c r="K156" s="47" t="e">
        <f>ROUND(VLOOKUP(H156,#REF!,13,FALSE),2)</f>
        <v>#REF!</v>
      </c>
      <c r="L156" s="47" t="e">
        <f>IF(F156="DER PB",VLOOKUP(G156,DER!A:D,4,FALSE),IF(F156="COMPOSIÇÃO",VLOOKUP(G156,#REF!,8,FALSE),IF(F156="SINAPI PB",VLOOKUP(G156,'Sinapi_Comp-12.2025'!G:K,5,FALSE),VLOOKUP(G156,'Sinapi_Insum-12.2025'!A:E,5,FALSE))))</f>
        <v>#REF!</v>
      </c>
      <c r="M156" s="47" t="e">
        <f>ROUND((1+$N$8)*IF(F156="DER PB",VLOOKUP(G156,DER!A:D,4,FALSE),IF(F156="COMPOSIÇÃO",VLOOKUP(G156,#REF!,8,FALSE),IF(F156="SINAPI PB",VLOOKUP(G156,'Sinapi_Comp-12.2025'!G:K,5,FALSE),VLOOKUP(G156,'Sinapi_Insum-12.2025'!A:E,5,FALSE)))),2)</f>
        <v>#REF!</v>
      </c>
      <c r="N156" s="352" t="e">
        <f t="shared" si="8"/>
        <v>#REF!</v>
      </c>
      <c r="O156" s="52" t="e">
        <f t="shared" si="9"/>
        <v>#REF!</v>
      </c>
    </row>
    <row r="157" spans="6:15">
      <c r="F157" s="183" t="e">
        <f>VLOOKUP(H157,#REF!,2,FALSE)</f>
        <v>#REF!</v>
      </c>
      <c r="G157" s="47" t="e">
        <f>VLOOKUP(H157,#REF!,3,FALSE)</f>
        <v>#REF!</v>
      </c>
      <c r="H157" s="47" t="e">
        <f>#REF!</f>
        <v>#REF!</v>
      </c>
      <c r="I157" s="61" t="e">
        <f>VLOOKUP(H157,#REF!,2,FALSE)</f>
        <v>#REF!</v>
      </c>
      <c r="J157" s="47" t="e">
        <f>VLOOKUP(H157,#REF!,14,FALSE)</f>
        <v>#REF!</v>
      </c>
      <c r="K157" s="47" t="e">
        <f>ROUND(VLOOKUP(H157,#REF!,13,FALSE),2)</f>
        <v>#REF!</v>
      </c>
      <c r="L157" s="47" t="e">
        <f>IF(F157="DER PB",VLOOKUP(G157,DER!A:D,4,FALSE),IF(F157="COMPOSIÇÃO",VLOOKUP(G157,#REF!,8,FALSE),IF(F157="SINAPI PB",VLOOKUP(G157,'Sinapi_Comp-12.2025'!G:K,5,FALSE),VLOOKUP(G157,'Sinapi_Insum-12.2025'!A:E,5,FALSE))))</f>
        <v>#REF!</v>
      </c>
      <c r="M157" s="47" t="e">
        <f>ROUND((1+$N$8)*IF(F157="DER PB",VLOOKUP(G157,DER!A:D,4,FALSE),IF(F157="COMPOSIÇÃO",VLOOKUP(G157,#REF!,8,FALSE),IF(F157="SINAPI PB",VLOOKUP(G157,'Sinapi_Comp-12.2025'!G:K,5,FALSE),VLOOKUP(G157,'Sinapi_Insum-12.2025'!A:E,5,FALSE)))),2)</f>
        <v>#REF!</v>
      </c>
      <c r="N157" s="352" t="e">
        <f t="shared" si="8"/>
        <v>#REF!</v>
      </c>
      <c r="O157" s="52" t="e">
        <f t="shared" si="9"/>
        <v>#REF!</v>
      </c>
    </row>
    <row r="158" spans="6:15">
      <c r="F158" s="183" t="e">
        <f>VLOOKUP(H158,#REF!,2,FALSE)</f>
        <v>#REF!</v>
      </c>
      <c r="G158" s="47" t="e">
        <f>VLOOKUP(H158,#REF!,3,FALSE)</f>
        <v>#REF!</v>
      </c>
      <c r="H158" s="47" t="e">
        <f>#REF!</f>
        <v>#REF!</v>
      </c>
      <c r="I158" s="61" t="e">
        <f>VLOOKUP(H158,#REF!,2,FALSE)</f>
        <v>#REF!</v>
      </c>
      <c r="J158" s="47" t="e">
        <f>VLOOKUP(H158,#REF!,14,FALSE)</f>
        <v>#REF!</v>
      </c>
      <c r="K158" s="47" t="e">
        <f>ROUND(VLOOKUP(H158,#REF!,13,FALSE),2)</f>
        <v>#REF!</v>
      </c>
      <c r="L158" s="47" t="e">
        <f>IF(F158="DER PB",VLOOKUP(G158,DER!A:D,4,FALSE),IF(F158="COMPOSIÇÃO",VLOOKUP(G158,#REF!,8,FALSE),IF(F158="SINAPI PB",VLOOKUP(G158,'Sinapi_Comp-12.2025'!G:K,5,FALSE),VLOOKUP(G158,'Sinapi_Insum-12.2025'!A:E,5,FALSE))))</f>
        <v>#REF!</v>
      </c>
      <c r="M158" s="47" t="e">
        <f>ROUND((1+$N$8)*IF(F158="DER PB",VLOOKUP(G158,DER!A:D,4,FALSE),IF(F158="COMPOSIÇÃO",VLOOKUP(G158,#REF!,8,FALSE),IF(F158="SINAPI PB",VLOOKUP(G158,'Sinapi_Comp-12.2025'!G:K,5,FALSE),VLOOKUP(G158,'Sinapi_Insum-12.2025'!A:E,5,FALSE)))),2)</f>
        <v>#REF!</v>
      </c>
      <c r="N158" s="352" t="e">
        <f t="shared" si="8"/>
        <v>#REF!</v>
      </c>
      <c r="O158" s="52" t="e">
        <f t="shared" si="9"/>
        <v>#REF!</v>
      </c>
    </row>
    <row r="159" spans="6:15">
      <c r="F159" s="183" t="e">
        <f>VLOOKUP(H159,#REF!,2,FALSE)</f>
        <v>#REF!</v>
      </c>
      <c r="G159" s="47" t="e">
        <f>VLOOKUP(H159,#REF!,3,FALSE)</f>
        <v>#REF!</v>
      </c>
      <c r="H159" s="47" t="e">
        <f>#REF!</f>
        <v>#REF!</v>
      </c>
      <c r="I159" s="61" t="e">
        <f>VLOOKUP(H159,#REF!,2,FALSE)</f>
        <v>#REF!</v>
      </c>
      <c r="J159" s="47" t="e">
        <f>VLOOKUP(H159,#REF!,14,FALSE)</f>
        <v>#REF!</v>
      </c>
      <c r="K159" s="47" t="e">
        <f>ROUND(VLOOKUP(H159,#REF!,13,FALSE),2)</f>
        <v>#REF!</v>
      </c>
      <c r="L159" s="47" t="e">
        <f>IF(F159="DER PB",VLOOKUP(G159,DER!A:D,4,FALSE),IF(F159="COMPOSIÇÃO",VLOOKUP(G159,#REF!,8,FALSE),IF(F159="SINAPI PB",VLOOKUP(G159,'Sinapi_Comp-12.2025'!G:K,5,FALSE),VLOOKUP(G159,'Sinapi_Insum-12.2025'!A:E,5,FALSE))))</f>
        <v>#REF!</v>
      </c>
      <c r="M159" s="47" t="e">
        <f>ROUND((1+$N$8)*IF(F159="DER PB",VLOOKUP(G159,DER!A:D,4,FALSE),IF(F159="COMPOSIÇÃO",VLOOKUP(G159,#REF!,8,FALSE),IF(F159="SINAPI PB",VLOOKUP(G159,'Sinapi_Comp-12.2025'!G:K,5,FALSE),VLOOKUP(G159,'Sinapi_Insum-12.2025'!A:E,5,FALSE)))),2)</f>
        <v>#REF!</v>
      </c>
      <c r="N159" s="352" t="e">
        <f t="shared" si="8"/>
        <v>#REF!</v>
      </c>
      <c r="O159" s="52" t="e">
        <f t="shared" si="9"/>
        <v>#REF!</v>
      </c>
    </row>
    <row r="160" spans="6:15">
      <c r="F160" s="183" t="e">
        <f>VLOOKUP(H160,#REF!,2,FALSE)</f>
        <v>#REF!</v>
      </c>
      <c r="G160" s="47" t="e">
        <f>VLOOKUP(H160,#REF!,3,FALSE)</f>
        <v>#REF!</v>
      </c>
      <c r="H160" s="47" t="e">
        <f>#REF!</f>
        <v>#REF!</v>
      </c>
      <c r="I160" s="61" t="e">
        <f>VLOOKUP(H160,#REF!,2,FALSE)</f>
        <v>#REF!</v>
      </c>
      <c r="J160" s="47" t="e">
        <f>VLOOKUP(H160,#REF!,14,FALSE)</f>
        <v>#REF!</v>
      </c>
      <c r="K160" s="47" t="e">
        <f>ROUND(VLOOKUP(H160,#REF!,13,FALSE),2)</f>
        <v>#REF!</v>
      </c>
      <c r="L160" s="47" t="e">
        <f>IF(F160="DER PB",VLOOKUP(G160,DER!A:D,4,FALSE),IF(F160="COMPOSIÇÃO",VLOOKUP(G160,#REF!,8,FALSE),IF(F160="SINAPI PB",VLOOKUP(G160,'Sinapi_Comp-12.2025'!G:K,5,FALSE),VLOOKUP(G160,'Sinapi_Insum-12.2025'!A:E,5,FALSE))))</f>
        <v>#REF!</v>
      </c>
      <c r="M160" s="47" t="e">
        <f>ROUND((1+$N$8)*IF(F160="DER PB",VLOOKUP(G160,DER!A:D,4,FALSE),IF(F160="COMPOSIÇÃO",VLOOKUP(G160,#REF!,8,FALSE),IF(F160="SINAPI PB",VLOOKUP(G160,'Sinapi_Comp-12.2025'!G:K,5,FALSE),VLOOKUP(G160,'Sinapi_Insum-12.2025'!A:E,5,FALSE)))),2)</f>
        <v>#REF!</v>
      </c>
      <c r="N160" s="352" t="e">
        <f t="shared" si="8"/>
        <v>#REF!</v>
      </c>
      <c r="O160" s="52" t="e">
        <f t="shared" si="9"/>
        <v>#REF!</v>
      </c>
    </row>
    <row r="161" spans="6:15">
      <c r="F161" s="183" t="e">
        <f>VLOOKUP(H161,#REF!,2,FALSE)</f>
        <v>#REF!</v>
      </c>
      <c r="G161" s="47" t="e">
        <f>VLOOKUP(H161,#REF!,3,FALSE)</f>
        <v>#REF!</v>
      </c>
      <c r="H161" s="47" t="e">
        <f>#REF!</f>
        <v>#REF!</v>
      </c>
      <c r="I161" s="61" t="e">
        <f>VLOOKUP(H161,#REF!,2,FALSE)</f>
        <v>#REF!</v>
      </c>
      <c r="J161" s="47" t="e">
        <f>VLOOKUP(H161,#REF!,14,FALSE)</f>
        <v>#REF!</v>
      </c>
      <c r="K161" s="47" t="e">
        <f>ROUND(VLOOKUP(H161,#REF!,13,FALSE),2)</f>
        <v>#REF!</v>
      </c>
      <c r="L161" s="47" t="e">
        <f>IF(F161="DER PB",VLOOKUP(G161,DER!A:D,4,FALSE),IF(F161="COMPOSIÇÃO",VLOOKUP(G161,#REF!,8,FALSE),IF(F161="SINAPI PB",VLOOKUP(G161,'Sinapi_Comp-12.2025'!G:K,5,FALSE),VLOOKUP(G161,'Sinapi_Insum-12.2025'!A:E,5,FALSE))))</f>
        <v>#REF!</v>
      </c>
      <c r="M161" s="47" t="e">
        <f>ROUND((1+$N$8)*IF(F161="DER PB",VLOOKUP(G161,DER!A:D,4,FALSE),IF(F161="COMPOSIÇÃO",VLOOKUP(G161,#REF!,8,FALSE),IF(F161="SINAPI PB",VLOOKUP(G161,'Sinapi_Comp-12.2025'!G:K,5,FALSE),VLOOKUP(G161,'Sinapi_Insum-12.2025'!A:E,5,FALSE)))),2)</f>
        <v>#REF!</v>
      </c>
      <c r="N161" s="352" t="e">
        <f t="shared" si="8"/>
        <v>#REF!</v>
      </c>
      <c r="O161" s="52" t="e">
        <f t="shared" si="9"/>
        <v>#REF!</v>
      </c>
    </row>
    <row r="162" spans="6:15" ht="66.75" customHeight="1">
      <c r="F162" s="183" t="e">
        <f>VLOOKUP(H162,#REF!,2,FALSE)</f>
        <v>#REF!</v>
      </c>
      <c r="G162" s="47" t="e">
        <f>VLOOKUP(H162,#REF!,3,FALSE)</f>
        <v>#REF!</v>
      </c>
      <c r="H162" s="47" t="e">
        <f>#REF!</f>
        <v>#REF!</v>
      </c>
      <c r="I162" s="61" t="e">
        <f>VLOOKUP(H162,#REF!,2,FALSE)</f>
        <v>#REF!</v>
      </c>
      <c r="J162" s="47" t="e">
        <f>VLOOKUP(H162,#REF!,14,FALSE)</f>
        <v>#REF!</v>
      </c>
      <c r="K162" s="47" t="e">
        <f>ROUND(VLOOKUP(H162,#REF!,13,FALSE),2)</f>
        <v>#REF!</v>
      </c>
      <c r="L162" s="47" t="e">
        <f>IF(F162="DER PB",VLOOKUP(G162,DER!A:D,4,FALSE),IF(F162="COMPOSIÇÃO",VLOOKUP(G162,#REF!,8,FALSE),IF(F162="SINAPI PB",VLOOKUP(G162,'Sinapi_Comp-12.2025'!G:K,5,FALSE),VLOOKUP(G162,'Sinapi_Insum-12.2025'!A:E,5,FALSE))))</f>
        <v>#REF!</v>
      </c>
      <c r="M162" s="47" t="e">
        <f>ROUND((1+$N$8)*IF(F162="DER PB",VLOOKUP(G162,DER!A:D,4,FALSE),IF(F162="COMPOSIÇÃO",VLOOKUP(G162,#REF!,8,FALSE),IF(F162="SINAPI PB",VLOOKUP(G162,'Sinapi_Comp-12.2025'!G:K,5,FALSE),VLOOKUP(G162,'Sinapi_Insum-12.2025'!A:E,5,FALSE)))),2)</f>
        <v>#REF!</v>
      </c>
      <c r="N162" s="352" t="e">
        <f t="shared" si="8"/>
        <v>#REF!</v>
      </c>
      <c r="O162" s="52" t="e">
        <f t="shared" si="9"/>
        <v>#REF!</v>
      </c>
    </row>
    <row r="163" spans="6:15">
      <c r="F163" s="183" t="e">
        <f>VLOOKUP(H163,#REF!,2,FALSE)</f>
        <v>#REF!</v>
      </c>
      <c r="G163" s="47" t="e">
        <f>VLOOKUP(H163,#REF!,3,FALSE)</f>
        <v>#REF!</v>
      </c>
      <c r="H163" s="47" t="e">
        <f>#REF!</f>
        <v>#REF!</v>
      </c>
      <c r="I163" s="61" t="e">
        <f>VLOOKUP(H163,#REF!,2,FALSE)</f>
        <v>#REF!</v>
      </c>
      <c r="J163" s="47" t="e">
        <f>VLOOKUP(H163,#REF!,14,FALSE)</f>
        <v>#REF!</v>
      </c>
      <c r="K163" s="47" t="e">
        <f>ROUND(VLOOKUP(H163,#REF!,13,FALSE),2)</f>
        <v>#REF!</v>
      </c>
      <c r="L163" s="47" t="e">
        <f>IF(F163="DER PB",VLOOKUP(G163,DER!A:D,4,FALSE),IF(F163="COMPOSIÇÃO",VLOOKUP(G163,#REF!,8,FALSE),IF(F163="SINAPI PB",VLOOKUP(G163,'Sinapi_Comp-12.2025'!G:K,5,FALSE),VLOOKUP(G163,'Sinapi_Insum-12.2025'!A:E,5,FALSE))))</f>
        <v>#REF!</v>
      </c>
      <c r="M163" s="47" t="e">
        <f>ROUND((1+$N$8)*IF(F163="DER PB",VLOOKUP(G163,DER!A:D,4,FALSE),IF(F163="COMPOSIÇÃO",VLOOKUP(G163,#REF!,8,FALSE),IF(F163="SINAPI PB",VLOOKUP(G163,'Sinapi_Comp-12.2025'!G:K,5,FALSE),VLOOKUP(G163,'Sinapi_Insum-12.2025'!A:E,5,FALSE)))),2)</f>
        <v>#REF!</v>
      </c>
      <c r="N163" s="352" t="e">
        <f t="shared" si="8"/>
        <v>#REF!</v>
      </c>
      <c r="O163" s="52" t="e">
        <f t="shared" si="9"/>
        <v>#REF!</v>
      </c>
    </row>
    <row r="164" spans="6:15">
      <c r="F164" s="183" t="e">
        <f>VLOOKUP(H164,#REF!,2,FALSE)</f>
        <v>#REF!</v>
      </c>
      <c r="G164" s="47" t="e">
        <f>VLOOKUP(H164,#REF!,3,FALSE)</f>
        <v>#REF!</v>
      </c>
      <c r="H164" s="47" t="e">
        <f>#REF!</f>
        <v>#REF!</v>
      </c>
      <c r="I164" s="61" t="e">
        <f>VLOOKUP(H164,#REF!,2,FALSE)</f>
        <v>#REF!</v>
      </c>
      <c r="J164" s="47" t="e">
        <f>VLOOKUP(H164,#REF!,14,FALSE)</f>
        <v>#REF!</v>
      </c>
      <c r="K164" s="47" t="e">
        <f>ROUND(VLOOKUP(H164,#REF!,13,FALSE),2)</f>
        <v>#REF!</v>
      </c>
      <c r="L164" s="47" t="e">
        <f>IF(F164="DER PB",VLOOKUP(G164,DER!A:D,4,FALSE),IF(F164="COMPOSIÇÃO",VLOOKUP(G164,#REF!,8,FALSE),IF(F164="SINAPI PB",VLOOKUP(G164,'Sinapi_Comp-12.2025'!G:K,5,FALSE),VLOOKUP(G164,'Sinapi_Insum-12.2025'!A:E,5,FALSE))))</f>
        <v>#REF!</v>
      </c>
      <c r="M164" s="47" t="e">
        <f>ROUND((1+$N$8)*IF(F164="DER PB",VLOOKUP(G164,DER!A:D,4,FALSE),IF(F164="COMPOSIÇÃO",VLOOKUP(G164,#REF!,8,FALSE),IF(F164="SINAPI PB",VLOOKUP(G164,'Sinapi_Comp-12.2025'!G:K,5,FALSE),VLOOKUP(G164,'Sinapi_Insum-12.2025'!A:E,5,FALSE)))),2)</f>
        <v>#REF!</v>
      </c>
      <c r="N164" s="352" t="e">
        <f t="shared" si="8"/>
        <v>#REF!</v>
      </c>
      <c r="O164" s="52" t="e">
        <f t="shared" si="9"/>
        <v>#REF!</v>
      </c>
    </row>
    <row r="165" spans="6:15">
      <c r="F165" s="183" t="e">
        <f>VLOOKUP(H165,#REF!,2,FALSE)</f>
        <v>#REF!</v>
      </c>
      <c r="G165" s="47" t="e">
        <f>VLOOKUP(H165,#REF!,3,FALSE)</f>
        <v>#REF!</v>
      </c>
      <c r="H165" s="47" t="e">
        <f>#REF!</f>
        <v>#REF!</v>
      </c>
      <c r="I165" s="61" t="e">
        <f>VLOOKUP(H165,#REF!,2,FALSE)</f>
        <v>#REF!</v>
      </c>
      <c r="J165" s="47" t="e">
        <f>VLOOKUP(H165,#REF!,14,FALSE)</f>
        <v>#REF!</v>
      </c>
      <c r="K165" s="47" t="e">
        <f>ROUND(VLOOKUP(H165,#REF!,13,FALSE),2)</f>
        <v>#REF!</v>
      </c>
      <c r="L165" s="47" t="e">
        <f>IF(F165="DER PB",VLOOKUP(G165,DER!A:D,4,FALSE),IF(F165="COMPOSIÇÃO",VLOOKUP(G165,#REF!,8,FALSE),IF(F165="SINAPI PB",VLOOKUP(G165,'Sinapi_Comp-12.2025'!G:K,5,FALSE),VLOOKUP(G165,'Sinapi_Insum-12.2025'!A:E,5,FALSE))))</f>
        <v>#REF!</v>
      </c>
      <c r="M165" s="47" t="e">
        <f>ROUND((1+$N$8)*IF(F165="DER PB",VLOOKUP(G165,DER!A:D,4,FALSE),IF(F165="COMPOSIÇÃO",VLOOKUP(G165,#REF!,8,FALSE),IF(F165="SINAPI PB",VLOOKUP(G165,'Sinapi_Comp-12.2025'!G:K,5,FALSE),VLOOKUP(G165,'Sinapi_Insum-12.2025'!A:E,5,FALSE)))),2)</f>
        <v>#REF!</v>
      </c>
      <c r="N165" s="352" t="e">
        <f t="shared" si="8"/>
        <v>#REF!</v>
      </c>
      <c r="O165" s="52" t="e">
        <f t="shared" si="9"/>
        <v>#REF!</v>
      </c>
    </row>
    <row r="166" spans="6:15">
      <c r="F166" s="183" t="e">
        <f>VLOOKUP(H166,#REF!,2,FALSE)</f>
        <v>#REF!</v>
      </c>
      <c r="G166" s="47" t="e">
        <f>VLOOKUP(H166,#REF!,3,FALSE)</f>
        <v>#REF!</v>
      </c>
      <c r="H166" s="47" t="e">
        <f>#REF!</f>
        <v>#REF!</v>
      </c>
      <c r="I166" s="61" t="e">
        <f>VLOOKUP(H166,#REF!,2,FALSE)</f>
        <v>#REF!</v>
      </c>
      <c r="J166" s="47" t="e">
        <f>VLOOKUP(H166,#REF!,14,FALSE)</f>
        <v>#REF!</v>
      </c>
      <c r="K166" s="47" t="e">
        <f>ROUND(VLOOKUP(H166,#REF!,13,FALSE),2)</f>
        <v>#REF!</v>
      </c>
      <c r="L166" s="47" t="e">
        <f>IF(F166="DER PB",VLOOKUP(G166,DER!A:D,4,FALSE),IF(F166="COMPOSIÇÃO",VLOOKUP(G166,#REF!,8,FALSE),IF(F166="SINAPI PB",VLOOKUP(G166,'Sinapi_Comp-12.2025'!G:K,5,FALSE),VLOOKUP(G166,'Sinapi_Insum-12.2025'!A:E,5,FALSE))))</f>
        <v>#REF!</v>
      </c>
      <c r="M166" s="47" t="e">
        <f>ROUND((1+$N$8)*IF(F166="DER PB",VLOOKUP(G166,DER!A:D,4,FALSE),IF(F166="COMPOSIÇÃO",VLOOKUP(G166,#REF!,8,FALSE),IF(F166="SINAPI PB",VLOOKUP(G166,'Sinapi_Comp-12.2025'!G:K,5,FALSE),VLOOKUP(G166,'Sinapi_Insum-12.2025'!A:E,5,FALSE)))),2)</f>
        <v>#REF!</v>
      </c>
      <c r="N166" s="352" t="e">
        <f t="shared" si="8"/>
        <v>#REF!</v>
      </c>
      <c r="O166" s="52" t="e">
        <f t="shared" si="9"/>
        <v>#REF!</v>
      </c>
    </row>
    <row r="167" spans="6:15">
      <c r="F167" s="183" t="e">
        <f>VLOOKUP(H167,#REF!,2,FALSE)</f>
        <v>#REF!</v>
      </c>
      <c r="G167" s="47" t="e">
        <f>VLOOKUP(H167,#REF!,3,FALSE)</f>
        <v>#REF!</v>
      </c>
      <c r="H167" s="47" t="e">
        <f>#REF!</f>
        <v>#REF!</v>
      </c>
      <c r="I167" s="61" t="e">
        <f>VLOOKUP(H167,#REF!,2,FALSE)</f>
        <v>#REF!</v>
      </c>
      <c r="J167" s="47" t="e">
        <f>VLOOKUP(H167,#REF!,14,FALSE)</f>
        <v>#REF!</v>
      </c>
      <c r="K167" s="47" t="e">
        <f>ROUND(VLOOKUP(H167,#REF!,13,FALSE),2)</f>
        <v>#REF!</v>
      </c>
      <c r="L167" s="47" t="e">
        <f>IF(F167="DER PB",VLOOKUP(G167,DER!A:D,4,FALSE),IF(F167="COMPOSIÇÃO",VLOOKUP(G167,#REF!,8,FALSE),IF(F167="SINAPI PB",VLOOKUP(G167,'Sinapi_Comp-12.2025'!G:K,5,FALSE),VLOOKUP(G167,'Sinapi_Insum-12.2025'!A:E,5,FALSE))))</f>
        <v>#REF!</v>
      </c>
      <c r="M167" s="47" t="e">
        <f>ROUND((1+$N$8)*IF(F167="DER PB",VLOOKUP(G167,DER!A:D,4,FALSE),IF(F167="COMPOSIÇÃO",VLOOKUP(G167,#REF!,8,FALSE),IF(F167="SINAPI PB",VLOOKUP(G167,'Sinapi_Comp-12.2025'!G:K,5,FALSE),VLOOKUP(G167,'Sinapi_Insum-12.2025'!A:E,5,FALSE)))),2)</f>
        <v>#REF!</v>
      </c>
      <c r="N167" s="352" t="e">
        <f t="shared" si="8"/>
        <v>#REF!</v>
      </c>
      <c r="O167" s="52" t="e">
        <f t="shared" si="9"/>
        <v>#REF!</v>
      </c>
    </row>
    <row r="168" spans="6:15">
      <c r="F168" s="183" t="e">
        <f>VLOOKUP(H168,#REF!,2,FALSE)</f>
        <v>#REF!</v>
      </c>
      <c r="G168" s="47" t="e">
        <f>VLOOKUP(H168,#REF!,3,FALSE)</f>
        <v>#REF!</v>
      </c>
      <c r="H168" s="47" t="e">
        <f>#REF!</f>
        <v>#REF!</v>
      </c>
      <c r="I168" s="61" t="e">
        <f>VLOOKUP(H168,#REF!,2,FALSE)</f>
        <v>#REF!</v>
      </c>
      <c r="J168" s="47" t="e">
        <f>VLOOKUP(H168,#REF!,14,FALSE)</f>
        <v>#REF!</v>
      </c>
      <c r="K168" s="47" t="e">
        <f>ROUND(VLOOKUP(H168,#REF!,13,FALSE),2)</f>
        <v>#REF!</v>
      </c>
      <c r="L168" s="47" t="e">
        <f>IF(F168="DER PB",VLOOKUP(G168,DER!A:D,4,FALSE),IF(F168="COMPOSIÇÃO",VLOOKUP(G168,#REF!,8,FALSE),IF(F168="SINAPI PB",VLOOKUP(G168,'Sinapi_Comp-12.2025'!G:K,5,FALSE),VLOOKUP(G168,'Sinapi_Insum-12.2025'!A:E,5,FALSE))))</f>
        <v>#REF!</v>
      </c>
      <c r="M168" s="47" t="e">
        <f>ROUND((1+$N$8)*IF(F168="DER PB",VLOOKUP(G168,DER!A:D,4,FALSE),IF(F168="COMPOSIÇÃO",VLOOKUP(G168,#REF!,8,FALSE),IF(F168="SINAPI PB",VLOOKUP(G168,'Sinapi_Comp-12.2025'!G:K,5,FALSE),VLOOKUP(G168,'Sinapi_Insum-12.2025'!A:E,5,FALSE)))),2)</f>
        <v>#REF!</v>
      </c>
      <c r="N168" s="352" t="e">
        <f t="shared" si="8"/>
        <v>#REF!</v>
      </c>
      <c r="O168" s="52" t="e">
        <f t="shared" si="9"/>
        <v>#REF!</v>
      </c>
    </row>
    <row r="169" spans="6:15">
      <c r="F169" s="183" t="e">
        <f>VLOOKUP(H169,#REF!,2,FALSE)</f>
        <v>#REF!</v>
      </c>
      <c r="G169" s="47" t="e">
        <f>VLOOKUP(H169,#REF!,3,FALSE)</f>
        <v>#REF!</v>
      </c>
      <c r="H169" s="47" t="e">
        <f>#REF!</f>
        <v>#REF!</v>
      </c>
      <c r="I169" s="61" t="e">
        <f>VLOOKUP(H169,#REF!,2,FALSE)</f>
        <v>#REF!</v>
      </c>
      <c r="J169" s="47" t="e">
        <f>VLOOKUP(H169,#REF!,14,FALSE)</f>
        <v>#REF!</v>
      </c>
      <c r="K169" s="47" t="e">
        <f>ROUND(VLOOKUP(H169,#REF!,13,FALSE),2)</f>
        <v>#REF!</v>
      </c>
      <c r="L169" s="47" t="e">
        <f>IF(F169="DER PB",VLOOKUP(G169,DER!A:D,4,FALSE),IF(F169="COMPOSIÇÃO",VLOOKUP(G169,#REF!,8,FALSE),IF(F169="SINAPI PB",VLOOKUP(G169,'Sinapi_Comp-12.2025'!G:K,5,FALSE),VLOOKUP(G169,'Sinapi_Insum-12.2025'!A:E,5,FALSE))))</f>
        <v>#REF!</v>
      </c>
      <c r="M169" s="47" t="e">
        <f>ROUND((1+$N$8)*IF(F169="DER PB",VLOOKUP(G169,DER!A:D,4,FALSE),IF(F169="COMPOSIÇÃO",VLOOKUP(G169,#REF!,8,FALSE),IF(F169="SINAPI PB",VLOOKUP(G169,'Sinapi_Comp-12.2025'!G:K,5,FALSE),VLOOKUP(G169,'Sinapi_Insum-12.2025'!A:E,5,FALSE)))),2)</f>
        <v>#REF!</v>
      </c>
      <c r="N169" s="352" t="e">
        <f t="shared" si="8"/>
        <v>#REF!</v>
      </c>
      <c r="O169" s="52" t="e">
        <f t="shared" si="9"/>
        <v>#REF!</v>
      </c>
    </row>
    <row r="170" spans="6:15">
      <c r="F170" s="183" t="e">
        <f>VLOOKUP(H170,#REF!,2,FALSE)</f>
        <v>#REF!</v>
      </c>
      <c r="G170" s="47" t="e">
        <f>VLOOKUP(H170,#REF!,3,FALSE)</f>
        <v>#REF!</v>
      </c>
      <c r="H170" s="47" t="e">
        <f>#REF!</f>
        <v>#REF!</v>
      </c>
      <c r="I170" s="61" t="e">
        <f>VLOOKUP(H170,#REF!,2,FALSE)</f>
        <v>#REF!</v>
      </c>
      <c r="J170" s="47" t="e">
        <f>VLOOKUP(H170,#REF!,14,FALSE)</f>
        <v>#REF!</v>
      </c>
      <c r="K170" s="47" t="e">
        <f>ROUND(VLOOKUP(H170,#REF!,13,FALSE),2)</f>
        <v>#REF!</v>
      </c>
      <c r="L170" s="47" t="e">
        <f>IF(F170="DER PB",VLOOKUP(G170,DER!A:D,4,FALSE),IF(F170="COMPOSIÇÃO",VLOOKUP(G170,#REF!,8,FALSE),IF(F170="SINAPI PB",VLOOKUP(G170,'Sinapi_Comp-12.2025'!G:K,5,FALSE),VLOOKUP(G170,'Sinapi_Insum-12.2025'!A:E,5,FALSE))))</f>
        <v>#REF!</v>
      </c>
      <c r="M170" s="47" t="e">
        <f>ROUND((1+$N$8)*IF(F170="DER PB",VLOOKUP(G170,DER!A:D,4,FALSE),IF(F170="COMPOSIÇÃO",VLOOKUP(G170,#REF!,8,FALSE),IF(F170="SINAPI PB",VLOOKUP(G170,'Sinapi_Comp-12.2025'!G:K,5,FALSE),VLOOKUP(G170,'Sinapi_Insum-12.2025'!A:E,5,FALSE)))),2)</f>
        <v>#REF!</v>
      </c>
      <c r="N170" s="352" t="e">
        <f t="shared" si="8"/>
        <v>#REF!</v>
      </c>
      <c r="O170" s="52" t="e">
        <f t="shared" si="9"/>
        <v>#REF!</v>
      </c>
    </row>
    <row r="171" spans="6:15">
      <c r="F171" s="183" t="e">
        <f>VLOOKUP(H171,#REF!,2,FALSE)</f>
        <v>#REF!</v>
      </c>
      <c r="G171" s="47" t="e">
        <f>VLOOKUP(H171,#REF!,3,FALSE)</f>
        <v>#REF!</v>
      </c>
      <c r="H171" s="47" t="e">
        <f>#REF!</f>
        <v>#REF!</v>
      </c>
      <c r="I171" s="61" t="e">
        <f>VLOOKUP(H171,#REF!,2,FALSE)</f>
        <v>#REF!</v>
      </c>
      <c r="J171" s="47" t="e">
        <f>VLOOKUP(H171,#REF!,14,FALSE)</f>
        <v>#REF!</v>
      </c>
      <c r="K171" s="47" t="e">
        <f>ROUND(VLOOKUP(H171,#REF!,13,FALSE),2)</f>
        <v>#REF!</v>
      </c>
      <c r="L171" s="47" t="e">
        <f>IF(F171="DER PB",VLOOKUP(G171,DER!A:D,4,FALSE),IF(F171="COMPOSIÇÃO",VLOOKUP(G171,#REF!,8,FALSE),IF(F171="SINAPI PB",VLOOKUP(G171,'Sinapi_Comp-12.2025'!G:K,5,FALSE),VLOOKUP(G171,'Sinapi_Insum-12.2025'!A:E,5,FALSE))))</f>
        <v>#REF!</v>
      </c>
      <c r="M171" s="47" t="e">
        <f>ROUND((1+$N$8)*IF(F171="DER PB",VLOOKUP(G171,DER!A:D,4,FALSE),IF(F171="COMPOSIÇÃO",VLOOKUP(G171,#REF!,8,FALSE),IF(F171="SINAPI PB",VLOOKUP(G171,'Sinapi_Comp-12.2025'!G:K,5,FALSE),VLOOKUP(G171,'Sinapi_Insum-12.2025'!A:E,5,FALSE)))),2)</f>
        <v>#REF!</v>
      </c>
      <c r="N171" s="352" t="e">
        <f t="shared" si="8"/>
        <v>#REF!</v>
      </c>
      <c r="O171" s="52" t="e">
        <f t="shared" si="9"/>
        <v>#REF!</v>
      </c>
    </row>
    <row r="172" spans="6:15">
      <c r="F172" s="183" t="e">
        <f>VLOOKUP(H172,#REF!,2,FALSE)</f>
        <v>#REF!</v>
      </c>
      <c r="G172" s="47" t="e">
        <f>VLOOKUP(H172,#REF!,3,FALSE)</f>
        <v>#REF!</v>
      </c>
      <c r="H172" s="47" t="e">
        <f>#REF!</f>
        <v>#REF!</v>
      </c>
      <c r="I172" s="61" t="e">
        <f>VLOOKUP(H172,#REF!,2,FALSE)</f>
        <v>#REF!</v>
      </c>
      <c r="J172" s="47" t="e">
        <f>VLOOKUP(H172,#REF!,14,FALSE)</f>
        <v>#REF!</v>
      </c>
      <c r="K172" s="47" t="e">
        <f>ROUND(VLOOKUP(H172,#REF!,13,FALSE),2)</f>
        <v>#REF!</v>
      </c>
      <c r="L172" s="47" t="e">
        <f>IF(F172="DER PB",VLOOKUP(G172,DER!A:D,4,FALSE),IF(F172="COMPOSIÇÃO",VLOOKUP(G172,#REF!,8,FALSE),IF(F172="SINAPI PB",VLOOKUP(G172,'Sinapi_Comp-12.2025'!G:K,5,FALSE),VLOOKUP(G172,'Sinapi_Insum-12.2025'!A:E,5,FALSE))))</f>
        <v>#REF!</v>
      </c>
      <c r="M172" s="47" t="e">
        <f>ROUND((1+$N$8)*IF(F172="DER PB",VLOOKUP(G172,DER!A:D,4,FALSE),IF(F172="COMPOSIÇÃO",VLOOKUP(G172,#REF!,8,FALSE),IF(F172="SINAPI PB",VLOOKUP(G172,'Sinapi_Comp-12.2025'!G:K,5,FALSE),VLOOKUP(G172,'Sinapi_Insum-12.2025'!A:E,5,FALSE)))),2)</f>
        <v>#REF!</v>
      </c>
      <c r="N172" s="352" t="e">
        <f t="shared" ref="N172:N188" si="10">ROUND(K172*M172,2)</f>
        <v>#REF!</v>
      </c>
      <c r="O172" s="52" t="e">
        <f t="shared" ref="O172:O188" si="11">N172</f>
        <v>#REF!</v>
      </c>
    </row>
    <row r="173" spans="6:15">
      <c r="F173" s="183" t="e">
        <f>VLOOKUP(H173,#REF!,2,FALSE)</f>
        <v>#REF!</v>
      </c>
      <c r="G173" s="47" t="e">
        <f>VLOOKUP(H173,#REF!,3,FALSE)</f>
        <v>#REF!</v>
      </c>
      <c r="H173" s="47" t="e">
        <f>#REF!</f>
        <v>#REF!</v>
      </c>
      <c r="I173" s="61" t="e">
        <f>VLOOKUP(H173,#REF!,2,FALSE)</f>
        <v>#REF!</v>
      </c>
      <c r="J173" s="47" t="e">
        <f>VLOOKUP(H173,#REF!,14,FALSE)</f>
        <v>#REF!</v>
      </c>
      <c r="K173" s="47" t="e">
        <f>ROUND(VLOOKUP(H173,#REF!,13,FALSE),2)</f>
        <v>#REF!</v>
      </c>
      <c r="L173" s="47" t="e">
        <f>IF(F173="DER PB",VLOOKUP(G173,DER!A:D,4,FALSE),IF(F173="COMPOSIÇÃO",VLOOKUP(G173,#REF!,8,FALSE),IF(F173="SINAPI PB",VLOOKUP(G173,'Sinapi_Comp-12.2025'!G:K,5,FALSE),VLOOKUP(G173,'Sinapi_Insum-12.2025'!A:E,5,FALSE))))</f>
        <v>#REF!</v>
      </c>
      <c r="M173" s="47" t="e">
        <f>ROUND((1+$N$8)*IF(F173="DER PB",VLOOKUP(G173,DER!A:D,4,FALSE),IF(F173="COMPOSIÇÃO",VLOOKUP(G173,#REF!,8,FALSE),IF(F173="SINAPI PB",VLOOKUP(G173,'Sinapi_Comp-12.2025'!G:K,5,FALSE),VLOOKUP(G173,'Sinapi_Insum-12.2025'!A:E,5,FALSE)))),2)</f>
        <v>#REF!</v>
      </c>
      <c r="N173" s="352" t="e">
        <f t="shared" si="10"/>
        <v>#REF!</v>
      </c>
      <c r="O173" s="52" t="e">
        <f t="shared" si="11"/>
        <v>#REF!</v>
      </c>
    </row>
    <row r="174" spans="6:15">
      <c r="F174" s="183" t="e">
        <f>VLOOKUP(H174,#REF!,2,FALSE)</f>
        <v>#REF!</v>
      </c>
      <c r="G174" s="47" t="e">
        <f>VLOOKUP(H174,#REF!,3,FALSE)</f>
        <v>#REF!</v>
      </c>
      <c r="H174" s="47" t="e">
        <f>#REF!</f>
        <v>#REF!</v>
      </c>
      <c r="I174" s="61" t="e">
        <f>VLOOKUP(H174,#REF!,2,FALSE)</f>
        <v>#REF!</v>
      </c>
      <c r="J174" s="47" t="e">
        <f>VLOOKUP(H174,#REF!,14,FALSE)</f>
        <v>#REF!</v>
      </c>
      <c r="K174" s="47" t="e">
        <f>ROUND(VLOOKUP(H174,#REF!,13,FALSE),2)</f>
        <v>#REF!</v>
      </c>
      <c r="L174" s="47" t="e">
        <f>IF(F174="DER PB",VLOOKUP(G174,DER!A:D,4,FALSE),IF(F174="COMPOSIÇÃO",VLOOKUP(G174,#REF!,8,FALSE),IF(F174="SINAPI PB",VLOOKUP(G174,'Sinapi_Comp-12.2025'!G:K,5,FALSE),VLOOKUP(G174,'Sinapi_Insum-12.2025'!A:E,5,FALSE))))</f>
        <v>#REF!</v>
      </c>
      <c r="M174" s="47" t="e">
        <f>ROUND((1+$N$8)*IF(F174="DER PB",VLOOKUP(G174,DER!A:D,4,FALSE),IF(F174="COMPOSIÇÃO",VLOOKUP(G174,#REF!,8,FALSE),IF(F174="SINAPI PB",VLOOKUP(G174,'Sinapi_Comp-12.2025'!G:K,5,FALSE),VLOOKUP(G174,'Sinapi_Insum-12.2025'!A:E,5,FALSE)))),2)</f>
        <v>#REF!</v>
      </c>
      <c r="N174" s="352" t="e">
        <f t="shared" si="10"/>
        <v>#REF!</v>
      </c>
      <c r="O174" s="52" t="e">
        <f t="shared" si="11"/>
        <v>#REF!</v>
      </c>
    </row>
    <row r="175" spans="6:15">
      <c r="F175" s="183" t="e">
        <f>VLOOKUP(H175,#REF!,2,FALSE)</f>
        <v>#REF!</v>
      </c>
      <c r="G175" s="47" t="e">
        <f>VLOOKUP(H175,#REF!,3,FALSE)</f>
        <v>#REF!</v>
      </c>
      <c r="H175" s="47" t="e">
        <f>#REF!</f>
        <v>#REF!</v>
      </c>
      <c r="I175" s="61" t="e">
        <f>VLOOKUP(H175,#REF!,2,FALSE)</f>
        <v>#REF!</v>
      </c>
      <c r="J175" s="47" t="e">
        <f>VLOOKUP(H175,#REF!,14,FALSE)</f>
        <v>#REF!</v>
      </c>
      <c r="K175" s="47" t="e">
        <f>ROUND(VLOOKUP(H175,#REF!,13,FALSE),2)</f>
        <v>#REF!</v>
      </c>
      <c r="L175" s="47" t="e">
        <f>IF(F175="DER PB",VLOOKUP(G175,DER!A:D,4,FALSE),IF(F175="COMPOSIÇÃO",VLOOKUP(G175,#REF!,8,FALSE),IF(F175="SINAPI PB",VLOOKUP(G175,'Sinapi_Comp-12.2025'!G:K,5,FALSE),VLOOKUP(G175,'Sinapi_Insum-12.2025'!A:E,5,FALSE))))</f>
        <v>#REF!</v>
      </c>
      <c r="M175" s="47" t="e">
        <f>ROUND((1+$N$8)*IF(F175="DER PB",VLOOKUP(G175,DER!A:D,4,FALSE),IF(F175="COMPOSIÇÃO",VLOOKUP(G175,#REF!,8,FALSE),IF(F175="SINAPI PB",VLOOKUP(G175,'Sinapi_Comp-12.2025'!G:K,5,FALSE),VLOOKUP(G175,'Sinapi_Insum-12.2025'!A:E,5,FALSE)))),2)</f>
        <v>#REF!</v>
      </c>
      <c r="N175" s="352" t="e">
        <f t="shared" si="10"/>
        <v>#REF!</v>
      </c>
      <c r="O175" s="52" t="e">
        <f t="shared" si="11"/>
        <v>#REF!</v>
      </c>
    </row>
    <row r="176" spans="6:15">
      <c r="F176" s="183" t="e">
        <f>VLOOKUP(H176,#REF!,2,FALSE)</f>
        <v>#REF!</v>
      </c>
      <c r="G176" s="47" t="e">
        <f>VLOOKUP(H176,#REF!,3,FALSE)</f>
        <v>#REF!</v>
      </c>
      <c r="H176" s="47" t="e">
        <f>#REF!</f>
        <v>#REF!</v>
      </c>
      <c r="I176" s="61" t="e">
        <f>VLOOKUP(H176,#REF!,2,FALSE)</f>
        <v>#REF!</v>
      </c>
      <c r="J176" s="47" t="e">
        <f>VLOOKUP(H176,#REF!,14,FALSE)</f>
        <v>#REF!</v>
      </c>
      <c r="K176" s="47" t="e">
        <f>ROUND(VLOOKUP(H176,#REF!,13,FALSE),2)</f>
        <v>#REF!</v>
      </c>
      <c r="L176" s="47" t="e">
        <f>IF(F176="DER PB",VLOOKUP(G176,DER!A:D,4,FALSE),IF(F176="COMPOSIÇÃO",VLOOKUP(G176,#REF!,8,FALSE),IF(F176="SINAPI PB",VLOOKUP(G176,'Sinapi_Comp-12.2025'!G:K,5,FALSE),VLOOKUP(G176,'Sinapi_Insum-12.2025'!A:E,5,FALSE))))</f>
        <v>#REF!</v>
      </c>
      <c r="M176" s="47" t="e">
        <f>ROUND((1+$N$8)*IF(F176="DER PB",VLOOKUP(G176,DER!A:D,4,FALSE),IF(F176="COMPOSIÇÃO",VLOOKUP(G176,#REF!,8,FALSE),IF(F176="SINAPI PB",VLOOKUP(G176,'Sinapi_Comp-12.2025'!G:K,5,FALSE),VLOOKUP(G176,'Sinapi_Insum-12.2025'!A:E,5,FALSE)))),2)</f>
        <v>#REF!</v>
      </c>
      <c r="N176" s="352" t="e">
        <f t="shared" si="10"/>
        <v>#REF!</v>
      </c>
      <c r="O176" s="52" t="e">
        <f t="shared" si="11"/>
        <v>#REF!</v>
      </c>
    </row>
    <row r="177" spans="6:15">
      <c r="F177" s="353" t="e">
        <f>VLOOKUP(H177,#REF!,2,FALSE)</f>
        <v>#REF!</v>
      </c>
      <c r="G177" s="47" t="e">
        <f>VLOOKUP(H177,#REF!,3,FALSE)</f>
        <v>#REF!</v>
      </c>
      <c r="H177" s="47" t="e">
        <f>#REF!</f>
        <v>#REF!</v>
      </c>
      <c r="I177" s="61" t="e">
        <f>VLOOKUP(H177,#REF!,2,FALSE)</f>
        <v>#REF!</v>
      </c>
      <c r="J177" s="47" t="e">
        <f>VLOOKUP(H177,#REF!,14,FALSE)</f>
        <v>#REF!</v>
      </c>
      <c r="K177" s="47" t="e">
        <f>ROUND(VLOOKUP(H177,#REF!,13,FALSE),2)</f>
        <v>#REF!</v>
      </c>
      <c r="L177" s="47" t="e">
        <f>IF(F177="DER PB",VLOOKUP(G177,DER!A:D,4,FALSE),IF(F177="COMPOSIÇÃO",VLOOKUP(G177,#REF!,8,FALSE),IF(F177="SINAPI PB",VLOOKUP(G177,'Sinapi_Comp-12.2025'!G:K,5,FALSE),VLOOKUP(G177,'Sinapi_Insum-12.2025'!A:E,5,FALSE))))</f>
        <v>#REF!</v>
      </c>
      <c r="M177" s="47" t="e">
        <f>ROUND((1+$N$8)*IF(F177="DER PB",VLOOKUP(G177,DER!A:D,4,FALSE),IF(F177="COMPOSIÇÃO",VLOOKUP(G177,#REF!,8,FALSE),IF(F177="SINAPI PB",VLOOKUP(G177,'Sinapi_Comp-12.2025'!G:K,5,FALSE),VLOOKUP(G177,'Sinapi_Insum-12.2025'!A:E,5,FALSE)))),2)</f>
        <v>#REF!</v>
      </c>
      <c r="N177" s="352" t="e">
        <f t="shared" si="10"/>
        <v>#REF!</v>
      </c>
      <c r="O177" s="52" t="e">
        <f t="shared" si="11"/>
        <v>#REF!</v>
      </c>
    </row>
    <row r="178" spans="6:15" ht="69.75" customHeight="1">
      <c r="F178" s="183" t="e">
        <f>VLOOKUP(H178,#REF!,2,FALSE)</f>
        <v>#REF!</v>
      </c>
      <c r="G178" s="47" t="e">
        <f>VLOOKUP(H178,#REF!,3,FALSE)</f>
        <v>#REF!</v>
      </c>
      <c r="H178" s="47" t="e">
        <f>#REF!</f>
        <v>#REF!</v>
      </c>
      <c r="I178" s="61" t="e">
        <f>VLOOKUP(H178,#REF!,2,FALSE)</f>
        <v>#REF!</v>
      </c>
      <c r="J178" s="47" t="e">
        <f>VLOOKUP(H178,#REF!,14,FALSE)</f>
        <v>#REF!</v>
      </c>
      <c r="K178" s="47" t="e">
        <f>ROUND(VLOOKUP(H178,#REF!,13,FALSE),2)</f>
        <v>#REF!</v>
      </c>
      <c r="L178" s="47" t="e">
        <f>IF(F178="DER PB",VLOOKUP(G178,DER!A:D,4,FALSE),IF(F178="COMPOSIÇÃO",VLOOKUP(G178,#REF!,8,FALSE),IF(F178="SINAPI PB",VLOOKUP(G178,'Sinapi_Comp-12.2025'!G:K,5,FALSE),VLOOKUP(G178,'Sinapi_Insum-12.2025'!A:E,5,FALSE))))</f>
        <v>#REF!</v>
      </c>
      <c r="M178" s="47" t="e">
        <f>ROUND((1+$N$8)*IF(F178="DER PB",VLOOKUP(G178,DER!A:D,4,FALSE),IF(F178="COMPOSIÇÃO",VLOOKUP(G178,#REF!,8,FALSE),IF(F178="SINAPI PB",VLOOKUP(G178,'Sinapi_Comp-12.2025'!G:K,5,FALSE),VLOOKUP(G178,'Sinapi_Insum-12.2025'!A:E,5,FALSE)))),2)</f>
        <v>#REF!</v>
      </c>
      <c r="N178" s="352" t="e">
        <f t="shared" si="10"/>
        <v>#REF!</v>
      </c>
      <c r="O178" s="52" t="e">
        <f t="shared" si="11"/>
        <v>#REF!</v>
      </c>
    </row>
    <row r="179" spans="6:15" ht="71.25" customHeight="1">
      <c r="F179" s="183" t="e">
        <f>VLOOKUP(H179,#REF!,2,FALSE)</f>
        <v>#REF!</v>
      </c>
      <c r="G179" s="47" t="e">
        <f>VLOOKUP(H179,#REF!,3,FALSE)</f>
        <v>#REF!</v>
      </c>
      <c r="H179" s="47" t="e">
        <f>#REF!</f>
        <v>#REF!</v>
      </c>
      <c r="I179" s="61" t="e">
        <f>VLOOKUP(H179,#REF!,2,FALSE)</f>
        <v>#REF!</v>
      </c>
      <c r="J179" s="47" t="e">
        <f>VLOOKUP(H179,#REF!,14,FALSE)</f>
        <v>#REF!</v>
      </c>
      <c r="K179" s="47" t="e">
        <f>ROUND(VLOOKUP(H179,#REF!,13,FALSE),2)</f>
        <v>#REF!</v>
      </c>
      <c r="L179" s="47" t="e">
        <f>IF(F179="DER PB",VLOOKUP(G179,DER!A:D,4,FALSE),IF(F179="COMPOSIÇÃO",VLOOKUP(G179,#REF!,8,FALSE),IF(F179="SINAPI PB",VLOOKUP(G179,'Sinapi_Comp-12.2025'!G:K,5,FALSE),VLOOKUP(G179,'Sinapi_Insum-12.2025'!A:E,5,FALSE))))</f>
        <v>#REF!</v>
      </c>
      <c r="M179" s="47" t="e">
        <f>ROUND((1+$N$8)*IF(F179="DER PB",VLOOKUP(G179,DER!A:D,4,FALSE),IF(F179="COMPOSIÇÃO",VLOOKUP(G179,#REF!,8,FALSE),IF(F179="SINAPI PB",VLOOKUP(G179,'Sinapi_Comp-12.2025'!G:K,5,FALSE),VLOOKUP(G179,'Sinapi_Insum-12.2025'!A:E,5,FALSE)))),2)</f>
        <v>#REF!</v>
      </c>
      <c r="N179" s="352" t="e">
        <f t="shared" si="10"/>
        <v>#REF!</v>
      </c>
      <c r="O179" s="52" t="e">
        <f t="shared" si="11"/>
        <v>#REF!</v>
      </c>
    </row>
    <row r="180" spans="6:15" ht="51.75" customHeight="1">
      <c r="F180" s="183" t="e">
        <f>VLOOKUP(H180,#REF!,2,FALSE)</f>
        <v>#REF!</v>
      </c>
      <c r="G180" s="47" t="e">
        <f>VLOOKUP(H180,#REF!,3,FALSE)</f>
        <v>#REF!</v>
      </c>
      <c r="H180" s="47" t="e">
        <f>#REF!</f>
        <v>#REF!</v>
      </c>
      <c r="I180" s="61" t="e">
        <f>VLOOKUP(H180,#REF!,2,FALSE)</f>
        <v>#REF!</v>
      </c>
      <c r="J180" s="47" t="e">
        <f>VLOOKUP(H180,#REF!,14,FALSE)</f>
        <v>#REF!</v>
      </c>
      <c r="K180" s="47" t="e">
        <f>ROUND(VLOOKUP(H180,#REF!,13,FALSE),2)</f>
        <v>#REF!</v>
      </c>
      <c r="L180" s="47" t="e">
        <f>IF(F180="DER PB",VLOOKUP(G180,DER!A:D,4,FALSE),IF(F180="COMPOSIÇÃO",VLOOKUP(G180,#REF!,8,FALSE),IF(F180="SINAPI PB",VLOOKUP(G180,'Sinapi_Comp-12.2025'!G:K,5,FALSE),VLOOKUP(G180,'Sinapi_Insum-12.2025'!A:E,5,FALSE))))</f>
        <v>#REF!</v>
      </c>
      <c r="M180" s="47" t="e">
        <f>ROUND((1+$N$8)*IF(F180="DER PB",VLOOKUP(G180,DER!A:D,4,FALSE),IF(F180="COMPOSIÇÃO",VLOOKUP(G180,#REF!,8,FALSE),IF(F180="SINAPI PB",VLOOKUP(G180,'Sinapi_Comp-12.2025'!G:K,5,FALSE),VLOOKUP(G180,'Sinapi_Insum-12.2025'!A:E,5,FALSE)))),2)</f>
        <v>#REF!</v>
      </c>
      <c r="N180" s="352" t="e">
        <f t="shared" si="10"/>
        <v>#REF!</v>
      </c>
      <c r="O180" s="52" t="e">
        <f t="shared" si="11"/>
        <v>#REF!</v>
      </c>
    </row>
    <row r="181" spans="6:15">
      <c r="F181" s="183" t="e">
        <f>VLOOKUP(H181,#REF!,2,FALSE)</f>
        <v>#REF!</v>
      </c>
      <c r="G181" s="47" t="e">
        <f>VLOOKUP(H181,#REF!,3,FALSE)</f>
        <v>#REF!</v>
      </c>
      <c r="H181" s="47" t="e">
        <f>#REF!</f>
        <v>#REF!</v>
      </c>
      <c r="I181" s="61" t="e">
        <f>VLOOKUP(H181,#REF!,2,FALSE)</f>
        <v>#REF!</v>
      </c>
      <c r="J181" s="47" t="e">
        <f>VLOOKUP(H181,#REF!,14,FALSE)</f>
        <v>#REF!</v>
      </c>
      <c r="K181" s="47" t="e">
        <f>ROUND(VLOOKUP(H181,#REF!,13,FALSE),2)</f>
        <v>#REF!</v>
      </c>
      <c r="L181" s="47" t="e">
        <f>IF(F181="DER PB",VLOOKUP(G181,DER!A:D,4,FALSE),IF(F181="COMPOSIÇÃO",VLOOKUP(G181,#REF!,8,FALSE),IF(F181="SINAPI PB",VLOOKUP(G181,'Sinapi_Comp-12.2025'!G:K,5,FALSE),VLOOKUP(G181,'Sinapi_Insum-12.2025'!A:E,5,FALSE))))</f>
        <v>#REF!</v>
      </c>
      <c r="M181" s="47" t="e">
        <f>ROUND((1+$N$8)*IF(F181="DER PB",VLOOKUP(G181,DER!A:D,4,FALSE),IF(F181="COMPOSIÇÃO",VLOOKUP(G181,#REF!,8,FALSE),IF(F181="SINAPI PB",VLOOKUP(G181,'Sinapi_Comp-12.2025'!G:K,5,FALSE),VLOOKUP(G181,'Sinapi_Insum-12.2025'!A:E,5,FALSE)))),2)</f>
        <v>#REF!</v>
      </c>
      <c r="N181" s="352" t="e">
        <f t="shared" si="10"/>
        <v>#REF!</v>
      </c>
      <c r="O181" s="52" t="e">
        <f t="shared" si="11"/>
        <v>#REF!</v>
      </c>
    </row>
    <row r="182" spans="6:15" ht="69.75" customHeight="1">
      <c r="F182" s="183" t="e">
        <f>VLOOKUP(H182,#REF!,2,FALSE)</f>
        <v>#REF!</v>
      </c>
      <c r="G182" s="47" t="e">
        <f>VLOOKUP(H182,#REF!,3,FALSE)</f>
        <v>#REF!</v>
      </c>
      <c r="H182" s="47" t="e">
        <f>#REF!</f>
        <v>#REF!</v>
      </c>
      <c r="I182" s="61" t="e">
        <f>VLOOKUP(H182,#REF!,2,FALSE)</f>
        <v>#REF!</v>
      </c>
      <c r="J182" s="47" t="e">
        <f>VLOOKUP(H182,#REF!,14,FALSE)</f>
        <v>#REF!</v>
      </c>
      <c r="K182" s="47" t="e">
        <f>ROUND(VLOOKUP(H182,#REF!,13,FALSE),2)</f>
        <v>#REF!</v>
      </c>
      <c r="L182" s="47" t="e">
        <f>IF(F182="DER PB",VLOOKUP(G182,DER!A:D,4,FALSE),IF(F182="COMPOSIÇÃO",VLOOKUP(G182,#REF!,8,FALSE),IF(F182="SINAPI PB",VLOOKUP(G182,'Sinapi_Comp-12.2025'!G:K,5,FALSE),VLOOKUP(G182,'Sinapi_Insum-12.2025'!A:E,5,FALSE))))</f>
        <v>#REF!</v>
      </c>
      <c r="M182" s="47" t="e">
        <f>ROUND((1+$N$8)*IF(F182="DER PB",VLOOKUP(G182,DER!A:D,4,FALSE),IF(F182="COMPOSIÇÃO",VLOOKUP(G182,#REF!,8,FALSE),IF(F182="SINAPI PB",VLOOKUP(G182,'Sinapi_Comp-12.2025'!G:K,5,FALSE),VLOOKUP(G182,'Sinapi_Insum-12.2025'!A:E,5,FALSE)))),2)</f>
        <v>#REF!</v>
      </c>
      <c r="N182" s="352" t="e">
        <f t="shared" si="10"/>
        <v>#REF!</v>
      </c>
      <c r="O182" s="52" t="e">
        <f t="shared" si="11"/>
        <v>#REF!</v>
      </c>
    </row>
    <row r="183" spans="6:15">
      <c r="F183" s="183" t="e">
        <f>VLOOKUP(H183,#REF!,2,FALSE)</f>
        <v>#REF!</v>
      </c>
      <c r="G183" s="47" t="e">
        <f>VLOOKUP(H183,#REF!,3,FALSE)</f>
        <v>#REF!</v>
      </c>
      <c r="H183" s="47" t="e">
        <f>#REF!</f>
        <v>#REF!</v>
      </c>
      <c r="I183" s="61" t="e">
        <f>VLOOKUP(H183,#REF!,2,FALSE)</f>
        <v>#REF!</v>
      </c>
      <c r="J183" s="47" t="e">
        <f>VLOOKUP(H183,#REF!,14,FALSE)</f>
        <v>#REF!</v>
      </c>
      <c r="K183" s="47" t="e">
        <f>ROUND(VLOOKUP(H183,#REF!,13,FALSE),2)</f>
        <v>#REF!</v>
      </c>
      <c r="L183" s="47" t="e">
        <f>IF(F183="DER PB",VLOOKUP(G183,DER!A:D,4,FALSE),IF(F183="COMPOSIÇÃO",VLOOKUP(G183,#REF!,8,FALSE),IF(F183="SINAPI PB",VLOOKUP(G183,'Sinapi_Comp-12.2025'!G:K,5,FALSE),VLOOKUP(G183,'Sinapi_Insum-12.2025'!A:E,5,FALSE))))</f>
        <v>#REF!</v>
      </c>
      <c r="M183" s="47" t="e">
        <f>ROUND((1+$N$8)*IF(F183="DER PB",VLOOKUP(G183,DER!A:D,4,FALSE),IF(F183="COMPOSIÇÃO",VLOOKUP(G183,#REF!,8,FALSE),IF(F183="SINAPI PB",VLOOKUP(G183,'Sinapi_Comp-12.2025'!G:K,5,FALSE),VLOOKUP(G183,'Sinapi_Insum-12.2025'!A:E,5,FALSE)))),2)</f>
        <v>#REF!</v>
      </c>
      <c r="N183" s="352" t="e">
        <f t="shared" si="10"/>
        <v>#REF!</v>
      </c>
      <c r="O183" s="52" t="e">
        <f t="shared" si="11"/>
        <v>#REF!</v>
      </c>
    </row>
    <row r="184" spans="6:15">
      <c r="F184" s="183" t="e">
        <f>VLOOKUP(H184,#REF!,2,FALSE)</f>
        <v>#REF!</v>
      </c>
      <c r="G184" s="47" t="e">
        <f>VLOOKUP(H184,#REF!,3,FALSE)</f>
        <v>#REF!</v>
      </c>
      <c r="H184" s="47" t="e">
        <f>#REF!</f>
        <v>#REF!</v>
      </c>
      <c r="I184" s="61" t="e">
        <f>VLOOKUP(H184,#REF!,2,FALSE)</f>
        <v>#REF!</v>
      </c>
      <c r="J184" s="47" t="e">
        <f>VLOOKUP(H184,#REF!,14,FALSE)</f>
        <v>#REF!</v>
      </c>
      <c r="K184" s="47" t="e">
        <f>ROUND(VLOOKUP(H184,#REF!,13,FALSE),2)</f>
        <v>#REF!</v>
      </c>
      <c r="L184" s="47" t="e">
        <f>IF(F184="DER PB",VLOOKUP(G184,DER!A:D,4,FALSE),IF(F184="COMPOSIÇÃO",VLOOKUP(G184,#REF!,8,FALSE),IF(F184="SINAPI PB",VLOOKUP(G184,'Sinapi_Comp-12.2025'!G:K,5,FALSE),VLOOKUP(G184,'Sinapi_Insum-12.2025'!A:E,5,FALSE))))</f>
        <v>#REF!</v>
      </c>
      <c r="M184" s="47" t="e">
        <f>ROUND((1+$N$8)*IF(F184="DER PB",VLOOKUP(G184,DER!A:D,4,FALSE),IF(F184="COMPOSIÇÃO",VLOOKUP(G184,#REF!,8,FALSE),IF(F184="SINAPI PB",VLOOKUP(G184,'Sinapi_Comp-12.2025'!G:K,5,FALSE),VLOOKUP(G184,'Sinapi_Insum-12.2025'!A:E,5,FALSE)))),2)</f>
        <v>#REF!</v>
      </c>
      <c r="N184" s="352" t="e">
        <f t="shared" si="10"/>
        <v>#REF!</v>
      </c>
      <c r="O184" s="52" t="e">
        <f t="shared" si="11"/>
        <v>#REF!</v>
      </c>
    </row>
    <row r="185" spans="6:15">
      <c r="F185" s="183" t="e">
        <f>VLOOKUP(H185,#REF!,2,FALSE)</f>
        <v>#REF!</v>
      </c>
      <c r="G185" s="47" t="e">
        <f>VLOOKUP(H185,#REF!,3,FALSE)</f>
        <v>#REF!</v>
      </c>
      <c r="H185" s="47" t="e">
        <f>#REF!</f>
        <v>#REF!</v>
      </c>
      <c r="I185" s="61" t="e">
        <f>VLOOKUP(H185,#REF!,2,FALSE)</f>
        <v>#REF!</v>
      </c>
      <c r="J185" s="47" t="e">
        <f>VLOOKUP(H185,#REF!,14,FALSE)</f>
        <v>#REF!</v>
      </c>
      <c r="K185" s="47" t="e">
        <f>ROUND(VLOOKUP(H185,#REF!,13,FALSE),2)</f>
        <v>#REF!</v>
      </c>
      <c r="L185" s="47" t="e">
        <f>IF(F185="DER PB",VLOOKUP(G185,DER!A:D,4,FALSE),IF(F185="COMPOSIÇÃO",VLOOKUP(G185,#REF!,8,FALSE),IF(F185="SINAPI PB",VLOOKUP(G185,'Sinapi_Comp-12.2025'!G:K,5,FALSE),VLOOKUP(G185,'Sinapi_Insum-12.2025'!A:E,5,FALSE))))</f>
        <v>#REF!</v>
      </c>
      <c r="M185" s="47" t="e">
        <f>ROUND((1+$N$8)*IF(F185="DER PB",VLOOKUP(G185,DER!A:D,4,FALSE),IF(F185="COMPOSIÇÃO",VLOOKUP(G185,#REF!,8,FALSE),IF(F185="SINAPI PB",VLOOKUP(G185,'Sinapi_Comp-12.2025'!G:K,5,FALSE),VLOOKUP(G185,'Sinapi_Insum-12.2025'!A:E,5,FALSE)))),2)</f>
        <v>#REF!</v>
      </c>
      <c r="N185" s="352" t="e">
        <f t="shared" si="10"/>
        <v>#REF!</v>
      </c>
      <c r="O185" s="52" t="e">
        <f t="shared" si="11"/>
        <v>#REF!</v>
      </c>
    </row>
    <row r="186" spans="6:15">
      <c r="F186" s="183" t="e">
        <f>VLOOKUP(H186,#REF!,2,FALSE)</f>
        <v>#REF!</v>
      </c>
      <c r="G186" s="47" t="e">
        <f>VLOOKUP(H186,#REF!,3,FALSE)</f>
        <v>#REF!</v>
      </c>
      <c r="H186" s="47" t="e">
        <f>#REF!</f>
        <v>#REF!</v>
      </c>
      <c r="I186" s="61" t="e">
        <f>VLOOKUP(H186,#REF!,2,FALSE)</f>
        <v>#REF!</v>
      </c>
      <c r="J186" s="47" t="e">
        <f>VLOOKUP(H186,#REF!,14,FALSE)</f>
        <v>#REF!</v>
      </c>
      <c r="K186" s="47" t="e">
        <f>ROUND(VLOOKUP(H186,#REF!,13,FALSE),2)</f>
        <v>#REF!</v>
      </c>
      <c r="L186" s="47" t="e">
        <f>IF(F186="DER PB",VLOOKUP(G186,DER!A:D,4,FALSE),IF(F186="COMPOSIÇÃO",VLOOKUP(G186,#REF!,8,FALSE),IF(F186="SINAPI PB",VLOOKUP(G186,'Sinapi_Comp-12.2025'!G:K,5,FALSE),VLOOKUP(G186,'Sinapi_Insum-12.2025'!A:E,5,FALSE))))</f>
        <v>#REF!</v>
      </c>
      <c r="M186" s="47" t="e">
        <f>ROUND((1+$N$8)*IF(F186="DER PB",VLOOKUP(G186,DER!A:D,4,FALSE),IF(F186="COMPOSIÇÃO",VLOOKUP(G186,#REF!,8,FALSE),IF(F186="SINAPI PB",VLOOKUP(G186,'Sinapi_Comp-12.2025'!G:K,5,FALSE),VLOOKUP(G186,'Sinapi_Insum-12.2025'!A:E,5,FALSE)))),2)</f>
        <v>#REF!</v>
      </c>
      <c r="N186" s="352" t="e">
        <f t="shared" si="10"/>
        <v>#REF!</v>
      </c>
      <c r="O186" s="52" t="e">
        <f t="shared" si="11"/>
        <v>#REF!</v>
      </c>
    </row>
    <row r="187" spans="6:15" ht="61.5" customHeight="1">
      <c r="F187" s="183" t="e">
        <f>VLOOKUP(H187,#REF!,2,FALSE)</f>
        <v>#REF!</v>
      </c>
      <c r="G187" s="47" t="e">
        <f>VLOOKUP(H187,#REF!,3,FALSE)</f>
        <v>#REF!</v>
      </c>
      <c r="H187" s="47" t="e">
        <f>#REF!</f>
        <v>#REF!</v>
      </c>
      <c r="I187" s="61" t="e">
        <f>VLOOKUP(H187,#REF!,2,FALSE)</f>
        <v>#REF!</v>
      </c>
      <c r="J187" s="47" t="e">
        <f>VLOOKUP(H187,#REF!,14,FALSE)</f>
        <v>#REF!</v>
      </c>
      <c r="K187" s="47" t="e">
        <f>ROUND(VLOOKUP(H187,#REF!,13,FALSE),2)</f>
        <v>#REF!</v>
      </c>
      <c r="L187" s="47" t="e">
        <f>IF(F187="DER PB",VLOOKUP(G187,DER!A:D,4,FALSE),IF(F187="COMPOSIÇÃO",VLOOKUP(G187,#REF!,8,FALSE),IF(F187="SINAPI PB",VLOOKUP(G187,'Sinapi_Comp-12.2025'!G:K,5,FALSE),VLOOKUP(G187,'Sinapi_Insum-12.2025'!A:E,5,FALSE))))</f>
        <v>#REF!</v>
      </c>
      <c r="M187" s="47" t="e">
        <f>ROUND((1+$N$8)*IF(F187="DER PB",VLOOKUP(G187,DER!A:D,4,FALSE),IF(F187="COMPOSIÇÃO",VLOOKUP(G187,#REF!,8,FALSE),IF(F187="SINAPI PB",VLOOKUP(G187,'Sinapi_Comp-12.2025'!G:K,5,FALSE),VLOOKUP(G187,'Sinapi_Insum-12.2025'!A:E,5,FALSE)))),2)</f>
        <v>#REF!</v>
      </c>
      <c r="N187" s="352" t="e">
        <f t="shared" si="10"/>
        <v>#REF!</v>
      </c>
      <c r="O187" s="52" t="e">
        <f t="shared" si="11"/>
        <v>#REF!</v>
      </c>
    </row>
    <row r="188" spans="6:15">
      <c r="F188" s="183" t="e">
        <f>VLOOKUP(H188,#REF!,2,FALSE)</f>
        <v>#REF!</v>
      </c>
      <c r="G188" s="47" t="e">
        <f>VLOOKUP(H188,#REF!,3,FALSE)</f>
        <v>#REF!</v>
      </c>
      <c r="H188" s="47" t="e">
        <f>#REF!</f>
        <v>#REF!</v>
      </c>
      <c r="I188" s="61" t="e">
        <f>VLOOKUP(H188,#REF!,2,FALSE)</f>
        <v>#REF!</v>
      </c>
      <c r="J188" s="47" t="e">
        <f>VLOOKUP(H188,#REF!,14,FALSE)</f>
        <v>#REF!</v>
      </c>
      <c r="K188" s="47" t="e">
        <f>ROUND(VLOOKUP(H188,#REF!,13,FALSE),2)</f>
        <v>#REF!</v>
      </c>
      <c r="L188" s="47" t="e">
        <f>IF(F188="DER PB",VLOOKUP(G188,DER!A:D,4,FALSE),IF(F188="COMPOSIÇÃO",VLOOKUP(G188,#REF!,8,FALSE),IF(F188="SINAPI PB",VLOOKUP(G188,'Sinapi_Comp-12.2025'!G:K,5,FALSE),VLOOKUP(G188,'Sinapi_Insum-12.2025'!A:E,5,FALSE))))</f>
        <v>#REF!</v>
      </c>
      <c r="M188" s="47" t="e">
        <f>ROUND((1+$N$8)*IF(F188="DER PB",VLOOKUP(G188,DER!A:D,4,FALSE),IF(F188="COMPOSIÇÃO",VLOOKUP(G188,#REF!,8,FALSE),IF(F188="SINAPI PB",VLOOKUP(G188,'Sinapi_Comp-12.2025'!G:K,5,FALSE),VLOOKUP(G188,'Sinapi_Insum-12.2025'!A:E,5,FALSE)))),2)</f>
        <v>#REF!</v>
      </c>
      <c r="N188" s="352" t="e">
        <f t="shared" si="10"/>
        <v>#REF!</v>
      </c>
      <c r="O188" s="52" t="e">
        <f t="shared" si="11"/>
        <v>#REF!</v>
      </c>
    </row>
    <row r="189" spans="6:15">
      <c r="H189" s="18"/>
      <c r="I189" s="19"/>
      <c r="L189" s="18"/>
    </row>
    <row r="190" spans="6:15">
      <c r="H190" s="18"/>
      <c r="I190" s="19"/>
      <c r="L190" s="18"/>
    </row>
    <row r="191" spans="6:15">
      <c r="H191" s="18"/>
      <c r="I191" s="19"/>
      <c r="L191" s="18"/>
    </row>
    <row r="192" spans="6:15">
      <c r="H192" s="18"/>
      <c r="I192" s="19"/>
      <c r="L192" s="18"/>
    </row>
    <row r="193" spans="8:12">
      <c r="H193" s="18"/>
      <c r="I193" s="19"/>
      <c r="L193" s="18"/>
    </row>
    <row r="194" spans="8:12">
      <c r="H194" s="18"/>
      <c r="I194" s="19"/>
      <c r="L194" s="18"/>
    </row>
    <row r="195" spans="8:12">
      <c r="H195" s="18"/>
      <c r="I195" s="19"/>
      <c r="L195" s="18"/>
    </row>
    <row r="196" spans="8:12">
      <c r="H196" s="18"/>
      <c r="I196" s="19"/>
      <c r="L196" s="18"/>
    </row>
    <row r="197" spans="8:12">
      <c r="H197" s="18"/>
      <c r="I197" s="19"/>
      <c r="L197" s="18"/>
    </row>
    <row r="198" spans="8:12">
      <c r="H198" s="18"/>
      <c r="I198" s="19"/>
      <c r="L198" s="18"/>
    </row>
    <row r="199" spans="8:12">
      <c r="H199" s="18"/>
      <c r="I199" s="19"/>
      <c r="L199" s="18"/>
    </row>
    <row r="200" spans="8:12">
      <c r="H200" s="18"/>
      <c r="I200" s="19"/>
      <c r="L200" s="18"/>
    </row>
    <row r="201" spans="8:12">
      <c r="H201" s="18"/>
      <c r="I201" s="19"/>
      <c r="L201" s="18"/>
    </row>
    <row r="202" spans="8:12">
      <c r="H202" s="18"/>
      <c r="I202" s="19"/>
      <c r="L202" s="18"/>
    </row>
    <row r="203" spans="8:12">
      <c r="H203" s="18"/>
      <c r="I203" s="19"/>
      <c r="L203" s="18"/>
    </row>
    <row r="204" spans="8:12">
      <c r="H204" s="18"/>
      <c r="I204" s="19"/>
      <c r="L204" s="18"/>
    </row>
    <row r="205" spans="8:12">
      <c r="H205" s="18"/>
      <c r="I205" s="19"/>
      <c r="L205" s="18"/>
    </row>
    <row r="206" spans="8:12">
      <c r="H206" s="18"/>
      <c r="I206" s="19"/>
      <c r="L206" s="18"/>
    </row>
    <row r="207" spans="8:12">
      <c r="H207" s="18"/>
      <c r="I207" s="19"/>
      <c r="L207" s="18"/>
    </row>
    <row r="208" spans="8:12">
      <c r="H208" s="18"/>
      <c r="I208" s="19"/>
      <c r="L208" s="18"/>
    </row>
    <row r="209" spans="8:12">
      <c r="H209" s="18"/>
      <c r="I209" s="19"/>
      <c r="L209" s="18"/>
    </row>
    <row r="210" spans="8:12">
      <c r="H210" s="18"/>
      <c r="I210" s="19"/>
      <c r="L210" s="18"/>
    </row>
    <row r="211" spans="8:12">
      <c r="H211" s="18"/>
      <c r="I211" s="19"/>
      <c r="L211" s="18"/>
    </row>
    <row r="212" spans="8:12">
      <c r="H212" s="18"/>
      <c r="I212" s="19"/>
      <c r="L212" s="18"/>
    </row>
    <row r="213" spans="8:12">
      <c r="H213" s="18"/>
      <c r="I213" s="19"/>
      <c r="L213" s="18"/>
    </row>
    <row r="214" spans="8:12">
      <c r="H214" s="18"/>
      <c r="I214" s="19"/>
      <c r="L214" s="18"/>
    </row>
    <row r="215" spans="8:12">
      <c r="H215" s="18"/>
      <c r="I215" s="19"/>
      <c r="L215" s="18"/>
    </row>
    <row r="216" spans="8:12">
      <c r="H216" s="18"/>
      <c r="I216" s="19"/>
      <c r="L216" s="18"/>
    </row>
    <row r="217" spans="8:12">
      <c r="H217" s="18"/>
      <c r="I217" s="19"/>
      <c r="L217" s="18"/>
    </row>
    <row r="218" spans="8:12">
      <c r="H218" s="18"/>
      <c r="I218" s="19"/>
      <c r="L218" s="18"/>
    </row>
    <row r="219" spans="8:12">
      <c r="H219" s="18"/>
      <c r="I219" s="19"/>
      <c r="L219" s="18"/>
    </row>
    <row r="220" spans="8:12">
      <c r="H220" s="18"/>
      <c r="I220" s="19"/>
      <c r="L220" s="18"/>
    </row>
    <row r="221" spans="8:12">
      <c r="H221" s="18"/>
      <c r="I221" s="19"/>
      <c r="L221" s="18"/>
    </row>
    <row r="222" spans="8:12">
      <c r="H222" s="18"/>
      <c r="I222" s="19"/>
      <c r="L222" s="18"/>
    </row>
    <row r="223" spans="8:12">
      <c r="H223" s="18"/>
      <c r="I223" s="19"/>
      <c r="L223" s="18"/>
    </row>
    <row r="224" spans="8:12">
      <c r="H224" s="18"/>
      <c r="I224" s="19"/>
      <c r="L224" s="18"/>
    </row>
    <row r="225" spans="8:12">
      <c r="H225" s="18"/>
      <c r="I225" s="19"/>
      <c r="L225" s="18"/>
    </row>
    <row r="226" spans="8:12">
      <c r="H226" s="18"/>
      <c r="I226" s="19"/>
      <c r="L226" s="18"/>
    </row>
    <row r="227" spans="8:12">
      <c r="H227" s="18"/>
      <c r="I227" s="19"/>
      <c r="L227" s="18"/>
    </row>
    <row r="228" spans="8:12">
      <c r="H228" s="18"/>
      <c r="I228" s="19"/>
      <c r="L228" s="18"/>
    </row>
    <row r="229" spans="8:12">
      <c r="H229" s="18"/>
      <c r="I229" s="19"/>
      <c r="L229" s="18"/>
    </row>
    <row r="230" spans="8:12">
      <c r="H230" s="18"/>
      <c r="I230" s="19"/>
      <c r="L230" s="18"/>
    </row>
    <row r="231" spans="8:12">
      <c r="H231" s="18"/>
      <c r="I231" s="19"/>
      <c r="L231" s="18"/>
    </row>
    <row r="232" spans="8:12">
      <c r="H232" s="18"/>
      <c r="I232" s="19"/>
      <c r="L232" s="18"/>
    </row>
    <row r="233" spans="8:12">
      <c r="H233" s="18"/>
      <c r="I233" s="19"/>
      <c r="L233" s="18"/>
    </row>
    <row r="234" spans="8:12">
      <c r="H234" s="18"/>
      <c r="I234" s="19"/>
      <c r="L234" s="18"/>
    </row>
    <row r="235" spans="8:12">
      <c r="H235" s="18"/>
      <c r="I235" s="19"/>
      <c r="L235" s="18"/>
    </row>
    <row r="236" spans="8:12">
      <c r="H236" s="18"/>
      <c r="I236" s="19"/>
      <c r="L236" s="18"/>
    </row>
    <row r="237" spans="8:12">
      <c r="H237" s="18"/>
      <c r="I237" s="19"/>
      <c r="L237" s="18"/>
    </row>
    <row r="238" spans="8:12">
      <c r="H238" s="18"/>
      <c r="I238" s="19"/>
      <c r="L238" s="18"/>
    </row>
    <row r="239" spans="8:12">
      <c r="H239" s="18"/>
      <c r="I239" s="19"/>
    </row>
    <row r="240" spans="8:12">
      <c r="H240" s="18"/>
      <c r="I240" s="19"/>
    </row>
    <row r="241" spans="8:9">
      <c r="H241" s="18"/>
      <c r="I241" s="19"/>
    </row>
    <row r="242" spans="8:9">
      <c r="H242" s="18"/>
      <c r="I242" s="19"/>
    </row>
    <row r="243" spans="8:9">
      <c r="I243" s="19"/>
    </row>
    <row r="244" spans="8:9">
      <c r="I244" s="19"/>
    </row>
    <row r="245" spans="8:9">
      <c r="I245" s="19"/>
    </row>
    <row r="246" spans="8:9">
      <c r="I246" s="19"/>
    </row>
    <row r="247" spans="8:9">
      <c r="I247" s="19"/>
    </row>
    <row r="248" spans="8:9">
      <c r="I248" s="19"/>
    </row>
  </sheetData>
  <autoFilter ref="F11:O188" xr:uid="{2224A482-2900-4DE1-B98F-5E290103FFF3}">
    <sortState xmlns:xlrd2="http://schemas.microsoft.com/office/spreadsheetml/2017/richdata2" ref="F12:O188">
      <sortCondition descending="1" ref="N11:N188"/>
    </sortState>
  </autoFilter>
  <mergeCells count="4">
    <mergeCell ref="L3:N3"/>
    <mergeCell ref="H4:I7"/>
    <mergeCell ref="L5:N5"/>
    <mergeCell ref="F9:N9"/>
  </mergeCells>
  <pageMargins left="0.511811024" right="0.511811024" top="0.78740157499999996" bottom="0.78740157499999996" header="0.31496062000000002" footer="0.31496062000000002"/>
  <pageSetup paperSize="9" scale="48" orientation="portrait" r:id="rId1"/>
  <colBreaks count="2" manualBreakCount="2">
    <brk id="5" max="203" man="1"/>
    <brk id="14" max="203" man="1"/>
  </colBreaks>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B1:G20"/>
  <sheetViews>
    <sheetView tabSelected="1" view="pageBreakPreview" zoomScale="115" zoomScaleNormal="70" zoomScaleSheetLayoutView="115" workbookViewId="0">
      <selection activeCell="D24" sqref="D24"/>
    </sheetView>
  </sheetViews>
  <sheetFormatPr defaultColWidth="8.85546875" defaultRowHeight="15"/>
  <cols>
    <col min="1" max="1" width="8.85546875" style="126"/>
    <col min="2" max="2" width="9" style="126" bestFit="1" customWidth="1"/>
    <col min="3" max="3" width="15" style="126" customWidth="1"/>
    <col min="4" max="4" width="49.28515625" style="126" customWidth="1"/>
    <col min="5" max="5" width="13.140625" style="126" bestFit="1" customWidth="1"/>
    <col min="6" max="6" width="22" style="126" customWidth="1"/>
    <col min="7" max="7" width="21" style="126" bestFit="1" customWidth="1"/>
    <col min="8" max="16384" width="8.85546875" style="126"/>
  </cols>
  <sheetData>
    <row r="1" spans="3:6" ht="15.75" thickBot="1"/>
    <row r="2" spans="3:6" ht="15.6" customHeight="1">
      <c r="C2" s="563" t="str">
        <f>'Inf. Prel.'!C10</f>
        <v>PREFEITURA MUNICIPAL DE POMBAL - PB</v>
      </c>
      <c r="D2" s="564"/>
      <c r="E2" s="564"/>
      <c r="F2" s="565"/>
    </row>
    <row r="3" spans="3:6" ht="15" customHeight="1">
      <c r="C3" s="566"/>
      <c r="D3" s="567"/>
      <c r="E3" s="567"/>
      <c r="F3" s="568"/>
    </row>
    <row r="4" spans="3:6" ht="15" customHeight="1">
      <c r="C4" s="566"/>
      <c r="D4" s="567"/>
      <c r="E4" s="567"/>
      <c r="F4" s="568"/>
    </row>
    <row r="5" spans="3:6" ht="15" customHeight="1">
      <c r="C5" s="566"/>
      <c r="D5" s="567"/>
      <c r="E5" s="567"/>
      <c r="F5" s="568"/>
    </row>
    <row r="6" spans="3:6" ht="18" customHeight="1">
      <c r="C6" s="566"/>
      <c r="D6" s="567"/>
      <c r="E6" s="567"/>
      <c r="F6" s="568"/>
    </row>
    <row r="7" spans="3:6" ht="15" customHeight="1">
      <c r="C7" s="569"/>
      <c r="D7" s="570"/>
      <c r="E7" s="570"/>
      <c r="F7" s="571"/>
    </row>
    <row r="8" spans="3:6">
      <c r="C8" s="162" t="s">
        <v>85</v>
      </c>
      <c r="D8" s="574"/>
      <c r="E8" s="575"/>
      <c r="F8" s="159" t="s">
        <v>88</v>
      </c>
    </row>
    <row r="9" spans="3:6">
      <c r="C9" s="162" t="s">
        <v>86</v>
      </c>
      <c r="D9" s="574"/>
      <c r="E9" s="575"/>
      <c r="F9" s="163" t="str">
        <f>BDI!R9</f>
        <v>SINAPI-PB / 12-2025</v>
      </c>
    </row>
    <row r="10" spans="3:6">
      <c r="C10" s="162" t="s">
        <v>87</v>
      </c>
      <c r="D10" s="574" t="str">
        <f>BDI!N6</f>
        <v>FORNECIMENTO E INSTALAÇÃO DE SUBESTAÇÕES AÉREAS EM DIVERSAS ESCOLAS DO MUNICIPIO DE POMBAL-PB</v>
      </c>
      <c r="E10" s="575"/>
      <c r="F10" s="159" t="s">
        <v>89</v>
      </c>
    </row>
    <row r="11" spans="3:6">
      <c r="C11" s="164"/>
      <c r="D11" s="145"/>
      <c r="E11" s="226" t="s">
        <v>5742</v>
      </c>
      <c r="F11" s="159" t="str">
        <f>BDI!T9</f>
        <v>Não</v>
      </c>
    </row>
    <row r="12" spans="3:6">
      <c r="C12" s="143"/>
      <c r="D12" s="144"/>
      <c r="E12" s="474">
        <f>Encargos!C36</f>
        <v>85.69</v>
      </c>
      <c r="F12" s="159" t="s">
        <v>5743</v>
      </c>
    </row>
    <row r="13" spans="3:6">
      <c r="C13" s="143"/>
      <c r="D13" s="142"/>
      <c r="E13" s="168"/>
      <c r="F13" s="160">
        <f>BDI!C32</f>
        <v>0.252</v>
      </c>
    </row>
    <row r="14" spans="3:6" ht="15.75">
      <c r="C14" s="576" t="s">
        <v>5766</v>
      </c>
      <c r="D14" s="577"/>
      <c r="E14" s="577"/>
      <c r="F14" s="578"/>
    </row>
    <row r="15" spans="3:6">
      <c r="C15" s="141"/>
      <c r="D15" s="142"/>
      <c r="E15" s="144"/>
      <c r="F15" s="165"/>
    </row>
    <row r="16" spans="3:6" ht="15.75">
      <c r="C16" s="101" t="s">
        <v>1</v>
      </c>
      <c r="D16" s="166" t="s">
        <v>5744</v>
      </c>
      <c r="E16" s="167"/>
      <c r="F16" s="103" t="s">
        <v>5767</v>
      </c>
    </row>
    <row r="17" spans="2:7" ht="15.75">
      <c r="B17" s="126">
        <v>0</v>
      </c>
      <c r="C17" s="174" t="str">
        <f>CONCATENATE(B17,".0")</f>
        <v>0.0</v>
      </c>
      <c r="D17" s="579" t="str">
        <f>IFERROR(VLOOKUP(C17,'Plan.Orçam.'!H:I,2,FALSE),"")</f>
        <v/>
      </c>
      <c r="E17" s="580"/>
      <c r="F17" s="227">
        <f>SUM(F18:F20)</f>
        <v>104594.58</v>
      </c>
      <c r="G17" s="435"/>
    </row>
    <row r="18" spans="2:7">
      <c r="B18" s="161">
        <v>1</v>
      </c>
      <c r="C18" s="107" t="str">
        <f>CONCATENATE(B18,".0")</f>
        <v>1.0</v>
      </c>
      <c r="D18" s="572" t="str">
        <f>IFERROR(VLOOKUP(C18,'Plan.Orçam.'!H:I,2,FALSE),"")</f>
        <v>SUBESTAÇÃO ESCOLA POETA</v>
      </c>
      <c r="E18" s="573"/>
      <c r="F18" s="439">
        <f>VLOOKUP(C18,'Plan.Orçam.'!H:N,7,FALSE)</f>
        <v>20411.86</v>
      </c>
      <c r="G18" s="208"/>
    </row>
    <row r="19" spans="2:7">
      <c r="B19" s="161">
        <f>B18+1</f>
        <v>2</v>
      </c>
      <c r="C19" s="107" t="str">
        <f t="shared" ref="C19:C20" si="0">CONCATENATE(B19,".0")</f>
        <v>2.0</v>
      </c>
      <c r="D19" s="572" t="str">
        <f>IFERROR(VLOOKUP(C19,'Plan.Orçam.'!H:I,2,FALSE),"")</f>
        <v>SUBESTAÇÃO ESCOLA SUSTENTAVEL</v>
      </c>
      <c r="E19" s="573"/>
      <c r="F19" s="439">
        <f>VLOOKUP(C19,'Plan.Orçam.'!H:N,7,FALSE)</f>
        <v>34066.32</v>
      </c>
      <c r="G19" s="208"/>
    </row>
    <row r="20" spans="2:7">
      <c r="B20" s="161">
        <f t="shared" ref="B20" si="1">B19+1</f>
        <v>3</v>
      </c>
      <c r="C20" s="107" t="str">
        <f t="shared" si="0"/>
        <v>3.0</v>
      </c>
      <c r="D20" s="572" t="str">
        <f>IFERROR(VLOOKUP(C20,'Plan.Orçam.'!H:I,2,FALSE),"")</f>
        <v>SUBESTAÇÃO ESCOLA 12 SALAS</v>
      </c>
      <c r="E20" s="573"/>
      <c r="F20" s="439">
        <f>VLOOKUP(C20,'Plan.Orçam.'!H:N,7,FALSE)</f>
        <v>50116.4</v>
      </c>
      <c r="G20" s="208"/>
    </row>
  </sheetData>
  <mergeCells count="9">
    <mergeCell ref="C2:F7"/>
    <mergeCell ref="D18:E18"/>
    <mergeCell ref="D19:E19"/>
    <mergeCell ref="D20:E20"/>
    <mergeCell ref="D8:E8"/>
    <mergeCell ref="D9:E9"/>
    <mergeCell ref="D10:E10"/>
    <mergeCell ref="C14:F14"/>
    <mergeCell ref="D17:E17"/>
  </mergeCells>
  <printOptions horizontalCentered="1"/>
  <pageMargins left="0.31496062992125984" right="0.31496062992125984" top="0.19685039370078741" bottom="0.19685039370078741" header="0.31496062992125984" footer="0.31496062992125984"/>
  <pageSetup paperSize="9" scale="98" fitToHeight="0" orientation="portrait" r:id="rId1"/>
  <drawing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L59"/>
  <sheetViews>
    <sheetView view="pageBreakPreview" topLeftCell="A17" zoomScale="80" zoomScaleNormal="100" zoomScaleSheetLayoutView="80" workbookViewId="0">
      <selection activeCell="V30" sqref="V30"/>
    </sheetView>
  </sheetViews>
  <sheetFormatPr defaultColWidth="8.85546875" defaultRowHeight="14.25"/>
  <cols>
    <col min="1" max="1" width="9.140625" style="18" customWidth="1"/>
    <col min="2" max="2" width="12.140625" style="17" customWidth="1"/>
    <col min="3" max="3" width="35.42578125" style="17" customWidth="1"/>
    <col min="4" max="4" width="20.7109375" style="17" customWidth="1"/>
    <col min="5" max="5" width="17.5703125" style="17" customWidth="1"/>
    <col min="6" max="6" width="21.85546875" style="17" customWidth="1"/>
    <col min="7" max="7" width="23.85546875" style="17" customWidth="1"/>
    <col min="8" max="9" width="8.85546875" style="17"/>
    <col min="10" max="10" width="24.5703125" style="17" bestFit="1" customWidth="1"/>
    <col min="11" max="11" width="19.7109375" style="17" customWidth="1"/>
    <col min="12" max="12" width="18.85546875" style="17" customWidth="1"/>
    <col min="13" max="16384" width="8.85546875" style="17"/>
  </cols>
  <sheetData>
    <row r="1" spans="2:12" ht="15" thickBot="1"/>
    <row r="2" spans="2:12" ht="16.5" thickBot="1">
      <c r="B2" s="179"/>
      <c r="C2" s="180"/>
      <c r="D2" s="181" t="s">
        <v>5787</v>
      </c>
      <c r="E2" s="180"/>
      <c r="F2" s="180"/>
      <c r="G2" s="182"/>
    </row>
    <row r="3" spans="2:12" ht="15.75">
      <c r="B3" s="183"/>
      <c r="C3" s="47"/>
      <c r="D3" s="184" t="s">
        <v>5788</v>
      </c>
      <c r="E3" s="47"/>
      <c r="F3" s="47"/>
      <c r="G3" s="185"/>
      <c r="J3" s="40" t="s">
        <v>5779</v>
      </c>
      <c r="K3" s="41">
        <v>974000</v>
      </c>
    </row>
    <row r="4" spans="2:12">
      <c r="B4" s="183"/>
      <c r="C4" s="47"/>
      <c r="D4" s="47"/>
      <c r="E4" s="47"/>
      <c r="F4" s="47"/>
      <c r="G4" s="185"/>
      <c r="J4" s="42" t="s">
        <v>5780</v>
      </c>
      <c r="K4" s="43">
        <v>1000</v>
      </c>
    </row>
    <row r="5" spans="2:12">
      <c r="B5" s="183"/>
      <c r="C5" s="47"/>
      <c r="D5" s="47"/>
      <c r="E5" s="47"/>
      <c r="F5" s="47"/>
      <c r="G5" s="185"/>
      <c r="J5" s="42" t="s">
        <v>5781</v>
      </c>
      <c r="K5" s="43">
        <f>K3+K4</f>
        <v>975000</v>
      </c>
    </row>
    <row r="6" spans="2:12" ht="15">
      <c r="B6" s="177" t="s">
        <v>5789</v>
      </c>
      <c r="C6" s="48"/>
      <c r="D6" s="48"/>
      <c r="E6" s="48"/>
      <c r="F6" s="47"/>
      <c r="G6" s="185"/>
      <c r="J6" s="42" t="s">
        <v>5782</v>
      </c>
      <c r="K6" s="45">
        <f>L7</f>
        <v>-8.3121460022115858</v>
      </c>
      <c r="L6" s="186">
        <f>K3/$G$44</f>
        <v>9.3121460022115858</v>
      </c>
    </row>
    <row r="7" spans="2:12" ht="15.75" thickBot="1">
      <c r="B7" s="187"/>
      <c r="C7" s="48"/>
      <c r="D7" s="48"/>
      <c r="E7" s="48"/>
      <c r="F7" s="47"/>
      <c r="G7" s="185"/>
      <c r="J7" s="44" t="s">
        <v>5783</v>
      </c>
      <c r="K7" s="46">
        <f>1-K6</f>
        <v>9.3121460022115858</v>
      </c>
      <c r="L7" s="188">
        <f>1-L6</f>
        <v>-8.3121460022115858</v>
      </c>
    </row>
    <row r="8" spans="2:12" ht="15">
      <c r="B8" s="189" t="str">
        <f>BDI!N6</f>
        <v>FORNECIMENTO E INSTALAÇÃO DE SUBESTAÇÕES AÉREAS EM DIVERSAS ESCOLAS DO MUNICIPIO DE POMBAL-PB</v>
      </c>
      <c r="C8" s="48"/>
      <c r="D8" s="48"/>
      <c r="E8" s="48"/>
      <c r="F8" s="47"/>
      <c r="G8" s="185"/>
      <c r="J8" s="175"/>
      <c r="K8" s="176"/>
      <c r="L8" s="188"/>
    </row>
    <row r="9" spans="2:12" ht="15">
      <c r="B9" s="187"/>
      <c r="C9" s="48"/>
      <c r="D9" s="48"/>
      <c r="E9" s="48"/>
      <c r="F9" s="47"/>
      <c r="G9" s="185"/>
      <c r="J9" s="175"/>
      <c r="K9" s="176"/>
      <c r="L9" s="188"/>
    </row>
    <row r="10" spans="2:12" ht="15">
      <c r="B10" s="190" t="s">
        <v>5790</v>
      </c>
      <c r="C10" s="48"/>
      <c r="D10" s="48"/>
      <c r="E10" s="48"/>
      <c r="F10" s="47"/>
      <c r="G10" s="185"/>
      <c r="J10" s="175"/>
      <c r="K10" s="176"/>
      <c r="L10" s="188"/>
    </row>
    <row r="11" spans="2:12" ht="15">
      <c r="B11" s="187"/>
      <c r="C11" s="48"/>
      <c r="D11" s="48"/>
      <c r="E11" s="48"/>
      <c r="F11" s="47"/>
      <c r="G11" s="185"/>
      <c r="J11" s="212">
        <v>1000</v>
      </c>
      <c r="K11" s="211">
        <v>288000</v>
      </c>
      <c r="L11" s="188"/>
    </row>
    <row r="12" spans="2:12" ht="15">
      <c r="B12" s="189">
        <f>'Inf. Prel.'!C5</f>
        <v>0</v>
      </c>
      <c r="C12" s="48"/>
      <c r="D12" s="48"/>
      <c r="E12" s="48"/>
      <c r="F12" s="47"/>
      <c r="G12" s="185"/>
      <c r="J12" s="175">
        <v>489</v>
      </c>
      <c r="K12" s="211">
        <v>383511</v>
      </c>
      <c r="L12" s="188"/>
    </row>
    <row r="13" spans="2:12" ht="15">
      <c r="B13" s="187"/>
      <c r="C13" s="48"/>
      <c r="D13" s="48"/>
      <c r="E13" s="48"/>
      <c r="F13" s="47"/>
      <c r="G13" s="185"/>
      <c r="J13" s="212">
        <f>SUM(J11:J12)</f>
        <v>1489</v>
      </c>
      <c r="K13" s="213">
        <f>SUM(K11:K12)</f>
        <v>671511</v>
      </c>
      <c r="L13" s="188"/>
    </row>
    <row r="14" spans="2:12" ht="15">
      <c r="B14" s="190" t="s">
        <v>9</v>
      </c>
      <c r="C14" s="191"/>
      <c r="D14" s="191"/>
      <c r="E14" s="192" t="s">
        <v>5791</v>
      </c>
      <c r="F14" s="47"/>
      <c r="G14" s="185"/>
      <c r="J14" s="175"/>
      <c r="K14" s="176"/>
      <c r="L14" s="188"/>
    </row>
    <row r="15" spans="2:12" ht="15">
      <c r="B15" s="189"/>
      <c r="C15" s="191"/>
      <c r="D15" s="191"/>
      <c r="E15" s="191"/>
      <c r="F15" s="47"/>
      <c r="G15" s="185"/>
      <c r="J15" s="175"/>
      <c r="K15" s="176"/>
      <c r="L15" s="188"/>
    </row>
    <row r="16" spans="2:12" ht="15">
      <c r="B16" s="189"/>
      <c r="C16" s="191"/>
      <c r="D16" s="191"/>
      <c r="E16" s="191"/>
      <c r="F16" s="47"/>
      <c r="G16" s="185"/>
      <c r="J16" s="175"/>
      <c r="K16" s="176"/>
      <c r="L16" s="188"/>
    </row>
    <row r="17" spans="1:12" ht="15">
      <c r="B17" s="189"/>
      <c r="C17" s="191"/>
      <c r="D17" s="191"/>
      <c r="E17" s="191"/>
      <c r="F17" s="47"/>
      <c r="G17" s="185"/>
      <c r="J17" s="175"/>
      <c r="K17" s="176"/>
      <c r="L17" s="188"/>
    </row>
    <row r="18" spans="1:12">
      <c r="B18" s="183"/>
      <c r="C18" s="47"/>
      <c r="D18" s="47"/>
      <c r="E18" s="47"/>
      <c r="F18" s="47"/>
      <c r="G18" s="185"/>
      <c r="J18" s="175"/>
      <c r="K18" s="213"/>
      <c r="L18" s="188"/>
    </row>
    <row r="19" spans="1:12">
      <c r="B19" s="193"/>
      <c r="C19" s="194"/>
      <c r="D19" s="194"/>
      <c r="E19" s="194"/>
      <c r="F19" s="194"/>
      <c r="G19" s="195"/>
      <c r="J19" s="175"/>
      <c r="K19" s="213"/>
      <c r="L19" s="188"/>
    </row>
    <row r="20" spans="1:12">
      <c r="B20" s="354" t="s">
        <v>21</v>
      </c>
      <c r="C20" s="53" t="s">
        <v>22</v>
      </c>
      <c r="D20" s="581" t="s">
        <v>5768</v>
      </c>
      <c r="E20" s="581"/>
      <c r="F20" s="581"/>
      <c r="G20" s="582"/>
      <c r="K20" s="216"/>
    </row>
    <row r="21" spans="1:12">
      <c r="B21" s="354"/>
      <c r="C21" s="53"/>
      <c r="D21" s="53" t="s">
        <v>5769</v>
      </c>
      <c r="E21" s="53" t="s">
        <v>5770</v>
      </c>
      <c r="F21" s="53" t="s">
        <v>5771</v>
      </c>
      <c r="G21" s="343" t="s">
        <v>5772</v>
      </c>
    </row>
    <row r="22" spans="1:12">
      <c r="A22" s="18">
        <v>1</v>
      </c>
      <c r="B22" s="354" t="str">
        <f>CONCATENATE(A22,".0")</f>
        <v>1.0</v>
      </c>
      <c r="C22" s="214" t="str">
        <f>IFERROR(VLOOKUP(B22,'Plan.Orçam.'!H:N,2,FALSE),"")</f>
        <v>SUBESTAÇÃO ESCOLA POETA</v>
      </c>
      <c r="D22" s="196">
        <f>(IFERROR(G22-E22,""))</f>
        <v>190078.22049670259</v>
      </c>
      <c r="E22" s="196">
        <f>(IFERROR(G22*$K$6,""))</f>
        <v>-169666.36049670257</v>
      </c>
      <c r="F22" s="196"/>
      <c r="G22" s="355">
        <f>IFERROR(VLOOKUP(B22,'Plan.Orçam.'!H:N,7,FALSE),"")</f>
        <v>20411.86</v>
      </c>
    </row>
    <row r="23" spans="1:12">
      <c r="A23" s="18">
        <v>2</v>
      </c>
      <c r="B23" s="354" t="str">
        <f t="shared" ref="B23:B32" si="0">CONCATENATE(A23,".0")</f>
        <v>2.0</v>
      </c>
      <c r="C23" s="214" t="str">
        <f>IFERROR(VLOOKUP(B23,'Plan.Orçam.'!H:N,2,FALSE),"")</f>
        <v>SUBESTAÇÃO ESCOLA SUSTENTAVEL</v>
      </c>
      <c r="D23" s="196">
        <f>(IFERROR(G23-E23,""))</f>
        <v>317230.54559806059</v>
      </c>
      <c r="E23" s="196">
        <f>(IFERROR(G23*$K$6,""))</f>
        <v>-283164.22559806058</v>
      </c>
      <c r="F23" s="196"/>
      <c r="G23" s="355">
        <f>IFERROR(VLOOKUP(B23,'Plan.Orçam.'!H:N,7,FALSE),"")</f>
        <v>34066.32</v>
      </c>
    </row>
    <row r="24" spans="1:12">
      <c r="A24" s="18">
        <v>3</v>
      </c>
      <c r="B24" s="354" t="str">
        <f t="shared" si="0"/>
        <v>3.0</v>
      </c>
      <c r="C24" s="214" t="str">
        <f>IFERROR(VLOOKUP(B24,'Plan.Orçam.'!H:N,2,FALSE),"")</f>
        <v>SUBESTAÇÃO ESCOLA 12 SALAS</v>
      </c>
      <c r="D24" s="196">
        <f>(IFERROR(G24-E24,""))</f>
        <v>466691.23390523676</v>
      </c>
      <c r="E24" s="196">
        <f>(IFERROR(G24*$K$6,""))</f>
        <v>-416574.83390523674</v>
      </c>
      <c r="F24" s="196"/>
      <c r="G24" s="355">
        <f>IFERROR(VLOOKUP(B24,'Plan.Orçam.'!H:N,7,FALSE),"")</f>
        <v>50116.4</v>
      </c>
    </row>
    <row r="25" spans="1:12">
      <c r="A25" s="18">
        <v>4</v>
      </c>
      <c r="B25" s="354" t="str">
        <f t="shared" si="0"/>
        <v>4.0</v>
      </c>
      <c r="C25" s="214" t="str">
        <f>IFERROR(VLOOKUP(B25,'Plan.Orçam.'!H:N,2,FALSE),"")</f>
        <v/>
      </c>
      <c r="D25" s="196" t="str">
        <f t="shared" ref="D25:D32" si="1">(IFERROR(G25-E25,""))</f>
        <v/>
      </c>
      <c r="E25" s="196" t="str">
        <f t="shared" ref="E25:E32" si="2">(IFERROR(G25*$K$6,""))</f>
        <v/>
      </c>
      <c r="F25" s="196"/>
      <c r="G25" s="355" t="str">
        <f>IFERROR(VLOOKUP(B25,'Plan.Orçam.'!H:N,7,FALSE),"")</f>
        <v/>
      </c>
    </row>
    <row r="26" spans="1:12">
      <c r="A26" s="18">
        <v>5</v>
      </c>
      <c r="B26" s="354" t="str">
        <f t="shared" si="0"/>
        <v>5.0</v>
      </c>
      <c r="C26" s="214" t="str">
        <f>IFERROR(VLOOKUP(B26,'Plan.Orçam.'!H:N,2,FALSE),"")</f>
        <v/>
      </c>
      <c r="D26" s="196" t="str">
        <f t="shared" si="1"/>
        <v/>
      </c>
      <c r="E26" s="196" t="str">
        <f t="shared" si="2"/>
        <v/>
      </c>
      <c r="F26" s="196"/>
      <c r="G26" s="355" t="str">
        <f>IFERROR(VLOOKUP(B26,'Plan.Orçam.'!H:N,7,FALSE),"")</f>
        <v/>
      </c>
    </row>
    <row r="27" spans="1:12">
      <c r="A27" s="18">
        <v>6</v>
      </c>
      <c r="B27" s="354" t="str">
        <f t="shared" si="0"/>
        <v>6.0</v>
      </c>
      <c r="C27" s="214" t="str">
        <f>IFERROR(VLOOKUP(B27,'Plan.Orçam.'!H:N,2,FALSE),"")</f>
        <v/>
      </c>
      <c r="D27" s="196" t="str">
        <f t="shared" si="1"/>
        <v/>
      </c>
      <c r="E27" s="196" t="str">
        <f t="shared" si="2"/>
        <v/>
      </c>
      <c r="F27" s="196"/>
      <c r="G27" s="355" t="str">
        <f>IFERROR(VLOOKUP(B27,'Plan.Orçam.'!H:N,7,FALSE),"")</f>
        <v/>
      </c>
    </row>
    <row r="28" spans="1:12">
      <c r="A28" s="18">
        <v>7</v>
      </c>
      <c r="B28" s="354" t="str">
        <f t="shared" si="0"/>
        <v>7.0</v>
      </c>
      <c r="C28" s="214" t="str">
        <f>IFERROR(VLOOKUP(B28,'Plan.Orçam.'!H:N,2,FALSE),"")</f>
        <v/>
      </c>
      <c r="D28" s="196" t="str">
        <f t="shared" si="1"/>
        <v/>
      </c>
      <c r="E28" s="196" t="str">
        <f t="shared" si="2"/>
        <v/>
      </c>
      <c r="F28" s="196"/>
      <c r="G28" s="355" t="str">
        <f>IFERROR(VLOOKUP(B28,'Plan.Orçam.'!H:N,7,FALSE),"")</f>
        <v/>
      </c>
    </row>
    <row r="29" spans="1:12">
      <c r="A29" s="18">
        <v>8</v>
      </c>
      <c r="B29" s="354" t="str">
        <f t="shared" si="0"/>
        <v>8.0</v>
      </c>
      <c r="C29" s="214" t="str">
        <f>IFERROR(VLOOKUP(B29,'Plan.Orçam.'!H:N,2,FALSE),"")</f>
        <v/>
      </c>
      <c r="D29" s="196" t="str">
        <f t="shared" si="1"/>
        <v/>
      </c>
      <c r="E29" s="196" t="str">
        <f t="shared" si="2"/>
        <v/>
      </c>
      <c r="F29" s="196"/>
      <c r="G29" s="355" t="str">
        <f>IFERROR(VLOOKUP(B29,'Plan.Orçam.'!H:N,7,FALSE),"")</f>
        <v/>
      </c>
    </row>
    <row r="30" spans="1:12">
      <c r="A30" s="18">
        <v>9</v>
      </c>
      <c r="B30" s="354" t="str">
        <f t="shared" si="0"/>
        <v>9.0</v>
      </c>
      <c r="C30" s="214" t="str">
        <f>IFERROR(VLOOKUP(B30,'Plan.Orçam.'!H:N,2,FALSE),"")</f>
        <v/>
      </c>
      <c r="D30" s="196" t="str">
        <f t="shared" si="1"/>
        <v/>
      </c>
      <c r="E30" s="196" t="str">
        <f t="shared" si="2"/>
        <v/>
      </c>
      <c r="F30" s="196"/>
      <c r="G30" s="355" t="str">
        <f>IFERROR(VLOOKUP(B30,'Plan.Orçam.'!H:N,7,FALSE),"")</f>
        <v/>
      </c>
    </row>
    <row r="31" spans="1:12">
      <c r="A31" s="18">
        <v>10</v>
      </c>
      <c r="B31" s="354" t="str">
        <f t="shared" si="0"/>
        <v>10.0</v>
      </c>
      <c r="C31" s="214" t="str">
        <f>IFERROR(VLOOKUP(B31,'Plan.Orçam.'!H:N,2,FALSE),"")</f>
        <v/>
      </c>
      <c r="D31" s="196" t="str">
        <f t="shared" si="1"/>
        <v/>
      </c>
      <c r="E31" s="196" t="str">
        <f t="shared" si="2"/>
        <v/>
      </c>
      <c r="F31" s="196"/>
      <c r="G31" s="355" t="str">
        <f>IFERROR(VLOOKUP(B31,'Plan.Orçam.'!H:N,7,FALSE),"")</f>
        <v/>
      </c>
    </row>
    <row r="32" spans="1:12">
      <c r="A32" s="18">
        <v>11</v>
      </c>
      <c r="B32" s="354" t="str">
        <f t="shared" si="0"/>
        <v>11.0</v>
      </c>
      <c r="C32" s="214" t="str">
        <f>IFERROR(VLOOKUP(B32,'Plan.Orçam.'!H:N,2,FALSE),"")</f>
        <v/>
      </c>
      <c r="D32" s="196" t="str">
        <f t="shared" si="1"/>
        <v/>
      </c>
      <c r="E32" s="196" t="str">
        <f t="shared" si="2"/>
        <v/>
      </c>
      <c r="F32" s="196"/>
      <c r="G32" s="355" t="str">
        <f>IFERROR(VLOOKUP(B32,'Plan.Orçam.'!H:N,7,FALSE),"")</f>
        <v/>
      </c>
    </row>
    <row r="33" spans="1:11">
      <c r="A33" s="18">
        <v>10</v>
      </c>
      <c r="B33" s="354" t="s">
        <v>16611</v>
      </c>
      <c r="C33" s="214" t="str">
        <f>IFERROR(VLOOKUP(B33,'Plan.Orçam.'!H:N,2,FALSE),"")</f>
        <v/>
      </c>
      <c r="D33" s="196" t="str">
        <f>(IFERROR(G33-E33,""))</f>
        <v/>
      </c>
      <c r="E33" s="196" t="str">
        <f>(IFERROR(G33*$K$6,""))</f>
        <v/>
      </c>
      <c r="F33" s="196"/>
      <c r="G33" s="355" t="str">
        <f>IFERROR(VLOOKUP(B33,'Plan.Orçam.'!H:N,7,FALSE),"")</f>
        <v/>
      </c>
    </row>
    <row r="34" spans="1:11">
      <c r="A34" s="18">
        <v>11</v>
      </c>
      <c r="B34" s="354" t="s">
        <v>16612</v>
      </c>
      <c r="C34" s="214" t="str">
        <f>IFERROR(VLOOKUP(B34,'Plan.Orçam.'!H:N,2,FALSE),"")</f>
        <v/>
      </c>
      <c r="D34" s="196" t="str">
        <f>(IFERROR(G34-E34,""))</f>
        <v/>
      </c>
      <c r="E34" s="196" t="str">
        <f>(IFERROR(G34*$K$6,""))</f>
        <v/>
      </c>
      <c r="F34" s="196"/>
      <c r="G34" s="355" t="str">
        <f>IFERROR(VLOOKUP(B34,'Plan.Orçam.'!H:N,7,FALSE),"")</f>
        <v/>
      </c>
    </row>
    <row r="35" spans="1:11">
      <c r="A35" s="18">
        <v>11</v>
      </c>
      <c r="B35" s="354" t="e">
        <f>'Plan.Orçam.'!#REF!</f>
        <v>#REF!</v>
      </c>
      <c r="C35" s="214" t="str">
        <f>IFERROR(VLOOKUP(B35,'Plan.Orçam.'!H:N,2,FALSE),"")</f>
        <v/>
      </c>
      <c r="D35" s="196" t="str">
        <f>(IFERROR(G35-E35,""))</f>
        <v/>
      </c>
      <c r="E35" s="196" t="str">
        <f>(IFERROR(G35*$K$6,""))</f>
        <v/>
      </c>
      <c r="F35" s="196"/>
      <c r="G35" s="355" t="str">
        <f>IFERROR(VLOOKUP(B35,'Plan.Orçam.'!H:N,7,FALSE),"")</f>
        <v/>
      </c>
    </row>
    <row r="36" spans="1:11">
      <c r="B36" s="354"/>
      <c r="C36" s="214"/>
      <c r="D36" s="53"/>
      <c r="E36" s="53"/>
      <c r="F36" s="53"/>
      <c r="G36" s="343"/>
    </row>
    <row r="37" spans="1:11">
      <c r="B37" s="354"/>
      <c r="C37" s="214"/>
      <c r="D37" s="53"/>
      <c r="E37" s="53"/>
      <c r="F37" s="53"/>
      <c r="G37" s="343"/>
    </row>
    <row r="38" spans="1:11">
      <c r="B38" s="354"/>
      <c r="C38" s="214"/>
      <c r="D38" s="53"/>
      <c r="E38" s="53"/>
      <c r="F38" s="53"/>
      <c r="G38" s="343"/>
    </row>
    <row r="39" spans="1:11">
      <c r="B39" s="354"/>
      <c r="C39" s="214"/>
      <c r="D39" s="53"/>
      <c r="E39" s="53"/>
      <c r="F39" s="53"/>
      <c r="G39" s="343"/>
    </row>
    <row r="40" spans="1:11">
      <c r="B40" s="354"/>
      <c r="C40" s="214"/>
      <c r="D40" s="53"/>
      <c r="E40" s="53"/>
      <c r="F40" s="53"/>
      <c r="G40" s="343"/>
    </row>
    <row r="41" spans="1:11">
      <c r="B41" s="354"/>
      <c r="C41" s="214"/>
      <c r="D41" s="53"/>
      <c r="E41" s="53"/>
      <c r="F41" s="53"/>
      <c r="G41" s="343"/>
    </row>
    <row r="42" spans="1:11">
      <c r="B42" s="354"/>
      <c r="C42" s="214"/>
      <c r="D42" s="53"/>
      <c r="E42" s="53"/>
      <c r="F42" s="53"/>
      <c r="G42" s="343"/>
      <c r="K42" s="197"/>
    </row>
    <row r="43" spans="1:11" ht="15">
      <c r="B43" s="356"/>
      <c r="C43" s="220"/>
      <c r="D43" s="198"/>
      <c r="E43" s="198"/>
      <c r="F43" s="198"/>
      <c r="G43" s="357"/>
    </row>
    <row r="44" spans="1:11" ht="15">
      <c r="B44" s="358" t="s">
        <v>5772</v>
      </c>
      <c r="C44" s="199"/>
      <c r="D44" s="200">
        <f>SUM(D22:D43)</f>
        <v>974000</v>
      </c>
      <c r="E44" s="200">
        <f>SUM(E22:E43)</f>
        <v>-869405.41999999993</v>
      </c>
      <c r="F44" s="200">
        <f>SUM(F22:F43)</f>
        <v>0</v>
      </c>
      <c r="G44" s="359">
        <f>SUM(G22:G43)</f>
        <v>104594.58</v>
      </c>
    </row>
    <row r="45" spans="1:11">
      <c r="B45" s="338"/>
      <c r="C45" s="63"/>
      <c r="D45" s="63"/>
      <c r="E45" s="63"/>
      <c r="F45" s="63"/>
      <c r="G45" s="360"/>
    </row>
    <row r="46" spans="1:11">
      <c r="B46" s="338"/>
      <c r="C46" s="63"/>
      <c r="D46" s="63"/>
      <c r="E46" s="63"/>
      <c r="F46" s="63"/>
      <c r="G46" s="360"/>
      <c r="K46" s="197"/>
    </row>
    <row r="47" spans="1:11" ht="15">
      <c r="B47" s="583" t="str">
        <f>'Inf. Prel.'!C14</f>
        <v>POMBAL -PB</v>
      </c>
      <c r="C47" s="584"/>
      <c r="D47" s="585"/>
      <c r="E47" s="201" t="str">
        <f ca="1">CONCATENATE((DAY('Inf. Prel.'!C17)),"      de")</f>
        <v>11      de</v>
      </c>
      <c r="F47" s="201" t="str">
        <f ca="1">CONCATENATE(TEXT('Inf. Prel.'!C17,"MMMM")," de")</f>
        <v>maio de</v>
      </c>
      <c r="G47" s="361">
        <f ca="1">YEAR('Inf. Prel.'!C17)</f>
        <v>2026</v>
      </c>
    </row>
    <row r="48" spans="1:11">
      <c r="B48" s="22" t="s">
        <v>5773</v>
      </c>
      <c r="C48" s="20"/>
      <c r="D48" s="20"/>
      <c r="E48" s="20"/>
      <c r="F48" s="20"/>
      <c r="G48" s="21"/>
    </row>
    <row r="49" spans="2:7">
      <c r="B49" s="22"/>
      <c r="C49" s="20"/>
      <c r="D49" s="20"/>
      <c r="E49" s="20"/>
      <c r="F49" s="20"/>
      <c r="G49" s="21"/>
    </row>
    <row r="50" spans="2:7">
      <c r="B50" s="22"/>
      <c r="C50" s="20"/>
      <c r="D50" s="20"/>
      <c r="E50" s="20"/>
      <c r="F50" s="20"/>
      <c r="G50" s="21"/>
    </row>
    <row r="51" spans="2:7">
      <c r="B51" s="22"/>
      <c r="C51" s="20"/>
      <c r="D51" s="20"/>
      <c r="E51" s="20"/>
      <c r="F51" s="20"/>
      <c r="G51" s="21"/>
    </row>
    <row r="52" spans="2:7">
      <c r="B52" s="22"/>
      <c r="C52" s="20"/>
      <c r="D52" s="20"/>
      <c r="E52" s="20"/>
      <c r="F52" s="20"/>
      <c r="G52" s="21"/>
    </row>
    <row r="53" spans="2:7">
      <c r="B53" s="362" t="s">
        <v>5774</v>
      </c>
      <c r="C53" s="72"/>
      <c r="D53" s="20"/>
      <c r="E53" s="178" t="s">
        <v>5775</v>
      </c>
      <c r="F53" s="72"/>
      <c r="G53" s="363"/>
    </row>
    <row r="54" spans="2:7">
      <c r="B54" s="22" t="s">
        <v>5776</v>
      </c>
      <c r="C54" s="364" t="str">
        <f>'Inf. Prel.'!C18</f>
        <v>Ana Clara Ferreira Siqueira</v>
      </c>
      <c r="D54" s="20"/>
      <c r="E54" s="20" t="s">
        <v>5776</v>
      </c>
      <c r="F54" s="20">
        <f>'Inf. Prel.'!C12</f>
        <v>0</v>
      </c>
      <c r="G54" s="21"/>
    </row>
    <row r="55" spans="2:7">
      <c r="B55" s="22" t="s">
        <v>5777</v>
      </c>
      <c r="C55" s="20"/>
      <c r="D55" s="20"/>
      <c r="E55" s="20" t="s">
        <v>5777</v>
      </c>
      <c r="F55" s="20" t="str">
        <f>'Inf. Prel.'!C13</f>
        <v>Prefeito Constitucional</v>
      </c>
      <c r="G55" s="21"/>
    </row>
    <row r="56" spans="2:7">
      <c r="B56" s="22" t="s">
        <v>5778</v>
      </c>
      <c r="C56" s="20"/>
      <c r="D56" s="20"/>
      <c r="E56" s="20"/>
      <c r="F56" s="20"/>
      <c r="G56" s="21"/>
    </row>
    <row r="57" spans="2:7">
      <c r="B57" s="22"/>
      <c r="C57" s="20"/>
      <c r="D57" s="20"/>
      <c r="E57" s="20"/>
      <c r="F57" s="20"/>
      <c r="G57" s="21"/>
    </row>
    <row r="58" spans="2:7">
      <c r="B58" s="22"/>
      <c r="C58" s="20"/>
      <c r="D58" s="20"/>
      <c r="E58" s="20"/>
      <c r="F58" s="20"/>
      <c r="G58" s="21"/>
    </row>
    <row r="59" spans="2:7" ht="15" thickBot="1">
      <c r="B59" s="365"/>
      <c r="C59" s="366"/>
      <c r="D59" s="366"/>
      <c r="E59" s="366"/>
      <c r="F59" s="366"/>
      <c r="G59" s="367"/>
    </row>
  </sheetData>
  <mergeCells count="2">
    <mergeCell ref="D20:G20"/>
    <mergeCell ref="B47:D47"/>
  </mergeCells>
  <phoneticPr fontId="83" type="noConversion"/>
  <printOptions horizontalCentered="1" verticalCentered="1"/>
  <pageMargins left="0.31496062992125984" right="0.31496062992125984" top="0.19685039370078741" bottom="0.19685039370078741" header="0.31496062992125984" footer="0.31496062992125984"/>
  <pageSetup paperSize="9" scale="74" fitToHeight="0" orientation="portrait" r:id="rId1"/>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C00000"/>
  </sheetPr>
  <dimension ref="A1:L60"/>
  <sheetViews>
    <sheetView view="pageBreakPreview" zoomScale="55" zoomScaleNormal="100" zoomScaleSheetLayoutView="55" workbookViewId="0">
      <selection activeCell="K29" sqref="K29"/>
    </sheetView>
  </sheetViews>
  <sheetFormatPr defaultColWidth="8.85546875" defaultRowHeight="14.25"/>
  <cols>
    <col min="1" max="1" width="8.85546875" style="18"/>
    <col min="2" max="2" width="12.140625" style="17" customWidth="1"/>
    <col min="3" max="3" width="35.42578125" style="17" customWidth="1"/>
    <col min="4" max="4" width="20.7109375" style="17" customWidth="1"/>
    <col min="5" max="5" width="17.5703125" style="17" customWidth="1"/>
    <col min="6" max="6" width="21.85546875" style="17" customWidth="1"/>
    <col min="7" max="7" width="23.85546875" style="17" customWidth="1"/>
    <col min="8" max="9" width="8.85546875" style="17"/>
    <col min="10" max="10" width="24.5703125" style="17" bestFit="1" customWidth="1"/>
    <col min="11" max="11" width="17" style="17" bestFit="1" customWidth="1"/>
    <col min="12" max="12" width="16.28515625" style="17" bestFit="1" customWidth="1"/>
    <col min="13" max="16384" width="8.85546875" style="17"/>
  </cols>
  <sheetData>
    <row r="1" spans="2:12" ht="15" thickBot="1"/>
    <row r="2" spans="2:12" ht="16.5" thickBot="1">
      <c r="B2" s="179"/>
      <c r="C2" s="180"/>
      <c r="D2" s="181" t="s">
        <v>5787</v>
      </c>
      <c r="E2" s="180"/>
      <c r="F2" s="180"/>
      <c r="G2" s="182"/>
    </row>
    <row r="3" spans="2:12" ht="15.75">
      <c r="B3" s="183"/>
      <c r="C3" s="47"/>
      <c r="D3" s="184" t="s">
        <v>5788</v>
      </c>
      <c r="E3" s="47"/>
      <c r="F3" s="47"/>
      <c r="G3" s="185"/>
      <c r="J3" s="40" t="s">
        <v>5779</v>
      </c>
      <c r="K3" s="41">
        <v>460</v>
      </c>
    </row>
    <row r="4" spans="2:12">
      <c r="B4" s="183"/>
      <c r="C4" s="47"/>
      <c r="D4" s="47"/>
      <c r="E4" s="47"/>
      <c r="F4" s="47"/>
      <c r="G4" s="185"/>
      <c r="J4" s="42" t="s">
        <v>5780</v>
      </c>
      <c r="K4" s="43">
        <v>10</v>
      </c>
    </row>
    <row r="5" spans="2:12">
      <c r="B5" s="183"/>
      <c r="C5" s="47"/>
      <c r="D5" s="47"/>
      <c r="E5" s="47"/>
      <c r="F5" s="47"/>
      <c r="G5" s="185"/>
      <c r="J5" s="42" t="s">
        <v>5781</v>
      </c>
      <c r="K5" s="43">
        <f>K3+K4</f>
        <v>470</v>
      </c>
    </row>
    <row r="6" spans="2:12" ht="15">
      <c r="B6" s="177" t="s">
        <v>5789</v>
      </c>
      <c r="C6" s="48"/>
      <c r="D6" s="48"/>
      <c r="E6" s="48"/>
      <c r="F6" s="47"/>
      <c r="G6" s="185"/>
      <c r="J6" s="42" t="s">
        <v>5782</v>
      </c>
      <c r="K6" s="45">
        <f>L7</f>
        <v>0.99560206656979744</v>
      </c>
      <c r="L6" s="186">
        <f>K3/$G$45</f>
        <v>4.3979334302025972E-3</v>
      </c>
    </row>
    <row r="7" spans="2:12" ht="15.75" thickBot="1">
      <c r="B7" s="187"/>
      <c r="C7" s="48"/>
      <c r="D7" s="48"/>
      <c r="E7" s="48"/>
      <c r="F7" s="47"/>
      <c r="G7" s="185"/>
      <c r="J7" s="44" t="s">
        <v>5783</v>
      </c>
      <c r="K7" s="46">
        <f>1-K6</f>
        <v>4.3979334302025608E-3</v>
      </c>
      <c r="L7" s="188">
        <f>1-L6</f>
        <v>0.99560206656979744</v>
      </c>
    </row>
    <row r="8" spans="2:12" ht="15">
      <c r="B8" s="189" t="str">
        <f>BDI!N6</f>
        <v>FORNECIMENTO E INSTALAÇÃO DE SUBESTAÇÕES AÉREAS EM DIVERSAS ESCOLAS DO MUNICIPIO DE POMBAL-PB</v>
      </c>
      <c r="C8" s="48"/>
      <c r="D8" s="48"/>
      <c r="E8" s="48"/>
      <c r="F8" s="47"/>
      <c r="G8" s="185"/>
      <c r="J8" s="175"/>
      <c r="K8" s="176"/>
      <c r="L8" s="188"/>
    </row>
    <row r="9" spans="2:12" ht="15">
      <c r="B9" s="187"/>
      <c r="C9" s="48"/>
      <c r="D9" s="48"/>
      <c r="E9" s="48"/>
      <c r="F9" s="47"/>
      <c r="G9" s="185"/>
      <c r="J9" s="175"/>
      <c r="K9" s="176"/>
      <c r="L9" s="188"/>
    </row>
    <row r="10" spans="2:12" ht="15">
      <c r="B10" s="190" t="s">
        <v>5790</v>
      </c>
      <c r="C10" s="48"/>
      <c r="D10" s="48"/>
      <c r="E10" s="48"/>
      <c r="F10" s="47"/>
      <c r="G10" s="185"/>
      <c r="J10" s="175"/>
      <c r="K10" s="176"/>
      <c r="L10" s="188"/>
    </row>
    <row r="11" spans="2:12" ht="15">
      <c r="B11" s="187"/>
      <c r="C11" s="48"/>
      <c r="D11" s="48"/>
      <c r="E11" s="48"/>
      <c r="F11" s="47"/>
      <c r="G11" s="185"/>
      <c r="J11" s="175"/>
      <c r="K11" s="176"/>
      <c r="L11" s="188"/>
    </row>
    <row r="12" spans="2:12" ht="15">
      <c r="B12" s="189" t="e">
        <f>BDI!#REF!</f>
        <v>#REF!</v>
      </c>
      <c r="C12" s="48"/>
      <c r="D12" s="48"/>
      <c r="E12" s="48"/>
      <c r="F12" s="47"/>
      <c r="G12" s="185"/>
      <c r="J12" s="175"/>
      <c r="K12" s="176"/>
      <c r="L12" s="188"/>
    </row>
    <row r="13" spans="2:12" ht="15">
      <c r="B13" s="187"/>
      <c r="C13" s="48"/>
      <c r="D13" s="48"/>
      <c r="E13" s="48"/>
      <c r="F13" s="47"/>
      <c r="G13" s="185"/>
      <c r="J13" s="175"/>
      <c r="K13" s="176"/>
      <c r="L13" s="188"/>
    </row>
    <row r="14" spans="2:12" ht="15">
      <c r="B14" s="190" t="s">
        <v>9</v>
      </c>
      <c r="C14" s="191"/>
      <c r="D14" s="191"/>
      <c r="E14" s="192" t="s">
        <v>5791</v>
      </c>
      <c r="F14" s="47"/>
      <c r="G14" s="185"/>
      <c r="J14" s="175"/>
      <c r="K14" s="176"/>
      <c r="L14" s="188"/>
    </row>
    <row r="15" spans="2:12" ht="15">
      <c r="B15" s="189"/>
      <c r="C15" s="191"/>
      <c r="D15" s="191"/>
      <c r="E15" s="191"/>
      <c r="F15" s="47"/>
      <c r="G15" s="185"/>
      <c r="J15" s="175"/>
      <c r="K15" s="176"/>
      <c r="L15" s="188"/>
    </row>
    <row r="16" spans="2:12" ht="15">
      <c r="B16" s="189">
        <f>'Inf. Prel.'!C8</f>
        <v>0</v>
      </c>
      <c r="C16" s="191"/>
      <c r="D16" s="191"/>
      <c r="E16" s="191">
        <f>'Inf. Prel.'!C9</f>
        <v>0</v>
      </c>
      <c r="F16" s="47"/>
      <c r="G16" s="185"/>
      <c r="J16" s="175"/>
      <c r="K16" s="176"/>
      <c r="L16" s="188"/>
    </row>
    <row r="17" spans="1:12" ht="15">
      <c r="B17" s="189"/>
      <c r="C17" s="191"/>
      <c r="D17" s="191"/>
      <c r="E17" s="191"/>
      <c r="F17" s="47"/>
      <c r="G17" s="185"/>
      <c r="J17" s="175"/>
      <c r="K17" s="176"/>
      <c r="L17" s="188"/>
    </row>
    <row r="18" spans="1:12">
      <c r="B18" s="183"/>
      <c r="C18" s="47"/>
      <c r="D18" s="47"/>
      <c r="E18" s="47"/>
      <c r="F18" s="47"/>
      <c r="G18" s="185"/>
      <c r="J18" s="175"/>
      <c r="K18" s="176"/>
      <c r="L18" s="188"/>
    </row>
    <row r="19" spans="1:12">
      <c r="B19" s="193"/>
      <c r="C19" s="194"/>
      <c r="D19" s="194"/>
      <c r="E19" s="194"/>
      <c r="F19" s="194"/>
      <c r="G19" s="195"/>
      <c r="J19" s="175"/>
      <c r="K19" s="176"/>
      <c r="L19" s="188"/>
    </row>
    <row r="20" spans="1:12">
      <c r="B20" s="53" t="s">
        <v>21</v>
      </c>
      <c r="C20" s="53" t="s">
        <v>22</v>
      </c>
      <c r="D20" s="581" t="s">
        <v>5768</v>
      </c>
      <c r="E20" s="581"/>
      <c r="F20" s="581"/>
      <c r="G20" s="581"/>
    </row>
    <row r="21" spans="1:12">
      <c r="B21" s="53"/>
      <c r="C21" s="53"/>
      <c r="D21" s="53" t="s">
        <v>5769</v>
      </c>
      <c r="E21" s="53" t="s">
        <v>5770</v>
      </c>
      <c r="F21" s="53" t="s">
        <v>5771</v>
      </c>
      <c r="G21" s="53" t="s">
        <v>5772</v>
      </c>
    </row>
    <row r="22" spans="1:12">
      <c r="A22" s="18">
        <v>1</v>
      </c>
      <c r="B22" s="53" t="str">
        <f t="shared" ref="B22:B27" si="0">CONCATENATE(A22,".0")</f>
        <v>1.0</v>
      </c>
      <c r="C22" s="53" t="str">
        <f>IFERROR(VLOOKUP(B22,'Plan.Orçam.'!H:N,2,FALSE),"")</f>
        <v>SUBESTAÇÃO ESCOLA POETA</v>
      </c>
      <c r="D22" s="196">
        <f>(IFERROR(G22-E22,""))</f>
        <v>89.770001466615213</v>
      </c>
      <c r="E22" s="196">
        <f>(IFERROR(G22*$K$6,""))</f>
        <v>20322.089998533385</v>
      </c>
      <c r="F22" s="196"/>
      <c r="G22" s="196">
        <f>IFERROR(VLOOKUP(B22,'Plan.Orçam.'!H:N,7,FALSE),"")</f>
        <v>20411.86</v>
      </c>
    </row>
    <row r="23" spans="1:12">
      <c r="A23" s="18">
        <v>2</v>
      </c>
      <c r="B23" s="53" t="str">
        <f t="shared" si="0"/>
        <v>2.0</v>
      </c>
      <c r="C23" s="53" t="str">
        <f>IFERROR(VLOOKUP(B23,'Plan.Orçam.'!H:N,2,FALSE),"")</f>
        <v>SUBESTAÇÃO ESCOLA SUSTENTAVEL</v>
      </c>
      <c r="D23" s="196">
        <f t="shared" ref="D23:D28" si="1">(IFERROR(G23-E23,""))</f>
        <v>149.82140757198067</v>
      </c>
      <c r="E23" s="196">
        <f t="shared" ref="E23:E28" si="2">(IFERROR(G23*$K$6,""))</f>
        <v>33916.498592428019</v>
      </c>
      <c r="F23" s="53"/>
      <c r="G23" s="196">
        <f>IFERROR(VLOOKUP(B23,'Plan.Orçam.'!H:N,7,FALSE),"")</f>
        <v>34066.32</v>
      </c>
    </row>
    <row r="24" spans="1:12">
      <c r="A24" s="18">
        <v>3</v>
      </c>
      <c r="B24" s="53" t="str">
        <f t="shared" si="0"/>
        <v>3.0</v>
      </c>
      <c r="C24" s="53" t="str">
        <f>IFERROR(VLOOKUP(B24,'Plan.Orçam.'!H:N,2,FALSE),"")</f>
        <v>SUBESTAÇÃO ESCOLA 12 SALAS</v>
      </c>
      <c r="D24" s="196">
        <f t="shared" si="1"/>
        <v>220.40859096140048</v>
      </c>
      <c r="E24" s="196">
        <f t="shared" si="2"/>
        <v>49895.991409038601</v>
      </c>
      <c r="F24" s="53"/>
      <c r="G24" s="196">
        <f>IFERROR(VLOOKUP(B24,'Plan.Orçam.'!H:N,7,FALSE),"")</f>
        <v>50116.4</v>
      </c>
    </row>
    <row r="25" spans="1:12">
      <c r="A25" s="18">
        <v>4</v>
      </c>
      <c r="B25" s="53" t="str">
        <f t="shared" si="0"/>
        <v>4.0</v>
      </c>
      <c r="C25" s="53" t="str">
        <f>IFERROR(VLOOKUP(B25,'Plan.Orçam.'!H:N,2,FALSE),"")</f>
        <v/>
      </c>
      <c r="D25" s="196" t="str">
        <f t="shared" si="1"/>
        <v/>
      </c>
      <c r="E25" s="196" t="str">
        <f t="shared" si="2"/>
        <v/>
      </c>
      <c r="F25" s="53"/>
      <c r="G25" s="196" t="str">
        <f>IFERROR(VLOOKUP(B25,'Plan.Orçam.'!H:N,7,FALSE),"")</f>
        <v/>
      </c>
    </row>
    <row r="26" spans="1:12">
      <c r="A26" s="18">
        <v>5</v>
      </c>
      <c r="B26" s="53" t="str">
        <f t="shared" si="0"/>
        <v>5.0</v>
      </c>
      <c r="C26" s="53" t="str">
        <f>IFERROR(VLOOKUP(B26,'Plan.Orçam.'!H:N,2,FALSE),"")</f>
        <v/>
      </c>
      <c r="D26" s="196" t="str">
        <f t="shared" si="1"/>
        <v/>
      </c>
      <c r="E26" s="196" t="str">
        <f t="shared" si="2"/>
        <v/>
      </c>
      <c r="F26" s="53"/>
      <c r="G26" s="196" t="str">
        <f>IFERROR(VLOOKUP(B26,'Plan.Orçam.'!H:N,7,FALSE),"")</f>
        <v/>
      </c>
    </row>
    <row r="27" spans="1:12">
      <c r="A27" s="18">
        <v>6</v>
      </c>
      <c r="B27" s="53" t="str">
        <f t="shared" si="0"/>
        <v>6.0</v>
      </c>
      <c r="C27" s="53" t="str">
        <f>IFERROR(VLOOKUP(B27,'Plan.Orçam.'!H:N,2,FALSE),"")</f>
        <v/>
      </c>
      <c r="D27" s="196" t="str">
        <f t="shared" si="1"/>
        <v/>
      </c>
      <c r="E27" s="196" t="str">
        <f t="shared" si="2"/>
        <v/>
      </c>
      <c r="F27" s="53"/>
      <c r="G27" s="196" t="str">
        <f>IFERROR(VLOOKUP(B27,'Plan.Orçam.'!H:N,7,FALSE),"")</f>
        <v/>
      </c>
    </row>
    <row r="28" spans="1:12">
      <c r="B28" s="53"/>
      <c r="C28" s="53" t="str">
        <f>IFERROR(VLOOKUP(B28,'Plan.Orçam.'!H:N,2,FALSE),"")</f>
        <v/>
      </c>
      <c r="D28" s="196" t="str">
        <f t="shared" si="1"/>
        <v/>
      </c>
      <c r="E28" s="196" t="str">
        <f t="shared" si="2"/>
        <v/>
      </c>
      <c r="F28" s="53"/>
      <c r="G28" s="196" t="str">
        <f>IFERROR(VLOOKUP(B28,'Plan.Orçam.'!H:N,7,FALSE),"")</f>
        <v/>
      </c>
    </row>
    <row r="29" spans="1:12">
      <c r="B29" s="53"/>
      <c r="C29" s="53"/>
      <c r="D29" s="53"/>
      <c r="E29" s="53"/>
      <c r="F29" s="53"/>
      <c r="G29" s="196" t="str">
        <f>IFERROR(VLOOKUP(B29,'Plan.Orçam.'!H:N,7,FALSE),"")</f>
        <v/>
      </c>
    </row>
    <row r="30" spans="1:12">
      <c r="B30" s="53"/>
      <c r="C30" s="53"/>
      <c r="D30" s="53"/>
      <c r="E30" s="53"/>
      <c r="F30" s="53"/>
      <c r="G30" s="196" t="str">
        <f>IFERROR(VLOOKUP(B30,'Plan.Orçam.'!H:N,7,FALSE),"")</f>
        <v/>
      </c>
    </row>
    <row r="31" spans="1:12">
      <c r="B31" s="53"/>
      <c r="C31" s="53"/>
      <c r="D31" s="53"/>
      <c r="E31" s="53"/>
      <c r="F31" s="53"/>
      <c r="G31" s="53"/>
    </row>
    <row r="32" spans="1:12">
      <c r="B32" s="53"/>
      <c r="C32" s="53"/>
      <c r="D32" s="53"/>
      <c r="E32" s="53"/>
      <c r="F32" s="53"/>
      <c r="G32" s="53"/>
    </row>
    <row r="33" spans="2:11">
      <c r="B33" s="53"/>
      <c r="C33" s="53"/>
      <c r="D33" s="53"/>
      <c r="E33" s="53"/>
      <c r="F33" s="53"/>
      <c r="G33" s="53"/>
    </row>
    <row r="34" spans="2:11">
      <c r="B34" s="53"/>
      <c r="C34" s="53"/>
      <c r="D34" s="53"/>
      <c r="E34" s="53"/>
      <c r="F34" s="53"/>
      <c r="G34" s="53"/>
    </row>
    <row r="35" spans="2:11">
      <c r="B35" s="53"/>
      <c r="C35" s="53"/>
      <c r="D35" s="53"/>
      <c r="E35" s="53"/>
      <c r="F35" s="53"/>
      <c r="G35" s="53"/>
    </row>
    <row r="36" spans="2:11">
      <c r="B36" s="53"/>
      <c r="C36" s="53"/>
      <c r="D36" s="53"/>
      <c r="E36" s="53"/>
      <c r="F36" s="53"/>
      <c r="G36" s="53"/>
    </row>
    <row r="37" spans="2:11">
      <c r="B37" s="53"/>
      <c r="C37" s="53"/>
      <c r="D37" s="53"/>
      <c r="E37" s="53"/>
      <c r="F37" s="53"/>
      <c r="G37" s="53"/>
    </row>
    <row r="38" spans="2:11">
      <c r="B38" s="53"/>
      <c r="C38" s="53"/>
      <c r="D38" s="53"/>
      <c r="E38" s="53"/>
      <c r="F38" s="53"/>
      <c r="G38" s="53"/>
    </row>
    <row r="39" spans="2:11">
      <c r="B39" s="53"/>
      <c r="C39" s="53"/>
      <c r="D39" s="53"/>
      <c r="E39" s="53"/>
      <c r="F39" s="53"/>
      <c r="G39" s="53"/>
    </row>
    <row r="40" spans="2:11">
      <c r="B40" s="53"/>
      <c r="C40" s="53"/>
      <c r="D40" s="53"/>
      <c r="E40" s="53"/>
      <c r="F40" s="53"/>
      <c r="G40" s="53"/>
    </row>
    <row r="41" spans="2:11">
      <c r="B41" s="53"/>
      <c r="C41" s="53"/>
      <c r="D41" s="53"/>
      <c r="E41" s="53"/>
      <c r="F41" s="53"/>
      <c r="G41" s="53"/>
    </row>
    <row r="42" spans="2:11">
      <c r="B42" s="53"/>
      <c r="C42" s="53"/>
      <c r="D42" s="53"/>
      <c r="E42" s="53"/>
      <c r="F42" s="53"/>
      <c r="G42" s="53"/>
    </row>
    <row r="43" spans="2:11">
      <c r="B43" s="53"/>
      <c r="C43" s="53"/>
      <c r="D43" s="53"/>
      <c r="E43" s="53"/>
      <c r="F43" s="53"/>
      <c r="G43" s="53"/>
      <c r="K43" s="197"/>
    </row>
    <row r="44" spans="2:11" ht="15">
      <c r="B44" s="198"/>
      <c r="C44" s="198"/>
      <c r="D44" s="198"/>
      <c r="E44" s="198"/>
      <c r="F44" s="198"/>
      <c r="G44" s="198"/>
    </row>
    <row r="45" spans="2:11" ht="15">
      <c r="B45" s="199" t="s">
        <v>5772</v>
      </c>
      <c r="C45" s="199"/>
      <c r="D45" s="200">
        <f>SUM(D22:D44)</f>
        <v>459.99999999999636</v>
      </c>
      <c r="E45" s="200">
        <f>SUM(E22:E44)</f>
        <v>104134.58</v>
      </c>
      <c r="F45" s="200">
        <f>SUM(F22:F44)</f>
        <v>0</v>
      </c>
      <c r="G45" s="200">
        <f>SUM(G22:G44)</f>
        <v>104594.58</v>
      </c>
    </row>
    <row r="46" spans="2:11">
      <c r="B46" s="63"/>
      <c r="C46" s="63"/>
      <c r="D46" s="63"/>
      <c r="E46" s="63"/>
      <c r="F46" s="63"/>
      <c r="G46" s="63"/>
    </row>
    <row r="47" spans="2:11">
      <c r="B47" s="63"/>
      <c r="C47" s="63"/>
      <c r="D47" s="63"/>
      <c r="E47" s="63"/>
      <c r="F47" s="63"/>
      <c r="G47" s="63"/>
      <c r="K47" s="197"/>
    </row>
    <row r="48" spans="2:11" ht="15">
      <c r="B48" s="584" t="str">
        <f>'Inf. Prel.'!C14</f>
        <v>POMBAL -PB</v>
      </c>
      <c r="C48" s="584"/>
      <c r="D48" s="585"/>
      <c r="E48" s="201" t="str">
        <f ca="1">CONCATENATE((DAY('Inf. Prel.'!C17)),"      de")</f>
        <v>11      de</v>
      </c>
      <c r="F48" s="201" t="str">
        <f ca="1">CONCATENATE(TEXT('Inf. Prel.'!C17,"MMMM")," de")</f>
        <v>maio de</v>
      </c>
      <c r="G48" s="201">
        <f ca="1">YEAR('Inf. Prel.'!C17)</f>
        <v>2026</v>
      </c>
    </row>
    <row r="49" spans="2:7">
      <c r="B49" s="20" t="s">
        <v>5773</v>
      </c>
      <c r="C49" s="20"/>
      <c r="D49" s="20"/>
      <c r="E49" s="20"/>
      <c r="F49" s="20"/>
      <c r="G49" s="20"/>
    </row>
    <row r="50" spans="2:7">
      <c r="B50" s="20"/>
      <c r="C50" s="20"/>
      <c r="D50" s="20"/>
      <c r="E50" s="20"/>
      <c r="F50" s="20"/>
      <c r="G50" s="20"/>
    </row>
    <row r="51" spans="2:7">
      <c r="B51" s="20"/>
      <c r="C51" s="20"/>
      <c r="D51" s="20"/>
      <c r="E51" s="20"/>
      <c r="F51" s="20"/>
      <c r="G51" s="20"/>
    </row>
    <row r="52" spans="2:7">
      <c r="B52" s="20"/>
      <c r="C52" s="20"/>
      <c r="D52" s="20"/>
      <c r="E52" s="20"/>
      <c r="F52" s="20"/>
      <c r="G52" s="20"/>
    </row>
    <row r="53" spans="2:7">
      <c r="B53" s="20"/>
      <c r="C53" s="20"/>
      <c r="D53" s="20"/>
      <c r="E53" s="20"/>
      <c r="F53" s="20"/>
      <c r="G53" s="20"/>
    </row>
    <row r="54" spans="2:7">
      <c r="B54" s="178" t="s">
        <v>5774</v>
      </c>
      <c r="C54" s="72"/>
      <c r="D54" s="20"/>
      <c r="E54" s="178" t="s">
        <v>5775</v>
      </c>
      <c r="F54" s="72"/>
      <c r="G54" s="72"/>
    </row>
    <row r="55" spans="2:7">
      <c r="B55" s="20" t="s">
        <v>5776</v>
      </c>
      <c r="C55" s="202" t="str">
        <f>'Inf. Prel.'!C18</f>
        <v>Ana Clara Ferreira Siqueira</v>
      </c>
      <c r="D55" s="20"/>
      <c r="E55" s="20" t="s">
        <v>5776</v>
      </c>
      <c r="F55" s="20">
        <f>'Inf. Prel.'!C12</f>
        <v>0</v>
      </c>
      <c r="G55" s="20"/>
    </row>
    <row r="56" spans="2:7">
      <c r="B56" s="20" t="s">
        <v>5777</v>
      </c>
      <c r="C56" s="20"/>
      <c r="D56" s="20"/>
      <c r="E56" s="20" t="s">
        <v>5777</v>
      </c>
      <c r="F56" s="20" t="str">
        <f>'Inf. Prel.'!C13</f>
        <v>Prefeito Constitucional</v>
      </c>
      <c r="G56" s="20"/>
    </row>
    <row r="57" spans="2:7">
      <c r="B57" s="20" t="s">
        <v>5778</v>
      </c>
      <c r="C57" s="20"/>
      <c r="D57" s="20"/>
      <c r="E57" s="20"/>
      <c r="F57" s="20"/>
      <c r="G57" s="20"/>
    </row>
    <row r="58" spans="2:7">
      <c r="B58" s="20"/>
      <c r="C58" s="20"/>
      <c r="D58" s="20"/>
      <c r="E58" s="20"/>
      <c r="F58" s="20"/>
      <c r="G58" s="20"/>
    </row>
    <row r="59" spans="2:7">
      <c r="B59" s="20"/>
      <c r="C59" s="20"/>
      <c r="D59" s="20"/>
      <c r="E59" s="20"/>
      <c r="F59" s="20"/>
      <c r="G59" s="20"/>
    </row>
    <row r="60" spans="2:7">
      <c r="B60" s="20"/>
      <c r="C60" s="20"/>
      <c r="D60" s="20"/>
      <c r="E60" s="20"/>
      <c r="F60" s="20"/>
      <c r="G60" s="20"/>
    </row>
  </sheetData>
  <mergeCells count="2">
    <mergeCell ref="D20:G20"/>
    <mergeCell ref="B48:D48"/>
  </mergeCells>
  <pageMargins left="0.511811024" right="0.511811024" top="0.78740157499999996" bottom="0.78740157499999996" header="0.31496062000000002" footer="0.31496062000000002"/>
  <pageSetup paperSize="9" scale="68" orientation="portrait" r:id="rId1"/>
  <drawing r:id="rId2"/>
  <legacyDrawing r:id="rId3"/>
  <oleObjects>
    <mc:AlternateContent xmlns:mc="http://schemas.openxmlformats.org/markup-compatibility/2006">
      <mc:Choice Requires="x14">
        <oleObject progId="CorelDraw.Graphic.8" shapeId="34817" r:id="rId4">
          <objectPr defaultSize="0" autoPict="0" r:id="rId5">
            <anchor moveWithCells="1" sizeWithCells="1">
              <from>
                <xdr:col>1</xdr:col>
                <xdr:colOff>114300</xdr:colOff>
                <xdr:row>1</xdr:row>
                <xdr:rowOff>57150</xdr:rowOff>
              </from>
              <to>
                <xdr:col>2</xdr:col>
                <xdr:colOff>933450</xdr:colOff>
                <xdr:row>3</xdr:row>
                <xdr:rowOff>57150</xdr:rowOff>
              </to>
            </anchor>
          </objectPr>
        </oleObject>
      </mc:Choice>
      <mc:Fallback>
        <oleObject progId="CorelDraw.Graphic.8" shapeId="34817" r:id="rId4"/>
      </mc:Fallback>
    </mc:AlternateContent>
  </oleObject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AK45"/>
  <sheetViews>
    <sheetView view="pageBreakPreview" topLeftCell="B1" zoomScale="70" zoomScaleNormal="100" zoomScaleSheetLayoutView="70" workbookViewId="0">
      <selection activeCell="AC27" sqref="AC27"/>
    </sheetView>
  </sheetViews>
  <sheetFormatPr defaultColWidth="8.85546875" defaultRowHeight="15"/>
  <cols>
    <col min="1" max="1" width="8.85546875" style="247"/>
    <col min="2" max="2" width="9.7109375" style="292" customWidth="1"/>
    <col min="3" max="3" width="13.5703125" style="49" customWidth="1"/>
    <col min="4" max="4" width="8.5703125" style="247" bestFit="1" customWidth="1"/>
    <col min="5" max="5" width="9.85546875" style="50" customWidth="1"/>
    <col min="6" max="6" width="8.140625" style="247" bestFit="1" customWidth="1"/>
    <col min="7" max="7" width="9" style="292" customWidth="1"/>
    <col min="8" max="8" width="7.85546875" style="292" customWidth="1"/>
    <col min="9" max="9" width="6.28515625" style="292" bestFit="1" customWidth="1"/>
    <col min="10" max="10" width="6.28515625" style="247" bestFit="1" customWidth="1"/>
    <col min="11" max="11" width="8.85546875" style="247" bestFit="1" customWidth="1"/>
    <col min="12" max="12" width="5.5703125" style="247" customWidth="1"/>
    <col min="13" max="13" width="7.140625" style="247" customWidth="1"/>
    <col min="14" max="14" width="8.85546875" style="247" bestFit="1" customWidth="1"/>
    <col min="15" max="15" width="6.28515625" style="247" bestFit="1" customWidth="1"/>
    <col min="16" max="16" width="6.7109375" style="247" bestFit="1" customWidth="1"/>
    <col min="17" max="17" width="5.85546875" style="247" bestFit="1" customWidth="1"/>
    <col min="18" max="18" width="6.7109375" style="247" customWidth="1"/>
    <col min="19" max="19" width="7.42578125" style="247" bestFit="1" customWidth="1"/>
    <col min="20" max="20" width="6.28515625" style="247" hidden="1" customWidth="1"/>
    <col min="21" max="21" width="6.42578125" style="247" customWidth="1"/>
    <col min="22" max="22" width="6.140625" style="247" customWidth="1"/>
    <col min="23" max="23" width="6.5703125" style="247" customWidth="1"/>
    <col min="24" max="24" width="7" style="247" bestFit="1" customWidth="1"/>
    <col min="25" max="25" width="6" style="247" bestFit="1" customWidth="1"/>
    <col min="26" max="26" width="5" style="247" customWidth="1"/>
    <col min="27" max="27" width="6.140625" style="247" customWidth="1"/>
    <col min="28" max="28" width="5.85546875" style="247" bestFit="1" customWidth="1"/>
    <col min="29" max="29" width="29.5703125" style="247" customWidth="1"/>
    <col min="30" max="30" width="7.28515625" style="247" bestFit="1" customWidth="1"/>
    <col min="31" max="31" width="10.7109375" style="247" customWidth="1"/>
    <col min="32" max="32" width="8.42578125" style="247" bestFit="1" customWidth="1"/>
    <col min="33" max="33" width="4" style="247" bestFit="1" customWidth="1"/>
    <col min="34" max="34" width="13.42578125" style="247" customWidth="1"/>
    <col min="35" max="35" width="11.28515625" style="247" customWidth="1"/>
    <col min="36" max="36" width="13.42578125" style="247" customWidth="1"/>
    <col min="37" max="37" width="8.85546875" style="247" customWidth="1"/>
    <col min="38" max="16384" width="8.85546875" style="247"/>
  </cols>
  <sheetData>
    <row r="1" spans="1:37" ht="23.25">
      <c r="B1" s="609" t="s">
        <v>5952</v>
      </c>
      <c r="C1" s="610"/>
      <c r="D1" s="610"/>
      <c r="E1" s="610"/>
      <c r="F1" s="610"/>
      <c r="G1" s="610"/>
      <c r="H1" s="610"/>
      <c r="I1" s="610"/>
      <c r="J1" s="610"/>
      <c r="K1" s="610"/>
      <c r="L1" s="610"/>
      <c r="M1" s="610"/>
      <c r="N1" s="610"/>
      <c r="O1" s="610"/>
      <c r="P1" s="610"/>
      <c r="Q1" s="610"/>
      <c r="R1" s="610"/>
      <c r="S1" s="610"/>
      <c r="T1" s="610"/>
      <c r="U1" s="610"/>
      <c r="V1" s="610"/>
      <c r="W1" s="610"/>
      <c r="X1" s="610"/>
      <c r="Y1" s="610"/>
      <c r="Z1" s="610"/>
      <c r="AA1" s="610"/>
      <c r="AB1" s="610"/>
      <c r="AC1" s="610"/>
      <c r="AD1" s="610"/>
      <c r="AE1" s="610"/>
      <c r="AF1" s="610"/>
      <c r="AG1" s="611"/>
      <c r="AH1" s="248"/>
      <c r="AI1" s="248"/>
      <c r="AJ1" s="248"/>
      <c r="AK1" s="248"/>
    </row>
    <row r="2" spans="1:37" ht="15.75" thickBot="1">
      <c r="B2" s="249"/>
      <c r="C2" s="250"/>
      <c r="D2" s="251"/>
      <c r="E2" s="250"/>
      <c r="F2" s="251"/>
      <c r="G2" s="251"/>
      <c r="H2" s="251"/>
      <c r="I2" s="251"/>
      <c r="J2" s="251"/>
      <c r="K2" s="251"/>
      <c r="L2" s="251"/>
      <c r="M2" s="251"/>
      <c r="N2" s="251"/>
      <c r="O2" s="251"/>
      <c r="P2" s="251"/>
      <c r="Q2" s="251"/>
      <c r="AB2" s="252"/>
      <c r="AC2" s="587"/>
      <c r="AD2" s="587"/>
      <c r="AE2" s="587"/>
      <c r="AF2" s="253"/>
      <c r="AG2" s="254"/>
    </row>
    <row r="3" spans="1:37" ht="15.75" thickBot="1">
      <c r="B3" s="612" t="s">
        <v>5872</v>
      </c>
      <c r="C3" s="613"/>
      <c r="D3" s="613"/>
      <c r="E3" s="613"/>
      <c r="F3" s="613"/>
      <c r="G3" s="613"/>
      <c r="H3" s="613"/>
      <c r="I3" s="613"/>
      <c r="J3" s="613"/>
      <c r="K3" s="613"/>
      <c r="L3" s="613"/>
      <c r="M3" s="614"/>
      <c r="N3" s="251"/>
      <c r="AC3" s="587"/>
      <c r="AD3" s="587"/>
      <c r="AE3" s="587"/>
      <c r="AG3" s="254"/>
    </row>
    <row r="4" spans="1:37">
      <c r="B4" s="615" t="s">
        <v>5873</v>
      </c>
      <c r="C4" s="618" t="s">
        <v>5809</v>
      </c>
      <c r="D4" s="621" t="s">
        <v>5810</v>
      </c>
      <c r="E4" s="255" t="s">
        <v>5874</v>
      </c>
      <c r="F4" s="256" t="s">
        <v>5812</v>
      </c>
      <c r="G4" s="256" t="s">
        <v>4497</v>
      </c>
      <c r="H4" s="256" t="s">
        <v>5130</v>
      </c>
      <c r="I4" s="256" t="s">
        <v>45</v>
      </c>
      <c r="J4" s="256" t="s">
        <v>5813</v>
      </c>
      <c r="K4" s="256" t="s">
        <v>125</v>
      </c>
      <c r="L4" s="256" t="s">
        <v>5814</v>
      </c>
      <c r="M4" s="257" t="s">
        <v>5875</v>
      </c>
      <c r="N4" s="251"/>
      <c r="AC4" s="587"/>
      <c r="AD4" s="587"/>
      <c r="AE4" s="587"/>
      <c r="AG4" s="254"/>
    </row>
    <row r="5" spans="1:37" s="50" customFormat="1" ht="70.900000000000006" customHeight="1">
      <c r="B5" s="616"/>
      <c r="C5" s="619"/>
      <c r="D5" s="622"/>
      <c r="E5" s="258" t="s">
        <v>5876</v>
      </c>
      <c r="F5" s="258" t="s">
        <v>5877</v>
      </c>
      <c r="G5" s="258" t="s">
        <v>5878</v>
      </c>
      <c r="H5" s="258" t="s">
        <v>5879</v>
      </c>
      <c r="I5" s="624" t="s">
        <v>5880</v>
      </c>
      <c r="J5" s="625"/>
      <c r="K5" s="625"/>
      <c r="L5" s="626"/>
      <c r="M5" s="259" t="s">
        <v>5881</v>
      </c>
      <c r="N5" s="51"/>
      <c r="AC5" s="588"/>
      <c r="AD5" s="588"/>
      <c r="AE5" s="588"/>
      <c r="AG5" s="261"/>
    </row>
    <row r="6" spans="1:37">
      <c r="B6" s="617"/>
      <c r="C6" s="620"/>
      <c r="D6" s="623"/>
      <c r="E6" s="230" t="s">
        <v>5882</v>
      </c>
      <c r="F6" s="262" t="s">
        <v>5883</v>
      </c>
      <c r="G6" s="262" t="s">
        <v>5884</v>
      </c>
      <c r="H6" s="262" t="s">
        <v>5885</v>
      </c>
      <c r="I6" s="262" t="s">
        <v>5882</v>
      </c>
      <c r="J6" s="262" t="s">
        <v>5882</v>
      </c>
      <c r="K6" s="262" t="s">
        <v>5882</v>
      </c>
      <c r="L6" s="262" t="s">
        <v>5882</v>
      </c>
      <c r="M6" s="263" t="s">
        <v>5886</v>
      </c>
      <c r="AC6" s="587"/>
      <c r="AD6" s="587"/>
      <c r="AE6" s="587"/>
      <c r="AG6" s="254"/>
    </row>
    <row r="7" spans="1:37" s="264" customFormat="1" ht="28.15" customHeight="1" thickBot="1">
      <c r="B7" s="265" t="s">
        <v>5857</v>
      </c>
      <c r="C7" s="266" t="str">
        <f>VLOOKUP($B7,Dados_Intesidade!$A:$I,2,FALSE)</f>
        <v>7°52’</v>
      </c>
      <c r="D7" s="266" t="str">
        <f>VLOOKUP($B7,Dados_Intesidade!$A:$I,3,FALSE)</f>
        <v>37°07’</v>
      </c>
      <c r="E7" s="266">
        <f>VLOOKUP($B7,Dados_Intesidade!$A:$I,4,FALSE)</f>
        <v>9</v>
      </c>
      <c r="F7" s="266" t="str">
        <f>VLOOKUP($B7,Dados_Intesidade!$A:$I,5,FALSE)</f>
        <v>(67-86)</v>
      </c>
      <c r="G7" s="267">
        <v>10</v>
      </c>
      <c r="H7" s="267">
        <v>15</v>
      </c>
      <c r="I7" s="266">
        <f>VLOOKUP($B7,Dados_Intesidade!$A:$I,6,FALSE)</f>
        <v>15</v>
      </c>
      <c r="J7" s="266">
        <f>VLOOKUP($B7,Dados_Intesidade!$A:$I,7,FALSE)</f>
        <v>0.72399999999999998</v>
      </c>
      <c r="K7" s="266">
        <f>VLOOKUP($B7,Dados_Intesidade!$A:$I,8,FALSE)</f>
        <v>0.29499999999999998</v>
      </c>
      <c r="L7" s="266">
        <f>VLOOKUP($B7,Dados_Intesidade!$A:$I,9,FALSE)</f>
        <v>302</v>
      </c>
      <c r="M7" s="268">
        <f>L7*(G7^K7)/((H7+I7)^J7)</f>
        <v>50.765790657403066</v>
      </c>
      <c r="T7" s="49"/>
      <c r="U7" s="260"/>
      <c r="AC7" s="588"/>
      <c r="AD7" s="588"/>
      <c r="AE7" s="588"/>
      <c r="AG7" s="269"/>
    </row>
    <row r="8" spans="1:37">
      <c r="B8" s="270"/>
      <c r="C8" s="250"/>
      <c r="D8" s="251"/>
      <c r="E8" s="250"/>
      <c r="F8" s="251"/>
      <c r="G8" s="251"/>
      <c r="H8" s="251"/>
      <c r="I8" s="251"/>
      <c r="J8" s="251"/>
      <c r="K8" s="251"/>
      <c r="L8" s="251"/>
      <c r="M8" s="251"/>
      <c r="N8" s="251"/>
      <c r="O8" s="251"/>
      <c r="P8" s="251"/>
      <c r="Q8" s="251"/>
      <c r="W8" s="271"/>
      <c r="X8" s="271"/>
      <c r="AG8" s="254"/>
    </row>
    <row r="9" spans="1:37" ht="15.75" thickBot="1">
      <c r="B9" s="272" t="s">
        <v>5887</v>
      </c>
      <c r="C9" s="250"/>
      <c r="D9" s="251"/>
      <c r="E9" s="250"/>
      <c r="F9" s="251"/>
      <c r="G9" s="251"/>
      <c r="H9" s="251"/>
      <c r="I9" s="251"/>
      <c r="J9" s="251"/>
      <c r="K9" s="251"/>
      <c r="L9" s="251"/>
      <c r="M9" s="251"/>
      <c r="N9" s="251"/>
      <c r="O9" s="251"/>
      <c r="P9" s="251"/>
      <c r="Q9" s="251"/>
      <c r="W9" s="271"/>
      <c r="X9" s="271"/>
      <c r="AG9" s="254"/>
    </row>
    <row r="10" spans="1:37">
      <c r="B10" s="589" t="s">
        <v>5888</v>
      </c>
      <c r="C10" s="590"/>
      <c r="D10" s="590"/>
      <c r="E10" s="590"/>
      <c r="F10" s="590"/>
      <c r="G10" s="590"/>
      <c r="H10" s="590"/>
      <c r="I10" s="590"/>
      <c r="J10" s="590"/>
      <c r="K10" s="590"/>
      <c r="L10" s="590"/>
      <c r="M10" s="590"/>
      <c r="N10" s="590"/>
      <c r="O10" s="591" t="s">
        <v>5889</v>
      </c>
      <c r="P10" s="592"/>
      <c r="Q10" s="592"/>
      <c r="R10" s="592"/>
      <c r="S10" s="592"/>
      <c r="T10" s="592"/>
      <c r="U10" s="593"/>
      <c r="V10" s="594" t="s">
        <v>5890</v>
      </c>
      <c r="W10" s="594"/>
      <c r="X10" s="594"/>
      <c r="Y10" s="594"/>
      <c r="Z10" s="594"/>
      <c r="AA10" s="594"/>
      <c r="AB10" s="594"/>
      <c r="AC10" s="594"/>
      <c r="AD10" s="594"/>
      <c r="AE10" s="594"/>
      <c r="AF10" s="594"/>
      <c r="AG10" s="595"/>
    </row>
    <row r="11" spans="1:37" ht="14.45" customHeight="1">
      <c r="B11" s="596" t="s">
        <v>21</v>
      </c>
      <c r="C11" s="599" t="s">
        <v>124</v>
      </c>
      <c r="D11" s="274" t="s">
        <v>5891</v>
      </c>
      <c r="E11" s="273" t="s">
        <v>5892</v>
      </c>
      <c r="F11" s="274" t="s">
        <v>4378</v>
      </c>
      <c r="G11" s="275" t="s">
        <v>5893</v>
      </c>
      <c r="H11" s="275" t="s">
        <v>5894</v>
      </c>
      <c r="I11" s="275" t="s">
        <v>5895</v>
      </c>
      <c r="J11" s="275" t="s">
        <v>5896</v>
      </c>
      <c r="K11" s="275" t="s">
        <v>67</v>
      </c>
      <c r="L11" s="275" t="s">
        <v>5897</v>
      </c>
      <c r="M11" s="275" t="s">
        <v>5898</v>
      </c>
      <c r="N11" s="276" t="s">
        <v>5813</v>
      </c>
      <c r="O11" s="277" t="s">
        <v>5899</v>
      </c>
      <c r="P11" s="275" t="s">
        <v>25</v>
      </c>
      <c r="Q11" s="275" t="s">
        <v>5900</v>
      </c>
      <c r="R11" s="275" t="s">
        <v>5901</v>
      </c>
      <c r="S11" s="275" t="s">
        <v>5902</v>
      </c>
      <c r="T11" s="275" t="s">
        <v>5903</v>
      </c>
      <c r="U11" s="278" t="s">
        <v>5904</v>
      </c>
      <c r="V11" s="279" t="s">
        <v>5905</v>
      </c>
      <c r="W11" s="275" t="s">
        <v>5906</v>
      </c>
      <c r="X11" s="279" t="s">
        <v>5907</v>
      </c>
      <c r="Y11" s="275" t="s">
        <v>5908</v>
      </c>
      <c r="Z11" s="275" t="s">
        <v>5909</v>
      </c>
      <c r="AA11" s="275" t="s">
        <v>5910</v>
      </c>
      <c r="AB11" s="275" t="s">
        <v>5911</v>
      </c>
      <c r="AC11" s="602" t="s">
        <v>5912</v>
      </c>
      <c r="AD11" s="275" t="s">
        <v>5910</v>
      </c>
      <c r="AE11" s="604" t="s">
        <v>5913</v>
      </c>
      <c r="AF11" s="275" t="s">
        <v>5914</v>
      </c>
      <c r="AG11" s="280" t="s">
        <v>5874</v>
      </c>
    </row>
    <row r="12" spans="1:37" s="49" customFormat="1" ht="94.9" customHeight="1">
      <c r="B12" s="597"/>
      <c r="C12" s="600"/>
      <c r="D12" s="606" t="s">
        <v>5915</v>
      </c>
      <c r="E12" s="606" t="s">
        <v>5916</v>
      </c>
      <c r="F12" s="258" t="s">
        <v>5917</v>
      </c>
      <c r="G12" s="258" t="s">
        <v>5918</v>
      </c>
      <c r="H12" s="258" t="s">
        <v>5919</v>
      </c>
      <c r="I12" s="258" t="s">
        <v>5920</v>
      </c>
      <c r="J12" s="258" t="s">
        <v>5921</v>
      </c>
      <c r="K12" s="258" t="s">
        <v>5922</v>
      </c>
      <c r="L12" s="258" t="s">
        <v>5923</v>
      </c>
      <c r="M12" s="258" t="s">
        <v>5924</v>
      </c>
      <c r="N12" s="281" t="s">
        <v>5925</v>
      </c>
      <c r="O12" s="282" t="s">
        <v>5926</v>
      </c>
      <c r="P12" s="258" t="s">
        <v>5927</v>
      </c>
      <c r="Q12" s="258" t="s">
        <v>5928</v>
      </c>
      <c r="R12" s="258" t="s">
        <v>5929</v>
      </c>
      <c r="S12" s="258" t="s">
        <v>5930</v>
      </c>
      <c r="T12" s="258" t="s">
        <v>5931</v>
      </c>
      <c r="U12" s="283" t="s">
        <v>5932</v>
      </c>
      <c r="V12" s="284" t="s">
        <v>5933</v>
      </c>
      <c r="W12" s="258" t="s">
        <v>5934</v>
      </c>
      <c r="X12" s="284" t="s">
        <v>5935</v>
      </c>
      <c r="Y12" s="258" t="s">
        <v>5936</v>
      </c>
      <c r="Z12" s="258" t="s">
        <v>5937</v>
      </c>
      <c r="AA12" s="258" t="s">
        <v>5938</v>
      </c>
      <c r="AB12" s="258" t="s">
        <v>5939</v>
      </c>
      <c r="AC12" s="603"/>
      <c r="AD12" s="258" t="s">
        <v>5940</v>
      </c>
      <c r="AE12" s="605"/>
      <c r="AF12" s="258" t="s">
        <v>5941</v>
      </c>
      <c r="AG12" s="259" t="s">
        <v>5942</v>
      </c>
    </row>
    <row r="13" spans="1:37">
      <c r="B13" s="598"/>
      <c r="C13" s="601"/>
      <c r="D13" s="607"/>
      <c r="E13" s="607"/>
      <c r="F13" s="285" t="s">
        <v>125</v>
      </c>
      <c r="G13" s="285" t="s">
        <v>125</v>
      </c>
      <c r="H13" s="285" t="s">
        <v>125</v>
      </c>
      <c r="I13" s="285"/>
      <c r="J13" s="285" t="s">
        <v>125</v>
      </c>
      <c r="K13" s="285" t="s">
        <v>5882</v>
      </c>
      <c r="L13" s="285" t="s">
        <v>125</v>
      </c>
      <c r="M13" s="285" t="s">
        <v>125</v>
      </c>
      <c r="N13" s="286" t="s">
        <v>5882</v>
      </c>
      <c r="O13" s="287" t="s">
        <v>5882</v>
      </c>
      <c r="P13" s="285" t="s">
        <v>126</v>
      </c>
      <c r="Q13" s="285" t="s">
        <v>125</v>
      </c>
      <c r="R13" s="285" t="s">
        <v>5882</v>
      </c>
      <c r="S13" s="285" t="s">
        <v>5882</v>
      </c>
      <c r="T13" s="285" t="s">
        <v>5885</v>
      </c>
      <c r="U13" s="288" t="s">
        <v>5943</v>
      </c>
      <c r="V13" s="289" t="s">
        <v>125</v>
      </c>
      <c r="W13" s="285" t="s">
        <v>5944</v>
      </c>
      <c r="X13" s="289" t="s">
        <v>126</v>
      </c>
      <c r="Y13" s="285" t="s">
        <v>125</v>
      </c>
      <c r="Z13" s="285" t="s">
        <v>125</v>
      </c>
      <c r="AA13" s="285" t="s">
        <v>5944</v>
      </c>
      <c r="AB13" s="285" t="s">
        <v>5943</v>
      </c>
      <c r="AC13" s="603"/>
      <c r="AD13" s="285" t="s">
        <v>5944</v>
      </c>
      <c r="AE13" s="605"/>
      <c r="AF13" s="290" t="s">
        <v>125</v>
      </c>
      <c r="AG13" s="291" t="s">
        <v>5945</v>
      </c>
    </row>
    <row r="14" spans="1:37" ht="60">
      <c r="A14" s="292">
        <v>1</v>
      </c>
      <c r="B14" s="23">
        <v>1</v>
      </c>
      <c r="C14" s="293" t="e">
        <f>VLOOKUP(B14,#REF!,2,FALSE)</f>
        <v>#REF!</v>
      </c>
      <c r="D14" s="294" t="s">
        <v>5946</v>
      </c>
      <c r="E14" s="294" t="s">
        <v>5950</v>
      </c>
      <c r="F14" s="295">
        <f>(20*9)+3.21</f>
        <v>183.21</v>
      </c>
      <c r="G14" s="370">
        <v>634.99900000000002</v>
      </c>
      <c r="H14" s="370">
        <v>627.05799999999999</v>
      </c>
      <c r="I14" s="371">
        <v>4</v>
      </c>
      <c r="J14" s="297" t="e">
        <f>VLOOKUP(B14,#REF!,4,FALSE)</f>
        <v>#REF!</v>
      </c>
      <c r="K14" s="296">
        <v>0.75</v>
      </c>
      <c r="L14" s="296">
        <v>0.15</v>
      </c>
      <c r="M14" s="296">
        <v>0.12</v>
      </c>
      <c r="N14" s="296">
        <v>0.02</v>
      </c>
      <c r="O14" s="298">
        <v>0</v>
      </c>
      <c r="P14" s="299">
        <v>1357.2602978648624</v>
      </c>
      <c r="Q14" s="300">
        <f>I14*L14</f>
        <v>0.6</v>
      </c>
      <c r="R14" s="301">
        <f>(G14-H14)/F14</f>
        <v>4.3343703946291307E-2</v>
      </c>
      <c r="S14" s="301">
        <f>L14/(Q14)</f>
        <v>0.25</v>
      </c>
      <c r="T14" s="302">
        <v>11.696301144497122</v>
      </c>
      <c r="U14" s="297">
        <f>K14*$M$7/10*P14/360000</f>
        <v>1.4354665031044194E-2</v>
      </c>
      <c r="V14" s="297">
        <f>IFERROR((U14/(0.375*I14/N14*R14^(1/2)))^(3/8),"")</f>
        <v>7.2660903822300671E-2</v>
      </c>
      <c r="W14" s="297">
        <f>IFERROR(U14/(I14*V14^2/2),"")</f>
        <v>1.3594444797271854</v>
      </c>
      <c r="X14" s="303">
        <f>Q14*M14/2</f>
        <v>3.5999999999999997E-2</v>
      </c>
      <c r="Y14" s="304">
        <f>Q14+M14+SQRT(Q14^2+M14^2)</f>
        <v>1.3318823416311343</v>
      </c>
      <c r="Z14" s="297">
        <f>X14/Y14</f>
        <v>2.7029414592216451E-2</v>
      </c>
      <c r="AA14" s="297">
        <f>1/N14*Z14^(2/3)*R14^(1/2)</f>
        <v>0.93754209170867431</v>
      </c>
      <c r="AB14" s="304">
        <f>AA14*X14</f>
        <v>3.3751515301512269E-2</v>
      </c>
      <c r="AC14" s="305" t="str">
        <f>IF(AB14&lt;U14,"Capacidade da Sarjeta menor que a vazão demandada pelo projeto. Deve ter saída d'água","Capacidade da Sarjeta maior que a vazão demandada pelo projeto. Não necessita de saída d'água.")</f>
        <v>Capacidade da Sarjeta maior que a vazão demandada pelo projeto. Não necessita de saída d'água.</v>
      </c>
      <c r="AD14" s="306">
        <f>U14/X14</f>
        <v>0.39874069530678319</v>
      </c>
      <c r="AE14" s="305" t="str">
        <f>IFERROR(IF(AD14&lt;=3.5,"Drenagem Superficial (≤3.5 m/s)","Drenagem Profunda  (&gt;3.5 m/s)"),"")</f>
        <v>Drenagem Superficial (≤3.5 m/s)</v>
      </c>
      <c r="AF14" s="304" t="str">
        <f>IF(RIGHT(AC14,21)="Deve ter saída d'água",36*10^4*X14*Z14^(2/3)*R14^(1/2)/(K14*$M$7/10*J14/2*N14),"")</f>
        <v/>
      </c>
      <c r="AG14" s="307" t="str">
        <f>IFERROR(ROUND(F14/AF14,0),"")</f>
        <v/>
      </c>
    </row>
    <row r="15" spans="1:37" ht="60.75" thickBot="1">
      <c r="A15" s="292">
        <v>1</v>
      </c>
      <c r="B15" s="24">
        <v>1</v>
      </c>
      <c r="C15" s="293" t="e">
        <f>VLOOKUP(B15,#REF!,2,FALSE)</f>
        <v>#REF!</v>
      </c>
      <c r="D15" s="308" t="str">
        <f>E14</f>
        <v>E9+3,21</v>
      </c>
      <c r="E15" s="308" t="s">
        <v>5951</v>
      </c>
      <c r="F15" s="309">
        <f>((20*13)+10.363)-F14</f>
        <v>87.152999999999992</v>
      </c>
      <c r="G15" s="372">
        <v>630.88199999999995</v>
      </c>
      <c r="H15" s="372">
        <v>627.05799999999999</v>
      </c>
      <c r="I15" s="373">
        <v>4</v>
      </c>
      <c r="J15" s="297" t="e">
        <f>VLOOKUP(B15,#REF!,4,FALSE)</f>
        <v>#REF!</v>
      </c>
      <c r="K15" s="310">
        <v>0.75</v>
      </c>
      <c r="L15" s="310">
        <v>0.15</v>
      </c>
      <c r="M15" s="310">
        <v>0.12</v>
      </c>
      <c r="N15" s="310">
        <v>0.02</v>
      </c>
      <c r="O15" s="311">
        <v>0</v>
      </c>
      <c r="P15" s="312">
        <v>1396.7639003602496</v>
      </c>
      <c r="Q15" s="300">
        <f>I15*L15</f>
        <v>0.6</v>
      </c>
      <c r="R15" s="301">
        <f>(G15-H15)/F15</f>
        <v>4.387686023430009E-2</v>
      </c>
      <c r="S15" s="301">
        <f>L15/(Q15)</f>
        <v>0.25</v>
      </c>
      <c r="T15" s="302">
        <v>12.696301144497101</v>
      </c>
      <c r="U15" s="297">
        <f>K15*$M$7/10*P15/360000</f>
        <v>1.4772463284063798E-2</v>
      </c>
      <c r="V15" s="297">
        <f>IFERROR((U15/(0.375*I15/N15*R15^(1/2)))^(3/8),"")</f>
        <v>7.3278691663167542E-2</v>
      </c>
      <c r="W15" s="297">
        <f>IFERROR(U15/(I15*V15^2/2),"")</f>
        <v>1.3755219027005117</v>
      </c>
      <c r="X15" s="303">
        <f>Q15*M15/2</f>
        <v>3.5999999999999997E-2</v>
      </c>
      <c r="Y15" s="304">
        <f>Q15+M15+SQRT(Q15^2+M15^2)</f>
        <v>1.3318823416311343</v>
      </c>
      <c r="Z15" s="297">
        <f>X15/Y15</f>
        <v>2.7029414592216451E-2</v>
      </c>
      <c r="AA15" s="297">
        <f>1/N15*Z15^(2/3)*R15^(1/2)</f>
        <v>0.94329066251038129</v>
      </c>
      <c r="AB15" s="304">
        <f>AA15*X15</f>
        <v>3.3958463850373724E-2</v>
      </c>
      <c r="AC15" s="305" t="str">
        <f>IF(AB15&lt;U15,"Capacidade da Sarjeta menor que a vazão demandada pelo projeto. Deve ter saída d'água","Capacidade da Sarjeta maior que a vazão demandada pelo projeto. Não necessita de saída d'água.")</f>
        <v>Capacidade da Sarjeta maior que a vazão demandada pelo projeto. Não necessita de saída d'água.</v>
      </c>
      <c r="AD15" s="306">
        <f>U15/X15</f>
        <v>0.41034620233510555</v>
      </c>
      <c r="AE15" s="305" t="str">
        <f>IFERROR(IF(AD15&lt;=3.5,"Drenagem Superficial (≤3.5 m/s)","Drenagem Profunda  (&gt;3.5 m/s)"),"")</f>
        <v>Drenagem Superficial (≤3.5 m/s)</v>
      </c>
      <c r="AF15" s="304" t="str">
        <f>IF(RIGHT(AC15,21)="Deve ter saída d'água",36*10^4*X15*Z15^(2/3)*R15^(1/2)/(K15*$M$7/10*J15/2*N15),"")</f>
        <v/>
      </c>
      <c r="AG15" s="307" t="str">
        <f>IFERROR(ROUND(F15/AF15,0),"")</f>
        <v/>
      </c>
    </row>
    <row r="16" spans="1:37" ht="19.5" thickBot="1">
      <c r="B16" s="608" t="s">
        <v>5947</v>
      </c>
      <c r="C16" s="608"/>
      <c r="D16" s="292"/>
      <c r="E16" s="292"/>
    </row>
    <row r="17" spans="3:33" ht="19.5" thickBot="1">
      <c r="C17" s="313"/>
      <c r="D17" s="586" t="s">
        <v>5948</v>
      </c>
      <c r="E17" s="586"/>
      <c r="F17" s="586"/>
      <c r="G17" s="586"/>
      <c r="H17" s="586"/>
      <c r="I17" s="586"/>
      <c r="J17" s="586"/>
      <c r="K17" s="586"/>
      <c r="L17" s="586"/>
      <c r="M17" s="586"/>
      <c r="N17" s="586"/>
      <c r="O17" s="586"/>
      <c r="P17" s="586"/>
      <c r="Q17" s="586"/>
      <c r="R17" s="586"/>
      <c r="S17" s="586"/>
      <c r="T17" s="586"/>
      <c r="U17" s="586"/>
      <c r="V17" s="586"/>
      <c r="W17" s="586"/>
      <c r="X17" s="586"/>
      <c r="Y17" s="586"/>
      <c r="Z17" s="586"/>
      <c r="AA17" s="586"/>
      <c r="AB17" s="586"/>
      <c r="AC17" s="586"/>
      <c r="AD17" s="586"/>
      <c r="AE17" s="586"/>
      <c r="AF17" s="586"/>
      <c r="AG17" s="586"/>
    </row>
    <row r="18" spans="3:33" ht="19.5" thickBot="1">
      <c r="C18" s="314"/>
      <c r="D18" s="586" t="s">
        <v>5949</v>
      </c>
      <c r="E18" s="586"/>
      <c r="F18" s="586"/>
      <c r="G18" s="586"/>
      <c r="H18" s="586"/>
      <c r="I18" s="586"/>
      <c r="J18" s="586"/>
      <c r="K18" s="586"/>
      <c r="L18" s="586"/>
      <c r="M18" s="586"/>
      <c r="N18" s="586"/>
      <c r="O18" s="586"/>
      <c r="P18" s="586"/>
      <c r="Q18" s="586"/>
      <c r="R18" s="586"/>
      <c r="S18" s="586"/>
      <c r="T18" s="586"/>
      <c r="U18" s="586"/>
      <c r="V18" s="586"/>
      <c r="W18" s="586"/>
      <c r="X18" s="586"/>
      <c r="Y18" s="586"/>
      <c r="Z18" s="586"/>
      <c r="AA18" s="586"/>
      <c r="AB18" s="586"/>
      <c r="AC18" s="586"/>
      <c r="AD18" s="586"/>
      <c r="AE18" s="586"/>
      <c r="AF18" s="586"/>
      <c r="AG18" s="586"/>
    </row>
    <row r="19" spans="3:33" ht="19.5" thickBot="1">
      <c r="C19" s="315"/>
      <c r="D19" s="586"/>
      <c r="E19" s="586"/>
      <c r="F19" s="586"/>
      <c r="G19" s="586"/>
      <c r="H19" s="586"/>
      <c r="I19" s="586"/>
      <c r="J19" s="586"/>
      <c r="K19" s="586"/>
      <c r="L19" s="586"/>
      <c r="M19" s="586"/>
      <c r="N19" s="586"/>
      <c r="O19" s="586"/>
      <c r="P19" s="586"/>
      <c r="Q19" s="586"/>
      <c r="R19" s="586"/>
      <c r="S19" s="586"/>
      <c r="T19" s="586"/>
      <c r="U19" s="586"/>
      <c r="V19" s="586"/>
      <c r="W19" s="586"/>
      <c r="X19" s="586"/>
      <c r="Y19" s="586"/>
      <c r="Z19" s="586"/>
      <c r="AA19" s="586"/>
      <c r="AB19" s="586"/>
      <c r="AC19" s="586"/>
      <c r="AD19" s="586"/>
      <c r="AE19" s="586"/>
      <c r="AF19" s="586"/>
      <c r="AG19" s="586"/>
    </row>
    <row r="20" spans="3:33" ht="19.5" thickBot="1">
      <c r="C20" s="316"/>
      <c r="D20" s="586"/>
      <c r="E20" s="586"/>
      <c r="F20" s="586"/>
      <c r="G20" s="586"/>
      <c r="H20" s="586"/>
      <c r="I20" s="586"/>
      <c r="J20" s="586"/>
      <c r="K20" s="586"/>
      <c r="L20" s="586"/>
      <c r="M20" s="586"/>
      <c r="N20" s="586"/>
      <c r="O20" s="586"/>
      <c r="P20" s="586"/>
      <c r="Q20" s="586"/>
      <c r="R20" s="586"/>
      <c r="S20" s="586"/>
      <c r="T20" s="586"/>
      <c r="U20" s="586"/>
      <c r="V20" s="586"/>
      <c r="W20" s="586"/>
      <c r="X20" s="586"/>
      <c r="Y20" s="586"/>
      <c r="Z20" s="586"/>
      <c r="AA20" s="586"/>
      <c r="AB20" s="586"/>
      <c r="AC20" s="586"/>
      <c r="AD20" s="586"/>
      <c r="AE20" s="586"/>
      <c r="AF20" s="586"/>
      <c r="AG20" s="586"/>
    </row>
    <row r="45" ht="15.75" customHeight="1"/>
  </sheetData>
  <mergeCells count="26">
    <mergeCell ref="B1:AG1"/>
    <mergeCell ref="AC2:AE2"/>
    <mergeCell ref="B3:M3"/>
    <mergeCell ref="AC3:AE3"/>
    <mergeCell ref="B4:B6"/>
    <mergeCell ref="C4:C6"/>
    <mergeCell ref="D4:D6"/>
    <mergeCell ref="AC4:AE4"/>
    <mergeCell ref="I5:L5"/>
    <mergeCell ref="AC5:AE5"/>
    <mergeCell ref="D20:AG20"/>
    <mergeCell ref="AC6:AE6"/>
    <mergeCell ref="AC7:AE7"/>
    <mergeCell ref="B10:N10"/>
    <mergeCell ref="O10:U10"/>
    <mergeCell ref="V10:AG10"/>
    <mergeCell ref="B11:B13"/>
    <mergeCell ref="C11:C13"/>
    <mergeCell ref="AC11:AC13"/>
    <mergeCell ref="AE11:AE13"/>
    <mergeCell ref="D12:D13"/>
    <mergeCell ref="E12:E13"/>
    <mergeCell ref="B16:C16"/>
    <mergeCell ref="D17:AG17"/>
    <mergeCell ref="D18:AG18"/>
    <mergeCell ref="D19:AG19"/>
  </mergeCells>
  <printOptions horizontalCentered="1"/>
  <pageMargins left="0.39370078740157483" right="0.39370078740157483" top="0.39370078740157483" bottom="0.39370078740157483" header="0.31496062992125984" footer="0.31496062992125984"/>
  <pageSetup paperSize="9" scale="55" fitToHeight="0" orientation="landscape" horizontalDpi="360" verticalDpi="360" r:id="rId1"/>
  <headerFooter>
    <oddFooter>&amp;R_________________________________________________________________________________________
PROJETO: Mayara Fernanda Baêta Rocha – Engª Civil CREA 161 935 408-0 – Tel. (83) 9 9650-6786</oddFooter>
  </headerFooter>
  <drawing r:id="rId2"/>
  <legacy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C000"/>
  </sheetPr>
  <dimension ref="A1:I16"/>
  <sheetViews>
    <sheetView workbookViewId="0">
      <selection activeCell="A13" sqref="A13"/>
    </sheetView>
  </sheetViews>
  <sheetFormatPr defaultColWidth="9.140625" defaultRowHeight="15"/>
  <cols>
    <col min="1" max="1" width="24.28515625" bestFit="1" customWidth="1"/>
  </cols>
  <sheetData>
    <row r="1" spans="1:9">
      <c r="A1" s="244" t="s">
        <v>5776</v>
      </c>
      <c r="B1" s="245" t="s">
        <v>5809</v>
      </c>
      <c r="C1" s="245" t="s">
        <v>5810</v>
      </c>
      <c r="D1" s="245" t="s">
        <v>5811</v>
      </c>
      <c r="E1" s="245" t="s">
        <v>5812</v>
      </c>
      <c r="F1" s="245" t="s">
        <v>45</v>
      </c>
      <c r="G1" s="245" t="s">
        <v>5813</v>
      </c>
      <c r="H1" s="245" t="s">
        <v>125</v>
      </c>
      <c r="I1" s="246" t="s">
        <v>5814</v>
      </c>
    </row>
    <row r="2" spans="1:9">
      <c r="A2" s="235" t="s">
        <v>5815</v>
      </c>
      <c r="B2" s="236" t="s">
        <v>5816</v>
      </c>
      <c r="C2" s="236" t="s">
        <v>5817</v>
      </c>
      <c r="D2" s="236">
        <v>30</v>
      </c>
      <c r="E2" s="236" t="s">
        <v>5818</v>
      </c>
      <c r="F2" s="236">
        <v>15</v>
      </c>
      <c r="G2" s="236">
        <v>0.69299999999999995</v>
      </c>
      <c r="H2" s="236">
        <v>0.161</v>
      </c>
      <c r="I2" s="237">
        <v>936</v>
      </c>
    </row>
    <row r="3" spans="1:9">
      <c r="A3" s="238" t="s">
        <v>5819</v>
      </c>
      <c r="B3" s="239" t="s">
        <v>5820</v>
      </c>
      <c r="C3" s="239" t="s">
        <v>5821</v>
      </c>
      <c r="D3" s="239">
        <v>17</v>
      </c>
      <c r="E3" s="239" t="s">
        <v>5822</v>
      </c>
      <c r="F3" s="239">
        <v>16</v>
      </c>
      <c r="G3" s="239">
        <v>0.78600000000000003</v>
      </c>
      <c r="H3" s="239">
        <v>0.27700000000000002</v>
      </c>
      <c r="I3" s="240">
        <v>765</v>
      </c>
    </row>
    <row r="4" spans="1:9">
      <c r="A4" s="235" t="s">
        <v>5823</v>
      </c>
      <c r="B4" s="236" t="s">
        <v>5824</v>
      </c>
      <c r="C4" s="236" t="s">
        <v>5825</v>
      </c>
      <c r="D4" s="236">
        <v>15</v>
      </c>
      <c r="E4" s="236" t="s">
        <v>5826</v>
      </c>
      <c r="F4" s="236">
        <v>10</v>
      </c>
      <c r="G4" s="236">
        <v>0.72899999999999998</v>
      </c>
      <c r="H4" s="236">
        <v>0.18099999999999999</v>
      </c>
      <c r="I4" s="237">
        <v>813</v>
      </c>
    </row>
    <row r="5" spans="1:9">
      <c r="A5" s="238" t="s">
        <v>5827</v>
      </c>
      <c r="B5" s="239" t="s">
        <v>5828</v>
      </c>
      <c r="C5" s="239" t="s">
        <v>5829</v>
      </c>
      <c r="D5" s="239">
        <v>11</v>
      </c>
      <c r="E5" s="239" t="s">
        <v>5830</v>
      </c>
      <c r="F5" s="239">
        <v>5</v>
      </c>
      <c r="G5" s="239">
        <v>0.59599999999999997</v>
      </c>
      <c r="H5" s="239">
        <v>0.22700000000000001</v>
      </c>
      <c r="I5" s="240">
        <v>334</v>
      </c>
    </row>
    <row r="6" spans="1:9">
      <c r="A6" s="235" t="s">
        <v>5831</v>
      </c>
      <c r="B6" s="236" t="s">
        <v>5832</v>
      </c>
      <c r="C6" s="236" t="s">
        <v>5833</v>
      </c>
      <c r="D6" s="236">
        <v>27</v>
      </c>
      <c r="E6" s="236" t="s">
        <v>5834</v>
      </c>
      <c r="F6" s="236">
        <v>13</v>
      </c>
      <c r="G6" s="236">
        <v>0.56599999999999995</v>
      </c>
      <c r="H6" s="236">
        <v>9.5000000000000001E-2</v>
      </c>
      <c r="I6" s="237">
        <v>708</v>
      </c>
    </row>
    <row r="7" spans="1:9">
      <c r="A7" s="238" t="s">
        <v>5835</v>
      </c>
      <c r="B7" s="239" t="s">
        <v>5836</v>
      </c>
      <c r="C7" s="239" t="s">
        <v>5837</v>
      </c>
      <c r="D7" s="239">
        <v>12</v>
      </c>
      <c r="E7" s="239" t="s">
        <v>5838</v>
      </c>
      <c r="F7" s="239">
        <v>5</v>
      </c>
      <c r="G7" s="239">
        <v>0.53600000000000003</v>
      </c>
      <c r="H7" s="239">
        <v>0.23899999999999999</v>
      </c>
      <c r="I7" s="240">
        <v>246</v>
      </c>
    </row>
    <row r="8" spans="1:9">
      <c r="A8" s="235" t="s">
        <v>5839</v>
      </c>
      <c r="B8" s="236" t="s">
        <v>5840</v>
      </c>
      <c r="C8" s="236" t="s">
        <v>5841</v>
      </c>
      <c r="D8" s="236">
        <v>15</v>
      </c>
      <c r="E8" s="236" t="s">
        <v>5842</v>
      </c>
      <c r="F8" s="236">
        <v>7</v>
      </c>
      <c r="G8" s="236">
        <v>0.497</v>
      </c>
      <c r="H8" s="236">
        <v>7.3999999999999996E-2</v>
      </c>
      <c r="I8" s="237">
        <v>342</v>
      </c>
    </row>
    <row r="9" spans="1:9">
      <c r="A9" s="238" t="s">
        <v>5843</v>
      </c>
      <c r="B9" s="239" t="s">
        <v>5844</v>
      </c>
      <c r="C9" s="239" t="s">
        <v>5845</v>
      </c>
      <c r="D9" s="239">
        <v>17</v>
      </c>
      <c r="E9" s="239" t="s">
        <v>5846</v>
      </c>
      <c r="F9" s="239">
        <v>18</v>
      </c>
      <c r="G9" s="239">
        <v>0.60399999999999998</v>
      </c>
      <c r="H9" s="239">
        <v>0.16</v>
      </c>
      <c r="I9" s="240">
        <v>877</v>
      </c>
    </row>
    <row r="10" spans="1:9">
      <c r="A10" s="235" t="s">
        <v>5847</v>
      </c>
      <c r="B10" s="236" t="s">
        <v>5848</v>
      </c>
      <c r="C10" s="236" t="s">
        <v>5849</v>
      </c>
      <c r="D10" s="236">
        <v>16</v>
      </c>
      <c r="E10" s="236" t="s">
        <v>5850</v>
      </c>
      <c r="F10" s="236">
        <v>8</v>
      </c>
      <c r="G10" s="236">
        <v>0.54300000000000004</v>
      </c>
      <c r="H10" s="236">
        <v>0.16800000000000001</v>
      </c>
      <c r="I10" s="237">
        <v>492</v>
      </c>
    </row>
    <row r="11" spans="1:9">
      <c r="A11" s="238" t="s">
        <v>5851</v>
      </c>
      <c r="B11" s="239" t="s">
        <v>5824</v>
      </c>
      <c r="C11" s="239" t="s">
        <v>5852</v>
      </c>
      <c r="D11" s="239">
        <v>12</v>
      </c>
      <c r="E11" s="239" t="s">
        <v>5853</v>
      </c>
      <c r="F11" s="239">
        <v>15</v>
      </c>
      <c r="G11" s="239">
        <v>0.57999999999999996</v>
      </c>
      <c r="H11" s="239">
        <v>8.3000000000000004E-2</v>
      </c>
      <c r="I11" s="240">
        <v>527</v>
      </c>
    </row>
    <row r="12" spans="1:9">
      <c r="A12" s="235" t="s">
        <v>18</v>
      </c>
      <c r="B12" s="236" t="s">
        <v>5854</v>
      </c>
      <c r="C12" s="236" t="s">
        <v>5855</v>
      </c>
      <c r="D12" s="236">
        <v>6</v>
      </c>
      <c r="E12" s="236" t="s">
        <v>5856</v>
      </c>
      <c r="F12" s="236">
        <v>10</v>
      </c>
      <c r="G12" s="236">
        <v>0.39800000000000002</v>
      </c>
      <c r="H12" s="236">
        <v>8.6999999999999994E-2</v>
      </c>
      <c r="I12" s="237">
        <v>290</v>
      </c>
    </row>
    <row r="13" spans="1:9">
      <c r="A13" s="238" t="s">
        <v>5857</v>
      </c>
      <c r="B13" s="239" t="s">
        <v>5858</v>
      </c>
      <c r="C13" s="239" t="s">
        <v>5859</v>
      </c>
      <c r="D13" s="239">
        <v>9</v>
      </c>
      <c r="E13" s="239" t="s">
        <v>5860</v>
      </c>
      <c r="F13" s="239">
        <v>15</v>
      </c>
      <c r="G13" s="239">
        <v>0.72399999999999998</v>
      </c>
      <c r="H13" s="239">
        <v>0.29499999999999998</v>
      </c>
      <c r="I13" s="240">
        <v>302</v>
      </c>
    </row>
    <row r="14" spans="1:9">
      <c r="A14" s="235" t="s">
        <v>5861</v>
      </c>
      <c r="B14" s="236" t="s">
        <v>5862</v>
      </c>
      <c r="C14" s="236" t="s">
        <v>5863</v>
      </c>
      <c r="D14" s="236">
        <v>9</v>
      </c>
      <c r="E14" s="236" t="s">
        <v>5864</v>
      </c>
      <c r="F14" s="236">
        <v>12</v>
      </c>
      <c r="G14" s="236">
        <v>0.63900000000000001</v>
      </c>
      <c r="H14" s="236">
        <v>0.30499999999999999</v>
      </c>
      <c r="I14" s="237">
        <v>429</v>
      </c>
    </row>
    <row r="15" spans="1:9">
      <c r="A15" s="238" t="s">
        <v>5865</v>
      </c>
      <c r="B15" s="239" t="s">
        <v>5866</v>
      </c>
      <c r="C15" s="239" t="s">
        <v>5867</v>
      </c>
      <c r="D15" s="239">
        <v>9</v>
      </c>
      <c r="E15" s="239" t="s">
        <v>5868</v>
      </c>
      <c r="F15" s="239">
        <v>12</v>
      </c>
      <c r="G15" s="239">
        <v>0.73499999999999999</v>
      </c>
      <c r="H15" s="239">
        <v>0.187</v>
      </c>
      <c r="I15" s="240">
        <v>874</v>
      </c>
    </row>
    <row r="16" spans="1:9" ht="15.75" thickBot="1">
      <c r="A16" s="241" t="s">
        <v>5869</v>
      </c>
      <c r="B16" s="242" t="s">
        <v>5836</v>
      </c>
      <c r="C16" s="242" t="s">
        <v>5870</v>
      </c>
      <c r="D16" s="242">
        <v>7</v>
      </c>
      <c r="E16" s="242" t="s">
        <v>5871</v>
      </c>
      <c r="F16" s="242">
        <v>7</v>
      </c>
      <c r="G16" s="242">
        <v>0.65100000000000002</v>
      </c>
      <c r="H16" s="242">
        <v>0.30099999999999999</v>
      </c>
      <c r="I16" s="243">
        <v>352</v>
      </c>
    </row>
  </sheetData>
  <pageMargins left="0.511811024" right="0.511811024" top="0.78740157499999996" bottom="0.78740157499999996" header="0.31496062000000002" footer="0.3149606200000000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B1:N172"/>
  <sheetViews>
    <sheetView view="pageBreakPreview" zoomScale="55" zoomScaleNormal="55" zoomScaleSheetLayoutView="55" workbookViewId="0">
      <selection activeCell="B16" sqref="B16:K36"/>
    </sheetView>
  </sheetViews>
  <sheetFormatPr defaultColWidth="8.85546875" defaultRowHeight="14.25"/>
  <cols>
    <col min="1" max="1" width="8.85546875" style="17"/>
    <col min="2" max="2" width="19.42578125" style="17" customWidth="1"/>
    <col min="3" max="3" width="55.85546875" style="17" customWidth="1"/>
    <col min="4" max="4" width="23.7109375" style="17" customWidth="1"/>
    <col min="5" max="5" width="18" style="17" customWidth="1"/>
    <col min="6" max="6" width="18.28515625" style="17" customWidth="1"/>
    <col min="7" max="7" width="26.140625" style="17" customWidth="1"/>
    <col min="8" max="8" width="19.42578125" style="17" customWidth="1"/>
    <col min="9" max="9" width="24.5703125" style="17" bestFit="1" customWidth="1"/>
    <col min="10" max="10" width="17.7109375" style="17" customWidth="1"/>
    <col min="11" max="11" width="24" style="17" customWidth="1"/>
    <col min="12" max="12" width="17.85546875" style="17" customWidth="1"/>
    <col min="13" max="13" width="8.85546875" style="17"/>
    <col min="14" max="14" width="40.28515625" style="17" customWidth="1"/>
    <col min="15" max="16384" width="8.85546875" style="17"/>
  </cols>
  <sheetData>
    <row r="1" spans="2:12" ht="15" thickBot="1"/>
    <row r="2" spans="2:12" ht="15">
      <c r="B2" s="7"/>
      <c r="C2" s="8"/>
      <c r="D2" s="336"/>
      <c r="E2" s="336"/>
      <c r="F2" s="336"/>
      <c r="G2" s="336"/>
      <c r="H2" s="339"/>
      <c r="I2" s="339"/>
      <c r="J2" s="339"/>
      <c r="K2" s="340"/>
    </row>
    <row r="3" spans="2:12" ht="15">
      <c r="B3" s="10"/>
      <c r="C3" s="11"/>
      <c r="D3" s="63"/>
      <c r="E3" s="63"/>
      <c r="F3" s="63"/>
      <c r="G3" s="67"/>
      <c r="H3" s="62" t="s">
        <v>85</v>
      </c>
      <c r="I3" s="543">
        <f>BDI!N4</f>
        <v>0</v>
      </c>
      <c r="J3" s="544"/>
      <c r="K3" s="545"/>
    </row>
    <row r="4" spans="2:12" ht="14.45" customHeight="1">
      <c r="B4" s="10"/>
      <c r="C4" s="549" t="str">
        <f>'Inf. Prel.'!C10</f>
        <v>PREFEITURA MUNICIPAL DE POMBAL - PB</v>
      </c>
      <c r="D4" s="549"/>
      <c r="E4" s="549"/>
      <c r="F4" s="549"/>
      <c r="G4" s="67"/>
      <c r="H4" s="62" t="s">
        <v>86</v>
      </c>
      <c r="I4" s="234">
        <f>BDI!N5</f>
        <v>0</v>
      </c>
      <c r="J4" s="228"/>
      <c r="K4" s="341"/>
    </row>
    <row r="5" spans="2:12" ht="27" customHeight="1">
      <c r="B5" s="10"/>
      <c r="C5" s="549"/>
      <c r="D5" s="549"/>
      <c r="E5" s="549"/>
      <c r="F5" s="549"/>
      <c r="G5" s="67"/>
      <c r="H5" s="229" t="s">
        <v>87</v>
      </c>
      <c r="I5" s="546" t="str">
        <f>BDI!N6</f>
        <v>FORNECIMENTO E INSTALAÇÃO DE SUBESTAÇÕES AÉREAS EM DIVERSAS ESCOLAS DO MUNICIPIO DE POMBAL-PB</v>
      </c>
      <c r="J5" s="547"/>
      <c r="K5" s="548"/>
    </row>
    <row r="6" spans="2:12" ht="14.45" customHeight="1">
      <c r="B6" s="10"/>
      <c r="C6" s="549"/>
      <c r="D6" s="549"/>
      <c r="E6" s="549"/>
      <c r="F6" s="549"/>
      <c r="G6" s="63"/>
      <c r="H6" s="71"/>
      <c r="I6" s="71"/>
      <c r="J6" s="71"/>
      <c r="K6" s="342"/>
    </row>
    <row r="7" spans="2:12" ht="14.45" customHeight="1">
      <c r="B7" s="10"/>
      <c r="C7" s="549"/>
      <c r="D7" s="549"/>
      <c r="E7" s="549"/>
      <c r="F7" s="549"/>
      <c r="G7" s="67"/>
      <c r="H7" s="64" t="s">
        <v>88</v>
      </c>
      <c r="I7" s="53" t="s">
        <v>89</v>
      </c>
      <c r="J7" s="53" t="s">
        <v>5742</v>
      </c>
      <c r="K7" s="343" t="s">
        <v>5743</v>
      </c>
    </row>
    <row r="8" spans="2:12" ht="28.5">
      <c r="B8" s="344"/>
      <c r="C8" s="68"/>
      <c r="D8" s="69"/>
      <c r="E8" s="69"/>
      <c r="F8" s="69"/>
      <c r="G8" s="70"/>
      <c r="H8" s="65" t="str">
        <f>BDI!R9</f>
        <v>SINAPI-PB / 12-2025</v>
      </c>
      <c r="I8" s="53" t="str">
        <f>BDI!T9</f>
        <v>Não</v>
      </c>
      <c r="J8" s="452">
        <f>Encargos!C36</f>
        <v>85.69</v>
      </c>
      <c r="K8" s="345">
        <f>BDI!C32</f>
        <v>0.252</v>
      </c>
    </row>
    <row r="9" spans="2:12" ht="15">
      <c r="B9" s="540" t="s">
        <v>7771</v>
      </c>
      <c r="C9" s="541"/>
      <c r="D9" s="541"/>
      <c r="E9" s="541"/>
      <c r="F9" s="541"/>
      <c r="G9" s="541"/>
      <c r="H9" s="541"/>
      <c r="I9" s="541"/>
      <c r="J9" s="541"/>
      <c r="K9" s="542"/>
    </row>
    <row r="10" spans="2:12">
      <c r="B10" s="346"/>
      <c r="C10" s="55"/>
      <c r="D10" s="55"/>
      <c r="E10" s="55"/>
      <c r="F10" s="55"/>
      <c r="G10" s="55"/>
      <c r="H10" s="55"/>
      <c r="I10" s="55"/>
      <c r="J10" s="55"/>
      <c r="K10" s="347"/>
    </row>
    <row r="11" spans="2:12" ht="15">
      <c r="B11" s="628" t="s">
        <v>1</v>
      </c>
      <c r="C11" s="628" t="s">
        <v>7772</v>
      </c>
      <c r="D11" s="628" t="s">
        <v>7773</v>
      </c>
      <c r="E11" s="628" t="s">
        <v>7774</v>
      </c>
      <c r="F11" s="628" t="s">
        <v>7775</v>
      </c>
      <c r="G11" s="628"/>
      <c r="H11" s="628" t="s">
        <v>7776</v>
      </c>
      <c r="I11" s="628"/>
      <c r="J11" s="628" t="s">
        <v>7777</v>
      </c>
      <c r="K11" s="628"/>
    </row>
    <row r="12" spans="2:12" ht="15">
      <c r="B12" s="628"/>
      <c r="C12" s="628"/>
      <c r="D12" s="628"/>
      <c r="E12" s="628"/>
      <c r="F12" s="420" t="s">
        <v>7774</v>
      </c>
      <c r="G12" s="420" t="s">
        <v>7778</v>
      </c>
      <c r="H12" s="420" t="s">
        <v>7774</v>
      </c>
      <c r="I12" s="420" t="s">
        <v>7778</v>
      </c>
      <c r="J12" s="420" t="s">
        <v>7774</v>
      </c>
      <c r="K12" s="420" t="s">
        <v>7778</v>
      </c>
    </row>
    <row r="13" spans="2:12">
      <c r="B13" s="53" t="str">
        <f>'Plan. Orçam. Resumo'!C18</f>
        <v>1.0</v>
      </c>
      <c r="C13" s="214" t="str">
        <f>'Plan. Orçam. Resumo'!D18</f>
        <v>SUBESTAÇÃO ESCOLA POETA</v>
      </c>
      <c r="D13" s="415">
        <f>'Plan. Orçam. Resumo'!F18</f>
        <v>20411.86</v>
      </c>
      <c r="E13" s="54">
        <f t="shared" ref="E13:E15" si="0">D13/$D$37</f>
        <v>0.19515217710133737</v>
      </c>
      <c r="F13" s="411">
        <v>1</v>
      </c>
      <c r="G13" s="412">
        <f>IFERROR(D13*F13,"")</f>
        <v>20411.86</v>
      </c>
      <c r="H13" s="408"/>
      <c r="I13" s="196">
        <f>IFERROR(D13*H13,"")</f>
        <v>0</v>
      </c>
      <c r="J13" s="408"/>
      <c r="K13" s="413">
        <f>IFERROR(D13*J13,"")</f>
        <v>0</v>
      </c>
      <c r="L13" s="17" t="str">
        <f>IF(F13+H13+J13&gt;1,"CORRIGIR",IF(F13+H13+J13=1,"OK",""))</f>
        <v>OK</v>
      </c>
    </row>
    <row r="14" spans="2:12">
      <c r="B14" s="53" t="str">
        <f>'Plan. Orçam. Resumo'!C19</f>
        <v>2.0</v>
      </c>
      <c r="C14" s="214" t="str">
        <f>'Plan. Orçam. Resumo'!D19</f>
        <v>SUBESTAÇÃO ESCOLA SUSTENTAVEL</v>
      </c>
      <c r="D14" s="415">
        <f>'Plan. Orçam. Resumo'!F19</f>
        <v>34066.32</v>
      </c>
      <c r="E14" s="54">
        <f t="shared" si="0"/>
        <v>0.32569871211299856</v>
      </c>
      <c r="F14" s="411">
        <v>1</v>
      </c>
      <c r="G14" s="412">
        <f t="shared" ref="G14:G15" si="1">IFERROR(D14*F14,"")</f>
        <v>34066.32</v>
      </c>
      <c r="H14" s="408"/>
      <c r="I14" s="196">
        <f t="shared" ref="I14:I15" si="2">IFERROR(D14*H14,"")</f>
        <v>0</v>
      </c>
      <c r="J14" s="408"/>
      <c r="K14" s="413">
        <f t="shared" ref="K14:K15" si="3">IFERROR(D14*J14,"")</f>
        <v>0</v>
      </c>
      <c r="L14" s="17" t="str">
        <f t="shared" ref="L14:L35" si="4">IF(F14+H14+J14&gt;1,"CORRIGIR",IF(F14+H14+J14=1,"OK",""))</f>
        <v>OK</v>
      </c>
    </row>
    <row r="15" spans="2:12">
      <c r="B15" s="53" t="str">
        <f>'Plan. Orçam. Resumo'!C20</f>
        <v>3.0</v>
      </c>
      <c r="C15" s="214" t="str">
        <f>'Plan. Orçam. Resumo'!D20</f>
        <v>SUBESTAÇÃO ESCOLA 12 SALAS</v>
      </c>
      <c r="D15" s="415">
        <f>'Plan. Orçam. Resumo'!F20</f>
        <v>50116.4</v>
      </c>
      <c r="E15" s="54">
        <f t="shared" si="0"/>
        <v>0.47914911078566402</v>
      </c>
      <c r="F15" s="411"/>
      <c r="G15" s="412">
        <f t="shared" si="1"/>
        <v>0</v>
      </c>
      <c r="H15" s="408"/>
      <c r="I15" s="196">
        <f t="shared" si="2"/>
        <v>0</v>
      </c>
      <c r="J15" s="408"/>
      <c r="K15" s="413">
        <f t="shared" si="3"/>
        <v>0</v>
      </c>
      <c r="L15" s="17" t="str">
        <f t="shared" si="4"/>
        <v/>
      </c>
    </row>
    <row r="16" spans="2:12">
      <c r="B16" s="53"/>
      <c r="C16" s="214"/>
      <c r="D16" s="415"/>
      <c r="E16" s="54"/>
      <c r="F16" s="411"/>
      <c r="G16" s="412"/>
      <c r="H16" s="408"/>
      <c r="I16" s="196"/>
      <c r="J16" s="408"/>
      <c r="K16" s="413"/>
      <c r="L16" s="17" t="str">
        <f t="shared" si="4"/>
        <v/>
      </c>
    </row>
    <row r="17" spans="2:12">
      <c r="B17" s="53"/>
      <c r="C17" s="214"/>
      <c r="D17" s="415"/>
      <c r="E17" s="54"/>
      <c r="F17" s="411"/>
      <c r="G17" s="412"/>
      <c r="H17" s="408"/>
      <c r="I17" s="196"/>
      <c r="J17" s="408"/>
      <c r="K17" s="413"/>
      <c r="L17" s="17" t="str">
        <f t="shared" si="4"/>
        <v/>
      </c>
    </row>
    <row r="18" spans="2:12">
      <c r="B18" s="53"/>
      <c r="C18" s="214"/>
      <c r="D18" s="415"/>
      <c r="E18" s="54"/>
      <c r="F18" s="411"/>
      <c r="G18" s="412"/>
      <c r="H18" s="408"/>
      <c r="I18" s="196"/>
      <c r="J18" s="408"/>
      <c r="K18" s="413"/>
      <c r="L18" s="17" t="str">
        <f t="shared" si="4"/>
        <v/>
      </c>
    </row>
    <row r="19" spans="2:12">
      <c r="B19" s="53"/>
      <c r="C19" s="214"/>
      <c r="D19" s="415"/>
      <c r="E19" s="54"/>
      <c r="F19" s="411"/>
      <c r="G19" s="412"/>
      <c r="H19" s="408"/>
      <c r="I19" s="196"/>
      <c r="J19" s="408"/>
      <c r="K19" s="413"/>
      <c r="L19" s="17" t="str">
        <f t="shared" si="4"/>
        <v/>
      </c>
    </row>
    <row r="20" spans="2:12">
      <c r="B20" s="53"/>
      <c r="C20" s="214"/>
      <c r="D20" s="415"/>
      <c r="E20" s="54"/>
      <c r="F20" s="411"/>
      <c r="G20" s="412"/>
      <c r="H20" s="408"/>
      <c r="I20" s="196"/>
      <c r="J20" s="408"/>
      <c r="K20" s="413"/>
      <c r="L20" s="17" t="str">
        <f t="shared" si="4"/>
        <v/>
      </c>
    </row>
    <row r="21" spans="2:12">
      <c r="B21" s="53"/>
      <c r="C21" s="214"/>
      <c r="D21" s="415"/>
      <c r="E21" s="54"/>
      <c r="F21" s="411"/>
      <c r="G21" s="412"/>
      <c r="H21" s="408"/>
      <c r="I21" s="196"/>
      <c r="J21" s="408"/>
      <c r="K21" s="413"/>
      <c r="L21" s="17" t="str">
        <f t="shared" si="4"/>
        <v/>
      </c>
    </row>
    <row r="22" spans="2:12">
      <c r="B22" s="53"/>
      <c r="C22" s="214"/>
      <c r="D22" s="415"/>
      <c r="E22" s="54"/>
      <c r="F22" s="411"/>
      <c r="G22" s="412"/>
      <c r="H22" s="408"/>
      <c r="I22" s="196"/>
      <c r="J22" s="408"/>
      <c r="K22" s="413"/>
      <c r="L22" s="17" t="str">
        <f t="shared" si="4"/>
        <v/>
      </c>
    </row>
    <row r="23" spans="2:12">
      <c r="B23" s="53"/>
      <c r="C23" s="214"/>
      <c r="D23" s="415"/>
      <c r="E23" s="54"/>
      <c r="F23" s="411"/>
      <c r="G23" s="412"/>
      <c r="H23" s="408"/>
      <c r="I23" s="196"/>
      <c r="J23" s="408"/>
      <c r="K23" s="413"/>
      <c r="L23" s="17" t="str">
        <f t="shared" si="4"/>
        <v/>
      </c>
    </row>
    <row r="24" spans="2:12">
      <c r="B24" s="53"/>
      <c r="C24" s="214"/>
      <c r="D24" s="415"/>
      <c r="E24" s="54"/>
      <c r="F24" s="411"/>
      <c r="G24" s="412"/>
      <c r="H24" s="408"/>
      <c r="I24" s="196"/>
      <c r="J24" s="408"/>
      <c r="K24" s="413"/>
      <c r="L24" s="17" t="str">
        <f t="shared" si="4"/>
        <v/>
      </c>
    </row>
    <row r="25" spans="2:12">
      <c r="B25" s="53"/>
      <c r="C25" s="214"/>
      <c r="D25" s="415"/>
      <c r="E25" s="54"/>
      <c r="F25" s="411"/>
      <c r="G25" s="412"/>
      <c r="H25" s="408"/>
      <c r="I25" s="196"/>
      <c r="J25" s="408"/>
      <c r="K25" s="413"/>
      <c r="L25" s="17" t="str">
        <f t="shared" si="4"/>
        <v/>
      </c>
    </row>
    <row r="26" spans="2:12">
      <c r="B26" s="53"/>
      <c r="C26" s="214"/>
      <c r="D26" s="415"/>
      <c r="E26" s="54"/>
      <c r="F26" s="411"/>
      <c r="G26" s="412"/>
      <c r="H26" s="408"/>
      <c r="I26" s="196"/>
      <c r="J26" s="408"/>
      <c r="K26" s="413"/>
      <c r="L26" s="17" t="str">
        <f t="shared" si="4"/>
        <v/>
      </c>
    </row>
    <row r="27" spans="2:12">
      <c r="B27" s="53"/>
      <c r="C27" s="214"/>
      <c r="D27" s="415"/>
      <c r="E27" s="54"/>
      <c r="F27" s="411"/>
      <c r="G27" s="412"/>
      <c r="H27" s="408"/>
      <c r="I27" s="196"/>
      <c r="J27" s="408"/>
      <c r="K27" s="413"/>
      <c r="L27" s="17" t="str">
        <f t="shared" si="4"/>
        <v/>
      </c>
    </row>
    <row r="28" spans="2:12">
      <c r="B28" s="53"/>
      <c r="C28" s="214"/>
      <c r="D28" s="53"/>
      <c r="E28" s="54"/>
      <c r="F28" s="411"/>
      <c r="G28" s="406"/>
      <c r="H28" s="408"/>
      <c r="I28" s="196"/>
      <c r="J28" s="408"/>
      <c r="K28" s="413"/>
      <c r="L28" s="17" t="str">
        <f t="shared" si="4"/>
        <v/>
      </c>
    </row>
    <row r="29" spans="2:12">
      <c r="B29" s="403"/>
      <c r="C29" s="214"/>
      <c r="D29" s="53"/>
      <c r="E29" s="54"/>
      <c r="F29" s="411"/>
      <c r="G29" s="406"/>
      <c r="H29" s="408"/>
      <c r="I29" s="196"/>
      <c r="J29" s="408"/>
      <c r="K29" s="413"/>
      <c r="L29" s="17" t="str">
        <f t="shared" si="4"/>
        <v/>
      </c>
    </row>
    <row r="30" spans="2:12">
      <c r="B30" s="403"/>
      <c r="C30" s="403"/>
      <c r="D30" s="403"/>
      <c r="E30" s="407"/>
      <c r="F30" s="411"/>
      <c r="G30" s="406"/>
      <c r="H30" s="408"/>
      <c r="I30" s="196"/>
      <c r="J30" s="408"/>
      <c r="K30" s="413"/>
      <c r="L30" s="17" t="str">
        <f t="shared" si="4"/>
        <v/>
      </c>
    </row>
    <row r="31" spans="2:12">
      <c r="B31" s="403"/>
      <c r="C31" s="403"/>
      <c r="D31" s="403"/>
      <c r="E31" s="407"/>
      <c r="F31" s="411"/>
      <c r="G31" s="406"/>
      <c r="H31" s="408"/>
      <c r="I31" s="196"/>
      <c r="J31" s="408"/>
      <c r="K31" s="413"/>
      <c r="L31" s="17" t="str">
        <f t="shared" si="4"/>
        <v/>
      </c>
    </row>
    <row r="32" spans="2:12">
      <c r="B32" s="403"/>
      <c r="C32" s="403"/>
      <c r="D32" s="403"/>
      <c r="E32" s="407"/>
      <c r="F32" s="411"/>
      <c r="G32" s="406"/>
      <c r="H32" s="408"/>
      <c r="I32" s="196"/>
      <c r="J32" s="408"/>
      <c r="K32" s="413"/>
      <c r="L32" s="17" t="str">
        <f t="shared" si="4"/>
        <v/>
      </c>
    </row>
    <row r="33" spans="2:12">
      <c r="B33" s="403"/>
      <c r="C33" s="403"/>
      <c r="D33" s="403"/>
      <c r="E33" s="407"/>
      <c r="F33" s="401"/>
      <c r="G33" s="403"/>
      <c r="H33" s="410"/>
      <c r="I33" s="196"/>
      <c r="J33" s="410"/>
      <c r="K33" s="413"/>
      <c r="L33" s="17" t="str">
        <f t="shared" si="4"/>
        <v/>
      </c>
    </row>
    <row r="34" spans="2:12">
      <c r="B34" s="403"/>
      <c r="C34" s="403"/>
      <c r="D34" s="403"/>
      <c r="E34" s="407"/>
      <c r="F34" s="401"/>
      <c r="G34" s="403"/>
      <c r="H34" s="410"/>
      <c r="I34" s="196"/>
      <c r="J34" s="410"/>
      <c r="K34" s="413"/>
      <c r="L34" s="17" t="str">
        <f t="shared" si="4"/>
        <v/>
      </c>
    </row>
    <row r="35" spans="2:12">
      <c r="B35" s="403"/>
      <c r="C35" s="403"/>
      <c r="D35" s="403"/>
      <c r="E35" s="407"/>
      <c r="F35" s="400"/>
      <c r="G35" s="403"/>
      <c r="H35" s="419"/>
      <c r="I35" s="196"/>
      <c r="J35" s="414"/>
      <c r="K35" s="413"/>
      <c r="L35" s="17" t="str">
        <f t="shared" si="4"/>
        <v/>
      </c>
    </row>
    <row r="36" spans="2:12">
      <c r="B36" s="416"/>
      <c r="C36" s="416"/>
      <c r="D36" s="416"/>
      <c r="E36" s="409"/>
      <c r="F36" s="416"/>
      <c r="G36" s="416"/>
      <c r="H36" s="416"/>
      <c r="I36" s="416"/>
      <c r="J36" s="416"/>
      <c r="K36" s="416"/>
    </row>
    <row r="37" spans="2:12" ht="15">
      <c r="B37" s="403"/>
      <c r="C37" s="403"/>
      <c r="D37" s="405">
        <f>SUM(D13:D36)</f>
        <v>104594.58</v>
      </c>
      <c r="E37" s="421">
        <f>SUM(E13:E36)</f>
        <v>1</v>
      </c>
      <c r="F37" s="54">
        <f>G37/D37</f>
        <v>0.52085088921433598</v>
      </c>
      <c r="G37" s="417">
        <f>SUM(G13:G35)</f>
        <v>54478.18</v>
      </c>
      <c r="H37" s="418">
        <f>I37/D37</f>
        <v>0</v>
      </c>
      <c r="I37" s="423">
        <f>SUM(I13:I35)</f>
        <v>0</v>
      </c>
      <c r="J37" s="418">
        <f>K37/D37</f>
        <v>0</v>
      </c>
      <c r="K37" s="423">
        <f>SUM(K13:K35)</f>
        <v>0</v>
      </c>
    </row>
    <row r="38" spans="2:12" ht="15">
      <c r="B38" s="403"/>
      <c r="C38" s="403"/>
      <c r="D38" s="403"/>
      <c r="E38" s="403"/>
      <c r="F38" s="402">
        <f>F37</f>
        <v>0.52085088921433598</v>
      </c>
      <c r="G38" s="404">
        <f>G37</f>
        <v>54478.18</v>
      </c>
      <c r="H38" s="422">
        <f>H37+F38</f>
        <v>0.52085088921433598</v>
      </c>
      <c r="I38" s="404">
        <f>I37+G38</f>
        <v>54478.18</v>
      </c>
      <c r="J38" s="422">
        <f>J37+H38</f>
        <v>0.52085088921433598</v>
      </c>
      <c r="K38" s="404">
        <f>K37+I38</f>
        <v>54478.18</v>
      </c>
    </row>
    <row r="41" spans="2:12" ht="15">
      <c r="B41" s="17" t="str">
        <f>'Inf. Prel.'!C14</f>
        <v>POMBAL -PB</v>
      </c>
      <c r="C41" s="426">
        <f ca="1">'Inf. Prel.'!C17</f>
        <v>46153</v>
      </c>
      <c r="D41" s="425"/>
      <c r="E41"/>
      <c r="F41"/>
      <c r="G41"/>
      <c r="H41"/>
      <c r="I41"/>
      <c r="J41"/>
      <c r="K41"/>
    </row>
    <row r="42" spans="2:12" ht="15">
      <c r="B42" s="17" t="s">
        <v>5773</v>
      </c>
      <c r="C42"/>
      <c r="D42" s="424" t="s">
        <v>7779</v>
      </c>
      <c r="E42" s="424"/>
      <c r="F42" s="424"/>
      <c r="G42"/>
      <c r="H42" s="627" t="s">
        <v>7780</v>
      </c>
      <c r="I42" s="627"/>
      <c r="J42" s="424"/>
      <c r="K42"/>
    </row>
    <row r="43" spans="2:12" ht="15.75" thickBot="1">
      <c r="B43"/>
      <c r="C43"/>
      <c r="D43"/>
      <c r="E43"/>
      <c r="F43"/>
      <c r="G43"/>
      <c r="H43"/>
      <c r="I43"/>
      <c r="J43"/>
      <c r="K43"/>
    </row>
    <row r="44" spans="2:12" ht="15">
      <c r="B44" s="7"/>
      <c r="C44" s="8"/>
      <c r="D44" s="336"/>
      <c r="E44" s="336"/>
      <c r="F44" s="336"/>
      <c r="G44" s="336"/>
      <c r="H44" s="339"/>
      <c r="I44" s="339"/>
      <c r="J44" s="339"/>
      <c r="K44" s="340"/>
    </row>
    <row r="45" spans="2:12" ht="15">
      <c r="B45" s="10"/>
      <c r="C45" s="11"/>
      <c r="D45" s="63"/>
      <c r="E45" s="63"/>
      <c r="F45" s="63"/>
      <c r="G45" s="67"/>
      <c r="H45" s="62" t="s">
        <v>85</v>
      </c>
      <c r="I45" s="543">
        <f>I3</f>
        <v>0</v>
      </c>
      <c r="J45" s="544"/>
      <c r="K45" s="545"/>
    </row>
    <row r="46" spans="2:12" ht="14.45" customHeight="1">
      <c r="B46" s="10"/>
      <c r="C46" s="549" t="str">
        <f>C4</f>
        <v>PREFEITURA MUNICIPAL DE POMBAL - PB</v>
      </c>
      <c r="D46" s="549"/>
      <c r="E46" s="549"/>
      <c r="F46" s="549"/>
      <c r="G46" s="67"/>
      <c r="H46" s="62" t="s">
        <v>86</v>
      </c>
      <c r="I46" s="234">
        <f>I4</f>
        <v>0</v>
      </c>
      <c r="J46" s="228"/>
      <c r="K46" s="341"/>
    </row>
    <row r="47" spans="2:12" ht="27" customHeight="1">
      <c r="B47" s="10"/>
      <c r="C47" s="549"/>
      <c r="D47" s="549"/>
      <c r="E47" s="549"/>
      <c r="F47" s="549"/>
      <c r="G47" s="67"/>
      <c r="H47" s="229" t="s">
        <v>87</v>
      </c>
      <c r="I47" s="546" t="str">
        <f>I5</f>
        <v>FORNECIMENTO E INSTALAÇÃO DE SUBESTAÇÕES AÉREAS EM DIVERSAS ESCOLAS DO MUNICIPIO DE POMBAL-PB</v>
      </c>
      <c r="J47" s="547"/>
      <c r="K47" s="548"/>
    </row>
    <row r="48" spans="2:12" ht="14.45" customHeight="1">
      <c r="B48" s="10"/>
      <c r="C48" s="549"/>
      <c r="D48" s="549"/>
      <c r="E48" s="549"/>
      <c r="F48" s="549"/>
      <c r="G48" s="63"/>
      <c r="H48" s="71"/>
      <c r="I48" s="71"/>
      <c r="J48" s="71"/>
      <c r="K48" s="342"/>
    </row>
    <row r="49" spans="2:12" ht="14.45" customHeight="1">
      <c r="B49" s="10"/>
      <c r="C49" s="549"/>
      <c r="D49" s="549"/>
      <c r="E49" s="549"/>
      <c r="F49" s="549"/>
      <c r="G49" s="67"/>
      <c r="H49" s="64" t="s">
        <v>88</v>
      </c>
      <c r="I49" s="53" t="s">
        <v>89</v>
      </c>
      <c r="J49" s="53" t="s">
        <v>5742</v>
      </c>
      <c r="K49" s="343" t="s">
        <v>5743</v>
      </c>
    </row>
    <row r="50" spans="2:12" ht="28.5">
      <c r="B50" s="344"/>
      <c r="C50" s="68"/>
      <c r="D50" s="69"/>
      <c r="E50" s="69"/>
      <c r="F50" s="69"/>
      <c r="G50" s="70"/>
      <c r="H50" s="65" t="str">
        <f>H8</f>
        <v>SINAPI-PB / 12-2025</v>
      </c>
      <c r="I50" s="53" t="str">
        <f>I8</f>
        <v>Não</v>
      </c>
      <c r="J50" s="452">
        <f>Encargos!C36</f>
        <v>85.69</v>
      </c>
      <c r="K50" s="345">
        <f>K8</f>
        <v>0.252</v>
      </c>
    </row>
    <row r="51" spans="2:12" ht="15">
      <c r="B51" s="540" t="s">
        <v>7771</v>
      </c>
      <c r="C51" s="541"/>
      <c r="D51" s="541"/>
      <c r="E51" s="541"/>
      <c r="F51" s="541"/>
      <c r="G51" s="541"/>
      <c r="H51" s="541"/>
      <c r="I51" s="541"/>
      <c r="J51" s="541"/>
      <c r="K51" s="542"/>
    </row>
    <row r="52" spans="2:12">
      <c r="B52" s="346"/>
      <c r="C52" s="55"/>
      <c r="D52" s="55"/>
      <c r="E52" s="55"/>
      <c r="F52" s="55"/>
      <c r="G52" s="55"/>
      <c r="H52" s="55"/>
      <c r="I52" s="55"/>
      <c r="J52" s="55"/>
      <c r="K52" s="347"/>
    </row>
    <row r="53" spans="2:12" ht="15">
      <c r="B53" s="628" t="s">
        <v>1</v>
      </c>
      <c r="C53" s="628" t="s">
        <v>7772</v>
      </c>
      <c r="D53" s="628" t="s">
        <v>7773</v>
      </c>
      <c r="E53" s="628" t="s">
        <v>7774</v>
      </c>
      <c r="F53" s="628" t="s">
        <v>7781</v>
      </c>
      <c r="G53" s="628"/>
      <c r="H53" s="628" t="s">
        <v>7782</v>
      </c>
      <c r="I53" s="628"/>
      <c r="J53" s="628" t="s">
        <v>16613</v>
      </c>
      <c r="K53" s="628"/>
    </row>
    <row r="54" spans="2:12" ht="15">
      <c r="B54" s="628"/>
      <c r="C54" s="628"/>
      <c r="D54" s="628"/>
      <c r="E54" s="628"/>
      <c r="F54" s="420" t="s">
        <v>7774</v>
      </c>
      <c r="G54" s="420" t="s">
        <v>7778</v>
      </c>
      <c r="H54" s="420" t="s">
        <v>7774</v>
      </c>
      <c r="I54" s="420" t="s">
        <v>7778</v>
      </c>
      <c r="J54" s="420" t="s">
        <v>7774</v>
      </c>
      <c r="K54" s="420" t="s">
        <v>7778</v>
      </c>
    </row>
    <row r="55" spans="2:12">
      <c r="B55" s="53" t="str">
        <f t="shared" ref="B55:D68" si="5">B13</f>
        <v>1.0</v>
      </c>
      <c r="C55" s="214" t="str">
        <f t="shared" si="5"/>
        <v>SUBESTAÇÃO ESCOLA POETA</v>
      </c>
      <c r="D55" s="415">
        <f t="shared" si="5"/>
        <v>20411.86</v>
      </c>
      <c r="E55" s="54">
        <f>D55/$D$37</f>
        <v>0.19515217710133737</v>
      </c>
      <c r="F55" s="411"/>
      <c r="G55" s="413">
        <f>IFERROR(D55*F55,"")</f>
        <v>0</v>
      </c>
      <c r="H55" s="408"/>
      <c r="I55" s="196">
        <f>IFERROR(D55*H55,"")</f>
        <v>0</v>
      </c>
      <c r="J55" s="408"/>
      <c r="K55" s="413">
        <f>IFERROR(D55*J55,"")</f>
        <v>0</v>
      </c>
      <c r="L55" s="17" t="str">
        <f t="shared" ref="L55:L67" si="6">IF(J13+H13+F13+F55+H55+J55&gt;1,"CORRIGIR",IF(J13+H13+F13+F55+H55+J55=1,"OK",""))</f>
        <v>OK</v>
      </c>
    </row>
    <row r="56" spans="2:12">
      <c r="B56" s="53" t="str">
        <f t="shared" si="5"/>
        <v>2.0</v>
      </c>
      <c r="C56" s="214" t="str">
        <f t="shared" si="5"/>
        <v>SUBESTAÇÃO ESCOLA SUSTENTAVEL</v>
      </c>
      <c r="D56" s="415">
        <f t="shared" si="5"/>
        <v>34066.32</v>
      </c>
      <c r="E56" s="54">
        <f t="shared" ref="E56:E68" si="7">D56/$D$37</f>
        <v>0.32569871211299856</v>
      </c>
      <c r="F56" s="411"/>
      <c r="G56" s="413">
        <f t="shared" ref="G56:G67" si="8">IFERROR(D56*F56,"")</f>
        <v>0</v>
      </c>
      <c r="H56" s="408"/>
      <c r="I56" s="196">
        <f t="shared" ref="I56:I81" si="9">IFERROR(D56*H56,"")</f>
        <v>0</v>
      </c>
      <c r="J56" s="408"/>
      <c r="K56" s="413">
        <f t="shared" ref="K56:K81" si="10">IFERROR(D56*J56,"")</f>
        <v>0</v>
      </c>
      <c r="L56" s="17" t="str">
        <f t="shared" si="6"/>
        <v>OK</v>
      </c>
    </row>
    <row r="57" spans="2:12">
      <c r="B57" s="53" t="str">
        <f t="shared" si="5"/>
        <v>3.0</v>
      </c>
      <c r="C57" s="214" t="str">
        <f t="shared" si="5"/>
        <v>SUBESTAÇÃO ESCOLA 12 SALAS</v>
      </c>
      <c r="D57" s="415">
        <f t="shared" si="5"/>
        <v>50116.4</v>
      </c>
      <c r="E57" s="54">
        <f t="shared" si="7"/>
        <v>0.47914911078566402</v>
      </c>
      <c r="F57" s="411"/>
      <c r="G57" s="413">
        <f t="shared" si="8"/>
        <v>0</v>
      </c>
      <c r="H57" s="408"/>
      <c r="I57" s="196">
        <f t="shared" si="9"/>
        <v>0</v>
      </c>
      <c r="J57" s="408"/>
      <c r="K57" s="413">
        <f t="shared" si="10"/>
        <v>0</v>
      </c>
      <c r="L57" s="17" t="str">
        <f t="shared" si="6"/>
        <v/>
      </c>
    </row>
    <row r="58" spans="2:12">
      <c r="B58" s="53">
        <f t="shared" si="5"/>
        <v>0</v>
      </c>
      <c r="C58" s="214">
        <f t="shared" si="5"/>
        <v>0</v>
      </c>
      <c r="D58" s="415">
        <f t="shared" si="5"/>
        <v>0</v>
      </c>
      <c r="E58" s="54">
        <f t="shared" si="7"/>
        <v>0</v>
      </c>
      <c r="F58" s="411"/>
      <c r="G58" s="413">
        <f t="shared" si="8"/>
        <v>0</v>
      </c>
      <c r="H58" s="408"/>
      <c r="I58" s="196">
        <f t="shared" si="9"/>
        <v>0</v>
      </c>
      <c r="J58" s="408"/>
      <c r="K58" s="413">
        <f t="shared" si="10"/>
        <v>0</v>
      </c>
      <c r="L58" s="17" t="str">
        <f t="shared" si="6"/>
        <v/>
      </c>
    </row>
    <row r="59" spans="2:12">
      <c r="B59" s="53">
        <f t="shared" si="5"/>
        <v>0</v>
      </c>
      <c r="C59" s="214">
        <f t="shared" si="5"/>
        <v>0</v>
      </c>
      <c r="D59" s="415">
        <f t="shared" si="5"/>
        <v>0</v>
      </c>
      <c r="E59" s="54">
        <f t="shared" si="7"/>
        <v>0</v>
      </c>
      <c r="F59" s="411"/>
      <c r="G59" s="413">
        <f t="shared" si="8"/>
        <v>0</v>
      </c>
      <c r="H59" s="408">
        <v>0.5</v>
      </c>
      <c r="I59" s="196">
        <f t="shared" si="9"/>
        <v>0</v>
      </c>
      <c r="J59" s="408">
        <v>0.5</v>
      </c>
      <c r="K59" s="413">
        <f t="shared" si="10"/>
        <v>0</v>
      </c>
      <c r="L59" s="17" t="str">
        <f t="shared" si="6"/>
        <v>OK</v>
      </c>
    </row>
    <row r="60" spans="2:12">
      <c r="B60" s="53">
        <f t="shared" si="5"/>
        <v>0</v>
      </c>
      <c r="C60" s="214">
        <f t="shared" si="5"/>
        <v>0</v>
      </c>
      <c r="D60" s="415">
        <f t="shared" si="5"/>
        <v>0</v>
      </c>
      <c r="E60" s="54">
        <f t="shared" si="7"/>
        <v>0</v>
      </c>
      <c r="F60" s="411"/>
      <c r="G60" s="413">
        <f t="shared" si="8"/>
        <v>0</v>
      </c>
      <c r="H60" s="408">
        <v>0.5</v>
      </c>
      <c r="I60" s="196">
        <f t="shared" si="9"/>
        <v>0</v>
      </c>
      <c r="J60" s="408">
        <v>0.5</v>
      </c>
      <c r="K60" s="413">
        <f t="shared" si="10"/>
        <v>0</v>
      </c>
      <c r="L60" s="17" t="str">
        <f t="shared" si="6"/>
        <v>OK</v>
      </c>
    </row>
    <row r="61" spans="2:12">
      <c r="B61" s="53">
        <f t="shared" si="5"/>
        <v>0</v>
      </c>
      <c r="C61" s="214">
        <f t="shared" si="5"/>
        <v>0</v>
      </c>
      <c r="D61" s="415">
        <f t="shared" si="5"/>
        <v>0</v>
      </c>
      <c r="E61" s="54">
        <f t="shared" si="7"/>
        <v>0</v>
      </c>
      <c r="F61" s="411">
        <v>1</v>
      </c>
      <c r="G61" s="413">
        <f t="shared" si="8"/>
        <v>0</v>
      </c>
      <c r="H61" s="408"/>
      <c r="I61" s="196">
        <f t="shared" si="9"/>
        <v>0</v>
      </c>
      <c r="J61" s="408"/>
      <c r="K61" s="413">
        <f t="shared" si="10"/>
        <v>0</v>
      </c>
      <c r="L61" s="17" t="str">
        <f t="shared" si="6"/>
        <v>OK</v>
      </c>
    </row>
    <row r="62" spans="2:12">
      <c r="B62" s="53">
        <f t="shared" si="5"/>
        <v>0</v>
      </c>
      <c r="C62" s="214">
        <f t="shared" si="5"/>
        <v>0</v>
      </c>
      <c r="D62" s="415">
        <f t="shared" si="5"/>
        <v>0</v>
      </c>
      <c r="E62" s="54">
        <f t="shared" si="7"/>
        <v>0</v>
      </c>
      <c r="F62" s="411"/>
      <c r="G62" s="413">
        <f t="shared" si="8"/>
        <v>0</v>
      </c>
      <c r="H62" s="408"/>
      <c r="I62" s="196">
        <f t="shared" si="9"/>
        <v>0</v>
      </c>
      <c r="J62" s="408"/>
      <c r="K62" s="413">
        <f t="shared" si="10"/>
        <v>0</v>
      </c>
      <c r="L62" s="17" t="str">
        <f t="shared" si="6"/>
        <v/>
      </c>
    </row>
    <row r="63" spans="2:12">
      <c r="B63" s="53">
        <f t="shared" si="5"/>
        <v>0</v>
      </c>
      <c r="C63" s="214">
        <f t="shared" si="5"/>
        <v>0</v>
      </c>
      <c r="D63" s="415">
        <f t="shared" si="5"/>
        <v>0</v>
      </c>
      <c r="E63" s="54">
        <f t="shared" si="7"/>
        <v>0</v>
      </c>
      <c r="F63" s="411"/>
      <c r="G63" s="413">
        <f t="shared" si="8"/>
        <v>0</v>
      </c>
      <c r="H63" s="408"/>
      <c r="I63" s="196">
        <f t="shared" si="9"/>
        <v>0</v>
      </c>
      <c r="J63" s="408"/>
      <c r="K63" s="413">
        <f t="shared" si="10"/>
        <v>0</v>
      </c>
      <c r="L63" s="17" t="str">
        <f t="shared" si="6"/>
        <v/>
      </c>
    </row>
    <row r="64" spans="2:12">
      <c r="B64" s="53">
        <f t="shared" si="5"/>
        <v>0</v>
      </c>
      <c r="C64" s="214">
        <f t="shared" si="5"/>
        <v>0</v>
      </c>
      <c r="D64" s="415">
        <f t="shared" si="5"/>
        <v>0</v>
      </c>
      <c r="E64" s="54">
        <f t="shared" si="7"/>
        <v>0</v>
      </c>
      <c r="F64" s="411"/>
      <c r="G64" s="413">
        <f t="shared" si="8"/>
        <v>0</v>
      </c>
      <c r="H64" s="408"/>
      <c r="I64" s="196">
        <f t="shared" si="9"/>
        <v>0</v>
      </c>
      <c r="J64" s="408"/>
      <c r="K64" s="413">
        <f t="shared" si="10"/>
        <v>0</v>
      </c>
      <c r="L64" s="17" t="str">
        <f t="shared" si="6"/>
        <v/>
      </c>
    </row>
    <row r="65" spans="2:12">
      <c r="B65" s="53">
        <f t="shared" si="5"/>
        <v>0</v>
      </c>
      <c r="C65" s="214">
        <f t="shared" si="5"/>
        <v>0</v>
      </c>
      <c r="D65" s="415">
        <f t="shared" si="5"/>
        <v>0</v>
      </c>
      <c r="E65" s="54">
        <f t="shared" si="7"/>
        <v>0</v>
      </c>
      <c r="F65" s="411"/>
      <c r="G65" s="413">
        <f t="shared" si="8"/>
        <v>0</v>
      </c>
      <c r="H65" s="408"/>
      <c r="I65" s="196">
        <f t="shared" si="9"/>
        <v>0</v>
      </c>
      <c r="J65" s="408"/>
      <c r="K65" s="413">
        <f t="shared" si="10"/>
        <v>0</v>
      </c>
      <c r="L65" s="17" t="str">
        <f t="shared" si="6"/>
        <v/>
      </c>
    </row>
    <row r="66" spans="2:12">
      <c r="B66" s="53">
        <f t="shared" si="5"/>
        <v>0</v>
      </c>
      <c r="C66" s="214">
        <f t="shared" si="5"/>
        <v>0</v>
      </c>
      <c r="D66" s="415">
        <f t="shared" si="5"/>
        <v>0</v>
      </c>
      <c r="E66" s="54">
        <f t="shared" si="7"/>
        <v>0</v>
      </c>
      <c r="F66" s="411"/>
      <c r="G66" s="413">
        <f t="shared" si="8"/>
        <v>0</v>
      </c>
      <c r="H66" s="408"/>
      <c r="I66" s="196">
        <f t="shared" si="9"/>
        <v>0</v>
      </c>
      <c r="J66" s="408"/>
      <c r="K66" s="413">
        <f t="shared" si="10"/>
        <v>0</v>
      </c>
      <c r="L66" s="17" t="str">
        <f t="shared" si="6"/>
        <v/>
      </c>
    </row>
    <row r="67" spans="2:12">
      <c r="B67" s="53">
        <f t="shared" si="5"/>
        <v>0</v>
      </c>
      <c r="C67" s="214">
        <f t="shared" si="5"/>
        <v>0</v>
      </c>
      <c r="D67" s="415">
        <f t="shared" si="5"/>
        <v>0</v>
      </c>
      <c r="E67" s="54">
        <f t="shared" si="7"/>
        <v>0</v>
      </c>
      <c r="F67" s="411"/>
      <c r="G67" s="413">
        <f t="shared" si="8"/>
        <v>0</v>
      </c>
      <c r="H67" s="408"/>
      <c r="I67" s="196">
        <f t="shared" si="9"/>
        <v>0</v>
      </c>
      <c r="J67" s="408"/>
      <c r="K67" s="413">
        <f t="shared" si="10"/>
        <v>0</v>
      </c>
      <c r="L67" s="17" t="str">
        <f t="shared" si="6"/>
        <v/>
      </c>
    </row>
    <row r="68" spans="2:12">
      <c r="B68" s="53">
        <f t="shared" si="5"/>
        <v>0</v>
      </c>
      <c r="C68" s="214">
        <f t="shared" si="5"/>
        <v>0</v>
      </c>
      <c r="D68" s="415">
        <f t="shared" si="5"/>
        <v>0</v>
      </c>
      <c r="E68" s="54">
        <f t="shared" si="7"/>
        <v>0</v>
      </c>
      <c r="F68" s="411"/>
      <c r="G68" s="403"/>
      <c r="H68" s="408"/>
      <c r="I68" s="196">
        <f t="shared" si="9"/>
        <v>0</v>
      </c>
      <c r="J68" s="408"/>
      <c r="K68" s="413">
        <f t="shared" si="10"/>
        <v>0</v>
      </c>
    </row>
    <row r="69" spans="2:12">
      <c r="B69" s="53"/>
      <c r="C69" s="214"/>
      <c r="D69" s="53"/>
      <c r="E69" s="54"/>
      <c r="F69" s="411"/>
      <c r="G69" s="403"/>
      <c r="H69" s="408"/>
      <c r="I69" s="196">
        <f t="shared" si="9"/>
        <v>0</v>
      </c>
      <c r="J69" s="408"/>
      <c r="K69" s="413">
        <f t="shared" si="10"/>
        <v>0</v>
      </c>
    </row>
    <row r="70" spans="2:12">
      <c r="B70" s="53"/>
      <c r="C70" s="403"/>
      <c r="D70" s="53"/>
      <c r="E70" s="54"/>
      <c r="F70" s="411"/>
      <c r="G70" s="403"/>
      <c r="H70" s="408"/>
      <c r="I70" s="196">
        <f t="shared" si="9"/>
        <v>0</v>
      </c>
      <c r="J70" s="408"/>
      <c r="K70" s="413">
        <f t="shared" si="10"/>
        <v>0</v>
      </c>
    </row>
    <row r="71" spans="2:12">
      <c r="B71" s="53"/>
      <c r="C71" s="403"/>
      <c r="D71" s="53"/>
      <c r="E71" s="54"/>
      <c r="F71" s="411"/>
      <c r="G71" s="403"/>
      <c r="H71" s="408"/>
      <c r="I71" s="196">
        <f t="shared" si="9"/>
        <v>0</v>
      </c>
      <c r="J71" s="408"/>
      <c r="K71" s="413">
        <f t="shared" si="10"/>
        <v>0</v>
      </c>
      <c r="L71" s="17" t="str">
        <f t="shared" ref="L71:L81" si="11">IF(J25+H25+F25+F71+H71+J71&gt;1,"CORRIGIR",IF(J25+H25+F25+F71+H71+J71=1,"OK",""))</f>
        <v/>
      </c>
    </row>
    <row r="72" spans="2:12">
      <c r="B72" s="53"/>
      <c r="C72" s="403"/>
      <c r="D72" s="53"/>
      <c r="E72" s="54"/>
      <c r="F72" s="411"/>
      <c r="G72" s="403"/>
      <c r="H72" s="408"/>
      <c r="I72" s="196">
        <f t="shared" si="9"/>
        <v>0</v>
      </c>
      <c r="J72" s="408"/>
      <c r="K72" s="413">
        <f t="shared" si="10"/>
        <v>0</v>
      </c>
      <c r="L72" s="17" t="str">
        <f t="shared" si="11"/>
        <v/>
      </c>
    </row>
    <row r="73" spans="2:12">
      <c r="B73" s="53"/>
      <c r="C73" s="403"/>
      <c r="D73" s="53"/>
      <c r="E73" s="54"/>
      <c r="F73" s="411"/>
      <c r="G73" s="403"/>
      <c r="H73" s="408"/>
      <c r="I73" s="196">
        <f t="shared" si="9"/>
        <v>0</v>
      </c>
      <c r="J73" s="408"/>
      <c r="K73" s="413">
        <f t="shared" si="10"/>
        <v>0</v>
      </c>
      <c r="L73" s="17" t="str">
        <f t="shared" si="11"/>
        <v/>
      </c>
    </row>
    <row r="74" spans="2:12">
      <c r="B74" s="53"/>
      <c r="C74" s="403"/>
      <c r="D74" s="53"/>
      <c r="E74" s="54"/>
      <c r="F74" s="411"/>
      <c r="G74" s="403"/>
      <c r="H74" s="408"/>
      <c r="I74" s="196">
        <f t="shared" si="9"/>
        <v>0</v>
      </c>
      <c r="J74" s="408"/>
      <c r="K74" s="413">
        <f t="shared" si="10"/>
        <v>0</v>
      </c>
      <c r="L74" s="17" t="str">
        <f t="shared" si="11"/>
        <v/>
      </c>
    </row>
    <row r="75" spans="2:12">
      <c r="B75" s="403"/>
      <c r="C75" s="403"/>
      <c r="D75" s="53"/>
      <c r="E75" s="54"/>
      <c r="F75" s="411"/>
      <c r="G75" s="403"/>
      <c r="H75" s="408"/>
      <c r="I75" s="196">
        <f t="shared" si="9"/>
        <v>0</v>
      </c>
      <c r="J75" s="408"/>
      <c r="K75" s="413">
        <f t="shared" si="10"/>
        <v>0</v>
      </c>
      <c r="L75" s="17" t="str">
        <f t="shared" si="11"/>
        <v/>
      </c>
    </row>
    <row r="76" spans="2:12">
      <c r="B76" s="403"/>
      <c r="C76" s="403"/>
      <c r="D76" s="403"/>
      <c r="E76" s="407"/>
      <c r="F76" s="411"/>
      <c r="G76" s="403"/>
      <c r="H76" s="408"/>
      <c r="I76" s="196">
        <f t="shared" si="9"/>
        <v>0</v>
      </c>
      <c r="J76" s="408"/>
      <c r="K76" s="413">
        <f t="shared" si="10"/>
        <v>0</v>
      </c>
      <c r="L76" s="17" t="str">
        <f t="shared" si="11"/>
        <v/>
      </c>
    </row>
    <row r="77" spans="2:12">
      <c r="B77" s="403"/>
      <c r="C77" s="403"/>
      <c r="D77" s="403"/>
      <c r="E77" s="407"/>
      <c r="F77" s="411"/>
      <c r="G77" s="403"/>
      <c r="H77" s="408"/>
      <c r="I77" s="196">
        <f t="shared" si="9"/>
        <v>0</v>
      </c>
      <c r="J77" s="408"/>
      <c r="K77" s="413">
        <f t="shared" si="10"/>
        <v>0</v>
      </c>
      <c r="L77" s="17" t="str">
        <f t="shared" si="11"/>
        <v/>
      </c>
    </row>
    <row r="78" spans="2:12">
      <c r="B78" s="403"/>
      <c r="C78" s="403"/>
      <c r="D78" s="403"/>
      <c r="E78" s="407"/>
      <c r="F78" s="411"/>
      <c r="G78" s="403"/>
      <c r="H78" s="408"/>
      <c r="I78" s="196">
        <f t="shared" si="9"/>
        <v>0</v>
      </c>
      <c r="J78" s="408"/>
      <c r="K78" s="413">
        <f t="shared" si="10"/>
        <v>0</v>
      </c>
      <c r="L78" s="17" t="str">
        <f t="shared" si="11"/>
        <v/>
      </c>
    </row>
    <row r="79" spans="2:12">
      <c r="B79" s="403"/>
      <c r="C79" s="403"/>
      <c r="D79" s="403"/>
      <c r="E79" s="407"/>
      <c r="F79" s="411"/>
      <c r="G79" s="403"/>
      <c r="H79" s="408"/>
      <c r="I79" s="196">
        <f t="shared" si="9"/>
        <v>0</v>
      </c>
      <c r="J79" s="408"/>
      <c r="K79" s="413">
        <f t="shared" si="10"/>
        <v>0</v>
      </c>
      <c r="L79" s="17" t="str">
        <f t="shared" si="11"/>
        <v/>
      </c>
    </row>
    <row r="80" spans="2:12">
      <c r="B80" s="403"/>
      <c r="C80" s="403"/>
      <c r="D80" s="403"/>
      <c r="E80" s="407"/>
      <c r="F80" s="411"/>
      <c r="G80" s="403"/>
      <c r="H80" s="408"/>
      <c r="I80" s="196">
        <f t="shared" si="9"/>
        <v>0</v>
      </c>
      <c r="J80" s="408"/>
      <c r="K80" s="413">
        <f t="shared" si="10"/>
        <v>0</v>
      </c>
      <c r="L80" s="17" t="str">
        <f t="shared" si="11"/>
        <v/>
      </c>
    </row>
    <row r="81" spans="2:12">
      <c r="B81" s="403"/>
      <c r="C81" s="403"/>
      <c r="D81" s="403"/>
      <c r="E81" s="407"/>
      <c r="F81" s="411"/>
      <c r="G81" s="403"/>
      <c r="H81" s="403"/>
      <c r="I81" s="196">
        <f t="shared" si="9"/>
        <v>0</v>
      </c>
      <c r="J81" s="414"/>
      <c r="K81" s="413">
        <f t="shared" si="10"/>
        <v>0</v>
      </c>
      <c r="L81" s="17" t="str">
        <f t="shared" si="11"/>
        <v/>
      </c>
    </row>
    <row r="82" spans="2:12">
      <c r="B82" s="416"/>
      <c r="C82" s="416"/>
      <c r="D82" s="416"/>
      <c r="E82" s="409"/>
      <c r="F82" s="416"/>
      <c r="G82" s="416"/>
      <c r="H82" s="416"/>
      <c r="I82" s="416"/>
      <c r="J82" s="416"/>
      <c r="K82" s="416"/>
    </row>
    <row r="83" spans="2:12" ht="15">
      <c r="B83" s="403"/>
      <c r="C83" s="403"/>
      <c r="D83" s="405">
        <f>SUM(D55:D82)</f>
        <v>104594.58</v>
      </c>
      <c r="E83" s="421">
        <f>SUM(E55:E82)</f>
        <v>1</v>
      </c>
      <c r="F83" s="54">
        <f>G83/D83</f>
        <v>0</v>
      </c>
      <c r="G83" s="417">
        <f>SUM(G55:G81)</f>
        <v>0</v>
      </c>
      <c r="H83" s="418">
        <f>I83/D83</f>
        <v>0</v>
      </c>
      <c r="I83" s="423">
        <f>SUM(I55:I81)</f>
        <v>0</v>
      </c>
      <c r="J83" s="418">
        <f>K83/D83</f>
        <v>0</v>
      </c>
      <c r="K83" s="423">
        <f>SUM(K55:K81)</f>
        <v>0</v>
      </c>
    </row>
    <row r="84" spans="2:12" ht="15">
      <c r="B84" s="403"/>
      <c r="C84" s="403"/>
      <c r="D84" s="403"/>
      <c r="E84" s="403"/>
      <c r="F84" s="402">
        <f>F83+J38</f>
        <v>0.52085088921433598</v>
      </c>
      <c r="G84" s="404">
        <f>G83+K38</f>
        <v>54478.18</v>
      </c>
      <c r="H84" s="422">
        <f>H83+F84</f>
        <v>0.52085088921433598</v>
      </c>
      <c r="I84" s="404">
        <f>I83+G84</f>
        <v>54478.18</v>
      </c>
      <c r="J84" s="422">
        <f>J83+H84</f>
        <v>0.52085088921433598</v>
      </c>
      <c r="K84" s="404">
        <f>K83+I84</f>
        <v>54478.18</v>
      </c>
    </row>
    <row r="87" spans="2:12" ht="15">
      <c r="B87" s="17" t="str">
        <f>B41</f>
        <v>POMBAL -PB</v>
      </c>
      <c r="C87" s="426">
        <f ca="1">C41</f>
        <v>46153</v>
      </c>
      <c r="D87" s="425"/>
      <c r="E87"/>
      <c r="F87"/>
      <c r="G87"/>
      <c r="H87"/>
      <c r="I87"/>
      <c r="J87"/>
      <c r="K87"/>
    </row>
    <row r="88" spans="2:12" ht="15">
      <c r="B88" s="17" t="s">
        <v>5773</v>
      </c>
      <c r="C88"/>
      <c r="D88" s="424" t="s">
        <v>7779</v>
      </c>
      <c r="E88" s="424"/>
      <c r="F88" s="424"/>
      <c r="G88"/>
      <c r="H88" s="627" t="s">
        <v>7780</v>
      </c>
      <c r="I88" s="627"/>
      <c r="J88" s="424"/>
      <c r="K88"/>
    </row>
    <row r="89" spans="2:12" ht="15" thickBot="1"/>
    <row r="90" spans="2:12" ht="15">
      <c r="B90" s="7"/>
      <c r="C90" s="8"/>
      <c r="D90" s="336"/>
      <c r="E90" s="336"/>
      <c r="F90" s="336"/>
      <c r="G90" s="336"/>
      <c r="H90" s="339"/>
      <c r="I90" s="339"/>
      <c r="J90" s="339"/>
      <c r="K90" s="340"/>
    </row>
    <row r="91" spans="2:12" ht="15">
      <c r="B91" s="10"/>
      <c r="C91" s="11"/>
      <c r="D91" s="63"/>
      <c r="E91" s="63"/>
      <c r="F91" s="63"/>
      <c r="G91" s="67"/>
      <c r="H91" s="62" t="s">
        <v>85</v>
      </c>
      <c r="I91" s="543">
        <f>I45</f>
        <v>0</v>
      </c>
      <c r="J91" s="544"/>
      <c r="K91" s="545"/>
    </row>
    <row r="92" spans="2:12" ht="14.45" customHeight="1">
      <c r="B92" s="10"/>
      <c r="C92" s="549" t="str">
        <f>C46</f>
        <v>PREFEITURA MUNICIPAL DE POMBAL - PB</v>
      </c>
      <c r="D92" s="549"/>
      <c r="E92" s="549"/>
      <c r="F92" s="549"/>
      <c r="G92" s="67"/>
      <c r="H92" s="62" t="s">
        <v>86</v>
      </c>
      <c r="I92" s="234">
        <f>I46</f>
        <v>0</v>
      </c>
      <c r="J92" s="228"/>
      <c r="K92" s="341"/>
    </row>
    <row r="93" spans="2:12" ht="27" customHeight="1">
      <c r="B93" s="10"/>
      <c r="C93" s="549"/>
      <c r="D93" s="549"/>
      <c r="E93" s="549"/>
      <c r="F93" s="549"/>
      <c r="G93" s="67"/>
      <c r="H93" s="229" t="s">
        <v>87</v>
      </c>
      <c r="I93" s="546" t="str">
        <f>I47</f>
        <v>FORNECIMENTO E INSTALAÇÃO DE SUBESTAÇÕES AÉREAS EM DIVERSAS ESCOLAS DO MUNICIPIO DE POMBAL-PB</v>
      </c>
      <c r="J93" s="547"/>
      <c r="K93" s="548"/>
    </row>
    <row r="94" spans="2:12" ht="14.45" customHeight="1">
      <c r="B94" s="10"/>
      <c r="C94" s="549"/>
      <c r="D94" s="549"/>
      <c r="E94" s="549"/>
      <c r="F94" s="549"/>
      <c r="G94" s="63"/>
      <c r="H94" s="71"/>
      <c r="I94" s="71"/>
      <c r="J94" s="71"/>
      <c r="K94" s="342"/>
    </row>
    <row r="95" spans="2:12" ht="14.45" customHeight="1">
      <c r="B95" s="10"/>
      <c r="C95" s="549"/>
      <c r="D95" s="549"/>
      <c r="E95" s="549"/>
      <c r="F95" s="549"/>
      <c r="G95" s="67"/>
      <c r="H95" s="64" t="s">
        <v>88</v>
      </c>
      <c r="I95" s="53" t="s">
        <v>89</v>
      </c>
      <c r="J95" s="53" t="s">
        <v>5742</v>
      </c>
      <c r="K95" s="343" t="s">
        <v>5743</v>
      </c>
    </row>
    <row r="96" spans="2:12" ht="28.5">
      <c r="B96" s="344"/>
      <c r="C96" s="68"/>
      <c r="D96" s="69"/>
      <c r="E96" s="69"/>
      <c r="F96" s="69"/>
      <c r="G96" s="70"/>
      <c r="H96" s="65" t="str">
        <f>H50</f>
        <v>SINAPI-PB / 12-2025</v>
      </c>
      <c r="I96" s="53" t="str">
        <f>I50</f>
        <v>Não</v>
      </c>
      <c r="J96" s="452">
        <f>Encargos!C36</f>
        <v>85.69</v>
      </c>
      <c r="K96" s="345">
        <f>K50</f>
        <v>0.252</v>
      </c>
    </row>
    <row r="97" spans="2:14" ht="15">
      <c r="B97" s="540" t="s">
        <v>7771</v>
      </c>
      <c r="C97" s="541"/>
      <c r="D97" s="541"/>
      <c r="E97" s="541"/>
      <c r="F97" s="541"/>
      <c r="G97" s="541"/>
      <c r="H97" s="541"/>
      <c r="I97" s="541"/>
      <c r="J97" s="541"/>
      <c r="K97" s="542"/>
    </row>
    <row r="98" spans="2:14">
      <c r="B98" s="346"/>
      <c r="C98" s="55"/>
      <c r="D98" s="55"/>
      <c r="E98" s="55"/>
      <c r="F98" s="55"/>
      <c r="G98" s="55"/>
      <c r="H98" s="55"/>
      <c r="I98" s="55"/>
      <c r="J98" s="55"/>
      <c r="K98" s="347"/>
    </row>
    <row r="99" spans="2:14" ht="15">
      <c r="B99" s="628" t="s">
        <v>1</v>
      </c>
      <c r="C99" s="628" t="s">
        <v>7772</v>
      </c>
      <c r="D99" s="628" t="s">
        <v>7773</v>
      </c>
      <c r="E99" s="628" t="s">
        <v>7774</v>
      </c>
      <c r="F99" s="628" t="s">
        <v>7783</v>
      </c>
      <c r="G99" s="628"/>
      <c r="H99" s="628" t="s">
        <v>7784</v>
      </c>
      <c r="I99" s="628"/>
      <c r="J99" s="628" t="s">
        <v>7785</v>
      </c>
      <c r="K99" s="628"/>
    </row>
    <row r="100" spans="2:14" ht="15">
      <c r="B100" s="628"/>
      <c r="C100" s="628"/>
      <c r="D100" s="628"/>
      <c r="E100" s="628"/>
      <c r="F100" s="420" t="s">
        <v>7774</v>
      </c>
      <c r="G100" s="420" t="s">
        <v>7778</v>
      </c>
      <c r="H100" s="420" t="s">
        <v>7774</v>
      </c>
      <c r="I100" s="420" t="s">
        <v>7778</v>
      </c>
      <c r="J100" s="420" t="s">
        <v>7774</v>
      </c>
      <c r="K100" s="420" t="s">
        <v>7778</v>
      </c>
    </row>
    <row r="101" spans="2:14">
      <c r="B101" s="53" t="str">
        <f t="shared" ref="B101:D114" si="12">B13</f>
        <v>1.0</v>
      </c>
      <c r="C101" s="214" t="str">
        <f t="shared" si="12"/>
        <v>SUBESTAÇÃO ESCOLA POETA</v>
      </c>
      <c r="D101" s="53">
        <f t="shared" si="12"/>
        <v>20411.86</v>
      </c>
      <c r="E101" s="54">
        <f>D101/$D$37</f>
        <v>0.19515217710133737</v>
      </c>
      <c r="F101" s="411"/>
      <c r="G101" s="413">
        <f>IFERROR(D101*F101,"")</f>
        <v>0</v>
      </c>
      <c r="H101" s="410"/>
      <c r="I101" s="196">
        <f>IFERROR(D101*H101,"")</f>
        <v>0</v>
      </c>
      <c r="J101" s="408"/>
      <c r="K101" s="413">
        <f>IFERROR(D101*J101,"")</f>
        <v>0</v>
      </c>
      <c r="L101" s="17" t="str">
        <f t="shared" ref="L101:L110" si="13">IF(F13+H13+J13+J55+H55+F55+F101+H101+J101&gt;1,"CORRIGIR",IF(F13+H13+J13+J55+H55+F55+F101+H101+J101=1,"OK",""))</f>
        <v>OK</v>
      </c>
      <c r="N101" s="415"/>
    </row>
    <row r="102" spans="2:14">
      <c r="B102" s="53" t="str">
        <f t="shared" si="12"/>
        <v>2.0</v>
      </c>
      <c r="C102" s="214" t="str">
        <f t="shared" si="12"/>
        <v>SUBESTAÇÃO ESCOLA SUSTENTAVEL</v>
      </c>
      <c r="D102" s="53">
        <f t="shared" si="12"/>
        <v>34066.32</v>
      </c>
      <c r="E102" s="54">
        <f t="shared" ref="E102:E113" si="14">D102/$D$37</f>
        <v>0.32569871211299856</v>
      </c>
      <c r="F102" s="411"/>
      <c r="G102" s="413">
        <f t="shared" ref="G102:G112" si="15">IFERROR(D102*F102,"")</f>
        <v>0</v>
      </c>
      <c r="H102" s="410"/>
      <c r="I102" s="196">
        <f t="shared" ref="I102:I123" si="16">IFERROR(D102*H102,"")</f>
        <v>0</v>
      </c>
      <c r="J102" s="408"/>
      <c r="K102" s="413">
        <f t="shared" ref="K102:K123" si="17">IFERROR(D102*J102,"")</f>
        <v>0</v>
      </c>
      <c r="L102" s="17" t="str">
        <f t="shared" si="13"/>
        <v>OK</v>
      </c>
      <c r="N102" s="415"/>
    </row>
    <row r="103" spans="2:14">
      <c r="B103" s="53" t="str">
        <f t="shared" si="12"/>
        <v>3.0</v>
      </c>
      <c r="C103" s="214" t="str">
        <f t="shared" si="12"/>
        <v>SUBESTAÇÃO ESCOLA 12 SALAS</v>
      </c>
      <c r="D103" s="53">
        <f t="shared" si="12"/>
        <v>50116.4</v>
      </c>
      <c r="E103" s="54">
        <f t="shared" si="14"/>
        <v>0.47914911078566402</v>
      </c>
      <c r="F103" s="411"/>
      <c r="G103" s="413">
        <f t="shared" si="15"/>
        <v>0</v>
      </c>
      <c r="H103" s="410"/>
      <c r="I103" s="196">
        <f t="shared" si="16"/>
        <v>0</v>
      </c>
      <c r="J103" s="408">
        <v>1</v>
      </c>
      <c r="K103" s="413">
        <f t="shared" si="17"/>
        <v>50116.4</v>
      </c>
      <c r="L103" s="17" t="str">
        <f t="shared" si="13"/>
        <v>OK</v>
      </c>
      <c r="N103" s="415"/>
    </row>
    <row r="104" spans="2:14">
      <c r="B104" s="53">
        <f t="shared" si="12"/>
        <v>0</v>
      </c>
      <c r="C104" s="214">
        <f t="shared" si="12"/>
        <v>0</v>
      </c>
      <c r="D104" s="53">
        <f t="shared" si="12"/>
        <v>0</v>
      </c>
      <c r="E104" s="54">
        <f t="shared" si="14"/>
        <v>0</v>
      </c>
      <c r="F104" s="411"/>
      <c r="G104" s="413">
        <f t="shared" si="15"/>
        <v>0</v>
      </c>
      <c r="H104" s="410"/>
      <c r="I104" s="196">
        <f t="shared" si="16"/>
        <v>0</v>
      </c>
      <c r="J104" s="408"/>
      <c r="K104" s="413">
        <f t="shared" si="17"/>
        <v>0</v>
      </c>
      <c r="L104" s="17" t="str">
        <f t="shared" si="13"/>
        <v/>
      </c>
      <c r="N104" s="415"/>
    </row>
    <row r="105" spans="2:14">
      <c r="B105" s="53">
        <f t="shared" si="12"/>
        <v>0</v>
      </c>
      <c r="C105" s="214">
        <f t="shared" si="12"/>
        <v>0</v>
      </c>
      <c r="D105" s="53">
        <f t="shared" si="12"/>
        <v>0</v>
      </c>
      <c r="E105" s="54">
        <f t="shared" si="14"/>
        <v>0</v>
      </c>
      <c r="F105" s="411"/>
      <c r="G105" s="413">
        <f t="shared" si="15"/>
        <v>0</v>
      </c>
      <c r="H105" s="410"/>
      <c r="I105" s="196">
        <f t="shared" si="16"/>
        <v>0</v>
      </c>
      <c r="J105" s="408"/>
      <c r="K105" s="413">
        <f t="shared" si="17"/>
        <v>0</v>
      </c>
      <c r="L105" s="17" t="str">
        <f t="shared" si="13"/>
        <v>OK</v>
      </c>
      <c r="N105" s="415"/>
    </row>
    <row r="106" spans="2:14">
      <c r="B106" s="53">
        <f t="shared" si="12"/>
        <v>0</v>
      </c>
      <c r="C106" s="214">
        <f t="shared" si="12"/>
        <v>0</v>
      </c>
      <c r="D106" s="53">
        <f t="shared" si="12"/>
        <v>0</v>
      </c>
      <c r="E106" s="54">
        <f t="shared" si="14"/>
        <v>0</v>
      </c>
      <c r="F106" s="411"/>
      <c r="G106" s="413">
        <f t="shared" si="15"/>
        <v>0</v>
      </c>
      <c r="H106" s="410"/>
      <c r="I106" s="196">
        <f t="shared" si="16"/>
        <v>0</v>
      </c>
      <c r="J106" s="408"/>
      <c r="K106" s="413">
        <f t="shared" si="17"/>
        <v>0</v>
      </c>
      <c r="L106" s="17" t="str">
        <f t="shared" si="13"/>
        <v>OK</v>
      </c>
      <c r="N106" s="415"/>
    </row>
    <row r="107" spans="2:14">
      <c r="B107" s="53">
        <f t="shared" si="12"/>
        <v>0</v>
      </c>
      <c r="C107" s="214">
        <f t="shared" si="12"/>
        <v>0</v>
      </c>
      <c r="D107" s="53">
        <f t="shared" si="12"/>
        <v>0</v>
      </c>
      <c r="E107" s="54">
        <f t="shared" si="14"/>
        <v>0</v>
      </c>
      <c r="F107" s="411"/>
      <c r="G107" s="413">
        <f t="shared" si="15"/>
        <v>0</v>
      </c>
      <c r="H107" s="410"/>
      <c r="I107" s="196">
        <f t="shared" si="16"/>
        <v>0</v>
      </c>
      <c r="J107" s="408"/>
      <c r="K107" s="413">
        <f t="shared" si="17"/>
        <v>0</v>
      </c>
      <c r="L107" s="17" t="str">
        <f t="shared" si="13"/>
        <v>OK</v>
      </c>
      <c r="N107" s="415"/>
    </row>
    <row r="108" spans="2:14">
      <c r="B108" s="53">
        <f t="shared" si="12"/>
        <v>0</v>
      </c>
      <c r="C108" s="214">
        <f t="shared" si="12"/>
        <v>0</v>
      </c>
      <c r="D108" s="53">
        <f t="shared" si="12"/>
        <v>0</v>
      </c>
      <c r="E108" s="54">
        <f t="shared" si="14"/>
        <v>0</v>
      </c>
      <c r="F108" s="411">
        <v>1</v>
      </c>
      <c r="G108" s="413">
        <f t="shared" si="15"/>
        <v>0</v>
      </c>
      <c r="H108" s="410"/>
      <c r="I108" s="196">
        <f t="shared" si="16"/>
        <v>0</v>
      </c>
      <c r="J108" s="408"/>
      <c r="K108" s="413">
        <f t="shared" si="17"/>
        <v>0</v>
      </c>
      <c r="L108" s="17" t="str">
        <f t="shared" si="13"/>
        <v>OK</v>
      </c>
      <c r="N108" s="415"/>
    </row>
    <row r="109" spans="2:14">
      <c r="B109" s="53">
        <f t="shared" si="12"/>
        <v>0</v>
      </c>
      <c r="C109" s="214">
        <f t="shared" si="12"/>
        <v>0</v>
      </c>
      <c r="D109" s="53">
        <f t="shared" si="12"/>
        <v>0</v>
      </c>
      <c r="E109" s="54">
        <f t="shared" si="14"/>
        <v>0</v>
      </c>
      <c r="F109" s="411"/>
      <c r="G109" s="413">
        <f t="shared" si="15"/>
        <v>0</v>
      </c>
      <c r="H109" s="410"/>
      <c r="I109" s="196">
        <f t="shared" si="16"/>
        <v>0</v>
      </c>
      <c r="J109" s="408">
        <v>1</v>
      </c>
      <c r="K109" s="413">
        <f t="shared" si="17"/>
        <v>0</v>
      </c>
      <c r="L109" s="17" t="str">
        <f t="shared" si="13"/>
        <v>OK</v>
      </c>
      <c r="N109" s="415"/>
    </row>
    <row r="110" spans="2:14">
      <c r="B110" s="53">
        <f t="shared" si="12"/>
        <v>0</v>
      </c>
      <c r="C110" s="214">
        <f t="shared" si="12"/>
        <v>0</v>
      </c>
      <c r="D110" s="53">
        <f t="shared" si="12"/>
        <v>0</v>
      </c>
      <c r="E110" s="54">
        <f t="shared" si="14"/>
        <v>0</v>
      </c>
      <c r="F110" s="411"/>
      <c r="G110" s="413">
        <f t="shared" si="15"/>
        <v>0</v>
      </c>
      <c r="H110" s="410"/>
      <c r="I110" s="196">
        <f t="shared" si="16"/>
        <v>0</v>
      </c>
      <c r="J110" s="408">
        <v>0.5</v>
      </c>
      <c r="K110" s="413">
        <f t="shared" si="17"/>
        <v>0</v>
      </c>
      <c r="L110" s="17" t="str">
        <f t="shared" si="13"/>
        <v/>
      </c>
      <c r="N110" s="415"/>
    </row>
    <row r="111" spans="2:14">
      <c r="B111" s="53">
        <f t="shared" si="12"/>
        <v>0</v>
      </c>
      <c r="C111" s="214">
        <f t="shared" si="12"/>
        <v>0</v>
      </c>
      <c r="D111" s="53">
        <f t="shared" si="12"/>
        <v>0</v>
      </c>
      <c r="E111" s="54">
        <f t="shared" si="14"/>
        <v>0</v>
      </c>
      <c r="F111" s="411"/>
      <c r="G111" s="413">
        <f t="shared" si="15"/>
        <v>0</v>
      </c>
      <c r="H111" s="410">
        <v>1</v>
      </c>
      <c r="I111" s="196">
        <f t="shared" si="16"/>
        <v>0</v>
      </c>
      <c r="J111" s="408"/>
      <c r="K111" s="413">
        <f t="shared" si="17"/>
        <v>0</v>
      </c>
      <c r="L111" s="17" t="str">
        <f>IF(F23+H23+J23+J68+H68+F68+F111+H111+J111&gt;1,"CORRIGIR",IF(F23+H23+J23+J68+H68+F68+F111+H111+J111=1,"OK",""))</f>
        <v>OK</v>
      </c>
      <c r="N111" s="415"/>
    </row>
    <row r="112" spans="2:14">
      <c r="B112" s="53">
        <f t="shared" si="12"/>
        <v>0</v>
      </c>
      <c r="C112" s="214">
        <f t="shared" si="12"/>
        <v>0</v>
      </c>
      <c r="D112" s="53">
        <f t="shared" si="12"/>
        <v>0</v>
      </c>
      <c r="E112" s="54">
        <f t="shared" si="14"/>
        <v>0</v>
      </c>
      <c r="F112" s="411"/>
      <c r="G112" s="413">
        <f t="shared" si="15"/>
        <v>0</v>
      </c>
      <c r="H112" s="410"/>
      <c r="I112" s="196">
        <f t="shared" si="16"/>
        <v>0</v>
      </c>
      <c r="J112" s="408"/>
      <c r="K112" s="413">
        <f t="shared" si="17"/>
        <v>0</v>
      </c>
      <c r="L112" s="17" t="str">
        <f>IF(F24+H24+J24+J69+H69+F69+F112+H112+J112&gt;1,"CORRIGIR",IF(F24+H24+J24+J69+H69+F69+F112+H112+J112=1,"OK",""))</f>
        <v/>
      </c>
      <c r="N112" s="415"/>
    </row>
    <row r="113" spans="2:14">
      <c r="B113" s="53">
        <f t="shared" si="12"/>
        <v>0</v>
      </c>
      <c r="C113" s="214">
        <f t="shared" si="12"/>
        <v>0</v>
      </c>
      <c r="D113" s="53">
        <f t="shared" si="12"/>
        <v>0</v>
      </c>
      <c r="E113" s="54">
        <f t="shared" si="14"/>
        <v>0</v>
      </c>
      <c r="F113" s="411"/>
      <c r="G113" s="403"/>
      <c r="H113" s="410"/>
      <c r="I113" s="196">
        <f t="shared" si="16"/>
        <v>0</v>
      </c>
      <c r="J113" s="408"/>
      <c r="K113" s="413">
        <f t="shared" si="17"/>
        <v>0</v>
      </c>
      <c r="L113" s="17" t="str">
        <f t="shared" ref="L113:L123" si="18">IF(F25+H25+J25+J71+H71+F71+F113+H113+J113&gt;1,"CORRIGIR",IF(F25+H25+J25+J71+H71+F71+F113+H113+J113=1,"OK",""))</f>
        <v/>
      </c>
      <c r="N113" s="415"/>
    </row>
    <row r="114" spans="2:14">
      <c r="B114" s="53">
        <f t="shared" si="12"/>
        <v>0</v>
      </c>
      <c r="C114" s="214">
        <f t="shared" si="12"/>
        <v>0</v>
      </c>
      <c r="D114" s="53">
        <f t="shared" si="12"/>
        <v>0</v>
      </c>
      <c r="E114" s="54">
        <f>D114/$D$125</f>
        <v>0</v>
      </c>
      <c r="F114" s="411"/>
      <c r="G114" s="403"/>
      <c r="H114" s="410"/>
      <c r="I114" s="196">
        <f t="shared" si="16"/>
        <v>0</v>
      </c>
      <c r="J114" s="408"/>
      <c r="K114" s="413">
        <f t="shared" si="17"/>
        <v>0</v>
      </c>
      <c r="L114" s="17" t="str">
        <f t="shared" si="18"/>
        <v/>
      </c>
      <c r="N114" s="415"/>
    </row>
    <row r="115" spans="2:14">
      <c r="B115" s="53"/>
      <c r="C115" s="403"/>
      <c r="D115" s="53"/>
      <c r="E115" s="54"/>
      <c r="F115" s="411"/>
      <c r="G115" s="403"/>
      <c r="H115" s="410"/>
      <c r="I115" s="196">
        <f t="shared" si="16"/>
        <v>0</v>
      </c>
      <c r="J115" s="408"/>
      <c r="K115" s="413">
        <f t="shared" si="17"/>
        <v>0</v>
      </c>
      <c r="L115" s="17" t="str">
        <f t="shared" si="18"/>
        <v/>
      </c>
    </row>
    <row r="116" spans="2:14">
      <c r="B116" s="53"/>
      <c r="C116" s="403"/>
      <c r="D116" s="53"/>
      <c r="E116" s="54"/>
      <c r="F116" s="411"/>
      <c r="G116" s="403"/>
      <c r="H116" s="410"/>
      <c r="I116" s="196">
        <f t="shared" si="16"/>
        <v>0</v>
      </c>
      <c r="J116" s="408"/>
      <c r="K116" s="413">
        <f t="shared" si="17"/>
        <v>0</v>
      </c>
      <c r="L116" s="17" t="str">
        <f t="shared" si="18"/>
        <v/>
      </c>
    </row>
    <row r="117" spans="2:14">
      <c r="B117" s="403"/>
      <c r="C117" s="403"/>
      <c r="D117" s="53"/>
      <c r="E117" s="54"/>
      <c r="F117" s="411"/>
      <c r="G117" s="403"/>
      <c r="H117" s="410"/>
      <c r="I117" s="196">
        <f t="shared" si="16"/>
        <v>0</v>
      </c>
      <c r="J117" s="408"/>
      <c r="K117" s="413">
        <f t="shared" si="17"/>
        <v>0</v>
      </c>
      <c r="L117" s="17" t="str">
        <f t="shared" si="18"/>
        <v/>
      </c>
    </row>
    <row r="118" spans="2:14">
      <c r="B118" s="403"/>
      <c r="C118" s="403"/>
      <c r="D118" s="403"/>
      <c r="E118" s="407"/>
      <c r="F118" s="411"/>
      <c r="G118" s="403"/>
      <c r="H118" s="410"/>
      <c r="I118" s="196">
        <f t="shared" si="16"/>
        <v>0</v>
      </c>
      <c r="J118" s="408"/>
      <c r="K118" s="413">
        <f t="shared" si="17"/>
        <v>0</v>
      </c>
      <c r="L118" s="17" t="str">
        <f t="shared" si="18"/>
        <v/>
      </c>
    </row>
    <row r="119" spans="2:14">
      <c r="B119" s="403"/>
      <c r="C119" s="403"/>
      <c r="D119" s="403"/>
      <c r="E119" s="407"/>
      <c r="F119" s="411"/>
      <c r="G119" s="403"/>
      <c r="H119" s="410"/>
      <c r="I119" s="196">
        <f t="shared" si="16"/>
        <v>0</v>
      </c>
      <c r="J119" s="408"/>
      <c r="K119" s="413">
        <f t="shared" si="17"/>
        <v>0</v>
      </c>
      <c r="L119" s="17" t="str">
        <f t="shared" si="18"/>
        <v/>
      </c>
    </row>
    <row r="120" spans="2:14">
      <c r="B120" s="403"/>
      <c r="C120" s="403"/>
      <c r="D120" s="403"/>
      <c r="E120" s="407"/>
      <c r="F120" s="411"/>
      <c r="G120" s="403"/>
      <c r="H120" s="410"/>
      <c r="I120" s="196">
        <f t="shared" si="16"/>
        <v>0</v>
      </c>
      <c r="J120" s="408"/>
      <c r="K120" s="413">
        <f t="shared" si="17"/>
        <v>0</v>
      </c>
      <c r="L120" s="17" t="str">
        <f t="shared" si="18"/>
        <v/>
      </c>
    </row>
    <row r="121" spans="2:14">
      <c r="B121" s="403"/>
      <c r="C121" s="403"/>
      <c r="D121" s="403"/>
      <c r="E121" s="407"/>
      <c r="F121" s="411"/>
      <c r="G121" s="403"/>
      <c r="H121" s="410"/>
      <c r="I121" s="196">
        <f t="shared" si="16"/>
        <v>0</v>
      </c>
      <c r="J121" s="408"/>
      <c r="K121" s="413">
        <f t="shared" si="17"/>
        <v>0</v>
      </c>
      <c r="L121" s="17" t="str">
        <f t="shared" si="18"/>
        <v/>
      </c>
    </row>
    <row r="122" spans="2:14">
      <c r="B122" s="403"/>
      <c r="C122" s="403"/>
      <c r="D122" s="403"/>
      <c r="E122" s="407"/>
      <c r="F122" s="411"/>
      <c r="G122" s="403"/>
      <c r="H122" s="410"/>
      <c r="I122" s="196">
        <f t="shared" si="16"/>
        <v>0</v>
      </c>
      <c r="J122" s="408"/>
      <c r="K122" s="413">
        <f t="shared" si="17"/>
        <v>0</v>
      </c>
      <c r="L122" s="17" t="str">
        <f t="shared" si="18"/>
        <v/>
      </c>
    </row>
    <row r="123" spans="2:14">
      <c r="B123" s="403"/>
      <c r="C123" s="403"/>
      <c r="D123" s="403"/>
      <c r="E123" s="407"/>
      <c r="F123" s="400"/>
      <c r="G123" s="403"/>
      <c r="H123" s="410"/>
      <c r="I123" s="196">
        <f t="shared" si="16"/>
        <v>0</v>
      </c>
      <c r="J123" s="408"/>
      <c r="K123" s="413">
        <f t="shared" si="17"/>
        <v>0</v>
      </c>
      <c r="L123" s="17" t="str">
        <f t="shared" si="18"/>
        <v/>
      </c>
    </row>
    <row r="124" spans="2:14">
      <c r="B124" s="416"/>
      <c r="C124" s="416"/>
      <c r="D124" s="416"/>
      <c r="E124" s="409"/>
      <c r="F124" s="416"/>
      <c r="G124" s="416"/>
      <c r="H124" s="416"/>
      <c r="I124" s="416"/>
      <c r="J124" s="416"/>
      <c r="K124" s="416"/>
    </row>
    <row r="125" spans="2:14" ht="15">
      <c r="B125" s="403"/>
      <c r="C125" s="403"/>
      <c r="D125" s="405">
        <f>SUM(D101:D124)</f>
        <v>104594.58</v>
      </c>
      <c r="E125" s="421">
        <f>SUM(E101:E124)</f>
        <v>1</v>
      </c>
      <c r="F125" s="54">
        <f>G125/D125</f>
        <v>0</v>
      </c>
      <c r="G125" s="417">
        <f>SUM(G101:G123)</f>
        <v>0</v>
      </c>
      <c r="H125" s="418">
        <f>I125/D125</f>
        <v>0</v>
      </c>
      <c r="I125" s="423">
        <f>SUM(I101:I123)</f>
        <v>0</v>
      </c>
      <c r="J125" s="418">
        <f>K125/D125</f>
        <v>0.47914911078566402</v>
      </c>
      <c r="K125" s="423">
        <f>SUM(K101:K123)</f>
        <v>50116.4</v>
      </c>
    </row>
    <row r="126" spans="2:14" ht="15">
      <c r="B126" s="403"/>
      <c r="C126" s="403"/>
      <c r="D126" s="403"/>
      <c r="E126" s="403"/>
      <c r="F126" s="402">
        <f>F125+J84</f>
        <v>0.52085088921433598</v>
      </c>
      <c r="G126" s="404">
        <f>G125+K84</f>
        <v>54478.18</v>
      </c>
      <c r="H126" s="422">
        <f>H125+F126</f>
        <v>0.52085088921433598</v>
      </c>
      <c r="I126" s="404">
        <f>I125+G126</f>
        <v>54478.18</v>
      </c>
      <c r="J126" s="422">
        <f>J125+H126</f>
        <v>1</v>
      </c>
      <c r="K126" s="404">
        <f>K125+I126</f>
        <v>104594.58</v>
      </c>
    </row>
    <row r="129" spans="2:12" ht="15">
      <c r="B129" s="17" t="str">
        <f>B87</f>
        <v>POMBAL -PB</v>
      </c>
      <c r="C129" s="426">
        <f ca="1">C87</f>
        <v>46153</v>
      </c>
      <c r="D129" s="425"/>
      <c r="E129"/>
      <c r="F129"/>
      <c r="G129"/>
      <c r="H129"/>
      <c r="I129"/>
      <c r="J129"/>
      <c r="K129"/>
    </row>
    <row r="130" spans="2:12" ht="15">
      <c r="B130" s="17" t="s">
        <v>5773</v>
      </c>
      <c r="C130"/>
      <c r="D130" s="424" t="s">
        <v>7779</v>
      </c>
      <c r="E130" s="424"/>
      <c r="F130" s="424"/>
      <c r="G130"/>
      <c r="H130" s="627" t="s">
        <v>7780</v>
      </c>
      <c r="I130" s="627"/>
      <c r="J130" s="424"/>
      <c r="K130"/>
    </row>
    <row r="131" spans="2:12" ht="15" thickBot="1"/>
    <row r="132" spans="2:12" ht="15">
      <c r="B132" s="7"/>
      <c r="C132" s="8"/>
      <c r="D132" s="336"/>
      <c r="E132" s="336"/>
      <c r="F132" s="336"/>
      <c r="G132" s="336"/>
      <c r="H132" s="339"/>
      <c r="I132" s="339"/>
      <c r="J132" s="339"/>
      <c r="K132" s="340"/>
    </row>
    <row r="133" spans="2:12" ht="15">
      <c r="B133" s="10"/>
      <c r="C133" s="11"/>
      <c r="D133" s="63"/>
      <c r="E133" s="63"/>
      <c r="F133" s="63"/>
      <c r="G133" s="67"/>
      <c r="H133" s="62" t="s">
        <v>85</v>
      </c>
      <c r="I133" s="543">
        <f>I91</f>
        <v>0</v>
      </c>
      <c r="J133" s="544"/>
      <c r="K133" s="545"/>
    </row>
    <row r="134" spans="2:12" ht="15">
      <c r="B134" s="10"/>
      <c r="C134" s="549" t="str">
        <f>C92</f>
        <v>PREFEITURA MUNICIPAL DE POMBAL - PB</v>
      </c>
      <c r="D134" s="549"/>
      <c r="E134" s="549"/>
      <c r="F134" s="549"/>
      <c r="G134" s="67"/>
      <c r="H134" s="62" t="s">
        <v>86</v>
      </c>
      <c r="I134" s="500">
        <f>I92</f>
        <v>0</v>
      </c>
      <c r="J134" s="629"/>
      <c r="K134" s="501"/>
    </row>
    <row r="135" spans="2:12" ht="15">
      <c r="B135" s="10"/>
      <c r="C135" s="549"/>
      <c r="D135" s="549"/>
      <c r="E135" s="549"/>
      <c r="F135" s="549"/>
      <c r="G135" s="67"/>
      <c r="H135" s="229" t="s">
        <v>87</v>
      </c>
      <c r="I135" s="546" t="str">
        <f>I93</f>
        <v>FORNECIMENTO E INSTALAÇÃO DE SUBESTAÇÕES AÉREAS EM DIVERSAS ESCOLAS DO MUNICIPIO DE POMBAL-PB</v>
      </c>
      <c r="J135" s="547"/>
      <c r="K135" s="548"/>
    </row>
    <row r="136" spans="2:12" ht="15">
      <c r="B136" s="10"/>
      <c r="C136" s="549"/>
      <c r="D136" s="549"/>
      <c r="E136" s="549"/>
      <c r="F136" s="549"/>
      <c r="G136" s="63"/>
      <c r="H136" s="71"/>
      <c r="I136" s="71"/>
      <c r="J136" s="71"/>
      <c r="K136" s="342"/>
    </row>
    <row r="137" spans="2:12" ht="15">
      <c r="B137" s="10"/>
      <c r="C137" s="549"/>
      <c r="D137" s="549"/>
      <c r="E137" s="549"/>
      <c r="F137" s="549"/>
      <c r="G137" s="67"/>
      <c r="H137" s="64" t="s">
        <v>88</v>
      </c>
      <c r="I137" s="53" t="s">
        <v>89</v>
      </c>
      <c r="J137" s="53" t="s">
        <v>5742</v>
      </c>
      <c r="K137" s="343" t="s">
        <v>5743</v>
      </c>
    </row>
    <row r="138" spans="2:12" ht="15">
      <c r="B138" s="344"/>
      <c r="C138" s="68"/>
      <c r="D138" s="69"/>
      <c r="E138" s="69"/>
      <c r="F138" s="69"/>
      <c r="G138" s="70"/>
      <c r="H138" s="65" t="str">
        <f>H92</f>
        <v xml:space="preserve">CONTRATO: </v>
      </c>
      <c r="I138" s="53">
        <f>I92</f>
        <v>0</v>
      </c>
      <c r="J138" s="452">
        <f>J96</f>
        <v>85.69</v>
      </c>
      <c r="K138" s="345">
        <f>K96</f>
        <v>0.252</v>
      </c>
    </row>
    <row r="139" spans="2:12" ht="15">
      <c r="B139" s="540" t="s">
        <v>7771</v>
      </c>
      <c r="C139" s="541"/>
      <c r="D139" s="541"/>
      <c r="E139" s="541"/>
      <c r="F139" s="541"/>
      <c r="G139" s="541"/>
      <c r="H139" s="541"/>
      <c r="I139" s="541"/>
      <c r="J139" s="541"/>
      <c r="K139" s="542"/>
    </row>
    <row r="140" spans="2:12">
      <c r="B140" s="346"/>
      <c r="C140" s="55"/>
      <c r="D140" s="55"/>
      <c r="E140" s="55"/>
      <c r="F140" s="55"/>
      <c r="G140" s="55"/>
      <c r="H140" s="55"/>
      <c r="I140" s="55"/>
      <c r="J140" s="55"/>
      <c r="K140" s="347"/>
    </row>
    <row r="141" spans="2:12" ht="15">
      <c r="B141" s="628" t="s">
        <v>1</v>
      </c>
      <c r="C141" s="628" t="s">
        <v>7772</v>
      </c>
      <c r="D141" s="628" t="s">
        <v>7773</v>
      </c>
      <c r="E141" s="628" t="s">
        <v>7774</v>
      </c>
      <c r="F141" s="628" t="s">
        <v>16614</v>
      </c>
      <c r="G141" s="628"/>
      <c r="H141" s="628" t="s">
        <v>16615</v>
      </c>
      <c r="I141" s="628"/>
      <c r="J141" s="628" t="s">
        <v>16616</v>
      </c>
      <c r="K141" s="628"/>
    </row>
    <row r="142" spans="2:12" ht="15">
      <c r="B142" s="628"/>
      <c r="C142" s="628"/>
      <c r="D142" s="628"/>
      <c r="E142" s="628"/>
      <c r="F142" s="420" t="s">
        <v>7774</v>
      </c>
      <c r="G142" s="420" t="s">
        <v>7778</v>
      </c>
      <c r="H142" s="420" t="s">
        <v>7774</v>
      </c>
      <c r="I142" s="420" t="s">
        <v>7778</v>
      </c>
      <c r="J142" s="420" t="s">
        <v>7774</v>
      </c>
      <c r="K142" s="420" t="s">
        <v>7778</v>
      </c>
    </row>
    <row r="143" spans="2:12">
      <c r="B143" s="53" t="str">
        <f t="shared" ref="B143:D156" si="19">B13</f>
        <v>1.0</v>
      </c>
      <c r="C143" s="214" t="str">
        <f t="shared" si="19"/>
        <v>SUBESTAÇÃO ESCOLA POETA</v>
      </c>
      <c r="D143" s="53">
        <f t="shared" si="19"/>
        <v>20411.86</v>
      </c>
      <c r="E143" s="54">
        <f>D143/$D$125</f>
        <v>0.19515217710133737</v>
      </c>
      <c r="F143" s="411"/>
      <c r="G143" s="413">
        <f>IFERROR(D143*F143,"")</f>
        <v>0</v>
      </c>
      <c r="H143" s="410"/>
      <c r="I143" s="196">
        <f>IFERROR(D143*H143,"")</f>
        <v>0</v>
      </c>
      <c r="J143" s="408"/>
      <c r="K143" s="413">
        <f>IFERROR(D143*J143,"")</f>
        <v>0</v>
      </c>
      <c r="L143" s="17" t="str">
        <f>IF(F55+H55+J55+J97+H97+F97+F143+H143+J143&gt;1,"CORRIGIR",IF(F55+H55+J55+J97+H97+F97+F143+H143+J143=1,"OK",""))</f>
        <v/>
      </c>
    </row>
    <row r="144" spans="2:12">
      <c r="B144" s="53" t="str">
        <f t="shared" si="19"/>
        <v>2.0</v>
      </c>
      <c r="C144" s="214" t="str">
        <f t="shared" si="19"/>
        <v>SUBESTAÇÃO ESCOLA SUSTENTAVEL</v>
      </c>
      <c r="D144" s="53">
        <f t="shared" si="19"/>
        <v>34066.32</v>
      </c>
      <c r="E144" s="54">
        <f t="shared" ref="E144:E156" si="20">D144/$D$125</f>
        <v>0.32569871211299856</v>
      </c>
      <c r="F144" s="411"/>
      <c r="G144" s="413">
        <f t="shared" ref="G144:G156" si="21">IFERROR(D144*F144,"")</f>
        <v>0</v>
      </c>
      <c r="H144" s="410"/>
      <c r="I144" s="196">
        <f t="shared" ref="I144:I165" si="22">IFERROR(D144*H144,"")</f>
        <v>0</v>
      </c>
      <c r="J144" s="408"/>
      <c r="K144" s="413">
        <f t="shared" ref="K144:K165" si="23">IFERROR(D144*J144,"")</f>
        <v>0</v>
      </c>
      <c r="L144" s="17" t="str">
        <f>IF(F56+H56+J56+J98+H98+F98+F144+H144+J144&gt;1,"CORRIGIR",IF(F56+H56+J56+J98+H98+F98+F144+H144+J144=1,"OK",""))</f>
        <v/>
      </c>
    </row>
    <row r="145" spans="2:12">
      <c r="B145" s="53" t="str">
        <f t="shared" si="19"/>
        <v>3.0</v>
      </c>
      <c r="C145" s="214" t="str">
        <f t="shared" si="19"/>
        <v>SUBESTAÇÃO ESCOLA 12 SALAS</v>
      </c>
      <c r="D145" s="53">
        <f t="shared" si="19"/>
        <v>50116.4</v>
      </c>
      <c r="E145" s="54">
        <f t="shared" si="20"/>
        <v>0.47914911078566402</v>
      </c>
      <c r="F145" s="411"/>
      <c r="G145" s="413">
        <f t="shared" si="21"/>
        <v>0</v>
      </c>
      <c r="H145" s="410"/>
      <c r="I145" s="196">
        <f t="shared" si="22"/>
        <v>0</v>
      </c>
      <c r="J145" s="408"/>
      <c r="K145" s="413">
        <f t="shared" si="23"/>
        <v>0</v>
      </c>
    </row>
    <row r="146" spans="2:12">
      <c r="B146" s="53">
        <f t="shared" si="19"/>
        <v>0</v>
      </c>
      <c r="C146" s="214">
        <f t="shared" si="19"/>
        <v>0</v>
      </c>
      <c r="D146" s="53">
        <f t="shared" si="19"/>
        <v>0</v>
      </c>
      <c r="E146" s="54">
        <f t="shared" si="20"/>
        <v>0</v>
      </c>
      <c r="F146" s="411">
        <v>1</v>
      </c>
      <c r="G146" s="413">
        <f t="shared" si="21"/>
        <v>0</v>
      </c>
      <c r="H146" s="410"/>
      <c r="I146" s="196">
        <f t="shared" si="22"/>
        <v>0</v>
      </c>
      <c r="J146" s="408"/>
      <c r="K146" s="413">
        <f t="shared" si="23"/>
        <v>0</v>
      </c>
    </row>
    <row r="147" spans="2:12">
      <c r="B147" s="53">
        <f t="shared" si="19"/>
        <v>0</v>
      </c>
      <c r="C147" s="214">
        <f t="shared" si="19"/>
        <v>0</v>
      </c>
      <c r="D147" s="53">
        <f t="shared" si="19"/>
        <v>0</v>
      </c>
      <c r="E147" s="54">
        <f t="shared" si="20"/>
        <v>0</v>
      </c>
      <c r="F147" s="411"/>
      <c r="G147" s="413">
        <f t="shared" si="21"/>
        <v>0</v>
      </c>
      <c r="H147" s="410"/>
      <c r="I147" s="196">
        <f t="shared" si="22"/>
        <v>0</v>
      </c>
      <c r="J147" s="408"/>
      <c r="K147" s="413">
        <f t="shared" si="23"/>
        <v>0</v>
      </c>
    </row>
    <row r="148" spans="2:12">
      <c r="B148" s="53">
        <f t="shared" si="19"/>
        <v>0</v>
      </c>
      <c r="C148" s="214">
        <f t="shared" si="19"/>
        <v>0</v>
      </c>
      <c r="D148" s="53">
        <f t="shared" si="19"/>
        <v>0</v>
      </c>
      <c r="E148" s="54">
        <f t="shared" si="20"/>
        <v>0</v>
      </c>
      <c r="F148" s="411"/>
      <c r="G148" s="413">
        <f t="shared" si="21"/>
        <v>0</v>
      </c>
      <c r="H148" s="410"/>
      <c r="I148" s="196">
        <f t="shared" si="22"/>
        <v>0</v>
      </c>
      <c r="J148" s="408"/>
      <c r="K148" s="413">
        <f t="shared" si="23"/>
        <v>0</v>
      </c>
    </row>
    <row r="149" spans="2:12">
      <c r="B149" s="53">
        <f t="shared" si="19"/>
        <v>0</v>
      </c>
      <c r="C149" s="214">
        <f t="shared" si="19"/>
        <v>0</v>
      </c>
      <c r="D149" s="53">
        <f t="shared" si="19"/>
        <v>0</v>
      </c>
      <c r="E149" s="54">
        <f t="shared" si="20"/>
        <v>0</v>
      </c>
      <c r="F149" s="411"/>
      <c r="G149" s="413">
        <f t="shared" si="21"/>
        <v>0</v>
      </c>
      <c r="H149" s="410"/>
      <c r="I149" s="196">
        <f t="shared" si="22"/>
        <v>0</v>
      </c>
      <c r="J149" s="408"/>
      <c r="K149" s="413">
        <f t="shared" si="23"/>
        <v>0</v>
      </c>
    </row>
    <row r="150" spans="2:12">
      <c r="B150" s="53">
        <f t="shared" si="19"/>
        <v>0</v>
      </c>
      <c r="C150" s="214">
        <f t="shared" si="19"/>
        <v>0</v>
      </c>
      <c r="D150" s="53">
        <f t="shared" si="19"/>
        <v>0</v>
      </c>
      <c r="E150" s="54">
        <f t="shared" si="20"/>
        <v>0</v>
      </c>
      <c r="F150" s="411"/>
      <c r="G150" s="413">
        <f t="shared" si="21"/>
        <v>0</v>
      </c>
      <c r="H150" s="410"/>
      <c r="I150" s="196">
        <f t="shared" si="22"/>
        <v>0</v>
      </c>
      <c r="J150" s="408"/>
      <c r="K150" s="413">
        <f t="shared" si="23"/>
        <v>0</v>
      </c>
    </row>
    <row r="151" spans="2:12">
      <c r="B151" s="53">
        <f t="shared" si="19"/>
        <v>0</v>
      </c>
      <c r="C151" s="214">
        <f t="shared" si="19"/>
        <v>0</v>
      </c>
      <c r="D151" s="53">
        <f t="shared" si="19"/>
        <v>0</v>
      </c>
      <c r="E151" s="54">
        <f t="shared" si="20"/>
        <v>0</v>
      </c>
      <c r="F151" s="411"/>
      <c r="G151" s="413">
        <f t="shared" si="21"/>
        <v>0</v>
      </c>
      <c r="H151" s="410"/>
      <c r="I151" s="196">
        <f t="shared" si="22"/>
        <v>0</v>
      </c>
      <c r="J151" s="408"/>
      <c r="K151" s="413">
        <f t="shared" si="23"/>
        <v>0</v>
      </c>
    </row>
    <row r="152" spans="2:12">
      <c r="B152" s="53">
        <f t="shared" si="19"/>
        <v>0</v>
      </c>
      <c r="C152" s="214">
        <f t="shared" si="19"/>
        <v>0</v>
      </c>
      <c r="D152" s="53">
        <f t="shared" si="19"/>
        <v>0</v>
      </c>
      <c r="E152" s="54">
        <f t="shared" si="20"/>
        <v>0</v>
      </c>
      <c r="F152" s="411">
        <v>0.5</v>
      </c>
      <c r="G152" s="413">
        <f t="shared" si="21"/>
        <v>0</v>
      </c>
      <c r="H152" s="410"/>
      <c r="I152" s="196">
        <f t="shared" si="22"/>
        <v>0</v>
      </c>
      <c r="J152" s="408"/>
      <c r="K152" s="413">
        <f t="shared" si="23"/>
        <v>0</v>
      </c>
    </row>
    <row r="153" spans="2:12">
      <c r="B153" s="53">
        <f t="shared" si="19"/>
        <v>0</v>
      </c>
      <c r="C153" s="214">
        <f t="shared" si="19"/>
        <v>0</v>
      </c>
      <c r="D153" s="53">
        <f t="shared" si="19"/>
        <v>0</v>
      </c>
      <c r="E153" s="54">
        <f t="shared" si="20"/>
        <v>0</v>
      </c>
      <c r="F153" s="411"/>
      <c r="G153" s="413">
        <f t="shared" si="21"/>
        <v>0</v>
      </c>
      <c r="H153" s="410"/>
      <c r="I153" s="196">
        <f t="shared" si="22"/>
        <v>0</v>
      </c>
      <c r="J153" s="408"/>
      <c r="K153" s="413">
        <f t="shared" si="23"/>
        <v>0</v>
      </c>
    </row>
    <row r="154" spans="2:12">
      <c r="B154" s="53">
        <f t="shared" si="19"/>
        <v>0</v>
      </c>
      <c r="C154" s="214">
        <f t="shared" si="19"/>
        <v>0</v>
      </c>
      <c r="D154" s="53">
        <f t="shared" si="19"/>
        <v>0</v>
      </c>
      <c r="E154" s="54">
        <f t="shared" si="20"/>
        <v>0</v>
      </c>
      <c r="F154" s="411"/>
      <c r="G154" s="413">
        <f t="shared" si="21"/>
        <v>0</v>
      </c>
      <c r="H154" s="410"/>
      <c r="I154" s="196">
        <f t="shared" si="22"/>
        <v>0</v>
      </c>
      <c r="J154" s="408"/>
      <c r="K154" s="413">
        <f t="shared" si="23"/>
        <v>0</v>
      </c>
    </row>
    <row r="155" spans="2:12">
      <c r="B155" s="53">
        <f t="shared" si="19"/>
        <v>0</v>
      </c>
      <c r="C155" s="214">
        <f t="shared" si="19"/>
        <v>0</v>
      </c>
      <c r="D155" s="53">
        <f t="shared" si="19"/>
        <v>0</v>
      </c>
      <c r="E155" s="54">
        <f t="shared" si="20"/>
        <v>0</v>
      </c>
      <c r="F155" s="411">
        <v>0.5</v>
      </c>
      <c r="G155" s="413">
        <f t="shared" si="21"/>
        <v>0</v>
      </c>
      <c r="H155" s="410">
        <v>0.5</v>
      </c>
      <c r="I155" s="196">
        <f t="shared" si="22"/>
        <v>0</v>
      </c>
      <c r="J155" s="408"/>
      <c r="K155" s="413">
        <f t="shared" si="23"/>
        <v>0</v>
      </c>
    </row>
    <row r="156" spans="2:12">
      <c r="B156" s="53">
        <f t="shared" si="19"/>
        <v>0</v>
      </c>
      <c r="C156" s="214">
        <f t="shared" si="19"/>
        <v>0</v>
      </c>
      <c r="D156" s="53">
        <f t="shared" si="19"/>
        <v>0</v>
      </c>
      <c r="E156" s="54">
        <f t="shared" si="20"/>
        <v>0</v>
      </c>
      <c r="F156" s="411"/>
      <c r="G156" s="413">
        <f t="shared" si="21"/>
        <v>0</v>
      </c>
      <c r="H156" s="410">
        <v>1</v>
      </c>
      <c r="I156" s="196">
        <f t="shared" si="22"/>
        <v>0</v>
      </c>
      <c r="J156" s="408"/>
      <c r="K156" s="413">
        <f t="shared" si="23"/>
        <v>0</v>
      </c>
    </row>
    <row r="157" spans="2:12">
      <c r="B157" s="53"/>
      <c r="C157" s="403"/>
      <c r="D157" s="53"/>
      <c r="E157" s="54"/>
      <c r="F157" s="411"/>
      <c r="G157" s="413"/>
      <c r="H157" s="410"/>
      <c r="I157" s="196">
        <f t="shared" si="22"/>
        <v>0</v>
      </c>
      <c r="J157" s="408"/>
      <c r="K157" s="413">
        <f t="shared" si="23"/>
        <v>0</v>
      </c>
    </row>
    <row r="158" spans="2:12">
      <c r="B158" s="53"/>
      <c r="C158" s="403"/>
      <c r="D158" s="53"/>
      <c r="E158" s="54"/>
      <c r="F158" s="411"/>
      <c r="G158" s="403"/>
      <c r="H158" s="410"/>
      <c r="I158" s="196">
        <f t="shared" si="22"/>
        <v>0</v>
      </c>
      <c r="J158" s="408"/>
      <c r="K158" s="413">
        <f t="shared" si="23"/>
        <v>0</v>
      </c>
    </row>
    <row r="159" spans="2:12">
      <c r="B159" s="403"/>
      <c r="C159" s="403"/>
      <c r="D159" s="53"/>
      <c r="E159" s="54"/>
      <c r="F159" s="411"/>
      <c r="G159" s="403"/>
      <c r="H159" s="410"/>
      <c r="I159" s="196">
        <f t="shared" si="22"/>
        <v>0</v>
      </c>
      <c r="J159" s="408"/>
      <c r="K159" s="413">
        <f t="shared" si="23"/>
        <v>0</v>
      </c>
      <c r="L159" s="17" t="str">
        <f t="shared" ref="L159:L165" si="24">IF(F71+H71+J71+J117+H117+F117+F159+H159+J159&gt;1,"CORRIGIR",IF(F71+H71+J71+J117+H117+F117+F159+H159+J159=1,"OK",""))</f>
        <v/>
      </c>
    </row>
    <row r="160" spans="2:12">
      <c r="B160" s="403"/>
      <c r="C160" s="403"/>
      <c r="D160" s="403"/>
      <c r="E160" s="407"/>
      <c r="F160" s="411"/>
      <c r="G160" s="403"/>
      <c r="H160" s="410"/>
      <c r="I160" s="196">
        <f t="shared" si="22"/>
        <v>0</v>
      </c>
      <c r="J160" s="408"/>
      <c r="K160" s="413">
        <f t="shared" si="23"/>
        <v>0</v>
      </c>
      <c r="L160" s="17" t="str">
        <f t="shared" si="24"/>
        <v/>
      </c>
    </row>
    <row r="161" spans="2:12">
      <c r="B161" s="403"/>
      <c r="C161" s="403"/>
      <c r="D161" s="403"/>
      <c r="E161" s="407"/>
      <c r="F161" s="411"/>
      <c r="G161" s="403"/>
      <c r="H161" s="410"/>
      <c r="I161" s="196">
        <f t="shared" si="22"/>
        <v>0</v>
      </c>
      <c r="J161" s="408"/>
      <c r="K161" s="413">
        <f t="shared" si="23"/>
        <v>0</v>
      </c>
      <c r="L161" s="17" t="str">
        <f t="shared" si="24"/>
        <v/>
      </c>
    </row>
    <row r="162" spans="2:12">
      <c r="B162" s="403"/>
      <c r="C162" s="403"/>
      <c r="D162" s="403"/>
      <c r="E162" s="407"/>
      <c r="F162" s="411"/>
      <c r="G162" s="403"/>
      <c r="H162" s="410"/>
      <c r="I162" s="196">
        <f t="shared" si="22"/>
        <v>0</v>
      </c>
      <c r="J162" s="408"/>
      <c r="K162" s="413">
        <f t="shared" si="23"/>
        <v>0</v>
      </c>
      <c r="L162" s="17" t="str">
        <f t="shared" si="24"/>
        <v/>
      </c>
    </row>
    <row r="163" spans="2:12">
      <c r="B163" s="403"/>
      <c r="C163" s="403"/>
      <c r="D163" s="403"/>
      <c r="E163" s="407"/>
      <c r="F163" s="411"/>
      <c r="G163" s="403"/>
      <c r="H163" s="410"/>
      <c r="I163" s="196">
        <f t="shared" si="22"/>
        <v>0</v>
      </c>
      <c r="J163" s="408"/>
      <c r="K163" s="413">
        <f t="shared" si="23"/>
        <v>0</v>
      </c>
      <c r="L163" s="17" t="str">
        <f t="shared" si="24"/>
        <v/>
      </c>
    </row>
    <row r="164" spans="2:12">
      <c r="B164" s="403"/>
      <c r="C164" s="403"/>
      <c r="D164" s="403"/>
      <c r="E164" s="407"/>
      <c r="F164" s="411"/>
      <c r="G164" s="403"/>
      <c r="H164" s="410"/>
      <c r="I164" s="196">
        <f t="shared" si="22"/>
        <v>0</v>
      </c>
      <c r="J164" s="408"/>
      <c r="K164" s="413">
        <f t="shared" si="23"/>
        <v>0</v>
      </c>
      <c r="L164" s="17" t="str">
        <f t="shared" si="24"/>
        <v/>
      </c>
    </row>
    <row r="165" spans="2:12">
      <c r="B165" s="403"/>
      <c r="C165" s="403"/>
      <c r="D165" s="403"/>
      <c r="E165" s="407"/>
      <c r="F165" s="400"/>
      <c r="G165" s="403"/>
      <c r="H165" s="410"/>
      <c r="I165" s="196">
        <f t="shared" si="22"/>
        <v>0</v>
      </c>
      <c r="J165" s="408"/>
      <c r="K165" s="413">
        <f t="shared" si="23"/>
        <v>0</v>
      </c>
      <c r="L165" s="17" t="str">
        <f t="shared" si="24"/>
        <v/>
      </c>
    </row>
    <row r="166" spans="2:12">
      <c r="B166" s="416"/>
      <c r="C166" s="416"/>
      <c r="D166" s="416"/>
      <c r="E166" s="409"/>
      <c r="F166" s="416"/>
      <c r="G166" s="416"/>
      <c r="H166" s="416"/>
      <c r="I166" s="416"/>
      <c r="J166" s="416"/>
      <c r="K166" s="416"/>
    </row>
    <row r="167" spans="2:12" ht="15">
      <c r="B167" s="403"/>
      <c r="C167" s="403"/>
      <c r="D167" s="405">
        <f>SUM(D143:D166)</f>
        <v>104594.58</v>
      </c>
      <c r="E167" s="421">
        <f>SUM(E143:E166)</f>
        <v>1</v>
      </c>
      <c r="F167" s="54">
        <f>G167/D167</f>
        <v>0</v>
      </c>
      <c r="G167" s="417">
        <f>SUM(G143:G165)</f>
        <v>0</v>
      </c>
      <c r="H167" s="418">
        <f>I167/D167</f>
        <v>0</v>
      </c>
      <c r="I167" s="423">
        <f>SUM(I143:I165)</f>
        <v>0</v>
      </c>
      <c r="J167" s="418">
        <f>K167/D167</f>
        <v>0</v>
      </c>
      <c r="K167" s="423">
        <f>SUM(K143:K165)</f>
        <v>0</v>
      </c>
    </row>
    <row r="168" spans="2:12" ht="15">
      <c r="B168" s="403"/>
      <c r="C168" s="403"/>
      <c r="D168" s="403"/>
      <c r="E168" s="403"/>
      <c r="F168" s="402">
        <f>F167+J126</f>
        <v>1</v>
      </c>
      <c r="G168" s="404">
        <f>G167+K126</f>
        <v>104594.58</v>
      </c>
      <c r="H168" s="422">
        <f>H167+F168</f>
        <v>1</v>
      </c>
      <c r="I168" s="404">
        <f>I167+G168</f>
        <v>104594.58</v>
      </c>
      <c r="J168" s="422">
        <f>J167+H168</f>
        <v>1</v>
      </c>
      <c r="K168" s="404">
        <f>K167+I168</f>
        <v>104594.58</v>
      </c>
    </row>
    <row r="171" spans="2:12" ht="15">
      <c r="B171" s="17" t="str">
        <f>B129</f>
        <v>POMBAL -PB</v>
      </c>
      <c r="C171" s="426">
        <f ca="1">C129</f>
        <v>46153</v>
      </c>
      <c r="D171" s="425"/>
      <c r="E171"/>
      <c r="F171"/>
      <c r="G171"/>
      <c r="H171"/>
      <c r="I171"/>
      <c r="J171"/>
      <c r="K171"/>
    </row>
    <row r="172" spans="2:12" ht="15">
      <c r="B172" s="17" t="s">
        <v>5773</v>
      </c>
      <c r="C172"/>
      <c r="D172" s="424" t="s">
        <v>7779</v>
      </c>
      <c r="E172" s="424"/>
      <c r="F172" s="424"/>
      <c r="G172"/>
      <c r="H172" s="627" t="s">
        <v>7780</v>
      </c>
      <c r="I172" s="627"/>
      <c r="J172" s="424"/>
      <c r="K172"/>
    </row>
  </sheetData>
  <mergeCells count="49">
    <mergeCell ref="H172:I172"/>
    <mergeCell ref="I133:K133"/>
    <mergeCell ref="C134:F137"/>
    <mergeCell ref="I135:K135"/>
    <mergeCell ref="B139:K139"/>
    <mergeCell ref="B141:B142"/>
    <mergeCell ref="C141:C142"/>
    <mergeCell ref="D141:D142"/>
    <mergeCell ref="E141:E142"/>
    <mergeCell ref="F141:G141"/>
    <mergeCell ref="H141:I141"/>
    <mergeCell ref="J141:K141"/>
    <mergeCell ref="I134:K134"/>
    <mergeCell ref="I3:K3"/>
    <mergeCell ref="I5:K5"/>
    <mergeCell ref="B9:K9"/>
    <mergeCell ref="C4:F7"/>
    <mergeCell ref="F11:G11"/>
    <mergeCell ref="H11:I11"/>
    <mergeCell ref="J11:K11"/>
    <mergeCell ref="B11:B12"/>
    <mergeCell ref="C11:C12"/>
    <mergeCell ref="D11:D12"/>
    <mergeCell ref="E11:E12"/>
    <mergeCell ref="H42:I42"/>
    <mergeCell ref="I45:K45"/>
    <mergeCell ref="C46:F49"/>
    <mergeCell ref="I47:K47"/>
    <mergeCell ref="B51:K51"/>
    <mergeCell ref="B53:B54"/>
    <mergeCell ref="C53:C54"/>
    <mergeCell ref="D53:D54"/>
    <mergeCell ref="E53:E54"/>
    <mergeCell ref="F53:G53"/>
    <mergeCell ref="H53:I53"/>
    <mergeCell ref="J53:K53"/>
    <mergeCell ref="H88:I88"/>
    <mergeCell ref="I91:K91"/>
    <mergeCell ref="C92:F95"/>
    <mergeCell ref="I93:K93"/>
    <mergeCell ref="H130:I130"/>
    <mergeCell ref="B97:K97"/>
    <mergeCell ref="B99:B100"/>
    <mergeCell ref="C99:C100"/>
    <mergeCell ref="D99:D100"/>
    <mergeCell ref="E99:E100"/>
    <mergeCell ref="F99:G99"/>
    <mergeCell ref="H99:I99"/>
    <mergeCell ref="J99:K99"/>
  </mergeCells>
  <printOptions horizontalCentered="1" verticalCentered="1"/>
  <pageMargins left="0.31496062992125984" right="0.31496062992125984" top="0.19685039370078741" bottom="0.19685039370078741" header="0.31496062992125984" footer="0.31496062992125984"/>
  <pageSetup paperSize="9" scale="39" fitToHeight="0" orientation="portrait" r:id="rId1"/>
  <rowBreaks count="2" manualBreakCount="2">
    <brk id="43" min="1" max="10" man="1"/>
    <brk id="89" min="1" max="10" man="1"/>
  </rowBreaks>
  <drawing r:id="rId2"/>
  <legacy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E7A7B-7E86-46E3-966C-8E9A05728994}">
  <dimension ref="B1:J198"/>
  <sheetViews>
    <sheetView view="pageBreakPreview" zoomScale="60" zoomScaleNormal="100" workbookViewId="0">
      <selection activeCell="V30" sqref="V30"/>
    </sheetView>
  </sheetViews>
  <sheetFormatPr defaultRowHeight="15"/>
  <cols>
    <col min="2" max="2" width="17" customWidth="1"/>
    <col min="3" max="3" width="93.140625" customWidth="1"/>
    <col min="4" max="4" width="13" customWidth="1"/>
    <col min="5" max="5" width="17.140625" customWidth="1"/>
    <col min="6" max="6" width="22.5703125" customWidth="1"/>
    <col min="7" max="7" width="11" customWidth="1"/>
    <col min="8" max="8" width="11.28515625" customWidth="1"/>
    <col min="10" max="10" width="13.7109375" bestFit="1" customWidth="1"/>
  </cols>
  <sheetData>
    <row r="1" spans="2:10">
      <c r="B1" s="453" t="s">
        <v>16617</v>
      </c>
      <c r="C1" s="454"/>
      <c r="D1" s="454"/>
      <c r="E1" s="454"/>
      <c r="F1" s="454"/>
      <c r="G1" s="454"/>
      <c r="H1" s="455"/>
    </row>
    <row r="2" spans="2:10">
      <c r="B2" s="456" t="s">
        <v>85</v>
      </c>
      <c r="C2" s="457" cm="1">
        <f t="array" ref="C2:D2">'Plan. Orçam. Resumo'!D8:E8</f>
        <v>0</v>
      </c>
      <c r="D2" s="457">
        <v>0</v>
      </c>
      <c r="E2" s="457"/>
      <c r="F2" s="457"/>
      <c r="G2" s="457"/>
      <c r="H2" s="458"/>
    </row>
    <row r="3" spans="2:10">
      <c r="B3" s="456" t="s">
        <v>16618</v>
      </c>
      <c r="C3" s="457" t="s">
        <v>16619</v>
      </c>
      <c r="D3" s="457"/>
      <c r="E3" s="457"/>
      <c r="F3" s="457"/>
      <c r="G3" s="457"/>
      <c r="H3" s="458"/>
    </row>
    <row r="4" spans="2:10">
      <c r="B4" s="456" t="s">
        <v>86</v>
      </c>
      <c r="C4" s="457" cm="1">
        <f t="array" ref="C4:D4">'Plan. Orçam. Resumo'!D9:E9</f>
        <v>0</v>
      </c>
      <c r="D4" s="457">
        <v>0</v>
      </c>
      <c r="E4" s="457"/>
      <c r="F4" s="457"/>
      <c r="G4" s="457"/>
      <c r="H4" s="458"/>
    </row>
    <row r="5" spans="2:10" ht="37.5" customHeight="1">
      <c r="B5" s="456" t="s">
        <v>87</v>
      </c>
      <c r="C5" s="459" t="str" cm="1">
        <f t="array" ref="C5:D5">'Plan. Orçam. Resumo'!D10:E10</f>
        <v>FORNECIMENTO E INSTALAÇÃO DE SUBESTAÇÕES AÉREAS EM DIVERSAS ESCOLAS DO MUNICIPIO DE POMBAL-PB</v>
      </c>
      <c r="D5" s="457">
        <v>0</v>
      </c>
      <c r="E5" s="457"/>
      <c r="F5" s="457" t="s">
        <v>5742</v>
      </c>
      <c r="G5" s="460">
        <f>[1]Encargos!C36</f>
        <v>91.01</v>
      </c>
      <c r="H5" s="458"/>
    </row>
    <row r="6" spans="2:10">
      <c r="B6" s="456" t="s">
        <v>88</v>
      </c>
      <c r="C6" s="457" t="str">
        <f>'Plan. Orçam. Resumo'!F9</f>
        <v>SINAPI-PB / 12-2025</v>
      </c>
      <c r="D6" s="457"/>
      <c r="E6" s="457"/>
      <c r="F6" s="457" t="s">
        <v>16620</v>
      </c>
      <c r="G6" s="461">
        <f>[1]BDI!C31</f>
        <v>0.23280000000000001</v>
      </c>
      <c r="H6" s="458"/>
    </row>
    <row r="7" spans="2:10" ht="15.75">
      <c r="B7" s="630" t="s">
        <v>16621</v>
      </c>
      <c r="C7" s="631"/>
      <c r="D7" s="631"/>
      <c r="E7" s="631"/>
      <c r="F7" s="631"/>
      <c r="G7" s="631"/>
      <c r="H7" s="632"/>
    </row>
    <row r="8" spans="2:10" ht="51.75" customHeight="1">
      <c r="B8" s="462" t="s">
        <v>16622</v>
      </c>
      <c r="C8" s="463" t="s">
        <v>5744</v>
      </c>
      <c r="D8" s="464" t="s">
        <v>5746</v>
      </c>
      <c r="E8" s="465" t="s">
        <v>16623</v>
      </c>
      <c r="F8" s="465" t="s">
        <v>16624</v>
      </c>
      <c r="G8" s="464" t="s">
        <v>16625</v>
      </c>
      <c r="H8" s="466" t="s">
        <v>16626</v>
      </c>
    </row>
    <row r="9" spans="2:10" ht="35.25" customHeight="1">
      <c r="B9" s="467"/>
      <c r="C9" s="467"/>
      <c r="D9" s="468"/>
      <c r="E9" s="468"/>
      <c r="F9" s="469" t="e">
        <f>SUM(F10:F186)</f>
        <v>#REF!</v>
      </c>
      <c r="G9" s="469" t="s">
        <v>7774</v>
      </c>
      <c r="H9" s="469" t="s">
        <v>7774</v>
      </c>
      <c r="J9" s="470" t="e">
        <f>SUM(F10:F154)</f>
        <v>#REF!</v>
      </c>
    </row>
    <row r="10" spans="2:10">
      <c r="B10" s="236" t="e">
        <f>'Plan. Global'!H12</f>
        <v>#REF!</v>
      </c>
      <c r="C10" s="471" t="e">
        <f>'Plan. Global'!I12</f>
        <v>#REF!</v>
      </c>
      <c r="D10" s="470" t="e">
        <f>'Plan. Global'!K12</f>
        <v>#REF!</v>
      </c>
      <c r="E10" s="470" t="e">
        <f>'Plan. Global'!M12</f>
        <v>#REF!</v>
      </c>
      <c r="F10" s="470" t="e">
        <f>D10*E10</f>
        <v>#REF!</v>
      </c>
      <c r="G10" s="472" t="e">
        <f>F10/$F$9</f>
        <v>#REF!</v>
      </c>
      <c r="H10" s="473" t="e">
        <f>G10</f>
        <v>#REF!</v>
      </c>
    </row>
    <row r="11" spans="2:10">
      <c r="B11" s="236" t="e">
        <f>'Plan. Global'!H13</f>
        <v>#REF!</v>
      </c>
      <c r="C11" s="471" t="e">
        <f>'Plan. Global'!I13</f>
        <v>#REF!</v>
      </c>
      <c r="D11" s="470" t="e">
        <f>'Plan. Global'!K13</f>
        <v>#REF!</v>
      </c>
      <c r="E11" s="470" t="e">
        <f>'Plan. Global'!M13</f>
        <v>#REF!</v>
      </c>
      <c r="F11" s="470" t="e">
        <f t="shared" ref="F11:F74" si="0">D11*E11</f>
        <v>#REF!</v>
      </c>
      <c r="G11" s="472" t="e">
        <f t="shared" ref="G11:G74" si="1">F11/$F$9</f>
        <v>#REF!</v>
      </c>
      <c r="H11" s="473" t="e">
        <f>G11+H10</f>
        <v>#REF!</v>
      </c>
    </row>
    <row r="12" spans="2:10">
      <c r="B12" s="236" t="e">
        <f>'Plan. Global'!H14</f>
        <v>#REF!</v>
      </c>
      <c r="C12" s="471" t="e">
        <f>'Plan. Global'!I14</f>
        <v>#REF!</v>
      </c>
      <c r="D12" s="470" t="e">
        <f>'Plan. Global'!K14</f>
        <v>#REF!</v>
      </c>
      <c r="E12" s="470" t="e">
        <f>'Plan. Global'!M14</f>
        <v>#REF!</v>
      </c>
      <c r="F12" s="470" t="e">
        <f t="shared" si="0"/>
        <v>#REF!</v>
      </c>
      <c r="G12" s="472" t="e">
        <f t="shared" si="1"/>
        <v>#REF!</v>
      </c>
      <c r="H12" s="473" t="e">
        <f t="shared" ref="H12:H75" si="2">G12+H11</f>
        <v>#REF!</v>
      </c>
    </row>
    <row r="13" spans="2:10">
      <c r="B13" s="236" t="e">
        <f>'Plan. Global'!H15</f>
        <v>#REF!</v>
      </c>
      <c r="C13" s="471" t="e">
        <f>'Plan. Global'!I15</f>
        <v>#REF!</v>
      </c>
      <c r="D13" s="470" t="e">
        <f>'Plan. Global'!K15</f>
        <v>#REF!</v>
      </c>
      <c r="E13" s="470">
        <f>'Plan. Global'!M15</f>
        <v>218.39887999999999</v>
      </c>
      <c r="F13" s="470" t="e">
        <f t="shared" si="0"/>
        <v>#REF!</v>
      </c>
      <c r="G13" s="472" t="e">
        <f t="shared" si="1"/>
        <v>#REF!</v>
      </c>
      <c r="H13" s="473" t="e">
        <f t="shared" si="2"/>
        <v>#REF!</v>
      </c>
    </row>
    <row r="14" spans="2:10">
      <c r="B14" s="236" t="e">
        <f>'Plan. Global'!H16</f>
        <v>#REF!</v>
      </c>
      <c r="C14" s="471" t="e">
        <f>'Plan. Global'!I16</f>
        <v>#REF!</v>
      </c>
      <c r="D14" s="470" t="e">
        <f>'Plan. Global'!K16</f>
        <v>#REF!</v>
      </c>
      <c r="E14" s="470" t="e">
        <f>'Plan. Global'!M16</f>
        <v>#REF!</v>
      </c>
      <c r="F14" s="470" t="e">
        <f t="shared" si="0"/>
        <v>#REF!</v>
      </c>
      <c r="G14" s="472" t="e">
        <f t="shared" si="1"/>
        <v>#REF!</v>
      </c>
      <c r="H14" s="473" t="e">
        <f t="shared" si="2"/>
        <v>#REF!</v>
      </c>
    </row>
    <row r="15" spans="2:10">
      <c r="B15" s="236" t="e">
        <f>'Plan. Global'!H17</f>
        <v>#REF!</v>
      </c>
      <c r="C15" s="471" t="e">
        <f>'Plan. Global'!I17</f>
        <v>#REF!</v>
      </c>
      <c r="D15" s="470" t="e">
        <f>'Plan. Global'!K17</f>
        <v>#REF!</v>
      </c>
      <c r="E15" s="470" t="e">
        <f>'Plan. Global'!M17</f>
        <v>#REF!</v>
      </c>
      <c r="F15" s="470" t="e">
        <f t="shared" si="0"/>
        <v>#REF!</v>
      </c>
      <c r="G15" s="472" t="e">
        <f t="shared" si="1"/>
        <v>#REF!</v>
      </c>
      <c r="H15" s="473" t="e">
        <f t="shared" si="2"/>
        <v>#REF!</v>
      </c>
    </row>
    <row r="16" spans="2:10">
      <c r="B16" s="236" t="e">
        <f>'Plan. Global'!H18</f>
        <v>#REF!</v>
      </c>
      <c r="C16" s="471" t="e">
        <f>'Plan. Global'!I18</f>
        <v>#REF!</v>
      </c>
      <c r="D16" s="470" t="e">
        <f>'Plan. Global'!K18</f>
        <v>#REF!</v>
      </c>
      <c r="E16" s="470" t="e">
        <f>'Plan. Global'!M18</f>
        <v>#REF!</v>
      </c>
      <c r="F16" s="470" t="e">
        <f t="shared" si="0"/>
        <v>#REF!</v>
      </c>
      <c r="G16" s="472" t="e">
        <f t="shared" si="1"/>
        <v>#REF!</v>
      </c>
      <c r="H16" s="473" t="e">
        <f t="shared" si="2"/>
        <v>#REF!</v>
      </c>
    </row>
    <row r="17" spans="2:8">
      <c r="B17" s="236" t="e">
        <f>'Plan. Global'!H19</f>
        <v>#REF!</v>
      </c>
      <c r="C17" s="471" t="e">
        <f>'Plan. Global'!I19</f>
        <v>#REF!</v>
      </c>
      <c r="D17" s="470" t="e">
        <f>'Plan. Global'!K19</f>
        <v>#REF!</v>
      </c>
      <c r="E17" s="470" t="e">
        <f>'Plan. Global'!M19</f>
        <v>#REF!</v>
      </c>
      <c r="F17" s="470" t="e">
        <f t="shared" si="0"/>
        <v>#REF!</v>
      </c>
      <c r="G17" s="472" t="e">
        <f t="shared" si="1"/>
        <v>#REF!</v>
      </c>
      <c r="H17" s="473" t="e">
        <f t="shared" si="2"/>
        <v>#REF!</v>
      </c>
    </row>
    <row r="18" spans="2:8">
      <c r="B18" s="236" t="e">
        <f>'Plan. Global'!H20</f>
        <v>#REF!</v>
      </c>
      <c r="C18" s="471" t="e">
        <f>'Plan. Global'!I20</f>
        <v>#REF!</v>
      </c>
      <c r="D18" s="470" t="e">
        <f>'Plan. Global'!K20</f>
        <v>#REF!</v>
      </c>
      <c r="E18" s="470" t="e">
        <f>'Plan. Global'!M20</f>
        <v>#REF!</v>
      </c>
      <c r="F18" s="470" t="e">
        <f t="shared" si="0"/>
        <v>#REF!</v>
      </c>
      <c r="G18" s="472" t="e">
        <f t="shared" si="1"/>
        <v>#REF!</v>
      </c>
      <c r="H18" s="473" t="e">
        <f t="shared" si="2"/>
        <v>#REF!</v>
      </c>
    </row>
    <row r="19" spans="2:8">
      <c r="B19" s="236" t="e">
        <f>'Plan. Global'!H21</f>
        <v>#REF!</v>
      </c>
      <c r="C19" s="471" t="e">
        <f>'Plan. Global'!I21</f>
        <v>#REF!</v>
      </c>
      <c r="D19" s="470" t="e">
        <f>'Plan. Global'!K21</f>
        <v>#REF!</v>
      </c>
      <c r="E19" s="470" t="e">
        <f>'Plan. Global'!M21</f>
        <v>#REF!</v>
      </c>
      <c r="F19" s="470" t="e">
        <f t="shared" si="0"/>
        <v>#REF!</v>
      </c>
      <c r="G19" s="472" t="e">
        <f t="shared" si="1"/>
        <v>#REF!</v>
      </c>
      <c r="H19" s="473" t="e">
        <f t="shared" si="2"/>
        <v>#REF!</v>
      </c>
    </row>
    <row r="20" spans="2:8">
      <c r="B20" s="236" t="e">
        <f>'Plan. Global'!H22</f>
        <v>#REF!</v>
      </c>
      <c r="C20" s="471" t="e">
        <f>'Plan. Global'!I22</f>
        <v>#REF!</v>
      </c>
      <c r="D20" s="470" t="e">
        <f>'Plan. Global'!K22</f>
        <v>#REF!</v>
      </c>
      <c r="E20" s="470" t="e">
        <f>'Plan. Global'!M22</f>
        <v>#REF!</v>
      </c>
      <c r="F20" s="470" t="e">
        <f t="shared" si="0"/>
        <v>#REF!</v>
      </c>
      <c r="G20" s="472" t="e">
        <f t="shared" si="1"/>
        <v>#REF!</v>
      </c>
      <c r="H20" s="473" t="e">
        <f t="shared" si="2"/>
        <v>#REF!</v>
      </c>
    </row>
    <row r="21" spans="2:8">
      <c r="B21" s="236" t="e">
        <f>'Plan. Global'!H23</f>
        <v>#REF!</v>
      </c>
      <c r="C21" s="471" t="e">
        <f>'Plan. Global'!I23</f>
        <v>#REF!</v>
      </c>
      <c r="D21" s="470" t="e">
        <f>'Plan. Global'!K23</f>
        <v>#REF!</v>
      </c>
      <c r="E21" s="470" t="e">
        <f>'Plan. Global'!M23</f>
        <v>#REF!</v>
      </c>
      <c r="F21" s="470" t="e">
        <f t="shared" si="0"/>
        <v>#REF!</v>
      </c>
      <c r="G21" s="472" t="e">
        <f t="shared" si="1"/>
        <v>#REF!</v>
      </c>
      <c r="H21" s="473" t="e">
        <f t="shared" si="2"/>
        <v>#REF!</v>
      </c>
    </row>
    <row r="22" spans="2:8">
      <c r="B22" s="236" t="e">
        <f>'Plan. Global'!H24</f>
        <v>#REF!</v>
      </c>
      <c r="C22" s="471" t="e">
        <f>'Plan. Global'!I24</f>
        <v>#REF!</v>
      </c>
      <c r="D22" s="470" t="e">
        <f>'Plan. Global'!K24</f>
        <v>#REF!</v>
      </c>
      <c r="E22" s="470" t="e">
        <f>'Plan. Global'!M24</f>
        <v>#REF!</v>
      </c>
      <c r="F22" s="470" t="e">
        <f t="shared" si="0"/>
        <v>#REF!</v>
      </c>
      <c r="G22" s="472" t="e">
        <f t="shared" si="1"/>
        <v>#REF!</v>
      </c>
      <c r="H22" s="473" t="e">
        <f t="shared" si="2"/>
        <v>#REF!</v>
      </c>
    </row>
    <row r="23" spans="2:8">
      <c r="B23" s="236" t="e">
        <f>'Plan. Global'!H25</f>
        <v>#REF!</v>
      </c>
      <c r="C23" s="471" t="e">
        <f>'Plan. Global'!I25</f>
        <v>#REF!</v>
      </c>
      <c r="D23" s="470" t="e">
        <f>'Plan. Global'!K25</f>
        <v>#REF!</v>
      </c>
      <c r="E23" s="470" t="e">
        <f>'Plan. Global'!M25</f>
        <v>#REF!</v>
      </c>
      <c r="F23" s="470" t="e">
        <f t="shared" si="0"/>
        <v>#REF!</v>
      </c>
      <c r="G23" s="472" t="e">
        <f t="shared" si="1"/>
        <v>#REF!</v>
      </c>
      <c r="H23" s="473" t="e">
        <f t="shared" si="2"/>
        <v>#REF!</v>
      </c>
    </row>
    <row r="24" spans="2:8">
      <c r="B24" s="236" t="e">
        <f>'Plan. Global'!H26</f>
        <v>#REF!</v>
      </c>
      <c r="C24" s="471" t="e">
        <f>'Plan. Global'!I26</f>
        <v>#REF!</v>
      </c>
      <c r="D24" s="470" t="e">
        <f>'Plan. Global'!K26</f>
        <v>#REF!</v>
      </c>
      <c r="E24" s="470" t="e">
        <f>'Plan. Global'!M26</f>
        <v>#REF!</v>
      </c>
      <c r="F24" s="470" t="e">
        <f t="shared" si="0"/>
        <v>#REF!</v>
      </c>
      <c r="G24" s="472" t="e">
        <f t="shared" si="1"/>
        <v>#REF!</v>
      </c>
      <c r="H24" s="473" t="e">
        <f t="shared" si="2"/>
        <v>#REF!</v>
      </c>
    </row>
    <row r="25" spans="2:8">
      <c r="B25" s="236" t="e">
        <f>'Plan. Global'!H27</f>
        <v>#REF!</v>
      </c>
      <c r="C25" s="471" t="e">
        <f>'Plan. Global'!I27</f>
        <v>#REF!</v>
      </c>
      <c r="D25" s="470" t="e">
        <f>'Plan. Global'!K27</f>
        <v>#REF!</v>
      </c>
      <c r="E25" s="470" t="e">
        <f>'Plan. Global'!M27</f>
        <v>#REF!</v>
      </c>
      <c r="F25" s="470" t="e">
        <f t="shared" si="0"/>
        <v>#REF!</v>
      </c>
      <c r="G25" s="472" t="e">
        <f t="shared" si="1"/>
        <v>#REF!</v>
      </c>
      <c r="H25" s="473" t="e">
        <f t="shared" si="2"/>
        <v>#REF!</v>
      </c>
    </row>
    <row r="26" spans="2:8">
      <c r="B26" s="236" t="e">
        <f>'Plan. Global'!H28</f>
        <v>#REF!</v>
      </c>
      <c r="C26" s="471" t="e">
        <f>'Plan. Global'!I28</f>
        <v>#REF!</v>
      </c>
      <c r="D26" s="470" t="e">
        <f>'Plan. Global'!K28</f>
        <v>#REF!</v>
      </c>
      <c r="E26" s="470" t="e">
        <f>'Plan. Global'!M28</f>
        <v>#REF!</v>
      </c>
      <c r="F26" s="470" t="e">
        <f t="shared" si="0"/>
        <v>#REF!</v>
      </c>
      <c r="G26" s="472" t="e">
        <f t="shared" si="1"/>
        <v>#REF!</v>
      </c>
      <c r="H26" s="473" t="e">
        <f t="shared" si="2"/>
        <v>#REF!</v>
      </c>
    </row>
    <row r="27" spans="2:8">
      <c r="B27" s="236" t="e">
        <f>'Plan. Global'!H29</f>
        <v>#REF!</v>
      </c>
      <c r="C27" s="471" t="e">
        <f>'Plan. Global'!I29</f>
        <v>#REF!</v>
      </c>
      <c r="D27" s="470" t="e">
        <f>'Plan. Global'!K29</f>
        <v>#REF!</v>
      </c>
      <c r="E27" s="470" t="e">
        <f>'Plan. Global'!M29</f>
        <v>#REF!</v>
      </c>
      <c r="F27" s="470" t="e">
        <f t="shared" si="0"/>
        <v>#REF!</v>
      </c>
      <c r="G27" s="472" t="e">
        <f t="shared" si="1"/>
        <v>#REF!</v>
      </c>
      <c r="H27" s="473" t="e">
        <f t="shared" si="2"/>
        <v>#REF!</v>
      </c>
    </row>
    <row r="28" spans="2:8">
      <c r="B28" s="236" t="e">
        <f>'Plan. Global'!H30</f>
        <v>#REF!</v>
      </c>
      <c r="C28" s="471" t="e">
        <f>'Plan. Global'!I30</f>
        <v>#REF!</v>
      </c>
      <c r="D28" s="470" t="e">
        <f>'Plan. Global'!K30</f>
        <v>#REF!</v>
      </c>
      <c r="E28" s="470" t="e">
        <f>'Plan. Global'!M30</f>
        <v>#REF!</v>
      </c>
      <c r="F28" s="470" t="e">
        <f t="shared" si="0"/>
        <v>#REF!</v>
      </c>
      <c r="G28" s="472" t="e">
        <f t="shared" si="1"/>
        <v>#REF!</v>
      </c>
      <c r="H28" s="473" t="e">
        <f t="shared" si="2"/>
        <v>#REF!</v>
      </c>
    </row>
    <row r="29" spans="2:8">
      <c r="B29" s="236" t="e">
        <f>'Plan. Global'!H31</f>
        <v>#REF!</v>
      </c>
      <c r="C29" s="471" t="e">
        <f>'Plan. Global'!I31</f>
        <v>#REF!</v>
      </c>
      <c r="D29" s="470" t="e">
        <f>'Plan. Global'!K31</f>
        <v>#REF!</v>
      </c>
      <c r="E29" s="470" t="e">
        <f>'Plan. Global'!M31</f>
        <v>#REF!</v>
      </c>
      <c r="F29" s="470" t="e">
        <f t="shared" si="0"/>
        <v>#REF!</v>
      </c>
      <c r="G29" s="472" t="e">
        <f t="shared" si="1"/>
        <v>#REF!</v>
      </c>
      <c r="H29" s="473" t="e">
        <f t="shared" si="2"/>
        <v>#REF!</v>
      </c>
    </row>
    <row r="30" spans="2:8">
      <c r="B30" s="236" t="e">
        <f>'Plan. Global'!H32</f>
        <v>#REF!</v>
      </c>
      <c r="C30" s="471" t="e">
        <f>'Plan. Global'!I32</f>
        <v>#REF!</v>
      </c>
      <c r="D30" s="470" t="e">
        <f>'Plan. Global'!K32</f>
        <v>#REF!</v>
      </c>
      <c r="E30" s="470" t="e">
        <f>'Plan. Global'!M32</f>
        <v>#REF!</v>
      </c>
      <c r="F30" s="470" t="e">
        <f t="shared" si="0"/>
        <v>#REF!</v>
      </c>
      <c r="G30" s="472" t="e">
        <f t="shared" si="1"/>
        <v>#REF!</v>
      </c>
      <c r="H30" s="473" t="e">
        <f t="shared" si="2"/>
        <v>#REF!</v>
      </c>
    </row>
    <row r="31" spans="2:8">
      <c r="B31" s="236" t="e">
        <f>'Plan. Global'!H33</f>
        <v>#REF!</v>
      </c>
      <c r="C31" s="471" t="e">
        <f>'Plan. Global'!I33</f>
        <v>#REF!</v>
      </c>
      <c r="D31" s="470" t="e">
        <f>'Plan. Global'!K33</f>
        <v>#REF!</v>
      </c>
      <c r="E31" s="470" t="e">
        <f>'Plan. Global'!M33</f>
        <v>#REF!</v>
      </c>
      <c r="F31" s="470" t="e">
        <f t="shared" si="0"/>
        <v>#REF!</v>
      </c>
      <c r="G31" s="472" t="e">
        <f t="shared" si="1"/>
        <v>#REF!</v>
      </c>
      <c r="H31" s="473" t="e">
        <f t="shared" si="2"/>
        <v>#REF!</v>
      </c>
    </row>
    <row r="32" spans="2:8">
      <c r="B32" s="236" t="e">
        <f>'Plan. Global'!H34</f>
        <v>#REF!</v>
      </c>
      <c r="C32" s="471" t="e">
        <f>'Plan. Global'!I34</f>
        <v>#REF!</v>
      </c>
      <c r="D32" s="470" t="e">
        <f>'Plan. Global'!K34</f>
        <v>#REF!</v>
      </c>
      <c r="E32" s="470" t="e">
        <f>'Plan. Global'!M34</f>
        <v>#REF!</v>
      </c>
      <c r="F32" s="470" t="e">
        <f t="shared" si="0"/>
        <v>#REF!</v>
      </c>
      <c r="G32" s="472" t="e">
        <f t="shared" si="1"/>
        <v>#REF!</v>
      </c>
      <c r="H32" s="473" t="e">
        <f t="shared" si="2"/>
        <v>#REF!</v>
      </c>
    </row>
    <row r="33" spans="2:8">
      <c r="B33" s="236" t="e">
        <f>'Plan. Global'!H35</f>
        <v>#REF!</v>
      </c>
      <c r="C33" s="471" t="e">
        <f>'Plan. Global'!I35</f>
        <v>#REF!</v>
      </c>
      <c r="D33" s="470" t="e">
        <f>'Plan. Global'!K35</f>
        <v>#REF!</v>
      </c>
      <c r="E33" s="470" t="e">
        <f>'Plan. Global'!M35</f>
        <v>#REF!</v>
      </c>
      <c r="F33" s="470" t="e">
        <f t="shared" si="0"/>
        <v>#REF!</v>
      </c>
      <c r="G33" s="472" t="e">
        <f t="shared" si="1"/>
        <v>#REF!</v>
      </c>
      <c r="H33" s="473" t="e">
        <f t="shared" si="2"/>
        <v>#REF!</v>
      </c>
    </row>
    <row r="34" spans="2:8">
      <c r="B34" s="236" t="e">
        <f>'Plan. Global'!H36</f>
        <v>#REF!</v>
      </c>
      <c r="C34" s="471" t="e">
        <f>'Plan. Global'!I36</f>
        <v>#REF!</v>
      </c>
      <c r="D34" s="470" t="e">
        <f>'Plan. Global'!K36</f>
        <v>#REF!</v>
      </c>
      <c r="E34" s="470" t="e">
        <f>'Plan. Global'!M36</f>
        <v>#REF!</v>
      </c>
      <c r="F34" s="470" t="e">
        <f t="shared" si="0"/>
        <v>#REF!</v>
      </c>
      <c r="G34" s="472" t="e">
        <f t="shared" si="1"/>
        <v>#REF!</v>
      </c>
      <c r="H34" s="473" t="e">
        <f t="shared" si="2"/>
        <v>#REF!</v>
      </c>
    </row>
    <row r="35" spans="2:8">
      <c r="B35" s="236" t="e">
        <f>'Plan. Global'!H37</f>
        <v>#REF!</v>
      </c>
      <c r="C35" s="471" t="e">
        <f>'Plan. Global'!I37</f>
        <v>#REF!</v>
      </c>
      <c r="D35" s="470" t="e">
        <f>'Plan. Global'!K37</f>
        <v>#REF!</v>
      </c>
      <c r="E35" s="470" t="e">
        <f>'Plan. Global'!M37</f>
        <v>#REF!</v>
      </c>
      <c r="F35" s="470" t="e">
        <f t="shared" si="0"/>
        <v>#REF!</v>
      </c>
      <c r="G35" s="472" t="e">
        <f t="shared" si="1"/>
        <v>#REF!</v>
      </c>
      <c r="H35" s="473" t="e">
        <f t="shared" si="2"/>
        <v>#REF!</v>
      </c>
    </row>
    <row r="36" spans="2:8">
      <c r="B36" s="236" t="e">
        <f>'Plan. Global'!H38</f>
        <v>#REF!</v>
      </c>
      <c r="C36" s="471" t="e">
        <f>'Plan. Global'!I38</f>
        <v>#REF!</v>
      </c>
      <c r="D36" s="470" t="e">
        <f>'Plan. Global'!K38</f>
        <v>#REF!</v>
      </c>
      <c r="E36" s="470" t="e">
        <f>'Plan. Global'!M38</f>
        <v>#REF!</v>
      </c>
      <c r="F36" s="470" t="e">
        <f t="shared" si="0"/>
        <v>#REF!</v>
      </c>
      <c r="G36" s="472" t="e">
        <f t="shared" si="1"/>
        <v>#REF!</v>
      </c>
      <c r="H36" s="473" t="e">
        <f t="shared" si="2"/>
        <v>#REF!</v>
      </c>
    </row>
    <row r="37" spans="2:8">
      <c r="B37" s="236" t="e">
        <f>'Plan. Global'!H39</f>
        <v>#REF!</v>
      </c>
      <c r="C37" s="471" t="e">
        <f>'Plan. Global'!I39</f>
        <v>#REF!</v>
      </c>
      <c r="D37" s="470" t="e">
        <f>'Plan. Global'!K39</f>
        <v>#REF!</v>
      </c>
      <c r="E37" s="470" t="e">
        <f>'Plan. Global'!M39</f>
        <v>#REF!</v>
      </c>
      <c r="F37" s="470" t="e">
        <f t="shared" si="0"/>
        <v>#REF!</v>
      </c>
      <c r="G37" s="472" t="e">
        <f t="shared" si="1"/>
        <v>#REF!</v>
      </c>
      <c r="H37" s="473" t="e">
        <f t="shared" si="2"/>
        <v>#REF!</v>
      </c>
    </row>
    <row r="38" spans="2:8">
      <c r="B38" s="236" t="e">
        <f>'Plan. Global'!H40</f>
        <v>#REF!</v>
      </c>
      <c r="C38" s="471" t="e">
        <f>'Plan. Global'!I40</f>
        <v>#REF!</v>
      </c>
      <c r="D38" s="470" t="e">
        <f>'Plan. Global'!K40</f>
        <v>#REF!</v>
      </c>
      <c r="E38" s="470" t="e">
        <f>'Plan. Global'!M40</f>
        <v>#REF!</v>
      </c>
      <c r="F38" s="470" t="e">
        <f t="shared" si="0"/>
        <v>#REF!</v>
      </c>
      <c r="G38" s="472" t="e">
        <f t="shared" si="1"/>
        <v>#REF!</v>
      </c>
      <c r="H38" s="473" t="e">
        <f t="shared" si="2"/>
        <v>#REF!</v>
      </c>
    </row>
    <row r="39" spans="2:8">
      <c r="B39" s="236" t="e">
        <f>'Plan. Global'!H41</f>
        <v>#REF!</v>
      </c>
      <c r="C39" s="471" t="e">
        <f>'Plan. Global'!I41</f>
        <v>#REF!</v>
      </c>
      <c r="D39" s="470" t="e">
        <f>'Plan. Global'!K41</f>
        <v>#REF!</v>
      </c>
      <c r="E39" s="470" t="e">
        <f>'Plan. Global'!M41</f>
        <v>#REF!</v>
      </c>
      <c r="F39" s="470" t="e">
        <f t="shared" si="0"/>
        <v>#REF!</v>
      </c>
      <c r="G39" s="472" t="e">
        <f t="shared" si="1"/>
        <v>#REF!</v>
      </c>
      <c r="H39" s="473" t="e">
        <f t="shared" si="2"/>
        <v>#REF!</v>
      </c>
    </row>
    <row r="40" spans="2:8">
      <c r="B40" s="236" t="e">
        <f>'Plan. Global'!H42</f>
        <v>#REF!</v>
      </c>
      <c r="C40" s="471" t="e">
        <f>'Plan. Global'!I42</f>
        <v>#REF!</v>
      </c>
      <c r="D40" s="470" t="e">
        <f>'Plan. Global'!K42</f>
        <v>#REF!</v>
      </c>
      <c r="E40" s="470" t="e">
        <f>'Plan. Global'!M42</f>
        <v>#REF!</v>
      </c>
      <c r="F40" s="470" t="e">
        <f t="shared" si="0"/>
        <v>#REF!</v>
      </c>
      <c r="G40" s="472" t="e">
        <f t="shared" si="1"/>
        <v>#REF!</v>
      </c>
      <c r="H40" s="473" t="e">
        <f t="shared" si="2"/>
        <v>#REF!</v>
      </c>
    </row>
    <row r="41" spans="2:8">
      <c r="B41" s="236" t="e">
        <f>'Plan. Global'!H43</f>
        <v>#REF!</v>
      </c>
      <c r="C41" s="471" t="e">
        <f>'Plan. Global'!I43</f>
        <v>#REF!</v>
      </c>
      <c r="D41" s="470" t="e">
        <f>'Plan. Global'!K43</f>
        <v>#REF!</v>
      </c>
      <c r="E41" s="470" t="e">
        <f>'Plan. Global'!M43</f>
        <v>#REF!</v>
      </c>
      <c r="F41" s="470" t="e">
        <f t="shared" si="0"/>
        <v>#REF!</v>
      </c>
      <c r="G41" s="472" t="e">
        <f t="shared" si="1"/>
        <v>#REF!</v>
      </c>
      <c r="H41" s="473" t="e">
        <f t="shared" si="2"/>
        <v>#REF!</v>
      </c>
    </row>
    <row r="42" spans="2:8">
      <c r="B42" s="236" t="e">
        <f>'Plan. Global'!H44</f>
        <v>#REF!</v>
      </c>
      <c r="C42" s="471" t="e">
        <f>'Plan. Global'!I44</f>
        <v>#REF!</v>
      </c>
      <c r="D42" s="470" t="e">
        <f>'Plan. Global'!K44</f>
        <v>#REF!</v>
      </c>
      <c r="E42" s="470" t="e">
        <f>'Plan. Global'!M44</f>
        <v>#REF!</v>
      </c>
      <c r="F42" s="470" t="e">
        <f t="shared" si="0"/>
        <v>#REF!</v>
      </c>
      <c r="G42" s="472" t="e">
        <f t="shared" si="1"/>
        <v>#REF!</v>
      </c>
      <c r="H42" s="473" t="e">
        <f t="shared" si="2"/>
        <v>#REF!</v>
      </c>
    </row>
    <row r="43" spans="2:8">
      <c r="B43" s="236" t="e">
        <f>'Plan. Global'!H45</f>
        <v>#REF!</v>
      </c>
      <c r="C43" s="471" t="e">
        <f>'Plan. Global'!I45</f>
        <v>#REF!</v>
      </c>
      <c r="D43" s="470" t="e">
        <f>'Plan. Global'!K45</f>
        <v>#REF!</v>
      </c>
      <c r="E43" s="470" t="e">
        <f>'Plan. Global'!M45</f>
        <v>#REF!</v>
      </c>
      <c r="F43" s="470" t="e">
        <f t="shared" si="0"/>
        <v>#REF!</v>
      </c>
      <c r="G43" s="472" t="e">
        <f t="shared" si="1"/>
        <v>#REF!</v>
      </c>
      <c r="H43" s="473" t="e">
        <f t="shared" si="2"/>
        <v>#REF!</v>
      </c>
    </row>
    <row r="44" spans="2:8">
      <c r="B44" s="236" t="e">
        <f>'Plan. Global'!H46</f>
        <v>#REF!</v>
      </c>
      <c r="C44" s="471" t="e">
        <f>'Plan. Global'!I46</f>
        <v>#REF!</v>
      </c>
      <c r="D44" s="470" t="e">
        <f>'Plan. Global'!K46</f>
        <v>#REF!</v>
      </c>
      <c r="E44" s="470" t="e">
        <f>'Plan. Global'!M46</f>
        <v>#REF!</v>
      </c>
      <c r="F44" s="470" t="e">
        <f t="shared" si="0"/>
        <v>#REF!</v>
      </c>
      <c r="G44" s="472" t="e">
        <f t="shared" si="1"/>
        <v>#REF!</v>
      </c>
      <c r="H44" s="473" t="e">
        <f t="shared" si="2"/>
        <v>#REF!</v>
      </c>
    </row>
    <row r="45" spans="2:8">
      <c r="B45" s="236" t="e">
        <f>'Plan. Global'!H47</f>
        <v>#REF!</v>
      </c>
      <c r="C45" s="471" t="e">
        <f>'Plan. Global'!I47</f>
        <v>#REF!</v>
      </c>
      <c r="D45" s="470" t="e">
        <f>'Plan. Global'!K47</f>
        <v>#REF!</v>
      </c>
      <c r="E45" s="470" t="e">
        <f>'Plan. Global'!M47</f>
        <v>#REF!</v>
      </c>
      <c r="F45" s="470" t="e">
        <f t="shared" si="0"/>
        <v>#REF!</v>
      </c>
      <c r="G45" s="472" t="e">
        <f t="shared" si="1"/>
        <v>#REF!</v>
      </c>
      <c r="H45" s="473" t="e">
        <f t="shared" si="2"/>
        <v>#REF!</v>
      </c>
    </row>
    <row r="46" spans="2:8">
      <c r="B46" s="236" t="e">
        <f>'Plan. Global'!H48</f>
        <v>#REF!</v>
      </c>
      <c r="C46" s="471" t="e">
        <f>'Plan. Global'!I48</f>
        <v>#REF!</v>
      </c>
      <c r="D46" s="470" t="e">
        <f>'Plan. Global'!K48</f>
        <v>#REF!</v>
      </c>
      <c r="E46" s="470" t="e">
        <f>'Plan. Global'!M48</f>
        <v>#REF!</v>
      </c>
      <c r="F46" s="470" t="e">
        <f t="shared" si="0"/>
        <v>#REF!</v>
      </c>
      <c r="G46" s="472" t="e">
        <f t="shared" si="1"/>
        <v>#REF!</v>
      </c>
      <c r="H46" s="473" t="e">
        <f t="shared" si="2"/>
        <v>#REF!</v>
      </c>
    </row>
    <row r="47" spans="2:8">
      <c r="B47" s="236" t="e">
        <f>'Plan. Global'!H49</f>
        <v>#REF!</v>
      </c>
      <c r="C47" s="471" t="e">
        <f>'Plan. Global'!I49</f>
        <v>#REF!</v>
      </c>
      <c r="D47" s="470" t="e">
        <f>'Plan. Global'!K49</f>
        <v>#REF!</v>
      </c>
      <c r="E47" s="470" t="e">
        <f>'Plan. Global'!M49</f>
        <v>#REF!</v>
      </c>
      <c r="F47" s="470" t="e">
        <f t="shared" si="0"/>
        <v>#REF!</v>
      </c>
      <c r="G47" s="472" t="e">
        <f t="shared" si="1"/>
        <v>#REF!</v>
      </c>
      <c r="H47" s="473" t="e">
        <f t="shared" si="2"/>
        <v>#REF!</v>
      </c>
    </row>
    <row r="48" spans="2:8">
      <c r="B48" s="236" t="e">
        <f>'Plan. Global'!H50</f>
        <v>#REF!</v>
      </c>
      <c r="C48" s="471" t="e">
        <f>'Plan. Global'!I50</f>
        <v>#REF!</v>
      </c>
      <c r="D48" s="470" t="e">
        <f>'Plan. Global'!K50</f>
        <v>#REF!</v>
      </c>
      <c r="E48" s="470" t="e">
        <f>'Plan. Global'!M50</f>
        <v>#REF!</v>
      </c>
      <c r="F48" s="470" t="e">
        <f t="shared" si="0"/>
        <v>#REF!</v>
      </c>
      <c r="G48" s="472" t="e">
        <f t="shared" si="1"/>
        <v>#REF!</v>
      </c>
      <c r="H48" s="473" t="e">
        <f t="shared" si="2"/>
        <v>#REF!</v>
      </c>
    </row>
    <row r="49" spans="2:8">
      <c r="B49" s="236" t="e">
        <f>'Plan. Global'!H51</f>
        <v>#REF!</v>
      </c>
      <c r="C49" s="471" t="e">
        <f>'Plan. Global'!I51</f>
        <v>#REF!</v>
      </c>
      <c r="D49" s="470" t="e">
        <f>'Plan. Global'!K51</f>
        <v>#REF!</v>
      </c>
      <c r="E49" s="470" t="e">
        <f>'Plan. Global'!M51</f>
        <v>#REF!</v>
      </c>
      <c r="F49" s="470" t="e">
        <f t="shared" si="0"/>
        <v>#REF!</v>
      </c>
      <c r="G49" s="472" t="e">
        <f t="shared" si="1"/>
        <v>#REF!</v>
      </c>
      <c r="H49" s="473" t="e">
        <f t="shared" si="2"/>
        <v>#REF!</v>
      </c>
    </row>
    <row r="50" spans="2:8">
      <c r="B50" s="236" t="e">
        <f>'Plan. Global'!H52</f>
        <v>#REF!</v>
      </c>
      <c r="C50" s="471" t="e">
        <f>'Plan. Global'!I52</f>
        <v>#REF!</v>
      </c>
      <c r="D50" s="470" t="e">
        <f>'Plan. Global'!K52</f>
        <v>#REF!</v>
      </c>
      <c r="E50" s="470" t="e">
        <f>'Plan. Global'!M52</f>
        <v>#REF!</v>
      </c>
      <c r="F50" s="470" t="e">
        <f t="shared" si="0"/>
        <v>#REF!</v>
      </c>
      <c r="G50" s="472" t="e">
        <f t="shared" si="1"/>
        <v>#REF!</v>
      </c>
      <c r="H50" s="473" t="e">
        <f t="shared" si="2"/>
        <v>#REF!</v>
      </c>
    </row>
    <row r="51" spans="2:8">
      <c r="B51" s="236" t="e">
        <f>'Plan. Global'!H53</f>
        <v>#REF!</v>
      </c>
      <c r="C51" s="471" t="e">
        <f>'Plan. Global'!I53</f>
        <v>#REF!</v>
      </c>
      <c r="D51" s="470" t="e">
        <f>'Plan. Global'!K53</f>
        <v>#REF!</v>
      </c>
      <c r="E51" s="470" t="e">
        <f>'Plan. Global'!M53</f>
        <v>#REF!</v>
      </c>
      <c r="F51" s="470" t="e">
        <f t="shared" si="0"/>
        <v>#REF!</v>
      </c>
      <c r="G51" s="472" t="e">
        <f t="shared" si="1"/>
        <v>#REF!</v>
      </c>
      <c r="H51" s="473" t="e">
        <f t="shared" si="2"/>
        <v>#REF!</v>
      </c>
    </row>
    <row r="52" spans="2:8">
      <c r="B52" s="236" t="e">
        <f>'Plan. Global'!H54</f>
        <v>#REF!</v>
      </c>
      <c r="C52" s="471" t="e">
        <f>'Plan. Global'!I54</f>
        <v>#REF!</v>
      </c>
      <c r="D52" s="470" t="e">
        <f>'Plan. Global'!K54</f>
        <v>#REF!</v>
      </c>
      <c r="E52" s="470" t="e">
        <f>'Plan. Global'!M54</f>
        <v>#REF!</v>
      </c>
      <c r="F52" s="470" t="e">
        <f t="shared" si="0"/>
        <v>#REF!</v>
      </c>
      <c r="G52" s="472" t="e">
        <f t="shared" si="1"/>
        <v>#REF!</v>
      </c>
      <c r="H52" s="473" t="e">
        <f t="shared" si="2"/>
        <v>#REF!</v>
      </c>
    </row>
    <row r="53" spans="2:8">
      <c r="B53" s="236" t="e">
        <f>'Plan. Global'!H55</f>
        <v>#REF!</v>
      </c>
      <c r="C53" s="471" t="e">
        <f>'Plan. Global'!I55</f>
        <v>#REF!</v>
      </c>
      <c r="D53" s="470" t="e">
        <f>'Plan. Global'!K55</f>
        <v>#REF!</v>
      </c>
      <c r="E53" s="470" t="e">
        <f>'Plan. Global'!M55</f>
        <v>#REF!</v>
      </c>
      <c r="F53" s="470" t="e">
        <f t="shared" si="0"/>
        <v>#REF!</v>
      </c>
      <c r="G53" s="472" t="e">
        <f t="shared" si="1"/>
        <v>#REF!</v>
      </c>
      <c r="H53" s="473" t="e">
        <f t="shared" si="2"/>
        <v>#REF!</v>
      </c>
    </row>
    <row r="54" spans="2:8">
      <c r="B54" s="236" t="e">
        <f>'Plan. Global'!H56</f>
        <v>#REF!</v>
      </c>
      <c r="C54" s="471" t="e">
        <f>'Plan. Global'!I56</f>
        <v>#REF!</v>
      </c>
      <c r="D54" s="470" t="e">
        <f>'Plan. Global'!K56</f>
        <v>#REF!</v>
      </c>
      <c r="E54" s="470" t="e">
        <f>'Plan. Global'!M56</f>
        <v>#REF!</v>
      </c>
      <c r="F54" s="470" t="e">
        <f t="shared" si="0"/>
        <v>#REF!</v>
      </c>
      <c r="G54" s="472" t="e">
        <f t="shared" si="1"/>
        <v>#REF!</v>
      </c>
      <c r="H54" s="473" t="e">
        <f t="shared" si="2"/>
        <v>#REF!</v>
      </c>
    </row>
    <row r="55" spans="2:8">
      <c r="B55" s="236" t="e">
        <f>'Plan. Global'!H57</f>
        <v>#REF!</v>
      </c>
      <c r="C55" s="471" t="e">
        <f>'Plan. Global'!I57</f>
        <v>#REF!</v>
      </c>
      <c r="D55" s="470" t="e">
        <f>'Plan. Global'!K57</f>
        <v>#REF!</v>
      </c>
      <c r="E55" s="470" t="e">
        <f>'Plan. Global'!M57</f>
        <v>#REF!</v>
      </c>
      <c r="F55" s="470" t="e">
        <f t="shared" si="0"/>
        <v>#REF!</v>
      </c>
      <c r="G55" s="472" t="e">
        <f t="shared" si="1"/>
        <v>#REF!</v>
      </c>
      <c r="H55" s="473" t="e">
        <f t="shared" si="2"/>
        <v>#REF!</v>
      </c>
    </row>
    <row r="56" spans="2:8">
      <c r="B56" s="236" t="e">
        <f>'Plan. Global'!H58</f>
        <v>#REF!</v>
      </c>
      <c r="C56" s="471" t="e">
        <f>'Plan. Global'!I58</f>
        <v>#REF!</v>
      </c>
      <c r="D56" s="470" t="e">
        <f>'Plan. Global'!K58</f>
        <v>#REF!</v>
      </c>
      <c r="E56" s="470" t="e">
        <f>'Plan. Global'!M58</f>
        <v>#REF!</v>
      </c>
      <c r="F56" s="470" t="e">
        <f t="shared" si="0"/>
        <v>#REF!</v>
      </c>
      <c r="G56" s="472" t="e">
        <f t="shared" si="1"/>
        <v>#REF!</v>
      </c>
      <c r="H56" s="473" t="e">
        <f t="shared" si="2"/>
        <v>#REF!</v>
      </c>
    </row>
    <row r="57" spans="2:8">
      <c r="B57" s="236" t="e">
        <f>'Plan. Global'!H59</f>
        <v>#REF!</v>
      </c>
      <c r="C57" s="471" t="e">
        <f>'Plan. Global'!I59</f>
        <v>#REF!</v>
      </c>
      <c r="D57" s="470" t="e">
        <f>'Plan. Global'!K59</f>
        <v>#REF!</v>
      </c>
      <c r="E57" s="470" t="e">
        <f>'Plan. Global'!M59</f>
        <v>#REF!</v>
      </c>
      <c r="F57" s="470" t="e">
        <f t="shared" si="0"/>
        <v>#REF!</v>
      </c>
      <c r="G57" s="472" t="e">
        <f t="shared" si="1"/>
        <v>#REF!</v>
      </c>
      <c r="H57" s="473" t="e">
        <f t="shared" si="2"/>
        <v>#REF!</v>
      </c>
    </row>
    <row r="58" spans="2:8">
      <c r="B58" s="236" t="e">
        <f>'Plan. Global'!H60</f>
        <v>#REF!</v>
      </c>
      <c r="C58" s="471" t="e">
        <f>'Plan. Global'!I60</f>
        <v>#REF!</v>
      </c>
      <c r="D58" s="470" t="e">
        <f>'Plan. Global'!K60</f>
        <v>#REF!</v>
      </c>
      <c r="E58" s="470" t="e">
        <f>'Plan. Global'!M60</f>
        <v>#REF!</v>
      </c>
      <c r="F58" s="470" t="e">
        <f t="shared" si="0"/>
        <v>#REF!</v>
      </c>
      <c r="G58" s="472" t="e">
        <f t="shared" si="1"/>
        <v>#REF!</v>
      </c>
      <c r="H58" s="473" t="e">
        <f t="shared" si="2"/>
        <v>#REF!</v>
      </c>
    </row>
    <row r="59" spans="2:8">
      <c r="B59" s="236" t="e">
        <f>'Plan. Global'!H61</f>
        <v>#REF!</v>
      </c>
      <c r="C59" s="471" t="e">
        <f>'Plan. Global'!I61</f>
        <v>#REF!</v>
      </c>
      <c r="D59" s="470" t="e">
        <f>'Plan. Global'!K61</f>
        <v>#REF!</v>
      </c>
      <c r="E59" s="470" t="e">
        <f>'Plan. Global'!M61</f>
        <v>#REF!</v>
      </c>
      <c r="F59" s="470" t="e">
        <f t="shared" si="0"/>
        <v>#REF!</v>
      </c>
      <c r="G59" s="472" t="e">
        <f t="shared" si="1"/>
        <v>#REF!</v>
      </c>
      <c r="H59" s="473" t="e">
        <f t="shared" si="2"/>
        <v>#REF!</v>
      </c>
    </row>
    <row r="60" spans="2:8">
      <c r="B60" s="236" t="e">
        <f>'Plan. Global'!H62</f>
        <v>#REF!</v>
      </c>
      <c r="C60" s="471" t="e">
        <f>'Plan. Global'!I62</f>
        <v>#REF!</v>
      </c>
      <c r="D60" s="470" t="e">
        <f>'Plan. Global'!K62</f>
        <v>#REF!</v>
      </c>
      <c r="E60" s="470" t="e">
        <f>'Plan. Global'!M62</f>
        <v>#REF!</v>
      </c>
      <c r="F60" s="470" t="e">
        <f t="shared" si="0"/>
        <v>#REF!</v>
      </c>
      <c r="G60" s="472" t="e">
        <f t="shared" si="1"/>
        <v>#REF!</v>
      </c>
      <c r="H60" s="473" t="e">
        <f t="shared" si="2"/>
        <v>#REF!</v>
      </c>
    </row>
    <row r="61" spans="2:8">
      <c r="B61" s="236" t="e">
        <f>'Plan. Global'!H63</f>
        <v>#REF!</v>
      </c>
      <c r="C61" s="471" t="e">
        <f>'Plan. Global'!I63</f>
        <v>#REF!</v>
      </c>
      <c r="D61" s="470" t="e">
        <f>'Plan. Global'!K63</f>
        <v>#REF!</v>
      </c>
      <c r="E61" s="470" t="e">
        <f>'Plan. Global'!M63</f>
        <v>#REF!</v>
      </c>
      <c r="F61" s="470" t="e">
        <f t="shared" si="0"/>
        <v>#REF!</v>
      </c>
      <c r="G61" s="472" t="e">
        <f t="shared" si="1"/>
        <v>#REF!</v>
      </c>
      <c r="H61" s="473" t="e">
        <f t="shared" si="2"/>
        <v>#REF!</v>
      </c>
    </row>
    <row r="62" spans="2:8">
      <c r="B62" s="236" t="e">
        <f>'Plan. Global'!H64</f>
        <v>#REF!</v>
      </c>
      <c r="C62" s="471" t="e">
        <f>'Plan. Global'!I64</f>
        <v>#REF!</v>
      </c>
      <c r="D62" s="470" t="e">
        <f>'Plan. Global'!K64</f>
        <v>#REF!</v>
      </c>
      <c r="E62" s="470" t="e">
        <f>'Plan. Global'!M64</f>
        <v>#REF!</v>
      </c>
      <c r="F62" s="470" t="e">
        <f t="shared" si="0"/>
        <v>#REF!</v>
      </c>
      <c r="G62" s="472" t="e">
        <f t="shared" si="1"/>
        <v>#REF!</v>
      </c>
      <c r="H62" s="473" t="e">
        <f t="shared" si="2"/>
        <v>#REF!</v>
      </c>
    </row>
    <row r="63" spans="2:8">
      <c r="B63" s="236" t="e">
        <f>'Plan. Global'!H65</f>
        <v>#REF!</v>
      </c>
      <c r="C63" s="471" t="e">
        <f>'Plan. Global'!I65</f>
        <v>#REF!</v>
      </c>
      <c r="D63" s="470" t="e">
        <f>'Plan. Global'!K65</f>
        <v>#REF!</v>
      </c>
      <c r="E63" s="470" t="e">
        <f>'Plan. Global'!M65</f>
        <v>#REF!</v>
      </c>
      <c r="F63" s="470" t="e">
        <f t="shared" si="0"/>
        <v>#REF!</v>
      </c>
      <c r="G63" s="472" t="e">
        <f t="shared" si="1"/>
        <v>#REF!</v>
      </c>
      <c r="H63" s="473" t="e">
        <f t="shared" si="2"/>
        <v>#REF!</v>
      </c>
    </row>
    <row r="64" spans="2:8">
      <c r="B64" s="236" t="e">
        <f>'Plan. Global'!H66</f>
        <v>#REF!</v>
      </c>
      <c r="C64" s="471" t="e">
        <f>'Plan. Global'!I66</f>
        <v>#REF!</v>
      </c>
      <c r="D64" s="470" t="e">
        <f>'Plan. Global'!K66</f>
        <v>#REF!</v>
      </c>
      <c r="E64" s="470" t="e">
        <f>'Plan. Global'!M66</f>
        <v>#REF!</v>
      </c>
      <c r="F64" s="470" t="e">
        <f t="shared" si="0"/>
        <v>#REF!</v>
      </c>
      <c r="G64" s="472" t="e">
        <f t="shared" si="1"/>
        <v>#REF!</v>
      </c>
      <c r="H64" s="473" t="e">
        <f t="shared" si="2"/>
        <v>#REF!</v>
      </c>
    </row>
    <row r="65" spans="2:8">
      <c r="B65" s="236" t="e">
        <f>'Plan. Global'!H67</f>
        <v>#REF!</v>
      </c>
      <c r="C65" s="471" t="e">
        <f>'Plan. Global'!I67</f>
        <v>#REF!</v>
      </c>
      <c r="D65" s="470" t="e">
        <f>'Plan. Global'!K67</f>
        <v>#REF!</v>
      </c>
      <c r="E65" s="470" t="e">
        <f>'Plan. Global'!M67</f>
        <v>#REF!</v>
      </c>
      <c r="F65" s="470" t="e">
        <f t="shared" si="0"/>
        <v>#REF!</v>
      </c>
      <c r="G65" s="472" t="e">
        <f t="shared" si="1"/>
        <v>#REF!</v>
      </c>
      <c r="H65" s="473" t="e">
        <f t="shared" si="2"/>
        <v>#REF!</v>
      </c>
    </row>
    <row r="66" spans="2:8">
      <c r="B66" s="236" t="e">
        <f>'Plan. Global'!H68</f>
        <v>#REF!</v>
      </c>
      <c r="C66" s="471" t="e">
        <f>'Plan. Global'!I68</f>
        <v>#REF!</v>
      </c>
      <c r="D66" s="470" t="e">
        <f>'Plan. Global'!K68</f>
        <v>#REF!</v>
      </c>
      <c r="E66" s="470" t="e">
        <f>'Plan. Global'!M68</f>
        <v>#REF!</v>
      </c>
      <c r="F66" s="470" t="e">
        <f t="shared" si="0"/>
        <v>#REF!</v>
      </c>
      <c r="G66" s="472" t="e">
        <f t="shared" si="1"/>
        <v>#REF!</v>
      </c>
      <c r="H66" s="473" t="e">
        <f t="shared" si="2"/>
        <v>#REF!</v>
      </c>
    </row>
    <row r="67" spans="2:8">
      <c r="B67" s="236" t="e">
        <f>'Plan. Global'!H69</f>
        <v>#REF!</v>
      </c>
      <c r="C67" s="471" t="e">
        <f>'Plan. Global'!I69</f>
        <v>#REF!</v>
      </c>
      <c r="D67" s="470" t="e">
        <f>'Plan. Global'!K69</f>
        <v>#REF!</v>
      </c>
      <c r="E67" s="470" t="e">
        <f>'Plan. Global'!M69</f>
        <v>#REF!</v>
      </c>
      <c r="F67" s="470" t="e">
        <f t="shared" si="0"/>
        <v>#REF!</v>
      </c>
      <c r="G67" s="472" t="e">
        <f t="shared" si="1"/>
        <v>#REF!</v>
      </c>
      <c r="H67" s="473" t="e">
        <f t="shared" si="2"/>
        <v>#REF!</v>
      </c>
    </row>
    <row r="68" spans="2:8">
      <c r="B68" s="236" t="e">
        <f>'Plan. Global'!H70</f>
        <v>#REF!</v>
      </c>
      <c r="C68" s="471" t="e">
        <f>'Plan. Global'!I70</f>
        <v>#REF!</v>
      </c>
      <c r="D68" s="470" t="e">
        <f>'Plan. Global'!K70</f>
        <v>#REF!</v>
      </c>
      <c r="E68" s="470" t="e">
        <f>'Plan. Global'!M70</f>
        <v>#REF!</v>
      </c>
      <c r="F68" s="470" t="e">
        <f t="shared" si="0"/>
        <v>#REF!</v>
      </c>
      <c r="G68" s="472" t="e">
        <f t="shared" si="1"/>
        <v>#REF!</v>
      </c>
      <c r="H68" s="473" t="e">
        <f t="shared" si="2"/>
        <v>#REF!</v>
      </c>
    </row>
    <row r="69" spans="2:8">
      <c r="B69" s="236" t="e">
        <f>'Plan. Global'!H71</f>
        <v>#REF!</v>
      </c>
      <c r="C69" s="471" t="e">
        <f>'Plan. Global'!I71</f>
        <v>#REF!</v>
      </c>
      <c r="D69" s="470" t="e">
        <f>'Plan. Global'!K71</f>
        <v>#REF!</v>
      </c>
      <c r="E69" s="470" t="e">
        <f>'Plan. Global'!M71</f>
        <v>#REF!</v>
      </c>
      <c r="F69" s="470" t="e">
        <f t="shared" si="0"/>
        <v>#REF!</v>
      </c>
      <c r="G69" s="472" t="e">
        <f t="shared" si="1"/>
        <v>#REF!</v>
      </c>
      <c r="H69" s="473" t="e">
        <f t="shared" si="2"/>
        <v>#REF!</v>
      </c>
    </row>
    <row r="70" spans="2:8">
      <c r="B70" s="236" t="e">
        <f>'Plan. Global'!H72</f>
        <v>#REF!</v>
      </c>
      <c r="C70" s="471" t="e">
        <f>'Plan. Global'!I72</f>
        <v>#REF!</v>
      </c>
      <c r="D70" s="470" t="e">
        <f>'Plan. Global'!K72</f>
        <v>#REF!</v>
      </c>
      <c r="E70" s="470" t="e">
        <f>'Plan. Global'!M72</f>
        <v>#REF!</v>
      </c>
      <c r="F70" s="470" t="e">
        <f t="shared" si="0"/>
        <v>#REF!</v>
      </c>
      <c r="G70" s="472" t="e">
        <f t="shared" si="1"/>
        <v>#REF!</v>
      </c>
      <c r="H70" s="473" t="e">
        <f t="shared" si="2"/>
        <v>#REF!</v>
      </c>
    </row>
    <row r="71" spans="2:8">
      <c r="B71" s="236" t="e">
        <f>'Plan. Global'!H73</f>
        <v>#REF!</v>
      </c>
      <c r="C71" s="471" t="e">
        <f>'Plan. Global'!I73</f>
        <v>#REF!</v>
      </c>
      <c r="D71" s="470" t="e">
        <f>'Plan. Global'!K73</f>
        <v>#REF!</v>
      </c>
      <c r="E71" s="470" t="e">
        <f>'Plan. Global'!M73</f>
        <v>#REF!</v>
      </c>
      <c r="F71" s="470" t="e">
        <f t="shared" si="0"/>
        <v>#REF!</v>
      </c>
      <c r="G71" s="472" t="e">
        <f t="shared" si="1"/>
        <v>#REF!</v>
      </c>
      <c r="H71" s="473" t="e">
        <f t="shared" si="2"/>
        <v>#REF!</v>
      </c>
    </row>
    <row r="72" spans="2:8">
      <c r="B72" s="236" t="e">
        <f>'Plan. Global'!H74</f>
        <v>#REF!</v>
      </c>
      <c r="C72" s="471" t="e">
        <f>'Plan. Global'!I74</f>
        <v>#REF!</v>
      </c>
      <c r="D72" s="470" t="e">
        <f>'Plan. Global'!K74</f>
        <v>#REF!</v>
      </c>
      <c r="E72" s="470" t="e">
        <f>'Plan. Global'!M74</f>
        <v>#REF!</v>
      </c>
      <c r="F72" s="470" t="e">
        <f t="shared" si="0"/>
        <v>#REF!</v>
      </c>
      <c r="G72" s="472" t="e">
        <f t="shared" si="1"/>
        <v>#REF!</v>
      </c>
      <c r="H72" s="473" t="e">
        <f t="shared" si="2"/>
        <v>#REF!</v>
      </c>
    </row>
    <row r="73" spans="2:8">
      <c r="B73" s="236" t="e">
        <f>'Plan. Global'!H75</f>
        <v>#REF!</v>
      </c>
      <c r="C73" s="471" t="e">
        <f>'Plan. Global'!I75</f>
        <v>#REF!</v>
      </c>
      <c r="D73" s="470" t="e">
        <f>'Plan. Global'!K75</f>
        <v>#REF!</v>
      </c>
      <c r="E73" s="470" t="e">
        <f>'Plan. Global'!M75</f>
        <v>#REF!</v>
      </c>
      <c r="F73" s="470" t="e">
        <f t="shared" si="0"/>
        <v>#REF!</v>
      </c>
      <c r="G73" s="472" t="e">
        <f t="shared" si="1"/>
        <v>#REF!</v>
      </c>
      <c r="H73" s="473" t="e">
        <f t="shared" si="2"/>
        <v>#REF!</v>
      </c>
    </row>
    <row r="74" spans="2:8">
      <c r="B74" s="236" t="e">
        <f>'Plan. Global'!H76</f>
        <v>#REF!</v>
      </c>
      <c r="C74" s="471" t="e">
        <f>'Plan. Global'!I76</f>
        <v>#REF!</v>
      </c>
      <c r="D74" s="470" t="e">
        <f>'Plan. Global'!K76</f>
        <v>#REF!</v>
      </c>
      <c r="E74" s="470" t="e">
        <f>'Plan. Global'!M76</f>
        <v>#REF!</v>
      </c>
      <c r="F74" s="470" t="e">
        <f t="shared" si="0"/>
        <v>#REF!</v>
      </c>
      <c r="G74" s="472" t="e">
        <f t="shared" si="1"/>
        <v>#REF!</v>
      </c>
      <c r="H74" s="473" t="e">
        <f t="shared" si="2"/>
        <v>#REF!</v>
      </c>
    </row>
    <row r="75" spans="2:8">
      <c r="B75" s="236" t="e">
        <f>'Plan. Global'!H77</f>
        <v>#REF!</v>
      </c>
      <c r="C75" s="471" t="e">
        <f>'Plan. Global'!I77</f>
        <v>#REF!</v>
      </c>
      <c r="D75" s="470" t="e">
        <f>'Plan. Global'!K77</f>
        <v>#REF!</v>
      </c>
      <c r="E75" s="470" t="e">
        <f>'Plan. Global'!M77</f>
        <v>#REF!</v>
      </c>
      <c r="F75" s="470" t="e">
        <f t="shared" ref="F75:F138" si="3">D75*E75</f>
        <v>#REF!</v>
      </c>
      <c r="G75" s="472" t="e">
        <f t="shared" ref="G75:G138" si="4">F75/$F$9</f>
        <v>#REF!</v>
      </c>
      <c r="H75" s="473" t="e">
        <f t="shared" si="2"/>
        <v>#REF!</v>
      </c>
    </row>
    <row r="76" spans="2:8">
      <c r="B76" s="236" t="e">
        <f>'Plan. Global'!H78</f>
        <v>#REF!</v>
      </c>
      <c r="C76" s="471" t="e">
        <f>'Plan. Global'!I78</f>
        <v>#REF!</v>
      </c>
      <c r="D76" s="470" t="e">
        <f>'Plan. Global'!K78</f>
        <v>#REF!</v>
      </c>
      <c r="E76" s="470" t="e">
        <f>'Plan. Global'!M78</f>
        <v>#REF!</v>
      </c>
      <c r="F76" s="470" t="e">
        <f t="shared" si="3"/>
        <v>#REF!</v>
      </c>
      <c r="G76" s="472" t="e">
        <f t="shared" si="4"/>
        <v>#REF!</v>
      </c>
      <c r="H76" s="473" t="e">
        <f t="shared" ref="H76:H139" si="5">G76+H75</f>
        <v>#REF!</v>
      </c>
    </row>
    <row r="77" spans="2:8">
      <c r="B77" s="236" t="e">
        <f>'Plan. Global'!H79</f>
        <v>#REF!</v>
      </c>
      <c r="C77" s="471" t="e">
        <f>'Plan. Global'!I79</f>
        <v>#REF!</v>
      </c>
      <c r="D77" s="470" t="e">
        <f>'Plan. Global'!K79</f>
        <v>#REF!</v>
      </c>
      <c r="E77" s="470" t="e">
        <f>'Plan. Global'!M79</f>
        <v>#REF!</v>
      </c>
      <c r="F77" s="470" t="e">
        <f t="shared" si="3"/>
        <v>#REF!</v>
      </c>
      <c r="G77" s="472" t="e">
        <f t="shared" si="4"/>
        <v>#REF!</v>
      </c>
      <c r="H77" s="473" t="e">
        <f t="shared" si="5"/>
        <v>#REF!</v>
      </c>
    </row>
    <row r="78" spans="2:8">
      <c r="B78" s="236" t="e">
        <f>'Plan. Global'!H80</f>
        <v>#REF!</v>
      </c>
      <c r="C78" s="471" t="e">
        <f>'Plan. Global'!I80</f>
        <v>#REF!</v>
      </c>
      <c r="D78" s="470" t="e">
        <f>'Plan. Global'!K80</f>
        <v>#REF!</v>
      </c>
      <c r="E78" s="470" t="e">
        <f>'Plan. Global'!M80</f>
        <v>#REF!</v>
      </c>
      <c r="F78" s="470" t="e">
        <f t="shared" si="3"/>
        <v>#REF!</v>
      </c>
      <c r="G78" s="472" t="e">
        <f t="shared" si="4"/>
        <v>#REF!</v>
      </c>
      <c r="H78" s="473" t="e">
        <f t="shared" si="5"/>
        <v>#REF!</v>
      </c>
    </row>
    <row r="79" spans="2:8">
      <c r="B79" s="236" t="e">
        <f>'Plan. Global'!H81</f>
        <v>#REF!</v>
      </c>
      <c r="C79" s="471" t="e">
        <f>'Plan. Global'!I81</f>
        <v>#REF!</v>
      </c>
      <c r="D79" s="470" t="e">
        <f>'Plan. Global'!K81</f>
        <v>#REF!</v>
      </c>
      <c r="E79" s="470" t="e">
        <f>'Plan. Global'!M81</f>
        <v>#REF!</v>
      </c>
      <c r="F79" s="470" t="e">
        <f t="shared" si="3"/>
        <v>#REF!</v>
      </c>
      <c r="G79" s="472" t="e">
        <f t="shared" si="4"/>
        <v>#REF!</v>
      </c>
      <c r="H79" s="473" t="e">
        <f t="shared" si="5"/>
        <v>#REF!</v>
      </c>
    </row>
    <row r="80" spans="2:8">
      <c r="B80" s="236" t="e">
        <f>'Plan. Global'!H82</f>
        <v>#REF!</v>
      </c>
      <c r="C80" s="471" t="e">
        <f>'Plan. Global'!I82</f>
        <v>#REF!</v>
      </c>
      <c r="D80" s="470" t="e">
        <f>'Plan. Global'!K82</f>
        <v>#REF!</v>
      </c>
      <c r="E80" s="470" t="e">
        <f>'Plan. Global'!M82</f>
        <v>#REF!</v>
      </c>
      <c r="F80" s="470" t="e">
        <f t="shared" si="3"/>
        <v>#REF!</v>
      </c>
      <c r="G80" s="472" t="e">
        <f t="shared" si="4"/>
        <v>#REF!</v>
      </c>
      <c r="H80" s="473" t="e">
        <f t="shared" si="5"/>
        <v>#REF!</v>
      </c>
    </row>
    <row r="81" spans="2:8">
      <c r="B81" s="236" t="e">
        <f>'Plan. Global'!H83</f>
        <v>#REF!</v>
      </c>
      <c r="C81" s="471" t="e">
        <f>'Plan. Global'!I83</f>
        <v>#REF!</v>
      </c>
      <c r="D81" s="470" t="e">
        <f>'Plan. Global'!K83</f>
        <v>#REF!</v>
      </c>
      <c r="E81" s="470" t="e">
        <f>'Plan. Global'!M83</f>
        <v>#REF!</v>
      </c>
      <c r="F81" s="470" t="e">
        <f t="shared" si="3"/>
        <v>#REF!</v>
      </c>
      <c r="G81" s="472" t="e">
        <f t="shared" si="4"/>
        <v>#REF!</v>
      </c>
      <c r="H81" s="473" t="e">
        <f t="shared" si="5"/>
        <v>#REF!</v>
      </c>
    </row>
    <row r="82" spans="2:8">
      <c r="B82" s="236" t="e">
        <f>'Plan. Global'!H84</f>
        <v>#REF!</v>
      </c>
      <c r="C82" s="471" t="e">
        <f>'Plan. Global'!I84</f>
        <v>#REF!</v>
      </c>
      <c r="D82" s="470" t="e">
        <f>'Plan. Global'!K84</f>
        <v>#REF!</v>
      </c>
      <c r="E82" s="470" t="e">
        <f>'Plan. Global'!M84</f>
        <v>#REF!</v>
      </c>
      <c r="F82" s="470" t="e">
        <f t="shared" si="3"/>
        <v>#REF!</v>
      </c>
      <c r="G82" s="472" t="e">
        <f t="shared" si="4"/>
        <v>#REF!</v>
      </c>
      <c r="H82" s="473" t="e">
        <f t="shared" si="5"/>
        <v>#REF!</v>
      </c>
    </row>
    <row r="83" spans="2:8">
      <c r="B83" s="236" t="e">
        <f>'Plan. Global'!H85</f>
        <v>#REF!</v>
      </c>
      <c r="C83" s="471" t="e">
        <f>'Plan. Global'!I85</f>
        <v>#REF!</v>
      </c>
      <c r="D83" s="470" t="e">
        <f>'Plan. Global'!K85</f>
        <v>#REF!</v>
      </c>
      <c r="E83" s="470" t="e">
        <f>'Plan. Global'!M85</f>
        <v>#REF!</v>
      </c>
      <c r="F83" s="470" t="e">
        <f t="shared" si="3"/>
        <v>#REF!</v>
      </c>
      <c r="G83" s="472" t="e">
        <f t="shared" si="4"/>
        <v>#REF!</v>
      </c>
      <c r="H83" s="473" t="e">
        <f t="shared" si="5"/>
        <v>#REF!</v>
      </c>
    </row>
    <row r="84" spans="2:8">
      <c r="B84" s="236" t="e">
        <f>'Plan. Global'!H86</f>
        <v>#REF!</v>
      </c>
      <c r="C84" s="471" t="e">
        <f>'Plan. Global'!I86</f>
        <v>#REF!</v>
      </c>
      <c r="D84" s="470" t="e">
        <f>'Plan. Global'!K86</f>
        <v>#REF!</v>
      </c>
      <c r="E84" s="470" t="e">
        <f>'Plan. Global'!M86</f>
        <v>#REF!</v>
      </c>
      <c r="F84" s="470" t="e">
        <f t="shared" si="3"/>
        <v>#REF!</v>
      </c>
      <c r="G84" s="472" t="e">
        <f t="shared" si="4"/>
        <v>#REF!</v>
      </c>
      <c r="H84" s="473" t="e">
        <f t="shared" si="5"/>
        <v>#REF!</v>
      </c>
    </row>
    <row r="85" spans="2:8">
      <c r="B85" s="236" t="e">
        <f>'Plan. Global'!H87</f>
        <v>#REF!</v>
      </c>
      <c r="C85" s="471" t="e">
        <f>'Plan. Global'!I87</f>
        <v>#REF!</v>
      </c>
      <c r="D85" s="470" t="e">
        <f>'Plan. Global'!K87</f>
        <v>#REF!</v>
      </c>
      <c r="E85" s="470" t="e">
        <f>'Plan. Global'!M87</f>
        <v>#REF!</v>
      </c>
      <c r="F85" s="470" t="e">
        <f t="shared" si="3"/>
        <v>#REF!</v>
      </c>
      <c r="G85" s="472" t="e">
        <f t="shared" si="4"/>
        <v>#REF!</v>
      </c>
      <c r="H85" s="473" t="e">
        <f t="shared" si="5"/>
        <v>#REF!</v>
      </c>
    </row>
    <row r="86" spans="2:8">
      <c r="B86" s="236" t="e">
        <f>'Plan. Global'!H88</f>
        <v>#REF!</v>
      </c>
      <c r="C86" s="471" t="e">
        <f>'Plan. Global'!I88</f>
        <v>#REF!</v>
      </c>
      <c r="D86" s="470" t="e">
        <f>'Plan. Global'!K88</f>
        <v>#REF!</v>
      </c>
      <c r="E86" s="470" t="e">
        <f>'Plan. Global'!M88</f>
        <v>#REF!</v>
      </c>
      <c r="F86" s="470" t="e">
        <f t="shared" si="3"/>
        <v>#REF!</v>
      </c>
      <c r="G86" s="472" t="e">
        <f t="shared" si="4"/>
        <v>#REF!</v>
      </c>
      <c r="H86" s="473" t="e">
        <f t="shared" si="5"/>
        <v>#REF!</v>
      </c>
    </row>
    <row r="87" spans="2:8">
      <c r="B87" s="236" t="e">
        <f>'Plan. Global'!H89</f>
        <v>#REF!</v>
      </c>
      <c r="C87" s="471" t="e">
        <f>'Plan. Global'!I89</f>
        <v>#REF!</v>
      </c>
      <c r="D87" s="470" t="e">
        <f>'Plan. Global'!K89</f>
        <v>#REF!</v>
      </c>
      <c r="E87" s="470" t="e">
        <f>'Plan. Global'!M89</f>
        <v>#REF!</v>
      </c>
      <c r="F87" s="470" t="e">
        <f t="shared" si="3"/>
        <v>#REF!</v>
      </c>
      <c r="G87" s="472" t="e">
        <f t="shared" si="4"/>
        <v>#REF!</v>
      </c>
      <c r="H87" s="473" t="e">
        <f t="shared" si="5"/>
        <v>#REF!</v>
      </c>
    </row>
    <row r="88" spans="2:8">
      <c r="B88" s="236" t="e">
        <f>'Plan. Global'!H90</f>
        <v>#REF!</v>
      </c>
      <c r="C88" s="471" t="e">
        <f>'Plan. Global'!I90</f>
        <v>#REF!</v>
      </c>
      <c r="D88" s="470" t="e">
        <f>'Plan. Global'!K90</f>
        <v>#REF!</v>
      </c>
      <c r="E88" s="470" t="e">
        <f>'Plan. Global'!M90</f>
        <v>#REF!</v>
      </c>
      <c r="F88" s="470" t="e">
        <f t="shared" si="3"/>
        <v>#REF!</v>
      </c>
      <c r="G88" s="472" t="e">
        <f t="shared" si="4"/>
        <v>#REF!</v>
      </c>
      <c r="H88" s="473" t="e">
        <f t="shared" si="5"/>
        <v>#REF!</v>
      </c>
    </row>
    <row r="89" spans="2:8">
      <c r="B89" s="236" t="e">
        <f>'Plan. Global'!H91</f>
        <v>#REF!</v>
      </c>
      <c r="C89" s="471" t="e">
        <f>'Plan. Global'!I91</f>
        <v>#REF!</v>
      </c>
      <c r="D89" s="470" t="e">
        <f>'Plan. Global'!K91</f>
        <v>#REF!</v>
      </c>
      <c r="E89" s="470" t="e">
        <f>'Plan. Global'!M91</f>
        <v>#REF!</v>
      </c>
      <c r="F89" s="470" t="e">
        <f t="shared" si="3"/>
        <v>#REF!</v>
      </c>
      <c r="G89" s="472" t="e">
        <f t="shared" si="4"/>
        <v>#REF!</v>
      </c>
      <c r="H89" s="473" t="e">
        <f t="shared" si="5"/>
        <v>#REF!</v>
      </c>
    </row>
    <row r="90" spans="2:8">
      <c r="B90" s="236" t="e">
        <f>'Plan. Global'!H92</f>
        <v>#REF!</v>
      </c>
      <c r="C90" s="471" t="e">
        <f>'Plan. Global'!I92</f>
        <v>#REF!</v>
      </c>
      <c r="D90" s="470" t="e">
        <f>'Plan. Global'!K92</f>
        <v>#REF!</v>
      </c>
      <c r="E90" s="470" t="e">
        <f>'Plan. Global'!M92</f>
        <v>#REF!</v>
      </c>
      <c r="F90" s="470" t="e">
        <f t="shared" si="3"/>
        <v>#REF!</v>
      </c>
      <c r="G90" s="472" t="e">
        <f t="shared" si="4"/>
        <v>#REF!</v>
      </c>
      <c r="H90" s="473" t="e">
        <f t="shared" si="5"/>
        <v>#REF!</v>
      </c>
    </row>
    <row r="91" spans="2:8">
      <c r="B91" s="236" t="e">
        <f>'Plan. Global'!H93</f>
        <v>#REF!</v>
      </c>
      <c r="C91" s="471" t="e">
        <f>'Plan. Global'!I93</f>
        <v>#REF!</v>
      </c>
      <c r="D91" s="470" t="e">
        <f>'Plan. Global'!K93</f>
        <v>#REF!</v>
      </c>
      <c r="E91" s="470" t="e">
        <f>'Plan. Global'!M93</f>
        <v>#REF!</v>
      </c>
      <c r="F91" s="470" t="e">
        <f t="shared" si="3"/>
        <v>#REF!</v>
      </c>
      <c r="G91" s="472" t="e">
        <f t="shared" si="4"/>
        <v>#REF!</v>
      </c>
      <c r="H91" s="473" t="e">
        <f t="shared" si="5"/>
        <v>#REF!</v>
      </c>
    </row>
    <row r="92" spans="2:8">
      <c r="B92" s="236" t="e">
        <f>'Plan. Global'!H94</f>
        <v>#REF!</v>
      </c>
      <c r="C92" s="471" t="e">
        <f>'Plan. Global'!I94</f>
        <v>#REF!</v>
      </c>
      <c r="D92" s="470" t="e">
        <f>'Plan. Global'!K94</f>
        <v>#REF!</v>
      </c>
      <c r="E92" s="470" t="e">
        <f>'Plan. Global'!M94</f>
        <v>#REF!</v>
      </c>
      <c r="F92" s="470" t="e">
        <f t="shared" si="3"/>
        <v>#REF!</v>
      </c>
      <c r="G92" s="472" t="e">
        <f t="shared" si="4"/>
        <v>#REF!</v>
      </c>
      <c r="H92" s="473" t="e">
        <f t="shared" si="5"/>
        <v>#REF!</v>
      </c>
    </row>
    <row r="93" spans="2:8">
      <c r="B93" s="236" t="e">
        <f>'Plan. Global'!H95</f>
        <v>#REF!</v>
      </c>
      <c r="C93" s="471" t="e">
        <f>'Plan. Global'!I95</f>
        <v>#REF!</v>
      </c>
      <c r="D93" s="470" t="e">
        <f>'Plan. Global'!K95</f>
        <v>#REF!</v>
      </c>
      <c r="E93" s="470" t="e">
        <f>'Plan. Global'!M95</f>
        <v>#REF!</v>
      </c>
      <c r="F93" s="470" t="e">
        <f t="shared" si="3"/>
        <v>#REF!</v>
      </c>
      <c r="G93" s="472" t="e">
        <f t="shared" si="4"/>
        <v>#REF!</v>
      </c>
      <c r="H93" s="473" t="e">
        <f t="shared" si="5"/>
        <v>#REF!</v>
      </c>
    </row>
    <row r="94" spans="2:8">
      <c r="B94" s="236" t="e">
        <f>'Plan. Global'!H96</f>
        <v>#REF!</v>
      </c>
      <c r="C94" s="471" t="e">
        <f>'Plan. Global'!I96</f>
        <v>#REF!</v>
      </c>
      <c r="D94" s="470" t="e">
        <f>'Plan. Global'!K96</f>
        <v>#REF!</v>
      </c>
      <c r="E94" s="470" t="e">
        <f>'Plan. Global'!M96</f>
        <v>#REF!</v>
      </c>
      <c r="F94" s="470" t="e">
        <f t="shared" si="3"/>
        <v>#REF!</v>
      </c>
      <c r="G94" s="472" t="e">
        <f t="shared" si="4"/>
        <v>#REF!</v>
      </c>
      <c r="H94" s="473" t="e">
        <f t="shared" si="5"/>
        <v>#REF!</v>
      </c>
    </row>
    <row r="95" spans="2:8">
      <c r="B95" s="236" t="e">
        <f>'Plan. Global'!H97</f>
        <v>#REF!</v>
      </c>
      <c r="C95" s="471" t="e">
        <f>'Plan. Global'!I97</f>
        <v>#REF!</v>
      </c>
      <c r="D95" s="470" t="e">
        <f>'Plan. Global'!K97</f>
        <v>#REF!</v>
      </c>
      <c r="E95" s="470" t="e">
        <f>'Plan. Global'!M97</f>
        <v>#REF!</v>
      </c>
      <c r="F95" s="470" t="e">
        <f t="shared" si="3"/>
        <v>#REF!</v>
      </c>
      <c r="G95" s="472" t="e">
        <f t="shared" si="4"/>
        <v>#REF!</v>
      </c>
      <c r="H95" s="473" t="e">
        <f t="shared" si="5"/>
        <v>#REF!</v>
      </c>
    </row>
    <row r="96" spans="2:8">
      <c r="B96" s="236" t="e">
        <f>'Plan. Global'!H98</f>
        <v>#REF!</v>
      </c>
      <c r="C96" s="471" t="e">
        <f>'Plan. Global'!I98</f>
        <v>#REF!</v>
      </c>
      <c r="D96" s="470" t="e">
        <f>'Plan. Global'!K98</f>
        <v>#REF!</v>
      </c>
      <c r="E96" s="470" t="e">
        <f>'Plan. Global'!M98</f>
        <v>#REF!</v>
      </c>
      <c r="F96" s="470" t="e">
        <f t="shared" si="3"/>
        <v>#REF!</v>
      </c>
      <c r="G96" s="472" t="e">
        <f t="shared" si="4"/>
        <v>#REF!</v>
      </c>
      <c r="H96" s="473" t="e">
        <f t="shared" si="5"/>
        <v>#REF!</v>
      </c>
    </row>
    <row r="97" spans="2:8">
      <c r="B97" s="236" t="e">
        <f>'Plan. Global'!H99</f>
        <v>#REF!</v>
      </c>
      <c r="C97" s="471" t="e">
        <f>'Plan. Global'!I99</f>
        <v>#REF!</v>
      </c>
      <c r="D97" s="470" t="e">
        <f>'Plan. Global'!K99</f>
        <v>#REF!</v>
      </c>
      <c r="E97" s="470" t="e">
        <f>'Plan. Global'!M99</f>
        <v>#REF!</v>
      </c>
      <c r="F97" s="470" t="e">
        <f t="shared" si="3"/>
        <v>#REF!</v>
      </c>
      <c r="G97" s="472" t="e">
        <f t="shared" si="4"/>
        <v>#REF!</v>
      </c>
      <c r="H97" s="473" t="e">
        <f t="shared" si="5"/>
        <v>#REF!</v>
      </c>
    </row>
    <row r="98" spans="2:8">
      <c r="B98" s="236" t="e">
        <f>'Plan. Global'!H100</f>
        <v>#REF!</v>
      </c>
      <c r="C98" s="471" t="e">
        <f>'Plan. Global'!I100</f>
        <v>#REF!</v>
      </c>
      <c r="D98" s="470" t="e">
        <f>'Plan. Global'!K100</f>
        <v>#REF!</v>
      </c>
      <c r="E98" s="470" t="e">
        <f>'Plan. Global'!M100</f>
        <v>#REF!</v>
      </c>
      <c r="F98" s="470" t="e">
        <f t="shared" si="3"/>
        <v>#REF!</v>
      </c>
      <c r="G98" s="472" t="e">
        <f t="shared" si="4"/>
        <v>#REF!</v>
      </c>
      <c r="H98" s="473" t="e">
        <f t="shared" si="5"/>
        <v>#REF!</v>
      </c>
    </row>
    <row r="99" spans="2:8">
      <c r="B99" s="236" t="e">
        <f>'Plan. Global'!H101</f>
        <v>#REF!</v>
      </c>
      <c r="C99" s="471" t="e">
        <f>'Plan. Global'!I101</f>
        <v>#REF!</v>
      </c>
      <c r="D99" s="470" t="e">
        <f>'Plan. Global'!K101</f>
        <v>#REF!</v>
      </c>
      <c r="E99" s="470" t="e">
        <f>'Plan. Global'!M101</f>
        <v>#REF!</v>
      </c>
      <c r="F99" s="470" t="e">
        <f t="shared" si="3"/>
        <v>#REF!</v>
      </c>
      <c r="G99" s="472" t="e">
        <f t="shared" si="4"/>
        <v>#REF!</v>
      </c>
      <c r="H99" s="473" t="e">
        <f t="shared" si="5"/>
        <v>#REF!</v>
      </c>
    </row>
    <row r="100" spans="2:8">
      <c r="B100" s="236" t="e">
        <f>'Plan. Global'!H102</f>
        <v>#REF!</v>
      </c>
      <c r="C100" s="471" t="e">
        <f>'Plan. Global'!I102</f>
        <v>#REF!</v>
      </c>
      <c r="D100" s="470" t="e">
        <f>'Plan. Global'!K102</f>
        <v>#REF!</v>
      </c>
      <c r="E100" s="470" t="e">
        <f>'Plan. Global'!M102</f>
        <v>#REF!</v>
      </c>
      <c r="F100" s="470" t="e">
        <f t="shared" si="3"/>
        <v>#REF!</v>
      </c>
      <c r="G100" s="472" t="e">
        <f t="shared" si="4"/>
        <v>#REF!</v>
      </c>
      <c r="H100" s="473" t="e">
        <f t="shared" si="5"/>
        <v>#REF!</v>
      </c>
    </row>
    <row r="101" spans="2:8">
      <c r="B101" s="236" t="e">
        <f>'Plan. Global'!H103</f>
        <v>#REF!</v>
      </c>
      <c r="C101" s="471" t="e">
        <f>'Plan. Global'!I103</f>
        <v>#REF!</v>
      </c>
      <c r="D101" s="470" t="e">
        <f>'Plan. Global'!K103</f>
        <v>#REF!</v>
      </c>
      <c r="E101" s="470" t="e">
        <f>'Plan. Global'!M103</f>
        <v>#REF!</v>
      </c>
      <c r="F101" s="470" t="e">
        <f t="shared" si="3"/>
        <v>#REF!</v>
      </c>
      <c r="G101" s="472" t="e">
        <f t="shared" si="4"/>
        <v>#REF!</v>
      </c>
      <c r="H101" s="473" t="e">
        <f t="shared" si="5"/>
        <v>#REF!</v>
      </c>
    </row>
    <row r="102" spans="2:8">
      <c r="B102" s="236" t="e">
        <f>'Plan. Global'!H104</f>
        <v>#REF!</v>
      </c>
      <c r="C102" s="471" t="e">
        <f>'Plan. Global'!I104</f>
        <v>#REF!</v>
      </c>
      <c r="D102" s="470" t="e">
        <f>'Plan. Global'!K104</f>
        <v>#REF!</v>
      </c>
      <c r="E102" s="470" t="e">
        <f>'Plan. Global'!M104</f>
        <v>#REF!</v>
      </c>
      <c r="F102" s="470" t="e">
        <f t="shared" si="3"/>
        <v>#REF!</v>
      </c>
      <c r="G102" s="472" t="e">
        <f t="shared" si="4"/>
        <v>#REF!</v>
      </c>
      <c r="H102" s="473" t="e">
        <f t="shared" si="5"/>
        <v>#REF!</v>
      </c>
    </row>
    <row r="103" spans="2:8">
      <c r="B103" s="236" t="e">
        <f>'Plan. Global'!H105</f>
        <v>#REF!</v>
      </c>
      <c r="C103" s="471" t="e">
        <f>'Plan. Global'!I105</f>
        <v>#REF!</v>
      </c>
      <c r="D103" s="470" t="e">
        <f>'Plan. Global'!K105</f>
        <v>#REF!</v>
      </c>
      <c r="E103" s="470" t="e">
        <f>'Plan. Global'!M105</f>
        <v>#REF!</v>
      </c>
      <c r="F103" s="470" t="e">
        <f t="shared" si="3"/>
        <v>#REF!</v>
      </c>
      <c r="G103" s="472" t="e">
        <f t="shared" si="4"/>
        <v>#REF!</v>
      </c>
      <c r="H103" s="473" t="e">
        <f t="shared" si="5"/>
        <v>#REF!</v>
      </c>
    </row>
    <row r="104" spans="2:8">
      <c r="B104" s="236" t="e">
        <f>'Plan. Global'!H106</f>
        <v>#REF!</v>
      </c>
      <c r="C104" s="471" t="e">
        <f>'Plan. Global'!I106</f>
        <v>#REF!</v>
      </c>
      <c r="D104" s="470" t="e">
        <f>'Plan. Global'!K106</f>
        <v>#REF!</v>
      </c>
      <c r="E104" s="470" t="e">
        <f>'Plan. Global'!M106</f>
        <v>#REF!</v>
      </c>
      <c r="F104" s="470" t="e">
        <f t="shared" si="3"/>
        <v>#REF!</v>
      </c>
      <c r="G104" s="472" t="e">
        <f t="shared" si="4"/>
        <v>#REF!</v>
      </c>
      <c r="H104" s="473" t="e">
        <f t="shared" si="5"/>
        <v>#REF!</v>
      </c>
    </row>
    <row r="105" spans="2:8">
      <c r="B105" s="236" t="e">
        <f>'Plan. Global'!H107</f>
        <v>#REF!</v>
      </c>
      <c r="C105" s="471" t="e">
        <f>'Plan. Global'!I107</f>
        <v>#REF!</v>
      </c>
      <c r="D105" s="470" t="e">
        <f>'Plan. Global'!K107</f>
        <v>#REF!</v>
      </c>
      <c r="E105" s="470" t="e">
        <f>'Plan. Global'!M107</f>
        <v>#REF!</v>
      </c>
      <c r="F105" s="470" t="e">
        <f t="shared" si="3"/>
        <v>#REF!</v>
      </c>
      <c r="G105" s="472" t="e">
        <f t="shared" si="4"/>
        <v>#REF!</v>
      </c>
      <c r="H105" s="473" t="e">
        <f t="shared" si="5"/>
        <v>#REF!</v>
      </c>
    </row>
    <row r="106" spans="2:8">
      <c r="B106" s="236" t="e">
        <f>'Plan. Global'!H108</f>
        <v>#REF!</v>
      </c>
      <c r="C106" s="471" t="e">
        <f>'Plan. Global'!I108</f>
        <v>#REF!</v>
      </c>
      <c r="D106" s="470" t="e">
        <f>'Plan. Global'!K108</f>
        <v>#REF!</v>
      </c>
      <c r="E106" s="470" t="e">
        <f>'Plan. Global'!M108</f>
        <v>#REF!</v>
      </c>
      <c r="F106" s="470" t="e">
        <f t="shared" si="3"/>
        <v>#REF!</v>
      </c>
      <c r="G106" s="472" t="e">
        <f t="shared" si="4"/>
        <v>#REF!</v>
      </c>
      <c r="H106" s="473" t="e">
        <f t="shared" si="5"/>
        <v>#REF!</v>
      </c>
    </row>
    <row r="107" spans="2:8">
      <c r="B107" s="236" t="e">
        <f>'Plan. Global'!H109</f>
        <v>#REF!</v>
      </c>
      <c r="C107" s="471" t="e">
        <f>'Plan. Global'!I109</f>
        <v>#REF!</v>
      </c>
      <c r="D107" s="470" t="e">
        <f>'Plan. Global'!K109</f>
        <v>#REF!</v>
      </c>
      <c r="E107" s="470" t="e">
        <f>'Plan. Global'!M109</f>
        <v>#REF!</v>
      </c>
      <c r="F107" s="470" t="e">
        <f t="shared" si="3"/>
        <v>#REF!</v>
      </c>
      <c r="G107" s="472" t="e">
        <f t="shared" si="4"/>
        <v>#REF!</v>
      </c>
      <c r="H107" s="473" t="e">
        <f t="shared" si="5"/>
        <v>#REF!</v>
      </c>
    </row>
    <row r="108" spans="2:8">
      <c r="B108" s="236" t="e">
        <f>'Plan. Global'!H110</f>
        <v>#REF!</v>
      </c>
      <c r="C108" s="471" t="e">
        <f>'Plan. Global'!I110</f>
        <v>#REF!</v>
      </c>
      <c r="D108" s="470" t="e">
        <f>'Plan. Global'!K110</f>
        <v>#REF!</v>
      </c>
      <c r="E108" s="470" t="e">
        <f>'Plan. Global'!M110</f>
        <v>#REF!</v>
      </c>
      <c r="F108" s="470" t="e">
        <f t="shared" si="3"/>
        <v>#REF!</v>
      </c>
      <c r="G108" s="472" t="e">
        <f t="shared" si="4"/>
        <v>#REF!</v>
      </c>
      <c r="H108" s="473" t="e">
        <f t="shared" si="5"/>
        <v>#REF!</v>
      </c>
    </row>
    <row r="109" spans="2:8">
      <c r="B109" s="236" t="e">
        <f>'Plan. Global'!H111</f>
        <v>#REF!</v>
      </c>
      <c r="C109" s="471" t="e">
        <f>'Plan. Global'!I111</f>
        <v>#REF!</v>
      </c>
      <c r="D109" s="470" t="e">
        <f>'Plan. Global'!K111</f>
        <v>#REF!</v>
      </c>
      <c r="E109" s="470" t="e">
        <f>'Plan. Global'!M111</f>
        <v>#REF!</v>
      </c>
      <c r="F109" s="470" t="e">
        <f t="shared" si="3"/>
        <v>#REF!</v>
      </c>
      <c r="G109" s="472" t="e">
        <f t="shared" si="4"/>
        <v>#REF!</v>
      </c>
      <c r="H109" s="473" t="e">
        <f t="shared" si="5"/>
        <v>#REF!</v>
      </c>
    </row>
    <row r="110" spans="2:8">
      <c r="B110" s="236" t="e">
        <f>'Plan. Global'!H112</f>
        <v>#REF!</v>
      </c>
      <c r="C110" s="471" t="e">
        <f>'Plan. Global'!I112</f>
        <v>#REF!</v>
      </c>
      <c r="D110" s="470" t="e">
        <f>'Plan. Global'!K112</f>
        <v>#REF!</v>
      </c>
      <c r="E110" s="470" t="e">
        <f>'Plan. Global'!M112</f>
        <v>#REF!</v>
      </c>
      <c r="F110" s="470" t="e">
        <f t="shared" si="3"/>
        <v>#REF!</v>
      </c>
      <c r="G110" s="472" t="e">
        <f t="shared" si="4"/>
        <v>#REF!</v>
      </c>
      <c r="H110" s="473" t="e">
        <f t="shared" si="5"/>
        <v>#REF!</v>
      </c>
    </row>
    <row r="111" spans="2:8">
      <c r="B111" s="236" t="e">
        <f>'Plan. Global'!H113</f>
        <v>#REF!</v>
      </c>
      <c r="C111" s="471" t="e">
        <f>'Plan. Global'!I113</f>
        <v>#REF!</v>
      </c>
      <c r="D111" s="470" t="e">
        <f>'Plan. Global'!K113</f>
        <v>#REF!</v>
      </c>
      <c r="E111" s="470" t="e">
        <f>'Plan. Global'!M113</f>
        <v>#REF!</v>
      </c>
      <c r="F111" s="470" t="e">
        <f t="shared" si="3"/>
        <v>#REF!</v>
      </c>
      <c r="G111" s="472" t="e">
        <f t="shared" si="4"/>
        <v>#REF!</v>
      </c>
      <c r="H111" s="473" t="e">
        <f t="shared" si="5"/>
        <v>#REF!</v>
      </c>
    </row>
    <row r="112" spans="2:8">
      <c r="B112" s="236" t="e">
        <f>'Plan. Global'!H114</f>
        <v>#REF!</v>
      </c>
      <c r="C112" s="471" t="e">
        <f>'Plan. Global'!I114</f>
        <v>#REF!</v>
      </c>
      <c r="D112" s="470" t="e">
        <f>'Plan. Global'!K114</f>
        <v>#REF!</v>
      </c>
      <c r="E112" s="470" t="e">
        <f>'Plan. Global'!M114</f>
        <v>#REF!</v>
      </c>
      <c r="F112" s="470" t="e">
        <f t="shared" si="3"/>
        <v>#REF!</v>
      </c>
      <c r="G112" s="472" t="e">
        <f t="shared" si="4"/>
        <v>#REF!</v>
      </c>
      <c r="H112" s="473" t="e">
        <f t="shared" si="5"/>
        <v>#REF!</v>
      </c>
    </row>
    <row r="113" spans="2:8">
      <c r="B113" s="236" t="e">
        <f>'Plan. Global'!H115</f>
        <v>#REF!</v>
      </c>
      <c r="C113" s="471" t="e">
        <f>'Plan. Global'!I115</f>
        <v>#REF!</v>
      </c>
      <c r="D113" s="470" t="e">
        <f>'Plan. Global'!K115</f>
        <v>#REF!</v>
      </c>
      <c r="E113" s="470" t="e">
        <f>'Plan. Global'!M115</f>
        <v>#REF!</v>
      </c>
      <c r="F113" s="470" t="e">
        <f t="shared" si="3"/>
        <v>#REF!</v>
      </c>
      <c r="G113" s="472" t="e">
        <f t="shared" si="4"/>
        <v>#REF!</v>
      </c>
      <c r="H113" s="473" t="e">
        <f t="shared" si="5"/>
        <v>#REF!</v>
      </c>
    </row>
    <row r="114" spans="2:8">
      <c r="B114" s="236" t="e">
        <f>'Plan. Global'!H116</f>
        <v>#REF!</v>
      </c>
      <c r="C114" s="471" t="e">
        <f>'Plan. Global'!I116</f>
        <v>#REF!</v>
      </c>
      <c r="D114" s="470" t="e">
        <f>'Plan. Global'!K116</f>
        <v>#REF!</v>
      </c>
      <c r="E114" s="470" t="e">
        <f>'Plan. Global'!M116</f>
        <v>#REF!</v>
      </c>
      <c r="F114" s="470" t="e">
        <f t="shared" si="3"/>
        <v>#REF!</v>
      </c>
      <c r="G114" s="472" t="e">
        <f t="shared" si="4"/>
        <v>#REF!</v>
      </c>
      <c r="H114" s="473" t="e">
        <f t="shared" si="5"/>
        <v>#REF!</v>
      </c>
    </row>
    <row r="115" spans="2:8">
      <c r="B115" s="236" t="e">
        <f>'Plan. Global'!H117</f>
        <v>#REF!</v>
      </c>
      <c r="C115" s="471" t="e">
        <f>'Plan. Global'!I117</f>
        <v>#REF!</v>
      </c>
      <c r="D115" s="470" t="e">
        <f>'Plan. Global'!K117</f>
        <v>#REF!</v>
      </c>
      <c r="E115" s="470" t="e">
        <f>'Plan. Global'!M117</f>
        <v>#REF!</v>
      </c>
      <c r="F115" s="470" t="e">
        <f t="shared" si="3"/>
        <v>#REF!</v>
      </c>
      <c r="G115" s="472" t="e">
        <f t="shared" si="4"/>
        <v>#REF!</v>
      </c>
      <c r="H115" s="473" t="e">
        <f t="shared" si="5"/>
        <v>#REF!</v>
      </c>
    </row>
    <row r="116" spans="2:8">
      <c r="B116" s="236" t="e">
        <f>'Plan. Global'!H118</f>
        <v>#REF!</v>
      </c>
      <c r="C116" s="471" t="e">
        <f>'Plan. Global'!I118</f>
        <v>#REF!</v>
      </c>
      <c r="D116" s="470" t="e">
        <f>'Plan. Global'!K118</f>
        <v>#REF!</v>
      </c>
      <c r="E116" s="470" t="e">
        <f>'Plan. Global'!M118</f>
        <v>#REF!</v>
      </c>
      <c r="F116" s="470" t="e">
        <f t="shared" si="3"/>
        <v>#REF!</v>
      </c>
      <c r="G116" s="472" t="e">
        <f t="shared" si="4"/>
        <v>#REF!</v>
      </c>
      <c r="H116" s="473" t="e">
        <f t="shared" si="5"/>
        <v>#REF!</v>
      </c>
    </row>
    <row r="117" spans="2:8">
      <c r="B117" s="236" t="e">
        <f>'Plan. Global'!H119</f>
        <v>#REF!</v>
      </c>
      <c r="C117" s="471" t="e">
        <f>'Plan. Global'!I119</f>
        <v>#REF!</v>
      </c>
      <c r="D117" s="470" t="e">
        <f>'Plan. Global'!K119</f>
        <v>#REF!</v>
      </c>
      <c r="E117" s="470" t="e">
        <f>'Plan. Global'!M119</f>
        <v>#REF!</v>
      </c>
      <c r="F117" s="470" t="e">
        <f t="shared" si="3"/>
        <v>#REF!</v>
      </c>
      <c r="G117" s="472" t="e">
        <f t="shared" si="4"/>
        <v>#REF!</v>
      </c>
      <c r="H117" s="473" t="e">
        <f t="shared" si="5"/>
        <v>#REF!</v>
      </c>
    </row>
    <row r="118" spans="2:8">
      <c r="B118" s="236" t="e">
        <f>'Plan. Global'!H120</f>
        <v>#REF!</v>
      </c>
      <c r="C118" s="471" t="e">
        <f>'Plan. Global'!I120</f>
        <v>#REF!</v>
      </c>
      <c r="D118" s="470" t="e">
        <f>'Plan. Global'!K120</f>
        <v>#REF!</v>
      </c>
      <c r="E118" s="470" t="e">
        <f>'Plan. Global'!M120</f>
        <v>#REF!</v>
      </c>
      <c r="F118" s="470" t="e">
        <f t="shared" si="3"/>
        <v>#REF!</v>
      </c>
      <c r="G118" s="472" t="e">
        <f t="shared" si="4"/>
        <v>#REF!</v>
      </c>
      <c r="H118" s="473" t="e">
        <f t="shared" si="5"/>
        <v>#REF!</v>
      </c>
    </row>
    <row r="119" spans="2:8">
      <c r="B119" s="236" t="e">
        <f>'Plan. Global'!H121</f>
        <v>#REF!</v>
      </c>
      <c r="C119" s="471" t="e">
        <f>'Plan. Global'!I121</f>
        <v>#REF!</v>
      </c>
      <c r="D119" s="470" t="e">
        <f>'Plan. Global'!K121</f>
        <v>#REF!</v>
      </c>
      <c r="E119" s="470" t="e">
        <f>'Plan. Global'!M121</f>
        <v>#REF!</v>
      </c>
      <c r="F119" s="470" t="e">
        <f t="shared" si="3"/>
        <v>#REF!</v>
      </c>
      <c r="G119" s="472" t="e">
        <f t="shared" si="4"/>
        <v>#REF!</v>
      </c>
      <c r="H119" s="473" t="e">
        <f t="shared" si="5"/>
        <v>#REF!</v>
      </c>
    </row>
    <row r="120" spans="2:8">
      <c r="B120" s="236" t="e">
        <f>'Plan. Global'!H122</f>
        <v>#REF!</v>
      </c>
      <c r="C120" s="471" t="e">
        <f>'Plan. Global'!I122</f>
        <v>#REF!</v>
      </c>
      <c r="D120" s="470" t="e">
        <f>'Plan. Global'!K122</f>
        <v>#REF!</v>
      </c>
      <c r="E120" s="470" t="e">
        <f>'Plan. Global'!M122</f>
        <v>#REF!</v>
      </c>
      <c r="F120" s="470" t="e">
        <f t="shared" si="3"/>
        <v>#REF!</v>
      </c>
      <c r="G120" s="472" t="e">
        <f t="shared" si="4"/>
        <v>#REF!</v>
      </c>
      <c r="H120" s="473" t="e">
        <f t="shared" si="5"/>
        <v>#REF!</v>
      </c>
    </row>
    <row r="121" spans="2:8">
      <c r="B121" s="236" t="e">
        <f>'Plan. Global'!H123</f>
        <v>#REF!</v>
      </c>
      <c r="C121" s="471" t="e">
        <f>'Plan. Global'!I123</f>
        <v>#REF!</v>
      </c>
      <c r="D121" s="470" t="e">
        <f>'Plan. Global'!K123</f>
        <v>#REF!</v>
      </c>
      <c r="E121" s="470" t="e">
        <f>'Plan. Global'!M123</f>
        <v>#REF!</v>
      </c>
      <c r="F121" s="470" t="e">
        <f t="shared" si="3"/>
        <v>#REF!</v>
      </c>
      <c r="G121" s="472" t="e">
        <f t="shared" si="4"/>
        <v>#REF!</v>
      </c>
      <c r="H121" s="473" t="e">
        <f t="shared" si="5"/>
        <v>#REF!</v>
      </c>
    </row>
    <row r="122" spans="2:8">
      <c r="B122" s="236" t="e">
        <f>'Plan. Global'!H124</f>
        <v>#REF!</v>
      </c>
      <c r="C122" s="471" t="e">
        <f>'Plan. Global'!I124</f>
        <v>#REF!</v>
      </c>
      <c r="D122" s="470" t="e">
        <f>'Plan. Global'!K124</f>
        <v>#REF!</v>
      </c>
      <c r="E122" s="470" t="e">
        <f>'Plan. Global'!M124</f>
        <v>#REF!</v>
      </c>
      <c r="F122" s="470" t="e">
        <f t="shared" si="3"/>
        <v>#REF!</v>
      </c>
      <c r="G122" s="472" t="e">
        <f t="shared" si="4"/>
        <v>#REF!</v>
      </c>
      <c r="H122" s="473" t="e">
        <f t="shared" si="5"/>
        <v>#REF!</v>
      </c>
    </row>
    <row r="123" spans="2:8">
      <c r="B123" s="236" t="e">
        <f>'Plan. Global'!H125</f>
        <v>#REF!</v>
      </c>
      <c r="C123" s="471" t="e">
        <f>'Plan. Global'!I125</f>
        <v>#REF!</v>
      </c>
      <c r="D123" s="470" t="e">
        <f>'Plan. Global'!K125</f>
        <v>#REF!</v>
      </c>
      <c r="E123" s="470" t="e">
        <f>'Plan. Global'!M125</f>
        <v>#REF!</v>
      </c>
      <c r="F123" s="470" t="e">
        <f t="shared" si="3"/>
        <v>#REF!</v>
      </c>
      <c r="G123" s="472" t="e">
        <f t="shared" si="4"/>
        <v>#REF!</v>
      </c>
      <c r="H123" s="473" t="e">
        <f t="shared" si="5"/>
        <v>#REF!</v>
      </c>
    </row>
    <row r="124" spans="2:8">
      <c r="B124" s="236" t="e">
        <f>'Plan. Global'!H126</f>
        <v>#REF!</v>
      </c>
      <c r="C124" s="471" t="e">
        <f>'Plan. Global'!I126</f>
        <v>#REF!</v>
      </c>
      <c r="D124" s="470" t="e">
        <f>'Plan. Global'!K126</f>
        <v>#REF!</v>
      </c>
      <c r="E124" s="470" t="e">
        <f>'Plan. Global'!M126</f>
        <v>#REF!</v>
      </c>
      <c r="F124" s="470" t="e">
        <f t="shared" si="3"/>
        <v>#REF!</v>
      </c>
      <c r="G124" s="472" t="e">
        <f t="shared" si="4"/>
        <v>#REF!</v>
      </c>
      <c r="H124" s="473" t="e">
        <f t="shared" si="5"/>
        <v>#REF!</v>
      </c>
    </row>
    <row r="125" spans="2:8">
      <c r="B125" s="236" t="e">
        <f>'Plan. Global'!H127</f>
        <v>#REF!</v>
      </c>
      <c r="C125" s="471" t="e">
        <f>'Plan. Global'!I127</f>
        <v>#REF!</v>
      </c>
      <c r="D125" s="470" t="e">
        <f>'Plan. Global'!K127</f>
        <v>#REF!</v>
      </c>
      <c r="E125" s="470" t="e">
        <f>'Plan. Global'!M127</f>
        <v>#REF!</v>
      </c>
      <c r="F125" s="470" t="e">
        <f t="shared" si="3"/>
        <v>#REF!</v>
      </c>
      <c r="G125" s="472" t="e">
        <f t="shared" si="4"/>
        <v>#REF!</v>
      </c>
      <c r="H125" s="473" t="e">
        <f t="shared" si="5"/>
        <v>#REF!</v>
      </c>
    </row>
    <row r="126" spans="2:8">
      <c r="B126" s="236" t="e">
        <f>'Plan. Global'!H128</f>
        <v>#REF!</v>
      </c>
      <c r="C126" s="471" t="e">
        <f>'Plan. Global'!I128</f>
        <v>#REF!</v>
      </c>
      <c r="D126" s="470" t="e">
        <f>'Plan. Global'!K128</f>
        <v>#REF!</v>
      </c>
      <c r="E126" s="470" t="e">
        <f>'Plan. Global'!M128</f>
        <v>#REF!</v>
      </c>
      <c r="F126" s="470" t="e">
        <f t="shared" si="3"/>
        <v>#REF!</v>
      </c>
      <c r="G126" s="472" t="e">
        <f t="shared" si="4"/>
        <v>#REF!</v>
      </c>
      <c r="H126" s="473" t="e">
        <f t="shared" si="5"/>
        <v>#REF!</v>
      </c>
    </row>
    <row r="127" spans="2:8">
      <c r="B127" s="236" t="e">
        <f>'Plan. Global'!H129</f>
        <v>#REF!</v>
      </c>
      <c r="C127" s="471" t="e">
        <f>'Plan. Global'!I129</f>
        <v>#REF!</v>
      </c>
      <c r="D127" s="470" t="e">
        <f>'Plan. Global'!K129</f>
        <v>#REF!</v>
      </c>
      <c r="E127" s="470" t="e">
        <f>'Plan. Global'!M129</f>
        <v>#REF!</v>
      </c>
      <c r="F127" s="470" t="e">
        <f t="shared" si="3"/>
        <v>#REF!</v>
      </c>
      <c r="G127" s="472" t="e">
        <f t="shared" si="4"/>
        <v>#REF!</v>
      </c>
      <c r="H127" s="473" t="e">
        <f t="shared" si="5"/>
        <v>#REF!</v>
      </c>
    </row>
    <row r="128" spans="2:8">
      <c r="B128" s="236" t="e">
        <f>'Plan. Global'!H130</f>
        <v>#REF!</v>
      </c>
      <c r="C128" s="471" t="e">
        <f>'Plan. Global'!I130</f>
        <v>#REF!</v>
      </c>
      <c r="D128" s="470" t="e">
        <f>'Plan. Global'!K130</f>
        <v>#REF!</v>
      </c>
      <c r="E128" s="470" t="e">
        <f>'Plan. Global'!M130</f>
        <v>#REF!</v>
      </c>
      <c r="F128" s="470" t="e">
        <f t="shared" si="3"/>
        <v>#REF!</v>
      </c>
      <c r="G128" s="472" t="e">
        <f t="shared" si="4"/>
        <v>#REF!</v>
      </c>
      <c r="H128" s="473" t="e">
        <f t="shared" si="5"/>
        <v>#REF!</v>
      </c>
    </row>
    <row r="129" spans="2:8">
      <c r="B129" s="236" t="e">
        <f>'Plan. Global'!H131</f>
        <v>#REF!</v>
      </c>
      <c r="C129" s="471" t="e">
        <f>'Plan. Global'!I131</f>
        <v>#REF!</v>
      </c>
      <c r="D129" s="470" t="e">
        <f>'Plan. Global'!K131</f>
        <v>#REF!</v>
      </c>
      <c r="E129" s="470" t="e">
        <f>'Plan. Global'!M131</f>
        <v>#REF!</v>
      </c>
      <c r="F129" s="470" t="e">
        <f t="shared" si="3"/>
        <v>#REF!</v>
      </c>
      <c r="G129" s="472" t="e">
        <f t="shared" si="4"/>
        <v>#REF!</v>
      </c>
      <c r="H129" s="473" t="e">
        <f t="shared" si="5"/>
        <v>#REF!</v>
      </c>
    </row>
    <row r="130" spans="2:8">
      <c r="B130" s="236" t="e">
        <f>'Plan. Global'!H132</f>
        <v>#REF!</v>
      </c>
      <c r="C130" s="471" t="e">
        <f>'Plan. Global'!I132</f>
        <v>#REF!</v>
      </c>
      <c r="D130" s="470" t="e">
        <f>'Plan. Global'!K132</f>
        <v>#REF!</v>
      </c>
      <c r="E130" s="470" t="e">
        <f>'Plan. Global'!M132</f>
        <v>#REF!</v>
      </c>
      <c r="F130" s="470" t="e">
        <f t="shared" si="3"/>
        <v>#REF!</v>
      </c>
      <c r="G130" s="472" t="e">
        <f t="shared" si="4"/>
        <v>#REF!</v>
      </c>
      <c r="H130" s="473" t="e">
        <f t="shared" si="5"/>
        <v>#REF!</v>
      </c>
    </row>
    <row r="131" spans="2:8">
      <c r="B131" s="236" t="e">
        <f>'Plan. Global'!H133</f>
        <v>#REF!</v>
      </c>
      <c r="C131" s="471" t="e">
        <f>'Plan. Global'!I133</f>
        <v>#REF!</v>
      </c>
      <c r="D131" s="470" t="e">
        <f>'Plan. Global'!K133</f>
        <v>#REF!</v>
      </c>
      <c r="E131" s="470" t="e">
        <f>'Plan. Global'!M133</f>
        <v>#REF!</v>
      </c>
      <c r="F131" s="470" t="e">
        <f t="shared" si="3"/>
        <v>#REF!</v>
      </c>
      <c r="G131" s="472" t="e">
        <f t="shared" si="4"/>
        <v>#REF!</v>
      </c>
      <c r="H131" s="473" t="e">
        <f t="shared" si="5"/>
        <v>#REF!</v>
      </c>
    </row>
    <row r="132" spans="2:8">
      <c r="B132" s="236" t="e">
        <f>'Plan. Global'!H134</f>
        <v>#REF!</v>
      </c>
      <c r="C132" s="471" t="e">
        <f>'Plan. Global'!I134</f>
        <v>#REF!</v>
      </c>
      <c r="D132" s="470" t="e">
        <f>'Plan. Global'!K134</f>
        <v>#REF!</v>
      </c>
      <c r="E132" s="470" t="e">
        <f>'Plan. Global'!M134</f>
        <v>#REF!</v>
      </c>
      <c r="F132" s="470" t="e">
        <f t="shared" si="3"/>
        <v>#REF!</v>
      </c>
      <c r="G132" s="472" t="e">
        <f t="shared" si="4"/>
        <v>#REF!</v>
      </c>
      <c r="H132" s="473" t="e">
        <f t="shared" si="5"/>
        <v>#REF!</v>
      </c>
    </row>
    <row r="133" spans="2:8">
      <c r="B133" s="236" t="e">
        <f>'Plan. Global'!H135</f>
        <v>#REF!</v>
      </c>
      <c r="C133" s="471" t="e">
        <f>'Plan. Global'!I135</f>
        <v>#REF!</v>
      </c>
      <c r="D133" s="470" t="e">
        <f>'Plan. Global'!K135</f>
        <v>#REF!</v>
      </c>
      <c r="E133" s="470" t="e">
        <f>'Plan. Global'!M135</f>
        <v>#REF!</v>
      </c>
      <c r="F133" s="470" t="e">
        <f t="shared" si="3"/>
        <v>#REF!</v>
      </c>
      <c r="G133" s="472" t="e">
        <f t="shared" si="4"/>
        <v>#REF!</v>
      </c>
      <c r="H133" s="473" t="e">
        <f t="shared" si="5"/>
        <v>#REF!</v>
      </c>
    </row>
    <row r="134" spans="2:8">
      <c r="B134" s="236" t="e">
        <f>'Plan. Global'!H136</f>
        <v>#REF!</v>
      </c>
      <c r="C134" s="471" t="e">
        <f>'Plan. Global'!I136</f>
        <v>#REF!</v>
      </c>
      <c r="D134" s="470" t="e">
        <f>'Plan. Global'!K136</f>
        <v>#REF!</v>
      </c>
      <c r="E134" s="470" t="e">
        <f>'Plan. Global'!M136</f>
        <v>#REF!</v>
      </c>
      <c r="F134" s="470" t="e">
        <f t="shared" si="3"/>
        <v>#REF!</v>
      </c>
      <c r="G134" s="472" t="e">
        <f t="shared" si="4"/>
        <v>#REF!</v>
      </c>
      <c r="H134" s="473" t="e">
        <f t="shared" si="5"/>
        <v>#REF!</v>
      </c>
    </row>
    <row r="135" spans="2:8">
      <c r="B135" s="236" t="e">
        <f>'Plan. Global'!H137</f>
        <v>#REF!</v>
      </c>
      <c r="C135" s="471" t="e">
        <f>'Plan. Global'!I137</f>
        <v>#REF!</v>
      </c>
      <c r="D135" s="470" t="e">
        <f>'Plan. Global'!K137</f>
        <v>#REF!</v>
      </c>
      <c r="E135" s="470" t="e">
        <f>'Plan. Global'!M137</f>
        <v>#REF!</v>
      </c>
      <c r="F135" s="470" t="e">
        <f t="shared" si="3"/>
        <v>#REF!</v>
      </c>
      <c r="G135" s="472" t="e">
        <f t="shared" si="4"/>
        <v>#REF!</v>
      </c>
      <c r="H135" s="473" t="e">
        <f t="shared" si="5"/>
        <v>#REF!</v>
      </c>
    </row>
    <row r="136" spans="2:8">
      <c r="B136" s="236" t="e">
        <f>'Plan. Global'!H138</f>
        <v>#REF!</v>
      </c>
      <c r="C136" s="471" t="e">
        <f>'Plan. Global'!I138</f>
        <v>#REF!</v>
      </c>
      <c r="D136" s="470" t="e">
        <f>'Plan. Global'!K138</f>
        <v>#REF!</v>
      </c>
      <c r="E136" s="470" t="e">
        <f>'Plan. Global'!M138</f>
        <v>#REF!</v>
      </c>
      <c r="F136" s="470" t="e">
        <f t="shared" si="3"/>
        <v>#REF!</v>
      </c>
      <c r="G136" s="472" t="e">
        <f t="shared" si="4"/>
        <v>#REF!</v>
      </c>
      <c r="H136" s="473" t="e">
        <f t="shared" si="5"/>
        <v>#REF!</v>
      </c>
    </row>
    <row r="137" spans="2:8">
      <c r="B137" s="236" t="e">
        <f>'Plan. Global'!H139</f>
        <v>#REF!</v>
      </c>
      <c r="C137" s="471" t="e">
        <f>'Plan. Global'!I139</f>
        <v>#REF!</v>
      </c>
      <c r="D137" s="470" t="e">
        <f>'Plan. Global'!K139</f>
        <v>#REF!</v>
      </c>
      <c r="E137" s="470" t="e">
        <f>'Plan. Global'!M139</f>
        <v>#REF!</v>
      </c>
      <c r="F137" s="470" t="e">
        <f t="shared" si="3"/>
        <v>#REF!</v>
      </c>
      <c r="G137" s="472" t="e">
        <f t="shared" si="4"/>
        <v>#REF!</v>
      </c>
      <c r="H137" s="473" t="e">
        <f t="shared" si="5"/>
        <v>#REF!</v>
      </c>
    </row>
    <row r="138" spans="2:8">
      <c r="B138" s="236" t="e">
        <f>'Plan. Global'!H140</f>
        <v>#REF!</v>
      </c>
      <c r="C138" s="471" t="e">
        <f>'Plan. Global'!I140</f>
        <v>#REF!</v>
      </c>
      <c r="D138" s="470" t="e">
        <f>'Plan. Global'!K140</f>
        <v>#REF!</v>
      </c>
      <c r="E138" s="470" t="e">
        <f>'Plan. Global'!M140</f>
        <v>#REF!</v>
      </c>
      <c r="F138" s="470" t="e">
        <f t="shared" si="3"/>
        <v>#REF!</v>
      </c>
      <c r="G138" s="472" t="e">
        <f t="shared" si="4"/>
        <v>#REF!</v>
      </c>
      <c r="H138" s="473" t="e">
        <f t="shared" si="5"/>
        <v>#REF!</v>
      </c>
    </row>
    <row r="139" spans="2:8">
      <c r="B139" s="236" t="e">
        <f>'Plan. Global'!H141</f>
        <v>#REF!</v>
      </c>
      <c r="C139" s="471" t="e">
        <f>'Plan. Global'!I141</f>
        <v>#REF!</v>
      </c>
      <c r="D139" s="470" t="e">
        <f>'Plan. Global'!K141</f>
        <v>#REF!</v>
      </c>
      <c r="E139" s="470" t="e">
        <f>'Plan. Global'!M141</f>
        <v>#REF!</v>
      </c>
      <c r="F139" s="470" t="e">
        <f t="shared" ref="F139:F186" si="6">D139*E139</f>
        <v>#REF!</v>
      </c>
      <c r="G139" s="472" t="e">
        <f t="shared" ref="G139:G186" si="7">F139/$F$9</f>
        <v>#REF!</v>
      </c>
      <c r="H139" s="473" t="e">
        <f t="shared" si="5"/>
        <v>#REF!</v>
      </c>
    </row>
    <row r="140" spans="2:8">
      <c r="B140" s="236" t="e">
        <f>'Plan. Global'!H142</f>
        <v>#REF!</v>
      </c>
      <c r="C140" s="471" t="e">
        <f>'Plan. Global'!I142</f>
        <v>#REF!</v>
      </c>
      <c r="D140" s="470" t="e">
        <f>'Plan. Global'!K142</f>
        <v>#REF!</v>
      </c>
      <c r="E140" s="470" t="e">
        <f>'Plan. Global'!M142</f>
        <v>#REF!</v>
      </c>
      <c r="F140" s="470" t="e">
        <f t="shared" si="6"/>
        <v>#REF!</v>
      </c>
      <c r="G140" s="472" t="e">
        <f t="shared" si="7"/>
        <v>#REF!</v>
      </c>
      <c r="H140" s="473" t="e">
        <f t="shared" ref="H140:H186" si="8">G140+H139</f>
        <v>#REF!</v>
      </c>
    </row>
    <row r="141" spans="2:8">
      <c r="B141" s="236" t="e">
        <f>'Plan. Global'!H143</f>
        <v>#REF!</v>
      </c>
      <c r="C141" s="471" t="e">
        <f>'Plan. Global'!I143</f>
        <v>#REF!</v>
      </c>
      <c r="D141" s="470" t="e">
        <f>'Plan. Global'!K143</f>
        <v>#REF!</v>
      </c>
      <c r="E141" s="470" t="e">
        <f>'Plan. Global'!M143</f>
        <v>#REF!</v>
      </c>
      <c r="F141" s="470" t="e">
        <f t="shared" si="6"/>
        <v>#REF!</v>
      </c>
      <c r="G141" s="472" t="e">
        <f t="shared" si="7"/>
        <v>#REF!</v>
      </c>
      <c r="H141" s="473" t="e">
        <f t="shared" si="8"/>
        <v>#REF!</v>
      </c>
    </row>
    <row r="142" spans="2:8">
      <c r="B142" s="236" t="e">
        <f>'Plan. Global'!H144</f>
        <v>#REF!</v>
      </c>
      <c r="C142" s="471" t="e">
        <f>'Plan. Global'!I144</f>
        <v>#REF!</v>
      </c>
      <c r="D142" s="470" t="e">
        <f>'Plan. Global'!K144</f>
        <v>#REF!</v>
      </c>
      <c r="E142" s="470" t="e">
        <f>'Plan. Global'!M144</f>
        <v>#REF!</v>
      </c>
      <c r="F142" s="470" t="e">
        <f t="shared" si="6"/>
        <v>#REF!</v>
      </c>
      <c r="G142" s="472" t="e">
        <f t="shared" si="7"/>
        <v>#REF!</v>
      </c>
      <c r="H142" s="473" t="e">
        <f t="shared" si="8"/>
        <v>#REF!</v>
      </c>
    </row>
    <row r="143" spans="2:8">
      <c r="B143" s="236" t="e">
        <f>'Plan. Global'!H145</f>
        <v>#REF!</v>
      </c>
      <c r="C143" s="471" t="e">
        <f>'Plan. Global'!I145</f>
        <v>#REF!</v>
      </c>
      <c r="D143" s="470" t="e">
        <f>'Plan. Global'!K145</f>
        <v>#REF!</v>
      </c>
      <c r="E143" s="470" t="e">
        <f>'Plan. Global'!M145</f>
        <v>#REF!</v>
      </c>
      <c r="F143" s="470" t="e">
        <f t="shared" si="6"/>
        <v>#REF!</v>
      </c>
      <c r="G143" s="472" t="e">
        <f t="shared" si="7"/>
        <v>#REF!</v>
      </c>
      <c r="H143" s="473" t="e">
        <f t="shared" si="8"/>
        <v>#REF!</v>
      </c>
    </row>
    <row r="144" spans="2:8">
      <c r="B144" s="236" t="e">
        <f>'Plan. Global'!H146</f>
        <v>#REF!</v>
      </c>
      <c r="C144" s="471" t="e">
        <f>'Plan. Global'!I146</f>
        <v>#REF!</v>
      </c>
      <c r="D144" s="470" t="e">
        <f>'Plan. Global'!K146</f>
        <v>#REF!</v>
      </c>
      <c r="E144" s="470" t="e">
        <f>'Plan. Global'!M146</f>
        <v>#REF!</v>
      </c>
      <c r="F144" s="470" t="e">
        <f t="shared" si="6"/>
        <v>#REF!</v>
      </c>
      <c r="G144" s="472" t="e">
        <f t="shared" si="7"/>
        <v>#REF!</v>
      </c>
      <c r="H144" s="473" t="e">
        <f t="shared" si="8"/>
        <v>#REF!</v>
      </c>
    </row>
    <row r="145" spans="2:8">
      <c r="B145" s="236" t="e">
        <f>'Plan. Global'!H147</f>
        <v>#REF!</v>
      </c>
      <c r="C145" s="471" t="e">
        <f>'Plan. Global'!I147</f>
        <v>#REF!</v>
      </c>
      <c r="D145" s="470" t="e">
        <f>'Plan. Global'!K147</f>
        <v>#REF!</v>
      </c>
      <c r="E145" s="470" t="e">
        <f>'Plan. Global'!M147</f>
        <v>#REF!</v>
      </c>
      <c r="F145" s="470" t="e">
        <f t="shared" si="6"/>
        <v>#REF!</v>
      </c>
      <c r="G145" s="472" t="e">
        <f t="shared" si="7"/>
        <v>#REF!</v>
      </c>
      <c r="H145" s="473" t="e">
        <f t="shared" si="8"/>
        <v>#REF!</v>
      </c>
    </row>
    <row r="146" spans="2:8">
      <c r="B146" s="236" t="e">
        <f>'Plan. Global'!H148</f>
        <v>#REF!</v>
      </c>
      <c r="C146" s="471" t="e">
        <f>'Plan. Global'!I148</f>
        <v>#REF!</v>
      </c>
      <c r="D146" s="470" t="e">
        <f>'Plan. Global'!K148</f>
        <v>#REF!</v>
      </c>
      <c r="E146" s="470" t="e">
        <f>'Plan. Global'!M148</f>
        <v>#REF!</v>
      </c>
      <c r="F146" s="470" t="e">
        <f t="shared" si="6"/>
        <v>#REF!</v>
      </c>
      <c r="G146" s="472" t="e">
        <f t="shared" si="7"/>
        <v>#REF!</v>
      </c>
      <c r="H146" s="473" t="e">
        <f t="shared" si="8"/>
        <v>#REF!</v>
      </c>
    </row>
    <row r="147" spans="2:8">
      <c r="B147" s="236" t="e">
        <f>'Plan. Global'!H149</f>
        <v>#REF!</v>
      </c>
      <c r="C147" s="471" t="e">
        <f>'Plan. Global'!I149</f>
        <v>#REF!</v>
      </c>
      <c r="D147" s="470" t="e">
        <f>'Plan. Global'!K149</f>
        <v>#REF!</v>
      </c>
      <c r="E147" s="470" t="e">
        <f>'Plan. Global'!M149</f>
        <v>#REF!</v>
      </c>
      <c r="F147" s="470" t="e">
        <f t="shared" si="6"/>
        <v>#REF!</v>
      </c>
      <c r="G147" s="472" t="e">
        <f t="shared" si="7"/>
        <v>#REF!</v>
      </c>
      <c r="H147" s="473" t="e">
        <f t="shared" si="8"/>
        <v>#REF!</v>
      </c>
    </row>
    <row r="148" spans="2:8">
      <c r="B148" s="236" t="e">
        <f>'Plan. Global'!H150</f>
        <v>#REF!</v>
      </c>
      <c r="C148" s="471" t="e">
        <f>'Plan. Global'!I150</f>
        <v>#REF!</v>
      </c>
      <c r="D148" s="470" t="e">
        <f>'Plan. Global'!K150</f>
        <v>#REF!</v>
      </c>
      <c r="E148" s="470" t="e">
        <f>'Plan. Global'!M150</f>
        <v>#REF!</v>
      </c>
      <c r="F148" s="470" t="e">
        <f t="shared" si="6"/>
        <v>#REF!</v>
      </c>
      <c r="G148" s="472" t="e">
        <f t="shared" si="7"/>
        <v>#REF!</v>
      </c>
      <c r="H148" s="473" t="e">
        <f t="shared" si="8"/>
        <v>#REF!</v>
      </c>
    </row>
    <row r="149" spans="2:8">
      <c r="B149" s="236" t="e">
        <f>'Plan. Global'!H151</f>
        <v>#REF!</v>
      </c>
      <c r="C149" s="471" t="e">
        <f>'Plan. Global'!I151</f>
        <v>#REF!</v>
      </c>
      <c r="D149" s="470" t="e">
        <f>'Plan. Global'!K151</f>
        <v>#REF!</v>
      </c>
      <c r="E149" s="470" t="e">
        <f>'Plan. Global'!M151</f>
        <v>#REF!</v>
      </c>
      <c r="F149" s="470" t="e">
        <f t="shared" si="6"/>
        <v>#REF!</v>
      </c>
      <c r="G149" s="472" t="e">
        <f t="shared" si="7"/>
        <v>#REF!</v>
      </c>
      <c r="H149" s="473" t="e">
        <f t="shared" si="8"/>
        <v>#REF!</v>
      </c>
    </row>
    <row r="150" spans="2:8">
      <c r="B150" s="236" t="e">
        <f>'Plan. Global'!H152</f>
        <v>#REF!</v>
      </c>
      <c r="C150" s="471" t="e">
        <f>'Plan. Global'!I152</f>
        <v>#REF!</v>
      </c>
      <c r="D150" s="470" t="e">
        <f>'Plan. Global'!K152</f>
        <v>#REF!</v>
      </c>
      <c r="E150" s="470" t="e">
        <f>'Plan. Global'!M152</f>
        <v>#REF!</v>
      </c>
      <c r="F150" s="470" t="e">
        <f t="shared" si="6"/>
        <v>#REF!</v>
      </c>
      <c r="G150" s="472" t="e">
        <f t="shared" si="7"/>
        <v>#REF!</v>
      </c>
      <c r="H150" s="473" t="e">
        <f t="shared" si="8"/>
        <v>#REF!</v>
      </c>
    </row>
    <row r="151" spans="2:8">
      <c r="B151" s="236" t="e">
        <f>'Plan. Global'!H153</f>
        <v>#REF!</v>
      </c>
      <c r="C151" s="471" t="e">
        <f>'Plan. Global'!I153</f>
        <v>#REF!</v>
      </c>
      <c r="D151" s="470" t="e">
        <f>'Plan. Global'!K153</f>
        <v>#REF!</v>
      </c>
      <c r="E151" s="470" t="e">
        <f>'Plan. Global'!M153</f>
        <v>#REF!</v>
      </c>
      <c r="F151" s="470" t="e">
        <f t="shared" si="6"/>
        <v>#REF!</v>
      </c>
      <c r="G151" s="472" t="e">
        <f t="shared" si="7"/>
        <v>#REF!</v>
      </c>
      <c r="H151" s="473" t="e">
        <f t="shared" si="8"/>
        <v>#REF!</v>
      </c>
    </row>
    <row r="152" spans="2:8">
      <c r="B152" s="236" t="e">
        <f>'Plan. Global'!H154</f>
        <v>#REF!</v>
      </c>
      <c r="C152" s="471" t="e">
        <f>'Plan. Global'!I154</f>
        <v>#REF!</v>
      </c>
      <c r="D152" s="470" t="e">
        <f>'Plan. Global'!K154</f>
        <v>#REF!</v>
      </c>
      <c r="E152" s="470" t="e">
        <f>'Plan. Global'!M154</f>
        <v>#REF!</v>
      </c>
      <c r="F152" s="470" t="e">
        <f t="shared" si="6"/>
        <v>#REF!</v>
      </c>
      <c r="G152" s="472" t="e">
        <f t="shared" si="7"/>
        <v>#REF!</v>
      </c>
      <c r="H152" s="473" t="e">
        <f t="shared" si="8"/>
        <v>#REF!</v>
      </c>
    </row>
    <row r="153" spans="2:8">
      <c r="B153" s="236" t="e">
        <f>'Plan. Global'!H155</f>
        <v>#REF!</v>
      </c>
      <c r="C153" s="471" t="e">
        <f>'Plan. Global'!I155</f>
        <v>#REF!</v>
      </c>
      <c r="D153" s="470" t="e">
        <f>'Plan. Global'!K155</f>
        <v>#REF!</v>
      </c>
      <c r="E153" s="470" t="e">
        <f>'Plan. Global'!M155</f>
        <v>#REF!</v>
      </c>
      <c r="F153" s="470" t="e">
        <f t="shared" si="6"/>
        <v>#REF!</v>
      </c>
      <c r="G153" s="472" t="e">
        <f t="shared" si="7"/>
        <v>#REF!</v>
      </c>
      <c r="H153" s="473" t="e">
        <f t="shared" si="8"/>
        <v>#REF!</v>
      </c>
    </row>
    <row r="154" spans="2:8">
      <c r="B154" s="236" t="e">
        <f>'Plan. Global'!H156</f>
        <v>#REF!</v>
      </c>
      <c r="C154" s="471" t="e">
        <f>'Plan. Global'!I156</f>
        <v>#REF!</v>
      </c>
      <c r="D154" s="470" t="e">
        <f>'Plan. Global'!K156</f>
        <v>#REF!</v>
      </c>
      <c r="E154" s="470" t="e">
        <f>'Plan. Global'!M156</f>
        <v>#REF!</v>
      </c>
      <c r="F154" s="470" t="e">
        <f t="shared" si="6"/>
        <v>#REF!</v>
      </c>
      <c r="G154" s="472" t="e">
        <f t="shared" si="7"/>
        <v>#REF!</v>
      </c>
      <c r="H154" s="473" t="e">
        <f t="shared" si="8"/>
        <v>#REF!</v>
      </c>
    </row>
    <row r="155" spans="2:8">
      <c r="B155" s="236" t="e">
        <f>'Plan. Global'!H157</f>
        <v>#REF!</v>
      </c>
      <c r="C155" s="471" t="e">
        <f>'Plan. Global'!I157</f>
        <v>#REF!</v>
      </c>
      <c r="D155" s="470" t="e">
        <f>'Plan. Global'!K157</f>
        <v>#REF!</v>
      </c>
      <c r="E155" s="470" t="e">
        <f>'Plan. Global'!M157</f>
        <v>#REF!</v>
      </c>
      <c r="F155" s="470" t="e">
        <f t="shared" si="6"/>
        <v>#REF!</v>
      </c>
      <c r="G155" s="472" t="e">
        <f t="shared" si="7"/>
        <v>#REF!</v>
      </c>
      <c r="H155" s="473" t="e">
        <f t="shared" si="8"/>
        <v>#REF!</v>
      </c>
    </row>
    <row r="156" spans="2:8">
      <c r="B156" s="236" t="e">
        <f>'Plan. Global'!H158</f>
        <v>#REF!</v>
      </c>
      <c r="C156" s="471" t="e">
        <f>'Plan. Global'!I158</f>
        <v>#REF!</v>
      </c>
      <c r="D156" s="470" t="e">
        <f>'Plan. Global'!K158</f>
        <v>#REF!</v>
      </c>
      <c r="E156" s="470" t="e">
        <f>'Plan. Global'!M158</f>
        <v>#REF!</v>
      </c>
      <c r="F156" s="470" t="e">
        <f t="shared" si="6"/>
        <v>#REF!</v>
      </c>
      <c r="G156" s="472" t="e">
        <f t="shared" si="7"/>
        <v>#REF!</v>
      </c>
      <c r="H156" s="473" t="e">
        <f t="shared" si="8"/>
        <v>#REF!</v>
      </c>
    </row>
    <row r="157" spans="2:8">
      <c r="B157" s="236" t="e">
        <f>'Plan. Global'!H159</f>
        <v>#REF!</v>
      </c>
      <c r="C157" s="471" t="e">
        <f>'Plan. Global'!I159</f>
        <v>#REF!</v>
      </c>
      <c r="D157" s="470" t="e">
        <f>'Plan. Global'!K159</f>
        <v>#REF!</v>
      </c>
      <c r="E157" s="470" t="e">
        <f>'Plan. Global'!M159</f>
        <v>#REF!</v>
      </c>
      <c r="F157" s="470" t="e">
        <f t="shared" si="6"/>
        <v>#REF!</v>
      </c>
      <c r="G157" s="472" t="e">
        <f t="shared" si="7"/>
        <v>#REF!</v>
      </c>
      <c r="H157" s="473" t="e">
        <f t="shared" si="8"/>
        <v>#REF!</v>
      </c>
    </row>
    <row r="158" spans="2:8">
      <c r="B158" s="236" t="e">
        <f>'Plan. Global'!H160</f>
        <v>#REF!</v>
      </c>
      <c r="C158" s="471" t="e">
        <f>'Plan. Global'!I160</f>
        <v>#REF!</v>
      </c>
      <c r="D158" s="470" t="e">
        <f>'Plan. Global'!K160</f>
        <v>#REF!</v>
      </c>
      <c r="E158" s="470" t="e">
        <f>'Plan. Global'!M160</f>
        <v>#REF!</v>
      </c>
      <c r="F158" s="470" t="e">
        <f t="shared" si="6"/>
        <v>#REF!</v>
      </c>
      <c r="G158" s="472" t="e">
        <f t="shared" si="7"/>
        <v>#REF!</v>
      </c>
      <c r="H158" s="473" t="e">
        <f t="shared" si="8"/>
        <v>#REF!</v>
      </c>
    </row>
    <row r="159" spans="2:8">
      <c r="B159" s="236" t="e">
        <f>'Plan. Global'!H161</f>
        <v>#REF!</v>
      </c>
      <c r="C159" s="471" t="e">
        <f>'Plan. Global'!I161</f>
        <v>#REF!</v>
      </c>
      <c r="D159" s="470" t="e">
        <f>'Plan. Global'!K161</f>
        <v>#REF!</v>
      </c>
      <c r="E159" s="470" t="e">
        <f>'Plan. Global'!M161</f>
        <v>#REF!</v>
      </c>
      <c r="F159" s="470" t="e">
        <f t="shared" si="6"/>
        <v>#REF!</v>
      </c>
      <c r="G159" s="472" t="e">
        <f t="shared" si="7"/>
        <v>#REF!</v>
      </c>
      <c r="H159" s="473" t="e">
        <f t="shared" si="8"/>
        <v>#REF!</v>
      </c>
    </row>
    <row r="160" spans="2:8">
      <c r="B160" s="236" t="e">
        <f>'Plan. Global'!H162</f>
        <v>#REF!</v>
      </c>
      <c r="C160" s="471" t="e">
        <f>'Plan. Global'!I162</f>
        <v>#REF!</v>
      </c>
      <c r="D160" s="470" t="e">
        <f>'Plan. Global'!K162</f>
        <v>#REF!</v>
      </c>
      <c r="E160" s="470" t="e">
        <f>'Plan. Global'!M162</f>
        <v>#REF!</v>
      </c>
      <c r="F160" s="470" t="e">
        <f t="shared" si="6"/>
        <v>#REF!</v>
      </c>
      <c r="G160" s="472" t="e">
        <f t="shared" si="7"/>
        <v>#REF!</v>
      </c>
      <c r="H160" s="473" t="e">
        <f t="shared" si="8"/>
        <v>#REF!</v>
      </c>
    </row>
    <row r="161" spans="2:8">
      <c r="B161" s="236" t="e">
        <f>'Plan. Global'!H163</f>
        <v>#REF!</v>
      </c>
      <c r="C161" s="471" t="e">
        <f>'Plan. Global'!I163</f>
        <v>#REF!</v>
      </c>
      <c r="D161" s="470" t="e">
        <f>'Plan. Global'!K163</f>
        <v>#REF!</v>
      </c>
      <c r="E161" s="470" t="e">
        <f>'Plan. Global'!M163</f>
        <v>#REF!</v>
      </c>
      <c r="F161" s="470" t="e">
        <f t="shared" si="6"/>
        <v>#REF!</v>
      </c>
      <c r="G161" s="472" t="e">
        <f t="shared" si="7"/>
        <v>#REF!</v>
      </c>
      <c r="H161" s="473" t="e">
        <f t="shared" si="8"/>
        <v>#REF!</v>
      </c>
    </row>
    <row r="162" spans="2:8">
      <c r="B162" s="236" t="e">
        <f>'Plan. Global'!H164</f>
        <v>#REF!</v>
      </c>
      <c r="C162" s="471" t="e">
        <f>'Plan. Global'!I164</f>
        <v>#REF!</v>
      </c>
      <c r="D162" s="470" t="e">
        <f>'Plan. Global'!K164</f>
        <v>#REF!</v>
      </c>
      <c r="E162" s="470" t="e">
        <f>'Plan. Global'!M164</f>
        <v>#REF!</v>
      </c>
      <c r="F162" s="470" t="e">
        <f t="shared" si="6"/>
        <v>#REF!</v>
      </c>
      <c r="G162" s="472" t="e">
        <f t="shared" si="7"/>
        <v>#REF!</v>
      </c>
      <c r="H162" s="473" t="e">
        <f t="shared" si="8"/>
        <v>#REF!</v>
      </c>
    </row>
    <row r="163" spans="2:8">
      <c r="B163" s="236" t="e">
        <f>'Plan. Global'!H165</f>
        <v>#REF!</v>
      </c>
      <c r="C163" s="471" t="e">
        <f>'Plan. Global'!I165</f>
        <v>#REF!</v>
      </c>
      <c r="D163" s="470" t="e">
        <f>'Plan. Global'!K165</f>
        <v>#REF!</v>
      </c>
      <c r="E163" s="470" t="e">
        <f>'Plan. Global'!M165</f>
        <v>#REF!</v>
      </c>
      <c r="F163" s="470" t="e">
        <f t="shared" si="6"/>
        <v>#REF!</v>
      </c>
      <c r="G163" s="472" t="e">
        <f t="shared" si="7"/>
        <v>#REF!</v>
      </c>
      <c r="H163" s="473" t="e">
        <f t="shared" si="8"/>
        <v>#REF!</v>
      </c>
    </row>
    <row r="164" spans="2:8">
      <c r="B164" s="236" t="e">
        <f>'Plan. Global'!H166</f>
        <v>#REF!</v>
      </c>
      <c r="C164" s="471" t="e">
        <f>'Plan. Global'!I166</f>
        <v>#REF!</v>
      </c>
      <c r="D164" s="470" t="e">
        <f>'Plan. Global'!K166</f>
        <v>#REF!</v>
      </c>
      <c r="E164" s="470" t="e">
        <f>'Plan. Global'!M166</f>
        <v>#REF!</v>
      </c>
      <c r="F164" s="470" t="e">
        <f t="shared" si="6"/>
        <v>#REF!</v>
      </c>
      <c r="G164" s="472" t="e">
        <f t="shared" si="7"/>
        <v>#REF!</v>
      </c>
      <c r="H164" s="473" t="e">
        <f t="shared" si="8"/>
        <v>#REF!</v>
      </c>
    </row>
    <row r="165" spans="2:8">
      <c r="B165" s="236" t="e">
        <f>'Plan. Global'!H167</f>
        <v>#REF!</v>
      </c>
      <c r="C165" s="471" t="e">
        <f>'Plan. Global'!I167</f>
        <v>#REF!</v>
      </c>
      <c r="D165" s="470" t="e">
        <f>'Plan. Global'!K167</f>
        <v>#REF!</v>
      </c>
      <c r="E165" s="470" t="e">
        <f>'Plan. Global'!M167</f>
        <v>#REF!</v>
      </c>
      <c r="F165" s="470" t="e">
        <f t="shared" si="6"/>
        <v>#REF!</v>
      </c>
      <c r="G165" s="472" t="e">
        <f t="shared" si="7"/>
        <v>#REF!</v>
      </c>
      <c r="H165" s="473" t="e">
        <f t="shared" si="8"/>
        <v>#REF!</v>
      </c>
    </row>
    <row r="166" spans="2:8">
      <c r="B166" s="236" t="e">
        <f>'Plan. Global'!H168</f>
        <v>#REF!</v>
      </c>
      <c r="C166" s="471" t="e">
        <f>'Plan. Global'!I168</f>
        <v>#REF!</v>
      </c>
      <c r="D166" s="470" t="e">
        <f>'Plan. Global'!K168</f>
        <v>#REF!</v>
      </c>
      <c r="E166" s="470" t="e">
        <f>'Plan. Global'!M168</f>
        <v>#REF!</v>
      </c>
      <c r="F166" s="470" t="e">
        <f t="shared" si="6"/>
        <v>#REF!</v>
      </c>
      <c r="G166" s="472" t="e">
        <f t="shared" si="7"/>
        <v>#REF!</v>
      </c>
      <c r="H166" s="473" t="e">
        <f t="shared" si="8"/>
        <v>#REF!</v>
      </c>
    </row>
    <row r="167" spans="2:8">
      <c r="B167" s="236" t="e">
        <f>'Plan. Global'!H169</f>
        <v>#REF!</v>
      </c>
      <c r="C167" s="471" t="e">
        <f>'Plan. Global'!I169</f>
        <v>#REF!</v>
      </c>
      <c r="D167" s="470" t="e">
        <f>'Plan. Global'!K169</f>
        <v>#REF!</v>
      </c>
      <c r="E167" s="470" t="e">
        <f>'Plan. Global'!M169</f>
        <v>#REF!</v>
      </c>
      <c r="F167" s="470" t="e">
        <f t="shared" si="6"/>
        <v>#REF!</v>
      </c>
      <c r="G167" s="472" t="e">
        <f t="shared" si="7"/>
        <v>#REF!</v>
      </c>
      <c r="H167" s="473" t="e">
        <f t="shared" si="8"/>
        <v>#REF!</v>
      </c>
    </row>
    <row r="168" spans="2:8">
      <c r="B168" s="236" t="e">
        <f>'Plan. Global'!H170</f>
        <v>#REF!</v>
      </c>
      <c r="C168" s="471" t="e">
        <f>'Plan. Global'!I170</f>
        <v>#REF!</v>
      </c>
      <c r="D168" s="470" t="e">
        <f>'Plan. Global'!K170</f>
        <v>#REF!</v>
      </c>
      <c r="E168" s="470" t="e">
        <f>'Plan. Global'!M170</f>
        <v>#REF!</v>
      </c>
      <c r="F168" s="470" t="e">
        <f t="shared" si="6"/>
        <v>#REF!</v>
      </c>
      <c r="G168" s="472" t="e">
        <f t="shared" si="7"/>
        <v>#REF!</v>
      </c>
      <c r="H168" s="473" t="e">
        <f t="shared" si="8"/>
        <v>#REF!</v>
      </c>
    </row>
    <row r="169" spans="2:8">
      <c r="B169" s="236" t="e">
        <f>'Plan. Global'!H171</f>
        <v>#REF!</v>
      </c>
      <c r="C169" s="471" t="e">
        <f>'Plan. Global'!I171</f>
        <v>#REF!</v>
      </c>
      <c r="D169" s="470" t="e">
        <f>'Plan. Global'!K171</f>
        <v>#REF!</v>
      </c>
      <c r="E169" s="470" t="e">
        <f>'Plan. Global'!M171</f>
        <v>#REF!</v>
      </c>
      <c r="F169" s="470" t="e">
        <f t="shared" si="6"/>
        <v>#REF!</v>
      </c>
      <c r="G169" s="472" t="e">
        <f t="shared" si="7"/>
        <v>#REF!</v>
      </c>
      <c r="H169" s="473" t="e">
        <f t="shared" si="8"/>
        <v>#REF!</v>
      </c>
    </row>
    <row r="170" spans="2:8">
      <c r="B170" s="236" t="e">
        <f>'Plan. Global'!H172</f>
        <v>#REF!</v>
      </c>
      <c r="C170" s="471" t="e">
        <f>'Plan. Global'!I172</f>
        <v>#REF!</v>
      </c>
      <c r="D170" s="470" t="e">
        <f>'Plan. Global'!K172</f>
        <v>#REF!</v>
      </c>
      <c r="E170" s="470" t="e">
        <f>'Plan. Global'!M172</f>
        <v>#REF!</v>
      </c>
      <c r="F170" s="470" t="e">
        <f t="shared" si="6"/>
        <v>#REF!</v>
      </c>
      <c r="G170" s="472" t="e">
        <f t="shared" si="7"/>
        <v>#REF!</v>
      </c>
      <c r="H170" s="473" t="e">
        <f t="shared" si="8"/>
        <v>#REF!</v>
      </c>
    </row>
    <row r="171" spans="2:8">
      <c r="B171" s="236" t="e">
        <f>'Plan. Global'!H173</f>
        <v>#REF!</v>
      </c>
      <c r="C171" s="471" t="e">
        <f>'Plan. Global'!I173</f>
        <v>#REF!</v>
      </c>
      <c r="D171" s="470" t="e">
        <f>'Plan. Global'!K173</f>
        <v>#REF!</v>
      </c>
      <c r="E171" s="470" t="e">
        <f>'Plan. Global'!M173</f>
        <v>#REF!</v>
      </c>
      <c r="F171" s="470" t="e">
        <f t="shared" si="6"/>
        <v>#REF!</v>
      </c>
      <c r="G171" s="472" t="e">
        <f t="shared" si="7"/>
        <v>#REF!</v>
      </c>
      <c r="H171" s="473" t="e">
        <f t="shared" si="8"/>
        <v>#REF!</v>
      </c>
    </row>
    <row r="172" spans="2:8">
      <c r="B172" s="236" t="e">
        <f>'Plan. Global'!H174</f>
        <v>#REF!</v>
      </c>
      <c r="C172" s="471" t="e">
        <f>'Plan. Global'!I174</f>
        <v>#REF!</v>
      </c>
      <c r="D172" s="470" t="e">
        <f>'Plan. Global'!K174</f>
        <v>#REF!</v>
      </c>
      <c r="E172" s="470" t="e">
        <f>'Plan. Global'!M174</f>
        <v>#REF!</v>
      </c>
      <c r="F172" s="470" t="e">
        <f t="shared" si="6"/>
        <v>#REF!</v>
      </c>
      <c r="G172" s="472" t="e">
        <f t="shared" si="7"/>
        <v>#REF!</v>
      </c>
      <c r="H172" s="473" t="e">
        <f t="shared" si="8"/>
        <v>#REF!</v>
      </c>
    </row>
    <row r="173" spans="2:8">
      <c r="B173" s="236" t="e">
        <f>'Plan. Global'!H175</f>
        <v>#REF!</v>
      </c>
      <c r="C173" s="471" t="e">
        <f>'Plan. Global'!I175</f>
        <v>#REF!</v>
      </c>
      <c r="D173" s="470" t="e">
        <f>'Plan. Global'!K175</f>
        <v>#REF!</v>
      </c>
      <c r="E173" s="470" t="e">
        <f>'Plan. Global'!M175</f>
        <v>#REF!</v>
      </c>
      <c r="F173" s="470" t="e">
        <f t="shared" si="6"/>
        <v>#REF!</v>
      </c>
      <c r="G173" s="472" t="e">
        <f t="shared" si="7"/>
        <v>#REF!</v>
      </c>
      <c r="H173" s="473" t="e">
        <f t="shared" si="8"/>
        <v>#REF!</v>
      </c>
    </row>
    <row r="174" spans="2:8">
      <c r="B174" s="236" t="e">
        <f>'Plan. Global'!H176</f>
        <v>#REF!</v>
      </c>
      <c r="C174" s="471" t="e">
        <f>'Plan. Global'!I176</f>
        <v>#REF!</v>
      </c>
      <c r="D174" s="470" t="e">
        <f>'Plan. Global'!K176</f>
        <v>#REF!</v>
      </c>
      <c r="E174" s="470" t="e">
        <f>'Plan. Global'!M176</f>
        <v>#REF!</v>
      </c>
      <c r="F174" s="470" t="e">
        <f t="shared" si="6"/>
        <v>#REF!</v>
      </c>
      <c r="G174" s="472" t="e">
        <f t="shared" si="7"/>
        <v>#REF!</v>
      </c>
      <c r="H174" s="473" t="e">
        <f t="shared" si="8"/>
        <v>#REF!</v>
      </c>
    </row>
    <row r="175" spans="2:8">
      <c r="B175" s="236" t="e">
        <f>'Plan. Global'!H177</f>
        <v>#REF!</v>
      </c>
      <c r="C175" s="471" t="e">
        <f>'Plan. Global'!I177</f>
        <v>#REF!</v>
      </c>
      <c r="D175" s="470" t="e">
        <f>'Plan. Global'!K177</f>
        <v>#REF!</v>
      </c>
      <c r="E175" s="470" t="e">
        <f>'Plan. Global'!M177</f>
        <v>#REF!</v>
      </c>
      <c r="F175" s="470" t="e">
        <f t="shared" si="6"/>
        <v>#REF!</v>
      </c>
      <c r="G175" s="472" t="e">
        <f t="shared" si="7"/>
        <v>#REF!</v>
      </c>
      <c r="H175" s="473" t="e">
        <f t="shared" si="8"/>
        <v>#REF!</v>
      </c>
    </row>
    <row r="176" spans="2:8">
      <c r="B176" s="236" t="e">
        <f>'Plan. Global'!H178</f>
        <v>#REF!</v>
      </c>
      <c r="C176" s="471" t="e">
        <f>'Plan. Global'!I178</f>
        <v>#REF!</v>
      </c>
      <c r="D176" s="470" t="e">
        <f>'Plan. Global'!K178</f>
        <v>#REF!</v>
      </c>
      <c r="E176" s="470" t="e">
        <f>'Plan. Global'!M178</f>
        <v>#REF!</v>
      </c>
      <c r="F176" s="470" t="e">
        <f t="shared" si="6"/>
        <v>#REF!</v>
      </c>
      <c r="G176" s="472" t="e">
        <f t="shared" si="7"/>
        <v>#REF!</v>
      </c>
      <c r="H176" s="473" t="e">
        <f t="shared" si="8"/>
        <v>#REF!</v>
      </c>
    </row>
    <row r="177" spans="2:8">
      <c r="B177" s="236" t="e">
        <f>'Plan. Global'!H179</f>
        <v>#REF!</v>
      </c>
      <c r="C177" s="471" t="e">
        <f>'Plan. Global'!I179</f>
        <v>#REF!</v>
      </c>
      <c r="D177" s="470" t="e">
        <f>'Plan. Global'!K179</f>
        <v>#REF!</v>
      </c>
      <c r="E177" s="470" t="e">
        <f>'Plan. Global'!M179</f>
        <v>#REF!</v>
      </c>
      <c r="F177" s="470" t="e">
        <f t="shared" si="6"/>
        <v>#REF!</v>
      </c>
      <c r="G177" s="472" t="e">
        <f t="shared" si="7"/>
        <v>#REF!</v>
      </c>
      <c r="H177" s="473" t="e">
        <f t="shared" si="8"/>
        <v>#REF!</v>
      </c>
    </row>
    <row r="178" spans="2:8">
      <c r="B178" s="236" t="e">
        <f>'Plan. Global'!H180</f>
        <v>#REF!</v>
      </c>
      <c r="C178" s="471" t="e">
        <f>'Plan. Global'!I180</f>
        <v>#REF!</v>
      </c>
      <c r="D178" s="470" t="e">
        <f>'Plan. Global'!K180</f>
        <v>#REF!</v>
      </c>
      <c r="E178" s="470" t="e">
        <f>'Plan. Global'!M180</f>
        <v>#REF!</v>
      </c>
      <c r="F178" s="470" t="e">
        <f t="shared" si="6"/>
        <v>#REF!</v>
      </c>
      <c r="G178" s="472" t="e">
        <f t="shared" si="7"/>
        <v>#REF!</v>
      </c>
      <c r="H178" s="473" t="e">
        <f t="shared" si="8"/>
        <v>#REF!</v>
      </c>
    </row>
    <row r="179" spans="2:8">
      <c r="B179" s="236" t="e">
        <f>'Plan. Global'!H181</f>
        <v>#REF!</v>
      </c>
      <c r="C179" s="471" t="e">
        <f>'Plan. Global'!I181</f>
        <v>#REF!</v>
      </c>
      <c r="D179" s="470" t="e">
        <f>'Plan. Global'!K181</f>
        <v>#REF!</v>
      </c>
      <c r="E179" s="470" t="e">
        <f>'Plan. Global'!M181</f>
        <v>#REF!</v>
      </c>
      <c r="F179" s="470" t="e">
        <f t="shared" si="6"/>
        <v>#REF!</v>
      </c>
      <c r="G179" s="472" t="e">
        <f t="shared" si="7"/>
        <v>#REF!</v>
      </c>
      <c r="H179" s="473" t="e">
        <f t="shared" si="8"/>
        <v>#REF!</v>
      </c>
    </row>
    <row r="180" spans="2:8">
      <c r="B180" s="236" t="e">
        <f>'Plan. Global'!H182</f>
        <v>#REF!</v>
      </c>
      <c r="C180" s="471" t="e">
        <f>'Plan. Global'!I182</f>
        <v>#REF!</v>
      </c>
      <c r="D180" s="470" t="e">
        <f>'Plan. Global'!K182</f>
        <v>#REF!</v>
      </c>
      <c r="E180" s="470" t="e">
        <f>'Plan. Global'!M182</f>
        <v>#REF!</v>
      </c>
      <c r="F180" s="470" t="e">
        <f t="shared" si="6"/>
        <v>#REF!</v>
      </c>
      <c r="G180" s="472" t="e">
        <f t="shared" si="7"/>
        <v>#REF!</v>
      </c>
      <c r="H180" s="473" t="e">
        <f t="shared" si="8"/>
        <v>#REF!</v>
      </c>
    </row>
    <row r="181" spans="2:8">
      <c r="B181" s="236" t="e">
        <f>'Plan. Global'!H183</f>
        <v>#REF!</v>
      </c>
      <c r="C181" s="471" t="e">
        <f>'Plan. Global'!I183</f>
        <v>#REF!</v>
      </c>
      <c r="D181" s="470" t="e">
        <f>'Plan. Global'!K183</f>
        <v>#REF!</v>
      </c>
      <c r="E181" s="470" t="e">
        <f>'Plan. Global'!M183</f>
        <v>#REF!</v>
      </c>
      <c r="F181" s="470" t="e">
        <f t="shared" si="6"/>
        <v>#REF!</v>
      </c>
      <c r="G181" s="472" t="e">
        <f t="shared" si="7"/>
        <v>#REF!</v>
      </c>
      <c r="H181" s="473" t="e">
        <f t="shared" si="8"/>
        <v>#REF!</v>
      </c>
    </row>
    <row r="182" spans="2:8">
      <c r="B182" s="236" t="e">
        <f>'Plan. Global'!H184</f>
        <v>#REF!</v>
      </c>
      <c r="C182" s="471" t="e">
        <f>'Plan. Global'!I184</f>
        <v>#REF!</v>
      </c>
      <c r="D182" s="470" t="e">
        <f>'Plan. Global'!K184</f>
        <v>#REF!</v>
      </c>
      <c r="E182" s="470" t="e">
        <f>'Plan. Global'!M184</f>
        <v>#REF!</v>
      </c>
      <c r="F182" s="470" t="e">
        <f t="shared" si="6"/>
        <v>#REF!</v>
      </c>
      <c r="G182" s="472" t="e">
        <f t="shared" si="7"/>
        <v>#REF!</v>
      </c>
      <c r="H182" s="473" t="e">
        <f t="shared" si="8"/>
        <v>#REF!</v>
      </c>
    </row>
    <row r="183" spans="2:8">
      <c r="B183" s="236" t="e">
        <f>'Plan. Global'!H185</f>
        <v>#REF!</v>
      </c>
      <c r="C183" s="471" t="e">
        <f>'Plan. Global'!I185</f>
        <v>#REF!</v>
      </c>
      <c r="D183" s="470" t="e">
        <f>'Plan. Global'!K185</f>
        <v>#REF!</v>
      </c>
      <c r="E183" s="470" t="e">
        <f>'Plan. Global'!M185</f>
        <v>#REF!</v>
      </c>
      <c r="F183" s="470" t="e">
        <f t="shared" si="6"/>
        <v>#REF!</v>
      </c>
      <c r="G183" s="472" t="e">
        <f t="shared" si="7"/>
        <v>#REF!</v>
      </c>
      <c r="H183" s="473" t="e">
        <f t="shared" si="8"/>
        <v>#REF!</v>
      </c>
    </row>
    <row r="184" spans="2:8">
      <c r="B184" s="236" t="e">
        <f>'Plan. Global'!H186</f>
        <v>#REF!</v>
      </c>
      <c r="C184" s="471" t="e">
        <f>'Plan. Global'!I186</f>
        <v>#REF!</v>
      </c>
      <c r="D184" s="470" t="e">
        <f>'Plan. Global'!K186</f>
        <v>#REF!</v>
      </c>
      <c r="E184" s="470" t="e">
        <f>'Plan. Global'!M186</f>
        <v>#REF!</v>
      </c>
      <c r="F184" s="470" t="e">
        <f t="shared" si="6"/>
        <v>#REF!</v>
      </c>
      <c r="G184" s="472" t="e">
        <f t="shared" si="7"/>
        <v>#REF!</v>
      </c>
      <c r="H184" s="473" t="e">
        <f t="shared" si="8"/>
        <v>#REF!</v>
      </c>
    </row>
    <row r="185" spans="2:8">
      <c r="B185" s="236" t="e">
        <f>'Plan. Global'!H187</f>
        <v>#REF!</v>
      </c>
      <c r="C185" s="471" t="e">
        <f>'Plan. Global'!I187</f>
        <v>#REF!</v>
      </c>
      <c r="D185" s="470" t="e">
        <f>'Plan. Global'!K187</f>
        <v>#REF!</v>
      </c>
      <c r="E185" s="470" t="e">
        <f>'Plan. Global'!M187</f>
        <v>#REF!</v>
      </c>
      <c r="F185" s="470" t="e">
        <f t="shared" si="6"/>
        <v>#REF!</v>
      </c>
      <c r="G185" s="472" t="e">
        <f t="shared" si="7"/>
        <v>#REF!</v>
      </c>
      <c r="H185" s="473" t="e">
        <f t="shared" si="8"/>
        <v>#REF!</v>
      </c>
    </row>
    <row r="186" spans="2:8">
      <c r="B186" s="236" t="e">
        <f>'Plan. Global'!H188</f>
        <v>#REF!</v>
      </c>
      <c r="C186" s="471" t="e">
        <f>'Plan. Global'!I188</f>
        <v>#REF!</v>
      </c>
      <c r="D186" s="470" t="e">
        <f>'Plan. Global'!K188</f>
        <v>#REF!</v>
      </c>
      <c r="E186" s="470" t="e">
        <f>'Plan. Global'!M188</f>
        <v>#REF!</v>
      </c>
      <c r="F186" s="470" t="e">
        <f t="shared" si="6"/>
        <v>#REF!</v>
      </c>
      <c r="G186" s="472" t="e">
        <f t="shared" si="7"/>
        <v>#REF!</v>
      </c>
      <c r="H186" s="473" t="e">
        <f t="shared" si="8"/>
        <v>#REF!</v>
      </c>
    </row>
    <row r="187" spans="2:8">
      <c r="B187" s="236"/>
    </row>
    <row r="188" spans="2:8">
      <c r="B188" s="236"/>
    </row>
    <row r="189" spans="2:8">
      <c r="B189" s="236"/>
    </row>
    <row r="190" spans="2:8">
      <c r="B190" s="236"/>
    </row>
    <row r="191" spans="2:8">
      <c r="B191" s="236"/>
    </row>
    <row r="192" spans="2:8">
      <c r="B192" s="236"/>
    </row>
    <row r="193" spans="2:2">
      <c r="B193" s="236"/>
    </row>
    <row r="194" spans="2:2">
      <c r="B194" s="236"/>
    </row>
    <row r="195" spans="2:2">
      <c r="B195" s="236"/>
    </row>
    <row r="196" spans="2:2">
      <c r="B196" s="236"/>
    </row>
    <row r="197" spans="2:2">
      <c r="B197" s="236"/>
    </row>
    <row r="198" spans="2:2">
      <c r="B198" s="236"/>
    </row>
  </sheetData>
  <mergeCells count="1">
    <mergeCell ref="B7:H7"/>
  </mergeCells>
  <pageMargins left="0.511811024" right="0.511811024" top="0.78740157499999996" bottom="0.78740157499999996" header="0.31496062000000002" footer="0.31496062000000002"/>
  <pageSetup paperSize="9" scale="49" orientation="portrait" r:id="rId1"/>
  <colBreaks count="1" manualBreakCount="1">
    <brk id="8" max="153"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CC9900"/>
  </sheetPr>
  <dimension ref="A1:M10146"/>
  <sheetViews>
    <sheetView zoomScale="90" zoomScaleNormal="90" workbookViewId="0">
      <selection activeCell="G7" sqref="G7"/>
    </sheetView>
  </sheetViews>
  <sheetFormatPr defaultRowHeight="15"/>
  <cols>
    <col min="1" max="1" width="62.42578125" bestFit="1" customWidth="1"/>
    <col min="3" max="3" width="33" customWidth="1"/>
    <col min="7" max="7" width="12.28515625" bestFit="1" customWidth="1"/>
    <col min="8" max="8" width="165.28515625" customWidth="1"/>
  </cols>
  <sheetData>
    <row r="1" spans="1:13" ht="14.45" customHeight="1">
      <c r="A1" s="633" t="s">
        <v>16604</v>
      </c>
      <c r="B1" s="634"/>
      <c r="C1" s="634"/>
      <c r="D1" s="634"/>
      <c r="E1" s="634"/>
      <c r="F1" s="634"/>
      <c r="G1" s="634"/>
      <c r="H1" s="634"/>
      <c r="I1" s="634"/>
      <c r="J1" s="634"/>
      <c r="K1" s="634"/>
      <c r="L1" s="634"/>
      <c r="M1" s="634"/>
    </row>
    <row r="2" spans="1:13" ht="14.45" customHeight="1">
      <c r="A2" s="633" t="s">
        <v>16603</v>
      </c>
      <c r="B2" s="634"/>
      <c r="C2" s="634"/>
      <c r="D2" s="634"/>
      <c r="E2" s="634"/>
      <c r="F2" s="634"/>
      <c r="G2" s="634"/>
      <c r="H2" s="634"/>
      <c r="I2" s="634"/>
      <c r="J2" s="634"/>
      <c r="K2" s="634"/>
      <c r="L2" s="634"/>
      <c r="M2" s="634"/>
    </row>
    <row r="3" spans="1:13" ht="14.45" customHeight="1">
      <c r="A3" s="633" t="s">
        <v>16607</v>
      </c>
      <c r="B3" s="634"/>
      <c r="C3" s="634"/>
      <c r="D3" s="634"/>
      <c r="E3" s="634"/>
      <c r="F3" s="634"/>
      <c r="G3" s="634"/>
      <c r="H3" s="634"/>
      <c r="I3" s="634"/>
      <c r="J3" s="634"/>
      <c r="K3" s="634"/>
      <c r="L3" s="634"/>
      <c r="M3" s="634"/>
    </row>
    <row r="5" spans="1:13">
      <c r="A5" s="396" t="s">
        <v>132</v>
      </c>
      <c r="B5" s="396" t="s">
        <v>133</v>
      </c>
      <c r="C5" s="396" t="s">
        <v>134</v>
      </c>
      <c r="D5" s="396" t="s">
        <v>135</v>
      </c>
      <c r="E5" s="396" t="s">
        <v>136</v>
      </c>
      <c r="F5" s="396" t="s">
        <v>137</v>
      </c>
      <c r="G5" s="396" t="s">
        <v>138</v>
      </c>
      <c r="H5" s="396" t="s">
        <v>139</v>
      </c>
      <c r="I5" s="396" t="s">
        <v>140</v>
      </c>
      <c r="J5" s="396" t="s">
        <v>141</v>
      </c>
      <c r="K5" s="396" t="s">
        <v>142</v>
      </c>
      <c r="L5" s="396" t="s">
        <v>143</v>
      </c>
      <c r="M5" s="395"/>
    </row>
    <row r="6" spans="1:13">
      <c r="A6" s="396"/>
      <c r="B6" s="396"/>
      <c r="C6" s="396"/>
      <c r="D6" s="396" t="s">
        <v>4432</v>
      </c>
      <c r="E6" s="397" t="s">
        <v>145</v>
      </c>
      <c r="F6" s="429" t="s">
        <v>13763</v>
      </c>
      <c r="G6" s="430">
        <v>104658</v>
      </c>
      <c r="H6" s="431" t="s">
        <v>7322</v>
      </c>
      <c r="I6" s="430" t="s">
        <v>121</v>
      </c>
      <c r="J6" s="396"/>
      <c r="K6" s="432">
        <v>139.80000000000001</v>
      </c>
      <c r="L6" s="396" t="s">
        <v>147</v>
      </c>
    </row>
    <row r="7" spans="1:13">
      <c r="A7" s="396"/>
      <c r="B7" s="396"/>
      <c r="C7" s="396"/>
      <c r="D7" s="396" t="s">
        <v>4432</v>
      </c>
      <c r="E7" s="397" t="s">
        <v>145</v>
      </c>
      <c r="F7" s="429" t="s">
        <v>13763</v>
      </c>
      <c r="G7" s="430">
        <v>105002</v>
      </c>
      <c r="H7" s="431" t="s">
        <v>7517</v>
      </c>
      <c r="I7" s="430" t="s">
        <v>160</v>
      </c>
      <c r="J7" s="396"/>
      <c r="K7" s="432">
        <v>693.18</v>
      </c>
      <c r="L7" s="396" t="s">
        <v>147</v>
      </c>
    </row>
    <row r="8" spans="1:13">
      <c r="A8" s="396"/>
      <c r="B8" s="396"/>
      <c r="C8" s="396"/>
      <c r="D8" s="396" t="s">
        <v>1420</v>
      </c>
      <c r="E8" s="397" t="s">
        <v>145</v>
      </c>
      <c r="F8" s="429" t="s">
        <v>13763</v>
      </c>
      <c r="G8" s="430">
        <v>105004</v>
      </c>
      <c r="H8" s="431" t="s">
        <v>7519</v>
      </c>
      <c r="I8" s="430" t="s">
        <v>121</v>
      </c>
      <c r="J8" s="396"/>
      <c r="K8" s="432">
        <v>117.62</v>
      </c>
      <c r="L8" s="396" t="s">
        <v>147</v>
      </c>
    </row>
    <row r="9" spans="1:13">
      <c r="A9" s="396"/>
      <c r="B9" s="396"/>
      <c r="C9" s="396"/>
      <c r="D9" s="396" t="s">
        <v>1420</v>
      </c>
      <c r="E9" s="397" t="s">
        <v>145</v>
      </c>
      <c r="F9" s="429" t="s">
        <v>13763</v>
      </c>
      <c r="G9" s="430">
        <v>105003</v>
      </c>
      <c r="H9" s="431" t="s">
        <v>7518</v>
      </c>
      <c r="I9" s="430" t="s">
        <v>160</v>
      </c>
      <c r="J9" s="396"/>
      <c r="K9" s="432">
        <v>1054.1300000000001</v>
      </c>
      <c r="L9" s="396" t="s">
        <v>147</v>
      </c>
    </row>
    <row r="10" spans="1:13">
      <c r="A10" s="396"/>
      <c r="B10" s="396"/>
      <c r="C10" s="396"/>
      <c r="D10" s="396" t="s">
        <v>3345</v>
      </c>
      <c r="E10" s="397" t="s">
        <v>145</v>
      </c>
      <c r="F10" s="429" t="s">
        <v>13763</v>
      </c>
      <c r="G10" s="430">
        <v>105005</v>
      </c>
      <c r="H10" s="431" t="s">
        <v>7520</v>
      </c>
      <c r="I10" s="430" t="s">
        <v>121</v>
      </c>
      <c r="J10" s="396"/>
      <c r="K10" s="432">
        <v>184.46</v>
      </c>
      <c r="L10" s="396" t="s">
        <v>147</v>
      </c>
    </row>
    <row r="11" spans="1:13">
      <c r="A11" s="396"/>
      <c r="B11" s="396"/>
      <c r="C11" s="396"/>
      <c r="D11" s="396" t="s">
        <v>4431</v>
      </c>
      <c r="E11" s="397" t="s">
        <v>145</v>
      </c>
      <c r="F11" s="429" t="s">
        <v>14046</v>
      </c>
      <c r="G11" s="430">
        <v>105006</v>
      </c>
      <c r="H11" s="431" t="s">
        <v>12634</v>
      </c>
      <c r="I11" s="430" t="s">
        <v>160</v>
      </c>
      <c r="J11" s="396"/>
      <c r="K11" s="432">
        <v>0</v>
      </c>
      <c r="L11" s="396" t="s">
        <v>147</v>
      </c>
    </row>
    <row r="12" spans="1:13">
      <c r="A12" s="396"/>
      <c r="B12" s="396"/>
      <c r="C12" s="396"/>
      <c r="D12" s="396" t="s">
        <v>4431</v>
      </c>
      <c r="E12" s="397" t="s">
        <v>145</v>
      </c>
      <c r="F12" s="429" t="s">
        <v>14046</v>
      </c>
      <c r="G12" s="430">
        <v>104999</v>
      </c>
      <c r="H12" s="431" t="s">
        <v>12635</v>
      </c>
      <c r="I12" s="430" t="s">
        <v>160</v>
      </c>
      <c r="J12" s="396"/>
      <c r="K12" s="432">
        <v>0</v>
      </c>
      <c r="L12" s="396" t="s">
        <v>147</v>
      </c>
    </row>
    <row r="13" spans="1:13">
      <c r="A13" s="396"/>
      <c r="B13" s="396"/>
      <c r="C13" s="396"/>
      <c r="D13" s="396" t="s">
        <v>4431</v>
      </c>
      <c r="E13" s="397" t="s">
        <v>145</v>
      </c>
      <c r="F13" s="429" t="s">
        <v>14046</v>
      </c>
      <c r="G13" s="430">
        <v>105000</v>
      </c>
      <c r="H13" s="431" t="s">
        <v>12636</v>
      </c>
      <c r="I13" s="430" t="s">
        <v>146</v>
      </c>
      <c r="J13" s="396"/>
      <c r="K13" s="432">
        <v>1131.52</v>
      </c>
      <c r="L13" s="396" t="s">
        <v>147</v>
      </c>
    </row>
    <row r="14" spans="1:13">
      <c r="A14" s="396"/>
      <c r="B14" s="396"/>
      <c r="C14" s="396"/>
      <c r="D14" s="396" t="s">
        <v>4431</v>
      </c>
      <c r="E14" s="397" t="s">
        <v>145</v>
      </c>
      <c r="F14" s="429" t="s">
        <v>14046</v>
      </c>
      <c r="G14" s="430">
        <v>105001</v>
      </c>
      <c r="H14" s="431" t="s">
        <v>12637</v>
      </c>
      <c r="I14" s="430" t="s">
        <v>146</v>
      </c>
      <c r="J14" s="396"/>
      <c r="K14" s="432">
        <v>1163.57</v>
      </c>
      <c r="L14" s="396" t="s">
        <v>147</v>
      </c>
    </row>
    <row r="15" spans="1:13">
      <c r="A15" s="396"/>
      <c r="B15" s="396"/>
      <c r="C15" s="396"/>
      <c r="D15" s="396" t="s">
        <v>4431</v>
      </c>
      <c r="E15" s="397" t="s">
        <v>145</v>
      </c>
      <c r="F15" s="429" t="s">
        <v>14046</v>
      </c>
      <c r="G15" s="430">
        <v>89306</v>
      </c>
      <c r="H15" s="431" t="s">
        <v>3656</v>
      </c>
      <c r="I15" s="430" t="s">
        <v>121</v>
      </c>
      <c r="J15" s="396"/>
      <c r="K15" s="432">
        <v>94.81</v>
      </c>
      <c r="L15" s="396" t="s">
        <v>147</v>
      </c>
    </row>
    <row r="16" spans="1:13">
      <c r="A16" s="396"/>
      <c r="B16" s="396"/>
      <c r="C16" s="396"/>
      <c r="D16" s="396" t="s">
        <v>4431</v>
      </c>
      <c r="E16" s="397" t="s">
        <v>145</v>
      </c>
      <c r="F16" s="429" t="s">
        <v>14046</v>
      </c>
      <c r="G16" s="430">
        <v>89307</v>
      </c>
      <c r="H16" s="431" t="s">
        <v>3657</v>
      </c>
      <c r="I16" s="430" t="s">
        <v>121</v>
      </c>
      <c r="J16" s="396"/>
      <c r="K16" s="432">
        <v>97.22</v>
      </c>
      <c r="L16" s="396" t="s">
        <v>147</v>
      </c>
    </row>
    <row r="17" spans="1:12">
      <c r="A17" s="396"/>
      <c r="B17" s="396"/>
      <c r="C17" s="396"/>
      <c r="D17" s="396" t="s">
        <v>4431</v>
      </c>
      <c r="E17" s="397" t="s">
        <v>145</v>
      </c>
      <c r="F17" s="429" t="s">
        <v>14046</v>
      </c>
      <c r="G17" s="430">
        <v>89290</v>
      </c>
      <c r="H17" s="431" t="s">
        <v>3652</v>
      </c>
      <c r="I17" s="430" t="s">
        <v>121</v>
      </c>
      <c r="J17" s="396"/>
      <c r="K17" s="432">
        <v>80.150000000000006</v>
      </c>
      <c r="L17" s="396" t="s">
        <v>147</v>
      </c>
    </row>
    <row r="18" spans="1:12">
      <c r="A18" s="396"/>
      <c r="B18" s="396"/>
      <c r="C18" s="396"/>
      <c r="D18" s="396" t="s">
        <v>4431</v>
      </c>
      <c r="E18" s="397" t="s">
        <v>145</v>
      </c>
      <c r="F18" s="429" t="s">
        <v>14046</v>
      </c>
      <c r="G18" s="430">
        <v>89291</v>
      </c>
      <c r="H18" s="431" t="s">
        <v>3653</v>
      </c>
      <c r="I18" s="430" t="s">
        <v>121</v>
      </c>
      <c r="J18" s="396"/>
      <c r="K18" s="432">
        <v>81.95</v>
      </c>
      <c r="L18" s="396" t="s">
        <v>147</v>
      </c>
    </row>
    <row r="19" spans="1:12">
      <c r="A19" s="396"/>
      <c r="B19" s="396"/>
      <c r="C19" s="396"/>
      <c r="D19" s="396" t="s">
        <v>4431</v>
      </c>
      <c r="E19" s="397" t="s">
        <v>145</v>
      </c>
      <c r="F19" s="429" t="s">
        <v>14046</v>
      </c>
      <c r="G19" s="430">
        <v>89298</v>
      </c>
      <c r="H19" s="431" t="s">
        <v>3654</v>
      </c>
      <c r="I19" s="430" t="s">
        <v>121</v>
      </c>
      <c r="J19" s="396"/>
      <c r="K19" s="432">
        <v>83.79</v>
      </c>
      <c r="L19" s="396" t="s">
        <v>147</v>
      </c>
    </row>
    <row r="20" spans="1:12">
      <c r="A20" s="396"/>
      <c r="B20" s="396"/>
      <c r="C20" s="396"/>
      <c r="D20" s="396" t="s">
        <v>4431</v>
      </c>
      <c r="E20" s="397" t="s">
        <v>145</v>
      </c>
      <c r="F20" s="429" t="s">
        <v>14046</v>
      </c>
      <c r="G20" s="430">
        <v>89299</v>
      </c>
      <c r="H20" s="431" t="s">
        <v>3655</v>
      </c>
      <c r="I20" s="430" t="s">
        <v>121</v>
      </c>
      <c r="J20" s="396"/>
      <c r="K20" s="432">
        <v>85.95</v>
      </c>
      <c r="L20" s="396" t="s">
        <v>147</v>
      </c>
    </row>
    <row r="21" spans="1:12">
      <c r="A21" s="396"/>
      <c r="B21" s="396"/>
      <c r="C21" s="396"/>
      <c r="D21" s="396" t="s">
        <v>4431</v>
      </c>
      <c r="E21" s="397" t="s">
        <v>145</v>
      </c>
      <c r="F21" s="429" t="s">
        <v>14046</v>
      </c>
      <c r="G21" s="430">
        <v>89282</v>
      </c>
      <c r="H21" s="431" t="s">
        <v>3650</v>
      </c>
      <c r="I21" s="430" t="s">
        <v>121</v>
      </c>
      <c r="J21" s="396"/>
      <c r="K21" s="432">
        <v>73.39</v>
      </c>
      <c r="L21" s="396" t="s">
        <v>147</v>
      </c>
    </row>
    <row r="22" spans="1:12">
      <c r="A22" s="396"/>
      <c r="B22" s="396"/>
      <c r="C22" s="396"/>
      <c r="D22" s="396" t="s">
        <v>4431</v>
      </c>
      <c r="E22" s="397" t="s">
        <v>145</v>
      </c>
      <c r="F22" s="429" t="s">
        <v>14046</v>
      </c>
      <c r="G22" s="430">
        <v>89283</v>
      </c>
      <c r="H22" s="431" t="s">
        <v>3651</v>
      </c>
      <c r="I22" s="430" t="s">
        <v>121</v>
      </c>
      <c r="J22" s="396"/>
      <c r="K22" s="432">
        <v>75.010000000000005</v>
      </c>
      <c r="L22" s="396" t="s">
        <v>147</v>
      </c>
    </row>
    <row r="23" spans="1:12">
      <c r="A23" s="396"/>
      <c r="B23" s="396"/>
      <c r="C23" s="396"/>
      <c r="D23" s="396" t="s">
        <v>4431</v>
      </c>
      <c r="E23" s="397" t="s">
        <v>145</v>
      </c>
      <c r="F23" s="429" t="s">
        <v>14046</v>
      </c>
      <c r="G23" s="430">
        <v>89480</v>
      </c>
      <c r="H23" s="431" t="s">
        <v>3675</v>
      </c>
      <c r="I23" s="430" t="s">
        <v>121</v>
      </c>
      <c r="J23" s="396"/>
      <c r="K23" s="432">
        <v>171.4</v>
      </c>
      <c r="L23" s="396" t="s">
        <v>147</v>
      </c>
    </row>
    <row r="24" spans="1:12">
      <c r="A24" s="396"/>
      <c r="B24" s="396"/>
      <c r="C24" s="396"/>
      <c r="D24" s="396" t="s">
        <v>4431</v>
      </c>
      <c r="E24" s="397" t="s">
        <v>145</v>
      </c>
      <c r="F24" s="429" t="s">
        <v>14046</v>
      </c>
      <c r="G24" s="430">
        <v>89464</v>
      </c>
      <c r="H24" s="431" t="s">
        <v>3671</v>
      </c>
      <c r="I24" s="430" t="s">
        <v>121</v>
      </c>
      <c r="J24" s="396"/>
      <c r="K24" s="432">
        <v>153.16</v>
      </c>
      <c r="L24" s="396" t="s">
        <v>147</v>
      </c>
    </row>
    <row r="25" spans="1:12">
      <c r="A25" s="396"/>
      <c r="B25" s="396"/>
      <c r="C25" s="396"/>
      <c r="D25" s="396" t="s">
        <v>4431</v>
      </c>
      <c r="E25" s="397" t="s">
        <v>145</v>
      </c>
      <c r="F25" s="429" t="s">
        <v>14046</v>
      </c>
      <c r="G25" s="430">
        <v>89478</v>
      </c>
      <c r="H25" s="431" t="s">
        <v>3674</v>
      </c>
      <c r="I25" s="430" t="s">
        <v>121</v>
      </c>
      <c r="J25" s="396"/>
      <c r="K25" s="432">
        <v>145.86000000000001</v>
      </c>
      <c r="L25" s="396" t="s">
        <v>147</v>
      </c>
    </row>
    <row r="26" spans="1:12">
      <c r="A26" s="396"/>
      <c r="B26" s="396"/>
      <c r="C26" s="396"/>
      <c r="D26" s="396" t="s">
        <v>4431</v>
      </c>
      <c r="E26" s="397" t="s">
        <v>145</v>
      </c>
      <c r="F26" s="429" t="s">
        <v>14046</v>
      </c>
      <c r="G26" s="430">
        <v>89462</v>
      </c>
      <c r="H26" s="431" t="s">
        <v>3670</v>
      </c>
      <c r="I26" s="430" t="s">
        <v>121</v>
      </c>
      <c r="J26" s="396"/>
      <c r="K26" s="432">
        <v>128.59</v>
      </c>
      <c r="L26" s="396" t="s">
        <v>147</v>
      </c>
    </row>
    <row r="27" spans="1:12">
      <c r="A27" s="396"/>
      <c r="B27" s="396"/>
      <c r="C27" s="396"/>
      <c r="D27" s="396" t="s">
        <v>4431</v>
      </c>
      <c r="E27" s="397" t="s">
        <v>145</v>
      </c>
      <c r="F27" s="429" t="s">
        <v>14046</v>
      </c>
      <c r="G27" s="430">
        <v>104444</v>
      </c>
      <c r="H27" s="431" t="s">
        <v>12640</v>
      </c>
      <c r="I27" s="430" t="s">
        <v>121</v>
      </c>
      <c r="J27" s="396"/>
      <c r="K27" s="432">
        <v>0</v>
      </c>
      <c r="L27" s="396" t="s">
        <v>147</v>
      </c>
    </row>
    <row r="28" spans="1:12">
      <c r="A28" s="396"/>
      <c r="B28" s="396"/>
      <c r="C28" s="396"/>
      <c r="D28" s="396" t="s">
        <v>4431</v>
      </c>
      <c r="E28" s="397" t="s">
        <v>145</v>
      </c>
      <c r="F28" s="429" t="s">
        <v>14046</v>
      </c>
      <c r="G28" s="430">
        <v>104442</v>
      </c>
      <c r="H28" s="431" t="s">
        <v>12641</v>
      </c>
      <c r="I28" s="430" t="s">
        <v>121</v>
      </c>
      <c r="J28" s="396"/>
      <c r="K28" s="432">
        <v>0</v>
      </c>
      <c r="L28" s="396" t="s">
        <v>147</v>
      </c>
    </row>
    <row r="29" spans="1:12">
      <c r="A29" s="396"/>
      <c r="B29" s="396"/>
      <c r="C29" s="396"/>
      <c r="D29" s="396" t="s">
        <v>4431</v>
      </c>
      <c r="E29" s="397" t="s">
        <v>145</v>
      </c>
      <c r="F29" s="429" t="s">
        <v>14046</v>
      </c>
      <c r="G29" s="430">
        <v>89472</v>
      </c>
      <c r="H29" s="431" t="s">
        <v>3673</v>
      </c>
      <c r="I29" s="430" t="s">
        <v>121</v>
      </c>
      <c r="J29" s="396"/>
      <c r="K29" s="432">
        <v>134.13</v>
      </c>
      <c r="L29" s="396" t="s">
        <v>147</v>
      </c>
    </row>
    <row r="30" spans="1:12">
      <c r="A30" s="396"/>
      <c r="B30" s="396"/>
      <c r="C30" s="396"/>
      <c r="D30" s="396" t="s">
        <v>4431</v>
      </c>
      <c r="E30" s="397" t="s">
        <v>145</v>
      </c>
      <c r="F30" s="429" t="s">
        <v>14046</v>
      </c>
      <c r="G30" s="430">
        <v>89455</v>
      </c>
      <c r="H30" s="431" t="s">
        <v>3669</v>
      </c>
      <c r="I30" s="430" t="s">
        <v>121</v>
      </c>
      <c r="J30" s="396"/>
      <c r="K30" s="432">
        <v>122.51</v>
      </c>
      <c r="L30" s="396" t="s">
        <v>147</v>
      </c>
    </row>
    <row r="31" spans="1:12">
      <c r="A31" s="396"/>
      <c r="B31" s="396"/>
      <c r="C31" s="396"/>
      <c r="D31" s="396" t="s">
        <v>4561</v>
      </c>
      <c r="E31" s="397" t="s">
        <v>145</v>
      </c>
      <c r="F31" s="429" t="s">
        <v>14046</v>
      </c>
      <c r="G31" s="430">
        <v>89470</v>
      </c>
      <c r="H31" s="431" t="s">
        <v>3672</v>
      </c>
      <c r="I31" s="430" t="s">
        <v>121</v>
      </c>
      <c r="J31" s="396"/>
      <c r="K31" s="432">
        <v>110.23</v>
      </c>
      <c r="L31" s="396" t="s">
        <v>147</v>
      </c>
    </row>
    <row r="32" spans="1:12">
      <c r="A32" s="396"/>
      <c r="B32" s="396"/>
      <c r="C32" s="396"/>
      <c r="D32" s="396" t="s">
        <v>4586</v>
      </c>
      <c r="E32" s="397" t="s">
        <v>145</v>
      </c>
      <c r="F32" s="429" t="s">
        <v>14046</v>
      </c>
      <c r="G32" s="430">
        <v>89453</v>
      </c>
      <c r="H32" s="431" t="s">
        <v>3668</v>
      </c>
      <c r="I32" s="430" t="s">
        <v>121</v>
      </c>
      <c r="J32" s="396"/>
      <c r="K32" s="432">
        <v>99.57</v>
      </c>
      <c r="L32" s="396" t="s">
        <v>147</v>
      </c>
    </row>
    <row r="33" spans="1:12">
      <c r="A33" s="396"/>
      <c r="B33" s="396"/>
      <c r="C33" s="396"/>
      <c r="D33" s="396" t="s">
        <v>543</v>
      </c>
      <c r="E33" s="397" t="s">
        <v>145</v>
      </c>
      <c r="F33" s="429" t="s">
        <v>14046</v>
      </c>
      <c r="G33" s="430">
        <v>104443</v>
      </c>
      <c r="H33" s="431" t="s">
        <v>12642</v>
      </c>
      <c r="I33" s="430" t="s">
        <v>121</v>
      </c>
      <c r="J33" s="396"/>
      <c r="K33" s="432">
        <v>0</v>
      </c>
      <c r="L33" s="396" t="s">
        <v>147</v>
      </c>
    </row>
    <row r="34" spans="1:12">
      <c r="A34" s="396"/>
      <c r="B34" s="396"/>
      <c r="C34" s="396"/>
      <c r="D34" s="396" t="s">
        <v>543</v>
      </c>
      <c r="E34" s="397" t="s">
        <v>145</v>
      </c>
      <c r="F34" s="429" t="s">
        <v>13795</v>
      </c>
      <c r="G34" s="430">
        <v>104441</v>
      </c>
      <c r="H34" s="431" t="s">
        <v>12643</v>
      </c>
      <c r="I34" s="430" t="s">
        <v>121</v>
      </c>
      <c r="J34" s="396"/>
      <c r="K34" s="432">
        <v>0</v>
      </c>
      <c r="L34" s="396" t="s">
        <v>147</v>
      </c>
    </row>
    <row r="35" spans="1:12">
      <c r="A35" s="396"/>
      <c r="B35" s="396"/>
      <c r="C35" s="396"/>
      <c r="D35" s="396" t="s">
        <v>543</v>
      </c>
      <c r="E35" s="397" t="s">
        <v>145</v>
      </c>
      <c r="F35" s="429" t="s">
        <v>13795</v>
      </c>
      <c r="G35" s="430">
        <v>103354</v>
      </c>
      <c r="H35" s="431" t="s">
        <v>7753</v>
      </c>
      <c r="I35" s="430" t="s">
        <v>121</v>
      </c>
      <c r="J35" s="396"/>
      <c r="K35" s="432">
        <v>84.82</v>
      </c>
      <c r="L35" s="396" t="s">
        <v>147</v>
      </c>
    </row>
    <row r="36" spans="1:12">
      <c r="A36" s="396"/>
      <c r="B36" s="396"/>
      <c r="C36" s="396"/>
      <c r="D36" s="396" t="s">
        <v>543</v>
      </c>
      <c r="E36" s="397" t="s">
        <v>145</v>
      </c>
      <c r="F36" s="429" t="s">
        <v>13795</v>
      </c>
      <c r="G36" s="430">
        <v>103355</v>
      </c>
      <c r="H36" s="431" t="s">
        <v>7754</v>
      </c>
      <c r="I36" s="430" t="s">
        <v>121</v>
      </c>
      <c r="J36" s="396"/>
      <c r="K36" s="432">
        <v>86.16</v>
      </c>
      <c r="L36" s="396" t="s">
        <v>147</v>
      </c>
    </row>
    <row r="37" spans="1:12">
      <c r="A37" s="396"/>
      <c r="B37" s="396"/>
      <c r="C37" s="396"/>
      <c r="D37" s="396" t="s">
        <v>543</v>
      </c>
      <c r="E37" s="397" t="s">
        <v>145</v>
      </c>
      <c r="F37" s="429" t="s">
        <v>13795</v>
      </c>
      <c r="G37" s="430">
        <v>103330</v>
      </c>
      <c r="H37" s="431" t="s">
        <v>3639</v>
      </c>
      <c r="I37" s="430" t="s">
        <v>121</v>
      </c>
      <c r="J37" s="396"/>
      <c r="K37" s="432">
        <v>79.28</v>
      </c>
      <c r="L37" s="396" t="s">
        <v>147</v>
      </c>
    </row>
    <row r="38" spans="1:12">
      <c r="A38" s="396"/>
      <c r="B38" s="396"/>
      <c r="C38" s="396"/>
      <c r="D38" s="396" t="s">
        <v>543</v>
      </c>
      <c r="E38" s="397" t="s">
        <v>145</v>
      </c>
      <c r="F38" s="429" t="s">
        <v>13795</v>
      </c>
      <c r="G38" s="430">
        <v>103331</v>
      </c>
      <c r="H38" s="431" t="s">
        <v>3640</v>
      </c>
      <c r="I38" s="430" t="s">
        <v>121</v>
      </c>
      <c r="J38" s="396"/>
      <c r="K38" s="432">
        <v>80.540000000000006</v>
      </c>
      <c r="L38" s="396" t="s">
        <v>147</v>
      </c>
    </row>
    <row r="39" spans="1:12">
      <c r="A39" s="396"/>
      <c r="B39" s="396"/>
      <c r="C39" s="396"/>
      <c r="D39" s="396" t="s">
        <v>543</v>
      </c>
      <c r="E39" s="397" t="s">
        <v>145</v>
      </c>
      <c r="F39" s="429" t="s">
        <v>13795</v>
      </c>
      <c r="G39" s="430">
        <v>103358</v>
      </c>
      <c r="H39" s="431" t="s">
        <v>7755</v>
      </c>
      <c r="I39" s="430" t="s">
        <v>121</v>
      </c>
      <c r="J39" s="396"/>
      <c r="K39" s="432">
        <v>67.650000000000006</v>
      </c>
      <c r="L39" s="396" t="s">
        <v>147</v>
      </c>
    </row>
    <row r="40" spans="1:12">
      <c r="A40" s="396"/>
      <c r="B40" s="396"/>
      <c r="C40" s="396"/>
      <c r="D40" s="396" t="s">
        <v>543</v>
      </c>
      <c r="E40" s="397" t="s">
        <v>145</v>
      </c>
      <c r="F40" s="429" t="s">
        <v>13795</v>
      </c>
      <c r="G40" s="430">
        <v>103359</v>
      </c>
      <c r="H40" s="431" t="s">
        <v>7756</v>
      </c>
      <c r="I40" s="430" t="s">
        <v>121</v>
      </c>
      <c r="J40" s="396"/>
      <c r="K40" s="432">
        <v>68.73</v>
      </c>
      <c r="L40" s="396" t="s">
        <v>147</v>
      </c>
    </row>
    <row r="41" spans="1:12">
      <c r="A41" s="396"/>
      <c r="B41" s="396"/>
      <c r="C41" s="396"/>
      <c r="D41" s="396" t="s">
        <v>543</v>
      </c>
      <c r="E41" s="397" t="s">
        <v>145</v>
      </c>
      <c r="F41" s="429" t="s">
        <v>13795</v>
      </c>
      <c r="G41" s="430">
        <v>103366</v>
      </c>
      <c r="H41" s="431" t="s">
        <v>7763</v>
      </c>
      <c r="I41" s="430" t="s">
        <v>121</v>
      </c>
      <c r="J41" s="396"/>
      <c r="K41" s="432">
        <v>60.2</v>
      </c>
      <c r="L41" s="396" t="s">
        <v>147</v>
      </c>
    </row>
    <row r="42" spans="1:12">
      <c r="A42" s="396"/>
      <c r="B42" s="396"/>
      <c r="C42" s="396"/>
      <c r="D42" s="396" t="s">
        <v>411</v>
      </c>
      <c r="E42" s="397" t="s">
        <v>145</v>
      </c>
      <c r="F42" s="429" t="s">
        <v>13795</v>
      </c>
      <c r="G42" s="430">
        <v>103367</v>
      </c>
      <c r="H42" s="431" t="s">
        <v>7764</v>
      </c>
      <c r="I42" s="430" t="s">
        <v>121</v>
      </c>
      <c r="J42" s="396"/>
      <c r="K42" s="432">
        <v>61.17</v>
      </c>
      <c r="L42" s="396" t="s">
        <v>147</v>
      </c>
    </row>
    <row r="43" spans="1:12">
      <c r="A43" s="396"/>
      <c r="B43" s="396"/>
      <c r="C43" s="396"/>
      <c r="D43" s="396" t="s">
        <v>277</v>
      </c>
      <c r="E43" s="397" t="s">
        <v>145</v>
      </c>
      <c r="F43" s="429" t="s">
        <v>13795</v>
      </c>
      <c r="G43" s="430">
        <v>103360</v>
      </c>
      <c r="H43" s="431" t="s">
        <v>7757</v>
      </c>
      <c r="I43" s="430" t="s">
        <v>121</v>
      </c>
      <c r="J43" s="396"/>
      <c r="K43" s="432">
        <v>78.849999999999994</v>
      </c>
      <c r="L43" s="396" t="s">
        <v>147</v>
      </c>
    </row>
    <row r="44" spans="1:12">
      <c r="A44" s="396"/>
      <c r="B44" s="396"/>
      <c r="C44" s="396"/>
      <c r="D44" s="396" t="s">
        <v>543</v>
      </c>
      <c r="E44" s="397" t="s">
        <v>145</v>
      </c>
      <c r="F44" s="429" t="s">
        <v>13795</v>
      </c>
      <c r="G44" s="430">
        <v>103361</v>
      </c>
      <c r="H44" s="431" t="s">
        <v>7758</v>
      </c>
      <c r="I44" s="430" t="s">
        <v>121</v>
      </c>
      <c r="J44" s="396"/>
      <c r="K44" s="432">
        <v>80.209999999999994</v>
      </c>
      <c r="L44" s="396" t="s">
        <v>147</v>
      </c>
    </row>
    <row r="45" spans="1:12">
      <c r="A45" s="396"/>
      <c r="B45" s="396"/>
      <c r="C45" s="396"/>
      <c r="D45" s="396" t="s">
        <v>543</v>
      </c>
      <c r="E45" s="397" t="s">
        <v>145</v>
      </c>
      <c r="F45" s="429" t="s">
        <v>13795</v>
      </c>
      <c r="G45" s="430">
        <v>103368</v>
      </c>
      <c r="H45" s="431" t="s">
        <v>7765</v>
      </c>
      <c r="I45" s="430" t="s">
        <v>121</v>
      </c>
      <c r="J45" s="396"/>
      <c r="K45" s="432">
        <v>67.91</v>
      </c>
      <c r="L45" s="396" t="s">
        <v>147</v>
      </c>
    </row>
    <row r="46" spans="1:12">
      <c r="A46" s="396"/>
      <c r="B46" s="396"/>
      <c r="C46" s="396"/>
      <c r="D46" s="396" t="s">
        <v>543</v>
      </c>
      <c r="E46" s="397" t="s">
        <v>145</v>
      </c>
      <c r="F46" s="429" t="s">
        <v>13795</v>
      </c>
      <c r="G46" s="430">
        <v>103369</v>
      </c>
      <c r="H46" s="431" t="s">
        <v>7766</v>
      </c>
      <c r="I46" s="430" t="s">
        <v>121</v>
      </c>
      <c r="J46" s="396"/>
      <c r="K46" s="432">
        <v>69.14</v>
      </c>
      <c r="L46" s="396" t="s">
        <v>147</v>
      </c>
    </row>
    <row r="47" spans="1:12">
      <c r="A47" s="396"/>
      <c r="B47" s="396"/>
      <c r="C47" s="396"/>
      <c r="D47" s="396" t="s">
        <v>543</v>
      </c>
      <c r="E47" s="397" t="s">
        <v>145</v>
      </c>
      <c r="F47" s="429" t="s">
        <v>13795</v>
      </c>
      <c r="G47" s="430">
        <v>103334</v>
      </c>
      <c r="H47" s="431" t="s">
        <v>3643</v>
      </c>
      <c r="I47" s="430" t="s">
        <v>121</v>
      </c>
      <c r="J47" s="396"/>
      <c r="K47" s="432">
        <v>136.68</v>
      </c>
      <c r="L47" s="396" t="s">
        <v>147</v>
      </c>
    </row>
    <row r="48" spans="1:12">
      <c r="A48" s="396"/>
      <c r="B48" s="396"/>
      <c r="C48" s="396"/>
      <c r="D48" s="396" t="s">
        <v>543</v>
      </c>
      <c r="E48" s="397" t="s">
        <v>145</v>
      </c>
      <c r="F48" s="429" t="s">
        <v>13795</v>
      </c>
      <c r="G48" s="430">
        <v>103335</v>
      </c>
      <c r="H48" s="431" t="s">
        <v>3644</v>
      </c>
      <c r="I48" s="430" t="s">
        <v>121</v>
      </c>
      <c r="J48" s="396"/>
      <c r="K48" s="432">
        <v>139.05000000000001</v>
      </c>
      <c r="L48" s="396" t="s">
        <v>147</v>
      </c>
    </row>
    <row r="49" spans="1:12">
      <c r="A49" s="396"/>
      <c r="B49" s="396"/>
      <c r="C49" s="396"/>
      <c r="D49" s="396" t="s">
        <v>411</v>
      </c>
      <c r="E49" s="397" t="s">
        <v>145</v>
      </c>
      <c r="F49" s="429" t="s">
        <v>13795</v>
      </c>
      <c r="G49" s="430">
        <v>103362</v>
      </c>
      <c r="H49" s="431" t="s">
        <v>7759</v>
      </c>
      <c r="I49" s="430" t="s">
        <v>121</v>
      </c>
      <c r="J49" s="396"/>
      <c r="K49" s="432">
        <v>96.71</v>
      </c>
      <c r="L49" s="396" t="s">
        <v>147</v>
      </c>
    </row>
    <row r="50" spans="1:12">
      <c r="A50" s="396"/>
      <c r="B50" s="396"/>
      <c r="C50" s="396"/>
      <c r="D50" s="396" t="s">
        <v>277</v>
      </c>
      <c r="E50" s="397" t="s">
        <v>145</v>
      </c>
      <c r="F50" s="429" t="s">
        <v>13795</v>
      </c>
      <c r="G50" s="430">
        <v>103363</v>
      </c>
      <c r="H50" s="431" t="s">
        <v>7760</v>
      </c>
      <c r="I50" s="430" t="s">
        <v>121</v>
      </c>
      <c r="J50" s="396"/>
      <c r="K50" s="432">
        <v>98.24</v>
      </c>
      <c r="L50" s="396" t="s">
        <v>147</v>
      </c>
    </row>
    <row r="51" spans="1:12">
      <c r="A51" s="396"/>
      <c r="B51" s="396"/>
      <c r="C51" s="396"/>
      <c r="D51" s="396" t="s">
        <v>543</v>
      </c>
      <c r="E51" s="397" t="s">
        <v>145</v>
      </c>
      <c r="F51" s="429" t="s">
        <v>13795</v>
      </c>
      <c r="G51" s="430">
        <v>103370</v>
      </c>
      <c r="H51" s="431" t="s">
        <v>7767</v>
      </c>
      <c r="I51" s="430" t="s">
        <v>121</v>
      </c>
      <c r="J51" s="396"/>
      <c r="K51" s="432">
        <v>86.95</v>
      </c>
      <c r="L51" s="396" t="s">
        <v>147</v>
      </c>
    </row>
    <row r="52" spans="1:12">
      <c r="A52" s="396"/>
      <c r="B52" s="396"/>
      <c r="C52" s="396"/>
      <c r="D52" s="396" t="s">
        <v>543</v>
      </c>
      <c r="E52" s="397" t="s">
        <v>145</v>
      </c>
      <c r="F52" s="429" t="s">
        <v>13795</v>
      </c>
      <c r="G52" s="430">
        <v>103371</v>
      </c>
      <c r="H52" s="431" t="s">
        <v>7768</v>
      </c>
      <c r="I52" s="430" t="s">
        <v>121</v>
      </c>
      <c r="J52" s="396"/>
      <c r="K52" s="432">
        <v>88.33</v>
      </c>
      <c r="L52" s="396" t="s">
        <v>147</v>
      </c>
    </row>
    <row r="53" spans="1:12">
      <c r="A53" s="396"/>
      <c r="B53" s="396"/>
      <c r="C53" s="396"/>
      <c r="D53" s="396" t="s">
        <v>543</v>
      </c>
      <c r="E53" s="397" t="s">
        <v>145</v>
      </c>
      <c r="F53" s="429" t="s">
        <v>13795</v>
      </c>
      <c r="G53" s="430">
        <v>103332</v>
      </c>
      <c r="H53" s="431" t="s">
        <v>3641</v>
      </c>
      <c r="I53" s="430" t="s">
        <v>121</v>
      </c>
      <c r="J53" s="396"/>
      <c r="K53" s="432">
        <v>111.8</v>
      </c>
      <c r="L53" s="396" t="s">
        <v>147</v>
      </c>
    </row>
    <row r="54" spans="1:12">
      <c r="A54" s="396"/>
      <c r="B54" s="396"/>
      <c r="C54" s="396"/>
      <c r="D54" s="396" t="s">
        <v>543</v>
      </c>
      <c r="E54" s="397" t="s">
        <v>145</v>
      </c>
      <c r="F54" s="429" t="s">
        <v>13795</v>
      </c>
      <c r="G54" s="430">
        <v>103333</v>
      </c>
      <c r="H54" s="431" t="s">
        <v>3642</v>
      </c>
      <c r="I54" s="430" t="s">
        <v>121</v>
      </c>
      <c r="J54" s="396"/>
      <c r="K54" s="432">
        <v>113.16</v>
      </c>
      <c r="L54" s="396" t="s">
        <v>147</v>
      </c>
    </row>
    <row r="55" spans="1:12">
      <c r="A55" s="396"/>
      <c r="B55" s="396"/>
      <c r="C55" s="396"/>
      <c r="D55" s="396" t="s">
        <v>543</v>
      </c>
      <c r="E55" s="397" t="s">
        <v>145</v>
      </c>
      <c r="F55" s="429" t="s">
        <v>13795</v>
      </c>
      <c r="G55" s="430">
        <v>103352</v>
      </c>
      <c r="H55" s="431" t="s">
        <v>7751</v>
      </c>
      <c r="I55" s="430" t="s">
        <v>121</v>
      </c>
      <c r="J55" s="396"/>
      <c r="K55" s="432">
        <v>96.71</v>
      </c>
      <c r="L55" s="396" t="s">
        <v>147</v>
      </c>
    </row>
    <row r="56" spans="1:12">
      <c r="A56" s="396"/>
      <c r="B56" s="396"/>
      <c r="C56" s="396"/>
      <c r="D56" s="396" t="s">
        <v>411</v>
      </c>
      <c r="E56" s="397" t="s">
        <v>145</v>
      </c>
      <c r="F56" s="429" t="s">
        <v>13795</v>
      </c>
      <c r="G56" s="430">
        <v>103353</v>
      </c>
      <c r="H56" s="431" t="s">
        <v>7752</v>
      </c>
      <c r="I56" s="430" t="s">
        <v>121</v>
      </c>
      <c r="J56" s="396"/>
      <c r="K56" s="432">
        <v>97.96</v>
      </c>
      <c r="L56" s="396" t="s">
        <v>147</v>
      </c>
    </row>
    <row r="57" spans="1:12">
      <c r="A57" s="396"/>
      <c r="B57" s="396"/>
      <c r="C57" s="396"/>
      <c r="D57" s="396" t="s">
        <v>277</v>
      </c>
      <c r="E57" s="397" t="s">
        <v>145</v>
      </c>
      <c r="F57" s="429" t="s">
        <v>13795</v>
      </c>
      <c r="G57" s="430">
        <v>103328</v>
      </c>
      <c r="H57" s="431" t="s">
        <v>3637</v>
      </c>
      <c r="I57" s="430" t="s">
        <v>121</v>
      </c>
      <c r="J57" s="396"/>
      <c r="K57" s="432">
        <v>88.81</v>
      </c>
      <c r="L57" s="396" t="s">
        <v>147</v>
      </c>
    </row>
    <row r="58" spans="1:12">
      <c r="A58" s="396"/>
      <c r="B58" s="396"/>
      <c r="C58" s="396"/>
      <c r="D58" s="396" t="s">
        <v>277</v>
      </c>
      <c r="E58" s="397" t="s">
        <v>145</v>
      </c>
      <c r="F58" s="429" t="s">
        <v>12869</v>
      </c>
      <c r="G58" s="430">
        <v>103329</v>
      </c>
      <c r="H58" s="431" t="s">
        <v>3638</v>
      </c>
      <c r="I58" s="430" t="s">
        <v>121</v>
      </c>
      <c r="J58" s="396"/>
      <c r="K58" s="432">
        <v>89.99</v>
      </c>
      <c r="L58" s="396" t="s">
        <v>147</v>
      </c>
    </row>
    <row r="59" spans="1:12">
      <c r="A59" s="396"/>
      <c r="B59" s="396"/>
      <c r="C59" s="396"/>
      <c r="D59" s="396" t="s">
        <v>543</v>
      </c>
      <c r="E59" s="397" t="s">
        <v>145</v>
      </c>
      <c r="F59" s="429" t="s">
        <v>12869</v>
      </c>
      <c r="G59" s="430">
        <v>103356</v>
      </c>
      <c r="H59" s="431" t="s">
        <v>3647</v>
      </c>
      <c r="I59" s="430" t="s">
        <v>121</v>
      </c>
      <c r="J59" s="396"/>
      <c r="K59" s="432">
        <v>60.08</v>
      </c>
      <c r="L59" s="396" t="s">
        <v>147</v>
      </c>
    </row>
    <row r="60" spans="1:12">
      <c r="A60" s="396"/>
      <c r="B60" s="396"/>
      <c r="C60" s="396"/>
      <c r="D60" s="396" t="s">
        <v>543</v>
      </c>
      <c r="E60" s="397" t="s">
        <v>145</v>
      </c>
      <c r="F60" s="429" t="s">
        <v>12869</v>
      </c>
      <c r="G60" s="430">
        <v>103357</v>
      </c>
      <c r="H60" s="431" t="s">
        <v>3648</v>
      </c>
      <c r="I60" s="430" t="s">
        <v>121</v>
      </c>
      <c r="J60" s="396"/>
      <c r="K60" s="432">
        <v>61.08</v>
      </c>
      <c r="L60" s="396" t="s">
        <v>147</v>
      </c>
    </row>
    <row r="61" spans="1:12">
      <c r="A61" s="396"/>
      <c r="B61" s="396"/>
      <c r="C61" s="396"/>
      <c r="D61" s="396" t="s">
        <v>543</v>
      </c>
      <c r="E61" s="397" t="s">
        <v>145</v>
      </c>
      <c r="F61" s="429" t="s">
        <v>12869</v>
      </c>
      <c r="G61" s="430">
        <v>103364</v>
      </c>
      <c r="H61" s="431" t="s">
        <v>7761</v>
      </c>
      <c r="I61" s="430" t="s">
        <v>121</v>
      </c>
      <c r="J61" s="396"/>
      <c r="K61" s="432">
        <v>50.62</v>
      </c>
      <c r="L61" s="396" t="s">
        <v>147</v>
      </c>
    </row>
    <row r="62" spans="1:12">
      <c r="A62" s="396"/>
      <c r="B62" s="396"/>
      <c r="C62" s="396"/>
      <c r="D62" s="396" t="s">
        <v>543</v>
      </c>
      <c r="E62" s="397" t="s">
        <v>145</v>
      </c>
      <c r="F62" s="429" t="s">
        <v>12869</v>
      </c>
      <c r="G62" s="430">
        <v>103365</v>
      </c>
      <c r="H62" s="431" t="s">
        <v>7762</v>
      </c>
      <c r="I62" s="430" t="s">
        <v>121</v>
      </c>
      <c r="J62" s="396"/>
      <c r="K62" s="432">
        <v>51.28</v>
      </c>
      <c r="L62" s="396" t="s">
        <v>147</v>
      </c>
    </row>
    <row r="63" spans="1:12">
      <c r="A63" s="396"/>
      <c r="B63" s="396"/>
      <c r="C63" s="396"/>
      <c r="D63" s="396" t="s">
        <v>1415</v>
      </c>
      <c r="E63" s="397" t="s">
        <v>145</v>
      </c>
      <c r="F63" s="429" t="s">
        <v>14045</v>
      </c>
      <c r="G63" s="430">
        <v>103350</v>
      </c>
      <c r="H63" s="431" t="s">
        <v>3645</v>
      </c>
      <c r="I63" s="430" t="s">
        <v>121</v>
      </c>
      <c r="J63" s="396"/>
      <c r="K63" s="432">
        <v>164.75</v>
      </c>
      <c r="L63" s="396" t="s">
        <v>147</v>
      </c>
    </row>
    <row r="64" spans="1:12">
      <c r="A64" s="396"/>
      <c r="B64" s="396"/>
      <c r="C64" s="396"/>
      <c r="D64" s="396" t="s">
        <v>1415</v>
      </c>
      <c r="E64" s="397" t="s">
        <v>145</v>
      </c>
      <c r="F64" s="429" t="s">
        <v>14045</v>
      </c>
      <c r="G64" s="430">
        <v>103351</v>
      </c>
      <c r="H64" s="431" t="s">
        <v>3646</v>
      </c>
      <c r="I64" s="430" t="s">
        <v>121</v>
      </c>
      <c r="J64" s="396"/>
      <c r="K64" s="432">
        <v>166.48</v>
      </c>
      <c r="L64" s="396" t="s">
        <v>147</v>
      </c>
    </row>
    <row r="65" spans="1:12">
      <c r="A65" s="396"/>
      <c r="B65" s="396"/>
      <c r="C65" s="396"/>
      <c r="D65" s="396" t="s">
        <v>1415</v>
      </c>
      <c r="E65" s="397" t="s">
        <v>145</v>
      </c>
      <c r="F65" s="429" t="s">
        <v>14045</v>
      </c>
      <c r="G65" s="430">
        <v>103344</v>
      </c>
      <c r="H65" s="431" t="s">
        <v>7745</v>
      </c>
      <c r="I65" s="430" t="s">
        <v>121</v>
      </c>
      <c r="J65" s="396"/>
      <c r="K65" s="432">
        <v>81.790000000000006</v>
      </c>
      <c r="L65" s="396" t="s">
        <v>147</v>
      </c>
    </row>
    <row r="66" spans="1:12">
      <c r="A66" s="396"/>
      <c r="B66" s="396"/>
      <c r="C66" s="396"/>
      <c r="D66" s="396" t="s">
        <v>1415</v>
      </c>
      <c r="E66" s="397" t="s">
        <v>145</v>
      </c>
      <c r="F66" s="429" t="s">
        <v>14045</v>
      </c>
      <c r="G66" s="430">
        <v>103345</v>
      </c>
      <c r="H66" s="431" t="s">
        <v>7746</v>
      </c>
      <c r="I66" s="430" t="s">
        <v>121</v>
      </c>
      <c r="J66" s="396"/>
      <c r="K66" s="432">
        <v>83.37</v>
      </c>
      <c r="L66" s="396" t="s">
        <v>147</v>
      </c>
    </row>
    <row r="67" spans="1:12">
      <c r="A67" s="396"/>
      <c r="B67" s="396"/>
      <c r="C67" s="396"/>
      <c r="D67" s="396" t="s">
        <v>3505</v>
      </c>
      <c r="E67" s="397" t="s">
        <v>145</v>
      </c>
      <c r="F67" s="429" t="s">
        <v>13626</v>
      </c>
      <c r="G67" s="430">
        <v>103348</v>
      </c>
      <c r="H67" s="431" t="s">
        <v>7749</v>
      </c>
      <c r="I67" s="430" t="s">
        <v>121</v>
      </c>
      <c r="J67" s="396"/>
      <c r="K67" s="432">
        <v>69.69</v>
      </c>
      <c r="L67" s="396" t="s">
        <v>147</v>
      </c>
    </row>
    <row r="68" spans="1:12">
      <c r="A68" s="396"/>
      <c r="B68" s="396"/>
      <c r="C68" s="396"/>
      <c r="D68" s="396" t="s">
        <v>3505</v>
      </c>
      <c r="E68" s="397" t="s">
        <v>145</v>
      </c>
      <c r="F68" s="429" t="s">
        <v>13626</v>
      </c>
      <c r="G68" s="430">
        <v>103349</v>
      </c>
      <c r="H68" s="431" t="s">
        <v>7750</v>
      </c>
      <c r="I68" s="430" t="s">
        <v>121</v>
      </c>
      <c r="J68" s="396"/>
      <c r="K68" s="432">
        <v>71.13</v>
      </c>
      <c r="L68" s="396" t="s">
        <v>147</v>
      </c>
    </row>
    <row r="69" spans="1:12">
      <c r="A69" s="396"/>
      <c r="B69" s="396"/>
      <c r="C69" s="396"/>
      <c r="D69" s="396" t="s">
        <v>1208</v>
      </c>
      <c r="E69" s="397" t="s">
        <v>145</v>
      </c>
      <c r="F69" s="429" t="s">
        <v>12639</v>
      </c>
      <c r="G69" s="430">
        <v>103346</v>
      </c>
      <c r="H69" s="431" t="s">
        <v>7747</v>
      </c>
      <c r="I69" s="430" t="s">
        <v>121</v>
      </c>
      <c r="J69" s="396"/>
      <c r="K69" s="432">
        <v>90.19</v>
      </c>
      <c r="L69" s="396" t="s">
        <v>147</v>
      </c>
    </row>
    <row r="70" spans="1:12">
      <c r="A70" s="396"/>
      <c r="B70" s="396"/>
      <c r="C70" s="396"/>
      <c r="D70" s="396" t="s">
        <v>1208</v>
      </c>
      <c r="E70" s="397" t="s">
        <v>145</v>
      </c>
      <c r="F70" s="429" t="s">
        <v>12639</v>
      </c>
      <c r="G70" s="430">
        <v>103347</v>
      </c>
      <c r="H70" s="431" t="s">
        <v>7748</v>
      </c>
      <c r="I70" s="430" t="s">
        <v>121</v>
      </c>
      <c r="J70" s="396"/>
      <c r="K70" s="432">
        <v>91.87</v>
      </c>
      <c r="L70" s="396" t="s">
        <v>147</v>
      </c>
    </row>
    <row r="71" spans="1:12">
      <c r="A71" s="396"/>
      <c r="B71" s="396"/>
      <c r="C71" s="396"/>
      <c r="D71" s="396" t="s">
        <v>1208</v>
      </c>
      <c r="E71" s="397" t="s">
        <v>145</v>
      </c>
      <c r="F71" s="429" t="s">
        <v>12639</v>
      </c>
      <c r="G71" s="430">
        <v>103324</v>
      </c>
      <c r="H71" s="431" t="s">
        <v>3633</v>
      </c>
      <c r="I71" s="430" t="s">
        <v>121</v>
      </c>
      <c r="J71" s="396"/>
      <c r="K71" s="432">
        <v>78.7</v>
      </c>
      <c r="L71" s="396" t="s">
        <v>147</v>
      </c>
    </row>
    <row r="72" spans="1:12">
      <c r="A72" s="396"/>
      <c r="B72" s="396"/>
      <c r="C72" s="396"/>
      <c r="D72" s="396" t="s">
        <v>1208</v>
      </c>
      <c r="E72" s="397" t="s">
        <v>145</v>
      </c>
      <c r="F72" s="429" t="s">
        <v>12639</v>
      </c>
      <c r="G72" s="430">
        <v>103325</v>
      </c>
      <c r="H72" s="431" t="s">
        <v>3634</v>
      </c>
      <c r="I72" s="430" t="s">
        <v>121</v>
      </c>
      <c r="J72" s="396"/>
      <c r="K72" s="432">
        <v>80.23</v>
      </c>
      <c r="L72" s="396" t="s">
        <v>147</v>
      </c>
    </row>
    <row r="73" spans="1:12">
      <c r="A73" s="396"/>
      <c r="B73" s="396"/>
      <c r="C73" s="396"/>
      <c r="D73" s="396" t="s">
        <v>1208</v>
      </c>
      <c r="E73" s="397" t="s">
        <v>145</v>
      </c>
      <c r="F73" s="429" t="s">
        <v>12639</v>
      </c>
      <c r="G73" s="430">
        <v>103326</v>
      </c>
      <c r="H73" s="431" t="s">
        <v>3635</v>
      </c>
      <c r="I73" s="430" t="s">
        <v>121</v>
      </c>
      <c r="J73" s="396"/>
      <c r="K73" s="432">
        <v>92.83</v>
      </c>
      <c r="L73" s="396" t="s">
        <v>147</v>
      </c>
    </row>
    <row r="74" spans="1:12">
      <c r="A74" s="396"/>
      <c r="B74" s="396"/>
      <c r="C74" s="396"/>
      <c r="D74" s="396" t="s">
        <v>1208</v>
      </c>
      <c r="E74" s="397" t="s">
        <v>145</v>
      </c>
      <c r="F74" s="429" t="s">
        <v>12639</v>
      </c>
      <c r="G74" s="430">
        <v>103327</v>
      </c>
      <c r="H74" s="431" t="s">
        <v>3636</v>
      </c>
      <c r="I74" s="430" t="s">
        <v>121</v>
      </c>
      <c r="J74" s="396"/>
      <c r="K74" s="432">
        <v>94.62</v>
      </c>
      <c r="L74" s="396" t="s">
        <v>147</v>
      </c>
    </row>
    <row r="75" spans="1:12">
      <c r="A75" s="396"/>
      <c r="B75" s="396"/>
      <c r="C75" s="396"/>
      <c r="D75" s="396" t="s">
        <v>1208</v>
      </c>
      <c r="E75" s="397" t="s">
        <v>145</v>
      </c>
      <c r="F75" s="429" t="s">
        <v>12639</v>
      </c>
      <c r="G75" s="430">
        <v>103322</v>
      </c>
      <c r="H75" s="431" t="s">
        <v>3631</v>
      </c>
      <c r="I75" s="430" t="s">
        <v>121</v>
      </c>
      <c r="J75" s="396"/>
      <c r="K75" s="432">
        <v>59.42</v>
      </c>
      <c r="L75" s="396" t="s">
        <v>147</v>
      </c>
    </row>
    <row r="76" spans="1:12">
      <c r="A76" s="396"/>
      <c r="B76" s="396"/>
      <c r="C76" s="396"/>
      <c r="D76" s="396" t="s">
        <v>1208</v>
      </c>
      <c r="E76" s="397" t="s">
        <v>145</v>
      </c>
      <c r="F76" s="429" t="s">
        <v>12639</v>
      </c>
      <c r="G76" s="430">
        <v>103323</v>
      </c>
      <c r="H76" s="431" t="s">
        <v>3632</v>
      </c>
      <c r="I76" s="430" t="s">
        <v>121</v>
      </c>
      <c r="J76" s="396"/>
      <c r="K76" s="432">
        <v>60.76</v>
      </c>
      <c r="L76" s="396" t="s">
        <v>147</v>
      </c>
    </row>
    <row r="77" spans="1:12">
      <c r="A77" s="396"/>
      <c r="B77" s="396"/>
      <c r="C77" s="396"/>
      <c r="D77" s="396" t="s">
        <v>1208</v>
      </c>
      <c r="E77" s="397" t="s">
        <v>145</v>
      </c>
      <c r="F77" s="429" t="s">
        <v>12639</v>
      </c>
      <c r="G77" s="430">
        <v>103338</v>
      </c>
      <c r="H77" s="431" t="s">
        <v>12645</v>
      </c>
      <c r="I77" s="430" t="s">
        <v>121</v>
      </c>
      <c r="J77" s="396"/>
      <c r="K77" s="432">
        <v>119.95</v>
      </c>
      <c r="L77" s="396" t="s">
        <v>147</v>
      </c>
    </row>
    <row r="78" spans="1:12">
      <c r="A78" s="396"/>
      <c r="B78" s="396"/>
      <c r="C78" s="396"/>
      <c r="D78" s="396" t="s">
        <v>1208</v>
      </c>
      <c r="E78" s="397" t="s">
        <v>145</v>
      </c>
      <c r="F78" s="429" t="s">
        <v>12639</v>
      </c>
      <c r="G78" s="430">
        <v>103339</v>
      </c>
      <c r="H78" s="431" t="s">
        <v>12646</v>
      </c>
      <c r="I78" s="430" t="s">
        <v>121</v>
      </c>
      <c r="J78" s="396"/>
      <c r="K78" s="432">
        <v>121.27</v>
      </c>
      <c r="L78" s="396" t="s">
        <v>147</v>
      </c>
    </row>
    <row r="79" spans="1:12">
      <c r="A79" s="396"/>
      <c r="B79" s="396"/>
      <c r="C79" s="396"/>
      <c r="D79" s="396" t="s">
        <v>1208</v>
      </c>
      <c r="E79" s="397" t="s">
        <v>145</v>
      </c>
      <c r="F79" s="429" t="s">
        <v>12639</v>
      </c>
      <c r="G79" s="430">
        <v>103340</v>
      </c>
      <c r="H79" s="431" t="s">
        <v>12647</v>
      </c>
      <c r="I79" s="430" t="s">
        <v>121</v>
      </c>
      <c r="J79" s="396"/>
      <c r="K79" s="432">
        <v>146.29</v>
      </c>
      <c r="L79" s="396" t="s">
        <v>147</v>
      </c>
    </row>
    <row r="80" spans="1:12">
      <c r="A80" s="396"/>
      <c r="B80" s="396"/>
      <c r="C80" s="396"/>
      <c r="D80" s="396" t="s">
        <v>1208</v>
      </c>
      <c r="E80" s="397" t="s">
        <v>145</v>
      </c>
      <c r="F80" s="429" t="s">
        <v>12639</v>
      </c>
      <c r="G80" s="430">
        <v>103341</v>
      </c>
      <c r="H80" s="431" t="s">
        <v>12648</v>
      </c>
      <c r="I80" s="430" t="s">
        <v>121</v>
      </c>
      <c r="J80" s="396"/>
      <c r="K80" s="432">
        <v>147.94</v>
      </c>
      <c r="L80" s="396" t="s">
        <v>147</v>
      </c>
    </row>
    <row r="81" spans="1:12">
      <c r="A81" s="396"/>
      <c r="B81" s="396"/>
      <c r="C81" s="396"/>
      <c r="D81" s="396" t="s">
        <v>1208</v>
      </c>
      <c r="E81" s="397" t="s">
        <v>145</v>
      </c>
      <c r="F81" s="429" t="s">
        <v>12654</v>
      </c>
      <c r="G81" s="430">
        <v>103336</v>
      </c>
      <c r="H81" s="431" t="s">
        <v>12649</v>
      </c>
      <c r="I81" s="430" t="s">
        <v>121</v>
      </c>
      <c r="J81" s="396"/>
      <c r="K81" s="432">
        <v>91.72</v>
      </c>
      <c r="L81" s="396" t="s">
        <v>147</v>
      </c>
    </row>
    <row r="82" spans="1:12">
      <c r="A82" s="396"/>
      <c r="B82" s="396"/>
      <c r="C82" s="396"/>
      <c r="D82" s="396" t="s">
        <v>1208</v>
      </c>
      <c r="E82" s="397" t="s">
        <v>145</v>
      </c>
      <c r="F82" s="429" t="s">
        <v>12654</v>
      </c>
      <c r="G82" s="430">
        <v>103337</v>
      </c>
      <c r="H82" s="431" t="s">
        <v>12650</v>
      </c>
      <c r="I82" s="430" t="s">
        <v>121</v>
      </c>
      <c r="J82" s="396"/>
      <c r="K82" s="432">
        <v>92.85</v>
      </c>
      <c r="L82" s="396" t="s">
        <v>147</v>
      </c>
    </row>
    <row r="83" spans="1:12">
      <c r="A83" s="396"/>
      <c r="B83" s="396"/>
      <c r="C83" s="396"/>
      <c r="D83" s="396" t="s">
        <v>2326</v>
      </c>
      <c r="E83" s="397" t="s">
        <v>145</v>
      </c>
      <c r="F83" s="429" t="s">
        <v>12654</v>
      </c>
      <c r="G83" s="430">
        <v>103342</v>
      </c>
      <c r="H83" s="431" t="s">
        <v>12651</v>
      </c>
      <c r="I83" s="430" t="s">
        <v>121</v>
      </c>
      <c r="J83" s="396"/>
      <c r="K83" s="432">
        <v>125.8</v>
      </c>
      <c r="L83" s="396" t="s">
        <v>147</v>
      </c>
    </row>
    <row r="84" spans="1:12">
      <c r="A84" s="396"/>
      <c r="B84" s="396"/>
      <c r="C84" s="396"/>
      <c r="D84" s="396" t="s">
        <v>2326</v>
      </c>
      <c r="E84" s="397" t="s">
        <v>145</v>
      </c>
      <c r="F84" s="429" t="s">
        <v>12654</v>
      </c>
      <c r="G84" s="430">
        <v>103343</v>
      </c>
      <c r="H84" s="431" t="s">
        <v>12652</v>
      </c>
      <c r="I84" s="430" t="s">
        <v>121</v>
      </c>
      <c r="J84" s="396"/>
      <c r="K84" s="432">
        <v>127.26</v>
      </c>
      <c r="L84" s="396" t="s">
        <v>147</v>
      </c>
    </row>
    <row r="85" spans="1:12">
      <c r="A85" s="396"/>
      <c r="B85" s="396"/>
      <c r="C85" s="396"/>
      <c r="D85" s="396" t="s">
        <v>2326</v>
      </c>
      <c r="E85" s="397" t="s">
        <v>145</v>
      </c>
      <c r="F85" s="429" t="s">
        <v>12654</v>
      </c>
      <c r="G85" s="430">
        <v>103318</v>
      </c>
      <c r="H85" s="431" t="s">
        <v>12653</v>
      </c>
      <c r="I85" s="430" t="s">
        <v>121</v>
      </c>
      <c r="J85" s="396"/>
      <c r="K85" s="432">
        <v>107.04</v>
      </c>
      <c r="L85" s="396" t="s">
        <v>147</v>
      </c>
    </row>
    <row r="86" spans="1:12">
      <c r="A86" s="396"/>
      <c r="B86" s="396"/>
      <c r="C86" s="396"/>
      <c r="D86" s="396" t="s">
        <v>2326</v>
      </c>
      <c r="E86" s="397" t="s">
        <v>145</v>
      </c>
      <c r="F86" s="429" t="s">
        <v>12654</v>
      </c>
      <c r="G86" s="430">
        <v>103319</v>
      </c>
      <c r="H86" s="431" t="s">
        <v>3664</v>
      </c>
      <c r="I86" s="430" t="s">
        <v>121</v>
      </c>
      <c r="J86" s="396"/>
      <c r="K86" s="432">
        <v>108.36</v>
      </c>
      <c r="L86" s="396" t="s">
        <v>147</v>
      </c>
    </row>
    <row r="87" spans="1:12">
      <c r="A87" s="396"/>
      <c r="B87" s="396"/>
      <c r="C87" s="396"/>
      <c r="D87" s="396" t="s">
        <v>2326</v>
      </c>
      <c r="E87" s="397" t="s">
        <v>145</v>
      </c>
      <c r="F87" s="429" t="s">
        <v>12654</v>
      </c>
      <c r="G87" s="430">
        <v>103320</v>
      </c>
      <c r="H87" s="431" t="s">
        <v>3665</v>
      </c>
      <c r="I87" s="430" t="s">
        <v>121</v>
      </c>
      <c r="J87" s="396"/>
      <c r="K87" s="432">
        <v>129.41999999999999</v>
      </c>
      <c r="L87" s="396" t="s">
        <v>147</v>
      </c>
    </row>
    <row r="88" spans="1:12">
      <c r="A88" s="396"/>
      <c r="B88" s="396"/>
      <c r="C88" s="396"/>
      <c r="D88" s="396" t="s">
        <v>1208</v>
      </c>
      <c r="E88" s="397" t="s">
        <v>145</v>
      </c>
      <c r="F88" s="429" t="s">
        <v>12644</v>
      </c>
      <c r="G88" s="430">
        <v>103321</v>
      </c>
      <c r="H88" s="431" t="s">
        <v>3666</v>
      </c>
      <c r="I88" s="430" t="s">
        <v>121</v>
      </c>
      <c r="J88" s="396"/>
      <c r="K88" s="432">
        <v>131.07</v>
      </c>
      <c r="L88" s="396" t="s">
        <v>147</v>
      </c>
    </row>
    <row r="89" spans="1:12">
      <c r="A89" s="396"/>
      <c r="B89" s="396"/>
      <c r="C89" s="396"/>
      <c r="D89" s="396" t="s">
        <v>1208</v>
      </c>
      <c r="E89" s="397" t="s">
        <v>145</v>
      </c>
      <c r="F89" s="429" t="s">
        <v>12644</v>
      </c>
      <c r="G89" s="430">
        <v>103316</v>
      </c>
      <c r="H89" s="431" t="s">
        <v>3662</v>
      </c>
      <c r="I89" s="430" t="s">
        <v>121</v>
      </c>
      <c r="J89" s="396"/>
      <c r="K89" s="432">
        <v>83.2</v>
      </c>
      <c r="L89" s="396" t="s">
        <v>147</v>
      </c>
    </row>
    <row r="90" spans="1:12">
      <c r="A90" s="396"/>
      <c r="B90" s="396"/>
      <c r="C90" s="396"/>
      <c r="D90" s="396" t="s">
        <v>1208</v>
      </c>
      <c r="E90" s="397" t="s">
        <v>145</v>
      </c>
      <c r="F90" s="429" t="s">
        <v>12644</v>
      </c>
      <c r="G90" s="430">
        <v>103317</v>
      </c>
      <c r="H90" s="431" t="s">
        <v>3663</v>
      </c>
      <c r="I90" s="430" t="s">
        <v>121</v>
      </c>
      <c r="J90" s="396"/>
      <c r="K90" s="432">
        <v>84.33</v>
      </c>
      <c r="L90" s="396" t="s">
        <v>147</v>
      </c>
    </row>
    <row r="91" spans="1:12">
      <c r="A91" s="396"/>
      <c r="B91" s="396"/>
      <c r="C91" s="396"/>
      <c r="D91" s="396" t="s">
        <v>1208</v>
      </c>
      <c r="E91" s="397" t="s">
        <v>145</v>
      </c>
      <c r="F91" s="429" t="s">
        <v>12644</v>
      </c>
      <c r="G91" s="430">
        <v>101166</v>
      </c>
      <c r="H91" s="431" t="s">
        <v>1794</v>
      </c>
      <c r="I91" s="430" t="s">
        <v>1164</v>
      </c>
      <c r="J91" s="396"/>
      <c r="K91" s="432">
        <v>651.76</v>
      </c>
      <c r="L91" s="396" t="s">
        <v>147</v>
      </c>
    </row>
    <row r="92" spans="1:12">
      <c r="A92" s="396"/>
      <c r="B92" s="396"/>
      <c r="C92" s="396"/>
      <c r="D92" s="396" t="s">
        <v>1208</v>
      </c>
      <c r="E92" s="397" t="s">
        <v>145</v>
      </c>
      <c r="F92" s="429" t="s">
        <v>12644</v>
      </c>
      <c r="G92" s="430">
        <v>101165</v>
      </c>
      <c r="H92" s="431" t="s">
        <v>1793</v>
      </c>
      <c r="I92" s="430" t="s">
        <v>1164</v>
      </c>
      <c r="J92" s="396"/>
      <c r="K92" s="432">
        <v>1063.8499999999999</v>
      </c>
      <c r="L92" s="396" t="s">
        <v>147</v>
      </c>
    </row>
    <row r="93" spans="1:12">
      <c r="A93" s="396"/>
      <c r="B93" s="396"/>
      <c r="C93" s="396"/>
      <c r="D93" s="396" t="s">
        <v>1208</v>
      </c>
      <c r="E93" s="397" t="s">
        <v>145</v>
      </c>
      <c r="F93" s="429" t="s">
        <v>12644</v>
      </c>
      <c r="G93" s="430">
        <v>101163</v>
      </c>
      <c r="H93" s="431" t="s">
        <v>3678</v>
      </c>
      <c r="I93" s="430" t="s">
        <v>121</v>
      </c>
      <c r="J93" s="396"/>
      <c r="K93" s="432">
        <v>635.58000000000004</v>
      </c>
      <c r="L93" s="396" t="s">
        <v>147</v>
      </c>
    </row>
    <row r="94" spans="1:12">
      <c r="A94" s="396"/>
      <c r="B94" s="396"/>
      <c r="C94" s="396"/>
      <c r="D94" s="396" t="s">
        <v>1208</v>
      </c>
      <c r="E94" s="397" t="s">
        <v>145</v>
      </c>
      <c r="F94" s="429" t="s">
        <v>12644</v>
      </c>
      <c r="G94" s="430">
        <v>101164</v>
      </c>
      <c r="H94" s="431" t="s">
        <v>3679</v>
      </c>
      <c r="I94" s="430" t="s">
        <v>121</v>
      </c>
      <c r="J94" s="396"/>
      <c r="K94" s="432">
        <v>645.70000000000005</v>
      </c>
      <c r="L94" s="396" t="s">
        <v>147</v>
      </c>
    </row>
    <row r="95" spans="1:12">
      <c r="A95" s="396"/>
      <c r="B95" s="396"/>
      <c r="C95" s="396"/>
      <c r="D95" s="396" t="s">
        <v>1208</v>
      </c>
      <c r="E95" s="397" t="s">
        <v>145</v>
      </c>
      <c r="F95" s="429" t="s">
        <v>12644</v>
      </c>
      <c r="G95" s="430">
        <v>101162</v>
      </c>
      <c r="H95" s="431" t="s">
        <v>3660</v>
      </c>
      <c r="I95" s="430" t="s">
        <v>121</v>
      </c>
      <c r="J95" s="396"/>
      <c r="K95" s="432">
        <v>151.63999999999999</v>
      </c>
      <c r="L95" s="396" t="s">
        <v>147</v>
      </c>
    </row>
    <row r="96" spans="1:12">
      <c r="A96" s="396"/>
      <c r="B96" s="396"/>
      <c r="C96" s="396"/>
      <c r="D96" s="396" t="s">
        <v>1208</v>
      </c>
      <c r="E96" s="397" t="s">
        <v>145</v>
      </c>
      <c r="F96" s="429" t="s">
        <v>12644</v>
      </c>
      <c r="G96" s="430">
        <v>101161</v>
      </c>
      <c r="H96" s="431" t="s">
        <v>3676</v>
      </c>
      <c r="I96" s="430" t="s">
        <v>121</v>
      </c>
      <c r="J96" s="396"/>
      <c r="K96" s="432">
        <v>253.28</v>
      </c>
      <c r="L96" s="396" t="s">
        <v>147</v>
      </c>
    </row>
    <row r="97" spans="1:12">
      <c r="A97" s="396"/>
      <c r="B97" s="396"/>
      <c r="C97" s="396"/>
      <c r="D97" s="396" t="s">
        <v>1208</v>
      </c>
      <c r="E97" s="397" t="s">
        <v>145</v>
      </c>
      <c r="F97" s="429" t="s">
        <v>12644</v>
      </c>
      <c r="G97" s="430">
        <v>101160</v>
      </c>
      <c r="H97" s="431" t="s">
        <v>12655</v>
      </c>
      <c r="I97" s="430" t="s">
        <v>121</v>
      </c>
      <c r="J97" s="396"/>
      <c r="K97" s="432">
        <v>0</v>
      </c>
      <c r="L97" s="396" t="s">
        <v>147</v>
      </c>
    </row>
    <row r="98" spans="1:12">
      <c r="A98" s="396"/>
      <c r="B98" s="396"/>
      <c r="C98" s="396"/>
      <c r="D98" s="396" t="s">
        <v>1208</v>
      </c>
      <c r="E98" s="397" t="s">
        <v>145</v>
      </c>
      <c r="F98" s="429" t="s">
        <v>12644</v>
      </c>
      <c r="G98" s="430">
        <v>101159</v>
      </c>
      <c r="H98" s="431" t="s">
        <v>3630</v>
      </c>
      <c r="I98" s="430" t="s">
        <v>121</v>
      </c>
      <c r="J98" s="396"/>
      <c r="K98" s="432">
        <v>131.4</v>
      </c>
      <c r="L98" s="396" t="s">
        <v>147</v>
      </c>
    </row>
    <row r="99" spans="1:12">
      <c r="A99" s="396"/>
      <c r="B99" s="396"/>
      <c r="C99" s="396"/>
      <c r="D99" s="396" t="s">
        <v>1208</v>
      </c>
      <c r="E99" s="397" t="s">
        <v>145</v>
      </c>
      <c r="F99" s="429" t="s">
        <v>12644</v>
      </c>
      <c r="G99" s="430">
        <v>101154</v>
      </c>
      <c r="H99" s="431" t="s">
        <v>3704</v>
      </c>
      <c r="I99" s="430" t="s">
        <v>121</v>
      </c>
      <c r="J99" s="396"/>
      <c r="K99" s="432">
        <v>144.69999999999999</v>
      </c>
      <c r="L99" s="396" t="s">
        <v>147</v>
      </c>
    </row>
    <row r="100" spans="1:12">
      <c r="A100" s="396"/>
      <c r="B100" s="396"/>
      <c r="C100" s="396"/>
      <c r="D100" s="396" t="s">
        <v>1208</v>
      </c>
      <c r="E100" s="397" t="s">
        <v>145</v>
      </c>
      <c r="F100" s="429" t="s">
        <v>12644</v>
      </c>
      <c r="G100" s="430">
        <v>101155</v>
      </c>
      <c r="H100" s="431" t="s">
        <v>3705</v>
      </c>
      <c r="I100" s="430" t="s">
        <v>121</v>
      </c>
      <c r="J100" s="396"/>
      <c r="K100" s="432">
        <v>204.53</v>
      </c>
      <c r="L100" s="396" t="s">
        <v>147</v>
      </c>
    </row>
    <row r="101" spans="1:12">
      <c r="A101" s="396"/>
      <c r="B101" s="396"/>
      <c r="C101" s="396"/>
      <c r="D101" s="396" t="s">
        <v>1208</v>
      </c>
      <c r="E101" s="397" t="s">
        <v>145</v>
      </c>
      <c r="F101" s="429" t="s">
        <v>12644</v>
      </c>
      <c r="G101" s="430">
        <v>101156</v>
      </c>
      <c r="H101" s="431" t="s">
        <v>3706</v>
      </c>
      <c r="I101" s="430" t="s">
        <v>121</v>
      </c>
      <c r="J101" s="396"/>
      <c r="K101" s="432">
        <v>302.25</v>
      </c>
      <c r="L101" s="396" t="s">
        <v>147</v>
      </c>
    </row>
    <row r="102" spans="1:12">
      <c r="A102" s="396"/>
      <c r="B102" s="396"/>
      <c r="C102" s="396"/>
      <c r="D102" s="396" t="s">
        <v>1208</v>
      </c>
      <c r="E102" s="397" t="s">
        <v>145</v>
      </c>
      <c r="F102" s="429" t="s">
        <v>12644</v>
      </c>
      <c r="G102" s="430">
        <v>101158</v>
      </c>
      <c r="H102" s="431" t="s">
        <v>3659</v>
      </c>
      <c r="I102" s="430" t="s">
        <v>121</v>
      </c>
      <c r="J102" s="396"/>
      <c r="K102" s="432">
        <v>81.209999999999994</v>
      </c>
      <c r="L102" s="396" t="s">
        <v>147</v>
      </c>
    </row>
    <row r="103" spans="1:12">
      <c r="A103" s="396"/>
      <c r="B103" s="396"/>
      <c r="C103" s="396"/>
      <c r="D103" s="396" t="s">
        <v>1208</v>
      </c>
      <c r="E103" s="397" t="s">
        <v>145</v>
      </c>
      <c r="F103" s="429" t="s">
        <v>12644</v>
      </c>
      <c r="G103" s="430">
        <v>101157</v>
      </c>
      <c r="H103" s="431" t="s">
        <v>3658</v>
      </c>
      <c r="I103" s="430" t="s">
        <v>121</v>
      </c>
      <c r="J103" s="396"/>
      <c r="K103" s="432">
        <v>61.89</v>
      </c>
      <c r="L103" s="396" t="s">
        <v>147</v>
      </c>
    </row>
    <row r="104" spans="1:12">
      <c r="A104" s="396"/>
      <c r="B104" s="396"/>
      <c r="C104" s="396"/>
      <c r="D104" s="396" t="s">
        <v>1208</v>
      </c>
      <c r="E104" s="397" t="s">
        <v>145</v>
      </c>
      <c r="F104" s="429" t="s">
        <v>12644</v>
      </c>
      <c r="G104" s="430">
        <v>87382</v>
      </c>
      <c r="H104" s="431" t="s">
        <v>4278</v>
      </c>
      <c r="I104" s="430" t="s">
        <v>1164</v>
      </c>
      <c r="J104" s="396"/>
      <c r="K104" s="432">
        <v>1682.99</v>
      </c>
      <c r="L104" s="396" t="s">
        <v>147</v>
      </c>
    </row>
    <row r="105" spans="1:12">
      <c r="A105" s="396"/>
      <c r="B105" s="396"/>
      <c r="C105" s="396"/>
      <c r="D105" s="396" t="s">
        <v>1208</v>
      </c>
      <c r="E105" s="397" t="s">
        <v>145</v>
      </c>
      <c r="F105" s="429" t="s">
        <v>12644</v>
      </c>
      <c r="G105" s="430">
        <v>87383</v>
      </c>
      <c r="H105" s="431" t="s">
        <v>4279</v>
      </c>
      <c r="I105" s="430" t="s">
        <v>1164</v>
      </c>
      <c r="J105" s="396"/>
      <c r="K105" s="432">
        <v>1682.6</v>
      </c>
      <c r="L105" s="396" t="s">
        <v>147</v>
      </c>
    </row>
    <row r="106" spans="1:12">
      <c r="A106" s="396"/>
      <c r="B106" s="396"/>
      <c r="C106" s="396"/>
      <c r="D106" s="396" t="s">
        <v>1208</v>
      </c>
      <c r="E106" s="397" t="s">
        <v>145</v>
      </c>
      <c r="F106" s="429" t="s">
        <v>12644</v>
      </c>
      <c r="G106" s="430">
        <v>87384</v>
      </c>
      <c r="H106" s="431" t="s">
        <v>4280</v>
      </c>
      <c r="I106" s="430" t="s">
        <v>1164</v>
      </c>
      <c r="J106" s="396"/>
      <c r="K106" s="432">
        <v>1679.71</v>
      </c>
      <c r="L106" s="396" t="s">
        <v>147</v>
      </c>
    </row>
    <row r="107" spans="1:12">
      <c r="A107" s="396"/>
      <c r="B107" s="396"/>
      <c r="C107" s="396"/>
      <c r="D107" s="396" t="s">
        <v>1208</v>
      </c>
      <c r="E107" s="397" t="s">
        <v>145</v>
      </c>
      <c r="F107" s="429" t="s">
        <v>12644</v>
      </c>
      <c r="G107" s="430">
        <v>87398</v>
      </c>
      <c r="H107" s="431" t="s">
        <v>4293</v>
      </c>
      <c r="I107" s="430" t="s">
        <v>1164</v>
      </c>
      <c r="J107" s="396"/>
      <c r="K107" s="432">
        <v>1891.18</v>
      </c>
      <c r="L107" s="396" t="s">
        <v>147</v>
      </c>
    </row>
    <row r="108" spans="1:12">
      <c r="A108" s="396"/>
      <c r="B108" s="396"/>
      <c r="C108" s="396"/>
      <c r="D108" s="396" t="s">
        <v>1208</v>
      </c>
      <c r="E108" s="397" t="s">
        <v>145</v>
      </c>
      <c r="F108" s="429" t="s">
        <v>12644</v>
      </c>
      <c r="G108" s="430">
        <v>87395</v>
      </c>
      <c r="H108" s="431" t="s">
        <v>4290</v>
      </c>
      <c r="I108" s="430" t="s">
        <v>1164</v>
      </c>
      <c r="J108" s="396"/>
      <c r="K108" s="432">
        <v>3294.28</v>
      </c>
      <c r="L108" s="396" t="s">
        <v>147</v>
      </c>
    </row>
    <row r="109" spans="1:12">
      <c r="A109" s="396"/>
      <c r="B109" s="396"/>
      <c r="C109" s="396"/>
      <c r="D109" s="396" t="s">
        <v>1208</v>
      </c>
      <c r="E109" s="397" t="s">
        <v>145</v>
      </c>
      <c r="F109" s="429" t="s">
        <v>12644</v>
      </c>
      <c r="G109" s="430">
        <v>87396</v>
      </c>
      <c r="H109" s="431" t="s">
        <v>4291</v>
      </c>
      <c r="I109" s="430" t="s">
        <v>1164</v>
      </c>
      <c r="J109" s="396"/>
      <c r="K109" s="432">
        <v>3318.24</v>
      </c>
      <c r="L109" s="396" t="s">
        <v>147</v>
      </c>
    </row>
    <row r="110" spans="1:12">
      <c r="A110" s="396"/>
      <c r="B110" s="396"/>
      <c r="C110" s="396"/>
      <c r="D110" s="396" t="s">
        <v>1208</v>
      </c>
      <c r="E110" s="397" t="s">
        <v>145</v>
      </c>
      <c r="F110" s="429" t="s">
        <v>12644</v>
      </c>
      <c r="G110" s="430">
        <v>87397</v>
      </c>
      <c r="H110" s="431" t="s">
        <v>4292</v>
      </c>
      <c r="I110" s="430" t="s">
        <v>1164</v>
      </c>
      <c r="J110" s="396"/>
      <c r="K110" s="432">
        <v>3345.14</v>
      </c>
      <c r="L110" s="396" t="s">
        <v>147</v>
      </c>
    </row>
    <row r="111" spans="1:12">
      <c r="A111" s="396"/>
      <c r="B111" s="396"/>
      <c r="C111" s="396"/>
      <c r="D111" s="396" t="s">
        <v>1208</v>
      </c>
      <c r="E111" s="397" t="s">
        <v>145</v>
      </c>
      <c r="F111" s="429" t="s">
        <v>12644</v>
      </c>
      <c r="G111" s="430">
        <v>87402</v>
      </c>
      <c r="H111" s="431" t="s">
        <v>4296</v>
      </c>
      <c r="I111" s="430" t="s">
        <v>1164</v>
      </c>
      <c r="J111" s="396"/>
      <c r="K111" s="432">
        <v>3561.29</v>
      </c>
      <c r="L111" s="396" t="s">
        <v>147</v>
      </c>
    </row>
    <row r="112" spans="1:12">
      <c r="A112" s="396"/>
      <c r="B112" s="396"/>
      <c r="C112" s="396"/>
      <c r="D112" s="396" t="s">
        <v>1208</v>
      </c>
      <c r="E112" s="397" t="s">
        <v>145</v>
      </c>
      <c r="F112" s="429" t="s">
        <v>12644</v>
      </c>
      <c r="G112" s="430">
        <v>87391</v>
      </c>
      <c r="H112" s="431" t="s">
        <v>4287</v>
      </c>
      <c r="I112" s="430" t="s">
        <v>1164</v>
      </c>
      <c r="J112" s="396"/>
      <c r="K112" s="432">
        <v>5249.25</v>
      </c>
      <c r="L112" s="396" t="s">
        <v>147</v>
      </c>
    </row>
    <row r="113" spans="1:12">
      <c r="A113" s="396"/>
      <c r="B113" s="396"/>
      <c r="C113" s="396"/>
      <c r="D113" s="396" t="s">
        <v>1208</v>
      </c>
      <c r="E113" s="397" t="s">
        <v>145</v>
      </c>
      <c r="F113" s="429" t="s">
        <v>12644</v>
      </c>
      <c r="G113" s="430">
        <v>87393</v>
      </c>
      <c r="H113" s="431" t="s">
        <v>4288</v>
      </c>
      <c r="I113" s="430" t="s">
        <v>1164</v>
      </c>
      <c r="J113" s="396"/>
      <c r="K113" s="432">
        <v>5299.47</v>
      </c>
      <c r="L113" s="396" t="s">
        <v>147</v>
      </c>
    </row>
    <row r="114" spans="1:12">
      <c r="A114" s="396"/>
      <c r="B114" s="396"/>
      <c r="C114" s="396"/>
      <c r="D114" s="396" t="s">
        <v>1208</v>
      </c>
      <c r="E114" s="397" t="s">
        <v>145</v>
      </c>
      <c r="F114" s="429" t="s">
        <v>12644</v>
      </c>
      <c r="G114" s="430">
        <v>87394</v>
      </c>
      <c r="H114" s="431" t="s">
        <v>4289</v>
      </c>
      <c r="I114" s="430" t="s">
        <v>1164</v>
      </c>
      <c r="J114" s="396"/>
      <c r="K114" s="432">
        <v>5351.45</v>
      </c>
      <c r="L114" s="396" t="s">
        <v>147</v>
      </c>
    </row>
    <row r="115" spans="1:12">
      <c r="A115" s="396"/>
      <c r="B115" s="396"/>
      <c r="C115" s="396"/>
      <c r="D115" s="396" t="s">
        <v>1208</v>
      </c>
      <c r="E115" s="397" t="s">
        <v>145</v>
      </c>
      <c r="F115" s="429" t="s">
        <v>12644</v>
      </c>
      <c r="G115" s="430">
        <v>87401</v>
      </c>
      <c r="H115" s="431" t="s">
        <v>4295</v>
      </c>
      <c r="I115" s="430" t="s">
        <v>1164</v>
      </c>
      <c r="J115" s="396"/>
      <c r="K115" s="432">
        <v>5556.29</v>
      </c>
      <c r="L115" s="396" t="s">
        <v>147</v>
      </c>
    </row>
    <row r="116" spans="1:12">
      <c r="A116" s="396"/>
      <c r="B116" s="396"/>
      <c r="C116" s="396"/>
      <c r="D116" s="396" t="s">
        <v>1208</v>
      </c>
      <c r="E116" s="397" t="s">
        <v>145</v>
      </c>
      <c r="F116" s="429" t="s">
        <v>12644</v>
      </c>
      <c r="G116" s="430">
        <v>87407</v>
      </c>
      <c r="H116" s="431" t="s">
        <v>4298</v>
      </c>
      <c r="I116" s="430" t="s">
        <v>1164</v>
      </c>
      <c r="J116" s="396"/>
      <c r="K116" s="432">
        <v>1720.59</v>
      </c>
      <c r="L116" s="396" t="s">
        <v>147</v>
      </c>
    </row>
    <row r="117" spans="1:12">
      <c r="A117" s="396"/>
      <c r="B117" s="396"/>
      <c r="C117" s="396"/>
      <c r="D117" s="396" t="s">
        <v>1208</v>
      </c>
      <c r="E117" s="397" t="s">
        <v>145</v>
      </c>
      <c r="F117" s="429" t="s">
        <v>12644</v>
      </c>
      <c r="G117" s="430">
        <v>87408</v>
      </c>
      <c r="H117" s="431" t="s">
        <v>7403</v>
      </c>
      <c r="I117" s="430" t="s">
        <v>1164</v>
      </c>
      <c r="J117" s="396"/>
      <c r="K117" s="432">
        <v>1712.45</v>
      </c>
      <c r="L117" s="396" t="s">
        <v>147</v>
      </c>
    </row>
    <row r="118" spans="1:12">
      <c r="A118" s="396"/>
      <c r="B118" s="396"/>
      <c r="C118" s="396"/>
      <c r="D118" s="396" t="s">
        <v>1208</v>
      </c>
      <c r="E118" s="397" t="s">
        <v>145</v>
      </c>
      <c r="F118" s="429" t="s">
        <v>12644</v>
      </c>
      <c r="G118" s="430">
        <v>87404</v>
      </c>
      <c r="H118" s="431" t="s">
        <v>4297</v>
      </c>
      <c r="I118" s="430" t="s">
        <v>1164</v>
      </c>
      <c r="J118" s="396"/>
      <c r="K118" s="432">
        <v>4905.45</v>
      </c>
      <c r="L118" s="396" t="s">
        <v>147</v>
      </c>
    </row>
    <row r="119" spans="1:12">
      <c r="A119" s="396"/>
      <c r="B119" s="396"/>
      <c r="C119" s="396"/>
      <c r="D119" s="396" t="s">
        <v>1208</v>
      </c>
      <c r="E119" s="397" t="s">
        <v>145</v>
      </c>
      <c r="F119" s="429" t="s">
        <v>12644</v>
      </c>
      <c r="G119" s="430">
        <v>87405</v>
      </c>
      <c r="H119" s="431" t="s">
        <v>7402</v>
      </c>
      <c r="I119" s="430" t="s">
        <v>1164</v>
      </c>
      <c r="J119" s="396"/>
      <c r="K119" s="432">
        <v>4922.05</v>
      </c>
      <c r="L119" s="396" t="s">
        <v>147</v>
      </c>
    </row>
    <row r="120" spans="1:12">
      <c r="A120" s="396"/>
      <c r="B120" s="396"/>
      <c r="C120" s="396"/>
      <c r="D120" s="396" t="s">
        <v>1208</v>
      </c>
      <c r="E120" s="397" t="s">
        <v>145</v>
      </c>
      <c r="F120" s="429" t="s">
        <v>12644</v>
      </c>
      <c r="G120" s="430">
        <v>87388</v>
      </c>
      <c r="H120" s="431" t="s">
        <v>4284</v>
      </c>
      <c r="I120" s="430" t="s">
        <v>1164</v>
      </c>
      <c r="J120" s="396"/>
      <c r="K120" s="432">
        <v>4722.03</v>
      </c>
      <c r="L120" s="396" t="s">
        <v>147</v>
      </c>
    </row>
    <row r="121" spans="1:12">
      <c r="A121" s="396"/>
      <c r="B121" s="396"/>
      <c r="C121" s="396"/>
      <c r="D121" s="396" t="s">
        <v>1208</v>
      </c>
      <c r="E121" s="397" t="s">
        <v>145</v>
      </c>
      <c r="F121" s="429" t="s">
        <v>12644</v>
      </c>
      <c r="G121" s="430">
        <v>87389</v>
      </c>
      <c r="H121" s="431" t="s">
        <v>4285</v>
      </c>
      <c r="I121" s="430" t="s">
        <v>1164</v>
      </c>
      <c r="J121" s="396"/>
      <c r="K121" s="432">
        <v>4743.47</v>
      </c>
      <c r="L121" s="396" t="s">
        <v>147</v>
      </c>
    </row>
    <row r="122" spans="1:12">
      <c r="A122" s="396"/>
      <c r="B122" s="396"/>
      <c r="C122" s="396"/>
      <c r="D122" s="396" t="s">
        <v>1208</v>
      </c>
      <c r="E122" s="397" t="s">
        <v>145</v>
      </c>
      <c r="F122" s="429" t="s">
        <v>12644</v>
      </c>
      <c r="G122" s="430">
        <v>87390</v>
      </c>
      <c r="H122" s="431" t="s">
        <v>4286</v>
      </c>
      <c r="I122" s="430" t="s">
        <v>1164</v>
      </c>
      <c r="J122" s="396"/>
      <c r="K122" s="432">
        <v>4771.84</v>
      </c>
      <c r="L122" s="396" t="s">
        <v>147</v>
      </c>
    </row>
    <row r="123" spans="1:12">
      <c r="A123" s="396"/>
      <c r="B123" s="396"/>
      <c r="C123" s="396"/>
      <c r="D123" s="396" t="s">
        <v>1208</v>
      </c>
      <c r="E123" s="397" t="s">
        <v>145</v>
      </c>
      <c r="F123" s="429" t="s">
        <v>12644</v>
      </c>
      <c r="G123" s="430">
        <v>87385</v>
      </c>
      <c r="H123" s="431" t="s">
        <v>4281</v>
      </c>
      <c r="I123" s="430" t="s">
        <v>1164</v>
      </c>
      <c r="J123" s="396"/>
      <c r="K123" s="432">
        <v>1968.58</v>
      </c>
      <c r="L123" s="396" t="s">
        <v>147</v>
      </c>
    </row>
    <row r="124" spans="1:12">
      <c r="A124" s="396"/>
      <c r="B124" s="396"/>
      <c r="C124" s="396"/>
      <c r="D124" s="396" t="s">
        <v>1208</v>
      </c>
      <c r="E124" s="397" t="s">
        <v>145</v>
      </c>
      <c r="F124" s="429" t="s">
        <v>12644</v>
      </c>
      <c r="G124" s="430">
        <v>87386</v>
      </c>
      <c r="H124" s="431" t="s">
        <v>4282</v>
      </c>
      <c r="I124" s="430" t="s">
        <v>1164</v>
      </c>
      <c r="J124" s="396"/>
      <c r="K124" s="432">
        <v>1964.75</v>
      </c>
      <c r="L124" s="396" t="s">
        <v>147</v>
      </c>
    </row>
    <row r="125" spans="1:12">
      <c r="A125" s="396"/>
      <c r="B125" s="396"/>
      <c r="C125" s="396"/>
      <c r="D125" s="396" t="s">
        <v>1208</v>
      </c>
      <c r="E125" s="397" t="s">
        <v>145</v>
      </c>
      <c r="F125" s="429" t="s">
        <v>12644</v>
      </c>
      <c r="G125" s="430">
        <v>87387</v>
      </c>
      <c r="H125" s="431" t="s">
        <v>4283</v>
      </c>
      <c r="I125" s="430" t="s">
        <v>1164</v>
      </c>
      <c r="J125" s="396"/>
      <c r="K125" s="432">
        <v>1964.58</v>
      </c>
      <c r="L125" s="396" t="s">
        <v>147</v>
      </c>
    </row>
    <row r="126" spans="1:12">
      <c r="A126" s="396"/>
      <c r="B126" s="396"/>
      <c r="C126" s="396"/>
      <c r="D126" s="396" t="s">
        <v>1208</v>
      </c>
      <c r="E126" s="397" t="s">
        <v>145</v>
      </c>
      <c r="F126" s="429" t="s">
        <v>12644</v>
      </c>
      <c r="G126" s="430">
        <v>87399</v>
      </c>
      <c r="H126" s="431" t="s">
        <v>4294</v>
      </c>
      <c r="I126" s="430" t="s">
        <v>1164</v>
      </c>
      <c r="J126" s="396"/>
      <c r="K126" s="432">
        <v>2182.62</v>
      </c>
      <c r="L126" s="396" t="s">
        <v>147</v>
      </c>
    </row>
    <row r="127" spans="1:12">
      <c r="A127" s="396"/>
      <c r="B127" s="396"/>
      <c r="C127" s="396"/>
      <c r="D127" s="396" t="s">
        <v>1208</v>
      </c>
      <c r="E127" s="397" t="s">
        <v>145</v>
      </c>
      <c r="F127" s="429" t="s">
        <v>12644</v>
      </c>
      <c r="G127" s="430">
        <v>88627</v>
      </c>
      <c r="H127" s="431" t="s">
        <v>4301</v>
      </c>
      <c r="I127" s="430" t="s">
        <v>1164</v>
      </c>
      <c r="J127" s="396"/>
      <c r="K127" s="432">
        <v>690.54</v>
      </c>
      <c r="L127" s="396" t="s">
        <v>147</v>
      </c>
    </row>
    <row r="128" spans="1:12">
      <c r="A128" s="396"/>
      <c r="B128" s="396"/>
      <c r="C128" s="396"/>
      <c r="D128" s="396" t="s">
        <v>1208</v>
      </c>
      <c r="E128" s="397" t="s">
        <v>145</v>
      </c>
      <c r="F128" s="429" t="s">
        <v>12644</v>
      </c>
      <c r="G128" s="430">
        <v>100463</v>
      </c>
      <c r="H128" s="431" t="s">
        <v>12657</v>
      </c>
      <c r="I128" s="430" t="s">
        <v>1164</v>
      </c>
      <c r="J128" s="396"/>
      <c r="K128" s="432">
        <v>0</v>
      </c>
      <c r="L128" s="396" t="s">
        <v>147</v>
      </c>
    </row>
    <row r="129" spans="1:12">
      <c r="A129" s="396"/>
      <c r="B129" s="396"/>
      <c r="C129" s="396"/>
      <c r="D129" s="396" t="s">
        <v>1208</v>
      </c>
      <c r="E129" s="397" t="s">
        <v>145</v>
      </c>
      <c r="F129" s="429" t="s">
        <v>12644</v>
      </c>
      <c r="G129" s="430">
        <v>88626</v>
      </c>
      <c r="H129" s="431" t="s">
        <v>4300</v>
      </c>
      <c r="I129" s="430" t="s">
        <v>1164</v>
      </c>
      <c r="J129" s="396"/>
      <c r="K129" s="432">
        <v>586.75</v>
      </c>
      <c r="L129" s="396" t="s">
        <v>147</v>
      </c>
    </row>
    <row r="130" spans="1:12">
      <c r="A130" s="396"/>
      <c r="B130" s="396"/>
      <c r="C130" s="396"/>
      <c r="D130" s="396" t="s">
        <v>2326</v>
      </c>
      <c r="E130" s="397" t="s">
        <v>145</v>
      </c>
      <c r="F130" s="429" t="s">
        <v>12654</v>
      </c>
      <c r="G130" s="430">
        <v>100488</v>
      </c>
      <c r="H130" s="431" t="s">
        <v>4323</v>
      </c>
      <c r="I130" s="430" t="s">
        <v>1164</v>
      </c>
      <c r="J130" s="396"/>
      <c r="K130" s="432">
        <v>584.29</v>
      </c>
      <c r="L130" s="396" t="s">
        <v>147</v>
      </c>
    </row>
    <row r="131" spans="1:12">
      <c r="A131" s="396"/>
      <c r="B131" s="396"/>
      <c r="C131" s="396"/>
      <c r="D131" s="396" t="s">
        <v>2326</v>
      </c>
      <c r="E131" s="397" t="s">
        <v>145</v>
      </c>
      <c r="F131" s="429" t="s">
        <v>12654</v>
      </c>
      <c r="G131" s="430">
        <v>100464</v>
      </c>
      <c r="H131" s="431" t="s">
        <v>12658</v>
      </c>
      <c r="I131" s="430" t="s">
        <v>1164</v>
      </c>
      <c r="J131" s="396"/>
      <c r="K131" s="432">
        <v>603.29</v>
      </c>
      <c r="L131" s="396" t="s">
        <v>147</v>
      </c>
    </row>
    <row r="132" spans="1:12">
      <c r="A132" s="396"/>
      <c r="B132" s="396"/>
      <c r="C132" s="396"/>
      <c r="D132" s="396" t="s">
        <v>2326</v>
      </c>
      <c r="E132" s="397" t="s">
        <v>145</v>
      </c>
      <c r="F132" s="429" t="s">
        <v>12654</v>
      </c>
      <c r="G132" s="430">
        <v>100465</v>
      </c>
      <c r="H132" s="431" t="s">
        <v>12659</v>
      </c>
      <c r="I132" s="430" t="s">
        <v>1164</v>
      </c>
      <c r="J132" s="396"/>
      <c r="K132" s="432">
        <v>574.79999999999995</v>
      </c>
      <c r="L132" s="396" t="s">
        <v>147</v>
      </c>
    </row>
    <row r="133" spans="1:12">
      <c r="A133" s="396"/>
      <c r="B133" s="396"/>
      <c r="C133" s="396"/>
      <c r="D133" s="396" t="s">
        <v>2326</v>
      </c>
      <c r="E133" s="397" t="s">
        <v>145</v>
      </c>
      <c r="F133" s="429" t="s">
        <v>12654</v>
      </c>
      <c r="G133" s="430">
        <v>100466</v>
      </c>
      <c r="H133" s="431" t="s">
        <v>12660</v>
      </c>
      <c r="I133" s="430" t="s">
        <v>1164</v>
      </c>
      <c r="J133" s="396"/>
      <c r="K133" s="432">
        <v>562.77</v>
      </c>
      <c r="L133" s="396" t="s">
        <v>147</v>
      </c>
    </row>
    <row r="134" spans="1:12">
      <c r="A134" s="396"/>
      <c r="B134" s="396"/>
      <c r="C134" s="396"/>
      <c r="D134" s="396" t="s">
        <v>2326</v>
      </c>
      <c r="E134" s="397" t="s">
        <v>145</v>
      </c>
      <c r="F134" s="429" t="s">
        <v>12654</v>
      </c>
      <c r="G134" s="430">
        <v>87368</v>
      </c>
      <c r="H134" s="431" t="s">
        <v>4264</v>
      </c>
      <c r="I134" s="430" t="s">
        <v>1164</v>
      </c>
      <c r="J134" s="396"/>
      <c r="K134" s="432">
        <v>713.83</v>
      </c>
      <c r="L134" s="396" t="s">
        <v>147</v>
      </c>
    </row>
    <row r="135" spans="1:12">
      <c r="A135" s="396"/>
      <c r="B135" s="396"/>
      <c r="C135" s="396"/>
      <c r="D135" s="396" t="s">
        <v>2326</v>
      </c>
      <c r="E135" s="397" t="s">
        <v>145</v>
      </c>
      <c r="F135" s="429" t="s">
        <v>12654</v>
      </c>
      <c r="G135" s="430">
        <v>100450</v>
      </c>
      <c r="H135" s="431" t="s">
        <v>12661</v>
      </c>
      <c r="I135" s="430" t="s">
        <v>1164</v>
      </c>
      <c r="J135" s="396"/>
      <c r="K135" s="432">
        <v>0</v>
      </c>
      <c r="L135" s="396" t="s">
        <v>147</v>
      </c>
    </row>
    <row r="136" spans="1:12">
      <c r="A136" s="396"/>
      <c r="B136" s="396"/>
      <c r="C136" s="396"/>
      <c r="D136" s="396" t="s">
        <v>1208</v>
      </c>
      <c r="E136" s="397" t="s">
        <v>145</v>
      </c>
      <c r="F136" s="429" t="s">
        <v>12644</v>
      </c>
      <c r="G136" s="430">
        <v>87289</v>
      </c>
      <c r="H136" s="431" t="s">
        <v>4197</v>
      </c>
      <c r="I136" s="430" t="s">
        <v>1164</v>
      </c>
      <c r="J136" s="396"/>
      <c r="K136" s="432">
        <v>586.19000000000005</v>
      </c>
      <c r="L136" s="396" t="s">
        <v>147</v>
      </c>
    </row>
    <row r="137" spans="1:12">
      <c r="A137" s="396"/>
      <c r="B137" s="396"/>
      <c r="C137" s="396"/>
      <c r="D137" s="396" t="s">
        <v>1208</v>
      </c>
      <c r="E137" s="397" t="s">
        <v>145</v>
      </c>
      <c r="F137" s="429" t="s">
        <v>12644</v>
      </c>
      <c r="G137" s="430">
        <v>87290</v>
      </c>
      <c r="H137" s="431" t="s">
        <v>4198</v>
      </c>
      <c r="I137" s="430" t="s">
        <v>1164</v>
      </c>
      <c r="J137" s="396"/>
      <c r="K137" s="432">
        <v>582.58000000000004</v>
      </c>
      <c r="L137" s="396" t="s">
        <v>147</v>
      </c>
    </row>
    <row r="138" spans="1:12">
      <c r="A138" s="396"/>
      <c r="B138" s="396"/>
      <c r="C138" s="396"/>
      <c r="D138" s="396" t="s">
        <v>1208</v>
      </c>
      <c r="E138" s="397" t="s">
        <v>145</v>
      </c>
      <c r="F138" s="429" t="s">
        <v>12644</v>
      </c>
      <c r="G138" s="430">
        <v>87333</v>
      </c>
      <c r="H138" s="431" t="s">
        <v>4229</v>
      </c>
      <c r="I138" s="430" t="s">
        <v>1164</v>
      </c>
      <c r="J138" s="396"/>
      <c r="K138" s="432">
        <v>586.04</v>
      </c>
      <c r="L138" s="396" t="s">
        <v>147</v>
      </c>
    </row>
    <row r="139" spans="1:12">
      <c r="A139" s="396"/>
      <c r="B139" s="396"/>
      <c r="C139" s="396"/>
      <c r="D139" s="396" t="s">
        <v>1208</v>
      </c>
      <c r="E139" s="397" t="s">
        <v>145</v>
      </c>
      <c r="F139" s="429" t="s">
        <v>12644</v>
      </c>
      <c r="G139" s="430">
        <v>87334</v>
      </c>
      <c r="H139" s="431" t="s">
        <v>4230</v>
      </c>
      <c r="I139" s="430" t="s">
        <v>1164</v>
      </c>
      <c r="J139" s="396"/>
      <c r="K139" s="432">
        <v>559.89</v>
      </c>
      <c r="L139" s="396" t="s">
        <v>147</v>
      </c>
    </row>
    <row r="140" spans="1:12">
      <c r="A140" s="396"/>
      <c r="B140" s="396"/>
      <c r="C140" s="396"/>
      <c r="D140" s="396" t="s">
        <v>1208</v>
      </c>
      <c r="E140" s="397" t="s">
        <v>145</v>
      </c>
      <c r="F140" s="429" t="s">
        <v>12644</v>
      </c>
      <c r="G140" s="430">
        <v>105515</v>
      </c>
      <c r="H140" s="431" t="s">
        <v>7405</v>
      </c>
      <c r="I140" s="430" t="s">
        <v>1164</v>
      </c>
      <c r="J140" s="396"/>
      <c r="K140" s="432">
        <v>855.37</v>
      </c>
      <c r="L140" s="396" t="s">
        <v>147</v>
      </c>
    </row>
    <row r="141" spans="1:12">
      <c r="A141" s="396"/>
      <c r="B141" s="396"/>
      <c r="C141" s="396"/>
      <c r="D141" s="396" t="s">
        <v>1208</v>
      </c>
      <c r="E141" s="397" t="s">
        <v>145</v>
      </c>
      <c r="F141" s="429" t="s">
        <v>12644</v>
      </c>
      <c r="G141" s="430">
        <v>87367</v>
      </c>
      <c r="H141" s="431" t="s">
        <v>4263</v>
      </c>
      <c r="I141" s="430" t="s">
        <v>1164</v>
      </c>
      <c r="J141" s="396"/>
      <c r="K141" s="432">
        <v>728.9</v>
      </c>
      <c r="L141" s="396" t="s">
        <v>147</v>
      </c>
    </row>
    <row r="142" spans="1:12">
      <c r="A142" s="396"/>
      <c r="B142" s="396"/>
      <c r="C142" s="396"/>
      <c r="D142" s="396" t="s">
        <v>1208</v>
      </c>
      <c r="E142" s="397" t="s">
        <v>145</v>
      </c>
      <c r="F142" s="429" t="s">
        <v>12644</v>
      </c>
      <c r="G142" s="430">
        <v>100449</v>
      </c>
      <c r="H142" s="431" t="s">
        <v>12662</v>
      </c>
      <c r="I142" s="430" t="s">
        <v>1164</v>
      </c>
      <c r="J142" s="396"/>
      <c r="K142" s="432">
        <v>0</v>
      </c>
      <c r="L142" s="396" t="s">
        <v>147</v>
      </c>
    </row>
    <row r="143" spans="1:12">
      <c r="A143" s="396"/>
      <c r="B143" s="396"/>
      <c r="C143" s="396"/>
      <c r="D143" s="396" t="s">
        <v>1208</v>
      </c>
      <c r="E143" s="397" t="s">
        <v>145</v>
      </c>
      <c r="F143" s="429" t="s">
        <v>12644</v>
      </c>
      <c r="G143" s="430">
        <v>87286</v>
      </c>
      <c r="H143" s="431" t="s">
        <v>4195</v>
      </c>
      <c r="I143" s="430" t="s">
        <v>1164</v>
      </c>
      <c r="J143" s="396"/>
      <c r="K143" s="432">
        <v>603.47</v>
      </c>
      <c r="L143" s="396" t="s">
        <v>147</v>
      </c>
    </row>
    <row r="144" spans="1:12">
      <c r="A144" s="396"/>
      <c r="B144" s="396"/>
      <c r="C144" s="396"/>
      <c r="D144" s="396" t="s">
        <v>1208</v>
      </c>
      <c r="E144" s="397" t="s">
        <v>145</v>
      </c>
      <c r="F144" s="429" t="s">
        <v>12644</v>
      </c>
      <c r="G144" s="430">
        <v>87287</v>
      </c>
      <c r="H144" s="431" t="s">
        <v>4196</v>
      </c>
      <c r="I144" s="430" t="s">
        <v>1164</v>
      </c>
      <c r="J144" s="396"/>
      <c r="K144" s="432">
        <v>595.20000000000005</v>
      </c>
      <c r="L144" s="396" t="s">
        <v>147</v>
      </c>
    </row>
    <row r="145" spans="1:12">
      <c r="A145" s="396"/>
      <c r="B145" s="396"/>
      <c r="C145" s="396"/>
      <c r="D145" s="396" t="s">
        <v>1208</v>
      </c>
      <c r="E145" s="397" t="s">
        <v>145</v>
      </c>
      <c r="F145" s="429" t="s">
        <v>12644</v>
      </c>
      <c r="G145" s="430">
        <v>87331</v>
      </c>
      <c r="H145" s="431" t="s">
        <v>4227</v>
      </c>
      <c r="I145" s="430" t="s">
        <v>1164</v>
      </c>
      <c r="J145" s="396"/>
      <c r="K145" s="432">
        <v>618.89</v>
      </c>
      <c r="L145" s="396" t="s">
        <v>147</v>
      </c>
    </row>
    <row r="146" spans="1:12">
      <c r="A146" s="396"/>
      <c r="B146" s="396"/>
      <c r="C146" s="396"/>
      <c r="D146" s="396" t="s">
        <v>1208</v>
      </c>
      <c r="E146" s="397" t="s">
        <v>145</v>
      </c>
      <c r="F146" s="429" t="s">
        <v>12644</v>
      </c>
      <c r="G146" s="430">
        <v>87332</v>
      </c>
      <c r="H146" s="431" t="s">
        <v>4228</v>
      </c>
      <c r="I146" s="430" t="s">
        <v>1164</v>
      </c>
      <c r="J146" s="396"/>
      <c r="K146" s="432">
        <v>574.54</v>
      </c>
      <c r="L146" s="396" t="s">
        <v>147</v>
      </c>
    </row>
    <row r="147" spans="1:12">
      <c r="A147" s="396"/>
      <c r="B147" s="396"/>
      <c r="C147" s="396"/>
      <c r="D147" s="396" t="s">
        <v>1208</v>
      </c>
      <c r="E147" s="397" t="s">
        <v>145</v>
      </c>
      <c r="F147" s="429" t="s">
        <v>12644</v>
      </c>
      <c r="G147" s="430">
        <v>87369</v>
      </c>
      <c r="H147" s="431" t="s">
        <v>4265</v>
      </c>
      <c r="I147" s="430" t="s">
        <v>1164</v>
      </c>
      <c r="J147" s="396"/>
      <c r="K147" s="432">
        <v>732.64</v>
      </c>
      <c r="L147" s="396" t="s">
        <v>147</v>
      </c>
    </row>
    <row r="148" spans="1:12">
      <c r="A148" s="396"/>
      <c r="B148" s="396"/>
      <c r="C148" s="396"/>
      <c r="D148" s="396" t="s">
        <v>1208</v>
      </c>
      <c r="E148" s="397" t="s">
        <v>145</v>
      </c>
      <c r="F148" s="429" t="s">
        <v>12644</v>
      </c>
      <c r="G148" s="430">
        <v>100451</v>
      </c>
      <c r="H148" s="431" t="s">
        <v>12663</v>
      </c>
      <c r="I148" s="430" t="s">
        <v>1164</v>
      </c>
      <c r="J148" s="396"/>
      <c r="K148" s="432">
        <v>0</v>
      </c>
      <c r="L148" s="396" t="s">
        <v>147</v>
      </c>
    </row>
    <row r="149" spans="1:12">
      <c r="A149" s="396"/>
      <c r="B149" s="396"/>
      <c r="C149" s="396"/>
      <c r="D149" s="396" t="s">
        <v>1208</v>
      </c>
      <c r="E149" s="397" t="s">
        <v>145</v>
      </c>
      <c r="F149" s="429" t="s">
        <v>12644</v>
      </c>
      <c r="G149" s="430">
        <v>87292</v>
      </c>
      <c r="H149" s="431" t="s">
        <v>4199</v>
      </c>
      <c r="I149" s="430" t="s">
        <v>1164</v>
      </c>
      <c r="J149" s="396"/>
      <c r="K149" s="432">
        <v>603.26</v>
      </c>
      <c r="L149" s="396" t="s">
        <v>147</v>
      </c>
    </row>
    <row r="150" spans="1:12">
      <c r="A150" s="396"/>
      <c r="B150" s="396"/>
      <c r="C150" s="396"/>
      <c r="D150" s="396" t="s">
        <v>4173</v>
      </c>
      <c r="E150" s="397" t="s">
        <v>145</v>
      </c>
      <c r="F150" s="429" t="s">
        <v>12638</v>
      </c>
      <c r="G150" s="430">
        <v>87335</v>
      </c>
      <c r="H150" s="431" t="s">
        <v>4231</v>
      </c>
      <c r="I150" s="430" t="s">
        <v>1164</v>
      </c>
      <c r="J150" s="396"/>
      <c r="K150" s="432">
        <v>581.29</v>
      </c>
      <c r="L150" s="396" t="s">
        <v>147</v>
      </c>
    </row>
    <row r="151" spans="1:12">
      <c r="A151" s="396"/>
      <c r="B151" s="396"/>
      <c r="C151" s="396"/>
      <c r="D151" s="396" t="s">
        <v>4184</v>
      </c>
      <c r="E151" s="397" t="s">
        <v>145</v>
      </c>
      <c r="F151" s="429" t="s">
        <v>12638</v>
      </c>
      <c r="G151" s="430">
        <v>87336</v>
      </c>
      <c r="H151" s="431" t="s">
        <v>4232</v>
      </c>
      <c r="I151" s="430" t="s">
        <v>1164</v>
      </c>
      <c r="J151" s="396"/>
      <c r="K151" s="432">
        <v>580.36</v>
      </c>
      <c r="L151" s="396" t="s">
        <v>147</v>
      </c>
    </row>
    <row r="152" spans="1:12">
      <c r="A152" s="396"/>
      <c r="B152" s="396"/>
      <c r="C152" s="396"/>
      <c r="D152" s="396" t="s">
        <v>4176</v>
      </c>
      <c r="E152" s="397" t="s">
        <v>145</v>
      </c>
      <c r="F152" s="429" t="s">
        <v>12638</v>
      </c>
      <c r="G152" s="430">
        <v>87370</v>
      </c>
      <c r="H152" s="431" t="s">
        <v>4266</v>
      </c>
      <c r="I152" s="430" t="s">
        <v>1164</v>
      </c>
      <c r="J152" s="396"/>
      <c r="K152" s="432">
        <v>706.43</v>
      </c>
      <c r="L152" s="396" t="s">
        <v>147</v>
      </c>
    </row>
    <row r="153" spans="1:12">
      <c r="A153" s="396"/>
      <c r="B153" s="396"/>
      <c r="C153" s="396"/>
      <c r="D153" s="396" t="s">
        <v>2326</v>
      </c>
      <c r="E153" s="397" t="s">
        <v>145</v>
      </c>
      <c r="F153" s="429" t="s">
        <v>12638</v>
      </c>
      <c r="G153" s="430">
        <v>100452</v>
      </c>
      <c r="H153" s="431" t="s">
        <v>12664</v>
      </c>
      <c r="I153" s="430" t="s">
        <v>1164</v>
      </c>
      <c r="J153" s="396"/>
      <c r="K153" s="432">
        <v>0</v>
      </c>
      <c r="L153" s="396" t="s">
        <v>147</v>
      </c>
    </row>
    <row r="154" spans="1:12">
      <c r="A154" s="396"/>
      <c r="B154" s="396"/>
      <c r="C154" s="396"/>
      <c r="D154" s="396" t="s">
        <v>2326</v>
      </c>
      <c r="E154" s="397" t="s">
        <v>145</v>
      </c>
      <c r="F154" s="429" t="s">
        <v>12638</v>
      </c>
      <c r="G154" s="430">
        <v>88715</v>
      </c>
      <c r="H154" s="431" t="s">
        <v>4305</v>
      </c>
      <c r="I154" s="430" t="s">
        <v>1164</v>
      </c>
      <c r="J154" s="396"/>
      <c r="K154" s="432">
        <v>571.70000000000005</v>
      </c>
      <c r="L154" s="396" t="s">
        <v>147</v>
      </c>
    </row>
    <row r="155" spans="1:12">
      <c r="A155" s="396"/>
      <c r="B155" s="396"/>
      <c r="C155" s="396"/>
      <c r="D155" s="396" t="s">
        <v>2326</v>
      </c>
      <c r="E155" s="397" t="s">
        <v>145</v>
      </c>
      <c r="F155" s="429" t="s">
        <v>12638</v>
      </c>
      <c r="G155" s="430">
        <v>87294</v>
      </c>
      <c r="H155" s="431" t="s">
        <v>4200</v>
      </c>
      <c r="I155" s="430" t="s">
        <v>1164</v>
      </c>
      <c r="J155" s="396"/>
      <c r="K155" s="432">
        <v>578.34</v>
      </c>
      <c r="L155" s="396" t="s">
        <v>147</v>
      </c>
    </row>
    <row r="156" spans="1:12">
      <c r="A156" s="396"/>
      <c r="B156" s="396"/>
      <c r="C156" s="396"/>
      <c r="D156" s="396" t="s">
        <v>1208</v>
      </c>
      <c r="E156" s="397" t="s">
        <v>145</v>
      </c>
      <c r="F156" s="429" t="s">
        <v>12638</v>
      </c>
      <c r="G156" s="430">
        <v>87337</v>
      </c>
      <c r="H156" s="431" t="s">
        <v>4233</v>
      </c>
      <c r="I156" s="430" t="s">
        <v>1164</v>
      </c>
      <c r="J156" s="396"/>
      <c r="K156" s="432">
        <v>574.95000000000005</v>
      </c>
      <c r="L156" s="396" t="s">
        <v>147</v>
      </c>
    </row>
    <row r="157" spans="1:12">
      <c r="A157" s="396"/>
      <c r="B157" s="396"/>
      <c r="C157" s="396"/>
      <c r="D157" s="396" t="s">
        <v>1208</v>
      </c>
      <c r="E157" s="397" t="s">
        <v>145</v>
      </c>
      <c r="F157" s="429" t="s">
        <v>12638</v>
      </c>
      <c r="G157" s="430">
        <v>100487</v>
      </c>
      <c r="H157" s="431" t="s">
        <v>4322</v>
      </c>
      <c r="I157" s="430" t="s">
        <v>1164</v>
      </c>
      <c r="J157" s="396"/>
      <c r="K157" s="432">
        <v>551.12</v>
      </c>
      <c r="L157" s="396" t="s">
        <v>147</v>
      </c>
    </row>
    <row r="158" spans="1:12">
      <c r="A158" s="396"/>
      <c r="B158" s="396"/>
      <c r="C158" s="396"/>
      <c r="D158" s="396" t="s">
        <v>411</v>
      </c>
      <c r="E158" s="397" t="s">
        <v>145</v>
      </c>
      <c r="F158" s="429" t="s">
        <v>12927</v>
      </c>
      <c r="G158" s="430">
        <v>87380</v>
      </c>
      <c r="H158" s="431" t="s">
        <v>4276</v>
      </c>
      <c r="I158" s="430" t="s">
        <v>1164</v>
      </c>
      <c r="J158" s="396"/>
      <c r="K158" s="432">
        <v>4186.7700000000004</v>
      </c>
      <c r="L158" s="396" t="s">
        <v>147</v>
      </c>
    </row>
    <row r="159" spans="1:12">
      <c r="A159" s="396"/>
      <c r="B159" s="396"/>
      <c r="C159" s="396"/>
      <c r="D159" s="396" t="s">
        <v>277</v>
      </c>
      <c r="E159" s="397" t="s">
        <v>145</v>
      </c>
      <c r="F159" s="429" t="s">
        <v>12927</v>
      </c>
      <c r="G159" s="430">
        <v>100461</v>
      </c>
      <c r="H159" s="431" t="s">
        <v>12665</v>
      </c>
      <c r="I159" s="430" t="s">
        <v>1164</v>
      </c>
      <c r="J159" s="396"/>
      <c r="K159" s="432">
        <v>0</v>
      </c>
      <c r="L159" s="396" t="s">
        <v>147</v>
      </c>
    </row>
    <row r="160" spans="1:12">
      <c r="A160" s="396"/>
      <c r="B160" s="396"/>
      <c r="C160" s="396"/>
      <c r="D160" s="396" t="s">
        <v>543</v>
      </c>
      <c r="E160" s="397" t="s">
        <v>145</v>
      </c>
      <c r="F160" s="429" t="s">
        <v>12927</v>
      </c>
      <c r="G160" s="430">
        <v>87322</v>
      </c>
      <c r="H160" s="431" t="s">
        <v>4219</v>
      </c>
      <c r="I160" s="430" t="s">
        <v>1164</v>
      </c>
      <c r="J160" s="396"/>
      <c r="K160" s="432">
        <v>4095.59</v>
      </c>
      <c r="L160" s="396" t="s">
        <v>147</v>
      </c>
    </row>
    <row r="161" spans="1:12">
      <c r="A161" s="396"/>
      <c r="B161" s="396"/>
      <c r="C161" s="396"/>
      <c r="D161" s="396" t="s">
        <v>543</v>
      </c>
      <c r="E161" s="397" t="s">
        <v>145</v>
      </c>
      <c r="F161" s="429" t="s">
        <v>12927</v>
      </c>
      <c r="G161" s="430">
        <v>87323</v>
      </c>
      <c r="H161" s="431" t="s">
        <v>4220</v>
      </c>
      <c r="I161" s="430" t="s">
        <v>1164</v>
      </c>
      <c r="J161" s="396"/>
      <c r="K161" s="432">
        <v>4103.1000000000004</v>
      </c>
      <c r="L161" s="396" t="s">
        <v>147</v>
      </c>
    </row>
    <row r="162" spans="1:12">
      <c r="A162" s="396"/>
      <c r="B162" s="396"/>
      <c r="C162" s="396"/>
      <c r="D162" s="396" t="s">
        <v>543</v>
      </c>
      <c r="E162" s="397" t="s">
        <v>145</v>
      </c>
      <c r="F162" s="429" t="s">
        <v>12927</v>
      </c>
      <c r="G162" s="430">
        <v>87360</v>
      </c>
      <c r="H162" s="431" t="s">
        <v>4256</v>
      </c>
      <c r="I162" s="430" t="s">
        <v>1164</v>
      </c>
      <c r="J162" s="396"/>
      <c r="K162" s="432">
        <v>4027.07</v>
      </c>
      <c r="L162" s="396" t="s">
        <v>147</v>
      </c>
    </row>
    <row r="163" spans="1:12">
      <c r="A163" s="396"/>
      <c r="B163" s="396"/>
      <c r="C163" s="396"/>
      <c r="D163" s="396" t="s">
        <v>543</v>
      </c>
      <c r="E163" s="397" t="s">
        <v>145</v>
      </c>
      <c r="F163" s="429" t="s">
        <v>12927</v>
      </c>
      <c r="G163" s="430">
        <v>87361</v>
      </c>
      <c r="H163" s="431" t="s">
        <v>4257</v>
      </c>
      <c r="I163" s="430" t="s">
        <v>1164</v>
      </c>
      <c r="J163" s="396"/>
      <c r="K163" s="432">
        <v>4000.77</v>
      </c>
      <c r="L163" s="396" t="s">
        <v>147</v>
      </c>
    </row>
    <row r="164" spans="1:12">
      <c r="A164" s="396"/>
      <c r="B164" s="396"/>
      <c r="C164" s="396"/>
      <c r="D164" s="396" t="s">
        <v>411</v>
      </c>
      <c r="E164" s="397" t="s">
        <v>145</v>
      </c>
      <c r="F164" s="429" t="s">
        <v>12927</v>
      </c>
      <c r="G164" s="430">
        <v>87362</v>
      </c>
      <c r="H164" s="431" t="s">
        <v>4258</v>
      </c>
      <c r="I164" s="430" t="s">
        <v>1164</v>
      </c>
      <c r="J164" s="396"/>
      <c r="K164" s="432">
        <v>4010.66</v>
      </c>
      <c r="L164" s="396" t="s">
        <v>147</v>
      </c>
    </row>
    <row r="165" spans="1:12">
      <c r="A165" s="396"/>
      <c r="B165" s="396"/>
      <c r="C165" s="396"/>
      <c r="D165" s="396" t="s">
        <v>277</v>
      </c>
      <c r="E165" s="397" t="s">
        <v>145</v>
      </c>
      <c r="F165" s="429" t="s">
        <v>12927</v>
      </c>
      <c r="G165" s="430">
        <v>87377</v>
      </c>
      <c r="H165" s="431" t="s">
        <v>4273</v>
      </c>
      <c r="I165" s="430" t="s">
        <v>1164</v>
      </c>
      <c r="J165" s="396"/>
      <c r="K165" s="432">
        <v>687.04</v>
      </c>
      <c r="L165" s="396" t="s">
        <v>147</v>
      </c>
    </row>
    <row r="166" spans="1:12">
      <c r="A166" s="396"/>
      <c r="B166" s="396"/>
      <c r="C166" s="396"/>
      <c r="D166" s="396" t="s">
        <v>543</v>
      </c>
      <c r="E166" s="397" t="s">
        <v>145</v>
      </c>
      <c r="F166" s="429" t="s">
        <v>12927</v>
      </c>
      <c r="G166" s="430">
        <v>100458</v>
      </c>
      <c r="H166" s="431" t="s">
        <v>12666</v>
      </c>
      <c r="I166" s="430" t="s">
        <v>1164</v>
      </c>
      <c r="J166" s="396"/>
      <c r="K166" s="432">
        <v>0</v>
      </c>
      <c r="L166" s="396" t="s">
        <v>147</v>
      </c>
    </row>
    <row r="167" spans="1:12">
      <c r="A167" s="396"/>
      <c r="B167" s="396"/>
      <c r="C167" s="396"/>
      <c r="D167" s="396" t="s">
        <v>543</v>
      </c>
      <c r="E167" s="397" t="s">
        <v>145</v>
      </c>
      <c r="F167" s="429" t="s">
        <v>12927</v>
      </c>
      <c r="G167" s="430">
        <v>87313</v>
      </c>
      <c r="H167" s="431" t="s">
        <v>4213</v>
      </c>
      <c r="I167" s="430" t="s">
        <v>1164</v>
      </c>
      <c r="J167" s="396"/>
      <c r="K167" s="432">
        <v>551.59</v>
      </c>
      <c r="L167" s="396" t="s">
        <v>147</v>
      </c>
    </row>
    <row r="168" spans="1:12">
      <c r="A168" s="396"/>
      <c r="B168" s="396"/>
      <c r="C168" s="396"/>
      <c r="D168" s="396" t="s">
        <v>543</v>
      </c>
      <c r="E168" s="397" t="s">
        <v>145</v>
      </c>
      <c r="F168" s="429" t="s">
        <v>12927</v>
      </c>
      <c r="G168" s="430">
        <v>87314</v>
      </c>
      <c r="H168" s="431" t="s">
        <v>4214</v>
      </c>
      <c r="I168" s="430" t="s">
        <v>1164</v>
      </c>
      <c r="J168" s="396"/>
      <c r="K168" s="432">
        <v>548.55999999999995</v>
      </c>
      <c r="L168" s="396" t="s">
        <v>147</v>
      </c>
    </row>
    <row r="169" spans="1:12">
      <c r="A169" s="396"/>
      <c r="B169" s="396"/>
      <c r="C169" s="396"/>
      <c r="D169" s="396" t="s">
        <v>543</v>
      </c>
      <c r="E169" s="397" t="s">
        <v>145</v>
      </c>
      <c r="F169" s="429" t="s">
        <v>12927</v>
      </c>
      <c r="G169" s="430">
        <v>87352</v>
      </c>
      <c r="H169" s="431" t="s">
        <v>4248</v>
      </c>
      <c r="I169" s="430" t="s">
        <v>1164</v>
      </c>
      <c r="J169" s="396"/>
      <c r="K169" s="432">
        <v>611.49</v>
      </c>
      <c r="L169" s="396" t="s">
        <v>147</v>
      </c>
    </row>
    <row r="170" spans="1:12">
      <c r="A170" s="396"/>
      <c r="B170" s="396"/>
      <c r="C170" s="396"/>
      <c r="D170" s="396" t="s">
        <v>411</v>
      </c>
      <c r="E170" s="397" t="s">
        <v>145</v>
      </c>
      <c r="F170" s="429" t="s">
        <v>12927</v>
      </c>
      <c r="G170" s="430">
        <v>87353</v>
      </c>
      <c r="H170" s="431" t="s">
        <v>4249</v>
      </c>
      <c r="I170" s="430" t="s">
        <v>1164</v>
      </c>
      <c r="J170" s="396"/>
      <c r="K170" s="432">
        <v>552.16</v>
      </c>
      <c r="L170" s="396" t="s">
        <v>147</v>
      </c>
    </row>
    <row r="171" spans="1:12">
      <c r="A171" s="396"/>
      <c r="B171" s="396"/>
      <c r="C171" s="396"/>
      <c r="D171" s="396" t="s">
        <v>277</v>
      </c>
      <c r="E171" s="397" t="s">
        <v>145</v>
      </c>
      <c r="F171" s="429" t="s">
        <v>12927</v>
      </c>
      <c r="G171" s="430">
        <v>87354</v>
      </c>
      <c r="H171" s="431" t="s">
        <v>4250</v>
      </c>
      <c r="I171" s="430" t="s">
        <v>1164</v>
      </c>
      <c r="J171" s="396"/>
      <c r="K171" s="432">
        <v>528.54</v>
      </c>
      <c r="L171" s="396" t="s">
        <v>147</v>
      </c>
    </row>
    <row r="172" spans="1:12">
      <c r="A172" s="396"/>
      <c r="B172" s="396"/>
      <c r="C172" s="396"/>
      <c r="D172" s="396" t="s">
        <v>543</v>
      </c>
      <c r="E172" s="397" t="s">
        <v>145</v>
      </c>
      <c r="F172" s="429" t="s">
        <v>12927</v>
      </c>
      <c r="G172" s="430">
        <v>100480</v>
      </c>
      <c r="H172" s="431" t="s">
        <v>4316</v>
      </c>
      <c r="I172" s="430" t="s">
        <v>1164</v>
      </c>
      <c r="J172" s="396"/>
      <c r="K172" s="432">
        <v>887.22</v>
      </c>
      <c r="L172" s="396" t="s">
        <v>147</v>
      </c>
    </row>
    <row r="173" spans="1:12">
      <c r="A173" s="396"/>
      <c r="B173" s="396"/>
      <c r="C173" s="396"/>
      <c r="D173" s="396" t="s">
        <v>543</v>
      </c>
      <c r="E173" s="397" t="s">
        <v>145</v>
      </c>
      <c r="F173" s="429" t="s">
        <v>12927</v>
      </c>
      <c r="G173" s="430">
        <v>100476</v>
      </c>
      <c r="H173" s="431" t="s">
        <v>12667</v>
      </c>
      <c r="I173" s="430" t="s">
        <v>1164</v>
      </c>
      <c r="J173" s="396"/>
      <c r="K173" s="432">
        <v>0</v>
      </c>
      <c r="L173" s="396" t="s">
        <v>147</v>
      </c>
    </row>
    <row r="174" spans="1:12">
      <c r="A174" s="396"/>
      <c r="B174" s="396"/>
      <c r="C174" s="396"/>
      <c r="D174" s="396" t="s">
        <v>543</v>
      </c>
      <c r="E174" s="397" t="s">
        <v>145</v>
      </c>
      <c r="F174" s="429" t="s">
        <v>12927</v>
      </c>
      <c r="G174" s="430">
        <v>100475</v>
      </c>
      <c r="H174" s="431" t="s">
        <v>4312</v>
      </c>
      <c r="I174" s="430" t="s">
        <v>1164</v>
      </c>
      <c r="J174" s="396"/>
      <c r="K174" s="432">
        <v>780.31</v>
      </c>
      <c r="L174" s="396" t="s">
        <v>147</v>
      </c>
    </row>
    <row r="175" spans="1:12">
      <c r="A175" s="396"/>
      <c r="B175" s="396"/>
      <c r="C175" s="396"/>
      <c r="D175" s="396" t="s">
        <v>543</v>
      </c>
      <c r="E175" s="397" t="s">
        <v>145</v>
      </c>
      <c r="F175" s="429" t="s">
        <v>12927</v>
      </c>
      <c r="G175" s="430">
        <v>100491</v>
      </c>
      <c r="H175" s="431" t="s">
        <v>4326</v>
      </c>
      <c r="I175" s="430" t="s">
        <v>1164</v>
      </c>
      <c r="J175" s="396"/>
      <c r="K175" s="432">
        <v>783.41</v>
      </c>
      <c r="L175" s="396" t="s">
        <v>147</v>
      </c>
    </row>
    <row r="176" spans="1:12">
      <c r="A176" s="396"/>
      <c r="B176" s="396"/>
      <c r="C176" s="396"/>
      <c r="D176" s="396" t="s">
        <v>411</v>
      </c>
      <c r="E176" s="397" t="s">
        <v>145</v>
      </c>
      <c r="F176" s="429" t="s">
        <v>12927</v>
      </c>
      <c r="G176" s="430">
        <v>100477</v>
      </c>
      <c r="H176" s="431" t="s">
        <v>4313</v>
      </c>
      <c r="I176" s="430" t="s">
        <v>1164</v>
      </c>
      <c r="J176" s="396"/>
      <c r="K176" s="432">
        <v>821.61</v>
      </c>
      <c r="L176" s="396" t="s">
        <v>147</v>
      </c>
    </row>
    <row r="177" spans="1:12">
      <c r="A177" s="396"/>
      <c r="B177" s="396"/>
      <c r="C177" s="396"/>
      <c r="D177" s="396" t="s">
        <v>277</v>
      </c>
      <c r="E177" s="397" t="s">
        <v>145</v>
      </c>
      <c r="F177" s="429" t="s">
        <v>12927</v>
      </c>
      <c r="G177" s="430">
        <v>100478</v>
      </c>
      <c r="H177" s="431" t="s">
        <v>4314</v>
      </c>
      <c r="I177" s="430" t="s">
        <v>1164</v>
      </c>
      <c r="J177" s="396"/>
      <c r="K177" s="432">
        <v>765.84</v>
      </c>
      <c r="L177" s="396" t="s">
        <v>147</v>
      </c>
    </row>
    <row r="178" spans="1:12">
      <c r="A178" s="396"/>
      <c r="B178" s="396"/>
      <c r="C178" s="396"/>
      <c r="D178" s="396" t="s">
        <v>543</v>
      </c>
      <c r="E178" s="397" t="s">
        <v>145</v>
      </c>
      <c r="F178" s="429" t="s">
        <v>12927</v>
      </c>
      <c r="G178" s="430">
        <v>100479</v>
      </c>
      <c r="H178" s="431" t="s">
        <v>4315</v>
      </c>
      <c r="I178" s="430" t="s">
        <v>1164</v>
      </c>
      <c r="J178" s="396"/>
      <c r="K178" s="432">
        <v>756.34</v>
      </c>
      <c r="L178" s="396" t="s">
        <v>147</v>
      </c>
    </row>
    <row r="179" spans="1:12">
      <c r="A179" s="396"/>
      <c r="B179" s="396"/>
      <c r="C179" s="396"/>
      <c r="D179" s="396" t="s">
        <v>543</v>
      </c>
      <c r="E179" s="397" t="s">
        <v>145</v>
      </c>
      <c r="F179" s="429" t="s">
        <v>12927</v>
      </c>
      <c r="G179" s="430">
        <v>87372</v>
      </c>
      <c r="H179" s="431" t="s">
        <v>4268</v>
      </c>
      <c r="I179" s="430" t="s">
        <v>1164</v>
      </c>
      <c r="J179" s="396"/>
      <c r="K179" s="432">
        <v>853.69</v>
      </c>
      <c r="L179" s="396" t="s">
        <v>147</v>
      </c>
    </row>
    <row r="180" spans="1:12">
      <c r="A180" s="396"/>
      <c r="B180" s="396"/>
      <c r="C180" s="396"/>
      <c r="D180" s="396" t="s">
        <v>543</v>
      </c>
      <c r="E180" s="397" t="s">
        <v>145</v>
      </c>
      <c r="F180" s="429" t="s">
        <v>12927</v>
      </c>
      <c r="G180" s="430">
        <v>100453</v>
      </c>
      <c r="H180" s="431" t="s">
        <v>12668</v>
      </c>
      <c r="I180" s="430" t="s">
        <v>1164</v>
      </c>
      <c r="J180" s="396"/>
      <c r="K180" s="432">
        <v>0</v>
      </c>
      <c r="L180" s="396" t="s">
        <v>147</v>
      </c>
    </row>
    <row r="181" spans="1:12">
      <c r="A181" s="396"/>
      <c r="B181" s="396"/>
      <c r="C181" s="396"/>
      <c r="D181" s="396" t="s">
        <v>543</v>
      </c>
      <c r="E181" s="397" t="s">
        <v>145</v>
      </c>
      <c r="F181" s="429" t="s">
        <v>12927</v>
      </c>
      <c r="G181" s="430">
        <v>87298</v>
      </c>
      <c r="H181" s="431" t="s">
        <v>4203</v>
      </c>
      <c r="I181" s="430" t="s">
        <v>1164</v>
      </c>
      <c r="J181" s="396"/>
      <c r="K181" s="432">
        <v>713.95</v>
      </c>
      <c r="L181" s="396" t="s">
        <v>147</v>
      </c>
    </row>
    <row r="182" spans="1:12">
      <c r="A182" s="396"/>
      <c r="B182" s="396"/>
      <c r="C182" s="396"/>
      <c r="D182" s="396" t="s">
        <v>2094</v>
      </c>
      <c r="E182" s="397" t="s">
        <v>145</v>
      </c>
      <c r="F182" s="429" t="s">
        <v>12927</v>
      </c>
      <c r="G182" s="430">
        <v>87299</v>
      </c>
      <c r="H182" s="431" t="s">
        <v>4204</v>
      </c>
      <c r="I182" s="430" t="s">
        <v>1164</v>
      </c>
      <c r="J182" s="396"/>
      <c r="K182" s="432">
        <v>475.39</v>
      </c>
      <c r="L182" s="396" t="s">
        <v>147</v>
      </c>
    </row>
    <row r="183" spans="1:12">
      <c r="A183" s="396"/>
      <c r="B183" s="396"/>
      <c r="C183" s="396"/>
      <c r="D183" s="396" t="s">
        <v>2094</v>
      </c>
      <c r="E183" s="397" t="s">
        <v>145</v>
      </c>
      <c r="F183" s="429" t="s">
        <v>12927</v>
      </c>
      <c r="G183" s="430">
        <v>87339</v>
      </c>
      <c r="H183" s="431" t="s">
        <v>4235</v>
      </c>
      <c r="I183" s="430" t="s">
        <v>1164</v>
      </c>
      <c r="J183" s="396"/>
      <c r="K183" s="432">
        <v>802.58</v>
      </c>
      <c r="L183" s="396" t="s">
        <v>147</v>
      </c>
    </row>
    <row r="184" spans="1:12">
      <c r="A184" s="396"/>
      <c r="B184" s="396"/>
      <c r="C184" s="396"/>
      <c r="D184" s="396" t="s">
        <v>2326</v>
      </c>
      <c r="E184" s="397" t="s">
        <v>145</v>
      </c>
      <c r="F184" s="429" t="s">
        <v>12927</v>
      </c>
      <c r="G184" s="430">
        <v>87340</v>
      </c>
      <c r="H184" s="431" t="s">
        <v>4236</v>
      </c>
      <c r="I184" s="430" t="s">
        <v>1164</v>
      </c>
      <c r="J184" s="396"/>
      <c r="K184" s="432">
        <v>708.32</v>
      </c>
      <c r="L184" s="396" t="s">
        <v>147</v>
      </c>
    </row>
    <row r="185" spans="1:12">
      <c r="A185" s="396"/>
      <c r="B185" s="396"/>
      <c r="C185" s="396"/>
      <c r="D185" s="396" t="s">
        <v>2326</v>
      </c>
      <c r="E185" s="397" t="s">
        <v>145</v>
      </c>
      <c r="F185" s="429" t="s">
        <v>12927</v>
      </c>
      <c r="G185" s="430">
        <v>87341</v>
      </c>
      <c r="H185" s="431" t="s">
        <v>4237</v>
      </c>
      <c r="I185" s="430" t="s">
        <v>1164</v>
      </c>
      <c r="J185" s="396"/>
      <c r="K185" s="432">
        <v>686.42</v>
      </c>
      <c r="L185" s="396" t="s">
        <v>147</v>
      </c>
    </row>
    <row r="186" spans="1:12">
      <c r="A186" s="396"/>
      <c r="B186" s="396"/>
      <c r="C186" s="396"/>
      <c r="D186" s="396" t="s">
        <v>2094</v>
      </c>
      <c r="E186" s="397" t="s">
        <v>145</v>
      </c>
      <c r="F186" s="429" t="s">
        <v>12976</v>
      </c>
      <c r="G186" s="430">
        <v>88629</v>
      </c>
      <c r="H186" s="431" t="s">
        <v>4303</v>
      </c>
      <c r="I186" s="430" t="s">
        <v>1164</v>
      </c>
      <c r="J186" s="396"/>
      <c r="K186" s="432">
        <v>703.67</v>
      </c>
      <c r="L186" s="396" t="s">
        <v>147</v>
      </c>
    </row>
    <row r="187" spans="1:12">
      <c r="A187" s="396"/>
      <c r="B187" s="396"/>
      <c r="C187" s="396"/>
      <c r="D187" s="396" t="s">
        <v>1907</v>
      </c>
      <c r="E187" s="397" t="s">
        <v>145</v>
      </c>
      <c r="F187" s="429" t="s">
        <v>12976</v>
      </c>
      <c r="G187" s="430">
        <v>100467</v>
      </c>
      <c r="H187" s="431" t="s">
        <v>12669</v>
      </c>
      <c r="I187" s="430" t="s">
        <v>1164</v>
      </c>
      <c r="J187" s="396"/>
      <c r="K187" s="432">
        <v>0</v>
      </c>
      <c r="L187" s="396" t="s">
        <v>147</v>
      </c>
    </row>
    <row r="188" spans="1:12">
      <c r="A188" s="396"/>
      <c r="B188" s="396"/>
      <c r="C188" s="396"/>
      <c r="D188" s="396" t="s">
        <v>4028</v>
      </c>
      <c r="E188" s="397" t="s">
        <v>145</v>
      </c>
      <c r="F188" s="429" t="s">
        <v>13086</v>
      </c>
      <c r="G188" s="430">
        <v>88628</v>
      </c>
      <c r="H188" s="431" t="s">
        <v>4302</v>
      </c>
      <c r="I188" s="430" t="s">
        <v>1164</v>
      </c>
      <c r="J188" s="396"/>
      <c r="K188" s="432">
        <v>596.5</v>
      </c>
      <c r="L188" s="396" t="s">
        <v>147</v>
      </c>
    </row>
    <row r="189" spans="1:12">
      <c r="A189" s="396"/>
      <c r="B189" s="396"/>
      <c r="C189" s="396"/>
      <c r="D189" s="396" t="s">
        <v>4028</v>
      </c>
      <c r="E189" s="397" t="s">
        <v>145</v>
      </c>
      <c r="F189" s="429" t="s">
        <v>13086</v>
      </c>
      <c r="G189" s="430">
        <v>100489</v>
      </c>
      <c r="H189" s="431" t="s">
        <v>4324</v>
      </c>
      <c r="I189" s="430" t="s">
        <v>1164</v>
      </c>
      <c r="J189" s="396"/>
      <c r="K189" s="432">
        <v>598.25</v>
      </c>
      <c r="L189" s="396" t="s">
        <v>147</v>
      </c>
    </row>
    <row r="190" spans="1:12">
      <c r="A190" s="396"/>
      <c r="B190" s="396"/>
      <c r="C190" s="396"/>
      <c r="D190" s="396" t="s">
        <v>4028</v>
      </c>
      <c r="E190" s="397" t="s">
        <v>145</v>
      </c>
      <c r="F190" s="429" t="s">
        <v>13086</v>
      </c>
      <c r="G190" s="430">
        <v>100468</v>
      </c>
      <c r="H190" s="431" t="s">
        <v>4306</v>
      </c>
      <c r="I190" s="430" t="s">
        <v>1164</v>
      </c>
      <c r="J190" s="396"/>
      <c r="K190" s="432">
        <v>694.05</v>
      </c>
      <c r="L190" s="396" t="s">
        <v>147</v>
      </c>
    </row>
    <row r="191" spans="1:12">
      <c r="A191" s="396"/>
      <c r="B191" s="396"/>
      <c r="C191" s="396"/>
      <c r="D191" s="396" t="s">
        <v>4028</v>
      </c>
      <c r="E191" s="397" t="s">
        <v>145</v>
      </c>
      <c r="F191" s="429" t="s">
        <v>13086</v>
      </c>
      <c r="G191" s="430">
        <v>100469</v>
      </c>
      <c r="H191" s="431" t="s">
        <v>4307</v>
      </c>
      <c r="I191" s="430" t="s">
        <v>1164</v>
      </c>
      <c r="J191" s="396"/>
      <c r="K191" s="432">
        <v>586.45000000000005</v>
      </c>
      <c r="L191" s="396" t="s">
        <v>147</v>
      </c>
    </row>
    <row r="192" spans="1:12">
      <c r="A192" s="396"/>
      <c r="B192" s="396"/>
      <c r="C192" s="396"/>
      <c r="D192" s="396" t="s">
        <v>1415</v>
      </c>
      <c r="E192" s="397" t="s">
        <v>145</v>
      </c>
      <c r="F192" s="429" t="s">
        <v>14045</v>
      </c>
      <c r="G192" s="430">
        <v>100470</v>
      </c>
      <c r="H192" s="431" t="s">
        <v>4308</v>
      </c>
      <c r="I192" s="430" t="s">
        <v>1164</v>
      </c>
      <c r="J192" s="396"/>
      <c r="K192" s="432">
        <v>534.67999999999995</v>
      </c>
      <c r="L192" s="396" t="s">
        <v>147</v>
      </c>
    </row>
    <row r="193" spans="1:12">
      <c r="A193" s="396"/>
      <c r="B193" s="396"/>
      <c r="C193" s="396"/>
      <c r="D193" s="396" t="s">
        <v>543</v>
      </c>
      <c r="E193" s="397" t="s">
        <v>145</v>
      </c>
      <c r="F193" s="429" t="s">
        <v>13820</v>
      </c>
      <c r="G193" s="430">
        <v>87371</v>
      </c>
      <c r="H193" s="431" t="s">
        <v>4267</v>
      </c>
      <c r="I193" s="430" t="s">
        <v>1164</v>
      </c>
      <c r="J193" s="396"/>
      <c r="K193" s="432">
        <v>696.04</v>
      </c>
      <c r="L193" s="396" t="s">
        <v>147</v>
      </c>
    </row>
    <row r="194" spans="1:12">
      <c r="A194" s="396"/>
      <c r="B194" s="396"/>
      <c r="C194" s="396"/>
      <c r="D194" s="396" t="s">
        <v>543</v>
      </c>
      <c r="E194" s="397" t="s">
        <v>145</v>
      </c>
      <c r="F194" s="429" t="s">
        <v>13820</v>
      </c>
      <c r="G194" s="430">
        <v>87295</v>
      </c>
      <c r="H194" s="431" t="s">
        <v>4201</v>
      </c>
      <c r="I194" s="430" t="s">
        <v>1164</v>
      </c>
      <c r="J194" s="396"/>
      <c r="K194" s="432">
        <v>584.72</v>
      </c>
      <c r="L194" s="396" t="s">
        <v>147</v>
      </c>
    </row>
    <row r="195" spans="1:12">
      <c r="A195" s="396"/>
      <c r="B195" s="396"/>
      <c r="C195" s="396"/>
      <c r="D195" s="396" t="s">
        <v>543</v>
      </c>
      <c r="E195" s="397" t="s">
        <v>145</v>
      </c>
      <c r="F195" s="429" t="s">
        <v>13820</v>
      </c>
      <c r="G195" s="430">
        <v>87296</v>
      </c>
      <c r="H195" s="431" t="s">
        <v>4202</v>
      </c>
      <c r="I195" s="430" t="s">
        <v>1164</v>
      </c>
      <c r="J195" s="396"/>
      <c r="K195" s="432">
        <v>567.66999999999996</v>
      </c>
      <c r="L195" s="396" t="s">
        <v>147</v>
      </c>
    </row>
    <row r="196" spans="1:12">
      <c r="A196" s="396"/>
      <c r="B196" s="396"/>
      <c r="C196" s="396"/>
      <c r="D196" s="396" t="s">
        <v>543</v>
      </c>
      <c r="E196" s="397" t="s">
        <v>145</v>
      </c>
      <c r="F196" s="429" t="s">
        <v>13820</v>
      </c>
      <c r="G196" s="430">
        <v>87338</v>
      </c>
      <c r="H196" s="431" t="s">
        <v>4234</v>
      </c>
      <c r="I196" s="430" t="s">
        <v>1164</v>
      </c>
      <c r="J196" s="396"/>
      <c r="K196" s="432">
        <v>561.33000000000004</v>
      </c>
      <c r="L196" s="396" t="s">
        <v>147</v>
      </c>
    </row>
    <row r="197" spans="1:12">
      <c r="A197" s="396"/>
      <c r="B197" s="396"/>
      <c r="C197" s="396"/>
      <c r="D197" s="396" t="s">
        <v>543</v>
      </c>
      <c r="E197" s="397" t="s">
        <v>145</v>
      </c>
      <c r="F197" s="429" t="s">
        <v>13795</v>
      </c>
      <c r="G197" s="430">
        <v>88630</v>
      </c>
      <c r="H197" s="431" t="s">
        <v>7404</v>
      </c>
      <c r="I197" s="430" t="s">
        <v>1164</v>
      </c>
      <c r="J197" s="396"/>
      <c r="K197" s="432">
        <v>514.84</v>
      </c>
      <c r="L197" s="396" t="s">
        <v>147</v>
      </c>
    </row>
    <row r="198" spans="1:12">
      <c r="A198" s="396"/>
      <c r="B198" s="396"/>
      <c r="C198" s="396"/>
      <c r="D198" s="396" t="s">
        <v>2109</v>
      </c>
      <c r="E198" s="397" t="s">
        <v>145</v>
      </c>
      <c r="F198" s="429" t="s">
        <v>13820</v>
      </c>
      <c r="G198" s="430">
        <v>87381</v>
      </c>
      <c r="H198" s="431" t="s">
        <v>4277</v>
      </c>
      <c r="I198" s="430" t="s">
        <v>1164</v>
      </c>
      <c r="J198" s="396"/>
      <c r="K198" s="432">
        <v>4123.6000000000004</v>
      </c>
      <c r="L198" s="396" t="s">
        <v>147</v>
      </c>
    </row>
    <row r="199" spans="1:12">
      <c r="A199" s="396"/>
      <c r="B199" s="396"/>
      <c r="C199" s="396"/>
      <c r="D199" s="396" t="s">
        <v>2109</v>
      </c>
      <c r="E199" s="397" t="s">
        <v>145</v>
      </c>
      <c r="F199" s="429" t="s">
        <v>13820</v>
      </c>
      <c r="G199" s="430">
        <v>100462</v>
      </c>
      <c r="H199" s="431" t="s">
        <v>12670</v>
      </c>
      <c r="I199" s="430" t="s">
        <v>1164</v>
      </c>
      <c r="J199" s="396"/>
      <c r="K199" s="432">
        <v>0</v>
      </c>
      <c r="L199" s="396" t="s">
        <v>147</v>
      </c>
    </row>
    <row r="200" spans="1:12">
      <c r="A200" s="396"/>
      <c r="B200" s="396"/>
      <c r="C200" s="396"/>
      <c r="D200" s="396" t="s">
        <v>2134</v>
      </c>
      <c r="E200" s="397" t="s">
        <v>145</v>
      </c>
      <c r="F200" s="429" t="s">
        <v>13820</v>
      </c>
      <c r="G200" s="430">
        <v>87325</v>
      </c>
      <c r="H200" s="431" t="s">
        <v>4221</v>
      </c>
      <c r="I200" s="430" t="s">
        <v>1164</v>
      </c>
      <c r="J200" s="396"/>
      <c r="K200" s="432">
        <v>4006.8</v>
      </c>
      <c r="L200" s="396" t="s">
        <v>147</v>
      </c>
    </row>
    <row r="201" spans="1:12">
      <c r="A201" s="396"/>
      <c r="B201" s="396"/>
      <c r="C201" s="396"/>
      <c r="D201" s="396" t="s">
        <v>3454</v>
      </c>
      <c r="E201" s="397" t="s">
        <v>145</v>
      </c>
      <c r="F201" s="429" t="s">
        <v>13820</v>
      </c>
      <c r="G201" s="430">
        <v>87326</v>
      </c>
      <c r="H201" s="431" t="s">
        <v>4222</v>
      </c>
      <c r="I201" s="430" t="s">
        <v>1164</v>
      </c>
      <c r="J201" s="396"/>
      <c r="K201" s="432">
        <v>4028.44</v>
      </c>
      <c r="L201" s="396" t="s">
        <v>147</v>
      </c>
    </row>
    <row r="202" spans="1:12">
      <c r="A202" s="396"/>
      <c r="B202" s="396"/>
      <c r="C202" s="396"/>
      <c r="D202" s="396" t="s">
        <v>3454</v>
      </c>
      <c r="E202" s="397" t="s">
        <v>145</v>
      </c>
      <c r="F202" s="429" t="s">
        <v>13820</v>
      </c>
      <c r="G202" s="430">
        <v>87363</v>
      </c>
      <c r="H202" s="431" t="s">
        <v>4259</v>
      </c>
      <c r="I202" s="430" t="s">
        <v>1164</v>
      </c>
      <c r="J202" s="396"/>
      <c r="K202" s="432">
        <v>3962.56</v>
      </c>
      <c r="L202" s="396" t="s">
        <v>147</v>
      </c>
    </row>
    <row r="203" spans="1:12">
      <c r="A203" s="396"/>
      <c r="B203" s="396"/>
      <c r="C203" s="396"/>
      <c r="D203" s="396" t="s">
        <v>3454</v>
      </c>
      <c r="E203" s="397" t="s">
        <v>145</v>
      </c>
      <c r="F203" s="429" t="s">
        <v>13820</v>
      </c>
      <c r="G203" s="430">
        <v>87364</v>
      </c>
      <c r="H203" s="431" t="s">
        <v>4260</v>
      </c>
      <c r="I203" s="430" t="s">
        <v>1164</v>
      </c>
      <c r="J203" s="396"/>
      <c r="K203" s="432">
        <v>3955.9</v>
      </c>
      <c r="L203" s="396" t="s">
        <v>147</v>
      </c>
    </row>
    <row r="204" spans="1:12">
      <c r="A204" s="396"/>
      <c r="B204" s="396"/>
      <c r="C204" s="396"/>
      <c r="D204" s="396" t="s">
        <v>3454</v>
      </c>
      <c r="E204" s="397" t="s">
        <v>145</v>
      </c>
      <c r="F204" s="429" t="s">
        <v>13820</v>
      </c>
      <c r="G204" s="430">
        <v>87378</v>
      </c>
      <c r="H204" s="431" t="s">
        <v>4274</v>
      </c>
      <c r="I204" s="430" t="s">
        <v>1164</v>
      </c>
      <c r="J204" s="396"/>
      <c r="K204" s="432">
        <v>624.09</v>
      </c>
      <c r="L204" s="396" t="s">
        <v>147</v>
      </c>
    </row>
    <row r="205" spans="1:12">
      <c r="A205" s="396"/>
      <c r="B205" s="396"/>
      <c r="C205" s="396"/>
      <c r="D205" s="396" t="s">
        <v>3454</v>
      </c>
      <c r="E205" s="397" t="s">
        <v>145</v>
      </c>
      <c r="F205" s="429" t="s">
        <v>13820</v>
      </c>
      <c r="G205" s="430">
        <v>100459</v>
      </c>
      <c r="H205" s="431" t="s">
        <v>12671</v>
      </c>
      <c r="I205" s="430" t="s">
        <v>1164</v>
      </c>
      <c r="J205" s="396"/>
      <c r="K205" s="432">
        <v>0</v>
      </c>
      <c r="L205" s="396" t="s">
        <v>147</v>
      </c>
    </row>
    <row r="206" spans="1:12">
      <c r="A206" s="396"/>
      <c r="B206" s="396"/>
      <c r="C206" s="396"/>
      <c r="D206" s="396" t="s">
        <v>3454</v>
      </c>
      <c r="E206" s="397" t="s">
        <v>145</v>
      </c>
      <c r="F206" s="429" t="s">
        <v>13820</v>
      </c>
      <c r="G206" s="430">
        <v>87316</v>
      </c>
      <c r="H206" s="431" t="s">
        <v>4215</v>
      </c>
      <c r="I206" s="430" t="s">
        <v>1164</v>
      </c>
      <c r="J206" s="396"/>
      <c r="K206" s="432">
        <v>500.73</v>
      </c>
      <c r="L206" s="396" t="s">
        <v>147</v>
      </c>
    </row>
    <row r="207" spans="1:12">
      <c r="A207" s="396"/>
      <c r="B207" s="396"/>
      <c r="C207" s="396"/>
      <c r="D207" s="396" t="s">
        <v>3454</v>
      </c>
      <c r="E207" s="397" t="s">
        <v>145</v>
      </c>
      <c r="F207" s="429" t="s">
        <v>13820</v>
      </c>
      <c r="G207" s="430">
        <v>87317</v>
      </c>
      <c r="H207" s="431" t="s">
        <v>4216</v>
      </c>
      <c r="I207" s="430" t="s">
        <v>1164</v>
      </c>
      <c r="J207" s="396"/>
      <c r="K207" s="432">
        <v>492.33</v>
      </c>
      <c r="L207" s="396" t="s">
        <v>147</v>
      </c>
    </row>
    <row r="208" spans="1:12">
      <c r="A208" s="396"/>
      <c r="B208" s="396"/>
      <c r="C208" s="396"/>
      <c r="D208" s="396" t="s">
        <v>1815</v>
      </c>
      <c r="E208" s="397" t="s">
        <v>145</v>
      </c>
      <c r="F208" s="429" t="s">
        <v>13820</v>
      </c>
      <c r="G208" s="430">
        <v>87355</v>
      </c>
      <c r="H208" s="431" t="s">
        <v>4251</v>
      </c>
      <c r="I208" s="430" t="s">
        <v>1164</v>
      </c>
      <c r="J208" s="396"/>
      <c r="K208" s="432">
        <v>527.74</v>
      </c>
      <c r="L208" s="396" t="s">
        <v>147</v>
      </c>
    </row>
    <row r="209" spans="1:12">
      <c r="A209" s="396"/>
      <c r="B209" s="396"/>
      <c r="C209" s="396"/>
      <c r="D209" s="396" t="s">
        <v>1816</v>
      </c>
      <c r="E209" s="397" t="s">
        <v>145</v>
      </c>
      <c r="F209" s="429" t="s">
        <v>13820</v>
      </c>
      <c r="G209" s="430">
        <v>87356</v>
      </c>
      <c r="H209" s="431" t="s">
        <v>4252</v>
      </c>
      <c r="I209" s="430" t="s">
        <v>1164</v>
      </c>
      <c r="J209" s="396"/>
      <c r="K209" s="432">
        <v>488.67</v>
      </c>
      <c r="L209" s="396" t="s">
        <v>147</v>
      </c>
    </row>
    <row r="210" spans="1:12">
      <c r="A210" s="396"/>
      <c r="B210" s="396"/>
      <c r="C210" s="396"/>
      <c r="D210" s="396" t="s">
        <v>1816</v>
      </c>
      <c r="E210" s="397" t="s">
        <v>145</v>
      </c>
      <c r="F210" s="429" t="s">
        <v>13820</v>
      </c>
      <c r="G210" s="430">
        <v>87357</v>
      </c>
      <c r="H210" s="431" t="s">
        <v>4253</v>
      </c>
      <c r="I210" s="430" t="s">
        <v>1164</v>
      </c>
      <c r="J210" s="396"/>
      <c r="K210" s="432">
        <v>471.16</v>
      </c>
      <c r="L210" s="396" t="s">
        <v>147</v>
      </c>
    </row>
    <row r="211" spans="1:12">
      <c r="A211" s="396"/>
      <c r="B211" s="396"/>
      <c r="C211" s="396"/>
      <c r="D211" s="396" t="s">
        <v>1818</v>
      </c>
      <c r="E211" s="397" t="s">
        <v>145</v>
      </c>
      <c r="F211" s="429" t="s">
        <v>13820</v>
      </c>
      <c r="G211" s="430">
        <v>100486</v>
      </c>
      <c r="H211" s="431" t="s">
        <v>4321</v>
      </c>
      <c r="I211" s="430" t="s">
        <v>1164</v>
      </c>
      <c r="J211" s="396"/>
      <c r="K211" s="432">
        <v>788.62</v>
      </c>
      <c r="L211" s="396" t="s">
        <v>147</v>
      </c>
    </row>
    <row r="212" spans="1:12">
      <c r="A212" s="396"/>
      <c r="B212" s="396"/>
      <c r="C212" s="396"/>
      <c r="D212" s="396" t="s">
        <v>1817</v>
      </c>
      <c r="E212" s="397" t="s">
        <v>145</v>
      </c>
      <c r="F212" s="429" t="s">
        <v>13820</v>
      </c>
      <c r="G212" s="430">
        <v>100482</v>
      </c>
      <c r="H212" s="431" t="s">
        <v>12672</v>
      </c>
      <c r="I212" s="430" t="s">
        <v>1164</v>
      </c>
      <c r="J212" s="396"/>
      <c r="K212" s="432">
        <v>0</v>
      </c>
      <c r="L212" s="396" t="s">
        <v>147</v>
      </c>
    </row>
    <row r="213" spans="1:12">
      <c r="A213" s="396"/>
      <c r="B213" s="396"/>
      <c r="C213" s="396"/>
      <c r="D213" s="396" t="s">
        <v>1817</v>
      </c>
      <c r="E213" s="397" t="s">
        <v>145</v>
      </c>
      <c r="F213" s="429" t="s">
        <v>13820</v>
      </c>
      <c r="G213" s="430">
        <v>100481</v>
      </c>
      <c r="H213" s="431" t="s">
        <v>4317</v>
      </c>
      <c r="I213" s="430" t="s">
        <v>1164</v>
      </c>
      <c r="J213" s="396"/>
      <c r="K213" s="432">
        <v>676.51</v>
      </c>
      <c r="L213" s="396" t="s">
        <v>147</v>
      </c>
    </row>
    <row r="214" spans="1:12">
      <c r="A214" s="396"/>
      <c r="B214" s="396"/>
      <c r="C214" s="396"/>
      <c r="D214" s="396" t="s">
        <v>1817</v>
      </c>
      <c r="E214" s="397" t="s">
        <v>145</v>
      </c>
      <c r="F214" s="429" t="s">
        <v>13820</v>
      </c>
      <c r="G214" s="430">
        <v>100492</v>
      </c>
      <c r="H214" s="431" t="s">
        <v>4327</v>
      </c>
      <c r="I214" s="430" t="s">
        <v>1164</v>
      </c>
      <c r="J214" s="396"/>
      <c r="K214" s="432">
        <v>680.14</v>
      </c>
      <c r="L214" s="396" t="s">
        <v>147</v>
      </c>
    </row>
    <row r="215" spans="1:12">
      <c r="A215" s="396"/>
      <c r="B215" s="396"/>
      <c r="C215" s="396"/>
      <c r="D215" s="396" t="s">
        <v>1817</v>
      </c>
      <c r="E215" s="397" t="s">
        <v>145</v>
      </c>
      <c r="F215" s="429" t="s">
        <v>13820</v>
      </c>
      <c r="G215" s="430">
        <v>100483</v>
      </c>
      <c r="H215" s="431" t="s">
        <v>4318</v>
      </c>
      <c r="I215" s="430" t="s">
        <v>1164</v>
      </c>
      <c r="J215" s="396"/>
      <c r="K215" s="432">
        <v>707.27</v>
      </c>
      <c r="L215" s="396" t="s">
        <v>147</v>
      </c>
    </row>
    <row r="216" spans="1:12">
      <c r="A216" s="396"/>
      <c r="B216" s="396"/>
      <c r="C216" s="396"/>
      <c r="D216" s="396" t="s">
        <v>4432</v>
      </c>
      <c r="E216" s="397" t="s">
        <v>145</v>
      </c>
      <c r="F216" s="429" t="s">
        <v>13820</v>
      </c>
      <c r="G216" s="430">
        <v>100484</v>
      </c>
      <c r="H216" s="431" t="s">
        <v>4319</v>
      </c>
      <c r="I216" s="430" t="s">
        <v>1164</v>
      </c>
      <c r="J216" s="396"/>
      <c r="K216" s="432">
        <v>671.59</v>
      </c>
      <c r="L216" s="396" t="s">
        <v>4588</v>
      </c>
    </row>
    <row r="217" spans="1:12">
      <c r="A217" s="396"/>
      <c r="B217" s="396"/>
      <c r="C217" s="396"/>
      <c r="D217" s="396" t="s">
        <v>4432</v>
      </c>
      <c r="E217" s="397" t="s">
        <v>145</v>
      </c>
      <c r="F217" s="429" t="s">
        <v>13820</v>
      </c>
      <c r="G217" s="430">
        <v>100485</v>
      </c>
      <c r="H217" s="431" t="s">
        <v>4320</v>
      </c>
      <c r="I217" s="430" t="s">
        <v>1164</v>
      </c>
      <c r="J217" s="396"/>
      <c r="K217" s="432">
        <v>660.6</v>
      </c>
      <c r="L217" s="396" t="s">
        <v>4588</v>
      </c>
    </row>
    <row r="218" spans="1:12">
      <c r="A218" s="396"/>
      <c r="B218" s="396"/>
      <c r="C218" s="396"/>
      <c r="D218" s="396" t="s">
        <v>411</v>
      </c>
      <c r="E218" s="397" t="s">
        <v>145</v>
      </c>
      <c r="F218" s="429" t="s">
        <v>13423</v>
      </c>
      <c r="G218" s="430">
        <v>87373</v>
      </c>
      <c r="H218" s="431" t="s">
        <v>4269</v>
      </c>
      <c r="I218" s="430" t="s">
        <v>1164</v>
      </c>
      <c r="J218" s="396"/>
      <c r="K218" s="432">
        <v>768.08</v>
      </c>
      <c r="L218" s="396" t="s">
        <v>147</v>
      </c>
    </row>
    <row r="219" spans="1:12">
      <c r="A219" s="396"/>
      <c r="B219" s="396"/>
      <c r="C219" s="396"/>
      <c r="D219" s="396" t="s">
        <v>543</v>
      </c>
      <c r="E219" s="397" t="s">
        <v>145</v>
      </c>
      <c r="F219" s="429" t="s">
        <v>13423</v>
      </c>
      <c r="G219" s="430">
        <v>100454</v>
      </c>
      <c r="H219" s="431" t="s">
        <v>12673</v>
      </c>
      <c r="I219" s="430" t="s">
        <v>1164</v>
      </c>
      <c r="J219" s="396"/>
      <c r="K219" s="432">
        <v>0</v>
      </c>
      <c r="L219" s="396" t="s">
        <v>147</v>
      </c>
    </row>
    <row r="220" spans="1:12">
      <c r="A220" s="396"/>
      <c r="B220" s="396"/>
      <c r="C220" s="396"/>
      <c r="D220" s="396" t="s">
        <v>4561</v>
      </c>
      <c r="E220" s="397" t="s">
        <v>145</v>
      </c>
      <c r="F220" s="429" t="s">
        <v>12656</v>
      </c>
      <c r="G220" s="430">
        <v>87301</v>
      </c>
      <c r="H220" s="431" t="s">
        <v>4205</v>
      </c>
      <c r="I220" s="430" t="s">
        <v>1164</v>
      </c>
      <c r="J220" s="396"/>
      <c r="K220" s="432">
        <v>643.09</v>
      </c>
      <c r="L220" s="396" t="s">
        <v>147</v>
      </c>
    </row>
    <row r="221" spans="1:12">
      <c r="A221" s="396"/>
      <c r="B221" s="396"/>
      <c r="C221" s="396"/>
      <c r="D221" s="396" t="s">
        <v>2326</v>
      </c>
      <c r="E221" s="397" t="s">
        <v>145</v>
      </c>
      <c r="F221" s="429" t="s">
        <v>12656</v>
      </c>
      <c r="G221" s="430">
        <v>87302</v>
      </c>
      <c r="H221" s="431" t="s">
        <v>4206</v>
      </c>
      <c r="I221" s="430" t="s">
        <v>1164</v>
      </c>
      <c r="J221" s="396"/>
      <c r="K221" s="432">
        <v>640.07000000000005</v>
      </c>
      <c r="L221" s="396" t="s">
        <v>147</v>
      </c>
    </row>
    <row r="222" spans="1:12">
      <c r="A222" s="396"/>
      <c r="B222" s="396"/>
      <c r="C222" s="396"/>
      <c r="D222" s="396" t="s">
        <v>2326</v>
      </c>
      <c r="E222" s="397" t="s">
        <v>145</v>
      </c>
      <c r="F222" s="429" t="s">
        <v>12656</v>
      </c>
      <c r="G222" s="430">
        <v>87342</v>
      </c>
      <c r="H222" s="431" t="s">
        <v>4238</v>
      </c>
      <c r="I222" s="430" t="s">
        <v>1164</v>
      </c>
      <c r="J222" s="396"/>
      <c r="K222" s="432">
        <v>694.26</v>
      </c>
      <c r="L222" s="396" t="s">
        <v>147</v>
      </c>
    </row>
    <row r="223" spans="1:12">
      <c r="A223" s="396"/>
      <c r="B223" s="396"/>
      <c r="C223" s="396"/>
      <c r="D223" s="396" t="s">
        <v>2326</v>
      </c>
      <c r="E223" s="397" t="s">
        <v>145</v>
      </c>
      <c r="F223" s="429" t="s">
        <v>12656</v>
      </c>
      <c r="G223" s="430">
        <v>87343</v>
      </c>
      <c r="H223" s="431" t="s">
        <v>4239</v>
      </c>
      <c r="I223" s="430" t="s">
        <v>1164</v>
      </c>
      <c r="J223" s="396"/>
      <c r="K223" s="432">
        <v>640.9</v>
      </c>
      <c r="L223" s="396" t="s">
        <v>147</v>
      </c>
    </row>
    <row r="224" spans="1:12">
      <c r="A224" s="396"/>
      <c r="B224" s="396"/>
      <c r="C224" s="396"/>
      <c r="D224" s="396" t="s">
        <v>2326</v>
      </c>
      <c r="E224" s="397" t="s">
        <v>145</v>
      </c>
      <c r="F224" s="429" t="s">
        <v>12656</v>
      </c>
      <c r="G224" s="430">
        <v>87344</v>
      </c>
      <c r="H224" s="431" t="s">
        <v>4240</v>
      </c>
      <c r="I224" s="430" t="s">
        <v>1164</v>
      </c>
      <c r="J224" s="396"/>
      <c r="K224" s="432">
        <v>613.98</v>
      </c>
      <c r="L224" s="396" t="s">
        <v>147</v>
      </c>
    </row>
    <row r="225" spans="1:12">
      <c r="A225" s="396"/>
      <c r="B225" s="396"/>
      <c r="C225" s="396"/>
      <c r="D225" s="396" t="s">
        <v>2326</v>
      </c>
      <c r="E225" s="397" t="s">
        <v>145</v>
      </c>
      <c r="F225" s="429" t="s">
        <v>12656</v>
      </c>
      <c r="G225" s="430">
        <v>88631</v>
      </c>
      <c r="H225" s="431" t="s">
        <v>4304</v>
      </c>
      <c r="I225" s="430" t="s">
        <v>1164</v>
      </c>
      <c r="J225" s="396"/>
      <c r="K225" s="432">
        <v>634.61</v>
      </c>
      <c r="L225" s="396" t="s">
        <v>147</v>
      </c>
    </row>
    <row r="226" spans="1:12">
      <c r="A226" s="396"/>
      <c r="B226" s="396"/>
      <c r="C226" s="396"/>
      <c r="D226" s="396" t="s">
        <v>2326</v>
      </c>
      <c r="E226" s="397" t="s">
        <v>145</v>
      </c>
      <c r="F226" s="429" t="s">
        <v>12656</v>
      </c>
      <c r="G226" s="430">
        <v>100471</v>
      </c>
      <c r="H226" s="431" t="s">
        <v>12674</v>
      </c>
      <c r="I226" s="430" t="s">
        <v>1164</v>
      </c>
      <c r="J226" s="396"/>
      <c r="K226" s="432">
        <v>0</v>
      </c>
      <c r="L226" s="396" t="s">
        <v>147</v>
      </c>
    </row>
    <row r="227" spans="1:12">
      <c r="A227" s="396"/>
      <c r="B227" s="396"/>
      <c r="C227" s="396"/>
      <c r="D227" s="396" t="s">
        <v>2326</v>
      </c>
      <c r="E227" s="397" t="s">
        <v>145</v>
      </c>
      <c r="F227" s="429" t="s">
        <v>12656</v>
      </c>
      <c r="G227" s="430">
        <v>100490</v>
      </c>
      <c r="H227" s="431" t="s">
        <v>4325</v>
      </c>
      <c r="I227" s="430" t="s">
        <v>1164</v>
      </c>
      <c r="J227" s="396"/>
      <c r="K227" s="432">
        <v>532.47</v>
      </c>
      <c r="L227" s="396" t="s">
        <v>147</v>
      </c>
    </row>
    <row r="228" spans="1:12">
      <c r="A228" s="396"/>
      <c r="B228" s="396"/>
      <c r="C228" s="396"/>
      <c r="D228" s="396" t="s">
        <v>2326</v>
      </c>
      <c r="E228" s="397" t="s">
        <v>145</v>
      </c>
      <c r="F228" s="429" t="s">
        <v>12656</v>
      </c>
      <c r="G228" s="430">
        <v>100472</v>
      </c>
      <c r="H228" s="431" t="s">
        <v>4309</v>
      </c>
      <c r="I228" s="430" t="s">
        <v>1164</v>
      </c>
      <c r="J228" s="396"/>
      <c r="K228" s="432">
        <v>565.61</v>
      </c>
      <c r="L228" s="396" t="s">
        <v>147</v>
      </c>
    </row>
    <row r="229" spans="1:12">
      <c r="A229" s="396"/>
      <c r="B229" s="396"/>
      <c r="C229" s="396"/>
      <c r="D229" s="396" t="s">
        <v>2326</v>
      </c>
      <c r="E229" s="397" t="s">
        <v>145</v>
      </c>
      <c r="F229" s="429" t="s">
        <v>12656</v>
      </c>
      <c r="G229" s="430">
        <v>100473</v>
      </c>
      <c r="H229" s="431" t="s">
        <v>4310</v>
      </c>
      <c r="I229" s="430" t="s">
        <v>1164</v>
      </c>
      <c r="J229" s="396"/>
      <c r="K229" s="432">
        <v>528.69000000000005</v>
      </c>
      <c r="L229" s="396" t="s">
        <v>147</v>
      </c>
    </row>
    <row r="230" spans="1:12">
      <c r="A230" s="396"/>
      <c r="B230" s="396"/>
      <c r="C230" s="396"/>
      <c r="D230" s="396" t="s">
        <v>2326</v>
      </c>
      <c r="E230" s="397" t="s">
        <v>145</v>
      </c>
      <c r="F230" s="429" t="s">
        <v>12656</v>
      </c>
      <c r="G230" s="430">
        <v>100474</v>
      </c>
      <c r="H230" s="431" t="s">
        <v>4311</v>
      </c>
      <c r="I230" s="430" t="s">
        <v>1164</v>
      </c>
      <c r="J230" s="396"/>
      <c r="K230" s="432">
        <v>515.15</v>
      </c>
      <c r="L230" s="396" t="s">
        <v>147</v>
      </c>
    </row>
    <row r="231" spans="1:12">
      <c r="A231" s="396"/>
      <c r="B231" s="396"/>
      <c r="C231" s="396"/>
      <c r="D231" s="396" t="s">
        <v>2326</v>
      </c>
      <c r="E231" s="397" t="s">
        <v>145</v>
      </c>
      <c r="F231" s="429" t="s">
        <v>12656</v>
      </c>
      <c r="G231" s="430">
        <v>87379</v>
      </c>
      <c r="H231" s="431" t="s">
        <v>4275</v>
      </c>
      <c r="I231" s="430" t="s">
        <v>1164</v>
      </c>
      <c r="J231" s="396"/>
      <c r="K231" s="432">
        <v>4089.43</v>
      </c>
      <c r="L231" s="396" t="s">
        <v>147</v>
      </c>
    </row>
    <row r="232" spans="1:12">
      <c r="A232" s="396"/>
      <c r="B232" s="396"/>
      <c r="C232" s="396"/>
      <c r="D232" s="396" t="s">
        <v>2326</v>
      </c>
      <c r="E232" s="397" t="s">
        <v>145</v>
      </c>
      <c r="F232" s="429" t="s">
        <v>12656</v>
      </c>
      <c r="G232" s="430">
        <v>100460</v>
      </c>
      <c r="H232" s="431" t="s">
        <v>12675</v>
      </c>
      <c r="I232" s="430" t="s">
        <v>1164</v>
      </c>
      <c r="J232" s="396"/>
      <c r="K232" s="432">
        <v>0</v>
      </c>
      <c r="L232" s="396" t="s">
        <v>147</v>
      </c>
    </row>
    <row r="233" spans="1:12">
      <c r="A233" s="396"/>
      <c r="B233" s="396"/>
      <c r="C233" s="396"/>
      <c r="D233" s="396" t="s">
        <v>2326</v>
      </c>
      <c r="E233" s="397" t="s">
        <v>145</v>
      </c>
      <c r="F233" s="429" t="s">
        <v>12656</v>
      </c>
      <c r="G233" s="430">
        <v>87319</v>
      </c>
      <c r="H233" s="431" t="s">
        <v>4217</v>
      </c>
      <c r="I233" s="430" t="s">
        <v>1164</v>
      </c>
      <c r="J233" s="396"/>
      <c r="K233" s="432">
        <v>3981.88</v>
      </c>
      <c r="L233" s="396" t="s">
        <v>147</v>
      </c>
    </row>
    <row r="234" spans="1:12">
      <c r="A234" s="396"/>
      <c r="B234" s="396"/>
      <c r="C234" s="396"/>
      <c r="D234" s="396" t="s">
        <v>2326</v>
      </c>
      <c r="E234" s="397" t="s">
        <v>145</v>
      </c>
      <c r="F234" s="429" t="s">
        <v>12656</v>
      </c>
      <c r="G234" s="430">
        <v>87320</v>
      </c>
      <c r="H234" s="431" t="s">
        <v>4218</v>
      </c>
      <c r="I234" s="430" t="s">
        <v>1164</v>
      </c>
      <c r="J234" s="396"/>
      <c r="K234" s="432">
        <v>3994.21</v>
      </c>
      <c r="L234" s="396" t="s">
        <v>147</v>
      </c>
    </row>
    <row r="235" spans="1:12">
      <c r="A235" s="396"/>
      <c r="B235" s="396"/>
      <c r="C235" s="396"/>
      <c r="D235" s="396" t="s">
        <v>2326</v>
      </c>
      <c r="E235" s="397" t="s">
        <v>145</v>
      </c>
      <c r="F235" s="429" t="s">
        <v>12656</v>
      </c>
      <c r="G235" s="430">
        <v>87358</v>
      </c>
      <c r="H235" s="431" t="s">
        <v>4254</v>
      </c>
      <c r="I235" s="430" t="s">
        <v>1164</v>
      </c>
      <c r="J235" s="396"/>
      <c r="K235" s="432">
        <v>3927.94</v>
      </c>
      <c r="L235" s="396" t="s">
        <v>147</v>
      </c>
    </row>
    <row r="236" spans="1:12">
      <c r="A236" s="396"/>
      <c r="B236" s="396"/>
      <c r="C236" s="396"/>
      <c r="D236" s="396" t="s">
        <v>2326</v>
      </c>
      <c r="E236" s="397" t="s">
        <v>145</v>
      </c>
      <c r="F236" s="429" t="s">
        <v>12656</v>
      </c>
      <c r="G236" s="430">
        <v>87359</v>
      </c>
      <c r="H236" s="431" t="s">
        <v>4255</v>
      </c>
      <c r="I236" s="430" t="s">
        <v>1164</v>
      </c>
      <c r="J236" s="396"/>
      <c r="K236" s="432">
        <v>3912.74</v>
      </c>
      <c r="L236" s="396" t="s">
        <v>147</v>
      </c>
    </row>
    <row r="237" spans="1:12">
      <c r="A237" s="396"/>
      <c r="B237" s="396"/>
      <c r="C237" s="396"/>
      <c r="D237" s="396" t="s">
        <v>2326</v>
      </c>
      <c r="E237" s="397" t="s">
        <v>145</v>
      </c>
      <c r="F237" s="429" t="s">
        <v>12656</v>
      </c>
      <c r="G237" s="430">
        <v>87376</v>
      </c>
      <c r="H237" s="431" t="s">
        <v>4272</v>
      </c>
      <c r="I237" s="430" t="s">
        <v>1164</v>
      </c>
      <c r="J237" s="396"/>
      <c r="K237" s="432">
        <v>589.54</v>
      </c>
      <c r="L237" s="396" t="s">
        <v>147</v>
      </c>
    </row>
    <row r="238" spans="1:12">
      <c r="A238" s="396"/>
      <c r="B238" s="396"/>
      <c r="C238" s="396"/>
      <c r="D238" s="396" t="s">
        <v>2326</v>
      </c>
      <c r="E238" s="397" t="s">
        <v>145</v>
      </c>
      <c r="F238" s="429" t="s">
        <v>12656</v>
      </c>
      <c r="G238" s="430">
        <v>100457</v>
      </c>
      <c r="H238" s="431" t="s">
        <v>12676</v>
      </c>
      <c r="I238" s="430" t="s">
        <v>1164</v>
      </c>
      <c r="J238" s="396"/>
      <c r="K238" s="432">
        <v>0</v>
      </c>
      <c r="L238" s="396" t="s">
        <v>147</v>
      </c>
    </row>
    <row r="239" spans="1:12">
      <c r="A239" s="396"/>
      <c r="B239" s="396"/>
      <c r="C239" s="396"/>
      <c r="D239" s="396" t="s">
        <v>2326</v>
      </c>
      <c r="E239" s="397" t="s">
        <v>145</v>
      </c>
      <c r="F239" s="429" t="s">
        <v>12656</v>
      </c>
      <c r="G239" s="430">
        <v>87310</v>
      </c>
      <c r="H239" s="431" t="s">
        <v>4211</v>
      </c>
      <c r="I239" s="430" t="s">
        <v>1164</v>
      </c>
      <c r="J239" s="396"/>
      <c r="K239" s="432">
        <v>458.47</v>
      </c>
      <c r="L239" s="396" t="s">
        <v>147</v>
      </c>
    </row>
    <row r="240" spans="1:12">
      <c r="A240" s="396"/>
      <c r="B240" s="396"/>
      <c r="C240" s="396"/>
      <c r="D240" s="396" t="s">
        <v>2326</v>
      </c>
      <c r="E240" s="397" t="s">
        <v>145</v>
      </c>
      <c r="F240" s="429" t="s">
        <v>12656</v>
      </c>
      <c r="G240" s="430">
        <v>87311</v>
      </c>
      <c r="H240" s="431" t="s">
        <v>4212</v>
      </c>
      <c r="I240" s="430" t="s">
        <v>1164</v>
      </c>
      <c r="J240" s="396"/>
      <c r="K240" s="432">
        <v>453.47</v>
      </c>
      <c r="L240" s="396" t="s">
        <v>147</v>
      </c>
    </row>
    <row r="241" spans="1:12">
      <c r="A241" s="396"/>
      <c r="B241" s="396"/>
      <c r="C241" s="396"/>
      <c r="D241" s="396" t="s">
        <v>2326</v>
      </c>
      <c r="E241" s="397" t="s">
        <v>145</v>
      </c>
      <c r="F241" s="429" t="s">
        <v>12656</v>
      </c>
      <c r="G241" s="430">
        <v>87350</v>
      </c>
      <c r="H241" s="431" t="s">
        <v>4246</v>
      </c>
      <c r="I241" s="430" t="s">
        <v>1164</v>
      </c>
      <c r="J241" s="396"/>
      <c r="K241" s="432">
        <v>491.89</v>
      </c>
      <c r="L241" s="396" t="s">
        <v>147</v>
      </c>
    </row>
    <row r="242" spans="1:12">
      <c r="A242" s="396"/>
      <c r="B242" s="396"/>
      <c r="C242" s="396"/>
      <c r="D242" s="396" t="s">
        <v>2326</v>
      </c>
      <c r="E242" s="397" t="s">
        <v>145</v>
      </c>
      <c r="F242" s="429" t="s">
        <v>12656</v>
      </c>
      <c r="G242" s="430">
        <v>87351</v>
      </c>
      <c r="H242" s="431" t="s">
        <v>4247</v>
      </c>
      <c r="I242" s="430" t="s">
        <v>1164</v>
      </c>
      <c r="J242" s="396"/>
      <c r="K242" s="432">
        <v>438.33</v>
      </c>
      <c r="L242" s="396" t="s">
        <v>147</v>
      </c>
    </row>
    <row r="243" spans="1:12">
      <c r="A243" s="396"/>
      <c r="B243" s="396"/>
      <c r="C243" s="396"/>
      <c r="D243" s="396" t="s">
        <v>2326</v>
      </c>
      <c r="E243" s="397" t="s">
        <v>145</v>
      </c>
      <c r="F243" s="429" t="s">
        <v>12656</v>
      </c>
      <c r="G243" s="430">
        <v>87374</v>
      </c>
      <c r="H243" s="431" t="s">
        <v>4270</v>
      </c>
      <c r="I243" s="430" t="s">
        <v>1164</v>
      </c>
      <c r="J243" s="396"/>
      <c r="K243" s="432">
        <v>719.08</v>
      </c>
      <c r="L243" s="396" t="s">
        <v>147</v>
      </c>
    </row>
    <row r="244" spans="1:12">
      <c r="A244" s="396"/>
      <c r="B244" s="396"/>
      <c r="C244" s="396"/>
      <c r="D244" s="396" t="s">
        <v>2326</v>
      </c>
      <c r="E244" s="397" t="s">
        <v>145</v>
      </c>
      <c r="F244" s="429" t="s">
        <v>12656</v>
      </c>
      <c r="G244" s="430">
        <v>100455</v>
      </c>
      <c r="H244" s="431" t="s">
        <v>12677</v>
      </c>
      <c r="I244" s="430" t="s">
        <v>1164</v>
      </c>
      <c r="J244" s="396"/>
      <c r="K244" s="432">
        <v>0</v>
      </c>
      <c r="L244" s="396" t="s">
        <v>147</v>
      </c>
    </row>
    <row r="245" spans="1:12">
      <c r="A245" s="396"/>
      <c r="B245" s="396"/>
      <c r="C245" s="396"/>
      <c r="D245" s="396" t="s">
        <v>2326</v>
      </c>
      <c r="E245" s="397" t="s">
        <v>145</v>
      </c>
      <c r="F245" s="429" t="s">
        <v>12656</v>
      </c>
      <c r="G245" s="430">
        <v>87304</v>
      </c>
      <c r="H245" s="431" t="s">
        <v>4207</v>
      </c>
      <c r="I245" s="430" t="s">
        <v>1164</v>
      </c>
      <c r="J245" s="396"/>
      <c r="K245" s="432">
        <v>586.79999999999995</v>
      </c>
      <c r="L245" s="396" t="s">
        <v>147</v>
      </c>
    </row>
    <row r="246" spans="1:12">
      <c r="A246" s="396"/>
      <c r="B246" s="396"/>
      <c r="C246" s="396"/>
      <c r="D246" s="396" t="s">
        <v>2326</v>
      </c>
      <c r="E246" s="397" t="s">
        <v>145</v>
      </c>
      <c r="F246" s="429" t="s">
        <v>12656</v>
      </c>
      <c r="G246" s="430">
        <v>87305</v>
      </c>
      <c r="H246" s="431" t="s">
        <v>4208</v>
      </c>
      <c r="I246" s="430" t="s">
        <v>1164</v>
      </c>
      <c r="J246" s="396"/>
      <c r="K246" s="432">
        <v>592.15</v>
      </c>
      <c r="L246" s="396" t="s">
        <v>147</v>
      </c>
    </row>
    <row r="247" spans="1:12">
      <c r="A247" s="396"/>
      <c r="B247" s="396"/>
      <c r="C247" s="396"/>
      <c r="D247" s="396" t="s">
        <v>2326</v>
      </c>
      <c r="E247" s="397" t="s">
        <v>145</v>
      </c>
      <c r="F247" s="429" t="s">
        <v>12656</v>
      </c>
      <c r="G247" s="430">
        <v>87345</v>
      </c>
      <c r="H247" s="431" t="s">
        <v>4241</v>
      </c>
      <c r="I247" s="430" t="s">
        <v>1164</v>
      </c>
      <c r="J247" s="396"/>
      <c r="K247" s="432">
        <v>628.66999999999996</v>
      </c>
      <c r="L247" s="396" t="s">
        <v>147</v>
      </c>
    </row>
    <row r="248" spans="1:12">
      <c r="A248" s="396"/>
      <c r="B248" s="396"/>
      <c r="C248" s="396"/>
      <c r="D248" s="396" t="s">
        <v>2326</v>
      </c>
      <c r="E248" s="397" t="s">
        <v>145</v>
      </c>
      <c r="F248" s="429" t="s">
        <v>12656</v>
      </c>
      <c r="G248" s="430">
        <v>87346</v>
      </c>
      <c r="H248" s="431" t="s">
        <v>4242</v>
      </c>
      <c r="I248" s="430" t="s">
        <v>1164</v>
      </c>
      <c r="J248" s="396"/>
      <c r="K248" s="432">
        <v>584.92999999999995</v>
      </c>
      <c r="L248" s="396" t="s">
        <v>147</v>
      </c>
    </row>
    <row r="249" spans="1:12">
      <c r="A249" s="396"/>
      <c r="B249" s="396"/>
      <c r="C249" s="396"/>
      <c r="D249" s="396" t="s">
        <v>2326</v>
      </c>
      <c r="E249" s="397" t="s">
        <v>145</v>
      </c>
      <c r="F249" s="429" t="s">
        <v>12656</v>
      </c>
      <c r="G249" s="430">
        <v>87347</v>
      </c>
      <c r="H249" s="431" t="s">
        <v>4243</v>
      </c>
      <c r="I249" s="430" t="s">
        <v>1164</v>
      </c>
      <c r="J249" s="396"/>
      <c r="K249" s="432">
        <v>563.63</v>
      </c>
      <c r="L249" s="396" t="s">
        <v>147</v>
      </c>
    </row>
    <row r="250" spans="1:12">
      <c r="A250" s="396"/>
      <c r="B250" s="396"/>
      <c r="C250" s="396"/>
      <c r="D250" s="396" t="s">
        <v>2326</v>
      </c>
      <c r="E250" s="397" t="s">
        <v>145</v>
      </c>
      <c r="F250" s="429" t="s">
        <v>12656</v>
      </c>
      <c r="G250" s="430">
        <v>87366</v>
      </c>
      <c r="H250" s="431" t="s">
        <v>4262</v>
      </c>
      <c r="I250" s="430" t="s">
        <v>1164</v>
      </c>
      <c r="J250" s="396"/>
      <c r="K250" s="432">
        <v>618.13</v>
      </c>
      <c r="L250" s="396" t="s">
        <v>147</v>
      </c>
    </row>
    <row r="251" spans="1:12">
      <c r="A251" s="396"/>
      <c r="B251" s="396"/>
      <c r="C251" s="396"/>
      <c r="D251" s="396" t="s">
        <v>2326</v>
      </c>
      <c r="E251" s="397" t="s">
        <v>145</v>
      </c>
      <c r="F251" s="429" t="s">
        <v>12656</v>
      </c>
      <c r="G251" s="430">
        <v>100448</v>
      </c>
      <c r="H251" s="431" t="s">
        <v>12678</v>
      </c>
      <c r="I251" s="430" t="s">
        <v>1164</v>
      </c>
      <c r="J251" s="396"/>
      <c r="K251" s="432">
        <v>0</v>
      </c>
      <c r="L251" s="396" t="s">
        <v>147</v>
      </c>
    </row>
    <row r="252" spans="1:12">
      <c r="A252" s="396"/>
      <c r="B252" s="396"/>
      <c r="C252" s="396"/>
      <c r="D252" s="396" t="s">
        <v>2326</v>
      </c>
      <c r="E252" s="397" t="s">
        <v>145</v>
      </c>
      <c r="F252" s="429" t="s">
        <v>12656</v>
      </c>
      <c r="G252" s="430">
        <v>87283</v>
      </c>
      <c r="H252" s="431" t="s">
        <v>4193</v>
      </c>
      <c r="I252" s="430" t="s">
        <v>1164</v>
      </c>
      <c r="J252" s="396"/>
      <c r="K252" s="432">
        <v>482.72</v>
      </c>
      <c r="L252" s="396" t="s">
        <v>147</v>
      </c>
    </row>
    <row r="253" spans="1:12">
      <c r="A253" s="396"/>
      <c r="B253" s="396"/>
      <c r="C253" s="396"/>
      <c r="D253" s="396" t="s">
        <v>3467</v>
      </c>
      <c r="E253" s="397" t="s">
        <v>145</v>
      </c>
      <c r="F253" s="429" t="s">
        <v>12656</v>
      </c>
      <c r="G253" s="430">
        <v>87284</v>
      </c>
      <c r="H253" s="431" t="s">
        <v>4194</v>
      </c>
      <c r="I253" s="430" t="s">
        <v>1164</v>
      </c>
      <c r="J253" s="396"/>
      <c r="K253" s="432">
        <v>479.86</v>
      </c>
      <c r="L253" s="396" t="s">
        <v>147</v>
      </c>
    </row>
    <row r="254" spans="1:12">
      <c r="A254" s="396"/>
      <c r="B254" s="396"/>
      <c r="C254" s="396"/>
      <c r="D254" s="396" t="s">
        <v>3467</v>
      </c>
      <c r="E254" s="397" t="s">
        <v>145</v>
      </c>
      <c r="F254" s="429" t="s">
        <v>12656</v>
      </c>
      <c r="G254" s="430">
        <v>87329</v>
      </c>
      <c r="H254" s="431" t="s">
        <v>4225</v>
      </c>
      <c r="I254" s="430" t="s">
        <v>1164</v>
      </c>
      <c r="J254" s="396"/>
      <c r="K254" s="432">
        <v>512.15</v>
      </c>
      <c r="L254" s="396" t="s">
        <v>147</v>
      </c>
    </row>
    <row r="255" spans="1:12">
      <c r="A255" s="396"/>
      <c r="B255" s="396"/>
      <c r="C255" s="396"/>
      <c r="D255" s="396" t="s">
        <v>3467</v>
      </c>
      <c r="E255" s="397" t="s">
        <v>145</v>
      </c>
      <c r="F255" s="429" t="s">
        <v>12656</v>
      </c>
      <c r="G255" s="430">
        <v>87330</v>
      </c>
      <c r="H255" s="431" t="s">
        <v>4226</v>
      </c>
      <c r="I255" s="430" t="s">
        <v>1164</v>
      </c>
      <c r="J255" s="396"/>
      <c r="K255" s="432">
        <v>462.76</v>
      </c>
      <c r="L255" s="396" t="s">
        <v>147</v>
      </c>
    </row>
    <row r="256" spans="1:12">
      <c r="A256" s="396"/>
      <c r="B256" s="396"/>
      <c r="C256" s="396"/>
      <c r="D256" s="396" t="s">
        <v>3467</v>
      </c>
      <c r="E256" s="397" t="s">
        <v>145</v>
      </c>
      <c r="F256" s="429" t="s">
        <v>12656</v>
      </c>
      <c r="G256" s="430">
        <v>87375</v>
      </c>
      <c r="H256" s="431" t="s">
        <v>4271</v>
      </c>
      <c r="I256" s="430" t="s">
        <v>1164</v>
      </c>
      <c r="J256" s="396"/>
      <c r="K256" s="432">
        <v>687.67</v>
      </c>
      <c r="L256" s="396" t="s">
        <v>147</v>
      </c>
    </row>
    <row r="257" spans="1:12">
      <c r="A257" s="396"/>
      <c r="B257" s="396"/>
      <c r="C257" s="396"/>
      <c r="D257" s="396" t="s">
        <v>3467</v>
      </c>
      <c r="E257" s="397" t="s">
        <v>145</v>
      </c>
      <c r="F257" s="429" t="s">
        <v>12656</v>
      </c>
      <c r="G257" s="430">
        <v>100456</v>
      </c>
      <c r="H257" s="431" t="s">
        <v>12679</v>
      </c>
      <c r="I257" s="430" t="s">
        <v>1164</v>
      </c>
      <c r="J257" s="396"/>
      <c r="K257" s="432">
        <v>0</v>
      </c>
      <c r="L257" s="396" t="s">
        <v>147</v>
      </c>
    </row>
    <row r="258" spans="1:12">
      <c r="A258" s="396"/>
      <c r="B258" s="396"/>
      <c r="C258" s="396"/>
      <c r="D258" s="396" t="s">
        <v>1304</v>
      </c>
      <c r="E258" s="397" t="s">
        <v>145</v>
      </c>
      <c r="F258" s="429" t="s">
        <v>12656</v>
      </c>
      <c r="G258" s="430">
        <v>87307</v>
      </c>
      <c r="H258" s="431" t="s">
        <v>4209</v>
      </c>
      <c r="I258" s="430" t="s">
        <v>1164</v>
      </c>
      <c r="J258" s="396"/>
      <c r="K258" s="432">
        <v>557.86</v>
      </c>
      <c r="L258" s="396" t="s">
        <v>147</v>
      </c>
    </row>
    <row r="259" spans="1:12">
      <c r="A259" s="396"/>
      <c r="B259" s="396"/>
      <c r="C259" s="396"/>
      <c r="D259" s="396" t="s">
        <v>1304</v>
      </c>
      <c r="E259" s="397" t="s">
        <v>145</v>
      </c>
      <c r="F259" s="429" t="s">
        <v>12656</v>
      </c>
      <c r="G259" s="430">
        <v>87308</v>
      </c>
      <c r="H259" s="431" t="s">
        <v>4210</v>
      </c>
      <c r="I259" s="430" t="s">
        <v>1164</v>
      </c>
      <c r="J259" s="396"/>
      <c r="K259" s="432">
        <v>552.80999999999995</v>
      </c>
      <c r="L259" s="396" t="s">
        <v>147</v>
      </c>
    </row>
    <row r="260" spans="1:12">
      <c r="A260" s="396"/>
      <c r="B260" s="396"/>
      <c r="C260" s="396"/>
      <c r="D260" s="396" t="s">
        <v>1304</v>
      </c>
      <c r="E260" s="397" t="s">
        <v>145</v>
      </c>
      <c r="F260" s="429" t="s">
        <v>12656</v>
      </c>
      <c r="G260" s="430">
        <v>87348</v>
      </c>
      <c r="H260" s="431" t="s">
        <v>4244</v>
      </c>
      <c r="I260" s="430" t="s">
        <v>1164</v>
      </c>
      <c r="J260" s="396"/>
      <c r="K260" s="432">
        <v>580.29</v>
      </c>
      <c r="L260" s="396" t="s">
        <v>147</v>
      </c>
    </row>
    <row r="261" spans="1:12">
      <c r="A261" s="396"/>
      <c r="B261" s="396"/>
      <c r="C261" s="396"/>
      <c r="D261" s="396" t="s">
        <v>1304</v>
      </c>
      <c r="E261" s="397" t="s">
        <v>145</v>
      </c>
      <c r="F261" s="429" t="s">
        <v>12656</v>
      </c>
      <c r="G261" s="430">
        <v>87349</v>
      </c>
      <c r="H261" s="431" t="s">
        <v>4245</v>
      </c>
      <c r="I261" s="430" t="s">
        <v>1164</v>
      </c>
      <c r="J261" s="396"/>
      <c r="K261" s="432">
        <v>525.37</v>
      </c>
      <c r="L261" s="396" t="s">
        <v>147</v>
      </c>
    </row>
    <row r="262" spans="1:12">
      <c r="A262" s="396"/>
      <c r="B262" s="396"/>
      <c r="C262" s="396"/>
      <c r="D262" s="396" t="s">
        <v>4432</v>
      </c>
      <c r="E262" s="397" t="s">
        <v>145</v>
      </c>
      <c r="F262" s="429" t="s">
        <v>12656</v>
      </c>
      <c r="G262" s="430">
        <v>87365</v>
      </c>
      <c r="H262" s="431" t="s">
        <v>4261</v>
      </c>
      <c r="I262" s="430" t="s">
        <v>1164</v>
      </c>
      <c r="J262" s="396"/>
      <c r="K262" s="432">
        <v>588.08000000000004</v>
      </c>
      <c r="L262" s="396" t="s">
        <v>4588</v>
      </c>
    </row>
    <row r="263" spans="1:12">
      <c r="A263" s="396"/>
      <c r="B263" s="396"/>
      <c r="C263" s="396"/>
      <c r="D263" s="396" t="s">
        <v>4432</v>
      </c>
      <c r="E263" s="397" t="s">
        <v>145</v>
      </c>
      <c r="F263" s="429" t="s">
        <v>12656</v>
      </c>
      <c r="G263" s="430">
        <v>100447</v>
      </c>
      <c r="H263" s="431" t="s">
        <v>12680</v>
      </c>
      <c r="I263" s="430" t="s">
        <v>1164</v>
      </c>
      <c r="J263" s="396"/>
      <c r="K263" s="432">
        <v>0</v>
      </c>
      <c r="L263" s="396" t="s">
        <v>4588</v>
      </c>
    </row>
    <row r="264" spans="1:12">
      <c r="A264" s="396"/>
      <c r="B264" s="396"/>
      <c r="C264" s="396"/>
      <c r="D264" s="396" t="s">
        <v>4432</v>
      </c>
      <c r="E264" s="397" t="s">
        <v>145</v>
      </c>
      <c r="F264" s="429" t="s">
        <v>12656</v>
      </c>
      <c r="G264" s="430">
        <v>87280</v>
      </c>
      <c r="H264" s="431" t="s">
        <v>4191</v>
      </c>
      <c r="I264" s="430" t="s">
        <v>1164</v>
      </c>
      <c r="J264" s="396"/>
      <c r="K264" s="432">
        <v>463.97</v>
      </c>
      <c r="L264" s="396" t="s">
        <v>4588</v>
      </c>
    </row>
    <row r="265" spans="1:12">
      <c r="A265" s="396"/>
      <c r="B265" s="396"/>
      <c r="C265" s="396"/>
      <c r="D265" s="396" t="s">
        <v>4432</v>
      </c>
      <c r="E265" s="397" t="s">
        <v>145</v>
      </c>
      <c r="F265" s="429" t="s">
        <v>12656</v>
      </c>
      <c r="G265" s="430">
        <v>87281</v>
      </c>
      <c r="H265" s="431" t="s">
        <v>4192</v>
      </c>
      <c r="I265" s="430" t="s">
        <v>1164</v>
      </c>
      <c r="J265" s="396"/>
      <c r="K265" s="432">
        <v>462.67</v>
      </c>
      <c r="L265" s="396" t="s">
        <v>4588</v>
      </c>
    </row>
    <row r="266" spans="1:12">
      <c r="A266" s="396"/>
      <c r="B266" s="396"/>
      <c r="C266" s="396"/>
      <c r="D266" s="396" t="s">
        <v>4432</v>
      </c>
      <c r="E266" s="397" t="s">
        <v>145</v>
      </c>
      <c r="F266" s="429" t="s">
        <v>12656</v>
      </c>
      <c r="G266" s="430">
        <v>87327</v>
      </c>
      <c r="H266" s="431" t="s">
        <v>4223</v>
      </c>
      <c r="I266" s="430" t="s">
        <v>1164</v>
      </c>
      <c r="J266" s="396"/>
      <c r="K266" s="432">
        <v>480.52</v>
      </c>
      <c r="L266" s="396" t="s">
        <v>4588</v>
      </c>
    </row>
    <row r="267" spans="1:12">
      <c r="A267" s="396"/>
      <c r="B267" s="396"/>
      <c r="C267" s="396"/>
      <c r="D267" s="396" t="s">
        <v>4432</v>
      </c>
      <c r="E267" s="397" t="s">
        <v>145</v>
      </c>
      <c r="F267" s="429" t="s">
        <v>12656</v>
      </c>
      <c r="G267" s="430">
        <v>87328</v>
      </c>
      <c r="H267" s="431" t="s">
        <v>4224</v>
      </c>
      <c r="I267" s="430" t="s">
        <v>1164</v>
      </c>
      <c r="J267" s="396"/>
      <c r="K267" s="432">
        <v>437.28</v>
      </c>
      <c r="L267" s="396" t="s">
        <v>4588</v>
      </c>
    </row>
    <row r="268" spans="1:12">
      <c r="A268" s="396"/>
      <c r="B268" s="396"/>
      <c r="C268" s="396"/>
      <c r="D268" s="396" t="s">
        <v>4432</v>
      </c>
      <c r="E268" s="397" t="s">
        <v>145</v>
      </c>
      <c r="F268" s="429" t="s">
        <v>12656</v>
      </c>
      <c r="G268" s="430">
        <v>87410</v>
      </c>
      <c r="H268" s="431" t="s">
        <v>4299</v>
      </c>
      <c r="I268" s="430" t="s">
        <v>1164</v>
      </c>
      <c r="J268" s="396"/>
      <c r="K268" s="432">
        <v>844.76</v>
      </c>
      <c r="L268" s="396" t="s">
        <v>4588</v>
      </c>
    </row>
    <row r="269" spans="1:12">
      <c r="A269" s="396"/>
      <c r="B269" s="396"/>
      <c r="C269" s="396"/>
      <c r="D269" s="396" t="s">
        <v>4432</v>
      </c>
      <c r="E269" s="397" t="s">
        <v>145</v>
      </c>
      <c r="F269" s="429" t="s">
        <v>12656</v>
      </c>
      <c r="G269" s="430">
        <v>95577</v>
      </c>
      <c r="H269" s="431" t="s">
        <v>1704</v>
      </c>
      <c r="I269" s="430" t="s">
        <v>1156</v>
      </c>
      <c r="J269" s="396"/>
      <c r="K269" s="432">
        <v>9.7899999999999991</v>
      </c>
      <c r="L269" s="396" t="s">
        <v>4588</v>
      </c>
    </row>
    <row r="270" spans="1:12">
      <c r="A270" s="396"/>
      <c r="B270" s="396"/>
      <c r="C270" s="396"/>
      <c r="D270" s="396" t="s">
        <v>4432</v>
      </c>
      <c r="E270" s="397" t="s">
        <v>145</v>
      </c>
      <c r="F270" s="429" t="s">
        <v>12656</v>
      </c>
      <c r="G270" s="430">
        <v>95578</v>
      </c>
      <c r="H270" s="431" t="s">
        <v>1705</v>
      </c>
      <c r="I270" s="430" t="s">
        <v>1156</v>
      </c>
      <c r="J270" s="396"/>
      <c r="K270" s="432">
        <v>8.16</v>
      </c>
      <c r="L270" s="396" t="s">
        <v>4588</v>
      </c>
    </row>
    <row r="271" spans="1:12">
      <c r="A271" s="396"/>
      <c r="B271" s="396"/>
      <c r="C271" s="396"/>
      <c r="D271" s="396" t="s">
        <v>4432</v>
      </c>
      <c r="E271" s="397" t="s">
        <v>145</v>
      </c>
      <c r="F271" s="429" t="s">
        <v>12656</v>
      </c>
      <c r="G271" s="430">
        <v>95579</v>
      </c>
      <c r="H271" s="431" t="s">
        <v>1706</v>
      </c>
      <c r="I271" s="430" t="s">
        <v>1156</v>
      </c>
      <c r="J271" s="396"/>
      <c r="K271" s="432">
        <v>7.89</v>
      </c>
      <c r="L271" s="396" t="s">
        <v>4588</v>
      </c>
    </row>
    <row r="272" spans="1:12">
      <c r="A272" s="396"/>
      <c r="B272" s="396"/>
      <c r="C272" s="396"/>
      <c r="D272" s="396" t="s">
        <v>4432</v>
      </c>
      <c r="E272" s="397" t="s">
        <v>145</v>
      </c>
      <c r="F272" s="429" t="s">
        <v>12656</v>
      </c>
      <c r="G272" s="430">
        <v>95580</v>
      </c>
      <c r="H272" s="431" t="s">
        <v>1707</v>
      </c>
      <c r="I272" s="430" t="s">
        <v>1156</v>
      </c>
      <c r="J272" s="396"/>
      <c r="K272" s="432">
        <v>9.08</v>
      </c>
      <c r="L272" s="396" t="s">
        <v>4588</v>
      </c>
    </row>
    <row r="273" spans="1:12">
      <c r="A273" s="396"/>
      <c r="B273" s="396"/>
      <c r="C273" s="396"/>
      <c r="D273" s="396" t="s">
        <v>4432</v>
      </c>
      <c r="E273" s="397" t="s">
        <v>145</v>
      </c>
      <c r="F273" s="429" t="s">
        <v>12656</v>
      </c>
      <c r="G273" s="430">
        <v>95581</v>
      </c>
      <c r="H273" s="431" t="s">
        <v>1708</v>
      </c>
      <c r="I273" s="430" t="s">
        <v>1156</v>
      </c>
      <c r="J273" s="396"/>
      <c r="K273" s="432">
        <v>9.0399999999999991</v>
      </c>
      <c r="L273" s="396" t="s">
        <v>4588</v>
      </c>
    </row>
    <row r="274" spans="1:12">
      <c r="A274" s="396"/>
      <c r="B274" s="396"/>
      <c r="C274" s="396"/>
      <c r="D274" s="396" t="s">
        <v>4432</v>
      </c>
      <c r="E274" s="397" t="s">
        <v>145</v>
      </c>
      <c r="F274" s="429" t="s">
        <v>12656</v>
      </c>
      <c r="G274" s="430">
        <v>95582</v>
      </c>
      <c r="H274" s="431" t="s">
        <v>1709</v>
      </c>
      <c r="I274" s="430" t="s">
        <v>1156</v>
      </c>
      <c r="J274" s="396"/>
      <c r="K274" s="432">
        <v>9.83</v>
      </c>
      <c r="L274" s="396" t="s">
        <v>4588</v>
      </c>
    </row>
    <row r="275" spans="1:12">
      <c r="A275" s="396"/>
      <c r="B275" s="396"/>
      <c r="C275" s="396"/>
      <c r="D275" s="396" t="s">
        <v>4432</v>
      </c>
      <c r="E275" s="397" t="s">
        <v>145</v>
      </c>
      <c r="F275" s="429" t="s">
        <v>12656</v>
      </c>
      <c r="G275" s="430">
        <v>95576</v>
      </c>
      <c r="H275" s="431" t="s">
        <v>1703</v>
      </c>
      <c r="I275" s="430" t="s">
        <v>1156</v>
      </c>
      <c r="J275" s="396"/>
      <c r="K275" s="432">
        <v>11.51</v>
      </c>
      <c r="L275" s="396" t="s">
        <v>4588</v>
      </c>
    </row>
    <row r="276" spans="1:12">
      <c r="A276" s="396"/>
      <c r="B276" s="396"/>
      <c r="C276" s="396"/>
      <c r="D276" s="396" t="s">
        <v>4561</v>
      </c>
      <c r="E276" s="397" t="s">
        <v>145</v>
      </c>
      <c r="F276" s="429" t="s">
        <v>12656</v>
      </c>
      <c r="G276" s="430">
        <v>95583</v>
      </c>
      <c r="H276" s="431" t="s">
        <v>1710</v>
      </c>
      <c r="I276" s="430" t="s">
        <v>1156</v>
      </c>
      <c r="J276" s="396"/>
      <c r="K276" s="432">
        <v>14.43</v>
      </c>
      <c r="L276" s="396" t="s">
        <v>147</v>
      </c>
    </row>
    <row r="277" spans="1:12">
      <c r="A277" s="396"/>
      <c r="B277" s="396"/>
      <c r="C277" s="396"/>
      <c r="D277" s="396" t="s">
        <v>4560</v>
      </c>
      <c r="E277" s="397" t="s">
        <v>145</v>
      </c>
      <c r="F277" s="429" t="s">
        <v>12656</v>
      </c>
      <c r="G277" s="430">
        <v>95584</v>
      </c>
      <c r="H277" s="431" t="s">
        <v>1711</v>
      </c>
      <c r="I277" s="430" t="s">
        <v>1156</v>
      </c>
      <c r="J277" s="396"/>
      <c r="K277" s="432">
        <v>12.74</v>
      </c>
      <c r="L277" s="396" t="s">
        <v>147</v>
      </c>
    </row>
    <row r="278" spans="1:12">
      <c r="A278" s="396"/>
      <c r="B278" s="396"/>
      <c r="C278" s="396"/>
      <c r="D278" s="396" t="s">
        <v>4560</v>
      </c>
      <c r="E278" s="397" t="s">
        <v>145</v>
      </c>
      <c r="F278" s="429" t="s">
        <v>12656</v>
      </c>
      <c r="G278" s="430">
        <v>95593</v>
      </c>
      <c r="H278" s="431" t="s">
        <v>1713</v>
      </c>
      <c r="I278" s="430" t="s">
        <v>1156</v>
      </c>
      <c r="J278" s="396"/>
      <c r="K278" s="432">
        <v>12.74</v>
      </c>
      <c r="L278" s="396" t="s">
        <v>147</v>
      </c>
    </row>
    <row r="279" spans="1:12">
      <c r="A279" s="396"/>
      <c r="B279" s="396"/>
      <c r="C279" s="396"/>
      <c r="D279" s="396" t="s">
        <v>4560</v>
      </c>
      <c r="E279" s="397" t="s">
        <v>145</v>
      </c>
      <c r="F279" s="429" t="s">
        <v>12656</v>
      </c>
      <c r="G279" s="430">
        <v>95592</v>
      </c>
      <c r="H279" s="431" t="s">
        <v>1712</v>
      </c>
      <c r="I279" s="430" t="s">
        <v>1156</v>
      </c>
      <c r="J279" s="396"/>
      <c r="K279" s="432">
        <v>14.43</v>
      </c>
      <c r="L279" s="396" t="s">
        <v>147</v>
      </c>
    </row>
    <row r="280" spans="1:12">
      <c r="A280" s="396"/>
      <c r="B280" s="396"/>
      <c r="C280" s="396"/>
      <c r="D280" s="396" t="s">
        <v>1423</v>
      </c>
      <c r="E280" s="397" t="s">
        <v>145</v>
      </c>
      <c r="F280" s="429" t="s">
        <v>12656</v>
      </c>
      <c r="G280" s="430">
        <v>92919</v>
      </c>
      <c r="H280" s="431" t="s">
        <v>1698</v>
      </c>
      <c r="I280" s="430" t="s">
        <v>1156</v>
      </c>
      <c r="J280" s="396"/>
      <c r="K280" s="432">
        <v>11.01</v>
      </c>
      <c r="L280" s="396" t="s">
        <v>147</v>
      </c>
    </row>
    <row r="281" spans="1:12">
      <c r="A281" s="396"/>
      <c r="B281" s="396"/>
      <c r="C281" s="396"/>
      <c r="D281" s="396" t="s">
        <v>1423</v>
      </c>
      <c r="E281" s="397" t="s">
        <v>145</v>
      </c>
      <c r="F281" s="429" t="s">
        <v>12656</v>
      </c>
      <c r="G281" s="430">
        <v>92921</v>
      </c>
      <c r="H281" s="431" t="s">
        <v>1699</v>
      </c>
      <c r="I281" s="430" t="s">
        <v>1156</v>
      </c>
      <c r="J281" s="396"/>
      <c r="K281" s="432">
        <v>9.1</v>
      </c>
      <c r="L281" s="396" t="s">
        <v>147</v>
      </c>
    </row>
    <row r="282" spans="1:12">
      <c r="A282" s="396"/>
      <c r="B282" s="396"/>
      <c r="C282" s="396"/>
      <c r="D282" s="396" t="s">
        <v>2094</v>
      </c>
      <c r="E282" s="397" t="s">
        <v>145</v>
      </c>
      <c r="F282" s="429" t="s">
        <v>12656</v>
      </c>
      <c r="G282" s="430">
        <v>92922</v>
      </c>
      <c r="H282" s="431" t="s">
        <v>1700</v>
      </c>
      <c r="I282" s="430" t="s">
        <v>1156</v>
      </c>
      <c r="J282" s="396"/>
      <c r="K282" s="432">
        <v>8.68</v>
      </c>
      <c r="L282" s="396" t="s">
        <v>147</v>
      </c>
    </row>
    <row r="283" spans="1:12">
      <c r="A283" s="396"/>
      <c r="B283" s="396"/>
      <c r="C283" s="396"/>
      <c r="D283" s="396" t="s">
        <v>2094</v>
      </c>
      <c r="E283" s="397" t="s">
        <v>145</v>
      </c>
      <c r="F283" s="429" t="s">
        <v>12656</v>
      </c>
      <c r="G283" s="430">
        <v>92923</v>
      </c>
      <c r="H283" s="431" t="s">
        <v>1701</v>
      </c>
      <c r="I283" s="430" t="s">
        <v>1156</v>
      </c>
      <c r="J283" s="396"/>
      <c r="K283" s="432">
        <v>9.73</v>
      </c>
      <c r="L283" s="396" t="s">
        <v>147</v>
      </c>
    </row>
    <row r="284" spans="1:12">
      <c r="A284" s="396"/>
      <c r="B284" s="396"/>
      <c r="C284" s="396"/>
      <c r="D284" s="396" t="s">
        <v>2094</v>
      </c>
      <c r="E284" s="397" t="s">
        <v>145</v>
      </c>
      <c r="F284" s="429" t="s">
        <v>12656</v>
      </c>
      <c r="G284" s="430">
        <v>92924</v>
      </c>
      <c r="H284" s="431" t="s">
        <v>1702</v>
      </c>
      <c r="I284" s="430" t="s">
        <v>1156</v>
      </c>
      <c r="J284" s="396"/>
      <c r="K284" s="432">
        <v>9.5399999999999991</v>
      </c>
      <c r="L284" s="396" t="s">
        <v>147</v>
      </c>
    </row>
    <row r="285" spans="1:12">
      <c r="A285" s="396"/>
      <c r="B285" s="396"/>
      <c r="C285" s="396"/>
      <c r="D285" s="396" t="s">
        <v>2094</v>
      </c>
      <c r="E285" s="397" t="s">
        <v>145</v>
      </c>
      <c r="F285" s="429" t="s">
        <v>12656</v>
      </c>
      <c r="G285" s="430">
        <v>104104</v>
      </c>
      <c r="H285" s="431" t="s">
        <v>1725</v>
      </c>
      <c r="I285" s="430" t="s">
        <v>1156</v>
      </c>
      <c r="J285" s="396"/>
      <c r="K285" s="432">
        <v>9.99</v>
      </c>
      <c r="L285" s="396" t="s">
        <v>147</v>
      </c>
    </row>
    <row r="286" spans="1:12">
      <c r="A286" s="396"/>
      <c r="B286" s="396"/>
      <c r="C286" s="396"/>
      <c r="D286" s="396" t="s">
        <v>1415</v>
      </c>
      <c r="E286" s="397" t="s">
        <v>145</v>
      </c>
      <c r="F286" s="429" t="s">
        <v>12656</v>
      </c>
      <c r="G286" s="430">
        <v>92916</v>
      </c>
      <c r="H286" s="431" t="s">
        <v>1696</v>
      </c>
      <c r="I286" s="430" t="s">
        <v>1156</v>
      </c>
      <c r="J286" s="396"/>
      <c r="K286" s="432">
        <v>13.85</v>
      </c>
      <c r="L286" s="396" t="s">
        <v>147</v>
      </c>
    </row>
    <row r="287" spans="1:12">
      <c r="A287" s="396"/>
      <c r="B287" s="396"/>
      <c r="C287" s="396"/>
      <c r="D287" s="396" t="s">
        <v>1415</v>
      </c>
      <c r="E287" s="397" t="s">
        <v>145</v>
      </c>
      <c r="F287" s="429" t="s">
        <v>12656</v>
      </c>
      <c r="G287" s="430">
        <v>92917</v>
      </c>
      <c r="H287" s="431" t="s">
        <v>1697</v>
      </c>
      <c r="I287" s="430" t="s">
        <v>1156</v>
      </c>
      <c r="J287" s="396"/>
      <c r="K287" s="432">
        <v>12.6</v>
      </c>
      <c r="L287" s="396" t="s">
        <v>147</v>
      </c>
    </row>
    <row r="288" spans="1:12">
      <c r="A288" s="396"/>
      <c r="B288" s="396"/>
      <c r="C288" s="396"/>
      <c r="D288" s="396" t="s">
        <v>4432</v>
      </c>
      <c r="E288" s="397" t="s">
        <v>145</v>
      </c>
      <c r="F288" s="429" t="s">
        <v>12656</v>
      </c>
      <c r="G288" s="430">
        <v>92915</v>
      </c>
      <c r="H288" s="431" t="s">
        <v>1695</v>
      </c>
      <c r="I288" s="430" t="s">
        <v>1156</v>
      </c>
      <c r="J288" s="396"/>
      <c r="K288" s="432">
        <v>15.21</v>
      </c>
      <c r="L288" s="396" t="s">
        <v>4588</v>
      </c>
    </row>
    <row r="289" spans="1:12">
      <c r="A289" s="396"/>
      <c r="B289" s="396"/>
      <c r="C289" s="396"/>
      <c r="D289" s="396" t="s">
        <v>4432</v>
      </c>
      <c r="E289" s="397" t="s">
        <v>145</v>
      </c>
      <c r="F289" s="429" t="s">
        <v>12656</v>
      </c>
      <c r="G289" s="430">
        <v>92771</v>
      </c>
      <c r="H289" s="431" t="s">
        <v>1668</v>
      </c>
      <c r="I289" s="430" t="s">
        <v>1156</v>
      </c>
      <c r="J289" s="396"/>
      <c r="K289" s="432">
        <v>9.7200000000000006</v>
      </c>
      <c r="L289" s="396" t="s">
        <v>4588</v>
      </c>
    </row>
    <row r="290" spans="1:12">
      <c r="A290" s="396"/>
      <c r="B290" s="396"/>
      <c r="C290" s="396"/>
      <c r="D290" s="396" t="s">
        <v>3667</v>
      </c>
      <c r="E290" s="397" t="s">
        <v>145</v>
      </c>
      <c r="F290" s="429" t="s">
        <v>12656</v>
      </c>
      <c r="G290" s="430">
        <v>92772</v>
      </c>
      <c r="H290" s="431" t="s">
        <v>1669</v>
      </c>
      <c r="I290" s="430" t="s">
        <v>1156</v>
      </c>
      <c r="J290" s="396"/>
      <c r="K290" s="432">
        <v>8.15</v>
      </c>
      <c r="L290" s="396" t="s">
        <v>147</v>
      </c>
    </row>
    <row r="291" spans="1:12">
      <c r="A291" s="396"/>
      <c r="B291" s="396"/>
      <c r="C291" s="396"/>
      <c r="D291" s="396" t="s">
        <v>3667</v>
      </c>
      <c r="E291" s="397" t="s">
        <v>145</v>
      </c>
      <c r="F291" s="429" t="s">
        <v>12656</v>
      </c>
      <c r="G291" s="430">
        <v>92773</v>
      </c>
      <c r="H291" s="431" t="s">
        <v>1670</v>
      </c>
      <c r="I291" s="430" t="s">
        <v>1156</v>
      </c>
      <c r="J291" s="396"/>
      <c r="K291" s="432">
        <v>8.01</v>
      </c>
      <c r="L291" s="396" t="s">
        <v>147</v>
      </c>
    </row>
    <row r="292" spans="1:12">
      <c r="A292" s="396"/>
      <c r="B292" s="396"/>
      <c r="C292" s="396"/>
      <c r="D292" s="396" t="s">
        <v>3667</v>
      </c>
      <c r="E292" s="397" t="s">
        <v>145</v>
      </c>
      <c r="F292" s="429" t="s">
        <v>12656</v>
      </c>
      <c r="G292" s="430">
        <v>92774</v>
      </c>
      <c r="H292" s="431" t="s">
        <v>1671</v>
      </c>
      <c r="I292" s="430" t="s">
        <v>1156</v>
      </c>
      <c r="J292" s="396"/>
      <c r="K292" s="432">
        <v>9.24</v>
      </c>
      <c r="L292" s="396" t="s">
        <v>147</v>
      </c>
    </row>
    <row r="293" spans="1:12">
      <c r="A293" s="396"/>
      <c r="B293" s="396"/>
      <c r="C293" s="396"/>
      <c r="D293" s="396" t="s">
        <v>3667</v>
      </c>
      <c r="E293" s="397" t="s">
        <v>145</v>
      </c>
      <c r="F293" s="429" t="s">
        <v>12656</v>
      </c>
      <c r="G293" s="430">
        <v>92769</v>
      </c>
      <c r="H293" s="431" t="s">
        <v>1666</v>
      </c>
      <c r="I293" s="430" t="s">
        <v>1156</v>
      </c>
      <c r="J293" s="396"/>
      <c r="K293" s="432">
        <v>11.62</v>
      </c>
      <c r="L293" s="396" t="s">
        <v>147</v>
      </c>
    </row>
    <row r="294" spans="1:12">
      <c r="A294" s="396"/>
      <c r="B294" s="396"/>
      <c r="C294" s="396"/>
      <c r="D294" s="396" t="s">
        <v>3667</v>
      </c>
      <c r="E294" s="397" t="s">
        <v>145</v>
      </c>
      <c r="F294" s="429" t="s">
        <v>12656</v>
      </c>
      <c r="G294" s="430">
        <v>92770</v>
      </c>
      <c r="H294" s="431" t="s">
        <v>1667</v>
      </c>
      <c r="I294" s="430" t="s">
        <v>1156</v>
      </c>
      <c r="J294" s="396"/>
      <c r="K294" s="432">
        <v>10.91</v>
      </c>
      <c r="L294" s="396" t="s">
        <v>147</v>
      </c>
    </row>
    <row r="295" spans="1:12">
      <c r="A295" s="396"/>
      <c r="B295" s="396"/>
      <c r="C295" s="396"/>
      <c r="D295" s="396" t="s">
        <v>3667</v>
      </c>
      <c r="E295" s="397" t="s">
        <v>145</v>
      </c>
      <c r="F295" s="429" t="s">
        <v>12656</v>
      </c>
      <c r="G295" s="430">
        <v>92767</v>
      </c>
      <c r="H295" s="431" t="s">
        <v>1664</v>
      </c>
      <c r="I295" s="430" t="s">
        <v>1156</v>
      </c>
      <c r="J295" s="396"/>
      <c r="K295" s="432">
        <v>14.09</v>
      </c>
      <c r="L295" s="396" t="s">
        <v>147</v>
      </c>
    </row>
    <row r="296" spans="1:12">
      <c r="A296" s="396"/>
      <c r="B296" s="396"/>
      <c r="C296" s="396"/>
      <c r="D296" s="396" t="s">
        <v>3667</v>
      </c>
      <c r="E296" s="397" t="s">
        <v>145</v>
      </c>
      <c r="F296" s="429" t="s">
        <v>12656</v>
      </c>
      <c r="G296" s="430">
        <v>92768</v>
      </c>
      <c r="H296" s="431" t="s">
        <v>1665</v>
      </c>
      <c r="I296" s="430" t="s">
        <v>1156</v>
      </c>
      <c r="J296" s="396"/>
      <c r="K296" s="432">
        <v>12.36</v>
      </c>
      <c r="L296" s="396" t="s">
        <v>147</v>
      </c>
    </row>
    <row r="297" spans="1:12">
      <c r="A297" s="396"/>
      <c r="B297" s="396"/>
      <c r="C297" s="396"/>
      <c r="D297" s="396" t="s">
        <v>3667</v>
      </c>
      <c r="E297" s="397" t="s">
        <v>145</v>
      </c>
      <c r="F297" s="429" t="s">
        <v>12656</v>
      </c>
      <c r="G297" s="430">
        <v>92762</v>
      </c>
      <c r="H297" s="431" t="s">
        <v>1659</v>
      </c>
      <c r="I297" s="430" t="s">
        <v>1156</v>
      </c>
      <c r="J297" s="396"/>
      <c r="K297" s="432">
        <v>10.130000000000001</v>
      </c>
      <c r="L297" s="396" t="s">
        <v>147</v>
      </c>
    </row>
    <row r="298" spans="1:12">
      <c r="A298" s="396"/>
      <c r="B298" s="396"/>
      <c r="C298" s="396"/>
      <c r="D298" s="396" t="s">
        <v>1792</v>
      </c>
      <c r="E298" s="397" t="s">
        <v>145</v>
      </c>
      <c r="F298" s="429" t="s">
        <v>12656</v>
      </c>
      <c r="G298" s="430">
        <v>92763</v>
      </c>
      <c r="H298" s="431" t="s">
        <v>1660</v>
      </c>
      <c r="I298" s="430" t="s">
        <v>1156</v>
      </c>
      <c r="J298" s="396"/>
      <c r="K298" s="432">
        <v>8.52</v>
      </c>
      <c r="L298" s="396" t="s">
        <v>147</v>
      </c>
    </row>
    <row r="299" spans="1:12">
      <c r="A299" s="396"/>
      <c r="B299" s="396"/>
      <c r="C299" s="396"/>
      <c r="D299" s="396" t="s">
        <v>1792</v>
      </c>
      <c r="E299" s="397" t="s">
        <v>145</v>
      </c>
      <c r="F299" s="429" t="s">
        <v>12656</v>
      </c>
      <c r="G299" s="430">
        <v>92764</v>
      </c>
      <c r="H299" s="431" t="s">
        <v>1661</v>
      </c>
      <c r="I299" s="430" t="s">
        <v>1156</v>
      </c>
      <c r="J299" s="396"/>
      <c r="K299" s="432">
        <v>8.25</v>
      </c>
      <c r="L299" s="396" t="s">
        <v>147</v>
      </c>
    </row>
    <row r="300" spans="1:12">
      <c r="A300" s="396"/>
      <c r="B300" s="396"/>
      <c r="C300" s="396"/>
      <c r="D300" s="396" t="s">
        <v>3677</v>
      </c>
      <c r="E300" s="397" t="s">
        <v>145</v>
      </c>
      <c r="F300" s="429" t="s">
        <v>12656</v>
      </c>
      <c r="G300" s="430">
        <v>92765</v>
      </c>
      <c r="H300" s="431" t="s">
        <v>1662</v>
      </c>
      <c r="I300" s="430" t="s">
        <v>1156</v>
      </c>
      <c r="J300" s="396"/>
      <c r="K300" s="432">
        <v>9.39</v>
      </c>
      <c r="L300" s="396" t="s">
        <v>147</v>
      </c>
    </row>
    <row r="301" spans="1:12">
      <c r="A301" s="396"/>
      <c r="B301" s="396"/>
      <c r="C301" s="396"/>
      <c r="D301" s="396" t="s">
        <v>3677</v>
      </c>
      <c r="E301" s="397" t="s">
        <v>145</v>
      </c>
      <c r="F301" s="429" t="s">
        <v>12656</v>
      </c>
      <c r="G301" s="430">
        <v>92766</v>
      </c>
      <c r="H301" s="431" t="s">
        <v>1663</v>
      </c>
      <c r="I301" s="430" t="s">
        <v>1156</v>
      </c>
      <c r="J301" s="396"/>
      <c r="K301" s="432">
        <v>9.2799999999999994</v>
      </c>
      <c r="L301" s="396" t="s">
        <v>147</v>
      </c>
    </row>
    <row r="302" spans="1:12">
      <c r="A302" s="396"/>
      <c r="B302" s="396"/>
      <c r="C302" s="396"/>
      <c r="D302" s="396" t="s">
        <v>3649</v>
      </c>
      <c r="E302" s="397" t="s">
        <v>145</v>
      </c>
      <c r="F302" s="429" t="s">
        <v>12656</v>
      </c>
      <c r="G302" s="430">
        <v>104105</v>
      </c>
      <c r="H302" s="431" t="s">
        <v>1726</v>
      </c>
      <c r="I302" s="430" t="s">
        <v>1156</v>
      </c>
      <c r="J302" s="396"/>
      <c r="K302" s="432">
        <v>10</v>
      </c>
      <c r="L302" s="396" t="s">
        <v>147</v>
      </c>
    </row>
    <row r="303" spans="1:12">
      <c r="A303" s="396"/>
      <c r="B303" s="396"/>
      <c r="C303" s="396"/>
      <c r="D303" s="396" t="s">
        <v>3667</v>
      </c>
      <c r="E303" s="397" t="s">
        <v>145</v>
      </c>
      <c r="F303" s="429" t="s">
        <v>12656</v>
      </c>
      <c r="G303" s="430">
        <v>92760</v>
      </c>
      <c r="H303" s="431" t="s">
        <v>1657</v>
      </c>
      <c r="I303" s="430" t="s">
        <v>1156</v>
      </c>
      <c r="J303" s="396"/>
      <c r="K303" s="432">
        <v>12.08</v>
      </c>
      <c r="L303" s="396" t="s">
        <v>147</v>
      </c>
    </row>
    <row r="304" spans="1:12">
      <c r="A304" s="396"/>
      <c r="B304" s="396"/>
      <c r="C304" s="396"/>
      <c r="D304" s="396" t="s">
        <v>3661</v>
      </c>
      <c r="E304" s="397" t="s">
        <v>145</v>
      </c>
      <c r="F304" s="429" t="s">
        <v>12656</v>
      </c>
      <c r="G304" s="430">
        <v>92761</v>
      </c>
      <c r="H304" s="431" t="s">
        <v>1658</v>
      </c>
      <c r="I304" s="430" t="s">
        <v>1156</v>
      </c>
      <c r="J304" s="396"/>
      <c r="K304" s="432">
        <v>11.35</v>
      </c>
      <c r="L304" s="396" t="s">
        <v>147</v>
      </c>
    </row>
    <row r="305" spans="1:12">
      <c r="A305" s="396"/>
      <c r="B305" s="396"/>
      <c r="C305" s="396"/>
      <c r="D305" s="396" t="s">
        <v>3661</v>
      </c>
      <c r="E305" s="397" t="s">
        <v>145</v>
      </c>
      <c r="F305" s="429" t="s">
        <v>12656</v>
      </c>
      <c r="G305" s="430">
        <v>92759</v>
      </c>
      <c r="H305" s="431" t="s">
        <v>1656</v>
      </c>
      <c r="I305" s="430" t="s">
        <v>1156</v>
      </c>
      <c r="J305" s="396"/>
      <c r="K305" s="432">
        <v>12.81</v>
      </c>
      <c r="L305" s="396" t="s">
        <v>147</v>
      </c>
    </row>
    <row r="306" spans="1:12">
      <c r="A306" s="396"/>
      <c r="B306" s="396"/>
      <c r="C306" s="396"/>
      <c r="D306" s="396" t="s">
        <v>3661</v>
      </c>
      <c r="E306" s="397" t="s">
        <v>145</v>
      </c>
      <c r="F306" s="429" t="s">
        <v>12656</v>
      </c>
      <c r="G306" s="430">
        <v>104108</v>
      </c>
      <c r="H306" s="431" t="s">
        <v>1729</v>
      </c>
      <c r="I306" s="430" t="s">
        <v>1156</v>
      </c>
      <c r="J306" s="396"/>
      <c r="K306" s="432">
        <v>11.69</v>
      </c>
      <c r="L306" s="396" t="s">
        <v>147</v>
      </c>
    </row>
    <row r="307" spans="1:12">
      <c r="A307" s="396"/>
      <c r="B307" s="396"/>
      <c r="C307" s="396"/>
      <c r="D307" s="396" t="s">
        <v>3661</v>
      </c>
      <c r="E307" s="397" t="s">
        <v>145</v>
      </c>
      <c r="F307" s="429" t="s">
        <v>12656</v>
      </c>
      <c r="G307" s="430">
        <v>104107</v>
      </c>
      <c r="H307" s="431" t="s">
        <v>1728</v>
      </c>
      <c r="I307" s="430" t="s">
        <v>1156</v>
      </c>
      <c r="J307" s="396"/>
      <c r="K307" s="432">
        <v>9.8699999999999992</v>
      </c>
      <c r="L307" s="396" t="s">
        <v>147</v>
      </c>
    </row>
    <row r="308" spans="1:12">
      <c r="A308" s="396"/>
      <c r="B308" s="396"/>
      <c r="C308" s="396"/>
      <c r="D308" s="396" t="s">
        <v>3661</v>
      </c>
      <c r="E308" s="397" t="s">
        <v>145</v>
      </c>
      <c r="F308" s="429" t="s">
        <v>12656</v>
      </c>
      <c r="G308" s="430">
        <v>104106</v>
      </c>
      <c r="H308" s="431" t="s">
        <v>1727</v>
      </c>
      <c r="I308" s="430" t="s">
        <v>1156</v>
      </c>
      <c r="J308" s="396"/>
      <c r="K308" s="432">
        <v>9.27</v>
      </c>
      <c r="L308" s="396" t="s">
        <v>147</v>
      </c>
    </row>
    <row r="309" spans="1:12">
      <c r="A309" s="396"/>
      <c r="B309" s="396"/>
      <c r="C309" s="396"/>
      <c r="D309" s="396" t="s">
        <v>3661</v>
      </c>
      <c r="E309" s="397" t="s">
        <v>145</v>
      </c>
      <c r="F309" s="429" t="s">
        <v>12656</v>
      </c>
      <c r="G309" s="430">
        <v>104110</v>
      </c>
      <c r="H309" s="431" t="s">
        <v>1731</v>
      </c>
      <c r="I309" s="430" t="s">
        <v>1156</v>
      </c>
      <c r="J309" s="396"/>
      <c r="K309" s="432">
        <v>16.239999999999998</v>
      </c>
      <c r="L309" s="396" t="s">
        <v>147</v>
      </c>
    </row>
    <row r="310" spans="1:12">
      <c r="A310" s="396"/>
      <c r="B310" s="396"/>
      <c r="C310" s="396"/>
      <c r="D310" s="396" t="s">
        <v>3661</v>
      </c>
      <c r="E310" s="397" t="s">
        <v>145</v>
      </c>
      <c r="F310" s="429" t="s">
        <v>12656</v>
      </c>
      <c r="G310" s="430">
        <v>104109</v>
      </c>
      <c r="H310" s="431" t="s">
        <v>1730</v>
      </c>
      <c r="I310" s="430" t="s">
        <v>1156</v>
      </c>
      <c r="J310" s="396"/>
      <c r="K310" s="432">
        <v>14.3</v>
      </c>
      <c r="L310" s="396" t="s">
        <v>147</v>
      </c>
    </row>
    <row r="311" spans="1:12">
      <c r="A311" s="396"/>
      <c r="B311" s="396"/>
      <c r="C311" s="396"/>
      <c r="D311" s="396" t="s">
        <v>3661</v>
      </c>
      <c r="E311" s="397" t="s">
        <v>145</v>
      </c>
      <c r="F311" s="429" t="s">
        <v>12656</v>
      </c>
      <c r="G311" s="430">
        <v>104111</v>
      </c>
      <c r="H311" s="431" t="s">
        <v>1732</v>
      </c>
      <c r="I311" s="430" t="s">
        <v>1156</v>
      </c>
      <c r="J311" s="396"/>
      <c r="K311" s="432">
        <v>18.420000000000002</v>
      </c>
      <c r="L311" s="396" t="s">
        <v>147</v>
      </c>
    </row>
    <row r="312" spans="1:12">
      <c r="A312" s="396"/>
      <c r="B312" s="396"/>
      <c r="C312" s="396"/>
      <c r="D312" s="396" t="s">
        <v>3629</v>
      </c>
      <c r="E312" s="397" t="s">
        <v>145</v>
      </c>
      <c r="F312" s="429" t="s">
        <v>12656</v>
      </c>
      <c r="G312" s="430">
        <v>92884</v>
      </c>
      <c r="H312" s="431" t="s">
        <v>1690</v>
      </c>
      <c r="I312" s="430" t="s">
        <v>1156</v>
      </c>
      <c r="J312" s="396"/>
      <c r="K312" s="432">
        <v>11.21</v>
      </c>
      <c r="L312" s="396" t="s">
        <v>147</v>
      </c>
    </row>
    <row r="313" spans="1:12">
      <c r="A313" s="396"/>
      <c r="B313" s="396"/>
      <c r="C313" s="396"/>
      <c r="D313" s="396" t="s">
        <v>3629</v>
      </c>
      <c r="E313" s="397" t="s">
        <v>145</v>
      </c>
      <c r="F313" s="429" t="s">
        <v>12656</v>
      </c>
      <c r="G313" s="430">
        <v>92885</v>
      </c>
      <c r="H313" s="431" t="s">
        <v>1691</v>
      </c>
      <c r="I313" s="430" t="s">
        <v>1156</v>
      </c>
      <c r="J313" s="396"/>
      <c r="K313" s="432">
        <v>10.64</v>
      </c>
      <c r="L313" s="396" t="s">
        <v>147</v>
      </c>
    </row>
    <row r="314" spans="1:12">
      <c r="A314" s="396"/>
      <c r="B314" s="396"/>
      <c r="C314" s="396"/>
      <c r="D314" s="396" t="s">
        <v>3629</v>
      </c>
      <c r="E314" s="397" t="s">
        <v>145</v>
      </c>
      <c r="F314" s="429" t="s">
        <v>12656</v>
      </c>
      <c r="G314" s="430">
        <v>92886</v>
      </c>
      <c r="H314" s="431" t="s">
        <v>1692</v>
      </c>
      <c r="I314" s="430" t="s">
        <v>1156</v>
      </c>
      <c r="J314" s="396"/>
      <c r="K314" s="432">
        <v>10.15</v>
      </c>
      <c r="L314" s="396" t="s">
        <v>147</v>
      </c>
    </row>
    <row r="315" spans="1:12">
      <c r="A315" s="396"/>
      <c r="B315" s="396"/>
      <c r="C315" s="396"/>
      <c r="D315" s="396" t="s">
        <v>3629</v>
      </c>
      <c r="E315" s="397" t="s">
        <v>145</v>
      </c>
      <c r="F315" s="429" t="s">
        <v>12656</v>
      </c>
      <c r="G315" s="430">
        <v>92887</v>
      </c>
      <c r="H315" s="431" t="s">
        <v>1693</v>
      </c>
      <c r="I315" s="430" t="s">
        <v>1156</v>
      </c>
      <c r="J315" s="396"/>
      <c r="K315" s="432">
        <v>10.07</v>
      </c>
      <c r="L315" s="396" t="s">
        <v>147</v>
      </c>
    </row>
    <row r="316" spans="1:12">
      <c r="A316" s="396"/>
      <c r="B316" s="396"/>
      <c r="C316" s="396"/>
      <c r="D316" s="396" t="s">
        <v>3629</v>
      </c>
      <c r="E316" s="397" t="s">
        <v>145</v>
      </c>
      <c r="F316" s="429" t="s">
        <v>12656</v>
      </c>
      <c r="G316" s="430">
        <v>92888</v>
      </c>
      <c r="H316" s="431" t="s">
        <v>1694</v>
      </c>
      <c r="I316" s="430" t="s">
        <v>1156</v>
      </c>
      <c r="J316" s="396"/>
      <c r="K316" s="432">
        <v>9.83</v>
      </c>
      <c r="L316" s="396" t="s">
        <v>147</v>
      </c>
    </row>
    <row r="317" spans="1:12">
      <c r="A317" s="396"/>
      <c r="B317" s="396"/>
      <c r="C317" s="396"/>
      <c r="D317" s="396" t="s">
        <v>3629</v>
      </c>
      <c r="E317" s="397" t="s">
        <v>145</v>
      </c>
      <c r="F317" s="429" t="s">
        <v>12656</v>
      </c>
      <c r="G317" s="430">
        <v>92882</v>
      </c>
      <c r="H317" s="431" t="s">
        <v>1688</v>
      </c>
      <c r="I317" s="430" t="s">
        <v>1156</v>
      </c>
      <c r="J317" s="396"/>
      <c r="K317" s="432">
        <v>12.07</v>
      </c>
      <c r="L317" s="396" t="s">
        <v>147</v>
      </c>
    </row>
    <row r="318" spans="1:12">
      <c r="A318" s="396"/>
      <c r="B318" s="396"/>
      <c r="C318" s="396"/>
      <c r="D318" s="396" t="s">
        <v>3629</v>
      </c>
      <c r="E318" s="397" t="s">
        <v>145</v>
      </c>
      <c r="F318" s="429" t="s">
        <v>12656</v>
      </c>
      <c r="G318" s="430">
        <v>92883</v>
      </c>
      <c r="H318" s="431" t="s">
        <v>1689</v>
      </c>
      <c r="I318" s="430" t="s">
        <v>1156</v>
      </c>
      <c r="J318" s="396"/>
      <c r="K318" s="432">
        <v>11.09</v>
      </c>
      <c r="L318" s="396" t="s">
        <v>147</v>
      </c>
    </row>
    <row r="319" spans="1:12">
      <c r="A319" s="396"/>
      <c r="B319" s="396"/>
      <c r="C319" s="396"/>
      <c r="D319" s="396" t="s">
        <v>3629</v>
      </c>
      <c r="E319" s="397" t="s">
        <v>145</v>
      </c>
      <c r="F319" s="429" t="s">
        <v>12656</v>
      </c>
      <c r="G319" s="430">
        <v>92877</v>
      </c>
      <c r="H319" s="431" t="s">
        <v>1683</v>
      </c>
      <c r="I319" s="430" t="s">
        <v>1156</v>
      </c>
      <c r="J319" s="396"/>
      <c r="K319" s="432">
        <v>9.0399999999999991</v>
      </c>
      <c r="L319" s="396" t="s">
        <v>147</v>
      </c>
    </row>
    <row r="320" spans="1:12">
      <c r="A320" s="396"/>
      <c r="B320" s="396"/>
      <c r="C320" s="396"/>
      <c r="D320" s="396" t="s">
        <v>3629</v>
      </c>
      <c r="E320" s="397" t="s">
        <v>145</v>
      </c>
      <c r="F320" s="429" t="s">
        <v>12656</v>
      </c>
      <c r="G320" s="430">
        <v>92878</v>
      </c>
      <c r="H320" s="431" t="s">
        <v>1684</v>
      </c>
      <c r="I320" s="430" t="s">
        <v>1156</v>
      </c>
      <c r="J320" s="396"/>
      <c r="K320" s="432">
        <v>8.9</v>
      </c>
      <c r="L320" s="396" t="s">
        <v>147</v>
      </c>
    </row>
    <row r="321" spans="1:12">
      <c r="A321" s="396"/>
      <c r="B321" s="396"/>
      <c r="C321" s="396"/>
      <c r="D321" s="396" t="s">
        <v>3629</v>
      </c>
      <c r="E321" s="397" t="s">
        <v>145</v>
      </c>
      <c r="F321" s="429" t="s">
        <v>12656</v>
      </c>
      <c r="G321" s="430">
        <v>92879</v>
      </c>
      <c r="H321" s="431" t="s">
        <v>1685</v>
      </c>
      <c r="I321" s="430" t="s">
        <v>1156</v>
      </c>
      <c r="J321" s="396"/>
      <c r="K321" s="432">
        <v>8.8000000000000007</v>
      </c>
      <c r="L321" s="396" t="s">
        <v>147</v>
      </c>
    </row>
    <row r="322" spans="1:12">
      <c r="A322" s="396"/>
      <c r="B322" s="396"/>
      <c r="C322" s="396"/>
      <c r="D322" s="396" t="s">
        <v>3629</v>
      </c>
      <c r="E322" s="397" t="s">
        <v>145</v>
      </c>
      <c r="F322" s="429" t="s">
        <v>12656</v>
      </c>
      <c r="G322" s="430">
        <v>92880</v>
      </c>
      <c r="H322" s="431" t="s">
        <v>1686</v>
      </c>
      <c r="I322" s="430" t="s">
        <v>1156</v>
      </c>
      <c r="J322" s="396"/>
      <c r="K322" s="432">
        <v>8.98</v>
      </c>
      <c r="L322" s="396" t="s">
        <v>147</v>
      </c>
    </row>
    <row r="323" spans="1:12">
      <c r="A323" s="396"/>
      <c r="B323" s="396"/>
      <c r="C323" s="396"/>
      <c r="D323" s="396" t="s">
        <v>3629</v>
      </c>
      <c r="E323" s="397" t="s">
        <v>145</v>
      </c>
      <c r="F323" s="429" t="s">
        <v>12656</v>
      </c>
      <c r="G323" s="430">
        <v>92881</v>
      </c>
      <c r="H323" s="431" t="s">
        <v>1687</v>
      </c>
      <c r="I323" s="430" t="s">
        <v>1156</v>
      </c>
      <c r="J323" s="396"/>
      <c r="K323" s="432">
        <v>8.9600000000000009</v>
      </c>
      <c r="L323" s="396" t="s">
        <v>147</v>
      </c>
    </row>
    <row r="324" spans="1:12">
      <c r="A324" s="396"/>
      <c r="B324" s="396"/>
      <c r="C324" s="396"/>
      <c r="D324" s="396" t="s">
        <v>3629</v>
      </c>
      <c r="E324" s="397" t="s">
        <v>145</v>
      </c>
      <c r="F324" s="429" t="s">
        <v>12656</v>
      </c>
      <c r="G324" s="430">
        <v>92875</v>
      </c>
      <c r="H324" s="431" t="s">
        <v>1681</v>
      </c>
      <c r="I324" s="430" t="s">
        <v>1156</v>
      </c>
      <c r="J324" s="396"/>
      <c r="K324" s="432">
        <v>8.64</v>
      </c>
      <c r="L324" s="396" t="s">
        <v>147</v>
      </c>
    </row>
    <row r="325" spans="1:12">
      <c r="A325" s="396"/>
      <c r="B325" s="396"/>
      <c r="C325" s="396"/>
      <c r="D325" s="396" t="s">
        <v>3629</v>
      </c>
      <c r="E325" s="397" t="s">
        <v>145</v>
      </c>
      <c r="F325" s="429" t="s">
        <v>12656</v>
      </c>
      <c r="G325" s="430">
        <v>92876</v>
      </c>
      <c r="H325" s="431" t="s">
        <v>1682</v>
      </c>
      <c r="I325" s="430" t="s">
        <v>1156</v>
      </c>
      <c r="J325" s="396"/>
      <c r="K325" s="432">
        <v>8.3800000000000008</v>
      </c>
      <c r="L325" s="396" t="s">
        <v>147</v>
      </c>
    </row>
    <row r="326" spans="1:12">
      <c r="A326" s="396"/>
      <c r="B326" s="396"/>
      <c r="C326" s="396"/>
      <c r="D326" s="396" t="s">
        <v>3629</v>
      </c>
      <c r="E326" s="397" t="s">
        <v>145</v>
      </c>
      <c r="F326" s="429" t="s">
        <v>12656</v>
      </c>
      <c r="G326" s="430">
        <v>92803</v>
      </c>
      <c r="H326" s="431" t="s">
        <v>1677</v>
      </c>
      <c r="I326" s="430" t="s">
        <v>1156</v>
      </c>
      <c r="J326" s="396"/>
      <c r="K326" s="432">
        <v>8.34</v>
      </c>
      <c r="L326" s="396" t="s">
        <v>147</v>
      </c>
    </row>
    <row r="327" spans="1:12">
      <c r="A327" s="396"/>
      <c r="B327" s="396"/>
      <c r="C327" s="396"/>
      <c r="D327" s="396" t="s">
        <v>3629</v>
      </c>
      <c r="E327" s="397" t="s">
        <v>145</v>
      </c>
      <c r="F327" s="429" t="s">
        <v>12656</v>
      </c>
      <c r="G327" s="430">
        <v>92804</v>
      </c>
      <c r="H327" s="431" t="s">
        <v>1678</v>
      </c>
      <c r="I327" s="430" t="s">
        <v>1156</v>
      </c>
      <c r="J327" s="396"/>
      <c r="K327" s="432">
        <v>7.14</v>
      </c>
      <c r="L327" s="396" t="s">
        <v>147</v>
      </c>
    </row>
    <row r="328" spans="1:12">
      <c r="A328" s="396"/>
      <c r="B328" s="396"/>
      <c r="C328" s="396"/>
      <c r="D328" s="396" t="s">
        <v>3629</v>
      </c>
      <c r="E328" s="397" t="s">
        <v>145</v>
      </c>
      <c r="F328" s="429" t="s">
        <v>12656</v>
      </c>
      <c r="G328" s="430">
        <v>92805</v>
      </c>
      <c r="H328" s="431" t="s">
        <v>1679</v>
      </c>
      <c r="I328" s="430" t="s">
        <v>1156</v>
      </c>
      <c r="J328" s="396"/>
      <c r="K328" s="432">
        <v>7.08</v>
      </c>
      <c r="L328" s="396" t="s">
        <v>147</v>
      </c>
    </row>
    <row r="329" spans="1:12">
      <c r="A329" s="396"/>
      <c r="B329" s="396"/>
      <c r="C329" s="396"/>
      <c r="D329" s="396" t="s">
        <v>3629</v>
      </c>
      <c r="E329" s="397" t="s">
        <v>145</v>
      </c>
      <c r="F329" s="429" t="s">
        <v>12656</v>
      </c>
      <c r="G329" s="430">
        <v>92806</v>
      </c>
      <c r="H329" s="431" t="s">
        <v>1680</v>
      </c>
      <c r="I329" s="430" t="s">
        <v>1156</v>
      </c>
      <c r="J329" s="396"/>
      <c r="K329" s="432">
        <v>8.35</v>
      </c>
      <c r="L329" s="396" t="s">
        <v>147</v>
      </c>
    </row>
    <row r="330" spans="1:12">
      <c r="A330" s="396"/>
      <c r="B330" s="396"/>
      <c r="C330" s="396"/>
      <c r="D330" s="396" t="s">
        <v>3629</v>
      </c>
      <c r="E330" s="397" t="s">
        <v>145</v>
      </c>
      <c r="F330" s="429" t="s">
        <v>12656</v>
      </c>
      <c r="G330" s="430">
        <v>92798</v>
      </c>
      <c r="H330" s="431" t="s">
        <v>1672</v>
      </c>
      <c r="I330" s="430" t="s">
        <v>1156</v>
      </c>
      <c r="J330" s="396"/>
      <c r="K330" s="432">
        <v>8.34</v>
      </c>
      <c r="L330" s="396" t="s">
        <v>147</v>
      </c>
    </row>
    <row r="331" spans="1:12">
      <c r="A331" s="396"/>
      <c r="B331" s="396"/>
      <c r="C331" s="396"/>
      <c r="D331" s="396" t="s">
        <v>3629</v>
      </c>
      <c r="E331" s="397" t="s">
        <v>145</v>
      </c>
      <c r="F331" s="429" t="s">
        <v>12656</v>
      </c>
      <c r="G331" s="430">
        <v>95448</v>
      </c>
      <c r="H331" s="431" t="s">
        <v>6424</v>
      </c>
      <c r="I331" s="430" t="s">
        <v>1156</v>
      </c>
      <c r="J331" s="396"/>
      <c r="K331" s="432">
        <v>9.15</v>
      </c>
      <c r="L331" s="396" t="s">
        <v>147</v>
      </c>
    </row>
    <row r="332" spans="1:12">
      <c r="A332" s="396"/>
      <c r="B332" s="396"/>
      <c r="C332" s="396"/>
      <c r="D332" s="396" t="s">
        <v>3629</v>
      </c>
      <c r="E332" s="397" t="s">
        <v>145</v>
      </c>
      <c r="F332" s="429" t="s">
        <v>12656</v>
      </c>
      <c r="G332" s="430">
        <v>92801</v>
      </c>
      <c r="H332" s="431" t="s">
        <v>1675</v>
      </c>
      <c r="I332" s="430" t="s">
        <v>1156</v>
      </c>
      <c r="J332" s="396"/>
      <c r="K332" s="432">
        <v>9.09</v>
      </c>
      <c r="L332" s="396" t="s">
        <v>147</v>
      </c>
    </row>
    <row r="333" spans="1:12">
      <c r="A333" s="396"/>
      <c r="B333" s="396"/>
      <c r="C333" s="396"/>
      <c r="D333" s="396" t="s">
        <v>3629</v>
      </c>
      <c r="E333" s="397" t="s">
        <v>145</v>
      </c>
      <c r="F333" s="429" t="s">
        <v>12656</v>
      </c>
      <c r="G333" s="430">
        <v>92802</v>
      </c>
      <c r="H333" s="431" t="s">
        <v>1676</v>
      </c>
      <c r="I333" s="430" t="s">
        <v>1156</v>
      </c>
      <c r="J333" s="396"/>
      <c r="K333" s="432">
        <v>9.0399999999999991</v>
      </c>
      <c r="L333" s="396" t="s">
        <v>147</v>
      </c>
    </row>
    <row r="334" spans="1:12">
      <c r="A334" s="396"/>
      <c r="B334" s="396"/>
      <c r="C334" s="396"/>
      <c r="D334" s="396" t="s">
        <v>3629</v>
      </c>
      <c r="E334" s="397" t="s">
        <v>145</v>
      </c>
      <c r="F334" s="429" t="s">
        <v>12656</v>
      </c>
      <c r="G334" s="430">
        <v>92799</v>
      </c>
      <c r="H334" s="431" t="s">
        <v>1673</v>
      </c>
      <c r="I334" s="430" t="s">
        <v>1156</v>
      </c>
      <c r="J334" s="396"/>
      <c r="K334" s="432">
        <v>9.9600000000000009</v>
      </c>
      <c r="L334" s="396" t="s">
        <v>147</v>
      </c>
    </row>
    <row r="335" spans="1:12">
      <c r="A335" s="396"/>
      <c r="B335" s="396"/>
      <c r="C335" s="396"/>
      <c r="D335" s="396" t="s">
        <v>3629</v>
      </c>
      <c r="E335" s="397" t="s">
        <v>145</v>
      </c>
      <c r="F335" s="429" t="s">
        <v>12656</v>
      </c>
      <c r="G335" s="430">
        <v>92800</v>
      </c>
      <c r="H335" s="431" t="s">
        <v>1674</v>
      </c>
      <c r="I335" s="430" t="s">
        <v>1156</v>
      </c>
      <c r="J335" s="396"/>
      <c r="K335" s="432">
        <v>8.99</v>
      </c>
      <c r="L335" s="396" t="s">
        <v>147</v>
      </c>
    </row>
    <row r="336" spans="1:12">
      <c r="A336" s="396"/>
      <c r="B336" s="396"/>
      <c r="C336" s="396"/>
      <c r="D336" s="396" t="s">
        <v>3629</v>
      </c>
      <c r="E336" s="397" t="s">
        <v>145</v>
      </c>
      <c r="F336" s="429" t="s">
        <v>12656</v>
      </c>
      <c r="G336" s="430">
        <v>95605</v>
      </c>
      <c r="H336" s="431" t="s">
        <v>1431</v>
      </c>
      <c r="I336" s="430" t="s">
        <v>160</v>
      </c>
      <c r="J336" s="396"/>
      <c r="K336" s="432">
        <v>107.94</v>
      </c>
      <c r="L336" s="396" t="s">
        <v>147</v>
      </c>
    </row>
    <row r="337" spans="1:12">
      <c r="A337" s="396"/>
      <c r="B337" s="396"/>
      <c r="C337" s="396"/>
      <c r="D337" s="396" t="s">
        <v>3629</v>
      </c>
      <c r="E337" s="397" t="s">
        <v>145</v>
      </c>
      <c r="F337" s="429" t="s">
        <v>12656</v>
      </c>
      <c r="G337" s="430">
        <v>95602</v>
      </c>
      <c r="H337" s="431" t="s">
        <v>1428</v>
      </c>
      <c r="I337" s="430" t="s">
        <v>160</v>
      </c>
      <c r="J337" s="396"/>
      <c r="K337" s="432">
        <v>22.19</v>
      </c>
      <c r="L337" s="396" t="s">
        <v>147</v>
      </c>
    </row>
    <row r="338" spans="1:12">
      <c r="A338" s="396"/>
      <c r="B338" s="396"/>
      <c r="C338" s="396"/>
      <c r="D338" s="396" t="s">
        <v>3629</v>
      </c>
      <c r="E338" s="397" t="s">
        <v>145</v>
      </c>
      <c r="F338" s="429" t="s">
        <v>12656</v>
      </c>
      <c r="G338" s="430">
        <v>95603</v>
      </c>
      <c r="H338" s="431" t="s">
        <v>1429</v>
      </c>
      <c r="I338" s="430" t="s">
        <v>160</v>
      </c>
      <c r="J338" s="396"/>
      <c r="K338" s="432">
        <v>37.880000000000003</v>
      </c>
      <c r="L338" s="396" t="s">
        <v>147</v>
      </c>
    </row>
    <row r="339" spans="1:12">
      <c r="A339" s="396"/>
      <c r="B339" s="396"/>
      <c r="C339" s="396"/>
      <c r="D339" s="396" t="s">
        <v>3629</v>
      </c>
      <c r="E339" s="397" t="s">
        <v>145</v>
      </c>
      <c r="F339" s="429" t="s">
        <v>12656</v>
      </c>
      <c r="G339" s="430">
        <v>95604</v>
      </c>
      <c r="H339" s="431" t="s">
        <v>1430</v>
      </c>
      <c r="I339" s="430" t="s">
        <v>160</v>
      </c>
      <c r="J339" s="396"/>
      <c r="K339" s="432">
        <v>58.78</v>
      </c>
      <c r="L339" s="396" t="s">
        <v>147</v>
      </c>
    </row>
    <row r="340" spans="1:12">
      <c r="A340" s="396"/>
      <c r="B340" s="396"/>
      <c r="C340" s="396"/>
      <c r="D340" s="396" t="s">
        <v>3629</v>
      </c>
      <c r="E340" s="397" t="s">
        <v>145</v>
      </c>
      <c r="F340" s="429" t="s">
        <v>12656</v>
      </c>
      <c r="G340" s="430">
        <v>95601</v>
      </c>
      <c r="H340" s="431" t="s">
        <v>1427</v>
      </c>
      <c r="I340" s="430" t="s">
        <v>160</v>
      </c>
      <c r="J340" s="396"/>
      <c r="K340" s="432">
        <v>13.86</v>
      </c>
      <c r="L340" s="396" t="s">
        <v>147</v>
      </c>
    </row>
    <row r="341" spans="1:12">
      <c r="A341" s="396"/>
      <c r="B341" s="396"/>
      <c r="C341" s="396"/>
      <c r="D341" s="396" t="s">
        <v>3629</v>
      </c>
      <c r="E341" s="397" t="s">
        <v>145</v>
      </c>
      <c r="F341" s="429" t="s">
        <v>12656</v>
      </c>
      <c r="G341" s="430">
        <v>102521</v>
      </c>
      <c r="H341" s="431" t="s">
        <v>1443</v>
      </c>
      <c r="I341" s="430" t="s">
        <v>160</v>
      </c>
      <c r="J341" s="396"/>
      <c r="K341" s="432">
        <v>89.05</v>
      </c>
      <c r="L341" s="396" t="s">
        <v>147</v>
      </c>
    </row>
    <row r="342" spans="1:12">
      <c r="A342" s="396"/>
      <c r="B342" s="396"/>
      <c r="C342" s="396"/>
      <c r="D342" s="396" t="s">
        <v>3629</v>
      </c>
      <c r="E342" s="397" t="s">
        <v>145</v>
      </c>
      <c r="F342" s="429" t="s">
        <v>12656</v>
      </c>
      <c r="G342" s="430">
        <v>102522</v>
      </c>
      <c r="H342" s="431" t="s">
        <v>1444</v>
      </c>
      <c r="I342" s="430" t="s">
        <v>160</v>
      </c>
      <c r="J342" s="396"/>
      <c r="K342" s="432">
        <v>130.63999999999999</v>
      </c>
      <c r="L342" s="396" t="s">
        <v>147</v>
      </c>
    </row>
    <row r="343" spans="1:12">
      <c r="A343" s="396"/>
      <c r="B343" s="396"/>
      <c r="C343" s="396"/>
      <c r="D343" s="396" t="s">
        <v>3629</v>
      </c>
      <c r="E343" s="397" t="s">
        <v>145</v>
      </c>
      <c r="F343" s="429" t="s">
        <v>12656</v>
      </c>
      <c r="G343" s="430">
        <v>102523</v>
      </c>
      <c r="H343" s="431" t="s">
        <v>1445</v>
      </c>
      <c r="I343" s="430" t="s">
        <v>160</v>
      </c>
      <c r="J343" s="396"/>
      <c r="K343" s="432">
        <v>172.22</v>
      </c>
      <c r="L343" s="396" t="s">
        <v>147</v>
      </c>
    </row>
    <row r="344" spans="1:12">
      <c r="A344" s="396"/>
      <c r="B344" s="396"/>
      <c r="C344" s="396"/>
      <c r="D344" s="396" t="s">
        <v>3629</v>
      </c>
      <c r="E344" s="397" t="s">
        <v>145</v>
      </c>
      <c r="F344" s="429" t="s">
        <v>12656</v>
      </c>
      <c r="G344" s="430">
        <v>95608</v>
      </c>
      <c r="H344" s="431" t="s">
        <v>12684</v>
      </c>
      <c r="I344" s="430" t="s">
        <v>160</v>
      </c>
      <c r="J344" s="396"/>
      <c r="K344" s="432">
        <v>31.48</v>
      </c>
      <c r="L344" s="396" t="s">
        <v>147</v>
      </c>
    </row>
    <row r="345" spans="1:12">
      <c r="A345" s="396"/>
      <c r="B345" s="396"/>
      <c r="C345" s="396"/>
      <c r="D345" s="396" t="s">
        <v>3629</v>
      </c>
      <c r="E345" s="397" t="s">
        <v>145</v>
      </c>
      <c r="F345" s="429" t="s">
        <v>12656</v>
      </c>
      <c r="G345" s="430">
        <v>95609</v>
      </c>
      <c r="H345" s="431" t="s">
        <v>12685</v>
      </c>
      <c r="I345" s="430" t="s">
        <v>160</v>
      </c>
      <c r="J345" s="396"/>
      <c r="K345" s="432">
        <v>39.93</v>
      </c>
      <c r="L345" s="396" t="s">
        <v>147</v>
      </c>
    </row>
    <row r="346" spans="1:12">
      <c r="A346" s="396"/>
      <c r="B346" s="396"/>
      <c r="C346" s="396"/>
      <c r="D346" s="396" t="s">
        <v>3629</v>
      </c>
      <c r="E346" s="397" t="s">
        <v>145</v>
      </c>
      <c r="F346" s="429" t="s">
        <v>12656</v>
      </c>
      <c r="G346" s="430">
        <v>95607</v>
      </c>
      <c r="H346" s="431" t="s">
        <v>12686</v>
      </c>
      <c r="I346" s="430" t="s">
        <v>160</v>
      </c>
      <c r="J346" s="396"/>
      <c r="K346" s="432">
        <v>21.71</v>
      </c>
      <c r="L346" s="396" t="s">
        <v>147</v>
      </c>
    </row>
    <row r="347" spans="1:12">
      <c r="A347" s="396"/>
      <c r="B347" s="396"/>
      <c r="C347" s="396"/>
      <c r="D347" s="396" t="s">
        <v>3629</v>
      </c>
      <c r="E347" s="397" t="s">
        <v>145</v>
      </c>
      <c r="F347" s="429" t="s">
        <v>12656</v>
      </c>
      <c r="G347" s="430">
        <v>106132</v>
      </c>
      <c r="H347" s="431" t="s">
        <v>15736</v>
      </c>
      <c r="I347" s="430" t="s">
        <v>1164</v>
      </c>
      <c r="J347" s="396"/>
      <c r="K347" s="432">
        <v>0</v>
      </c>
      <c r="L347" s="396" t="s">
        <v>147</v>
      </c>
    </row>
    <row r="348" spans="1:12">
      <c r="A348" s="396"/>
      <c r="B348" s="396"/>
      <c r="C348" s="396"/>
      <c r="D348" s="396" t="s">
        <v>3629</v>
      </c>
      <c r="E348" s="397" t="s">
        <v>145</v>
      </c>
      <c r="F348" s="429" t="s">
        <v>12656</v>
      </c>
      <c r="G348" s="430">
        <v>106133</v>
      </c>
      <c r="H348" s="431" t="s">
        <v>15737</v>
      </c>
      <c r="I348" s="430" t="s">
        <v>1164</v>
      </c>
      <c r="J348" s="396"/>
      <c r="K348" s="432">
        <v>0</v>
      </c>
      <c r="L348" s="396" t="s">
        <v>147</v>
      </c>
    </row>
    <row r="349" spans="1:12">
      <c r="A349" s="396"/>
      <c r="B349" s="396"/>
      <c r="C349" s="396"/>
      <c r="D349" s="396" t="s">
        <v>3629</v>
      </c>
      <c r="E349" s="397" t="s">
        <v>145</v>
      </c>
      <c r="F349" s="429" t="s">
        <v>12656</v>
      </c>
      <c r="G349" s="430">
        <v>95996</v>
      </c>
      <c r="H349" s="431" t="s">
        <v>15738</v>
      </c>
      <c r="I349" s="430" t="s">
        <v>1164</v>
      </c>
      <c r="J349" s="396"/>
      <c r="K349" s="432">
        <v>1269.19</v>
      </c>
      <c r="L349" s="396" t="s">
        <v>147</v>
      </c>
    </row>
    <row r="350" spans="1:12">
      <c r="A350" s="396"/>
      <c r="B350" s="396"/>
      <c r="C350" s="396"/>
      <c r="D350" s="396" t="s">
        <v>3629</v>
      </c>
      <c r="E350" s="397" t="s">
        <v>145</v>
      </c>
      <c r="F350" s="429" t="s">
        <v>12656</v>
      </c>
      <c r="G350" s="430">
        <v>95995</v>
      </c>
      <c r="H350" s="431" t="s">
        <v>15739</v>
      </c>
      <c r="I350" s="430" t="s">
        <v>1164</v>
      </c>
      <c r="J350" s="396"/>
      <c r="K350" s="432">
        <v>1470.79</v>
      </c>
      <c r="L350" s="396" t="s">
        <v>147</v>
      </c>
    </row>
    <row r="351" spans="1:12">
      <c r="A351" s="396"/>
      <c r="B351" s="396"/>
      <c r="C351" s="396"/>
      <c r="D351" s="396" t="s">
        <v>3629</v>
      </c>
      <c r="E351" s="397" t="s">
        <v>145</v>
      </c>
      <c r="F351" s="429" t="s">
        <v>12656</v>
      </c>
      <c r="G351" s="430">
        <v>104372</v>
      </c>
      <c r="H351" s="431" t="s">
        <v>15740</v>
      </c>
      <c r="I351" s="430" t="s">
        <v>1164</v>
      </c>
      <c r="J351" s="396"/>
      <c r="K351" s="432">
        <v>0</v>
      </c>
      <c r="L351" s="396" t="s">
        <v>147</v>
      </c>
    </row>
    <row r="352" spans="1:12">
      <c r="A352" s="396"/>
      <c r="B352" s="396"/>
      <c r="C352" s="396"/>
      <c r="D352" s="396" t="s">
        <v>3629</v>
      </c>
      <c r="E352" s="397" t="s">
        <v>145</v>
      </c>
      <c r="F352" s="429" t="s">
        <v>12656</v>
      </c>
      <c r="G352" s="430">
        <v>104371</v>
      </c>
      <c r="H352" s="431" t="s">
        <v>15741</v>
      </c>
      <c r="I352" s="430" t="s">
        <v>1164</v>
      </c>
      <c r="J352" s="396"/>
      <c r="K352" s="432">
        <v>0</v>
      </c>
      <c r="L352" s="396" t="s">
        <v>147</v>
      </c>
    </row>
    <row r="353" spans="1:12">
      <c r="A353" s="396"/>
      <c r="B353" s="396"/>
      <c r="C353" s="396"/>
      <c r="D353" s="396" t="s">
        <v>3629</v>
      </c>
      <c r="E353" s="397" t="s">
        <v>145</v>
      </c>
      <c r="F353" s="429" t="s">
        <v>12656</v>
      </c>
      <c r="G353" s="430">
        <v>106138</v>
      </c>
      <c r="H353" s="431" t="s">
        <v>15742</v>
      </c>
      <c r="I353" s="430" t="s">
        <v>121</v>
      </c>
      <c r="J353" s="396"/>
      <c r="K353" s="432">
        <v>7.56</v>
      </c>
      <c r="L353" s="396" t="s">
        <v>147</v>
      </c>
    </row>
    <row r="354" spans="1:12">
      <c r="A354" s="396"/>
      <c r="B354" s="396"/>
      <c r="C354" s="396"/>
      <c r="D354" s="396" t="s">
        <v>3629</v>
      </c>
      <c r="E354" s="397" t="s">
        <v>145</v>
      </c>
      <c r="F354" s="429" t="s">
        <v>12656</v>
      </c>
      <c r="G354" s="430">
        <v>106135</v>
      </c>
      <c r="H354" s="431" t="s">
        <v>15743</v>
      </c>
      <c r="I354" s="430" t="s">
        <v>121</v>
      </c>
      <c r="J354" s="396"/>
      <c r="K354" s="432">
        <v>6.49</v>
      </c>
      <c r="L354" s="396" t="s">
        <v>147</v>
      </c>
    </row>
    <row r="355" spans="1:12">
      <c r="A355" s="396"/>
      <c r="B355" s="396"/>
      <c r="C355" s="396"/>
      <c r="D355" s="396" t="s">
        <v>3703</v>
      </c>
      <c r="E355" s="397" t="s">
        <v>145</v>
      </c>
      <c r="F355" s="429" t="s">
        <v>12656</v>
      </c>
      <c r="G355" s="430">
        <v>106137</v>
      </c>
      <c r="H355" s="431" t="s">
        <v>15744</v>
      </c>
      <c r="I355" s="430" t="s">
        <v>121</v>
      </c>
      <c r="J355" s="396"/>
      <c r="K355" s="432">
        <v>8.74</v>
      </c>
      <c r="L355" s="396" t="s">
        <v>147</v>
      </c>
    </row>
    <row r="356" spans="1:12">
      <c r="A356" s="396"/>
      <c r="B356" s="396"/>
      <c r="C356" s="396"/>
      <c r="D356" s="396" t="s">
        <v>3703</v>
      </c>
      <c r="E356" s="397" t="s">
        <v>145</v>
      </c>
      <c r="F356" s="429" t="s">
        <v>12656</v>
      </c>
      <c r="G356" s="430">
        <v>96001</v>
      </c>
      <c r="H356" s="431" t="s">
        <v>15745</v>
      </c>
      <c r="I356" s="430" t="s">
        <v>121</v>
      </c>
      <c r="J356" s="396"/>
      <c r="K356" s="432">
        <v>7.43</v>
      </c>
      <c r="L356" s="396" t="s">
        <v>147</v>
      </c>
    </row>
    <row r="357" spans="1:12">
      <c r="A357" s="396"/>
      <c r="B357" s="396"/>
      <c r="C357" s="396"/>
      <c r="D357" s="396" t="s">
        <v>3703</v>
      </c>
      <c r="E357" s="397" t="s">
        <v>145</v>
      </c>
      <c r="F357" s="429" t="s">
        <v>12656</v>
      </c>
      <c r="G357" s="430">
        <v>106136</v>
      </c>
      <c r="H357" s="431" t="s">
        <v>15746</v>
      </c>
      <c r="I357" s="430" t="s">
        <v>121</v>
      </c>
      <c r="J357" s="396"/>
      <c r="K357" s="432">
        <v>10.210000000000001</v>
      </c>
      <c r="L357" s="396" t="s">
        <v>147</v>
      </c>
    </row>
    <row r="358" spans="1:12">
      <c r="A358" s="396"/>
      <c r="B358" s="396"/>
      <c r="C358" s="396"/>
      <c r="D358" s="396" t="s">
        <v>3649</v>
      </c>
      <c r="E358" s="397" t="s">
        <v>145</v>
      </c>
      <c r="F358" s="429" t="s">
        <v>12656</v>
      </c>
      <c r="G358" s="430">
        <v>106134</v>
      </c>
      <c r="H358" s="431" t="s">
        <v>15747</v>
      </c>
      <c r="I358" s="430" t="s">
        <v>121</v>
      </c>
      <c r="J358" s="396"/>
      <c r="K358" s="432">
        <v>8.61</v>
      </c>
      <c r="L358" s="396" t="s">
        <v>147</v>
      </c>
    </row>
    <row r="359" spans="1:12">
      <c r="A359" s="396"/>
      <c r="B359" s="396"/>
      <c r="C359" s="396"/>
      <c r="D359" s="396" t="s">
        <v>3649</v>
      </c>
      <c r="E359" s="397" t="s">
        <v>145</v>
      </c>
      <c r="F359" s="429" t="s">
        <v>12656</v>
      </c>
      <c r="G359" s="430">
        <v>94880</v>
      </c>
      <c r="H359" s="431" t="s">
        <v>187</v>
      </c>
      <c r="I359" s="430" t="s">
        <v>146</v>
      </c>
      <c r="J359" s="396"/>
      <c r="K359" s="432">
        <v>38.549999999999997</v>
      </c>
      <c r="L359" s="396" t="s">
        <v>147</v>
      </c>
    </row>
    <row r="360" spans="1:12">
      <c r="A360" s="396"/>
      <c r="B360" s="396"/>
      <c r="C360" s="396"/>
      <c r="D360" s="396" t="s">
        <v>3661</v>
      </c>
      <c r="E360" s="397" t="s">
        <v>145</v>
      </c>
      <c r="F360" s="429" t="s">
        <v>12656</v>
      </c>
      <c r="G360" s="430">
        <v>94882</v>
      </c>
      <c r="H360" s="431" t="s">
        <v>189</v>
      </c>
      <c r="I360" s="430" t="s">
        <v>146</v>
      </c>
      <c r="J360" s="396"/>
      <c r="K360" s="432">
        <v>44.87</v>
      </c>
      <c r="L360" s="396" t="s">
        <v>147</v>
      </c>
    </row>
    <row r="361" spans="1:12">
      <c r="A361" s="396"/>
      <c r="B361" s="396"/>
      <c r="C361" s="396"/>
      <c r="D361" s="396" t="s">
        <v>3661</v>
      </c>
      <c r="E361" s="397" t="s">
        <v>145</v>
      </c>
      <c r="F361" s="429" t="s">
        <v>12656</v>
      </c>
      <c r="G361" s="430">
        <v>94884</v>
      </c>
      <c r="H361" s="431" t="s">
        <v>190</v>
      </c>
      <c r="I361" s="430" t="s">
        <v>146</v>
      </c>
      <c r="J361" s="396"/>
      <c r="K361" s="432">
        <v>57.69</v>
      </c>
      <c r="L361" s="396" t="s">
        <v>147</v>
      </c>
    </row>
    <row r="362" spans="1:12">
      <c r="A362" s="396"/>
      <c r="B362" s="396"/>
      <c r="C362" s="396"/>
      <c r="D362" s="396" t="s">
        <v>3661</v>
      </c>
      <c r="E362" s="397" t="s">
        <v>145</v>
      </c>
      <c r="F362" s="429" t="s">
        <v>12656</v>
      </c>
      <c r="G362" s="430">
        <v>94870</v>
      </c>
      <c r="H362" s="431" t="s">
        <v>182</v>
      </c>
      <c r="I362" s="430" t="s">
        <v>146</v>
      </c>
      <c r="J362" s="396"/>
      <c r="K362" s="432">
        <v>1.54</v>
      </c>
      <c r="L362" s="396" t="s">
        <v>147</v>
      </c>
    </row>
    <row r="363" spans="1:12">
      <c r="A363" s="396"/>
      <c r="B363" s="396"/>
      <c r="C363" s="396"/>
      <c r="D363" s="396" t="s">
        <v>3661</v>
      </c>
      <c r="E363" s="397" t="s">
        <v>145</v>
      </c>
      <c r="F363" s="429" t="s">
        <v>12656</v>
      </c>
      <c r="G363" s="430">
        <v>94872</v>
      </c>
      <c r="H363" s="431" t="s">
        <v>12689</v>
      </c>
      <c r="I363" s="430" t="s">
        <v>146</v>
      </c>
      <c r="J363" s="396"/>
      <c r="K363" s="432">
        <v>2.17</v>
      </c>
      <c r="L363" s="396" t="s">
        <v>147</v>
      </c>
    </row>
    <row r="364" spans="1:12">
      <c r="A364" s="396"/>
      <c r="B364" s="396"/>
      <c r="C364" s="396"/>
      <c r="D364" s="396" t="s">
        <v>3661</v>
      </c>
      <c r="E364" s="397" t="s">
        <v>145</v>
      </c>
      <c r="F364" s="429" t="s">
        <v>12656</v>
      </c>
      <c r="G364" s="430">
        <v>90746</v>
      </c>
      <c r="H364" s="431" t="s">
        <v>179</v>
      </c>
      <c r="I364" s="430" t="s">
        <v>146</v>
      </c>
      <c r="J364" s="396"/>
      <c r="K364" s="432">
        <v>2.92</v>
      </c>
      <c r="L364" s="396" t="s">
        <v>147</v>
      </c>
    </row>
    <row r="365" spans="1:12">
      <c r="A365" s="396"/>
      <c r="B365" s="396"/>
      <c r="C365" s="396"/>
      <c r="D365" s="396" t="s">
        <v>3661</v>
      </c>
      <c r="E365" s="397" t="s">
        <v>145</v>
      </c>
      <c r="F365" s="429" t="s">
        <v>12656</v>
      </c>
      <c r="G365" s="430">
        <v>90747</v>
      </c>
      <c r="H365" s="431" t="s">
        <v>180</v>
      </c>
      <c r="I365" s="430" t="s">
        <v>146</v>
      </c>
      <c r="J365" s="396"/>
      <c r="K365" s="432">
        <v>15.61</v>
      </c>
      <c r="L365" s="396" t="s">
        <v>147</v>
      </c>
    </row>
    <row r="366" spans="1:12">
      <c r="A366" s="396"/>
      <c r="B366" s="396"/>
      <c r="C366" s="396"/>
      <c r="D366" s="396" t="s">
        <v>3649</v>
      </c>
      <c r="E366" s="397" t="s">
        <v>145</v>
      </c>
      <c r="F366" s="429" t="s">
        <v>12656</v>
      </c>
      <c r="G366" s="430">
        <v>94876</v>
      </c>
      <c r="H366" s="431" t="s">
        <v>12690</v>
      </c>
      <c r="I366" s="430" t="s">
        <v>146</v>
      </c>
      <c r="J366" s="396"/>
      <c r="K366" s="432">
        <v>25.92</v>
      </c>
      <c r="L366" s="396" t="s">
        <v>147</v>
      </c>
    </row>
    <row r="367" spans="1:12">
      <c r="A367" s="396"/>
      <c r="B367" s="396"/>
      <c r="C367" s="396"/>
      <c r="D367" s="396" t="s">
        <v>3649</v>
      </c>
      <c r="E367" s="397" t="s">
        <v>145</v>
      </c>
      <c r="F367" s="429" t="s">
        <v>12656</v>
      </c>
      <c r="G367" s="430">
        <v>94878</v>
      </c>
      <c r="H367" s="431" t="s">
        <v>185</v>
      </c>
      <c r="I367" s="430" t="s">
        <v>146</v>
      </c>
      <c r="J367" s="396"/>
      <c r="K367" s="432">
        <v>30.02</v>
      </c>
      <c r="L367" s="396" t="s">
        <v>147</v>
      </c>
    </row>
    <row r="368" spans="1:12">
      <c r="A368" s="396"/>
      <c r="B368" s="396"/>
      <c r="C368" s="396"/>
      <c r="D368" s="396" t="s">
        <v>3649</v>
      </c>
      <c r="E368" s="397" t="s">
        <v>145</v>
      </c>
      <c r="F368" s="429" t="s">
        <v>12656</v>
      </c>
      <c r="G368" s="430">
        <v>90740</v>
      </c>
      <c r="H368" s="431" t="s">
        <v>174</v>
      </c>
      <c r="I368" s="430" t="s">
        <v>146</v>
      </c>
      <c r="J368" s="396"/>
      <c r="K368" s="432">
        <v>3.57</v>
      </c>
      <c r="L368" s="396" t="s">
        <v>147</v>
      </c>
    </row>
    <row r="369" spans="1:12">
      <c r="A369" s="396"/>
      <c r="B369" s="396"/>
      <c r="C369" s="396"/>
      <c r="D369" s="396" t="s">
        <v>3649</v>
      </c>
      <c r="E369" s="397" t="s">
        <v>145</v>
      </c>
      <c r="F369" s="429" t="s">
        <v>12656</v>
      </c>
      <c r="G369" s="430">
        <v>90741</v>
      </c>
      <c r="H369" s="431" t="s">
        <v>175</v>
      </c>
      <c r="I369" s="430" t="s">
        <v>146</v>
      </c>
      <c r="J369" s="396"/>
      <c r="K369" s="432">
        <v>4.07</v>
      </c>
      <c r="L369" s="396" t="s">
        <v>147</v>
      </c>
    </row>
    <row r="370" spans="1:12">
      <c r="A370" s="396"/>
      <c r="B370" s="396"/>
      <c r="C370" s="396"/>
      <c r="D370" s="396" t="s">
        <v>3649</v>
      </c>
      <c r="E370" s="397" t="s">
        <v>145</v>
      </c>
      <c r="F370" s="429" t="s">
        <v>12656</v>
      </c>
      <c r="G370" s="430">
        <v>90742</v>
      </c>
      <c r="H370" s="431" t="s">
        <v>176</v>
      </c>
      <c r="I370" s="430" t="s">
        <v>146</v>
      </c>
      <c r="J370" s="396"/>
      <c r="K370" s="432">
        <v>4.58</v>
      </c>
      <c r="L370" s="396" t="s">
        <v>147</v>
      </c>
    </row>
    <row r="371" spans="1:12">
      <c r="A371" s="396"/>
      <c r="B371" s="396"/>
      <c r="C371" s="396"/>
      <c r="D371" s="396" t="s">
        <v>3649</v>
      </c>
      <c r="E371" s="397" t="s">
        <v>145</v>
      </c>
      <c r="F371" s="429" t="s">
        <v>12656</v>
      </c>
      <c r="G371" s="430">
        <v>90743</v>
      </c>
      <c r="H371" s="431" t="s">
        <v>177</v>
      </c>
      <c r="I371" s="430" t="s">
        <v>146</v>
      </c>
      <c r="J371" s="396"/>
      <c r="K371" s="432">
        <v>5.08</v>
      </c>
      <c r="L371" s="396" t="s">
        <v>147</v>
      </c>
    </row>
    <row r="372" spans="1:12">
      <c r="A372" s="396"/>
      <c r="B372" s="396"/>
      <c r="C372" s="396"/>
      <c r="D372" s="396" t="s">
        <v>3649</v>
      </c>
      <c r="E372" s="397" t="s">
        <v>145</v>
      </c>
      <c r="F372" s="429" t="s">
        <v>12656</v>
      </c>
      <c r="G372" s="430">
        <v>90744</v>
      </c>
      <c r="H372" s="431" t="s">
        <v>178</v>
      </c>
      <c r="I372" s="430" t="s">
        <v>146</v>
      </c>
      <c r="J372" s="396"/>
      <c r="K372" s="432">
        <v>5.57</v>
      </c>
      <c r="L372" s="396" t="s">
        <v>147</v>
      </c>
    </row>
    <row r="373" spans="1:12">
      <c r="A373" s="396"/>
      <c r="B373" s="396"/>
      <c r="C373" s="396"/>
      <c r="D373" s="396" t="s">
        <v>3649</v>
      </c>
      <c r="E373" s="397" t="s">
        <v>145</v>
      </c>
      <c r="F373" s="429" t="s">
        <v>12656</v>
      </c>
      <c r="G373" s="430">
        <v>90745</v>
      </c>
      <c r="H373" s="431" t="s">
        <v>12691</v>
      </c>
      <c r="I373" s="430" t="s">
        <v>146</v>
      </c>
      <c r="J373" s="396"/>
      <c r="K373" s="432">
        <v>9.09</v>
      </c>
      <c r="L373" s="396" t="s">
        <v>147</v>
      </c>
    </row>
    <row r="374" spans="1:12">
      <c r="A374" s="396"/>
      <c r="B374" s="396"/>
      <c r="C374" s="396"/>
      <c r="D374" s="396" t="s">
        <v>1113</v>
      </c>
      <c r="E374" s="397" t="s">
        <v>145</v>
      </c>
      <c r="F374" s="429" t="s">
        <v>12656</v>
      </c>
      <c r="G374" s="430">
        <v>90733</v>
      </c>
      <c r="H374" s="431" t="s">
        <v>169</v>
      </c>
      <c r="I374" s="430" t="s">
        <v>146</v>
      </c>
      <c r="J374" s="396"/>
      <c r="K374" s="432">
        <v>2.7</v>
      </c>
      <c r="L374" s="396" t="s">
        <v>147</v>
      </c>
    </row>
    <row r="375" spans="1:12">
      <c r="A375" s="396"/>
      <c r="B375" s="396"/>
      <c r="C375" s="396"/>
      <c r="D375" s="396" t="s">
        <v>3282</v>
      </c>
      <c r="E375" s="397" t="s">
        <v>145</v>
      </c>
      <c r="F375" s="429" t="s">
        <v>12656</v>
      </c>
      <c r="G375" s="430">
        <v>90734</v>
      </c>
      <c r="H375" s="431" t="s">
        <v>12692</v>
      </c>
      <c r="I375" s="430" t="s">
        <v>146</v>
      </c>
      <c r="J375" s="396"/>
      <c r="K375" s="432">
        <v>3.2</v>
      </c>
      <c r="L375" s="396" t="s">
        <v>147</v>
      </c>
    </row>
    <row r="376" spans="1:12">
      <c r="A376" s="396"/>
      <c r="B376" s="396"/>
      <c r="C376" s="396"/>
      <c r="D376" s="396" t="s">
        <v>3282</v>
      </c>
      <c r="E376" s="397" t="s">
        <v>145</v>
      </c>
      <c r="F376" s="429" t="s">
        <v>12656</v>
      </c>
      <c r="G376" s="430">
        <v>90735</v>
      </c>
      <c r="H376" s="431" t="s">
        <v>170</v>
      </c>
      <c r="I376" s="430" t="s">
        <v>146</v>
      </c>
      <c r="J376" s="396"/>
      <c r="K376" s="432">
        <v>3.7</v>
      </c>
      <c r="L376" s="396" t="s">
        <v>147</v>
      </c>
    </row>
    <row r="377" spans="1:12">
      <c r="A377" s="396"/>
      <c r="B377" s="396"/>
      <c r="C377" s="396"/>
      <c r="D377" s="396" t="s">
        <v>411</v>
      </c>
      <c r="E377" s="397" t="s">
        <v>145</v>
      </c>
      <c r="F377" s="429" t="s">
        <v>12656</v>
      </c>
      <c r="G377" s="430">
        <v>90736</v>
      </c>
      <c r="H377" s="431" t="s">
        <v>171</v>
      </c>
      <c r="I377" s="430" t="s">
        <v>146</v>
      </c>
      <c r="J377" s="396"/>
      <c r="K377" s="432">
        <v>4.21</v>
      </c>
      <c r="L377" s="396" t="s">
        <v>147</v>
      </c>
    </row>
    <row r="378" spans="1:12">
      <c r="A378" s="396"/>
      <c r="B378" s="396"/>
      <c r="C378" s="396"/>
      <c r="D378" s="396" t="s">
        <v>277</v>
      </c>
      <c r="E378" s="397" t="s">
        <v>145</v>
      </c>
      <c r="F378" s="429" t="s">
        <v>12656</v>
      </c>
      <c r="G378" s="430">
        <v>90737</v>
      </c>
      <c r="H378" s="431" t="s">
        <v>12693</v>
      </c>
      <c r="I378" s="430" t="s">
        <v>146</v>
      </c>
      <c r="J378" s="396"/>
      <c r="K378" s="432">
        <v>4.71</v>
      </c>
      <c r="L378" s="396" t="s">
        <v>147</v>
      </c>
    </row>
    <row r="379" spans="1:12">
      <c r="A379" s="396"/>
      <c r="B379" s="396"/>
      <c r="C379" s="396"/>
      <c r="D379" s="396" t="s">
        <v>543</v>
      </c>
      <c r="E379" s="397" t="s">
        <v>145</v>
      </c>
      <c r="F379" s="429" t="s">
        <v>12656</v>
      </c>
      <c r="G379" s="430">
        <v>90738</v>
      </c>
      <c r="H379" s="431" t="s">
        <v>172</v>
      </c>
      <c r="I379" s="430" t="s">
        <v>146</v>
      </c>
      <c r="J379" s="396"/>
      <c r="K379" s="432">
        <v>5.21</v>
      </c>
      <c r="L379" s="396" t="s">
        <v>147</v>
      </c>
    </row>
    <row r="380" spans="1:12">
      <c r="A380" s="396"/>
      <c r="B380" s="396"/>
      <c r="C380" s="396"/>
      <c r="D380" s="396" t="s">
        <v>543</v>
      </c>
      <c r="E380" s="397" t="s">
        <v>145</v>
      </c>
      <c r="F380" s="429" t="s">
        <v>12656</v>
      </c>
      <c r="G380" s="430">
        <v>90739</v>
      </c>
      <c r="H380" s="431" t="s">
        <v>173</v>
      </c>
      <c r="I380" s="430" t="s">
        <v>146</v>
      </c>
      <c r="J380" s="396"/>
      <c r="K380" s="432">
        <v>8.14</v>
      </c>
      <c r="L380" s="396" t="s">
        <v>147</v>
      </c>
    </row>
    <row r="381" spans="1:12">
      <c r="A381" s="396"/>
      <c r="B381" s="396"/>
      <c r="C381" s="396"/>
      <c r="D381" s="396" t="s">
        <v>543</v>
      </c>
      <c r="E381" s="397" t="s">
        <v>145</v>
      </c>
      <c r="F381" s="429" t="s">
        <v>12656</v>
      </c>
      <c r="G381" s="430">
        <v>90724</v>
      </c>
      <c r="H381" s="431" t="s">
        <v>159</v>
      </c>
      <c r="I381" s="430" t="s">
        <v>160</v>
      </c>
      <c r="J381" s="396"/>
      <c r="K381" s="432">
        <v>19.600000000000001</v>
      </c>
      <c r="L381" s="396" t="s">
        <v>147</v>
      </c>
    </row>
    <row r="382" spans="1:12">
      <c r="A382" s="396"/>
      <c r="B382" s="396"/>
      <c r="C382" s="396"/>
      <c r="D382" s="396" t="s">
        <v>543</v>
      </c>
      <c r="E382" s="397" t="s">
        <v>145</v>
      </c>
      <c r="F382" s="429" t="s">
        <v>12656</v>
      </c>
      <c r="G382" s="430">
        <v>102267</v>
      </c>
      <c r="H382" s="431" t="s">
        <v>194</v>
      </c>
      <c r="I382" s="430" t="s">
        <v>160</v>
      </c>
      <c r="J382" s="396"/>
      <c r="K382" s="432">
        <v>106.61</v>
      </c>
      <c r="L382" s="396" t="s">
        <v>147</v>
      </c>
    </row>
    <row r="383" spans="1:12">
      <c r="A383" s="396"/>
      <c r="B383" s="396"/>
      <c r="C383" s="396"/>
      <c r="D383" s="396" t="s">
        <v>2094</v>
      </c>
      <c r="E383" s="397" t="s">
        <v>145</v>
      </c>
      <c r="F383" s="429" t="s">
        <v>12656</v>
      </c>
      <c r="G383" s="430">
        <v>102268</v>
      </c>
      <c r="H383" s="431" t="s">
        <v>195</v>
      </c>
      <c r="I383" s="430" t="s">
        <v>160</v>
      </c>
      <c r="J383" s="396"/>
      <c r="K383" s="432">
        <v>120.32</v>
      </c>
      <c r="L383" s="396" t="s">
        <v>147</v>
      </c>
    </row>
    <row r="384" spans="1:12">
      <c r="A384" s="396"/>
      <c r="B384" s="396"/>
      <c r="C384" s="396"/>
      <c r="D384" s="396" t="s">
        <v>4561</v>
      </c>
      <c r="E384" s="397" t="s">
        <v>145</v>
      </c>
      <c r="F384" s="429" t="s">
        <v>12656</v>
      </c>
      <c r="G384" s="430">
        <v>90725</v>
      </c>
      <c r="H384" s="431" t="s">
        <v>161</v>
      </c>
      <c r="I384" s="430" t="s">
        <v>160</v>
      </c>
      <c r="J384" s="396"/>
      <c r="K384" s="432">
        <v>24.17</v>
      </c>
      <c r="L384" s="396" t="s">
        <v>147</v>
      </c>
    </row>
    <row r="385" spans="1:12">
      <c r="A385" s="396"/>
      <c r="B385" s="396"/>
      <c r="C385" s="396"/>
      <c r="D385" s="396" t="s">
        <v>411</v>
      </c>
      <c r="E385" s="397" t="s">
        <v>145</v>
      </c>
      <c r="F385" s="429" t="s">
        <v>13780</v>
      </c>
      <c r="G385" s="430">
        <v>102269</v>
      </c>
      <c r="H385" s="431" t="s">
        <v>196</v>
      </c>
      <c r="I385" s="430" t="s">
        <v>160</v>
      </c>
      <c r="J385" s="396"/>
      <c r="K385" s="432">
        <v>147.75</v>
      </c>
      <c r="L385" s="396" t="s">
        <v>147</v>
      </c>
    </row>
    <row r="386" spans="1:12">
      <c r="A386" s="396"/>
      <c r="B386" s="396"/>
      <c r="C386" s="396"/>
      <c r="D386" s="396" t="s">
        <v>277</v>
      </c>
      <c r="E386" s="397" t="s">
        <v>145</v>
      </c>
      <c r="F386" s="429" t="s">
        <v>13780</v>
      </c>
      <c r="G386" s="430">
        <v>90726</v>
      </c>
      <c r="H386" s="431" t="s">
        <v>162</v>
      </c>
      <c r="I386" s="430" t="s">
        <v>160</v>
      </c>
      <c r="J386" s="396"/>
      <c r="K386" s="432">
        <v>28.81</v>
      </c>
      <c r="L386" s="396" t="s">
        <v>147</v>
      </c>
    </row>
    <row r="387" spans="1:12">
      <c r="A387" s="396"/>
      <c r="B387" s="396"/>
      <c r="C387" s="396"/>
      <c r="D387" s="396" t="s">
        <v>543</v>
      </c>
      <c r="E387" s="397" t="s">
        <v>145</v>
      </c>
      <c r="F387" s="429" t="s">
        <v>13780</v>
      </c>
      <c r="G387" s="430">
        <v>90727</v>
      </c>
      <c r="H387" s="431" t="s">
        <v>163</v>
      </c>
      <c r="I387" s="430" t="s">
        <v>160</v>
      </c>
      <c r="J387" s="396"/>
      <c r="K387" s="432">
        <v>33.380000000000003</v>
      </c>
      <c r="L387" s="396" t="s">
        <v>147</v>
      </c>
    </row>
    <row r="388" spans="1:12">
      <c r="A388" s="396"/>
      <c r="B388" s="396"/>
      <c r="C388" s="396"/>
      <c r="D388" s="396" t="s">
        <v>543</v>
      </c>
      <c r="E388" s="397" t="s">
        <v>145</v>
      </c>
      <c r="F388" s="429" t="s">
        <v>13780</v>
      </c>
      <c r="G388" s="430">
        <v>90728</v>
      </c>
      <c r="H388" s="431" t="s">
        <v>164</v>
      </c>
      <c r="I388" s="430" t="s">
        <v>160</v>
      </c>
      <c r="J388" s="396"/>
      <c r="K388" s="432">
        <v>37.950000000000003</v>
      </c>
      <c r="L388" s="396" t="s">
        <v>147</v>
      </c>
    </row>
    <row r="389" spans="1:12">
      <c r="A389" s="396"/>
      <c r="B389" s="396"/>
      <c r="C389" s="396"/>
      <c r="D389" s="396" t="s">
        <v>543</v>
      </c>
      <c r="E389" s="397" t="s">
        <v>145</v>
      </c>
      <c r="F389" s="429" t="s">
        <v>13780</v>
      </c>
      <c r="G389" s="430">
        <v>90729</v>
      </c>
      <c r="H389" s="431" t="s">
        <v>165</v>
      </c>
      <c r="I389" s="430" t="s">
        <v>160</v>
      </c>
      <c r="J389" s="396"/>
      <c r="K389" s="432">
        <v>42.52</v>
      </c>
      <c r="L389" s="396" t="s">
        <v>147</v>
      </c>
    </row>
    <row r="390" spans="1:12">
      <c r="A390" s="396"/>
      <c r="B390" s="396"/>
      <c r="C390" s="396"/>
      <c r="D390" s="396" t="s">
        <v>543</v>
      </c>
      <c r="E390" s="397" t="s">
        <v>145</v>
      </c>
      <c r="F390" s="429" t="s">
        <v>13780</v>
      </c>
      <c r="G390" s="430">
        <v>90730</v>
      </c>
      <c r="H390" s="431" t="s">
        <v>166</v>
      </c>
      <c r="I390" s="430" t="s">
        <v>160</v>
      </c>
      <c r="J390" s="396"/>
      <c r="K390" s="432">
        <v>47.11</v>
      </c>
      <c r="L390" s="396" t="s">
        <v>147</v>
      </c>
    </row>
    <row r="391" spans="1:12">
      <c r="A391" s="396"/>
      <c r="B391" s="396"/>
      <c r="C391" s="396"/>
      <c r="D391" s="396" t="s">
        <v>3810</v>
      </c>
      <c r="E391" s="397" t="s">
        <v>145</v>
      </c>
      <c r="F391" s="429" t="s">
        <v>13780</v>
      </c>
      <c r="G391" s="430">
        <v>90731</v>
      </c>
      <c r="H391" s="431" t="s">
        <v>167</v>
      </c>
      <c r="I391" s="430" t="s">
        <v>160</v>
      </c>
      <c r="J391" s="396"/>
      <c r="K391" s="432">
        <v>51.67</v>
      </c>
      <c r="L391" s="396" t="s">
        <v>147</v>
      </c>
    </row>
    <row r="392" spans="1:12">
      <c r="A392" s="396"/>
      <c r="B392" s="396"/>
      <c r="C392" s="396"/>
      <c r="D392" s="396" t="s">
        <v>3811</v>
      </c>
      <c r="E392" s="397" t="s">
        <v>145</v>
      </c>
      <c r="F392" s="429" t="s">
        <v>13780</v>
      </c>
      <c r="G392" s="430">
        <v>90732</v>
      </c>
      <c r="H392" s="431" t="s">
        <v>168</v>
      </c>
      <c r="I392" s="430" t="s">
        <v>160</v>
      </c>
      <c r="J392" s="396"/>
      <c r="K392" s="432">
        <v>65.39</v>
      </c>
      <c r="L392" s="396" t="s">
        <v>147</v>
      </c>
    </row>
    <row r="393" spans="1:12">
      <c r="A393" s="396"/>
      <c r="B393" s="396"/>
      <c r="C393" s="396"/>
      <c r="D393" s="396" t="s">
        <v>4562</v>
      </c>
      <c r="E393" s="397" t="s">
        <v>145</v>
      </c>
      <c r="F393" s="429" t="s">
        <v>13821</v>
      </c>
      <c r="G393" s="430">
        <v>102265</v>
      </c>
      <c r="H393" s="431" t="s">
        <v>192</v>
      </c>
      <c r="I393" s="430" t="s">
        <v>160</v>
      </c>
      <c r="J393" s="396"/>
      <c r="K393" s="432">
        <v>83.68</v>
      </c>
      <c r="L393" s="396" t="s">
        <v>147</v>
      </c>
    </row>
    <row r="394" spans="1:12">
      <c r="A394" s="396"/>
      <c r="B394" s="396"/>
      <c r="C394" s="396"/>
      <c r="D394" s="396" t="s">
        <v>4562</v>
      </c>
      <c r="E394" s="397" t="s">
        <v>145</v>
      </c>
      <c r="F394" s="429" t="s">
        <v>13821</v>
      </c>
      <c r="G394" s="430">
        <v>102266</v>
      </c>
      <c r="H394" s="431" t="s">
        <v>193</v>
      </c>
      <c r="I394" s="430" t="s">
        <v>160</v>
      </c>
      <c r="J394" s="396"/>
      <c r="K394" s="432">
        <v>92.81</v>
      </c>
      <c r="L394" s="396" t="s">
        <v>147</v>
      </c>
    </row>
    <row r="395" spans="1:12">
      <c r="A395" s="396"/>
      <c r="B395" s="396"/>
      <c r="C395" s="396"/>
      <c r="D395" s="396" t="s">
        <v>4562</v>
      </c>
      <c r="E395" s="397" t="s">
        <v>145</v>
      </c>
      <c r="F395" s="429" t="s">
        <v>13821</v>
      </c>
      <c r="G395" s="430">
        <v>94879</v>
      </c>
      <c r="H395" s="431" t="s">
        <v>186</v>
      </c>
      <c r="I395" s="430" t="s">
        <v>146</v>
      </c>
      <c r="J395" s="396"/>
      <c r="K395" s="432">
        <v>2295.8200000000002</v>
      </c>
      <c r="L395" s="396" t="s">
        <v>147</v>
      </c>
    </row>
    <row r="396" spans="1:12">
      <c r="A396" s="396"/>
      <c r="B396" s="396"/>
      <c r="C396" s="396"/>
      <c r="D396" s="396" t="s">
        <v>2134</v>
      </c>
      <c r="E396" s="397" t="s">
        <v>145</v>
      </c>
      <c r="F396" s="429" t="s">
        <v>13689</v>
      </c>
      <c r="G396" s="430">
        <v>94881</v>
      </c>
      <c r="H396" s="431" t="s">
        <v>188</v>
      </c>
      <c r="I396" s="430" t="s">
        <v>146</v>
      </c>
      <c r="J396" s="396"/>
      <c r="K396" s="432">
        <v>3164.56</v>
      </c>
      <c r="L396" s="396" t="s">
        <v>147</v>
      </c>
    </row>
    <row r="397" spans="1:12">
      <c r="A397" s="396"/>
      <c r="B397" s="396"/>
      <c r="C397" s="396"/>
      <c r="D397" s="396" t="s">
        <v>2134</v>
      </c>
      <c r="E397" s="397" t="s">
        <v>145</v>
      </c>
      <c r="F397" s="429" t="s">
        <v>13689</v>
      </c>
      <c r="G397" s="430">
        <v>94869</v>
      </c>
      <c r="H397" s="431" t="s">
        <v>181</v>
      </c>
      <c r="I397" s="430" t="s">
        <v>146</v>
      </c>
      <c r="J397" s="396"/>
      <c r="K397" s="432">
        <v>162.06</v>
      </c>
      <c r="L397" s="396" t="s">
        <v>147</v>
      </c>
    </row>
    <row r="398" spans="1:12">
      <c r="A398" s="396"/>
      <c r="B398" s="396"/>
      <c r="C398" s="396"/>
      <c r="D398" s="396" t="s">
        <v>2134</v>
      </c>
      <c r="E398" s="397" t="s">
        <v>145</v>
      </c>
      <c r="F398" s="429" t="s">
        <v>13689</v>
      </c>
      <c r="G398" s="430">
        <v>94871</v>
      </c>
      <c r="H398" s="431" t="s">
        <v>183</v>
      </c>
      <c r="I398" s="430" t="s">
        <v>146</v>
      </c>
      <c r="J398" s="396"/>
      <c r="K398" s="432">
        <v>253.65</v>
      </c>
      <c r="L398" s="396" t="s">
        <v>147</v>
      </c>
    </row>
    <row r="399" spans="1:12">
      <c r="A399" s="396"/>
      <c r="B399" s="396"/>
      <c r="C399" s="396"/>
      <c r="D399" s="396" t="s">
        <v>2134</v>
      </c>
      <c r="E399" s="397" t="s">
        <v>145</v>
      </c>
      <c r="F399" s="429" t="s">
        <v>13689</v>
      </c>
      <c r="G399" s="430">
        <v>90708</v>
      </c>
      <c r="H399" s="431" t="s">
        <v>158</v>
      </c>
      <c r="I399" s="430" t="s">
        <v>146</v>
      </c>
      <c r="J399" s="396"/>
      <c r="K399" s="432">
        <v>918.01</v>
      </c>
      <c r="L399" s="396" t="s">
        <v>147</v>
      </c>
    </row>
    <row r="400" spans="1:12">
      <c r="A400" s="396"/>
      <c r="B400" s="396"/>
      <c r="C400" s="396"/>
      <c r="D400" s="396" t="s">
        <v>2134</v>
      </c>
      <c r="E400" s="397" t="s">
        <v>145</v>
      </c>
      <c r="F400" s="429" t="s">
        <v>13689</v>
      </c>
      <c r="G400" s="430">
        <v>94875</v>
      </c>
      <c r="H400" s="431" t="s">
        <v>184</v>
      </c>
      <c r="I400" s="430" t="s">
        <v>146</v>
      </c>
      <c r="J400" s="396"/>
      <c r="K400" s="432">
        <v>1491.22</v>
      </c>
      <c r="L400" s="396" t="s">
        <v>147</v>
      </c>
    </row>
    <row r="401" spans="1:12">
      <c r="A401" s="396"/>
      <c r="B401" s="396"/>
      <c r="C401" s="396"/>
      <c r="D401" s="396" t="s">
        <v>2134</v>
      </c>
      <c r="E401" s="397" t="s">
        <v>145</v>
      </c>
      <c r="F401" s="429" t="s">
        <v>13689</v>
      </c>
      <c r="G401" s="430">
        <v>102264</v>
      </c>
      <c r="H401" s="431" t="s">
        <v>191</v>
      </c>
      <c r="I401" s="430" t="s">
        <v>146</v>
      </c>
      <c r="J401" s="396"/>
      <c r="K401" s="432">
        <v>19.45</v>
      </c>
      <c r="L401" s="396" t="s">
        <v>147</v>
      </c>
    </row>
    <row r="402" spans="1:12">
      <c r="A402" s="396"/>
      <c r="B402" s="396"/>
      <c r="C402" s="396"/>
      <c r="D402" s="396" t="s">
        <v>1472</v>
      </c>
      <c r="E402" s="397" t="s">
        <v>145</v>
      </c>
      <c r="F402" s="429" t="s">
        <v>13689</v>
      </c>
      <c r="G402" s="430">
        <v>90701</v>
      </c>
      <c r="H402" s="431" t="s">
        <v>152</v>
      </c>
      <c r="I402" s="430" t="s">
        <v>146</v>
      </c>
      <c r="J402" s="396"/>
      <c r="K402" s="432">
        <v>68.680000000000007</v>
      </c>
      <c r="L402" s="396" t="s">
        <v>147</v>
      </c>
    </row>
    <row r="403" spans="1:12">
      <c r="A403" s="396"/>
      <c r="B403" s="396"/>
      <c r="C403" s="396"/>
      <c r="D403" s="396" t="s">
        <v>1856</v>
      </c>
      <c r="E403" s="397" t="s">
        <v>145</v>
      </c>
      <c r="F403" s="429" t="s">
        <v>13272</v>
      </c>
      <c r="G403" s="430">
        <v>90702</v>
      </c>
      <c r="H403" s="431" t="s">
        <v>153</v>
      </c>
      <c r="I403" s="430" t="s">
        <v>146</v>
      </c>
      <c r="J403" s="396"/>
      <c r="K403" s="432">
        <v>114.23</v>
      </c>
      <c r="L403" s="396" t="s">
        <v>147</v>
      </c>
    </row>
    <row r="404" spans="1:12">
      <c r="A404" s="396"/>
      <c r="B404" s="396"/>
      <c r="C404" s="396"/>
      <c r="D404" s="396" t="s">
        <v>4432</v>
      </c>
      <c r="E404" s="397" t="s">
        <v>145</v>
      </c>
      <c r="F404" s="429" t="s">
        <v>13506</v>
      </c>
      <c r="G404" s="430">
        <v>90703</v>
      </c>
      <c r="H404" s="431" t="s">
        <v>154</v>
      </c>
      <c r="I404" s="430" t="s">
        <v>146</v>
      </c>
      <c r="J404" s="396"/>
      <c r="K404" s="432">
        <v>179.93</v>
      </c>
      <c r="L404" s="396" t="s">
        <v>4588</v>
      </c>
    </row>
    <row r="405" spans="1:12">
      <c r="A405" s="396"/>
      <c r="B405" s="396"/>
      <c r="C405" s="396"/>
      <c r="D405" s="396" t="s">
        <v>3811</v>
      </c>
      <c r="E405" s="397" t="s">
        <v>145</v>
      </c>
      <c r="F405" s="429" t="s">
        <v>13506</v>
      </c>
      <c r="G405" s="430">
        <v>90704</v>
      </c>
      <c r="H405" s="431" t="s">
        <v>155</v>
      </c>
      <c r="I405" s="430" t="s">
        <v>146</v>
      </c>
      <c r="J405" s="396"/>
      <c r="K405" s="432">
        <v>268.83</v>
      </c>
      <c r="L405" s="396" t="s">
        <v>147</v>
      </c>
    </row>
    <row r="406" spans="1:12">
      <c r="A406" s="396"/>
      <c r="B406" s="396"/>
      <c r="C406" s="396"/>
      <c r="D406" s="396" t="s">
        <v>3811</v>
      </c>
      <c r="E406" s="397" t="s">
        <v>145</v>
      </c>
      <c r="F406" s="429" t="s">
        <v>13506</v>
      </c>
      <c r="G406" s="430">
        <v>90705</v>
      </c>
      <c r="H406" s="431" t="s">
        <v>156</v>
      </c>
      <c r="I406" s="430" t="s">
        <v>146</v>
      </c>
      <c r="J406" s="396"/>
      <c r="K406" s="432">
        <v>350.1</v>
      </c>
      <c r="L406" s="396" t="s">
        <v>147</v>
      </c>
    </row>
    <row r="407" spans="1:12">
      <c r="A407" s="396"/>
      <c r="B407" s="396"/>
      <c r="C407" s="396"/>
      <c r="D407" s="396" t="s">
        <v>3811</v>
      </c>
      <c r="E407" s="397" t="s">
        <v>145</v>
      </c>
      <c r="F407" s="429" t="s">
        <v>13506</v>
      </c>
      <c r="G407" s="430">
        <v>90706</v>
      </c>
      <c r="H407" s="431" t="s">
        <v>157</v>
      </c>
      <c r="I407" s="430" t="s">
        <v>146</v>
      </c>
      <c r="J407" s="396"/>
      <c r="K407" s="432">
        <v>464.88</v>
      </c>
      <c r="L407" s="396" t="s">
        <v>147</v>
      </c>
    </row>
    <row r="408" spans="1:12">
      <c r="A408" s="396"/>
      <c r="B408" s="396"/>
      <c r="C408" s="396"/>
      <c r="D408" s="396" t="s">
        <v>3811</v>
      </c>
      <c r="E408" s="397" t="s">
        <v>145</v>
      </c>
      <c r="F408" s="429" t="s">
        <v>13506</v>
      </c>
      <c r="G408" s="430">
        <v>90694</v>
      </c>
      <c r="H408" s="431" t="s">
        <v>150</v>
      </c>
      <c r="I408" s="430" t="s">
        <v>146</v>
      </c>
      <c r="J408" s="396"/>
      <c r="K408" s="432">
        <v>45.71</v>
      </c>
      <c r="L408" s="396" t="s">
        <v>147</v>
      </c>
    </row>
    <row r="409" spans="1:12">
      <c r="A409" s="396"/>
      <c r="B409" s="396"/>
      <c r="C409" s="396"/>
      <c r="D409" s="396" t="s">
        <v>1113</v>
      </c>
      <c r="E409" s="397" t="s">
        <v>145</v>
      </c>
      <c r="F409" s="429" t="s">
        <v>13506</v>
      </c>
      <c r="G409" s="430">
        <v>90695</v>
      </c>
      <c r="H409" s="431" t="s">
        <v>12694</v>
      </c>
      <c r="I409" s="430" t="s">
        <v>146</v>
      </c>
      <c r="J409" s="396"/>
      <c r="K409" s="432">
        <v>87.42</v>
      </c>
      <c r="L409" s="396" t="s">
        <v>147</v>
      </c>
    </row>
    <row r="410" spans="1:12">
      <c r="A410" s="396"/>
      <c r="B410" s="396"/>
      <c r="C410" s="396"/>
      <c r="D410" s="396" t="s">
        <v>3811</v>
      </c>
      <c r="E410" s="397" t="s">
        <v>145</v>
      </c>
      <c r="F410" s="429" t="s">
        <v>12682</v>
      </c>
      <c r="G410" s="430">
        <v>90696</v>
      </c>
      <c r="H410" s="431" t="s">
        <v>151</v>
      </c>
      <c r="I410" s="430" t="s">
        <v>146</v>
      </c>
      <c r="J410" s="396"/>
      <c r="K410" s="432">
        <v>146.57</v>
      </c>
      <c r="L410" s="396" t="s">
        <v>147</v>
      </c>
    </row>
    <row r="411" spans="1:12">
      <c r="A411" s="396"/>
      <c r="B411" s="396"/>
      <c r="C411" s="396"/>
      <c r="D411" s="396" t="s">
        <v>4039</v>
      </c>
      <c r="E411" s="397" t="s">
        <v>145</v>
      </c>
      <c r="F411" s="429" t="s">
        <v>12682</v>
      </c>
      <c r="G411" s="430">
        <v>90697</v>
      </c>
      <c r="H411" s="431" t="s">
        <v>12695</v>
      </c>
      <c r="I411" s="430" t="s">
        <v>146</v>
      </c>
      <c r="J411" s="396"/>
      <c r="K411" s="432">
        <v>227.86</v>
      </c>
      <c r="L411" s="396" t="s">
        <v>147</v>
      </c>
    </row>
    <row r="412" spans="1:12">
      <c r="A412" s="396"/>
      <c r="B412" s="396"/>
      <c r="C412" s="396"/>
      <c r="D412" s="396" t="s">
        <v>4039</v>
      </c>
      <c r="E412" s="397" t="s">
        <v>145</v>
      </c>
      <c r="F412" s="429" t="s">
        <v>12682</v>
      </c>
      <c r="G412" s="430">
        <v>90698</v>
      </c>
      <c r="H412" s="431" t="s">
        <v>12696</v>
      </c>
      <c r="I412" s="430" t="s">
        <v>146</v>
      </c>
      <c r="J412" s="396"/>
      <c r="K412" s="432">
        <v>348.79</v>
      </c>
      <c r="L412" s="396" t="s">
        <v>147</v>
      </c>
    </row>
    <row r="413" spans="1:12">
      <c r="A413" s="396"/>
      <c r="B413" s="396"/>
      <c r="C413" s="396"/>
      <c r="D413" s="396" t="s">
        <v>4039</v>
      </c>
      <c r="E413" s="397" t="s">
        <v>145</v>
      </c>
      <c r="F413" s="429" t="s">
        <v>12682</v>
      </c>
      <c r="G413" s="430">
        <v>90699</v>
      </c>
      <c r="H413" s="431" t="s">
        <v>12697</v>
      </c>
      <c r="I413" s="430" t="s">
        <v>146</v>
      </c>
      <c r="J413" s="396"/>
      <c r="K413" s="432">
        <v>491.34</v>
      </c>
      <c r="L413" s="396" t="s">
        <v>147</v>
      </c>
    </row>
    <row r="414" spans="1:12">
      <c r="A414" s="396"/>
      <c r="B414" s="396"/>
      <c r="C414" s="396"/>
      <c r="D414" s="396" t="s">
        <v>4039</v>
      </c>
      <c r="E414" s="397" t="s">
        <v>145</v>
      </c>
      <c r="F414" s="429" t="s">
        <v>12682</v>
      </c>
      <c r="G414" s="430">
        <v>90700</v>
      </c>
      <c r="H414" s="431" t="s">
        <v>12698</v>
      </c>
      <c r="I414" s="430" t="s">
        <v>146</v>
      </c>
      <c r="J414" s="396"/>
      <c r="K414" s="432">
        <v>574.29</v>
      </c>
      <c r="L414" s="396" t="s">
        <v>147</v>
      </c>
    </row>
    <row r="415" spans="1:12">
      <c r="A415" s="396"/>
      <c r="B415" s="396"/>
      <c r="C415" s="396"/>
      <c r="D415" s="396" t="s">
        <v>4039</v>
      </c>
      <c r="E415" s="397" t="s">
        <v>145</v>
      </c>
      <c r="F415" s="429" t="s">
        <v>12682</v>
      </c>
      <c r="G415" s="430">
        <v>105378</v>
      </c>
      <c r="H415" s="431" t="s">
        <v>6062</v>
      </c>
      <c r="I415" s="430" t="s">
        <v>160</v>
      </c>
      <c r="J415" s="396"/>
      <c r="K415" s="432">
        <v>10.31</v>
      </c>
      <c r="L415" s="396" t="s">
        <v>147</v>
      </c>
    </row>
    <row r="416" spans="1:12">
      <c r="A416" s="396"/>
      <c r="B416" s="396"/>
      <c r="C416" s="396"/>
      <c r="D416" s="396" t="s">
        <v>4039</v>
      </c>
      <c r="E416" s="397" t="s">
        <v>145</v>
      </c>
      <c r="F416" s="429" t="s">
        <v>12682</v>
      </c>
      <c r="G416" s="430">
        <v>105373</v>
      </c>
      <c r="H416" s="431" t="s">
        <v>6154</v>
      </c>
      <c r="I416" s="430" t="s">
        <v>160</v>
      </c>
      <c r="J416" s="396"/>
      <c r="K416" s="432">
        <v>7.98</v>
      </c>
      <c r="L416" s="396" t="s">
        <v>147</v>
      </c>
    </row>
    <row r="417" spans="1:12">
      <c r="A417" s="396"/>
      <c r="B417" s="396"/>
      <c r="C417" s="396"/>
      <c r="D417" s="396" t="s">
        <v>4039</v>
      </c>
      <c r="E417" s="397" t="s">
        <v>145</v>
      </c>
      <c r="F417" s="429" t="s">
        <v>12682</v>
      </c>
      <c r="G417" s="430">
        <v>105380</v>
      </c>
      <c r="H417" s="431" t="s">
        <v>6064</v>
      </c>
      <c r="I417" s="430" t="s">
        <v>160</v>
      </c>
      <c r="J417" s="396"/>
      <c r="K417" s="432">
        <v>82.4</v>
      </c>
      <c r="L417" s="396" t="s">
        <v>147</v>
      </c>
    </row>
    <row r="418" spans="1:12">
      <c r="A418" s="396"/>
      <c r="B418" s="396"/>
      <c r="C418" s="396"/>
      <c r="D418" s="396" t="s">
        <v>4039</v>
      </c>
      <c r="E418" s="397" t="s">
        <v>145</v>
      </c>
      <c r="F418" s="429" t="s">
        <v>12682</v>
      </c>
      <c r="G418" s="430">
        <v>105267</v>
      </c>
      <c r="H418" s="431" t="s">
        <v>6002</v>
      </c>
      <c r="I418" s="430" t="s">
        <v>160</v>
      </c>
      <c r="J418" s="396"/>
      <c r="K418" s="432">
        <v>66.14</v>
      </c>
      <c r="L418" s="396" t="s">
        <v>147</v>
      </c>
    </row>
    <row r="419" spans="1:12">
      <c r="A419" s="396"/>
      <c r="B419" s="396"/>
      <c r="C419" s="396"/>
      <c r="D419" s="396" t="s">
        <v>4039</v>
      </c>
      <c r="E419" s="397" t="s">
        <v>145</v>
      </c>
      <c r="F419" s="429" t="s">
        <v>12682</v>
      </c>
      <c r="G419" s="430">
        <v>105249</v>
      </c>
      <c r="H419" s="431" t="s">
        <v>5985</v>
      </c>
      <c r="I419" s="430" t="s">
        <v>160</v>
      </c>
      <c r="J419" s="396"/>
      <c r="K419" s="432">
        <v>100.38</v>
      </c>
      <c r="L419" s="396" t="s">
        <v>147</v>
      </c>
    </row>
    <row r="420" spans="1:12">
      <c r="A420" s="396"/>
      <c r="B420" s="396"/>
      <c r="C420" s="396"/>
      <c r="D420" s="396" t="s">
        <v>4039</v>
      </c>
      <c r="E420" s="397" t="s">
        <v>145</v>
      </c>
      <c r="F420" s="429" t="s">
        <v>12682</v>
      </c>
      <c r="G420" s="430">
        <v>105268</v>
      </c>
      <c r="H420" s="431" t="s">
        <v>6003</v>
      </c>
      <c r="I420" s="430" t="s">
        <v>160</v>
      </c>
      <c r="J420" s="396"/>
      <c r="K420" s="432">
        <v>81.209999999999994</v>
      </c>
      <c r="L420" s="396" t="s">
        <v>147</v>
      </c>
    </row>
    <row r="421" spans="1:12">
      <c r="A421" s="396"/>
      <c r="B421" s="396"/>
      <c r="C421" s="396"/>
      <c r="D421" s="396" t="s">
        <v>4039</v>
      </c>
      <c r="E421" s="397" t="s">
        <v>145</v>
      </c>
      <c r="F421" s="429" t="s">
        <v>12682</v>
      </c>
      <c r="G421" s="430">
        <v>105379</v>
      </c>
      <c r="H421" s="431" t="s">
        <v>6063</v>
      </c>
      <c r="I421" s="430" t="s">
        <v>160</v>
      </c>
      <c r="J421" s="396"/>
      <c r="K421" s="432">
        <v>13.55</v>
      </c>
      <c r="L421" s="396" t="s">
        <v>147</v>
      </c>
    </row>
    <row r="422" spans="1:12">
      <c r="A422" s="396"/>
      <c r="B422" s="396"/>
      <c r="C422" s="396"/>
      <c r="D422" s="396" t="s">
        <v>4039</v>
      </c>
      <c r="E422" s="397" t="s">
        <v>145</v>
      </c>
      <c r="F422" s="429" t="s">
        <v>12682</v>
      </c>
      <c r="G422" s="430">
        <v>105388</v>
      </c>
      <c r="H422" s="431" t="s">
        <v>6065</v>
      </c>
      <c r="I422" s="430" t="s">
        <v>160</v>
      </c>
      <c r="J422" s="396"/>
      <c r="K422" s="432">
        <v>10.67</v>
      </c>
      <c r="L422" s="396" t="s">
        <v>147</v>
      </c>
    </row>
    <row r="423" spans="1:12">
      <c r="A423" s="396"/>
      <c r="B423" s="396"/>
      <c r="C423" s="396"/>
      <c r="D423" s="396" t="s">
        <v>4039</v>
      </c>
      <c r="E423" s="397" t="s">
        <v>145</v>
      </c>
      <c r="F423" s="429" t="s">
        <v>12682</v>
      </c>
      <c r="G423" s="430">
        <v>105392</v>
      </c>
      <c r="H423" s="431" t="s">
        <v>6069</v>
      </c>
      <c r="I423" s="430" t="s">
        <v>160</v>
      </c>
      <c r="J423" s="396"/>
      <c r="K423" s="432">
        <v>16.82</v>
      </c>
      <c r="L423" s="396" t="s">
        <v>147</v>
      </c>
    </row>
    <row r="424" spans="1:12">
      <c r="A424" s="396"/>
      <c r="B424" s="396"/>
      <c r="C424" s="396"/>
      <c r="D424" s="396" t="s">
        <v>4039</v>
      </c>
      <c r="E424" s="397" t="s">
        <v>145</v>
      </c>
      <c r="F424" s="429" t="s">
        <v>12682</v>
      </c>
      <c r="G424" s="430">
        <v>105389</v>
      </c>
      <c r="H424" s="431" t="s">
        <v>6066</v>
      </c>
      <c r="I424" s="430" t="s">
        <v>160</v>
      </c>
      <c r="J424" s="396"/>
      <c r="K424" s="432">
        <v>13.38</v>
      </c>
      <c r="L424" s="396" t="s">
        <v>147</v>
      </c>
    </row>
    <row r="425" spans="1:12">
      <c r="A425" s="396"/>
      <c r="B425" s="396"/>
      <c r="C425" s="396"/>
      <c r="D425" s="396" t="s">
        <v>4039</v>
      </c>
      <c r="E425" s="397" t="s">
        <v>145</v>
      </c>
      <c r="F425" s="429" t="s">
        <v>12682</v>
      </c>
      <c r="G425" s="430">
        <v>105393</v>
      </c>
      <c r="H425" s="431" t="s">
        <v>6070</v>
      </c>
      <c r="I425" s="430" t="s">
        <v>160</v>
      </c>
      <c r="J425" s="396"/>
      <c r="K425" s="432">
        <v>20.190000000000001</v>
      </c>
      <c r="L425" s="396" t="s">
        <v>147</v>
      </c>
    </row>
    <row r="426" spans="1:12">
      <c r="A426" s="396"/>
      <c r="B426" s="396"/>
      <c r="C426" s="396"/>
      <c r="D426" s="396" t="s">
        <v>4039</v>
      </c>
      <c r="E426" s="397" t="s">
        <v>145</v>
      </c>
      <c r="F426" s="429" t="s">
        <v>12682</v>
      </c>
      <c r="G426" s="430">
        <v>105316</v>
      </c>
      <c r="H426" s="431" t="s">
        <v>6127</v>
      </c>
      <c r="I426" s="430" t="s">
        <v>160</v>
      </c>
      <c r="J426" s="396"/>
      <c r="K426" s="432">
        <v>16.2</v>
      </c>
      <c r="L426" s="396" t="s">
        <v>147</v>
      </c>
    </row>
    <row r="427" spans="1:12">
      <c r="A427" s="396"/>
      <c r="B427" s="396"/>
      <c r="C427" s="396"/>
      <c r="D427" s="396" t="s">
        <v>144</v>
      </c>
      <c r="E427" s="397" t="s">
        <v>145</v>
      </c>
      <c r="F427" s="429" t="s">
        <v>12807</v>
      </c>
      <c r="G427" s="430">
        <v>105394</v>
      </c>
      <c r="H427" s="431" t="s">
        <v>6071</v>
      </c>
      <c r="I427" s="430" t="s">
        <v>160</v>
      </c>
      <c r="J427" s="396"/>
      <c r="K427" s="432">
        <v>23.55</v>
      </c>
      <c r="L427" s="396" t="s">
        <v>147</v>
      </c>
    </row>
    <row r="428" spans="1:12">
      <c r="A428" s="396"/>
      <c r="B428" s="396"/>
      <c r="C428" s="396"/>
      <c r="D428" s="396" t="s">
        <v>144</v>
      </c>
      <c r="E428" s="397" t="s">
        <v>145</v>
      </c>
      <c r="F428" s="429" t="s">
        <v>12807</v>
      </c>
      <c r="G428" s="430">
        <v>105317</v>
      </c>
      <c r="H428" s="431" t="s">
        <v>6031</v>
      </c>
      <c r="I428" s="430" t="s">
        <v>160</v>
      </c>
      <c r="J428" s="396"/>
      <c r="K428" s="432">
        <v>18.989999999999998</v>
      </c>
      <c r="L428" s="396" t="s">
        <v>147</v>
      </c>
    </row>
    <row r="429" spans="1:12">
      <c r="A429" s="396"/>
      <c r="B429" s="396"/>
      <c r="C429" s="396"/>
      <c r="D429" s="396" t="s">
        <v>200</v>
      </c>
      <c r="E429" s="397" t="s">
        <v>145</v>
      </c>
      <c r="F429" s="429" t="s">
        <v>12807</v>
      </c>
      <c r="G429" s="430">
        <v>105395</v>
      </c>
      <c r="H429" s="431" t="s">
        <v>6072</v>
      </c>
      <c r="I429" s="430" t="s">
        <v>160</v>
      </c>
      <c r="J429" s="396"/>
      <c r="K429" s="432">
        <v>26.91</v>
      </c>
      <c r="L429" s="396" t="s">
        <v>147</v>
      </c>
    </row>
    <row r="430" spans="1:12">
      <c r="A430" s="396"/>
      <c r="B430" s="396"/>
      <c r="C430" s="396"/>
      <c r="D430" s="396" t="s">
        <v>149</v>
      </c>
      <c r="E430" s="397" t="s">
        <v>145</v>
      </c>
      <c r="F430" s="429" t="s">
        <v>12807</v>
      </c>
      <c r="G430" s="430">
        <v>105318</v>
      </c>
      <c r="H430" s="431" t="s">
        <v>6032</v>
      </c>
      <c r="I430" s="430" t="s">
        <v>160</v>
      </c>
      <c r="J430" s="396"/>
      <c r="K430" s="432">
        <v>21.81</v>
      </c>
      <c r="L430" s="396" t="s">
        <v>147</v>
      </c>
    </row>
    <row r="431" spans="1:12">
      <c r="A431" s="396"/>
      <c r="B431" s="396"/>
      <c r="C431" s="396"/>
      <c r="D431" s="396" t="s">
        <v>149</v>
      </c>
      <c r="E431" s="397" t="s">
        <v>145</v>
      </c>
      <c r="F431" s="429" t="s">
        <v>12807</v>
      </c>
      <c r="G431" s="430">
        <v>105396</v>
      </c>
      <c r="H431" s="431" t="s">
        <v>6073</v>
      </c>
      <c r="I431" s="430" t="s">
        <v>160</v>
      </c>
      <c r="J431" s="396"/>
      <c r="K431" s="432">
        <v>30.28</v>
      </c>
      <c r="L431" s="396" t="s">
        <v>147</v>
      </c>
    </row>
    <row r="432" spans="1:12">
      <c r="A432" s="396"/>
      <c r="B432" s="396"/>
      <c r="C432" s="396"/>
      <c r="D432" s="396" t="s">
        <v>149</v>
      </c>
      <c r="E432" s="397" t="s">
        <v>145</v>
      </c>
      <c r="F432" s="429" t="s">
        <v>12807</v>
      </c>
      <c r="G432" s="430">
        <v>105258</v>
      </c>
      <c r="H432" s="431" t="s">
        <v>5994</v>
      </c>
      <c r="I432" s="430" t="s">
        <v>160</v>
      </c>
      <c r="J432" s="396"/>
      <c r="K432" s="432">
        <v>24.62</v>
      </c>
      <c r="L432" s="396" t="s">
        <v>147</v>
      </c>
    </row>
    <row r="433" spans="1:12">
      <c r="A433" s="396"/>
      <c r="B433" s="396"/>
      <c r="C433" s="396"/>
      <c r="D433" s="396" t="s">
        <v>4039</v>
      </c>
      <c r="E433" s="397" t="s">
        <v>145</v>
      </c>
      <c r="F433" s="429" t="s">
        <v>12682</v>
      </c>
      <c r="G433" s="430">
        <v>105397</v>
      </c>
      <c r="H433" s="431" t="s">
        <v>6074</v>
      </c>
      <c r="I433" s="430" t="s">
        <v>160</v>
      </c>
      <c r="J433" s="396"/>
      <c r="K433" s="432">
        <v>33.74</v>
      </c>
      <c r="L433" s="396" t="s">
        <v>147</v>
      </c>
    </row>
    <row r="434" spans="1:12">
      <c r="A434" s="396"/>
      <c r="B434" s="396"/>
      <c r="C434" s="396"/>
      <c r="D434" s="396" t="s">
        <v>4039</v>
      </c>
      <c r="E434" s="397" t="s">
        <v>145</v>
      </c>
      <c r="F434" s="429" t="s">
        <v>12682</v>
      </c>
      <c r="G434" s="430">
        <v>105261</v>
      </c>
      <c r="H434" s="431" t="s">
        <v>5996</v>
      </c>
      <c r="I434" s="430" t="s">
        <v>160</v>
      </c>
      <c r="J434" s="396"/>
      <c r="K434" s="432">
        <v>27.52</v>
      </c>
      <c r="L434" s="396" t="s">
        <v>147</v>
      </c>
    </row>
    <row r="435" spans="1:12">
      <c r="A435" s="396"/>
      <c r="B435" s="396"/>
      <c r="C435" s="396"/>
      <c r="D435" s="396" t="s">
        <v>4039</v>
      </c>
      <c r="E435" s="397" t="s">
        <v>145</v>
      </c>
      <c r="F435" s="429" t="s">
        <v>12682</v>
      </c>
      <c r="G435" s="430">
        <v>105398</v>
      </c>
      <c r="H435" s="431" t="s">
        <v>6075</v>
      </c>
      <c r="I435" s="430" t="s">
        <v>160</v>
      </c>
      <c r="J435" s="396"/>
      <c r="K435" s="432">
        <v>43.97</v>
      </c>
      <c r="L435" s="396" t="s">
        <v>147</v>
      </c>
    </row>
    <row r="436" spans="1:12">
      <c r="A436" s="396"/>
      <c r="B436" s="396"/>
      <c r="C436" s="396"/>
      <c r="D436" s="396" t="s">
        <v>4039</v>
      </c>
      <c r="E436" s="397" t="s">
        <v>145</v>
      </c>
      <c r="F436" s="429" t="s">
        <v>12682</v>
      </c>
      <c r="G436" s="430">
        <v>105262</v>
      </c>
      <c r="H436" s="431" t="s">
        <v>5997</v>
      </c>
      <c r="I436" s="430" t="s">
        <v>160</v>
      </c>
      <c r="J436" s="396"/>
      <c r="K436" s="432">
        <v>34.96</v>
      </c>
      <c r="L436" s="396" t="s">
        <v>147</v>
      </c>
    </row>
    <row r="437" spans="1:12">
      <c r="A437" s="396"/>
      <c r="B437" s="396"/>
      <c r="C437" s="396"/>
      <c r="D437" s="396" t="s">
        <v>3811</v>
      </c>
      <c r="E437" s="397" t="s">
        <v>145</v>
      </c>
      <c r="F437" s="429" t="s">
        <v>12682</v>
      </c>
      <c r="G437" s="430">
        <v>105399</v>
      </c>
      <c r="H437" s="431" t="s">
        <v>6076</v>
      </c>
      <c r="I437" s="430" t="s">
        <v>160</v>
      </c>
      <c r="J437" s="396"/>
      <c r="K437" s="432">
        <v>51.93</v>
      </c>
      <c r="L437" s="396" t="s">
        <v>147</v>
      </c>
    </row>
    <row r="438" spans="1:12">
      <c r="A438" s="396"/>
      <c r="B438" s="396"/>
      <c r="C438" s="396"/>
      <c r="D438" s="396" t="s">
        <v>3811</v>
      </c>
      <c r="E438" s="397" t="s">
        <v>145</v>
      </c>
      <c r="F438" s="429" t="s">
        <v>12682</v>
      </c>
      <c r="G438" s="430">
        <v>105263</v>
      </c>
      <c r="H438" s="431" t="s">
        <v>5998</v>
      </c>
      <c r="I438" s="430" t="s">
        <v>160</v>
      </c>
      <c r="J438" s="396"/>
      <c r="K438" s="432">
        <v>41.46</v>
      </c>
      <c r="L438" s="396" t="s">
        <v>147</v>
      </c>
    </row>
    <row r="439" spans="1:12">
      <c r="A439" s="396"/>
      <c r="B439" s="396"/>
      <c r="C439" s="396"/>
      <c r="D439" s="396" t="s">
        <v>3811</v>
      </c>
      <c r="E439" s="397" t="s">
        <v>145</v>
      </c>
      <c r="F439" s="429" t="s">
        <v>12682</v>
      </c>
      <c r="G439" s="430">
        <v>105400</v>
      </c>
      <c r="H439" s="431" t="s">
        <v>6077</v>
      </c>
      <c r="I439" s="430" t="s">
        <v>160</v>
      </c>
      <c r="J439" s="396"/>
      <c r="K439" s="432">
        <v>59.27</v>
      </c>
      <c r="L439" s="396" t="s">
        <v>147</v>
      </c>
    </row>
    <row r="440" spans="1:12">
      <c r="A440" s="396"/>
      <c r="B440" s="396"/>
      <c r="C440" s="396"/>
      <c r="D440" s="396" t="s">
        <v>3811</v>
      </c>
      <c r="E440" s="397" t="s">
        <v>145</v>
      </c>
      <c r="F440" s="429" t="s">
        <v>12682</v>
      </c>
      <c r="G440" s="430">
        <v>105264</v>
      </c>
      <c r="H440" s="431" t="s">
        <v>5999</v>
      </c>
      <c r="I440" s="430" t="s">
        <v>160</v>
      </c>
      <c r="J440" s="396"/>
      <c r="K440" s="432">
        <v>47.35</v>
      </c>
      <c r="L440" s="396" t="s">
        <v>147</v>
      </c>
    </row>
    <row r="441" spans="1:12">
      <c r="A441" s="396"/>
      <c r="B441" s="396"/>
      <c r="C441" s="396"/>
      <c r="D441" s="396" t="s">
        <v>3811</v>
      </c>
      <c r="E441" s="397" t="s">
        <v>145</v>
      </c>
      <c r="F441" s="429" t="s">
        <v>12682</v>
      </c>
      <c r="G441" s="430">
        <v>105297</v>
      </c>
      <c r="H441" s="431" t="s">
        <v>6020</v>
      </c>
      <c r="I441" s="430" t="s">
        <v>160</v>
      </c>
      <c r="J441" s="396"/>
      <c r="K441" s="432">
        <v>8.98</v>
      </c>
      <c r="L441" s="396" t="s">
        <v>147</v>
      </c>
    </row>
    <row r="442" spans="1:12">
      <c r="A442" s="396"/>
      <c r="B442" s="396"/>
      <c r="C442" s="396"/>
      <c r="D442" s="396" t="s">
        <v>3811</v>
      </c>
      <c r="E442" s="397" t="s">
        <v>145</v>
      </c>
      <c r="F442" s="429" t="s">
        <v>12682</v>
      </c>
      <c r="G442" s="430">
        <v>105372</v>
      </c>
      <c r="H442" s="431" t="s">
        <v>6153</v>
      </c>
      <c r="I442" s="430" t="s">
        <v>160</v>
      </c>
      <c r="J442" s="396"/>
      <c r="K442" s="432">
        <v>6.88</v>
      </c>
      <c r="L442" s="396" t="s">
        <v>147</v>
      </c>
    </row>
    <row r="443" spans="1:12">
      <c r="A443" s="396"/>
      <c r="B443" s="396"/>
      <c r="C443" s="396"/>
      <c r="D443" s="396" t="s">
        <v>3811</v>
      </c>
      <c r="E443" s="397" t="s">
        <v>145</v>
      </c>
      <c r="F443" s="429" t="s">
        <v>12682</v>
      </c>
      <c r="G443" s="430">
        <v>105401</v>
      </c>
      <c r="H443" s="431" t="s">
        <v>6078</v>
      </c>
      <c r="I443" s="430" t="s">
        <v>160</v>
      </c>
      <c r="J443" s="396"/>
      <c r="K443" s="432">
        <v>66.84</v>
      </c>
      <c r="L443" s="396" t="s">
        <v>147</v>
      </c>
    </row>
    <row r="444" spans="1:12">
      <c r="A444" s="396"/>
      <c r="B444" s="396"/>
      <c r="C444" s="396"/>
      <c r="D444" s="396" t="s">
        <v>3811</v>
      </c>
      <c r="E444" s="397" t="s">
        <v>145</v>
      </c>
      <c r="F444" s="429" t="s">
        <v>12682</v>
      </c>
      <c r="G444" s="430">
        <v>105265</v>
      </c>
      <c r="H444" s="431" t="s">
        <v>6000</v>
      </c>
      <c r="I444" s="430" t="s">
        <v>160</v>
      </c>
      <c r="J444" s="396"/>
      <c r="K444" s="432">
        <v>53.47</v>
      </c>
      <c r="L444" s="396" t="s">
        <v>147</v>
      </c>
    </row>
    <row r="445" spans="1:12">
      <c r="A445" s="396"/>
      <c r="B445" s="396"/>
      <c r="C445" s="396"/>
      <c r="D445" s="396" t="s">
        <v>3811</v>
      </c>
      <c r="E445" s="397" t="s">
        <v>145</v>
      </c>
      <c r="F445" s="429" t="s">
        <v>12682</v>
      </c>
      <c r="G445" s="430">
        <v>105402</v>
      </c>
      <c r="H445" s="431" t="s">
        <v>6079</v>
      </c>
      <c r="I445" s="430" t="s">
        <v>160</v>
      </c>
      <c r="J445" s="396"/>
      <c r="K445" s="432">
        <v>74.59</v>
      </c>
      <c r="L445" s="396" t="s">
        <v>147</v>
      </c>
    </row>
    <row r="446" spans="1:12">
      <c r="A446" s="396"/>
      <c r="B446" s="396"/>
      <c r="C446" s="396"/>
      <c r="D446" s="396" t="s">
        <v>3811</v>
      </c>
      <c r="E446" s="397" t="s">
        <v>145</v>
      </c>
      <c r="F446" s="429" t="s">
        <v>12682</v>
      </c>
      <c r="G446" s="430">
        <v>105266</v>
      </c>
      <c r="H446" s="431" t="s">
        <v>6001</v>
      </c>
      <c r="I446" s="430" t="s">
        <v>160</v>
      </c>
      <c r="J446" s="396"/>
      <c r="K446" s="432">
        <v>59.77</v>
      </c>
      <c r="L446" s="396" t="s">
        <v>147</v>
      </c>
    </row>
    <row r="447" spans="1:12">
      <c r="A447" s="396"/>
      <c r="B447" s="396"/>
      <c r="C447" s="396"/>
      <c r="D447" s="396" t="s">
        <v>3811</v>
      </c>
      <c r="E447" s="397" t="s">
        <v>145</v>
      </c>
      <c r="F447" s="429" t="s">
        <v>12682</v>
      </c>
      <c r="G447" s="430">
        <v>105361</v>
      </c>
      <c r="H447" s="431" t="s">
        <v>6143</v>
      </c>
      <c r="I447" s="430" t="s">
        <v>160</v>
      </c>
      <c r="J447" s="396"/>
      <c r="K447" s="432">
        <v>13.93</v>
      </c>
      <c r="L447" s="396" t="s">
        <v>147</v>
      </c>
    </row>
    <row r="448" spans="1:12">
      <c r="A448" s="396"/>
      <c r="B448" s="396"/>
      <c r="C448" s="396"/>
      <c r="D448" s="396" t="s">
        <v>3811</v>
      </c>
      <c r="E448" s="397" t="s">
        <v>145</v>
      </c>
      <c r="F448" s="429" t="s">
        <v>13780</v>
      </c>
      <c r="G448" s="430">
        <v>105382</v>
      </c>
      <c r="H448" s="431" t="s">
        <v>6159</v>
      </c>
      <c r="I448" s="430" t="s">
        <v>160</v>
      </c>
      <c r="J448" s="396"/>
      <c r="K448" s="432">
        <v>11.54</v>
      </c>
      <c r="L448" s="396" t="s">
        <v>147</v>
      </c>
    </row>
    <row r="449" spans="1:12">
      <c r="A449" s="396"/>
      <c r="B449" s="396"/>
      <c r="C449" s="396"/>
      <c r="D449" s="396" t="s">
        <v>543</v>
      </c>
      <c r="E449" s="397" t="s">
        <v>145</v>
      </c>
      <c r="F449" s="429" t="s">
        <v>13780</v>
      </c>
      <c r="G449" s="430">
        <v>105359</v>
      </c>
      <c r="H449" s="431" t="s">
        <v>6141</v>
      </c>
      <c r="I449" s="430" t="s">
        <v>160</v>
      </c>
      <c r="J449" s="396"/>
      <c r="K449" s="432">
        <v>9.86</v>
      </c>
      <c r="L449" s="396" t="s">
        <v>147</v>
      </c>
    </row>
    <row r="450" spans="1:12">
      <c r="A450" s="396"/>
      <c r="B450" s="396"/>
      <c r="C450" s="396"/>
      <c r="D450" s="396" t="s">
        <v>3204</v>
      </c>
      <c r="E450" s="397" t="s">
        <v>145</v>
      </c>
      <c r="F450" s="429" t="s">
        <v>13780</v>
      </c>
      <c r="G450" s="430">
        <v>105315</v>
      </c>
      <c r="H450" s="431" t="s">
        <v>6126</v>
      </c>
      <c r="I450" s="430" t="s">
        <v>160</v>
      </c>
      <c r="J450" s="396"/>
      <c r="K450" s="432">
        <v>8.11</v>
      </c>
      <c r="L450" s="396" t="s">
        <v>147</v>
      </c>
    </row>
    <row r="451" spans="1:12">
      <c r="A451" s="396"/>
      <c r="B451" s="396"/>
      <c r="C451" s="396"/>
      <c r="D451" s="396" t="s">
        <v>3204</v>
      </c>
      <c r="E451" s="397" t="s">
        <v>145</v>
      </c>
      <c r="F451" s="429" t="s">
        <v>13780</v>
      </c>
      <c r="G451" s="430">
        <v>105360</v>
      </c>
      <c r="H451" s="431" t="s">
        <v>6142</v>
      </c>
      <c r="I451" s="430" t="s">
        <v>160</v>
      </c>
      <c r="J451" s="396"/>
      <c r="K451" s="432">
        <v>11.97</v>
      </c>
      <c r="L451" s="396" t="s">
        <v>147</v>
      </c>
    </row>
    <row r="452" spans="1:12">
      <c r="A452" s="396"/>
      <c r="B452" s="396"/>
      <c r="C452" s="396"/>
      <c r="D452" s="396" t="s">
        <v>149</v>
      </c>
      <c r="E452" s="397" t="s">
        <v>145</v>
      </c>
      <c r="F452" s="429" t="s">
        <v>12807</v>
      </c>
      <c r="G452" s="430">
        <v>105381</v>
      </c>
      <c r="H452" s="431" t="s">
        <v>6158</v>
      </c>
      <c r="I452" s="430" t="s">
        <v>160</v>
      </c>
      <c r="J452" s="396"/>
      <c r="K452" s="432">
        <v>9.89</v>
      </c>
      <c r="L452" s="396" t="s">
        <v>147</v>
      </c>
    </row>
    <row r="453" spans="1:12">
      <c r="A453" s="396"/>
      <c r="B453" s="396"/>
      <c r="C453" s="396"/>
      <c r="D453" s="396" t="s">
        <v>149</v>
      </c>
      <c r="E453" s="397" t="s">
        <v>145</v>
      </c>
      <c r="F453" s="429" t="s">
        <v>12807</v>
      </c>
      <c r="G453" s="430">
        <v>105251</v>
      </c>
      <c r="H453" s="431" t="s">
        <v>5987</v>
      </c>
      <c r="I453" s="430" t="s">
        <v>160</v>
      </c>
      <c r="J453" s="396"/>
      <c r="K453" s="432">
        <v>15.11</v>
      </c>
      <c r="L453" s="396" t="s">
        <v>147</v>
      </c>
    </row>
    <row r="454" spans="1:12">
      <c r="A454" s="396"/>
      <c r="B454" s="396"/>
      <c r="C454" s="396"/>
      <c r="D454" s="396" t="s">
        <v>276</v>
      </c>
      <c r="E454" s="397" t="s">
        <v>145</v>
      </c>
      <c r="F454" s="429" t="s">
        <v>13821</v>
      </c>
      <c r="G454" s="430">
        <v>105282</v>
      </c>
      <c r="H454" s="431" t="s">
        <v>6017</v>
      </c>
      <c r="I454" s="430" t="s">
        <v>160</v>
      </c>
      <c r="J454" s="396"/>
      <c r="K454" s="432">
        <v>11.65</v>
      </c>
      <c r="L454" s="396" t="s">
        <v>147</v>
      </c>
    </row>
    <row r="455" spans="1:12">
      <c r="A455" s="396"/>
      <c r="B455" s="396"/>
      <c r="C455" s="396"/>
      <c r="D455" s="396" t="s">
        <v>276</v>
      </c>
      <c r="E455" s="397" t="s">
        <v>145</v>
      </c>
      <c r="F455" s="429" t="s">
        <v>13821</v>
      </c>
      <c r="G455" s="430">
        <v>105276</v>
      </c>
      <c r="H455" s="431" t="s">
        <v>6011</v>
      </c>
      <c r="I455" s="430" t="s">
        <v>160</v>
      </c>
      <c r="J455" s="396"/>
      <c r="K455" s="432">
        <v>120.48</v>
      </c>
      <c r="L455" s="396" t="s">
        <v>147</v>
      </c>
    </row>
    <row r="456" spans="1:12">
      <c r="A456" s="396"/>
      <c r="B456" s="396"/>
      <c r="C456" s="396"/>
      <c r="D456" s="396" t="s">
        <v>276</v>
      </c>
      <c r="E456" s="397" t="s">
        <v>145</v>
      </c>
      <c r="F456" s="429" t="s">
        <v>13821</v>
      </c>
      <c r="G456" s="430">
        <v>105341</v>
      </c>
      <c r="H456" s="431" t="s">
        <v>6042</v>
      </c>
      <c r="I456" s="430" t="s">
        <v>160</v>
      </c>
      <c r="J456" s="396"/>
      <c r="K456" s="432">
        <v>96.09</v>
      </c>
      <c r="L456" s="396" t="s">
        <v>147</v>
      </c>
    </row>
    <row r="457" spans="1:12">
      <c r="A457" s="396"/>
      <c r="B457" s="396"/>
      <c r="C457" s="396"/>
      <c r="D457" s="396" t="s">
        <v>4562</v>
      </c>
      <c r="E457" s="397" t="s">
        <v>145</v>
      </c>
      <c r="F457" s="429" t="s">
        <v>13821</v>
      </c>
      <c r="G457" s="430">
        <v>105277</v>
      </c>
      <c r="H457" s="431" t="s">
        <v>6012</v>
      </c>
      <c r="I457" s="430" t="s">
        <v>160</v>
      </c>
      <c r="J457" s="396"/>
      <c r="K457" s="432">
        <v>145.54</v>
      </c>
      <c r="L457" s="396" t="s">
        <v>147</v>
      </c>
    </row>
    <row r="458" spans="1:12">
      <c r="A458" s="396"/>
      <c r="B458" s="396"/>
      <c r="C458" s="396"/>
      <c r="D458" s="396" t="s">
        <v>1415</v>
      </c>
      <c r="E458" s="397" t="s">
        <v>145</v>
      </c>
      <c r="F458" s="429" t="s">
        <v>14045</v>
      </c>
      <c r="G458" s="430">
        <v>105342</v>
      </c>
      <c r="H458" s="431" t="s">
        <v>6043</v>
      </c>
      <c r="I458" s="430" t="s">
        <v>160</v>
      </c>
      <c r="J458" s="396"/>
      <c r="K458" s="432">
        <v>116.81</v>
      </c>
      <c r="L458" s="396" t="s">
        <v>147</v>
      </c>
    </row>
    <row r="459" spans="1:12">
      <c r="A459" s="396"/>
      <c r="B459" s="396"/>
      <c r="C459" s="396"/>
      <c r="D459" s="396" t="s">
        <v>1415</v>
      </c>
      <c r="E459" s="397" t="s">
        <v>145</v>
      </c>
      <c r="F459" s="429" t="s">
        <v>14045</v>
      </c>
      <c r="G459" s="430">
        <v>105252</v>
      </c>
      <c r="H459" s="431" t="s">
        <v>5988</v>
      </c>
      <c r="I459" s="430" t="s">
        <v>160</v>
      </c>
      <c r="J459" s="396"/>
      <c r="K459" s="432">
        <v>19.89</v>
      </c>
      <c r="L459" s="396" t="s">
        <v>147</v>
      </c>
    </row>
    <row r="460" spans="1:12">
      <c r="A460" s="396"/>
      <c r="B460" s="396"/>
      <c r="C460" s="396"/>
      <c r="D460" s="396" t="s">
        <v>1415</v>
      </c>
      <c r="E460" s="397" t="s">
        <v>145</v>
      </c>
      <c r="F460" s="429" t="s">
        <v>14045</v>
      </c>
      <c r="G460" s="430">
        <v>105298</v>
      </c>
      <c r="H460" s="431" t="s">
        <v>6021</v>
      </c>
      <c r="I460" s="430" t="s">
        <v>160</v>
      </c>
      <c r="J460" s="396"/>
      <c r="K460" s="432">
        <v>15.57</v>
      </c>
      <c r="L460" s="396" t="s">
        <v>147</v>
      </c>
    </row>
    <row r="461" spans="1:12">
      <c r="A461" s="396"/>
      <c r="B461" s="396"/>
      <c r="C461" s="396"/>
      <c r="D461" s="396" t="s">
        <v>1415</v>
      </c>
      <c r="E461" s="397" t="s">
        <v>145</v>
      </c>
      <c r="F461" s="429" t="s">
        <v>14045</v>
      </c>
      <c r="G461" s="430">
        <v>105253</v>
      </c>
      <c r="H461" s="431" t="s">
        <v>5989</v>
      </c>
      <c r="I461" s="430" t="s">
        <v>160</v>
      </c>
      <c r="J461" s="396"/>
      <c r="K461" s="432">
        <v>24.65</v>
      </c>
      <c r="L461" s="396" t="s">
        <v>147</v>
      </c>
    </row>
    <row r="462" spans="1:12">
      <c r="A462" s="396"/>
      <c r="B462" s="396"/>
      <c r="C462" s="396"/>
      <c r="D462" s="396" t="s">
        <v>1415</v>
      </c>
      <c r="E462" s="397" t="s">
        <v>145</v>
      </c>
      <c r="F462" s="429" t="s">
        <v>14045</v>
      </c>
      <c r="G462" s="430">
        <v>105299</v>
      </c>
      <c r="H462" s="431" t="s">
        <v>6022</v>
      </c>
      <c r="I462" s="430" t="s">
        <v>160</v>
      </c>
      <c r="J462" s="396"/>
      <c r="K462" s="432">
        <v>19.5</v>
      </c>
      <c r="L462" s="396" t="s">
        <v>147</v>
      </c>
    </row>
    <row r="463" spans="1:12">
      <c r="A463" s="396"/>
      <c r="B463" s="396"/>
      <c r="C463" s="396"/>
      <c r="D463" s="396" t="s">
        <v>1415</v>
      </c>
      <c r="E463" s="397" t="s">
        <v>145</v>
      </c>
      <c r="F463" s="429" t="s">
        <v>14045</v>
      </c>
      <c r="G463" s="430">
        <v>105254</v>
      </c>
      <c r="H463" s="431" t="s">
        <v>5990</v>
      </c>
      <c r="I463" s="430" t="s">
        <v>160</v>
      </c>
      <c r="J463" s="396"/>
      <c r="K463" s="432">
        <v>29.54</v>
      </c>
      <c r="L463" s="396" t="s">
        <v>147</v>
      </c>
    </row>
    <row r="464" spans="1:12">
      <c r="A464" s="396"/>
      <c r="B464" s="396"/>
      <c r="C464" s="396"/>
      <c r="D464" s="396" t="s">
        <v>1415</v>
      </c>
      <c r="E464" s="397" t="s">
        <v>145</v>
      </c>
      <c r="F464" s="429" t="s">
        <v>14045</v>
      </c>
      <c r="G464" s="430">
        <v>105300</v>
      </c>
      <c r="H464" s="431" t="s">
        <v>6023</v>
      </c>
      <c r="I464" s="430" t="s">
        <v>160</v>
      </c>
      <c r="J464" s="396"/>
      <c r="K464" s="432">
        <v>23.56</v>
      </c>
      <c r="L464" s="396" t="s">
        <v>147</v>
      </c>
    </row>
    <row r="465" spans="1:12">
      <c r="A465" s="396"/>
      <c r="B465" s="396"/>
      <c r="C465" s="396"/>
      <c r="D465" s="396" t="s">
        <v>1415</v>
      </c>
      <c r="E465" s="397" t="s">
        <v>145</v>
      </c>
      <c r="F465" s="429" t="s">
        <v>14045</v>
      </c>
      <c r="G465" s="430">
        <v>105255</v>
      </c>
      <c r="H465" s="431" t="s">
        <v>5991</v>
      </c>
      <c r="I465" s="430" t="s">
        <v>160</v>
      </c>
      <c r="J465" s="396"/>
      <c r="K465" s="432">
        <v>34.42</v>
      </c>
      <c r="L465" s="396" t="s">
        <v>147</v>
      </c>
    </row>
    <row r="466" spans="1:12">
      <c r="A466" s="396"/>
      <c r="B466" s="396"/>
      <c r="C466" s="396"/>
      <c r="D466" s="396" t="s">
        <v>3811</v>
      </c>
      <c r="E466" s="397" t="s">
        <v>145</v>
      </c>
      <c r="F466" s="429" t="s">
        <v>12682</v>
      </c>
      <c r="G466" s="430">
        <v>105301</v>
      </c>
      <c r="H466" s="431" t="s">
        <v>6024</v>
      </c>
      <c r="I466" s="430" t="s">
        <v>160</v>
      </c>
      <c r="J466" s="396"/>
      <c r="K466" s="432">
        <v>27.6</v>
      </c>
      <c r="L466" s="396" t="s">
        <v>147</v>
      </c>
    </row>
    <row r="467" spans="1:12">
      <c r="A467" s="396"/>
      <c r="B467" s="396"/>
      <c r="C467" s="396"/>
      <c r="D467" s="396" t="s">
        <v>3811</v>
      </c>
      <c r="E467" s="397" t="s">
        <v>145</v>
      </c>
      <c r="F467" s="429" t="s">
        <v>12682</v>
      </c>
      <c r="G467" s="430">
        <v>105256</v>
      </c>
      <c r="H467" s="431" t="s">
        <v>5992</v>
      </c>
      <c r="I467" s="430" t="s">
        <v>160</v>
      </c>
      <c r="J467" s="396"/>
      <c r="K467" s="432">
        <v>39.29</v>
      </c>
      <c r="L467" s="396" t="s">
        <v>147</v>
      </c>
    </row>
    <row r="468" spans="1:12">
      <c r="A468" s="396"/>
      <c r="B468" s="396"/>
      <c r="C468" s="396"/>
      <c r="D468" s="396" t="s">
        <v>3811</v>
      </c>
      <c r="E468" s="397" t="s">
        <v>145</v>
      </c>
      <c r="F468" s="429" t="s">
        <v>12682</v>
      </c>
      <c r="G468" s="430">
        <v>105302</v>
      </c>
      <c r="H468" s="431" t="s">
        <v>6025</v>
      </c>
      <c r="I468" s="430" t="s">
        <v>160</v>
      </c>
      <c r="J468" s="396"/>
      <c r="K468" s="432">
        <v>31.65</v>
      </c>
      <c r="L468" s="396" t="s">
        <v>147</v>
      </c>
    </row>
    <row r="469" spans="1:12">
      <c r="A469" s="396"/>
      <c r="B469" s="396"/>
      <c r="C469" s="396"/>
      <c r="D469" s="396" t="s">
        <v>3811</v>
      </c>
      <c r="E469" s="397" t="s">
        <v>145</v>
      </c>
      <c r="F469" s="429" t="s">
        <v>12682</v>
      </c>
      <c r="G469" s="430">
        <v>105257</v>
      </c>
      <c r="H469" s="431" t="s">
        <v>5993</v>
      </c>
      <c r="I469" s="430" t="s">
        <v>160</v>
      </c>
      <c r="J469" s="396"/>
      <c r="K469" s="432">
        <v>44.17</v>
      </c>
      <c r="L469" s="396" t="s">
        <v>147</v>
      </c>
    </row>
    <row r="470" spans="1:12">
      <c r="A470" s="396"/>
      <c r="B470" s="396"/>
      <c r="C470" s="396"/>
      <c r="D470" s="396" t="s">
        <v>3811</v>
      </c>
      <c r="E470" s="397" t="s">
        <v>145</v>
      </c>
      <c r="F470" s="429" t="s">
        <v>12682</v>
      </c>
      <c r="G470" s="430">
        <v>105303</v>
      </c>
      <c r="H470" s="431" t="s">
        <v>6026</v>
      </c>
      <c r="I470" s="430" t="s">
        <v>160</v>
      </c>
      <c r="J470" s="396"/>
      <c r="K470" s="432">
        <v>35.68</v>
      </c>
      <c r="L470" s="396" t="s">
        <v>147</v>
      </c>
    </row>
    <row r="471" spans="1:12">
      <c r="A471" s="396"/>
      <c r="B471" s="396"/>
      <c r="C471" s="396"/>
      <c r="D471" s="396" t="s">
        <v>3811</v>
      </c>
      <c r="E471" s="397" t="s">
        <v>145</v>
      </c>
      <c r="F471" s="429" t="s">
        <v>12682</v>
      </c>
      <c r="G471" s="430">
        <v>105270</v>
      </c>
      <c r="H471" s="431" t="s">
        <v>6005</v>
      </c>
      <c r="I471" s="430" t="s">
        <v>160</v>
      </c>
      <c r="J471" s="396"/>
      <c r="K471" s="432">
        <v>49.16</v>
      </c>
      <c r="L471" s="396" t="s">
        <v>147</v>
      </c>
    </row>
    <row r="472" spans="1:12">
      <c r="A472" s="396"/>
      <c r="B472" s="396"/>
      <c r="C472" s="396"/>
      <c r="D472" s="396" t="s">
        <v>3811</v>
      </c>
      <c r="E472" s="397" t="s">
        <v>145</v>
      </c>
      <c r="F472" s="429" t="s">
        <v>12682</v>
      </c>
      <c r="G472" s="430">
        <v>105304</v>
      </c>
      <c r="H472" s="431" t="s">
        <v>6027</v>
      </c>
      <c r="I472" s="430" t="s">
        <v>160</v>
      </c>
      <c r="J472" s="396"/>
      <c r="K472" s="432">
        <v>39.840000000000003</v>
      </c>
      <c r="L472" s="396" t="s">
        <v>147</v>
      </c>
    </row>
    <row r="473" spans="1:12">
      <c r="A473" s="396"/>
      <c r="B473" s="396"/>
      <c r="C473" s="396"/>
      <c r="D473" s="396" t="s">
        <v>4562</v>
      </c>
      <c r="E473" s="397" t="s">
        <v>145</v>
      </c>
      <c r="F473" s="429" t="s">
        <v>13821</v>
      </c>
      <c r="G473" s="430">
        <v>105271</v>
      </c>
      <c r="H473" s="431" t="s">
        <v>6006</v>
      </c>
      <c r="I473" s="430" t="s">
        <v>160</v>
      </c>
      <c r="J473" s="396"/>
      <c r="K473" s="432">
        <v>64.31</v>
      </c>
      <c r="L473" s="396" t="s">
        <v>147</v>
      </c>
    </row>
    <row r="474" spans="1:12">
      <c r="A474" s="396"/>
      <c r="B474" s="396"/>
      <c r="C474" s="396"/>
      <c r="D474" s="396" t="s">
        <v>4562</v>
      </c>
      <c r="E474" s="397" t="s">
        <v>145</v>
      </c>
      <c r="F474" s="429" t="s">
        <v>13821</v>
      </c>
      <c r="G474" s="430">
        <v>105305</v>
      </c>
      <c r="H474" s="431" t="s">
        <v>6028</v>
      </c>
      <c r="I474" s="430" t="s">
        <v>160</v>
      </c>
      <c r="J474" s="396"/>
      <c r="K474" s="432">
        <v>50.81</v>
      </c>
      <c r="L474" s="396" t="s">
        <v>147</v>
      </c>
    </row>
    <row r="475" spans="1:12">
      <c r="A475" s="396"/>
      <c r="B475" s="396"/>
      <c r="C475" s="396"/>
      <c r="D475" s="396" t="s">
        <v>1160</v>
      </c>
      <c r="E475" s="397" t="s">
        <v>145</v>
      </c>
      <c r="F475" s="429" t="s">
        <v>13821</v>
      </c>
      <c r="G475" s="430">
        <v>105272</v>
      </c>
      <c r="H475" s="431" t="s">
        <v>6007</v>
      </c>
      <c r="I475" s="430" t="s">
        <v>160</v>
      </c>
      <c r="J475" s="396"/>
      <c r="K475" s="432">
        <v>75.819999999999993</v>
      </c>
      <c r="L475" s="396" t="s">
        <v>147</v>
      </c>
    </row>
    <row r="476" spans="1:12">
      <c r="A476" s="396"/>
      <c r="B476" s="396"/>
      <c r="C476" s="396"/>
      <c r="D476" s="396" t="s">
        <v>2153</v>
      </c>
      <c r="E476" s="397" t="s">
        <v>145</v>
      </c>
      <c r="F476" s="429" t="s">
        <v>12683</v>
      </c>
      <c r="G476" s="430">
        <v>105306</v>
      </c>
      <c r="H476" s="431" t="s">
        <v>6029</v>
      </c>
      <c r="I476" s="430" t="s">
        <v>160</v>
      </c>
      <c r="J476" s="396"/>
      <c r="K476" s="432">
        <v>60.13</v>
      </c>
      <c r="L476" s="396" t="s">
        <v>147</v>
      </c>
    </row>
    <row r="477" spans="1:12">
      <c r="A477" s="396"/>
      <c r="B477" s="396"/>
      <c r="C477" s="396"/>
      <c r="D477" s="396" t="s">
        <v>2153</v>
      </c>
      <c r="E477" s="397" t="s">
        <v>145</v>
      </c>
      <c r="F477" s="429" t="s">
        <v>12683</v>
      </c>
      <c r="G477" s="430">
        <v>105273</v>
      </c>
      <c r="H477" s="431" t="s">
        <v>6008</v>
      </c>
      <c r="I477" s="430" t="s">
        <v>160</v>
      </c>
      <c r="J477" s="396"/>
      <c r="K477" s="432">
        <v>86.7</v>
      </c>
      <c r="L477" s="396" t="s">
        <v>147</v>
      </c>
    </row>
    <row r="478" spans="1:12">
      <c r="A478" s="396"/>
      <c r="B478" s="396"/>
      <c r="C478" s="396"/>
      <c r="D478" s="396" t="s">
        <v>2153</v>
      </c>
      <c r="E478" s="397" t="s">
        <v>145</v>
      </c>
      <c r="F478" s="429" t="s">
        <v>12683</v>
      </c>
      <c r="G478" s="430">
        <v>105307</v>
      </c>
      <c r="H478" s="431" t="s">
        <v>6030</v>
      </c>
      <c r="I478" s="430" t="s">
        <v>160</v>
      </c>
      <c r="J478" s="396"/>
      <c r="K478" s="432">
        <v>68.84</v>
      </c>
      <c r="L478" s="396" t="s">
        <v>147</v>
      </c>
    </row>
    <row r="479" spans="1:12">
      <c r="A479" s="396"/>
      <c r="B479" s="396"/>
      <c r="C479" s="396"/>
      <c r="D479" s="396" t="s">
        <v>2153</v>
      </c>
      <c r="E479" s="397" t="s">
        <v>145</v>
      </c>
      <c r="F479" s="429" t="s">
        <v>12683</v>
      </c>
      <c r="G479" s="430">
        <v>105250</v>
      </c>
      <c r="H479" s="431" t="s">
        <v>5986</v>
      </c>
      <c r="I479" s="430" t="s">
        <v>160</v>
      </c>
      <c r="J479" s="396"/>
      <c r="K479" s="432">
        <v>13.18</v>
      </c>
      <c r="L479" s="396" t="s">
        <v>147</v>
      </c>
    </row>
    <row r="480" spans="1:12">
      <c r="A480" s="396"/>
      <c r="B480" s="396"/>
      <c r="C480" s="396"/>
      <c r="D480" s="396" t="s">
        <v>2153</v>
      </c>
      <c r="E480" s="397" t="s">
        <v>145</v>
      </c>
      <c r="F480" s="429" t="s">
        <v>12683</v>
      </c>
      <c r="G480" s="430">
        <v>105269</v>
      </c>
      <c r="H480" s="431" t="s">
        <v>6004</v>
      </c>
      <c r="I480" s="430" t="s">
        <v>160</v>
      </c>
      <c r="J480" s="396"/>
      <c r="K480" s="432">
        <v>10.029999999999999</v>
      </c>
      <c r="L480" s="396" t="s">
        <v>147</v>
      </c>
    </row>
    <row r="481" spans="1:12">
      <c r="A481" s="396"/>
      <c r="B481" s="396"/>
      <c r="C481" s="396"/>
      <c r="D481" s="396" t="s">
        <v>2153</v>
      </c>
      <c r="E481" s="397" t="s">
        <v>145</v>
      </c>
      <c r="F481" s="429" t="s">
        <v>12683</v>
      </c>
      <c r="G481" s="430">
        <v>105274</v>
      </c>
      <c r="H481" s="431" t="s">
        <v>6009</v>
      </c>
      <c r="I481" s="430" t="s">
        <v>160</v>
      </c>
      <c r="J481" s="396"/>
      <c r="K481" s="432">
        <v>97.84</v>
      </c>
      <c r="L481" s="396" t="s">
        <v>147</v>
      </c>
    </row>
    <row r="482" spans="1:12">
      <c r="A482" s="396"/>
      <c r="B482" s="396"/>
      <c r="C482" s="396"/>
      <c r="D482" s="396" t="s">
        <v>2153</v>
      </c>
      <c r="E482" s="397" t="s">
        <v>145</v>
      </c>
      <c r="F482" s="429" t="s">
        <v>12683</v>
      </c>
      <c r="G482" s="430">
        <v>105340</v>
      </c>
      <c r="H482" s="431" t="s">
        <v>6041</v>
      </c>
      <c r="I482" s="430" t="s">
        <v>160</v>
      </c>
      <c r="J482" s="396"/>
      <c r="K482" s="432">
        <v>77.8</v>
      </c>
      <c r="L482" s="396" t="s">
        <v>147</v>
      </c>
    </row>
    <row r="483" spans="1:12">
      <c r="A483" s="396"/>
      <c r="B483" s="396"/>
      <c r="C483" s="396"/>
      <c r="D483" s="396" t="s">
        <v>2153</v>
      </c>
      <c r="E483" s="397" t="s">
        <v>145</v>
      </c>
      <c r="F483" s="429" t="s">
        <v>12683</v>
      </c>
      <c r="G483" s="430">
        <v>105275</v>
      </c>
      <c r="H483" s="431" t="s">
        <v>6010</v>
      </c>
      <c r="I483" s="430" t="s">
        <v>160</v>
      </c>
      <c r="J483" s="396"/>
      <c r="K483" s="432">
        <v>109.12</v>
      </c>
      <c r="L483" s="396" t="s">
        <v>147</v>
      </c>
    </row>
    <row r="484" spans="1:12">
      <c r="A484" s="396"/>
      <c r="B484" s="396"/>
      <c r="C484" s="396"/>
      <c r="D484" s="396" t="s">
        <v>2153</v>
      </c>
      <c r="E484" s="397" t="s">
        <v>145</v>
      </c>
      <c r="F484" s="429" t="s">
        <v>12683</v>
      </c>
      <c r="G484" s="430">
        <v>105390</v>
      </c>
      <c r="H484" s="431" t="s">
        <v>6067</v>
      </c>
      <c r="I484" s="430" t="s">
        <v>160</v>
      </c>
      <c r="J484" s="396"/>
      <c r="K484" s="432">
        <v>86.9</v>
      </c>
      <c r="L484" s="396" t="s">
        <v>147</v>
      </c>
    </row>
    <row r="485" spans="1:12">
      <c r="A485" s="396"/>
      <c r="B485" s="396"/>
      <c r="C485" s="396"/>
      <c r="D485" s="396" t="s">
        <v>2153</v>
      </c>
      <c r="E485" s="397" t="s">
        <v>145</v>
      </c>
      <c r="F485" s="429" t="s">
        <v>12683</v>
      </c>
      <c r="G485" s="430">
        <v>105364</v>
      </c>
      <c r="H485" s="431" t="s">
        <v>6146</v>
      </c>
      <c r="I485" s="430" t="s">
        <v>160</v>
      </c>
      <c r="J485" s="396"/>
      <c r="K485" s="432">
        <v>20.29</v>
      </c>
      <c r="L485" s="396" t="s">
        <v>147</v>
      </c>
    </row>
    <row r="486" spans="1:12">
      <c r="A486" s="396"/>
      <c r="B486" s="396"/>
      <c r="C486" s="396"/>
      <c r="D486" s="396" t="s">
        <v>2153</v>
      </c>
      <c r="E486" s="397" t="s">
        <v>145</v>
      </c>
      <c r="F486" s="429" t="s">
        <v>12683</v>
      </c>
      <c r="G486" s="430">
        <v>105385</v>
      </c>
      <c r="H486" s="431" t="s">
        <v>6162</v>
      </c>
      <c r="I486" s="430" t="s">
        <v>160</v>
      </c>
      <c r="J486" s="396"/>
      <c r="K486" s="432">
        <v>16.690000000000001</v>
      </c>
      <c r="L486" s="396" t="s">
        <v>147</v>
      </c>
    </row>
    <row r="487" spans="1:12">
      <c r="A487" s="396"/>
      <c r="B487" s="396"/>
      <c r="C487" s="396"/>
      <c r="D487" s="396" t="s">
        <v>4190</v>
      </c>
      <c r="E487" s="397" t="s">
        <v>145</v>
      </c>
      <c r="F487" s="429" t="s">
        <v>12699</v>
      </c>
      <c r="G487" s="430">
        <v>105362</v>
      </c>
      <c r="H487" s="431" t="s">
        <v>6144</v>
      </c>
      <c r="I487" s="430" t="s">
        <v>160</v>
      </c>
      <c r="J487" s="396"/>
      <c r="K487" s="432">
        <v>14.53</v>
      </c>
      <c r="L487" s="396" t="s">
        <v>147</v>
      </c>
    </row>
    <row r="488" spans="1:12">
      <c r="A488" s="396"/>
      <c r="B488" s="396"/>
      <c r="C488" s="396"/>
      <c r="D488" s="396" t="s">
        <v>4190</v>
      </c>
      <c r="E488" s="397" t="s">
        <v>145</v>
      </c>
      <c r="F488" s="429" t="s">
        <v>12699</v>
      </c>
      <c r="G488" s="430">
        <v>105383</v>
      </c>
      <c r="H488" s="431" t="s">
        <v>6160</v>
      </c>
      <c r="I488" s="430" t="s">
        <v>160</v>
      </c>
      <c r="J488" s="396"/>
      <c r="K488" s="432">
        <v>11.88</v>
      </c>
      <c r="L488" s="396" t="s">
        <v>147</v>
      </c>
    </row>
    <row r="489" spans="1:12">
      <c r="A489" s="396"/>
      <c r="B489" s="396"/>
      <c r="C489" s="396"/>
      <c r="D489" s="396" t="s">
        <v>4190</v>
      </c>
      <c r="E489" s="397" t="s">
        <v>145</v>
      </c>
      <c r="F489" s="429" t="s">
        <v>12699</v>
      </c>
      <c r="G489" s="430">
        <v>105363</v>
      </c>
      <c r="H489" s="431" t="s">
        <v>6145</v>
      </c>
      <c r="I489" s="430" t="s">
        <v>160</v>
      </c>
      <c r="J489" s="396"/>
      <c r="K489" s="432">
        <v>17.48</v>
      </c>
      <c r="L489" s="396" t="s">
        <v>147</v>
      </c>
    </row>
    <row r="490" spans="1:12">
      <c r="A490" s="396"/>
      <c r="B490" s="396"/>
      <c r="C490" s="396"/>
      <c r="D490" s="396" t="s">
        <v>4190</v>
      </c>
      <c r="E490" s="397" t="s">
        <v>145</v>
      </c>
      <c r="F490" s="429" t="s">
        <v>12699</v>
      </c>
      <c r="G490" s="430">
        <v>105384</v>
      </c>
      <c r="H490" s="431" t="s">
        <v>6161</v>
      </c>
      <c r="I490" s="430" t="s">
        <v>160</v>
      </c>
      <c r="J490" s="396"/>
      <c r="K490" s="432">
        <v>14.36</v>
      </c>
      <c r="L490" s="396" t="s">
        <v>147</v>
      </c>
    </row>
    <row r="491" spans="1:12">
      <c r="A491" s="396"/>
      <c r="B491" s="396"/>
      <c r="C491" s="396"/>
      <c r="D491" s="396" t="s">
        <v>4190</v>
      </c>
      <c r="E491" s="397" t="s">
        <v>145</v>
      </c>
      <c r="F491" s="429" t="s">
        <v>12699</v>
      </c>
      <c r="G491" s="430">
        <v>105279</v>
      </c>
      <c r="H491" s="431" t="s">
        <v>6014</v>
      </c>
      <c r="I491" s="430" t="s">
        <v>160</v>
      </c>
      <c r="J491" s="396"/>
      <c r="K491" s="432">
        <v>20.64</v>
      </c>
      <c r="L491" s="396" t="s">
        <v>147</v>
      </c>
    </row>
    <row r="492" spans="1:12">
      <c r="A492" s="396"/>
      <c r="B492" s="396"/>
      <c r="C492" s="396"/>
      <c r="D492" s="396" t="s">
        <v>4190</v>
      </c>
      <c r="E492" s="397" t="s">
        <v>145</v>
      </c>
      <c r="F492" s="429" t="s">
        <v>12699</v>
      </c>
      <c r="G492" s="430">
        <v>105259</v>
      </c>
      <c r="H492" s="431" t="s">
        <v>5995</v>
      </c>
      <c r="I492" s="430" t="s">
        <v>160</v>
      </c>
      <c r="J492" s="396"/>
      <c r="K492" s="432">
        <v>16</v>
      </c>
      <c r="L492" s="396" t="s">
        <v>147</v>
      </c>
    </row>
    <row r="493" spans="1:12">
      <c r="A493" s="396"/>
      <c r="B493" s="396"/>
      <c r="C493" s="396"/>
      <c r="D493" s="396" t="s">
        <v>4190</v>
      </c>
      <c r="E493" s="397" t="s">
        <v>145</v>
      </c>
      <c r="F493" s="429" t="s">
        <v>12699</v>
      </c>
      <c r="G493" s="430">
        <v>105357</v>
      </c>
      <c r="H493" s="431" t="s">
        <v>6058</v>
      </c>
      <c r="I493" s="430" t="s">
        <v>160</v>
      </c>
      <c r="J493" s="396"/>
      <c r="K493" s="432">
        <v>164.84</v>
      </c>
      <c r="L493" s="396" t="s">
        <v>147</v>
      </c>
    </row>
    <row r="494" spans="1:12">
      <c r="A494" s="396"/>
      <c r="B494" s="396"/>
      <c r="C494" s="396"/>
      <c r="D494" s="396" t="s">
        <v>4190</v>
      </c>
      <c r="E494" s="397" t="s">
        <v>145</v>
      </c>
      <c r="F494" s="429" t="s">
        <v>12699</v>
      </c>
      <c r="G494" s="430">
        <v>105346</v>
      </c>
      <c r="H494" s="431" t="s">
        <v>6047</v>
      </c>
      <c r="I494" s="430" t="s">
        <v>160</v>
      </c>
      <c r="J494" s="396"/>
      <c r="K494" s="432">
        <v>132.31</v>
      </c>
      <c r="L494" s="396" t="s">
        <v>147</v>
      </c>
    </row>
    <row r="495" spans="1:12">
      <c r="A495" s="396"/>
      <c r="B495" s="396"/>
      <c r="C495" s="396"/>
      <c r="D495" s="396" t="s">
        <v>4190</v>
      </c>
      <c r="E495" s="397" t="s">
        <v>145</v>
      </c>
      <c r="F495" s="429" t="s">
        <v>12699</v>
      </c>
      <c r="G495" s="430">
        <v>105358</v>
      </c>
      <c r="H495" s="431" t="s">
        <v>6059</v>
      </c>
      <c r="I495" s="430" t="s">
        <v>160</v>
      </c>
      <c r="J495" s="396"/>
      <c r="K495" s="432">
        <v>200.77</v>
      </c>
      <c r="L495" s="396" t="s">
        <v>147</v>
      </c>
    </row>
    <row r="496" spans="1:12">
      <c r="A496" s="396"/>
      <c r="B496" s="396"/>
      <c r="C496" s="396"/>
      <c r="D496" s="396" t="s">
        <v>4190</v>
      </c>
      <c r="E496" s="397" t="s">
        <v>145</v>
      </c>
      <c r="F496" s="429" t="s">
        <v>12699</v>
      </c>
      <c r="G496" s="430">
        <v>105347</v>
      </c>
      <c r="H496" s="431" t="s">
        <v>6048</v>
      </c>
      <c r="I496" s="430" t="s">
        <v>160</v>
      </c>
      <c r="J496" s="396"/>
      <c r="K496" s="432">
        <v>162.44</v>
      </c>
      <c r="L496" s="396" t="s">
        <v>147</v>
      </c>
    </row>
    <row r="497" spans="1:12">
      <c r="A497" s="396"/>
      <c r="B497" s="396"/>
      <c r="C497" s="396"/>
      <c r="D497" s="396" t="s">
        <v>4190</v>
      </c>
      <c r="E497" s="397" t="s">
        <v>145</v>
      </c>
      <c r="F497" s="429" t="s">
        <v>12699</v>
      </c>
      <c r="G497" s="430">
        <v>105280</v>
      </c>
      <c r="H497" s="431" t="s">
        <v>6015</v>
      </c>
      <c r="I497" s="430" t="s">
        <v>160</v>
      </c>
      <c r="J497" s="396"/>
      <c r="K497" s="432">
        <v>27.15</v>
      </c>
      <c r="L497" s="396" t="s">
        <v>147</v>
      </c>
    </row>
    <row r="498" spans="1:12">
      <c r="A498" s="396"/>
      <c r="B498" s="396"/>
      <c r="C498" s="396"/>
      <c r="D498" s="396" t="s">
        <v>4190</v>
      </c>
      <c r="E498" s="397" t="s">
        <v>145</v>
      </c>
      <c r="F498" s="429" t="s">
        <v>12699</v>
      </c>
      <c r="G498" s="430">
        <v>105283</v>
      </c>
      <c r="H498" s="431" t="s">
        <v>6018</v>
      </c>
      <c r="I498" s="430" t="s">
        <v>160</v>
      </c>
      <c r="J498" s="396"/>
      <c r="K498" s="432">
        <v>21.4</v>
      </c>
      <c r="L498" s="396" t="s">
        <v>147</v>
      </c>
    </row>
    <row r="499" spans="1:12">
      <c r="A499" s="396"/>
      <c r="B499" s="396"/>
      <c r="C499" s="396"/>
      <c r="D499" s="396" t="s">
        <v>4190</v>
      </c>
      <c r="E499" s="397" t="s">
        <v>145</v>
      </c>
      <c r="F499" s="429" t="s">
        <v>12699</v>
      </c>
      <c r="G499" s="430">
        <v>105281</v>
      </c>
      <c r="H499" s="431" t="s">
        <v>6016</v>
      </c>
      <c r="I499" s="430" t="s">
        <v>160</v>
      </c>
      <c r="J499" s="396"/>
      <c r="K499" s="432">
        <v>33.65</v>
      </c>
      <c r="L499" s="396" t="s">
        <v>147</v>
      </c>
    </row>
    <row r="500" spans="1:12">
      <c r="A500" s="396"/>
      <c r="B500" s="396"/>
      <c r="C500" s="396"/>
      <c r="D500" s="396" t="s">
        <v>4190</v>
      </c>
      <c r="E500" s="397" t="s">
        <v>145</v>
      </c>
      <c r="F500" s="429" t="s">
        <v>12699</v>
      </c>
      <c r="G500" s="430">
        <v>105319</v>
      </c>
      <c r="H500" s="431" t="s">
        <v>6033</v>
      </c>
      <c r="I500" s="430" t="s">
        <v>160</v>
      </c>
      <c r="J500" s="396"/>
      <c r="K500" s="432">
        <v>26.78</v>
      </c>
      <c r="L500" s="396" t="s">
        <v>147</v>
      </c>
    </row>
    <row r="501" spans="1:12">
      <c r="A501" s="396"/>
      <c r="B501" s="396"/>
      <c r="C501" s="396"/>
      <c r="D501" s="396" t="s">
        <v>4190</v>
      </c>
      <c r="E501" s="397" t="s">
        <v>145</v>
      </c>
      <c r="F501" s="429" t="s">
        <v>12699</v>
      </c>
      <c r="G501" s="430">
        <v>105284</v>
      </c>
      <c r="H501" s="431" t="s">
        <v>6019</v>
      </c>
      <c r="I501" s="430" t="s">
        <v>160</v>
      </c>
      <c r="J501" s="396"/>
      <c r="K501" s="432">
        <v>40.4</v>
      </c>
      <c r="L501" s="396" t="s">
        <v>147</v>
      </c>
    </row>
    <row r="502" spans="1:12">
      <c r="A502" s="396"/>
      <c r="B502" s="396"/>
      <c r="C502" s="396"/>
      <c r="D502" s="396" t="s">
        <v>4190</v>
      </c>
      <c r="E502" s="397" t="s">
        <v>145</v>
      </c>
      <c r="F502" s="429" t="s">
        <v>12699</v>
      </c>
      <c r="G502" s="430">
        <v>105320</v>
      </c>
      <c r="H502" s="431" t="s">
        <v>6034</v>
      </c>
      <c r="I502" s="430" t="s">
        <v>160</v>
      </c>
      <c r="J502" s="396"/>
      <c r="K502" s="432">
        <v>32.43</v>
      </c>
      <c r="L502" s="396" t="s">
        <v>147</v>
      </c>
    </row>
    <row r="503" spans="1:12">
      <c r="A503" s="396"/>
      <c r="B503" s="396"/>
      <c r="C503" s="396"/>
      <c r="D503" s="396" t="s">
        <v>4190</v>
      </c>
      <c r="E503" s="397" t="s">
        <v>145</v>
      </c>
      <c r="F503" s="429" t="s">
        <v>12699</v>
      </c>
      <c r="G503" s="430">
        <v>105348</v>
      </c>
      <c r="H503" s="431" t="s">
        <v>6049</v>
      </c>
      <c r="I503" s="430" t="s">
        <v>160</v>
      </c>
      <c r="J503" s="396"/>
      <c r="K503" s="432">
        <v>47.14</v>
      </c>
      <c r="L503" s="396" t="s">
        <v>147</v>
      </c>
    </row>
    <row r="504" spans="1:12">
      <c r="A504" s="396"/>
      <c r="B504" s="396"/>
      <c r="C504" s="396"/>
      <c r="D504" s="396" t="s">
        <v>4190</v>
      </c>
      <c r="E504" s="397" t="s">
        <v>145</v>
      </c>
      <c r="F504" s="429" t="s">
        <v>12699</v>
      </c>
      <c r="G504" s="430">
        <v>105321</v>
      </c>
      <c r="H504" s="431" t="s">
        <v>6035</v>
      </c>
      <c r="I504" s="430" t="s">
        <v>160</v>
      </c>
      <c r="J504" s="396"/>
      <c r="K504" s="432">
        <v>38.03</v>
      </c>
      <c r="L504" s="396" t="s">
        <v>147</v>
      </c>
    </row>
    <row r="505" spans="1:12">
      <c r="A505" s="396"/>
      <c r="B505" s="396"/>
      <c r="C505" s="396"/>
      <c r="D505" s="396" t="s">
        <v>4190</v>
      </c>
      <c r="E505" s="397" t="s">
        <v>145</v>
      </c>
      <c r="F505" s="429" t="s">
        <v>12699</v>
      </c>
      <c r="G505" s="430">
        <v>105349</v>
      </c>
      <c r="H505" s="431" t="s">
        <v>6050</v>
      </c>
      <c r="I505" s="430" t="s">
        <v>160</v>
      </c>
      <c r="J505" s="396"/>
      <c r="K505" s="432">
        <v>53.85</v>
      </c>
      <c r="L505" s="396" t="s">
        <v>147</v>
      </c>
    </row>
    <row r="506" spans="1:12">
      <c r="A506" s="396"/>
      <c r="B506" s="396"/>
      <c r="C506" s="396"/>
      <c r="D506" s="396" t="s">
        <v>4190</v>
      </c>
      <c r="E506" s="397" t="s">
        <v>145</v>
      </c>
      <c r="F506" s="429" t="s">
        <v>12699</v>
      </c>
      <c r="G506" s="430">
        <v>105322</v>
      </c>
      <c r="H506" s="431" t="s">
        <v>6036</v>
      </c>
      <c r="I506" s="430" t="s">
        <v>160</v>
      </c>
      <c r="J506" s="396"/>
      <c r="K506" s="432">
        <v>43.64</v>
      </c>
      <c r="L506" s="396" t="s">
        <v>147</v>
      </c>
    </row>
    <row r="507" spans="1:12">
      <c r="A507" s="396"/>
      <c r="B507" s="396"/>
      <c r="C507" s="396"/>
      <c r="D507" s="396" t="s">
        <v>4190</v>
      </c>
      <c r="E507" s="397" t="s">
        <v>145</v>
      </c>
      <c r="F507" s="429" t="s">
        <v>12699</v>
      </c>
      <c r="G507" s="430">
        <v>105350</v>
      </c>
      <c r="H507" s="431" t="s">
        <v>6051</v>
      </c>
      <c r="I507" s="430" t="s">
        <v>160</v>
      </c>
      <c r="J507" s="396"/>
      <c r="K507" s="432">
        <v>60.57</v>
      </c>
      <c r="L507" s="396" t="s">
        <v>147</v>
      </c>
    </row>
    <row r="508" spans="1:12">
      <c r="A508" s="396"/>
      <c r="B508" s="396"/>
      <c r="C508" s="396"/>
      <c r="D508" s="396" t="s">
        <v>4190</v>
      </c>
      <c r="E508" s="397" t="s">
        <v>145</v>
      </c>
      <c r="F508" s="429" t="s">
        <v>12699</v>
      </c>
      <c r="G508" s="430">
        <v>105323</v>
      </c>
      <c r="H508" s="431" t="s">
        <v>6037</v>
      </c>
      <c r="I508" s="430" t="s">
        <v>160</v>
      </c>
      <c r="J508" s="396"/>
      <c r="K508" s="432">
        <v>49.25</v>
      </c>
      <c r="L508" s="396" t="s">
        <v>147</v>
      </c>
    </row>
    <row r="509" spans="1:12">
      <c r="A509" s="396"/>
      <c r="B509" s="396"/>
      <c r="C509" s="396"/>
      <c r="D509" s="396" t="s">
        <v>4190</v>
      </c>
      <c r="E509" s="397" t="s">
        <v>145</v>
      </c>
      <c r="F509" s="429" t="s">
        <v>12699</v>
      </c>
      <c r="G509" s="430">
        <v>105351</v>
      </c>
      <c r="H509" s="431" t="s">
        <v>6052</v>
      </c>
      <c r="I509" s="430" t="s">
        <v>160</v>
      </c>
      <c r="J509" s="396"/>
      <c r="K509" s="432">
        <v>67.510000000000005</v>
      </c>
      <c r="L509" s="396" t="s">
        <v>147</v>
      </c>
    </row>
    <row r="510" spans="1:12">
      <c r="A510" s="396"/>
      <c r="B510" s="396"/>
      <c r="C510" s="396"/>
      <c r="D510" s="396" t="s">
        <v>4190</v>
      </c>
      <c r="E510" s="397" t="s">
        <v>145</v>
      </c>
      <c r="F510" s="429" t="s">
        <v>12699</v>
      </c>
      <c r="G510" s="430">
        <v>105324</v>
      </c>
      <c r="H510" s="431" t="s">
        <v>6038</v>
      </c>
      <c r="I510" s="430" t="s">
        <v>160</v>
      </c>
      <c r="J510" s="396"/>
      <c r="K510" s="432">
        <v>55.09</v>
      </c>
      <c r="L510" s="396" t="s">
        <v>147</v>
      </c>
    </row>
    <row r="511" spans="1:12">
      <c r="A511" s="396"/>
      <c r="B511" s="396"/>
      <c r="C511" s="396"/>
      <c r="D511" s="396" t="s">
        <v>4190</v>
      </c>
      <c r="E511" s="397" t="s">
        <v>145</v>
      </c>
      <c r="F511" s="429" t="s">
        <v>12699</v>
      </c>
      <c r="G511" s="430">
        <v>105352</v>
      </c>
      <c r="H511" s="431" t="s">
        <v>6053</v>
      </c>
      <c r="I511" s="430" t="s">
        <v>160</v>
      </c>
      <c r="J511" s="396"/>
      <c r="K511" s="432">
        <v>87.98</v>
      </c>
      <c r="L511" s="396" t="s">
        <v>147</v>
      </c>
    </row>
    <row r="512" spans="1:12">
      <c r="A512" s="396"/>
      <c r="B512" s="396"/>
      <c r="C512" s="396"/>
      <c r="D512" s="396" t="s">
        <v>4190</v>
      </c>
      <c r="E512" s="397" t="s">
        <v>145</v>
      </c>
      <c r="F512" s="429" t="s">
        <v>12699</v>
      </c>
      <c r="G512" s="430">
        <v>105325</v>
      </c>
      <c r="H512" s="431" t="s">
        <v>6039</v>
      </c>
      <c r="I512" s="430" t="s">
        <v>160</v>
      </c>
      <c r="J512" s="396"/>
      <c r="K512" s="432">
        <v>69.95</v>
      </c>
      <c r="L512" s="396" t="s">
        <v>147</v>
      </c>
    </row>
    <row r="513" spans="1:12">
      <c r="A513" s="396"/>
      <c r="B513" s="396"/>
      <c r="C513" s="396"/>
      <c r="D513" s="396" t="s">
        <v>4190</v>
      </c>
      <c r="E513" s="397" t="s">
        <v>145</v>
      </c>
      <c r="F513" s="429" t="s">
        <v>12699</v>
      </c>
      <c r="G513" s="430">
        <v>105353</v>
      </c>
      <c r="H513" s="431" t="s">
        <v>6054</v>
      </c>
      <c r="I513" s="430" t="s">
        <v>160</v>
      </c>
      <c r="J513" s="396"/>
      <c r="K513" s="432">
        <v>103.89</v>
      </c>
      <c r="L513" s="396" t="s">
        <v>147</v>
      </c>
    </row>
    <row r="514" spans="1:12">
      <c r="A514" s="396"/>
      <c r="B514" s="396"/>
      <c r="C514" s="396"/>
      <c r="D514" s="396" t="s">
        <v>4190</v>
      </c>
      <c r="E514" s="397" t="s">
        <v>145</v>
      </c>
      <c r="F514" s="429" t="s">
        <v>12699</v>
      </c>
      <c r="G514" s="430">
        <v>105326</v>
      </c>
      <c r="H514" s="431" t="s">
        <v>6040</v>
      </c>
      <c r="I514" s="430" t="s">
        <v>160</v>
      </c>
      <c r="J514" s="396"/>
      <c r="K514" s="432">
        <v>82.96</v>
      </c>
      <c r="L514" s="396" t="s">
        <v>147</v>
      </c>
    </row>
    <row r="515" spans="1:12">
      <c r="A515" s="396"/>
      <c r="B515" s="396"/>
      <c r="C515" s="396"/>
      <c r="D515" s="396" t="s">
        <v>4190</v>
      </c>
      <c r="E515" s="397" t="s">
        <v>145</v>
      </c>
      <c r="F515" s="429" t="s">
        <v>12699</v>
      </c>
      <c r="G515" s="430">
        <v>105354</v>
      </c>
      <c r="H515" s="431" t="s">
        <v>6055</v>
      </c>
      <c r="I515" s="430" t="s">
        <v>160</v>
      </c>
      <c r="J515" s="396"/>
      <c r="K515" s="432">
        <v>118.57</v>
      </c>
      <c r="L515" s="396" t="s">
        <v>147</v>
      </c>
    </row>
    <row r="516" spans="1:12">
      <c r="A516" s="396"/>
      <c r="B516" s="396"/>
      <c r="C516" s="396"/>
      <c r="D516" s="396" t="s">
        <v>4190</v>
      </c>
      <c r="E516" s="397" t="s">
        <v>145</v>
      </c>
      <c r="F516" s="429" t="s">
        <v>12699</v>
      </c>
      <c r="G516" s="430">
        <v>105344</v>
      </c>
      <c r="H516" s="431" t="s">
        <v>6045</v>
      </c>
      <c r="I516" s="430" t="s">
        <v>160</v>
      </c>
      <c r="J516" s="396"/>
      <c r="K516" s="432">
        <v>94.74</v>
      </c>
      <c r="L516" s="396" t="s">
        <v>147</v>
      </c>
    </row>
    <row r="517" spans="1:12">
      <c r="A517" s="396"/>
      <c r="B517" s="396"/>
      <c r="C517" s="396"/>
      <c r="D517" s="396" t="s">
        <v>4190</v>
      </c>
      <c r="E517" s="397" t="s">
        <v>145</v>
      </c>
      <c r="F517" s="429" t="s">
        <v>12699</v>
      </c>
      <c r="G517" s="430">
        <v>105278</v>
      </c>
      <c r="H517" s="431" t="s">
        <v>6013</v>
      </c>
      <c r="I517" s="430" t="s">
        <v>160</v>
      </c>
      <c r="J517" s="396"/>
      <c r="K517" s="432">
        <v>17.98</v>
      </c>
      <c r="L517" s="396" t="s">
        <v>147</v>
      </c>
    </row>
    <row r="518" spans="1:12">
      <c r="A518" s="396"/>
      <c r="B518" s="396"/>
      <c r="C518" s="396"/>
      <c r="D518" s="396" t="s">
        <v>4190</v>
      </c>
      <c r="E518" s="397" t="s">
        <v>145</v>
      </c>
      <c r="F518" s="429" t="s">
        <v>12699</v>
      </c>
      <c r="G518" s="430">
        <v>105343</v>
      </c>
      <c r="H518" s="431" t="s">
        <v>6044</v>
      </c>
      <c r="I518" s="430" t="s">
        <v>160</v>
      </c>
      <c r="J518" s="396"/>
      <c r="K518" s="432">
        <v>13.78</v>
      </c>
      <c r="L518" s="396" t="s">
        <v>147</v>
      </c>
    </row>
    <row r="519" spans="1:12">
      <c r="A519" s="396"/>
      <c r="B519" s="396"/>
      <c r="C519" s="396"/>
      <c r="D519" s="396" t="s">
        <v>4190</v>
      </c>
      <c r="E519" s="397" t="s">
        <v>145</v>
      </c>
      <c r="F519" s="429" t="s">
        <v>12699</v>
      </c>
      <c r="G519" s="430">
        <v>105355</v>
      </c>
      <c r="H519" s="431" t="s">
        <v>6056</v>
      </c>
      <c r="I519" s="430" t="s">
        <v>160</v>
      </c>
      <c r="J519" s="396"/>
      <c r="K519" s="432">
        <v>133.69999999999999</v>
      </c>
      <c r="L519" s="396" t="s">
        <v>147</v>
      </c>
    </row>
    <row r="520" spans="1:12">
      <c r="A520" s="396"/>
      <c r="B520" s="396"/>
      <c r="C520" s="396"/>
      <c r="D520" s="396" t="s">
        <v>4190</v>
      </c>
      <c r="E520" s="397" t="s">
        <v>145</v>
      </c>
      <c r="F520" s="429" t="s">
        <v>12699</v>
      </c>
      <c r="G520" s="430">
        <v>105391</v>
      </c>
      <c r="H520" s="431" t="s">
        <v>6068</v>
      </c>
      <c r="I520" s="430" t="s">
        <v>160</v>
      </c>
      <c r="J520" s="396"/>
      <c r="K520" s="432">
        <v>106.97</v>
      </c>
      <c r="L520" s="396" t="s">
        <v>147</v>
      </c>
    </row>
    <row r="521" spans="1:12">
      <c r="A521" s="396"/>
      <c r="B521" s="396"/>
      <c r="C521" s="396"/>
      <c r="D521" s="396" t="s">
        <v>4190</v>
      </c>
      <c r="E521" s="397" t="s">
        <v>145</v>
      </c>
      <c r="F521" s="429" t="s">
        <v>12699</v>
      </c>
      <c r="G521" s="430">
        <v>105356</v>
      </c>
      <c r="H521" s="431" t="s">
        <v>6057</v>
      </c>
      <c r="I521" s="430" t="s">
        <v>160</v>
      </c>
      <c r="J521" s="396"/>
      <c r="K521" s="432">
        <v>149.16999999999999</v>
      </c>
      <c r="L521" s="396" t="s">
        <v>147</v>
      </c>
    </row>
    <row r="522" spans="1:12">
      <c r="A522" s="396"/>
      <c r="B522" s="396"/>
      <c r="C522" s="396"/>
      <c r="D522" s="396" t="s">
        <v>4190</v>
      </c>
      <c r="E522" s="397" t="s">
        <v>145</v>
      </c>
      <c r="F522" s="429" t="s">
        <v>12699</v>
      </c>
      <c r="G522" s="430">
        <v>105345</v>
      </c>
      <c r="H522" s="431" t="s">
        <v>6046</v>
      </c>
      <c r="I522" s="430" t="s">
        <v>160</v>
      </c>
      <c r="J522" s="396"/>
      <c r="K522" s="432">
        <v>119.55</v>
      </c>
      <c r="L522" s="396" t="s">
        <v>147</v>
      </c>
    </row>
    <row r="523" spans="1:12">
      <c r="A523" s="396"/>
      <c r="B523" s="396"/>
      <c r="C523" s="396"/>
      <c r="D523" s="396" t="s">
        <v>4190</v>
      </c>
      <c r="E523" s="397" t="s">
        <v>145</v>
      </c>
      <c r="F523" s="429" t="s">
        <v>12699</v>
      </c>
      <c r="G523" s="430">
        <v>105367</v>
      </c>
      <c r="H523" s="431" t="s">
        <v>6149</v>
      </c>
      <c r="I523" s="430" t="s">
        <v>160</v>
      </c>
      <c r="J523" s="396"/>
      <c r="K523" s="432">
        <v>27.89</v>
      </c>
      <c r="L523" s="396" t="s">
        <v>147</v>
      </c>
    </row>
    <row r="524" spans="1:12">
      <c r="A524" s="396"/>
      <c r="B524" s="396"/>
      <c r="C524" s="396"/>
      <c r="D524" s="396" t="s">
        <v>4190</v>
      </c>
      <c r="E524" s="397" t="s">
        <v>145</v>
      </c>
      <c r="F524" s="429" t="s">
        <v>12699</v>
      </c>
      <c r="G524" s="430">
        <v>105371</v>
      </c>
      <c r="H524" s="431" t="s">
        <v>6152</v>
      </c>
      <c r="I524" s="430" t="s">
        <v>160</v>
      </c>
      <c r="J524" s="396"/>
      <c r="K524" s="432">
        <v>23.09</v>
      </c>
      <c r="L524" s="396" t="s">
        <v>147</v>
      </c>
    </row>
    <row r="525" spans="1:12">
      <c r="A525" s="396"/>
      <c r="B525" s="396"/>
      <c r="C525" s="396"/>
      <c r="D525" s="396" t="s">
        <v>4190</v>
      </c>
      <c r="E525" s="397" t="s">
        <v>145</v>
      </c>
      <c r="F525" s="429" t="s">
        <v>12699</v>
      </c>
      <c r="G525" s="430">
        <v>105365</v>
      </c>
      <c r="H525" s="431" t="s">
        <v>6147</v>
      </c>
      <c r="I525" s="430" t="s">
        <v>160</v>
      </c>
      <c r="J525" s="396"/>
      <c r="K525" s="432">
        <v>19.73</v>
      </c>
      <c r="L525" s="396" t="s">
        <v>147</v>
      </c>
    </row>
    <row r="526" spans="1:12">
      <c r="A526" s="396"/>
      <c r="B526" s="396"/>
      <c r="C526" s="396"/>
      <c r="D526" s="396" t="s">
        <v>4190</v>
      </c>
      <c r="E526" s="397" t="s">
        <v>145</v>
      </c>
      <c r="F526" s="429" t="s">
        <v>12699</v>
      </c>
      <c r="G526" s="430">
        <v>105386</v>
      </c>
      <c r="H526" s="431" t="s">
        <v>6163</v>
      </c>
      <c r="I526" s="430" t="s">
        <v>160</v>
      </c>
      <c r="J526" s="396"/>
      <c r="K526" s="432">
        <v>16.22</v>
      </c>
      <c r="L526" s="396" t="s">
        <v>147</v>
      </c>
    </row>
    <row r="527" spans="1:12">
      <c r="A527" s="396"/>
      <c r="B527" s="396"/>
      <c r="C527" s="396"/>
      <c r="D527" s="396" t="s">
        <v>4190</v>
      </c>
      <c r="E527" s="397" t="s">
        <v>145</v>
      </c>
      <c r="F527" s="429" t="s">
        <v>12699</v>
      </c>
      <c r="G527" s="430">
        <v>105366</v>
      </c>
      <c r="H527" s="431" t="s">
        <v>6148</v>
      </c>
      <c r="I527" s="430" t="s">
        <v>160</v>
      </c>
      <c r="J527" s="396"/>
      <c r="K527" s="432">
        <v>23.95</v>
      </c>
      <c r="L527" s="396" t="s">
        <v>147</v>
      </c>
    </row>
    <row r="528" spans="1:12">
      <c r="A528" s="396"/>
      <c r="B528" s="396"/>
      <c r="C528" s="396"/>
      <c r="D528" s="396" t="s">
        <v>4190</v>
      </c>
      <c r="E528" s="397" t="s">
        <v>145</v>
      </c>
      <c r="F528" s="429" t="s">
        <v>12699</v>
      </c>
      <c r="G528" s="430">
        <v>105387</v>
      </c>
      <c r="H528" s="431" t="s">
        <v>6164</v>
      </c>
      <c r="I528" s="430" t="s">
        <v>160</v>
      </c>
      <c r="J528" s="396"/>
      <c r="K528" s="432">
        <v>19.79</v>
      </c>
      <c r="L528" s="396" t="s">
        <v>147</v>
      </c>
    </row>
    <row r="529" spans="1:12">
      <c r="A529" s="396"/>
      <c r="B529" s="396"/>
      <c r="C529" s="396"/>
      <c r="D529" s="396" t="s">
        <v>4190</v>
      </c>
      <c r="E529" s="397" t="s">
        <v>145</v>
      </c>
      <c r="F529" s="429" t="s">
        <v>12699</v>
      </c>
      <c r="G529" s="430">
        <v>97177</v>
      </c>
      <c r="H529" s="431" t="s">
        <v>6084</v>
      </c>
      <c r="I529" s="430" t="s">
        <v>146</v>
      </c>
      <c r="J529" s="396"/>
      <c r="K529" s="432">
        <v>63.46</v>
      </c>
      <c r="L529" s="396" t="s">
        <v>147</v>
      </c>
    </row>
    <row r="530" spans="1:12">
      <c r="A530" s="396"/>
      <c r="B530" s="396"/>
      <c r="C530" s="396"/>
      <c r="D530" s="396" t="s">
        <v>4190</v>
      </c>
      <c r="E530" s="397" t="s">
        <v>145</v>
      </c>
      <c r="F530" s="429" t="s">
        <v>12699</v>
      </c>
      <c r="G530" s="430">
        <v>97187</v>
      </c>
      <c r="H530" s="431" t="s">
        <v>6094</v>
      </c>
      <c r="I530" s="430" t="s">
        <v>146</v>
      </c>
      <c r="J530" s="396"/>
      <c r="K530" s="432">
        <v>56.44</v>
      </c>
      <c r="L530" s="396" t="s">
        <v>147</v>
      </c>
    </row>
    <row r="531" spans="1:12">
      <c r="A531" s="396"/>
      <c r="B531" s="396"/>
      <c r="C531" s="396"/>
      <c r="D531" s="396" t="s">
        <v>4190</v>
      </c>
      <c r="E531" s="397" t="s">
        <v>145</v>
      </c>
      <c r="F531" s="429" t="s">
        <v>12699</v>
      </c>
      <c r="G531" s="430">
        <v>97178</v>
      </c>
      <c r="H531" s="431" t="s">
        <v>6085</v>
      </c>
      <c r="I531" s="430" t="s">
        <v>146</v>
      </c>
      <c r="J531" s="396"/>
      <c r="K531" s="432">
        <v>77.11</v>
      </c>
      <c r="L531" s="396" t="s">
        <v>147</v>
      </c>
    </row>
    <row r="532" spans="1:12">
      <c r="A532" s="396"/>
      <c r="B532" s="396"/>
      <c r="C532" s="396"/>
      <c r="D532" s="396" t="s">
        <v>4190</v>
      </c>
      <c r="E532" s="397" t="s">
        <v>145</v>
      </c>
      <c r="F532" s="429" t="s">
        <v>12699</v>
      </c>
      <c r="G532" s="430">
        <v>97188</v>
      </c>
      <c r="H532" s="431" t="s">
        <v>6095</v>
      </c>
      <c r="I532" s="430" t="s">
        <v>146</v>
      </c>
      <c r="J532" s="396"/>
      <c r="K532" s="432">
        <v>68.680000000000007</v>
      </c>
      <c r="L532" s="396" t="s">
        <v>147</v>
      </c>
    </row>
    <row r="533" spans="1:12">
      <c r="A533" s="396"/>
      <c r="B533" s="396"/>
      <c r="C533" s="396"/>
      <c r="D533" s="396" t="s">
        <v>4190</v>
      </c>
      <c r="E533" s="397" t="s">
        <v>145</v>
      </c>
      <c r="F533" s="429" t="s">
        <v>12699</v>
      </c>
      <c r="G533" s="430">
        <v>97179</v>
      </c>
      <c r="H533" s="431" t="s">
        <v>6086</v>
      </c>
      <c r="I533" s="430" t="s">
        <v>146</v>
      </c>
      <c r="J533" s="396"/>
      <c r="K533" s="432">
        <v>90.73</v>
      </c>
      <c r="L533" s="396" t="s">
        <v>147</v>
      </c>
    </row>
    <row r="534" spans="1:12">
      <c r="A534" s="396"/>
      <c r="B534" s="396"/>
      <c r="C534" s="396"/>
      <c r="D534" s="396" t="s">
        <v>4190</v>
      </c>
      <c r="E534" s="397" t="s">
        <v>145</v>
      </c>
      <c r="F534" s="429" t="s">
        <v>12699</v>
      </c>
      <c r="G534" s="430">
        <v>97189</v>
      </c>
      <c r="H534" s="431" t="s">
        <v>6096</v>
      </c>
      <c r="I534" s="430" t="s">
        <v>146</v>
      </c>
      <c r="J534" s="396"/>
      <c r="K534" s="432">
        <v>80.900000000000006</v>
      </c>
      <c r="L534" s="396" t="s">
        <v>147</v>
      </c>
    </row>
    <row r="535" spans="1:12">
      <c r="A535" s="396"/>
      <c r="B535" s="396"/>
      <c r="C535" s="396"/>
      <c r="D535" s="396" t="s">
        <v>4190</v>
      </c>
      <c r="E535" s="397" t="s">
        <v>145</v>
      </c>
      <c r="F535" s="429" t="s">
        <v>12699</v>
      </c>
      <c r="G535" s="430">
        <v>97180</v>
      </c>
      <c r="H535" s="431" t="s">
        <v>6087</v>
      </c>
      <c r="I535" s="430" t="s">
        <v>146</v>
      </c>
      <c r="J535" s="396"/>
      <c r="K535" s="432">
        <v>104.37</v>
      </c>
      <c r="L535" s="396" t="s">
        <v>147</v>
      </c>
    </row>
    <row r="536" spans="1:12">
      <c r="A536" s="396"/>
      <c r="B536" s="396"/>
      <c r="C536" s="396"/>
      <c r="D536" s="396" t="s">
        <v>4190</v>
      </c>
      <c r="E536" s="397" t="s">
        <v>145</v>
      </c>
      <c r="F536" s="429" t="s">
        <v>12699</v>
      </c>
      <c r="G536" s="430">
        <v>97190</v>
      </c>
      <c r="H536" s="431" t="s">
        <v>6097</v>
      </c>
      <c r="I536" s="430" t="s">
        <v>146</v>
      </c>
      <c r="J536" s="396"/>
      <c r="K536" s="432">
        <v>93.12</v>
      </c>
      <c r="L536" s="396" t="s">
        <v>147</v>
      </c>
    </row>
    <row r="537" spans="1:12">
      <c r="A537" s="396"/>
      <c r="B537" s="396"/>
      <c r="C537" s="396"/>
      <c r="D537" s="396" t="s">
        <v>4190</v>
      </c>
      <c r="E537" s="397" t="s">
        <v>145</v>
      </c>
      <c r="F537" s="429" t="s">
        <v>12699</v>
      </c>
      <c r="G537" s="430">
        <v>97181</v>
      </c>
      <c r="H537" s="431" t="s">
        <v>6088</v>
      </c>
      <c r="I537" s="430" t="s">
        <v>146</v>
      </c>
      <c r="J537" s="396"/>
      <c r="K537" s="432">
        <v>117.99</v>
      </c>
      <c r="L537" s="396" t="s">
        <v>147</v>
      </c>
    </row>
    <row r="538" spans="1:12">
      <c r="A538" s="396"/>
      <c r="B538" s="396"/>
      <c r="C538" s="396"/>
      <c r="D538" s="396" t="s">
        <v>4190</v>
      </c>
      <c r="E538" s="397" t="s">
        <v>145</v>
      </c>
      <c r="F538" s="429" t="s">
        <v>12699</v>
      </c>
      <c r="G538" s="430">
        <v>97191</v>
      </c>
      <c r="H538" s="431" t="s">
        <v>6098</v>
      </c>
      <c r="I538" s="430" t="s">
        <v>146</v>
      </c>
      <c r="J538" s="396"/>
      <c r="K538" s="432">
        <v>105.34</v>
      </c>
      <c r="L538" s="396" t="s">
        <v>147</v>
      </c>
    </row>
    <row r="539" spans="1:12">
      <c r="A539" s="396"/>
      <c r="B539" s="396"/>
      <c r="C539" s="396"/>
      <c r="D539" s="396" t="s">
        <v>4190</v>
      </c>
      <c r="E539" s="397" t="s">
        <v>145</v>
      </c>
      <c r="F539" s="429" t="s">
        <v>12699</v>
      </c>
      <c r="G539" s="430">
        <v>97182</v>
      </c>
      <c r="H539" s="431" t="s">
        <v>6089</v>
      </c>
      <c r="I539" s="430" t="s">
        <v>146</v>
      </c>
      <c r="J539" s="396"/>
      <c r="K539" s="432">
        <v>135.91</v>
      </c>
      <c r="L539" s="396" t="s">
        <v>147</v>
      </c>
    </row>
    <row r="540" spans="1:12">
      <c r="A540" s="396"/>
      <c r="B540" s="396"/>
      <c r="C540" s="396"/>
      <c r="D540" s="396" t="s">
        <v>4190</v>
      </c>
      <c r="E540" s="397" t="s">
        <v>145</v>
      </c>
      <c r="F540" s="429" t="s">
        <v>12699</v>
      </c>
      <c r="G540" s="430">
        <v>97192</v>
      </c>
      <c r="H540" s="431" t="s">
        <v>6099</v>
      </c>
      <c r="I540" s="430" t="s">
        <v>146</v>
      </c>
      <c r="J540" s="396"/>
      <c r="K540" s="432">
        <v>120.8</v>
      </c>
      <c r="L540" s="396" t="s">
        <v>147</v>
      </c>
    </row>
    <row r="541" spans="1:12">
      <c r="A541" s="396"/>
      <c r="B541" s="396"/>
      <c r="C541" s="396"/>
      <c r="D541" s="396" t="s">
        <v>4190</v>
      </c>
      <c r="E541" s="397" t="s">
        <v>145</v>
      </c>
      <c r="F541" s="429" t="s">
        <v>12699</v>
      </c>
      <c r="G541" s="430">
        <v>97173</v>
      </c>
      <c r="H541" s="431" t="s">
        <v>6080</v>
      </c>
      <c r="I541" s="430" t="s">
        <v>146</v>
      </c>
      <c r="J541" s="396"/>
      <c r="K541" s="432">
        <v>36.200000000000003</v>
      </c>
      <c r="L541" s="396" t="s">
        <v>147</v>
      </c>
    </row>
    <row r="542" spans="1:12">
      <c r="A542" s="396"/>
      <c r="B542" s="396"/>
      <c r="C542" s="396"/>
      <c r="D542" s="396" t="s">
        <v>4190</v>
      </c>
      <c r="E542" s="397" t="s">
        <v>145</v>
      </c>
      <c r="F542" s="429" t="s">
        <v>12699</v>
      </c>
      <c r="G542" s="430">
        <v>97183</v>
      </c>
      <c r="H542" s="431" t="s">
        <v>6090</v>
      </c>
      <c r="I542" s="430" t="s">
        <v>146</v>
      </c>
      <c r="J542" s="396"/>
      <c r="K542" s="432">
        <v>32.01</v>
      </c>
      <c r="L542" s="396" t="s">
        <v>147</v>
      </c>
    </row>
    <row r="543" spans="1:12">
      <c r="A543" s="396"/>
      <c r="B543" s="396"/>
      <c r="C543" s="396"/>
      <c r="D543" s="396" t="s">
        <v>4190</v>
      </c>
      <c r="E543" s="397" t="s">
        <v>145</v>
      </c>
      <c r="F543" s="429" t="s">
        <v>12699</v>
      </c>
      <c r="G543" s="430">
        <v>97174</v>
      </c>
      <c r="H543" s="431" t="s">
        <v>6081</v>
      </c>
      <c r="I543" s="430" t="s">
        <v>146</v>
      </c>
      <c r="J543" s="396"/>
      <c r="K543" s="432">
        <v>42.98</v>
      </c>
      <c r="L543" s="396" t="s">
        <v>147</v>
      </c>
    </row>
    <row r="544" spans="1:12">
      <c r="A544" s="396"/>
      <c r="B544" s="396"/>
      <c r="C544" s="396"/>
      <c r="D544" s="396" t="s">
        <v>4190</v>
      </c>
      <c r="E544" s="397" t="s">
        <v>145</v>
      </c>
      <c r="F544" s="429" t="s">
        <v>12699</v>
      </c>
      <c r="G544" s="430">
        <v>97184</v>
      </c>
      <c r="H544" s="431" t="s">
        <v>6091</v>
      </c>
      <c r="I544" s="430" t="s">
        <v>146</v>
      </c>
      <c r="J544" s="396"/>
      <c r="K544" s="432">
        <v>38.1</v>
      </c>
      <c r="L544" s="396" t="s">
        <v>147</v>
      </c>
    </row>
    <row r="545" spans="1:12">
      <c r="A545" s="396"/>
      <c r="B545" s="396"/>
      <c r="C545" s="396"/>
      <c r="D545" s="396" t="s">
        <v>4190</v>
      </c>
      <c r="E545" s="397" t="s">
        <v>145</v>
      </c>
      <c r="F545" s="429" t="s">
        <v>12699</v>
      </c>
      <c r="G545" s="430">
        <v>97175</v>
      </c>
      <c r="H545" s="431" t="s">
        <v>6082</v>
      </c>
      <c r="I545" s="430" t="s">
        <v>146</v>
      </c>
      <c r="J545" s="396"/>
      <c r="K545" s="432">
        <v>49.83</v>
      </c>
      <c r="L545" s="396" t="s">
        <v>147</v>
      </c>
    </row>
    <row r="546" spans="1:12">
      <c r="A546" s="396"/>
      <c r="B546" s="396"/>
      <c r="C546" s="396"/>
      <c r="D546" s="396" t="s">
        <v>4190</v>
      </c>
      <c r="E546" s="397" t="s">
        <v>145</v>
      </c>
      <c r="F546" s="429" t="s">
        <v>12699</v>
      </c>
      <c r="G546" s="430">
        <v>97185</v>
      </c>
      <c r="H546" s="431" t="s">
        <v>6092</v>
      </c>
      <c r="I546" s="430" t="s">
        <v>146</v>
      </c>
      <c r="J546" s="396"/>
      <c r="K546" s="432">
        <v>44.23</v>
      </c>
      <c r="L546" s="396" t="s">
        <v>147</v>
      </c>
    </row>
    <row r="547" spans="1:12">
      <c r="A547" s="396"/>
      <c r="B547" s="396"/>
      <c r="C547" s="396"/>
      <c r="D547" s="396" t="s">
        <v>4190</v>
      </c>
      <c r="E547" s="397" t="s">
        <v>145</v>
      </c>
      <c r="F547" s="429" t="s">
        <v>12699</v>
      </c>
      <c r="G547" s="430">
        <v>97176</v>
      </c>
      <c r="H547" s="431" t="s">
        <v>6083</v>
      </c>
      <c r="I547" s="430" t="s">
        <v>146</v>
      </c>
      <c r="J547" s="396"/>
      <c r="K547" s="432">
        <v>56.64</v>
      </c>
      <c r="L547" s="396" t="s">
        <v>147</v>
      </c>
    </row>
    <row r="548" spans="1:12">
      <c r="A548" s="396"/>
      <c r="B548" s="396"/>
      <c r="C548" s="396"/>
      <c r="D548" s="396" t="s">
        <v>4190</v>
      </c>
      <c r="E548" s="397" t="s">
        <v>145</v>
      </c>
      <c r="F548" s="429" t="s">
        <v>12699</v>
      </c>
      <c r="G548" s="430">
        <v>97186</v>
      </c>
      <c r="H548" s="431" t="s">
        <v>6093</v>
      </c>
      <c r="I548" s="430" t="s">
        <v>146</v>
      </c>
      <c r="J548" s="396"/>
      <c r="K548" s="432">
        <v>50.33</v>
      </c>
      <c r="L548" s="396" t="s">
        <v>147</v>
      </c>
    </row>
    <row r="549" spans="1:12">
      <c r="A549" s="396"/>
      <c r="B549" s="396"/>
      <c r="C549" s="396"/>
      <c r="D549" s="396" t="s">
        <v>4190</v>
      </c>
      <c r="E549" s="397" t="s">
        <v>145</v>
      </c>
      <c r="F549" s="429" t="s">
        <v>12699</v>
      </c>
      <c r="G549" s="430">
        <v>97142</v>
      </c>
      <c r="H549" s="431" t="s">
        <v>5954</v>
      </c>
      <c r="I549" s="430" t="s">
        <v>146</v>
      </c>
      <c r="J549" s="396"/>
      <c r="K549" s="432">
        <v>4.78</v>
      </c>
      <c r="L549" s="396" t="s">
        <v>147</v>
      </c>
    </row>
    <row r="550" spans="1:12">
      <c r="A550" s="396"/>
      <c r="B550" s="396"/>
      <c r="C550" s="396"/>
      <c r="D550" s="396" t="s">
        <v>4190</v>
      </c>
      <c r="E550" s="397" t="s">
        <v>145</v>
      </c>
      <c r="F550" s="429" t="s">
        <v>12699</v>
      </c>
      <c r="G550" s="430">
        <v>97158</v>
      </c>
      <c r="H550" s="431" t="s">
        <v>5970</v>
      </c>
      <c r="I550" s="430" t="s">
        <v>146</v>
      </c>
      <c r="J550" s="396"/>
      <c r="K550" s="432">
        <v>3.65</v>
      </c>
      <c r="L550" s="396" t="s">
        <v>147</v>
      </c>
    </row>
    <row r="551" spans="1:12">
      <c r="A551" s="396"/>
      <c r="B551" s="396"/>
      <c r="C551" s="396"/>
      <c r="D551" s="396" t="s">
        <v>4190</v>
      </c>
      <c r="E551" s="397" t="s">
        <v>145</v>
      </c>
      <c r="F551" s="429" t="s">
        <v>12699</v>
      </c>
      <c r="G551" s="430">
        <v>97155</v>
      </c>
      <c r="H551" s="431" t="s">
        <v>5967</v>
      </c>
      <c r="I551" s="430" t="s">
        <v>146</v>
      </c>
      <c r="J551" s="396"/>
      <c r="K551" s="432">
        <v>38.01</v>
      </c>
      <c r="L551" s="396" t="s">
        <v>147</v>
      </c>
    </row>
    <row r="552" spans="1:12">
      <c r="A552" s="396"/>
      <c r="B552" s="396"/>
      <c r="C552" s="396"/>
      <c r="D552" s="396" t="s">
        <v>4190</v>
      </c>
      <c r="E552" s="397" t="s">
        <v>145</v>
      </c>
      <c r="F552" s="429" t="s">
        <v>12699</v>
      </c>
      <c r="G552" s="430">
        <v>97171</v>
      </c>
      <c r="H552" s="431" t="s">
        <v>5983</v>
      </c>
      <c r="I552" s="430" t="s">
        <v>146</v>
      </c>
      <c r="J552" s="396"/>
      <c r="K552" s="432">
        <v>30.09</v>
      </c>
      <c r="L552" s="396" t="s">
        <v>147</v>
      </c>
    </row>
    <row r="553" spans="1:12">
      <c r="A553" s="396"/>
      <c r="B553" s="396"/>
      <c r="C553" s="396"/>
      <c r="D553" s="396" t="s">
        <v>4190</v>
      </c>
      <c r="E553" s="397" t="s">
        <v>145</v>
      </c>
      <c r="F553" s="429" t="s">
        <v>12699</v>
      </c>
      <c r="G553" s="430">
        <v>97156</v>
      </c>
      <c r="H553" s="431" t="s">
        <v>5968</v>
      </c>
      <c r="I553" s="430" t="s">
        <v>146</v>
      </c>
      <c r="J553" s="396"/>
      <c r="K553" s="432">
        <v>45.46</v>
      </c>
      <c r="L553" s="396" t="s">
        <v>147</v>
      </c>
    </row>
    <row r="554" spans="1:12">
      <c r="A554" s="396"/>
      <c r="B554" s="396"/>
      <c r="C554" s="396"/>
      <c r="D554" s="396" t="s">
        <v>4190</v>
      </c>
      <c r="E554" s="397" t="s">
        <v>145</v>
      </c>
      <c r="F554" s="429" t="s">
        <v>12699</v>
      </c>
      <c r="G554" s="430">
        <v>97172</v>
      </c>
      <c r="H554" s="431" t="s">
        <v>5984</v>
      </c>
      <c r="I554" s="430" t="s">
        <v>146</v>
      </c>
      <c r="J554" s="396"/>
      <c r="K554" s="432">
        <v>36.130000000000003</v>
      </c>
      <c r="L554" s="396" t="s">
        <v>147</v>
      </c>
    </row>
    <row r="555" spans="1:12">
      <c r="A555" s="396"/>
      <c r="B555" s="396"/>
      <c r="C555" s="396"/>
      <c r="D555" s="396" t="s">
        <v>4190</v>
      </c>
      <c r="E555" s="397" t="s">
        <v>145</v>
      </c>
      <c r="F555" s="429" t="s">
        <v>12699</v>
      </c>
      <c r="G555" s="430">
        <v>97143</v>
      </c>
      <c r="H555" s="431" t="s">
        <v>5955</v>
      </c>
      <c r="I555" s="430" t="s">
        <v>146</v>
      </c>
      <c r="J555" s="396"/>
      <c r="K555" s="432">
        <v>6.3</v>
      </c>
      <c r="L555" s="396" t="s">
        <v>147</v>
      </c>
    </row>
    <row r="556" spans="1:12">
      <c r="A556" s="396"/>
      <c r="B556" s="396"/>
      <c r="C556" s="396"/>
      <c r="D556" s="396" t="s">
        <v>4190</v>
      </c>
      <c r="E556" s="397" t="s">
        <v>145</v>
      </c>
      <c r="F556" s="429" t="s">
        <v>12699</v>
      </c>
      <c r="G556" s="430">
        <v>97159</v>
      </c>
      <c r="H556" s="431" t="s">
        <v>5971</v>
      </c>
      <c r="I556" s="430" t="s">
        <v>146</v>
      </c>
      <c r="J556" s="396"/>
      <c r="K556" s="432">
        <v>4.8899999999999997</v>
      </c>
      <c r="L556" s="396" t="s">
        <v>147</v>
      </c>
    </row>
    <row r="557" spans="1:12">
      <c r="A557" s="396"/>
      <c r="B557" s="396"/>
      <c r="C557" s="396"/>
      <c r="D557" s="396" t="s">
        <v>4190</v>
      </c>
      <c r="E557" s="397" t="s">
        <v>145</v>
      </c>
      <c r="F557" s="429" t="s">
        <v>12699</v>
      </c>
      <c r="G557" s="430">
        <v>97144</v>
      </c>
      <c r="H557" s="431" t="s">
        <v>5956</v>
      </c>
      <c r="I557" s="430" t="s">
        <v>146</v>
      </c>
      <c r="J557" s="396"/>
      <c r="K557" s="432">
        <v>7.82</v>
      </c>
      <c r="L557" s="396" t="s">
        <v>147</v>
      </c>
    </row>
    <row r="558" spans="1:12">
      <c r="A558" s="396"/>
      <c r="B558" s="396"/>
      <c r="C558" s="396"/>
      <c r="D558" s="396" t="s">
        <v>4190</v>
      </c>
      <c r="E558" s="397" t="s">
        <v>145</v>
      </c>
      <c r="F558" s="429" t="s">
        <v>12699</v>
      </c>
      <c r="G558" s="430">
        <v>97160</v>
      </c>
      <c r="H558" s="431" t="s">
        <v>5972</v>
      </c>
      <c r="I558" s="430" t="s">
        <v>146</v>
      </c>
      <c r="J558" s="396"/>
      <c r="K558" s="432">
        <v>6.14</v>
      </c>
      <c r="L558" s="396" t="s">
        <v>147</v>
      </c>
    </row>
    <row r="559" spans="1:12">
      <c r="A559" s="396"/>
      <c r="B559" s="396"/>
      <c r="C559" s="396"/>
      <c r="D559" s="396" t="s">
        <v>4190</v>
      </c>
      <c r="E559" s="397" t="s">
        <v>145</v>
      </c>
      <c r="F559" s="429" t="s">
        <v>12699</v>
      </c>
      <c r="G559" s="430">
        <v>97145</v>
      </c>
      <c r="H559" s="431" t="s">
        <v>5957</v>
      </c>
      <c r="I559" s="430" t="s">
        <v>146</v>
      </c>
      <c r="J559" s="396"/>
      <c r="K559" s="432">
        <v>9.35</v>
      </c>
      <c r="L559" s="396" t="s">
        <v>147</v>
      </c>
    </row>
    <row r="560" spans="1:12">
      <c r="A560" s="396"/>
      <c r="B560" s="396"/>
      <c r="C560" s="396"/>
      <c r="D560" s="396" t="s">
        <v>4190</v>
      </c>
      <c r="E560" s="397" t="s">
        <v>145</v>
      </c>
      <c r="F560" s="429" t="s">
        <v>12699</v>
      </c>
      <c r="G560" s="430">
        <v>97161</v>
      </c>
      <c r="H560" s="431" t="s">
        <v>5973</v>
      </c>
      <c r="I560" s="430" t="s">
        <v>146</v>
      </c>
      <c r="J560" s="396"/>
      <c r="K560" s="432">
        <v>7.4</v>
      </c>
      <c r="L560" s="396" t="s">
        <v>147</v>
      </c>
    </row>
    <row r="561" spans="1:12">
      <c r="A561" s="396"/>
      <c r="B561" s="396"/>
      <c r="C561" s="396"/>
      <c r="D561" s="396" t="s">
        <v>4190</v>
      </c>
      <c r="E561" s="397" t="s">
        <v>145</v>
      </c>
      <c r="F561" s="429" t="s">
        <v>12699</v>
      </c>
      <c r="G561" s="430">
        <v>97146</v>
      </c>
      <c r="H561" s="431" t="s">
        <v>5958</v>
      </c>
      <c r="I561" s="430" t="s">
        <v>146</v>
      </c>
      <c r="J561" s="396"/>
      <c r="K561" s="432">
        <v>10.87</v>
      </c>
      <c r="L561" s="396" t="s">
        <v>147</v>
      </c>
    </row>
    <row r="562" spans="1:12">
      <c r="A562" s="396"/>
      <c r="B562" s="396"/>
      <c r="C562" s="396"/>
      <c r="D562" s="396" t="s">
        <v>4190</v>
      </c>
      <c r="E562" s="397" t="s">
        <v>145</v>
      </c>
      <c r="F562" s="429" t="s">
        <v>12699</v>
      </c>
      <c r="G562" s="430">
        <v>97162</v>
      </c>
      <c r="H562" s="431" t="s">
        <v>5974</v>
      </c>
      <c r="I562" s="430" t="s">
        <v>146</v>
      </c>
      <c r="J562" s="396"/>
      <c r="K562" s="432">
        <v>8.67</v>
      </c>
      <c r="L562" s="396" t="s">
        <v>147</v>
      </c>
    </row>
    <row r="563" spans="1:12">
      <c r="A563" s="396"/>
      <c r="B563" s="396"/>
      <c r="C563" s="396"/>
      <c r="D563" s="396" t="s">
        <v>4190</v>
      </c>
      <c r="E563" s="397" t="s">
        <v>145</v>
      </c>
      <c r="F563" s="429" t="s">
        <v>12699</v>
      </c>
      <c r="G563" s="430">
        <v>97147</v>
      </c>
      <c r="H563" s="431" t="s">
        <v>5959</v>
      </c>
      <c r="I563" s="430" t="s">
        <v>146</v>
      </c>
      <c r="J563" s="396"/>
      <c r="K563" s="432">
        <v>12.42</v>
      </c>
      <c r="L563" s="396" t="s">
        <v>147</v>
      </c>
    </row>
    <row r="564" spans="1:12">
      <c r="A564" s="396"/>
      <c r="B564" s="396"/>
      <c r="C564" s="396"/>
      <c r="D564" s="396" t="s">
        <v>4190</v>
      </c>
      <c r="E564" s="397" t="s">
        <v>145</v>
      </c>
      <c r="F564" s="429" t="s">
        <v>12699</v>
      </c>
      <c r="G564" s="430">
        <v>97163</v>
      </c>
      <c r="H564" s="431" t="s">
        <v>5975</v>
      </c>
      <c r="I564" s="430" t="s">
        <v>146</v>
      </c>
      <c r="J564" s="396"/>
      <c r="K564" s="432">
        <v>9.94</v>
      </c>
      <c r="L564" s="396" t="s">
        <v>147</v>
      </c>
    </row>
    <row r="565" spans="1:12">
      <c r="A565" s="396"/>
      <c r="B565" s="396"/>
      <c r="C565" s="396"/>
      <c r="D565" s="396" t="s">
        <v>4190</v>
      </c>
      <c r="E565" s="397" t="s">
        <v>145</v>
      </c>
      <c r="F565" s="429" t="s">
        <v>12699</v>
      </c>
      <c r="G565" s="430">
        <v>97148</v>
      </c>
      <c r="H565" s="431" t="s">
        <v>5960</v>
      </c>
      <c r="I565" s="430" t="s">
        <v>146</v>
      </c>
      <c r="J565" s="396"/>
      <c r="K565" s="432">
        <v>13.94</v>
      </c>
      <c r="L565" s="396" t="s">
        <v>147</v>
      </c>
    </row>
    <row r="566" spans="1:12">
      <c r="A566" s="396"/>
      <c r="B566" s="396"/>
      <c r="C566" s="396"/>
      <c r="D566" s="396" t="s">
        <v>4190</v>
      </c>
      <c r="E566" s="397" t="s">
        <v>145</v>
      </c>
      <c r="F566" s="429" t="s">
        <v>12699</v>
      </c>
      <c r="G566" s="430">
        <v>97164</v>
      </c>
      <c r="H566" s="431" t="s">
        <v>5976</v>
      </c>
      <c r="I566" s="430" t="s">
        <v>146</v>
      </c>
      <c r="J566" s="396"/>
      <c r="K566" s="432">
        <v>11.19</v>
      </c>
      <c r="L566" s="396" t="s">
        <v>147</v>
      </c>
    </row>
    <row r="567" spans="1:12">
      <c r="A567" s="396"/>
      <c r="B567" s="396"/>
      <c r="C567" s="396"/>
      <c r="D567" s="396" t="s">
        <v>4190</v>
      </c>
      <c r="E567" s="397" t="s">
        <v>145</v>
      </c>
      <c r="F567" s="429" t="s">
        <v>12699</v>
      </c>
      <c r="G567" s="430">
        <v>97149</v>
      </c>
      <c r="H567" s="431" t="s">
        <v>5961</v>
      </c>
      <c r="I567" s="430" t="s">
        <v>146</v>
      </c>
      <c r="J567" s="396"/>
      <c r="K567" s="432">
        <v>15.5</v>
      </c>
      <c r="L567" s="396" t="s">
        <v>147</v>
      </c>
    </row>
    <row r="568" spans="1:12">
      <c r="A568" s="396"/>
      <c r="B568" s="396"/>
      <c r="C568" s="396"/>
      <c r="D568" s="396" t="s">
        <v>4190</v>
      </c>
      <c r="E568" s="397" t="s">
        <v>145</v>
      </c>
      <c r="F568" s="429" t="s">
        <v>12699</v>
      </c>
      <c r="G568" s="430">
        <v>97165</v>
      </c>
      <c r="H568" s="431" t="s">
        <v>5977</v>
      </c>
      <c r="I568" s="430" t="s">
        <v>146</v>
      </c>
      <c r="J568" s="396"/>
      <c r="K568" s="432">
        <v>12.46</v>
      </c>
      <c r="L568" s="396" t="s">
        <v>147</v>
      </c>
    </row>
    <row r="569" spans="1:12">
      <c r="A569" s="396"/>
      <c r="B569" s="396"/>
      <c r="C569" s="396"/>
      <c r="D569" s="396" t="s">
        <v>4190</v>
      </c>
      <c r="E569" s="397" t="s">
        <v>145</v>
      </c>
      <c r="F569" s="429" t="s">
        <v>12699</v>
      </c>
      <c r="G569" s="430">
        <v>97150</v>
      </c>
      <c r="H569" s="431" t="s">
        <v>5962</v>
      </c>
      <c r="I569" s="430" t="s">
        <v>146</v>
      </c>
      <c r="J569" s="396"/>
      <c r="K569" s="432">
        <v>20.38</v>
      </c>
      <c r="L569" s="396" t="s">
        <v>147</v>
      </c>
    </row>
    <row r="570" spans="1:12">
      <c r="A570" s="396"/>
      <c r="B570" s="396"/>
      <c r="C570" s="396"/>
      <c r="D570" s="396" t="s">
        <v>4190</v>
      </c>
      <c r="E570" s="397" t="s">
        <v>145</v>
      </c>
      <c r="F570" s="429" t="s">
        <v>12699</v>
      </c>
      <c r="G570" s="430">
        <v>97166</v>
      </c>
      <c r="H570" s="431" t="s">
        <v>5978</v>
      </c>
      <c r="I570" s="430" t="s">
        <v>146</v>
      </c>
      <c r="J570" s="396"/>
      <c r="K570" s="432">
        <v>15.97</v>
      </c>
      <c r="L570" s="396" t="s">
        <v>147</v>
      </c>
    </row>
    <row r="571" spans="1:12">
      <c r="A571" s="396"/>
      <c r="B571" s="396"/>
      <c r="C571" s="396"/>
      <c r="D571" s="396" t="s">
        <v>4190</v>
      </c>
      <c r="E571" s="397" t="s">
        <v>145</v>
      </c>
      <c r="F571" s="429" t="s">
        <v>12699</v>
      </c>
      <c r="G571" s="430">
        <v>97151</v>
      </c>
      <c r="H571" s="431" t="s">
        <v>5963</v>
      </c>
      <c r="I571" s="430" t="s">
        <v>146</v>
      </c>
      <c r="J571" s="396"/>
      <c r="K571" s="432">
        <v>23.97</v>
      </c>
      <c r="L571" s="396" t="s">
        <v>147</v>
      </c>
    </row>
    <row r="572" spans="1:12">
      <c r="A572" s="396"/>
      <c r="B572" s="396"/>
      <c r="C572" s="396"/>
      <c r="D572" s="396" t="s">
        <v>4190</v>
      </c>
      <c r="E572" s="397" t="s">
        <v>145</v>
      </c>
      <c r="F572" s="429" t="s">
        <v>12699</v>
      </c>
      <c r="G572" s="430">
        <v>97167</v>
      </c>
      <c r="H572" s="431" t="s">
        <v>5979</v>
      </c>
      <c r="I572" s="430" t="s">
        <v>146</v>
      </c>
      <c r="J572" s="396"/>
      <c r="K572" s="432">
        <v>18.87</v>
      </c>
      <c r="L572" s="396" t="s">
        <v>147</v>
      </c>
    </row>
    <row r="573" spans="1:12">
      <c r="A573" s="396"/>
      <c r="B573" s="396"/>
      <c r="C573" s="396"/>
      <c r="D573" s="396" t="s">
        <v>4190</v>
      </c>
      <c r="E573" s="397" t="s">
        <v>145</v>
      </c>
      <c r="F573" s="429" t="s">
        <v>12699</v>
      </c>
      <c r="G573" s="430">
        <v>97152</v>
      </c>
      <c r="H573" s="431" t="s">
        <v>5964</v>
      </c>
      <c r="I573" s="430" t="s">
        <v>146</v>
      </c>
      <c r="J573" s="396"/>
      <c r="K573" s="432">
        <v>27.36</v>
      </c>
      <c r="L573" s="396" t="s">
        <v>147</v>
      </c>
    </row>
    <row r="574" spans="1:12">
      <c r="A574" s="396"/>
      <c r="B574" s="396"/>
      <c r="C574" s="396"/>
      <c r="D574" s="396" t="s">
        <v>4190</v>
      </c>
      <c r="E574" s="397" t="s">
        <v>145</v>
      </c>
      <c r="F574" s="429" t="s">
        <v>12699</v>
      </c>
      <c r="G574" s="430">
        <v>97168</v>
      </c>
      <c r="H574" s="431" t="s">
        <v>5980</v>
      </c>
      <c r="I574" s="430" t="s">
        <v>146</v>
      </c>
      <c r="J574" s="396"/>
      <c r="K574" s="432">
        <v>21.56</v>
      </c>
      <c r="L574" s="396" t="s">
        <v>147</v>
      </c>
    </row>
    <row r="575" spans="1:12">
      <c r="A575" s="396"/>
      <c r="B575" s="396"/>
      <c r="C575" s="396"/>
      <c r="D575" s="396" t="s">
        <v>4190</v>
      </c>
      <c r="E575" s="397" t="s">
        <v>145</v>
      </c>
      <c r="F575" s="429" t="s">
        <v>12699</v>
      </c>
      <c r="G575" s="430">
        <v>97141</v>
      </c>
      <c r="H575" s="431" t="s">
        <v>5953</v>
      </c>
      <c r="I575" s="430" t="s">
        <v>146</v>
      </c>
      <c r="J575" s="396"/>
      <c r="K575" s="432">
        <v>4.17</v>
      </c>
      <c r="L575" s="396" t="s">
        <v>147</v>
      </c>
    </row>
    <row r="576" spans="1:12">
      <c r="A576" s="396"/>
      <c r="B576" s="396"/>
      <c r="C576" s="396"/>
      <c r="D576" s="396" t="s">
        <v>4190</v>
      </c>
      <c r="E576" s="397" t="s">
        <v>145</v>
      </c>
      <c r="F576" s="429" t="s">
        <v>12699</v>
      </c>
      <c r="G576" s="430">
        <v>97157</v>
      </c>
      <c r="H576" s="431" t="s">
        <v>5969</v>
      </c>
      <c r="I576" s="430" t="s">
        <v>146</v>
      </c>
      <c r="J576" s="396"/>
      <c r="K576" s="432">
        <v>3.14</v>
      </c>
      <c r="L576" s="396" t="s">
        <v>147</v>
      </c>
    </row>
    <row r="577" spans="1:12">
      <c r="A577" s="396"/>
      <c r="B577" s="396"/>
      <c r="C577" s="396"/>
      <c r="D577" s="396" t="s">
        <v>4190</v>
      </c>
      <c r="E577" s="397" t="s">
        <v>145</v>
      </c>
      <c r="F577" s="429" t="s">
        <v>12699</v>
      </c>
      <c r="G577" s="430">
        <v>97153</v>
      </c>
      <c r="H577" s="431" t="s">
        <v>5965</v>
      </c>
      <c r="I577" s="430" t="s">
        <v>146</v>
      </c>
      <c r="J577" s="396"/>
      <c r="K577" s="432">
        <v>30.89</v>
      </c>
      <c r="L577" s="396" t="s">
        <v>147</v>
      </c>
    </row>
    <row r="578" spans="1:12">
      <c r="A578" s="396"/>
      <c r="B578" s="396"/>
      <c r="C578" s="396"/>
      <c r="D578" s="396" t="s">
        <v>4190</v>
      </c>
      <c r="E578" s="397" t="s">
        <v>145</v>
      </c>
      <c r="F578" s="429" t="s">
        <v>12699</v>
      </c>
      <c r="G578" s="430">
        <v>97169</v>
      </c>
      <c r="H578" s="431" t="s">
        <v>5981</v>
      </c>
      <c r="I578" s="430" t="s">
        <v>146</v>
      </c>
      <c r="J578" s="396"/>
      <c r="K578" s="432">
        <v>24.38</v>
      </c>
      <c r="L578" s="396" t="s">
        <v>147</v>
      </c>
    </row>
    <row r="579" spans="1:12">
      <c r="A579" s="396"/>
      <c r="B579" s="396"/>
      <c r="C579" s="396"/>
      <c r="D579" s="396" t="s">
        <v>4190</v>
      </c>
      <c r="E579" s="397" t="s">
        <v>145</v>
      </c>
      <c r="F579" s="429" t="s">
        <v>12699</v>
      </c>
      <c r="G579" s="430">
        <v>97154</v>
      </c>
      <c r="H579" s="431" t="s">
        <v>5966</v>
      </c>
      <c r="I579" s="430" t="s">
        <v>146</v>
      </c>
      <c r="J579" s="396"/>
      <c r="K579" s="432">
        <v>34.44</v>
      </c>
      <c r="L579" s="396" t="s">
        <v>147</v>
      </c>
    </row>
    <row r="580" spans="1:12">
      <c r="A580" s="396"/>
      <c r="B580" s="396"/>
      <c r="C580" s="396"/>
      <c r="D580" s="396" t="s">
        <v>4190</v>
      </c>
      <c r="E580" s="397" t="s">
        <v>145</v>
      </c>
      <c r="F580" s="429" t="s">
        <v>12699</v>
      </c>
      <c r="G580" s="430">
        <v>97170</v>
      </c>
      <c r="H580" s="431" t="s">
        <v>5982</v>
      </c>
      <c r="I580" s="430" t="s">
        <v>146</v>
      </c>
      <c r="J580" s="396"/>
      <c r="K580" s="432">
        <v>27.22</v>
      </c>
      <c r="L580" s="396" t="s">
        <v>147</v>
      </c>
    </row>
    <row r="581" spans="1:12">
      <c r="A581" s="396"/>
      <c r="B581" s="396"/>
      <c r="C581" s="396"/>
      <c r="D581" s="396" t="s">
        <v>4190</v>
      </c>
      <c r="E581" s="397" t="s">
        <v>145</v>
      </c>
      <c r="F581" s="429" t="s">
        <v>12699</v>
      </c>
      <c r="G581" s="430">
        <v>105311</v>
      </c>
      <c r="H581" s="431" t="s">
        <v>6122</v>
      </c>
      <c r="I581" s="430" t="s">
        <v>146</v>
      </c>
      <c r="J581" s="396"/>
      <c r="K581" s="432">
        <v>3.1</v>
      </c>
      <c r="L581" s="396" t="s">
        <v>147</v>
      </c>
    </row>
    <row r="582" spans="1:12">
      <c r="A582" s="396"/>
      <c r="B582" s="396"/>
      <c r="C582" s="396"/>
      <c r="D582" s="396" t="s">
        <v>4190</v>
      </c>
      <c r="E582" s="397" t="s">
        <v>145</v>
      </c>
      <c r="F582" s="429" t="s">
        <v>12699</v>
      </c>
      <c r="G582" s="430">
        <v>105339</v>
      </c>
      <c r="H582" s="431" t="s">
        <v>6140</v>
      </c>
      <c r="I582" s="430" t="s">
        <v>146</v>
      </c>
      <c r="J582" s="396"/>
      <c r="K582" s="432">
        <v>2.5499999999999998</v>
      </c>
      <c r="L582" s="396" t="s">
        <v>147</v>
      </c>
    </row>
    <row r="583" spans="1:12">
      <c r="A583" s="396"/>
      <c r="B583" s="396"/>
      <c r="C583" s="396"/>
      <c r="D583" s="396" t="s">
        <v>4190</v>
      </c>
      <c r="E583" s="397" t="s">
        <v>145</v>
      </c>
      <c r="F583" s="429" t="s">
        <v>12699</v>
      </c>
      <c r="G583" s="430">
        <v>97127</v>
      </c>
      <c r="H583" s="431" t="s">
        <v>6243</v>
      </c>
      <c r="I583" s="430" t="s">
        <v>146</v>
      </c>
      <c r="J583" s="396"/>
      <c r="K583" s="432">
        <v>4.05</v>
      </c>
      <c r="L583" s="396" t="s">
        <v>147</v>
      </c>
    </row>
    <row r="584" spans="1:12">
      <c r="A584" s="396"/>
      <c r="B584" s="396"/>
      <c r="C584" s="396"/>
      <c r="D584" s="396" t="s">
        <v>4190</v>
      </c>
      <c r="E584" s="397" t="s">
        <v>145</v>
      </c>
      <c r="F584" s="429" t="s">
        <v>12699</v>
      </c>
      <c r="G584" s="430">
        <v>97134</v>
      </c>
      <c r="H584" s="431" t="s">
        <v>6250</v>
      </c>
      <c r="I584" s="430" t="s">
        <v>146</v>
      </c>
      <c r="J584" s="396"/>
      <c r="K584" s="432">
        <v>3.35</v>
      </c>
      <c r="L584" s="396" t="s">
        <v>147</v>
      </c>
    </row>
    <row r="585" spans="1:12">
      <c r="A585" s="396"/>
      <c r="B585" s="396"/>
      <c r="C585" s="396"/>
      <c r="D585" s="396" t="s">
        <v>4190</v>
      </c>
      <c r="E585" s="397" t="s">
        <v>145</v>
      </c>
      <c r="F585" s="429" t="s">
        <v>12699</v>
      </c>
      <c r="G585" s="430">
        <v>97128</v>
      </c>
      <c r="H585" s="431" t="s">
        <v>6244</v>
      </c>
      <c r="I585" s="430" t="s">
        <v>146</v>
      </c>
      <c r="J585" s="396"/>
      <c r="K585" s="432">
        <v>8.39</v>
      </c>
      <c r="L585" s="396" t="s">
        <v>147</v>
      </c>
    </row>
    <row r="586" spans="1:12">
      <c r="A586" s="396"/>
      <c r="B586" s="396"/>
      <c r="C586" s="396"/>
      <c r="D586" s="396" t="s">
        <v>4190</v>
      </c>
      <c r="E586" s="397" t="s">
        <v>145</v>
      </c>
      <c r="F586" s="429" t="s">
        <v>12699</v>
      </c>
      <c r="G586" s="430">
        <v>97135</v>
      </c>
      <c r="H586" s="431" t="s">
        <v>6251</v>
      </c>
      <c r="I586" s="430" t="s">
        <v>146</v>
      </c>
      <c r="J586" s="396"/>
      <c r="K586" s="432">
        <v>6.38</v>
      </c>
      <c r="L586" s="396" t="s">
        <v>147</v>
      </c>
    </row>
    <row r="587" spans="1:12">
      <c r="A587" s="396"/>
      <c r="B587" s="396"/>
      <c r="C587" s="396"/>
      <c r="D587" s="396" t="s">
        <v>4190</v>
      </c>
      <c r="E587" s="397" t="s">
        <v>145</v>
      </c>
      <c r="F587" s="429" t="s">
        <v>12699</v>
      </c>
      <c r="G587" s="430">
        <v>97129</v>
      </c>
      <c r="H587" s="431" t="s">
        <v>6245</v>
      </c>
      <c r="I587" s="430" t="s">
        <v>146</v>
      </c>
      <c r="J587" s="396"/>
      <c r="K587" s="432">
        <v>9.92</v>
      </c>
      <c r="L587" s="396" t="s">
        <v>147</v>
      </c>
    </row>
    <row r="588" spans="1:12">
      <c r="A588" s="396"/>
      <c r="B588" s="396"/>
      <c r="C588" s="396"/>
      <c r="D588" s="396" t="s">
        <v>4190</v>
      </c>
      <c r="E588" s="397" t="s">
        <v>145</v>
      </c>
      <c r="F588" s="429" t="s">
        <v>12699</v>
      </c>
      <c r="G588" s="430">
        <v>97136</v>
      </c>
      <c r="H588" s="431" t="s">
        <v>6252</v>
      </c>
      <c r="I588" s="430" t="s">
        <v>146</v>
      </c>
      <c r="J588" s="396"/>
      <c r="K588" s="432">
        <v>7.57</v>
      </c>
      <c r="L588" s="396" t="s">
        <v>147</v>
      </c>
    </row>
    <row r="589" spans="1:12">
      <c r="A589" s="396"/>
      <c r="B589" s="396"/>
      <c r="C589" s="396"/>
      <c r="D589" s="396" t="s">
        <v>4190</v>
      </c>
      <c r="E589" s="397" t="s">
        <v>145</v>
      </c>
      <c r="F589" s="429" t="s">
        <v>12699</v>
      </c>
      <c r="G589" s="430">
        <v>97130</v>
      </c>
      <c r="H589" s="431" t="s">
        <v>6246</v>
      </c>
      <c r="I589" s="430" t="s">
        <v>146</v>
      </c>
      <c r="J589" s="396"/>
      <c r="K589" s="432">
        <v>11.49</v>
      </c>
      <c r="L589" s="396" t="s">
        <v>147</v>
      </c>
    </row>
    <row r="590" spans="1:12">
      <c r="A590" s="396"/>
      <c r="B590" s="396"/>
      <c r="C590" s="396"/>
      <c r="D590" s="396" t="s">
        <v>4190</v>
      </c>
      <c r="E590" s="397" t="s">
        <v>145</v>
      </c>
      <c r="F590" s="429" t="s">
        <v>12699</v>
      </c>
      <c r="G590" s="430">
        <v>97137</v>
      </c>
      <c r="H590" s="431" t="s">
        <v>6253</v>
      </c>
      <c r="I590" s="430" t="s">
        <v>146</v>
      </c>
      <c r="J590" s="396"/>
      <c r="K590" s="432">
        <v>8.76</v>
      </c>
      <c r="L590" s="396" t="s">
        <v>147</v>
      </c>
    </row>
    <row r="591" spans="1:12">
      <c r="A591" s="396"/>
      <c r="B591" s="396"/>
      <c r="C591" s="396"/>
      <c r="D591" s="396" t="s">
        <v>1650</v>
      </c>
      <c r="E591" s="397" t="s">
        <v>145</v>
      </c>
      <c r="F591" s="429" t="s">
        <v>12699</v>
      </c>
      <c r="G591" s="430">
        <v>97131</v>
      </c>
      <c r="H591" s="431" t="s">
        <v>6247</v>
      </c>
      <c r="I591" s="430" t="s">
        <v>146</v>
      </c>
      <c r="J591" s="396"/>
      <c r="K591" s="432">
        <v>13.03</v>
      </c>
      <c r="L591" s="396" t="s">
        <v>147</v>
      </c>
    </row>
    <row r="592" spans="1:12">
      <c r="A592" s="396"/>
      <c r="B592" s="396"/>
      <c r="C592" s="396"/>
      <c r="D592" s="396" t="s">
        <v>1650</v>
      </c>
      <c r="E592" s="397" t="s">
        <v>145</v>
      </c>
      <c r="F592" s="429" t="s">
        <v>12699</v>
      </c>
      <c r="G592" s="430">
        <v>97138</v>
      </c>
      <c r="H592" s="431" t="s">
        <v>6254</v>
      </c>
      <c r="I592" s="430" t="s">
        <v>146</v>
      </c>
      <c r="J592" s="396"/>
      <c r="K592" s="432">
        <v>9.9499999999999993</v>
      </c>
      <c r="L592" s="396" t="s">
        <v>147</v>
      </c>
    </row>
    <row r="593" spans="1:12">
      <c r="A593" s="396"/>
      <c r="B593" s="396"/>
      <c r="C593" s="396"/>
      <c r="D593" s="396" t="s">
        <v>1650</v>
      </c>
      <c r="E593" s="397" t="s">
        <v>145</v>
      </c>
      <c r="F593" s="429" t="s">
        <v>12699</v>
      </c>
      <c r="G593" s="430">
        <v>97132</v>
      </c>
      <c r="H593" s="431" t="s">
        <v>6248</v>
      </c>
      <c r="I593" s="430" t="s">
        <v>146</v>
      </c>
      <c r="J593" s="396"/>
      <c r="K593" s="432">
        <v>14.59</v>
      </c>
      <c r="L593" s="396" t="s">
        <v>147</v>
      </c>
    </row>
    <row r="594" spans="1:12">
      <c r="A594" s="396"/>
      <c r="B594" s="396"/>
      <c r="C594" s="396"/>
      <c r="D594" s="396" t="s">
        <v>1650</v>
      </c>
      <c r="E594" s="397" t="s">
        <v>145</v>
      </c>
      <c r="F594" s="429" t="s">
        <v>12699</v>
      </c>
      <c r="G594" s="430">
        <v>97139</v>
      </c>
      <c r="H594" s="431" t="s">
        <v>6255</v>
      </c>
      <c r="I594" s="430" t="s">
        <v>146</v>
      </c>
      <c r="J594" s="396"/>
      <c r="K594" s="432">
        <v>11.14</v>
      </c>
      <c r="L594" s="396" t="s">
        <v>147</v>
      </c>
    </row>
    <row r="595" spans="1:12">
      <c r="A595" s="396"/>
      <c r="B595" s="396"/>
      <c r="C595" s="396"/>
      <c r="D595" s="396" t="s">
        <v>1472</v>
      </c>
      <c r="E595" s="397" t="s">
        <v>145</v>
      </c>
      <c r="F595" s="429" t="s">
        <v>12699</v>
      </c>
      <c r="G595" s="430">
        <v>97133</v>
      </c>
      <c r="H595" s="431" t="s">
        <v>6249</v>
      </c>
      <c r="I595" s="430" t="s">
        <v>146</v>
      </c>
      <c r="J595" s="396"/>
      <c r="K595" s="432">
        <v>17.7</v>
      </c>
      <c r="L595" s="396" t="s">
        <v>147</v>
      </c>
    </row>
    <row r="596" spans="1:12">
      <c r="A596" s="396"/>
      <c r="B596" s="396"/>
      <c r="C596" s="396"/>
      <c r="D596" s="396" t="s">
        <v>1650</v>
      </c>
      <c r="E596" s="397" t="s">
        <v>145</v>
      </c>
      <c r="F596" s="429" t="s">
        <v>12699</v>
      </c>
      <c r="G596" s="430">
        <v>97140</v>
      </c>
      <c r="H596" s="431" t="s">
        <v>6256</v>
      </c>
      <c r="I596" s="430" t="s">
        <v>146</v>
      </c>
      <c r="J596" s="396"/>
      <c r="K596" s="432">
        <v>13.52</v>
      </c>
      <c r="L596" s="396" t="s">
        <v>147</v>
      </c>
    </row>
    <row r="597" spans="1:12">
      <c r="A597" s="396"/>
      <c r="B597" s="396"/>
      <c r="C597" s="396"/>
      <c r="D597" s="396" t="s">
        <v>1650</v>
      </c>
      <c r="E597" s="397" t="s">
        <v>145</v>
      </c>
      <c r="F597" s="429" t="s">
        <v>12699</v>
      </c>
      <c r="G597" s="430">
        <v>97123</v>
      </c>
      <c r="H597" s="431" t="s">
        <v>6102</v>
      </c>
      <c r="I597" s="430" t="s">
        <v>146</v>
      </c>
      <c r="J597" s="396"/>
      <c r="K597" s="432">
        <v>3.33</v>
      </c>
      <c r="L597" s="396" t="s">
        <v>147</v>
      </c>
    </row>
    <row r="598" spans="1:12">
      <c r="A598" s="396"/>
      <c r="B598" s="396"/>
      <c r="C598" s="396"/>
      <c r="D598" s="396" t="s">
        <v>1650</v>
      </c>
      <c r="E598" s="397" t="s">
        <v>145</v>
      </c>
      <c r="F598" s="429" t="s">
        <v>12699</v>
      </c>
      <c r="G598" s="430">
        <v>97126</v>
      </c>
      <c r="H598" s="431" t="s">
        <v>6105</v>
      </c>
      <c r="I598" s="430" t="s">
        <v>146</v>
      </c>
      <c r="J598" s="396"/>
      <c r="K598" s="432">
        <v>2.74</v>
      </c>
      <c r="L598" s="396" t="s">
        <v>147</v>
      </c>
    </row>
    <row r="599" spans="1:12">
      <c r="A599" s="396"/>
      <c r="B599" s="396"/>
      <c r="C599" s="396"/>
      <c r="D599" s="396" t="s">
        <v>1650</v>
      </c>
      <c r="E599" s="397" t="s">
        <v>145</v>
      </c>
      <c r="F599" s="429" t="s">
        <v>12699</v>
      </c>
      <c r="G599" s="430">
        <v>105308</v>
      </c>
      <c r="H599" s="431" t="s">
        <v>6119</v>
      </c>
      <c r="I599" s="430" t="s">
        <v>146</v>
      </c>
      <c r="J599" s="396"/>
      <c r="K599" s="432">
        <v>3.85</v>
      </c>
      <c r="L599" s="396" t="s">
        <v>147</v>
      </c>
    </row>
    <row r="600" spans="1:12">
      <c r="A600" s="396"/>
      <c r="B600" s="396"/>
      <c r="C600" s="396"/>
      <c r="D600" s="396" t="s">
        <v>1650</v>
      </c>
      <c r="E600" s="397" t="s">
        <v>145</v>
      </c>
      <c r="F600" s="429" t="s">
        <v>12699</v>
      </c>
      <c r="G600" s="430">
        <v>105312</v>
      </c>
      <c r="H600" s="431" t="s">
        <v>6123</v>
      </c>
      <c r="I600" s="430" t="s">
        <v>146</v>
      </c>
      <c r="J600" s="396"/>
      <c r="K600" s="432">
        <v>3.19</v>
      </c>
      <c r="L600" s="396" t="s">
        <v>147</v>
      </c>
    </row>
    <row r="601" spans="1:12">
      <c r="A601" s="396"/>
      <c r="B601" s="396"/>
      <c r="C601" s="396"/>
      <c r="D601" s="396" t="s">
        <v>1421</v>
      </c>
      <c r="E601" s="397" t="s">
        <v>145</v>
      </c>
      <c r="F601" s="429" t="s">
        <v>13823</v>
      </c>
      <c r="G601" s="430">
        <v>105309</v>
      </c>
      <c r="H601" s="431" t="s">
        <v>6120</v>
      </c>
      <c r="I601" s="430" t="s">
        <v>146</v>
      </c>
      <c r="J601" s="396"/>
      <c r="K601" s="432">
        <v>4.1500000000000004</v>
      </c>
      <c r="L601" s="396" t="s">
        <v>147</v>
      </c>
    </row>
    <row r="602" spans="1:12">
      <c r="A602" s="396"/>
      <c r="B602" s="396"/>
      <c r="C602" s="396"/>
      <c r="D602" s="396" t="s">
        <v>1421</v>
      </c>
      <c r="E602" s="397" t="s">
        <v>145</v>
      </c>
      <c r="F602" s="429" t="s">
        <v>13823</v>
      </c>
      <c r="G602" s="430">
        <v>105313</v>
      </c>
      <c r="H602" s="431" t="s">
        <v>6124</v>
      </c>
      <c r="I602" s="430" t="s">
        <v>146</v>
      </c>
      <c r="J602" s="396"/>
      <c r="K602" s="432">
        <v>3.43</v>
      </c>
      <c r="L602" s="396" t="s">
        <v>147</v>
      </c>
    </row>
    <row r="603" spans="1:12">
      <c r="A603" s="396"/>
      <c r="B603" s="396"/>
      <c r="C603" s="396"/>
      <c r="D603" s="396" t="s">
        <v>1421</v>
      </c>
      <c r="E603" s="397" t="s">
        <v>145</v>
      </c>
      <c r="F603" s="429" t="s">
        <v>13823</v>
      </c>
      <c r="G603" s="430">
        <v>105310</v>
      </c>
      <c r="H603" s="431" t="s">
        <v>6121</v>
      </c>
      <c r="I603" s="430" t="s">
        <v>146</v>
      </c>
      <c r="J603" s="396"/>
      <c r="K603" s="432">
        <v>4.88</v>
      </c>
      <c r="L603" s="396" t="s">
        <v>147</v>
      </c>
    </row>
    <row r="604" spans="1:12">
      <c r="A604" s="396"/>
      <c r="B604" s="396"/>
      <c r="C604" s="396"/>
      <c r="D604" s="396" t="s">
        <v>1421</v>
      </c>
      <c r="E604" s="397" t="s">
        <v>145</v>
      </c>
      <c r="F604" s="429" t="s">
        <v>13823</v>
      </c>
      <c r="G604" s="430">
        <v>105314</v>
      </c>
      <c r="H604" s="431" t="s">
        <v>6125</v>
      </c>
      <c r="I604" s="430" t="s">
        <v>146</v>
      </c>
      <c r="J604" s="396"/>
      <c r="K604" s="432">
        <v>4.04</v>
      </c>
      <c r="L604" s="396" t="s">
        <v>147</v>
      </c>
    </row>
    <row r="605" spans="1:12">
      <c r="A605" s="396"/>
      <c r="B605" s="396"/>
      <c r="C605" s="396"/>
      <c r="D605" s="396" t="s">
        <v>1421</v>
      </c>
      <c r="E605" s="397" t="s">
        <v>145</v>
      </c>
      <c r="F605" s="429" t="s">
        <v>13823</v>
      </c>
      <c r="G605" s="430">
        <v>97121</v>
      </c>
      <c r="H605" s="431" t="s">
        <v>6100</v>
      </c>
      <c r="I605" s="430" t="s">
        <v>146</v>
      </c>
      <c r="J605" s="396"/>
      <c r="K605" s="432">
        <v>2.39</v>
      </c>
      <c r="L605" s="396" t="s">
        <v>147</v>
      </c>
    </row>
    <row r="606" spans="1:12">
      <c r="A606" s="396"/>
      <c r="B606" s="396"/>
      <c r="C606" s="396"/>
      <c r="D606" s="396" t="s">
        <v>1421</v>
      </c>
      <c r="E606" s="397" t="s">
        <v>145</v>
      </c>
      <c r="F606" s="429" t="s">
        <v>13823</v>
      </c>
      <c r="G606" s="430">
        <v>97124</v>
      </c>
      <c r="H606" s="431" t="s">
        <v>6103</v>
      </c>
      <c r="I606" s="430" t="s">
        <v>146</v>
      </c>
      <c r="J606" s="396"/>
      <c r="K606" s="432">
        <v>1.95</v>
      </c>
      <c r="L606" s="396" t="s">
        <v>147</v>
      </c>
    </row>
    <row r="607" spans="1:12">
      <c r="A607" s="396"/>
      <c r="B607" s="396"/>
      <c r="C607" s="396"/>
      <c r="D607" s="396" t="s">
        <v>1421</v>
      </c>
      <c r="E607" s="397" t="s">
        <v>145</v>
      </c>
      <c r="F607" s="429" t="s">
        <v>13823</v>
      </c>
      <c r="G607" s="430">
        <v>97122</v>
      </c>
      <c r="H607" s="431" t="s">
        <v>6101</v>
      </c>
      <c r="I607" s="430" t="s">
        <v>146</v>
      </c>
      <c r="J607" s="396"/>
      <c r="K607" s="432">
        <v>2.88</v>
      </c>
      <c r="L607" s="396" t="s">
        <v>147</v>
      </c>
    </row>
    <row r="608" spans="1:12">
      <c r="A608" s="396"/>
      <c r="B608" s="396"/>
      <c r="C608" s="396"/>
      <c r="D608" s="396" t="s">
        <v>1421</v>
      </c>
      <c r="E608" s="397" t="s">
        <v>145</v>
      </c>
      <c r="F608" s="429" t="s">
        <v>13823</v>
      </c>
      <c r="G608" s="430">
        <v>97125</v>
      </c>
      <c r="H608" s="431" t="s">
        <v>6104</v>
      </c>
      <c r="I608" s="430" t="s">
        <v>146</v>
      </c>
      <c r="J608" s="396"/>
      <c r="K608" s="432">
        <v>2.36</v>
      </c>
      <c r="L608" s="396" t="s">
        <v>147</v>
      </c>
    </row>
    <row r="609" spans="1:12">
      <c r="A609" s="396"/>
      <c r="B609" s="396"/>
      <c r="C609" s="396"/>
      <c r="D609" s="396" t="s">
        <v>1421</v>
      </c>
      <c r="E609" s="397" t="s">
        <v>145</v>
      </c>
      <c r="F609" s="429" t="s">
        <v>13823</v>
      </c>
      <c r="G609" s="430">
        <v>105296</v>
      </c>
      <c r="H609" s="431" t="s">
        <v>6118</v>
      </c>
      <c r="I609" s="430" t="s">
        <v>160</v>
      </c>
      <c r="J609" s="396"/>
      <c r="K609" s="432">
        <v>176.08</v>
      </c>
      <c r="L609" s="396" t="s">
        <v>147</v>
      </c>
    </row>
    <row r="610" spans="1:12">
      <c r="A610" s="396"/>
      <c r="B610" s="396"/>
      <c r="C610" s="396"/>
      <c r="D610" s="396" t="s">
        <v>1421</v>
      </c>
      <c r="E610" s="397" t="s">
        <v>145</v>
      </c>
      <c r="F610" s="429" t="s">
        <v>13823</v>
      </c>
      <c r="G610" s="430">
        <v>105374</v>
      </c>
      <c r="H610" s="431" t="s">
        <v>6155</v>
      </c>
      <c r="I610" s="430" t="s">
        <v>160</v>
      </c>
      <c r="J610" s="396"/>
      <c r="K610" s="432">
        <v>172.48</v>
      </c>
      <c r="L610" s="396" t="s">
        <v>147</v>
      </c>
    </row>
    <row r="611" spans="1:12">
      <c r="A611" s="396"/>
      <c r="B611" s="396"/>
      <c r="C611" s="396"/>
      <c r="D611" s="396" t="s">
        <v>1650</v>
      </c>
      <c r="E611" s="397" t="s">
        <v>145</v>
      </c>
      <c r="F611" s="429" t="s">
        <v>12699</v>
      </c>
      <c r="G611" s="430">
        <v>105292</v>
      </c>
      <c r="H611" s="431" t="s">
        <v>6114</v>
      </c>
      <c r="I611" s="430" t="s">
        <v>160</v>
      </c>
      <c r="J611" s="396"/>
      <c r="K611" s="432">
        <v>48.54</v>
      </c>
      <c r="L611" s="396" t="s">
        <v>147</v>
      </c>
    </row>
    <row r="612" spans="1:12">
      <c r="A612" s="396"/>
      <c r="B612" s="396"/>
      <c r="C612" s="396"/>
      <c r="D612" s="396" t="s">
        <v>1206</v>
      </c>
      <c r="E612" s="397" t="s">
        <v>145</v>
      </c>
      <c r="F612" s="429" t="s">
        <v>12699</v>
      </c>
      <c r="G612" s="430">
        <v>105293</v>
      </c>
      <c r="H612" s="431" t="s">
        <v>6115</v>
      </c>
      <c r="I612" s="430" t="s">
        <v>160</v>
      </c>
      <c r="J612" s="396"/>
      <c r="K612" s="432">
        <v>45.89</v>
      </c>
      <c r="L612" s="396" t="s">
        <v>147</v>
      </c>
    </row>
    <row r="613" spans="1:12">
      <c r="A613" s="396"/>
      <c r="B613" s="396"/>
      <c r="C613" s="396"/>
      <c r="D613" s="396" t="s">
        <v>1206</v>
      </c>
      <c r="E613" s="397" t="s">
        <v>145</v>
      </c>
      <c r="F613" s="429" t="s">
        <v>12699</v>
      </c>
      <c r="G613" s="430">
        <v>105294</v>
      </c>
      <c r="H613" s="431" t="s">
        <v>6116</v>
      </c>
      <c r="I613" s="430" t="s">
        <v>160</v>
      </c>
      <c r="J613" s="396"/>
      <c r="K613" s="432">
        <v>101.41</v>
      </c>
      <c r="L613" s="396" t="s">
        <v>147</v>
      </c>
    </row>
    <row r="614" spans="1:12">
      <c r="A614" s="396"/>
      <c r="B614" s="396"/>
      <c r="C614" s="396"/>
      <c r="D614" s="396" t="s">
        <v>1206</v>
      </c>
      <c r="E614" s="397" t="s">
        <v>145</v>
      </c>
      <c r="F614" s="429" t="s">
        <v>12699</v>
      </c>
      <c r="G614" s="430">
        <v>105295</v>
      </c>
      <c r="H614" s="431" t="s">
        <v>6117</v>
      </c>
      <c r="I614" s="430" t="s">
        <v>160</v>
      </c>
      <c r="J614" s="396"/>
      <c r="K614" s="432">
        <v>98.29</v>
      </c>
      <c r="L614" s="396" t="s">
        <v>147</v>
      </c>
    </row>
    <row r="615" spans="1:12">
      <c r="A615" s="396"/>
      <c r="B615" s="396"/>
      <c r="C615" s="396"/>
      <c r="D615" s="396" t="s">
        <v>1206</v>
      </c>
      <c r="E615" s="397" t="s">
        <v>145</v>
      </c>
      <c r="F615" s="429" t="s">
        <v>12699</v>
      </c>
      <c r="G615" s="430">
        <v>105290</v>
      </c>
      <c r="H615" s="431" t="s">
        <v>6112</v>
      </c>
      <c r="I615" s="430" t="s">
        <v>160</v>
      </c>
      <c r="J615" s="396"/>
      <c r="K615" s="432">
        <v>65.81</v>
      </c>
      <c r="L615" s="396" t="s">
        <v>147</v>
      </c>
    </row>
    <row r="616" spans="1:12">
      <c r="A616" s="396"/>
      <c r="B616" s="396"/>
      <c r="C616" s="396"/>
      <c r="D616" s="396" t="s">
        <v>1206</v>
      </c>
      <c r="E616" s="397" t="s">
        <v>145</v>
      </c>
      <c r="F616" s="429" t="s">
        <v>12699</v>
      </c>
      <c r="G616" s="430">
        <v>105291</v>
      </c>
      <c r="H616" s="431" t="s">
        <v>6113</v>
      </c>
      <c r="I616" s="430" t="s">
        <v>160</v>
      </c>
      <c r="J616" s="396"/>
      <c r="K616" s="432">
        <v>63.42</v>
      </c>
      <c r="L616" s="396" t="s">
        <v>147</v>
      </c>
    </row>
    <row r="617" spans="1:12">
      <c r="A617" s="396"/>
      <c r="B617" s="396"/>
      <c r="C617" s="396"/>
      <c r="D617" s="396" t="s">
        <v>1206</v>
      </c>
      <c r="E617" s="397" t="s">
        <v>145</v>
      </c>
      <c r="F617" s="429" t="s">
        <v>12699</v>
      </c>
      <c r="G617" s="430">
        <v>105286</v>
      </c>
      <c r="H617" s="431" t="s">
        <v>6108</v>
      </c>
      <c r="I617" s="430" t="s">
        <v>160</v>
      </c>
      <c r="J617" s="396"/>
      <c r="K617" s="432">
        <v>28.81</v>
      </c>
      <c r="L617" s="396" t="s">
        <v>147</v>
      </c>
    </row>
    <row r="618" spans="1:12">
      <c r="A618" s="396"/>
      <c r="B618" s="396"/>
      <c r="C618" s="396"/>
      <c r="D618" s="396" t="s">
        <v>1206</v>
      </c>
      <c r="E618" s="397" t="s">
        <v>145</v>
      </c>
      <c r="F618" s="429" t="s">
        <v>12699</v>
      </c>
      <c r="G618" s="430">
        <v>105287</v>
      </c>
      <c r="H618" s="431" t="s">
        <v>6109</v>
      </c>
      <c r="I618" s="430" t="s">
        <v>160</v>
      </c>
      <c r="J618" s="396"/>
      <c r="K618" s="432">
        <v>27.06</v>
      </c>
      <c r="L618" s="396" t="s">
        <v>147</v>
      </c>
    </row>
    <row r="619" spans="1:12">
      <c r="A619" s="396"/>
      <c r="B619" s="396"/>
      <c r="C619" s="396"/>
      <c r="D619" s="396" t="s">
        <v>1796</v>
      </c>
      <c r="E619" s="397" t="s">
        <v>145</v>
      </c>
      <c r="F619" s="429" t="s">
        <v>12699</v>
      </c>
      <c r="G619" s="430">
        <v>105288</v>
      </c>
      <c r="H619" s="431" t="s">
        <v>6110</v>
      </c>
      <c r="I619" s="430" t="s">
        <v>160</v>
      </c>
      <c r="J619" s="396"/>
      <c r="K619" s="432">
        <v>48.53</v>
      </c>
      <c r="L619" s="396" t="s">
        <v>147</v>
      </c>
    </row>
    <row r="620" spans="1:12">
      <c r="A620" s="396"/>
      <c r="B620" s="396"/>
      <c r="C620" s="396"/>
      <c r="D620" s="396" t="s">
        <v>1650</v>
      </c>
      <c r="E620" s="397" t="s">
        <v>145</v>
      </c>
      <c r="F620" s="429" t="s">
        <v>12699</v>
      </c>
      <c r="G620" s="430">
        <v>105289</v>
      </c>
      <c r="H620" s="431" t="s">
        <v>6111</v>
      </c>
      <c r="I620" s="430" t="s">
        <v>160</v>
      </c>
      <c r="J620" s="396"/>
      <c r="K620" s="432">
        <v>46.45</v>
      </c>
      <c r="L620" s="396" t="s">
        <v>147</v>
      </c>
    </row>
    <row r="621" spans="1:12">
      <c r="A621" s="396"/>
      <c r="B621" s="396"/>
      <c r="C621" s="396"/>
      <c r="D621" s="396" t="s">
        <v>1650</v>
      </c>
      <c r="E621" s="397" t="s">
        <v>145</v>
      </c>
      <c r="F621" s="429" t="s">
        <v>12699</v>
      </c>
      <c r="G621" s="430">
        <v>105375</v>
      </c>
      <c r="H621" s="431" t="s">
        <v>6156</v>
      </c>
      <c r="I621" s="430" t="s">
        <v>160</v>
      </c>
      <c r="J621" s="396"/>
      <c r="K621" s="432">
        <v>133.37</v>
      </c>
      <c r="L621" s="396" t="s">
        <v>147</v>
      </c>
    </row>
    <row r="622" spans="1:12">
      <c r="A622" s="396"/>
      <c r="B622" s="396"/>
      <c r="C622" s="396"/>
      <c r="D622" s="396" t="s">
        <v>1650</v>
      </c>
      <c r="E622" s="397" t="s">
        <v>145</v>
      </c>
      <c r="F622" s="429" t="s">
        <v>12699</v>
      </c>
      <c r="G622" s="430">
        <v>105376</v>
      </c>
      <c r="H622" s="431" t="s">
        <v>6157</v>
      </c>
      <c r="I622" s="430" t="s">
        <v>160</v>
      </c>
      <c r="J622" s="396"/>
      <c r="K622" s="432">
        <v>128.57</v>
      </c>
      <c r="L622" s="396" t="s">
        <v>147</v>
      </c>
    </row>
    <row r="623" spans="1:12">
      <c r="A623" s="396"/>
      <c r="B623" s="396"/>
      <c r="C623" s="396"/>
      <c r="D623" s="396" t="s">
        <v>1650</v>
      </c>
      <c r="E623" s="397" t="s">
        <v>145</v>
      </c>
      <c r="F623" s="429" t="s">
        <v>12699</v>
      </c>
      <c r="G623" s="430">
        <v>105331</v>
      </c>
      <c r="H623" s="431" t="s">
        <v>6132</v>
      </c>
      <c r="I623" s="430" t="s">
        <v>146</v>
      </c>
      <c r="J623" s="396"/>
      <c r="K623" s="432">
        <v>58.23</v>
      </c>
      <c r="L623" s="396" t="s">
        <v>147</v>
      </c>
    </row>
    <row r="624" spans="1:12">
      <c r="A624" s="396"/>
      <c r="B624" s="396"/>
      <c r="C624" s="396"/>
      <c r="D624" s="396" t="s">
        <v>1650</v>
      </c>
      <c r="E624" s="397" t="s">
        <v>145</v>
      </c>
      <c r="F624" s="429" t="s">
        <v>12699</v>
      </c>
      <c r="G624" s="430">
        <v>105332</v>
      </c>
      <c r="H624" s="431" t="s">
        <v>6133</v>
      </c>
      <c r="I624" s="430" t="s">
        <v>146</v>
      </c>
      <c r="J624" s="396"/>
      <c r="K624" s="432">
        <v>57.68</v>
      </c>
      <c r="L624" s="396" t="s">
        <v>147</v>
      </c>
    </row>
    <row r="625" spans="1:12">
      <c r="A625" s="396"/>
      <c r="B625" s="396"/>
      <c r="C625" s="396"/>
      <c r="D625" s="396" t="s">
        <v>1650</v>
      </c>
      <c r="E625" s="397" t="s">
        <v>145</v>
      </c>
      <c r="F625" s="429" t="s">
        <v>12699</v>
      </c>
      <c r="G625" s="430">
        <v>105333</v>
      </c>
      <c r="H625" s="431" t="s">
        <v>6134</v>
      </c>
      <c r="I625" s="430" t="s">
        <v>146</v>
      </c>
      <c r="J625" s="396"/>
      <c r="K625" s="432">
        <v>259.86</v>
      </c>
      <c r="L625" s="396" t="s">
        <v>147</v>
      </c>
    </row>
    <row r="626" spans="1:12">
      <c r="A626" s="396"/>
      <c r="B626" s="396"/>
      <c r="C626" s="396"/>
      <c r="D626" s="396" t="s">
        <v>1650</v>
      </c>
      <c r="E626" s="397" t="s">
        <v>145</v>
      </c>
      <c r="F626" s="429" t="s">
        <v>12699</v>
      </c>
      <c r="G626" s="430">
        <v>105334</v>
      </c>
      <c r="H626" s="431" t="s">
        <v>6135</v>
      </c>
      <c r="I626" s="430" t="s">
        <v>146</v>
      </c>
      <c r="J626" s="396"/>
      <c r="K626" s="432">
        <v>257.85000000000002</v>
      </c>
      <c r="L626" s="396" t="s">
        <v>147</v>
      </c>
    </row>
    <row r="627" spans="1:12">
      <c r="A627" s="396"/>
      <c r="B627" s="396"/>
      <c r="C627" s="396"/>
      <c r="D627" s="396" t="s">
        <v>1650</v>
      </c>
      <c r="E627" s="397" t="s">
        <v>145</v>
      </c>
      <c r="F627" s="429" t="s">
        <v>12699</v>
      </c>
      <c r="G627" s="430">
        <v>105335</v>
      </c>
      <c r="H627" s="431" t="s">
        <v>6136</v>
      </c>
      <c r="I627" s="430" t="s">
        <v>146</v>
      </c>
      <c r="J627" s="396"/>
      <c r="K627" s="432">
        <v>392.74</v>
      </c>
      <c r="L627" s="396" t="s">
        <v>147</v>
      </c>
    </row>
    <row r="628" spans="1:12">
      <c r="A628" s="396"/>
      <c r="B628" s="396"/>
      <c r="C628" s="396"/>
      <c r="D628" s="396" t="s">
        <v>1650</v>
      </c>
      <c r="E628" s="397" t="s">
        <v>145</v>
      </c>
      <c r="F628" s="429" t="s">
        <v>12699</v>
      </c>
      <c r="G628" s="430">
        <v>105336</v>
      </c>
      <c r="H628" s="431" t="s">
        <v>6137</v>
      </c>
      <c r="I628" s="430" t="s">
        <v>146</v>
      </c>
      <c r="J628" s="396"/>
      <c r="K628" s="432">
        <v>390.39</v>
      </c>
      <c r="L628" s="396" t="s">
        <v>147</v>
      </c>
    </row>
    <row r="629" spans="1:12">
      <c r="A629" s="396"/>
      <c r="B629" s="396"/>
      <c r="C629" s="396"/>
      <c r="D629" s="396" t="s">
        <v>1650</v>
      </c>
      <c r="E629" s="397" t="s">
        <v>145</v>
      </c>
      <c r="F629" s="429" t="s">
        <v>12699</v>
      </c>
      <c r="G629" s="430">
        <v>105337</v>
      </c>
      <c r="H629" s="431" t="s">
        <v>6138</v>
      </c>
      <c r="I629" s="430" t="s">
        <v>146</v>
      </c>
      <c r="J629" s="396"/>
      <c r="K629" s="432">
        <v>555.1</v>
      </c>
      <c r="L629" s="396" t="s">
        <v>147</v>
      </c>
    </row>
    <row r="630" spans="1:12">
      <c r="A630" s="396"/>
      <c r="B630" s="396"/>
      <c r="C630" s="396"/>
      <c r="D630" s="396" t="s">
        <v>1650</v>
      </c>
      <c r="E630" s="397" t="s">
        <v>145</v>
      </c>
      <c r="F630" s="429" t="s">
        <v>12699</v>
      </c>
      <c r="G630" s="430">
        <v>105338</v>
      </c>
      <c r="H630" s="431" t="s">
        <v>6139</v>
      </c>
      <c r="I630" s="430" t="s">
        <v>146</v>
      </c>
      <c r="J630" s="396"/>
      <c r="K630" s="432">
        <v>552.37</v>
      </c>
      <c r="L630" s="396" t="s">
        <v>147</v>
      </c>
    </row>
    <row r="631" spans="1:12">
      <c r="A631" s="396"/>
      <c r="B631" s="396"/>
      <c r="C631" s="396"/>
      <c r="D631" s="396" t="s">
        <v>144</v>
      </c>
      <c r="E631" s="397" t="s">
        <v>145</v>
      </c>
      <c r="F631" s="429" t="s">
        <v>12700</v>
      </c>
      <c r="G631" s="430">
        <v>106108</v>
      </c>
      <c r="H631" s="431" t="s">
        <v>6130</v>
      </c>
      <c r="I631" s="430" t="s">
        <v>146</v>
      </c>
      <c r="J631" s="396"/>
      <c r="K631" s="432">
        <v>82.6</v>
      </c>
      <c r="L631" s="396" t="s">
        <v>147</v>
      </c>
    </row>
    <row r="632" spans="1:12">
      <c r="A632" s="396"/>
      <c r="B632" s="396"/>
      <c r="C632" s="396"/>
      <c r="D632" s="396" t="s">
        <v>144</v>
      </c>
      <c r="E632" s="397" t="s">
        <v>145</v>
      </c>
      <c r="F632" s="429" t="s">
        <v>12700</v>
      </c>
      <c r="G632" s="430">
        <v>106109</v>
      </c>
      <c r="H632" s="431" t="s">
        <v>6131</v>
      </c>
      <c r="I632" s="430" t="s">
        <v>146</v>
      </c>
      <c r="J632" s="396"/>
      <c r="K632" s="432">
        <v>82.01</v>
      </c>
      <c r="L632" s="396" t="s">
        <v>147</v>
      </c>
    </row>
    <row r="633" spans="1:12">
      <c r="A633" s="396"/>
      <c r="B633" s="396"/>
      <c r="C633" s="396"/>
      <c r="D633" s="396" t="s">
        <v>144</v>
      </c>
      <c r="E633" s="397" t="s">
        <v>145</v>
      </c>
      <c r="F633" s="429" t="s">
        <v>12700</v>
      </c>
      <c r="G633" s="430">
        <v>106104</v>
      </c>
      <c r="H633" s="431" t="s">
        <v>6106</v>
      </c>
      <c r="I633" s="430" t="s">
        <v>146</v>
      </c>
      <c r="J633" s="396"/>
      <c r="K633" s="432">
        <v>26.54</v>
      </c>
      <c r="L633" s="396" t="s">
        <v>147</v>
      </c>
    </row>
    <row r="634" spans="1:12">
      <c r="A634" s="396"/>
      <c r="B634" s="396"/>
      <c r="C634" s="396"/>
      <c r="D634" s="396" t="s">
        <v>144</v>
      </c>
      <c r="E634" s="397" t="s">
        <v>145</v>
      </c>
      <c r="F634" s="429" t="s">
        <v>12700</v>
      </c>
      <c r="G634" s="430">
        <v>106105</v>
      </c>
      <c r="H634" s="431" t="s">
        <v>6107</v>
      </c>
      <c r="I634" s="430" t="s">
        <v>146</v>
      </c>
      <c r="J634" s="396"/>
      <c r="K634" s="432">
        <v>26.1</v>
      </c>
      <c r="L634" s="396" t="s">
        <v>147</v>
      </c>
    </row>
    <row r="635" spans="1:12">
      <c r="A635" s="396"/>
      <c r="B635" s="396"/>
      <c r="C635" s="396"/>
      <c r="D635" s="396" t="s">
        <v>144</v>
      </c>
      <c r="E635" s="397" t="s">
        <v>145</v>
      </c>
      <c r="F635" s="429" t="s">
        <v>12700</v>
      </c>
      <c r="G635" s="430">
        <v>106106</v>
      </c>
      <c r="H635" s="431" t="s">
        <v>6128</v>
      </c>
      <c r="I635" s="430" t="s">
        <v>146</v>
      </c>
      <c r="J635" s="396"/>
      <c r="K635" s="432">
        <v>50.32</v>
      </c>
      <c r="L635" s="396" t="s">
        <v>147</v>
      </c>
    </row>
    <row r="636" spans="1:12">
      <c r="A636" s="396"/>
      <c r="B636" s="396"/>
      <c r="C636" s="396"/>
      <c r="D636" s="396" t="s">
        <v>144</v>
      </c>
      <c r="E636" s="397" t="s">
        <v>145</v>
      </c>
      <c r="F636" s="429" t="s">
        <v>12700</v>
      </c>
      <c r="G636" s="430">
        <v>106107</v>
      </c>
      <c r="H636" s="431" t="s">
        <v>6129</v>
      </c>
      <c r="I636" s="430" t="s">
        <v>146</v>
      </c>
      <c r="J636" s="396"/>
      <c r="K636" s="432">
        <v>49.8</v>
      </c>
      <c r="L636" s="396" t="s">
        <v>147</v>
      </c>
    </row>
    <row r="637" spans="1:12">
      <c r="A637" s="396"/>
      <c r="B637" s="396"/>
      <c r="C637" s="396"/>
      <c r="D637" s="396" t="s">
        <v>149</v>
      </c>
      <c r="E637" s="397" t="s">
        <v>145</v>
      </c>
      <c r="F637" s="429" t="s">
        <v>12700</v>
      </c>
      <c r="G637" s="430">
        <v>105377</v>
      </c>
      <c r="H637" s="431" t="s">
        <v>6061</v>
      </c>
      <c r="I637" s="430" t="s">
        <v>160</v>
      </c>
      <c r="J637" s="396"/>
      <c r="K637" s="432">
        <v>42.75</v>
      </c>
      <c r="L637" s="396" t="s">
        <v>147</v>
      </c>
    </row>
    <row r="638" spans="1:12">
      <c r="A638" s="396"/>
      <c r="B638" s="396"/>
      <c r="C638" s="396"/>
      <c r="D638" s="396" t="s">
        <v>144</v>
      </c>
      <c r="E638" s="397" t="s">
        <v>145</v>
      </c>
      <c r="F638" s="429" t="s">
        <v>12700</v>
      </c>
      <c r="G638" s="430">
        <v>105368</v>
      </c>
      <c r="H638" s="431" t="s">
        <v>6150</v>
      </c>
      <c r="I638" s="430" t="s">
        <v>160</v>
      </c>
      <c r="J638" s="396"/>
      <c r="K638" s="432">
        <v>39.6</v>
      </c>
      <c r="L638" s="396" t="s">
        <v>147</v>
      </c>
    </row>
    <row r="639" spans="1:12">
      <c r="A639" s="396"/>
      <c r="B639" s="396"/>
      <c r="C639" s="396"/>
      <c r="D639" s="396" t="s">
        <v>144</v>
      </c>
      <c r="E639" s="397" t="s">
        <v>145</v>
      </c>
      <c r="F639" s="429" t="s">
        <v>12700</v>
      </c>
      <c r="G639" s="430">
        <v>105369</v>
      </c>
      <c r="H639" s="431" t="s">
        <v>6060</v>
      </c>
      <c r="I639" s="430" t="s">
        <v>160</v>
      </c>
      <c r="J639" s="396"/>
      <c r="K639" s="432">
        <v>67.55</v>
      </c>
      <c r="L639" s="396" t="s">
        <v>147</v>
      </c>
    </row>
    <row r="640" spans="1:12">
      <c r="A640" s="396"/>
      <c r="B640" s="396"/>
      <c r="C640" s="396"/>
      <c r="D640" s="396" t="s">
        <v>144</v>
      </c>
      <c r="E640" s="397" t="s">
        <v>145</v>
      </c>
      <c r="F640" s="429" t="s">
        <v>12700</v>
      </c>
      <c r="G640" s="430">
        <v>105370</v>
      </c>
      <c r="H640" s="431" t="s">
        <v>6151</v>
      </c>
      <c r="I640" s="430" t="s">
        <v>160</v>
      </c>
      <c r="J640" s="396"/>
      <c r="K640" s="432">
        <v>63.35</v>
      </c>
      <c r="L640" s="396" t="s">
        <v>147</v>
      </c>
    </row>
    <row r="641" spans="1:12">
      <c r="A641" s="396"/>
      <c r="B641" s="396"/>
      <c r="C641" s="396"/>
      <c r="D641" s="396" t="s">
        <v>144</v>
      </c>
      <c r="E641" s="397" t="s">
        <v>145</v>
      </c>
      <c r="F641" s="429" t="s">
        <v>12700</v>
      </c>
      <c r="G641" s="430">
        <v>92864</v>
      </c>
      <c r="H641" s="431" t="s">
        <v>6196</v>
      </c>
      <c r="I641" s="430" t="s">
        <v>146</v>
      </c>
      <c r="J641" s="396"/>
      <c r="K641" s="432">
        <v>90.94</v>
      </c>
      <c r="L641" s="396" t="s">
        <v>147</v>
      </c>
    </row>
    <row r="642" spans="1:12">
      <c r="A642" s="396"/>
      <c r="B642" s="396"/>
      <c r="C642" s="396"/>
      <c r="D642" s="396" t="s">
        <v>144</v>
      </c>
      <c r="E642" s="397" t="s">
        <v>145</v>
      </c>
      <c r="F642" s="429" t="s">
        <v>12700</v>
      </c>
      <c r="G642" s="430">
        <v>92848</v>
      </c>
      <c r="H642" s="431" t="s">
        <v>6180</v>
      </c>
      <c r="I642" s="430" t="s">
        <v>146</v>
      </c>
      <c r="J642" s="396"/>
      <c r="K642" s="432">
        <v>82.12</v>
      </c>
      <c r="L642" s="396" t="s">
        <v>147</v>
      </c>
    </row>
    <row r="643" spans="1:12">
      <c r="A643" s="396"/>
      <c r="B643" s="396"/>
      <c r="C643" s="396"/>
      <c r="D643" s="396" t="s">
        <v>144</v>
      </c>
      <c r="E643" s="397" t="s">
        <v>145</v>
      </c>
      <c r="F643" s="429" t="s">
        <v>12700</v>
      </c>
      <c r="G643" s="430">
        <v>104937</v>
      </c>
      <c r="H643" s="431" t="s">
        <v>12701</v>
      </c>
      <c r="I643" s="430" t="s">
        <v>146</v>
      </c>
      <c r="J643" s="396"/>
      <c r="K643" s="432">
        <v>0</v>
      </c>
      <c r="L643" s="396" t="s">
        <v>147</v>
      </c>
    </row>
    <row r="644" spans="1:12">
      <c r="A644" s="396"/>
      <c r="B644" s="396"/>
      <c r="C644" s="396"/>
      <c r="D644" s="396" t="s">
        <v>144</v>
      </c>
      <c r="E644" s="397" t="s">
        <v>145</v>
      </c>
      <c r="F644" s="429" t="s">
        <v>12700</v>
      </c>
      <c r="G644" s="430">
        <v>104933</v>
      </c>
      <c r="H644" s="431" t="s">
        <v>12702</v>
      </c>
      <c r="I644" s="430" t="s">
        <v>146</v>
      </c>
      <c r="J644" s="396"/>
      <c r="K644" s="432">
        <v>0</v>
      </c>
      <c r="L644" s="396" t="s">
        <v>147</v>
      </c>
    </row>
    <row r="645" spans="1:12">
      <c r="A645" s="396"/>
      <c r="B645" s="396"/>
      <c r="C645" s="396"/>
      <c r="D645" s="396" t="s">
        <v>144</v>
      </c>
      <c r="E645" s="397" t="s">
        <v>145</v>
      </c>
      <c r="F645" s="429" t="s">
        <v>12700</v>
      </c>
      <c r="G645" s="430">
        <v>104939</v>
      </c>
      <c r="H645" s="431" t="s">
        <v>12703</v>
      </c>
      <c r="I645" s="430" t="s">
        <v>146</v>
      </c>
      <c r="J645" s="396"/>
      <c r="K645" s="432">
        <v>0</v>
      </c>
      <c r="L645" s="396" t="s">
        <v>147</v>
      </c>
    </row>
    <row r="646" spans="1:12">
      <c r="A646" s="396"/>
      <c r="B646" s="396"/>
      <c r="C646" s="396"/>
      <c r="D646" s="396" t="s">
        <v>144</v>
      </c>
      <c r="E646" s="397" t="s">
        <v>145</v>
      </c>
      <c r="F646" s="429" t="s">
        <v>12700</v>
      </c>
      <c r="G646" s="430">
        <v>104935</v>
      </c>
      <c r="H646" s="431" t="s">
        <v>12704</v>
      </c>
      <c r="I646" s="430" t="s">
        <v>146</v>
      </c>
      <c r="J646" s="396"/>
      <c r="K646" s="432">
        <v>0</v>
      </c>
      <c r="L646" s="396" t="s">
        <v>147</v>
      </c>
    </row>
    <row r="647" spans="1:12">
      <c r="A647" s="396"/>
      <c r="B647" s="396"/>
      <c r="C647" s="396"/>
      <c r="D647" s="396" t="s">
        <v>144</v>
      </c>
      <c r="E647" s="397" t="s">
        <v>145</v>
      </c>
      <c r="F647" s="429" t="s">
        <v>12700</v>
      </c>
      <c r="G647" s="430">
        <v>92850</v>
      </c>
      <c r="H647" s="431" t="s">
        <v>6182</v>
      </c>
      <c r="I647" s="430" t="s">
        <v>146</v>
      </c>
      <c r="J647" s="396"/>
      <c r="K647" s="432">
        <v>22.44</v>
      </c>
      <c r="L647" s="396" t="s">
        <v>147</v>
      </c>
    </row>
    <row r="648" spans="1:12">
      <c r="A648" s="396"/>
      <c r="B648" s="396"/>
      <c r="C648" s="396"/>
      <c r="D648" s="396" t="s">
        <v>144</v>
      </c>
      <c r="E648" s="397" t="s">
        <v>145</v>
      </c>
      <c r="F648" s="429" t="s">
        <v>12700</v>
      </c>
      <c r="G648" s="430">
        <v>92834</v>
      </c>
      <c r="H648" s="431" t="s">
        <v>6166</v>
      </c>
      <c r="I648" s="430" t="s">
        <v>146</v>
      </c>
      <c r="J648" s="396"/>
      <c r="K648" s="432">
        <v>20.21</v>
      </c>
      <c r="L648" s="396" t="s">
        <v>147</v>
      </c>
    </row>
    <row r="649" spans="1:12">
      <c r="A649" s="396"/>
      <c r="B649" s="396"/>
      <c r="C649" s="396"/>
      <c r="D649" s="396" t="s">
        <v>144</v>
      </c>
      <c r="E649" s="397" t="s">
        <v>145</v>
      </c>
      <c r="F649" s="429" t="s">
        <v>12700</v>
      </c>
      <c r="G649" s="430">
        <v>92852</v>
      </c>
      <c r="H649" s="431" t="s">
        <v>6184</v>
      </c>
      <c r="I649" s="430" t="s">
        <v>146</v>
      </c>
      <c r="J649" s="396"/>
      <c r="K649" s="432">
        <v>29.59</v>
      </c>
      <c r="L649" s="396" t="s">
        <v>147</v>
      </c>
    </row>
    <row r="650" spans="1:12">
      <c r="A650" s="396"/>
      <c r="B650" s="396"/>
      <c r="C650" s="396"/>
      <c r="D650" s="396" t="s">
        <v>144</v>
      </c>
      <c r="E650" s="397" t="s">
        <v>145</v>
      </c>
      <c r="F650" s="429" t="s">
        <v>12700</v>
      </c>
      <c r="G650" s="430">
        <v>92836</v>
      </c>
      <c r="H650" s="431" t="s">
        <v>6168</v>
      </c>
      <c r="I650" s="430" t="s">
        <v>146</v>
      </c>
      <c r="J650" s="396"/>
      <c r="K650" s="432">
        <v>26.43</v>
      </c>
      <c r="L650" s="396" t="s">
        <v>147</v>
      </c>
    </row>
    <row r="651" spans="1:12">
      <c r="A651" s="396"/>
      <c r="B651" s="396"/>
      <c r="C651" s="396"/>
      <c r="D651" s="396" t="s">
        <v>1426</v>
      </c>
      <c r="E651" s="397" t="s">
        <v>145</v>
      </c>
      <c r="F651" s="429" t="s">
        <v>12700</v>
      </c>
      <c r="G651" s="430">
        <v>92854</v>
      </c>
      <c r="H651" s="431" t="s">
        <v>6186</v>
      </c>
      <c r="I651" s="430" t="s">
        <v>146</v>
      </c>
      <c r="J651" s="396"/>
      <c r="K651" s="432">
        <v>37.14</v>
      </c>
      <c r="L651" s="396" t="s">
        <v>147</v>
      </c>
    </row>
    <row r="652" spans="1:12">
      <c r="A652" s="396"/>
      <c r="B652" s="396"/>
      <c r="C652" s="396"/>
      <c r="D652" s="396" t="s">
        <v>1426</v>
      </c>
      <c r="E652" s="397" t="s">
        <v>145</v>
      </c>
      <c r="F652" s="429" t="s">
        <v>12700</v>
      </c>
      <c r="G652" s="430">
        <v>92838</v>
      </c>
      <c r="H652" s="431" t="s">
        <v>6170</v>
      </c>
      <c r="I652" s="430" t="s">
        <v>146</v>
      </c>
      <c r="J652" s="396"/>
      <c r="K652" s="432">
        <v>33.049999999999997</v>
      </c>
      <c r="L652" s="396" t="s">
        <v>147</v>
      </c>
    </row>
    <row r="653" spans="1:12">
      <c r="A653" s="396"/>
      <c r="B653" s="396"/>
      <c r="C653" s="396"/>
      <c r="D653" s="396" t="s">
        <v>1426</v>
      </c>
      <c r="E653" s="397" t="s">
        <v>145</v>
      </c>
      <c r="F653" s="429" t="s">
        <v>12700</v>
      </c>
      <c r="G653" s="430">
        <v>92856</v>
      </c>
      <c r="H653" s="431" t="s">
        <v>6188</v>
      </c>
      <c r="I653" s="430" t="s">
        <v>146</v>
      </c>
      <c r="J653" s="396"/>
      <c r="K653" s="432">
        <v>45.04</v>
      </c>
      <c r="L653" s="396" t="s">
        <v>147</v>
      </c>
    </row>
    <row r="654" spans="1:12">
      <c r="A654" s="396"/>
      <c r="B654" s="396"/>
      <c r="C654" s="396"/>
      <c r="D654" s="396" t="s">
        <v>1426</v>
      </c>
      <c r="E654" s="397" t="s">
        <v>145</v>
      </c>
      <c r="F654" s="429" t="s">
        <v>12700</v>
      </c>
      <c r="G654" s="430">
        <v>92840</v>
      </c>
      <c r="H654" s="431" t="s">
        <v>6172</v>
      </c>
      <c r="I654" s="430" t="s">
        <v>146</v>
      </c>
      <c r="J654" s="396"/>
      <c r="K654" s="432">
        <v>39.99</v>
      </c>
      <c r="L654" s="396" t="s">
        <v>147</v>
      </c>
    </row>
    <row r="655" spans="1:12">
      <c r="A655" s="396"/>
      <c r="B655" s="396"/>
      <c r="C655" s="396"/>
      <c r="D655" s="396" t="s">
        <v>1426</v>
      </c>
      <c r="E655" s="397" t="s">
        <v>145</v>
      </c>
      <c r="F655" s="429" t="s">
        <v>12700</v>
      </c>
      <c r="G655" s="430">
        <v>92858</v>
      </c>
      <c r="H655" s="431" t="s">
        <v>6190</v>
      </c>
      <c r="I655" s="430" t="s">
        <v>146</v>
      </c>
      <c r="J655" s="396"/>
      <c r="K655" s="432">
        <v>56.55</v>
      </c>
      <c r="L655" s="396" t="s">
        <v>147</v>
      </c>
    </row>
    <row r="656" spans="1:12">
      <c r="A656" s="396"/>
      <c r="B656" s="396"/>
      <c r="C656" s="396"/>
      <c r="D656" s="396" t="s">
        <v>1426</v>
      </c>
      <c r="E656" s="397" t="s">
        <v>145</v>
      </c>
      <c r="F656" s="429" t="s">
        <v>12700</v>
      </c>
      <c r="G656" s="430">
        <v>92842</v>
      </c>
      <c r="H656" s="431" t="s">
        <v>6174</v>
      </c>
      <c r="I656" s="430" t="s">
        <v>146</v>
      </c>
      <c r="J656" s="396"/>
      <c r="K656" s="432">
        <v>50.55</v>
      </c>
      <c r="L656" s="396" t="s">
        <v>147</v>
      </c>
    </row>
    <row r="657" spans="1:12">
      <c r="A657" s="396"/>
      <c r="B657" s="396"/>
      <c r="C657" s="396"/>
      <c r="D657" s="396" t="s">
        <v>1426</v>
      </c>
      <c r="E657" s="397" t="s">
        <v>145</v>
      </c>
      <c r="F657" s="429" t="s">
        <v>12700</v>
      </c>
      <c r="G657" s="430">
        <v>92860</v>
      </c>
      <c r="H657" s="431" t="s">
        <v>6192</v>
      </c>
      <c r="I657" s="430" t="s">
        <v>146</v>
      </c>
      <c r="J657" s="396"/>
      <c r="K657" s="432">
        <v>67.23</v>
      </c>
      <c r="L657" s="396" t="s">
        <v>147</v>
      </c>
    </row>
    <row r="658" spans="1:12">
      <c r="A658" s="396"/>
      <c r="B658" s="396"/>
      <c r="C658" s="396"/>
      <c r="D658" s="396" t="s">
        <v>1426</v>
      </c>
      <c r="E658" s="397" t="s">
        <v>145</v>
      </c>
      <c r="F658" s="429" t="s">
        <v>12700</v>
      </c>
      <c r="G658" s="430">
        <v>92844</v>
      </c>
      <c r="H658" s="431" t="s">
        <v>6176</v>
      </c>
      <c r="I658" s="430" t="s">
        <v>146</v>
      </c>
      <c r="J658" s="396"/>
      <c r="K658" s="432">
        <v>60.27</v>
      </c>
      <c r="L658" s="396" t="s">
        <v>147</v>
      </c>
    </row>
    <row r="659" spans="1:12">
      <c r="A659" s="396"/>
      <c r="B659" s="396"/>
      <c r="C659" s="396"/>
      <c r="D659" s="396" t="s">
        <v>1426</v>
      </c>
      <c r="E659" s="397" t="s">
        <v>145</v>
      </c>
      <c r="F659" s="429" t="s">
        <v>12700</v>
      </c>
      <c r="G659" s="430">
        <v>92862</v>
      </c>
      <c r="H659" s="431" t="s">
        <v>6194</v>
      </c>
      <c r="I659" s="430" t="s">
        <v>146</v>
      </c>
      <c r="J659" s="396"/>
      <c r="K659" s="432">
        <v>77.09</v>
      </c>
      <c r="L659" s="396" t="s">
        <v>147</v>
      </c>
    </row>
    <row r="660" spans="1:12">
      <c r="A660" s="396"/>
      <c r="B660" s="396"/>
      <c r="C660" s="396"/>
      <c r="D660" s="396" t="s">
        <v>4432</v>
      </c>
      <c r="E660" s="397" t="s">
        <v>145</v>
      </c>
      <c r="F660" s="429" t="s">
        <v>12700</v>
      </c>
      <c r="G660" s="430">
        <v>92846</v>
      </c>
      <c r="H660" s="431" t="s">
        <v>6178</v>
      </c>
      <c r="I660" s="430" t="s">
        <v>146</v>
      </c>
      <c r="J660" s="396"/>
      <c r="K660" s="432">
        <v>69.22</v>
      </c>
      <c r="L660" s="396" t="s">
        <v>147</v>
      </c>
    </row>
    <row r="661" spans="1:12">
      <c r="A661" s="396"/>
      <c r="B661" s="396"/>
      <c r="C661" s="396"/>
      <c r="D661" s="396" t="s">
        <v>4432</v>
      </c>
      <c r="E661" s="397" t="s">
        <v>145</v>
      </c>
      <c r="F661" s="429" t="s">
        <v>12700</v>
      </c>
      <c r="G661" s="430">
        <v>92828</v>
      </c>
      <c r="H661" s="431" t="s">
        <v>6230</v>
      </c>
      <c r="I661" s="430" t="s">
        <v>146</v>
      </c>
      <c r="J661" s="396"/>
      <c r="K661" s="432">
        <v>98.21</v>
      </c>
      <c r="L661" s="396" t="s">
        <v>147</v>
      </c>
    </row>
    <row r="662" spans="1:12">
      <c r="A662" s="396"/>
      <c r="B662" s="396"/>
      <c r="C662" s="396"/>
      <c r="D662" s="396" t="s">
        <v>4432</v>
      </c>
      <c r="E662" s="397" t="s">
        <v>145</v>
      </c>
      <c r="F662" s="429" t="s">
        <v>12700</v>
      </c>
      <c r="G662" s="430">
        <v>92815</v>
      </c>
      <c r="H662" s="431" t="s">
        <v>6218</v>
      </c>
      <c r="I662" s="430" t="s">
        <v>146</v>
      </c>
      <c r="J662" s="396"/>
      <c r="K662" s="432">
        <v>89.36</v>
      </c>
      <c r="L662" s="396" t="s">
        <v>147</v>
      </c>
    </row>
    <row r="663" spans="1:12">
      <c r="A663" s="396"/>
      <c r="B663" s="396"/>
      <c r="C663" s="396"/>
      <c r="D663" s="396" t="s">
        <v>4432</v>
      </c>
      <c r="E663" s="397" t="s">
        <v>145</v>
      </c>
      <c r="F663" s="429" t="s">
        <v>12700</v>
      </c>
      <c r="G663" s="430">
        <v>92830</v>
      </c>
      <c r="H663" s="431" t="s">
        <v>6232</v>
      </c>
      <c r="I663" s="430" t="s">
        <v>146</v>
      </c>
      <c r="J663" s="396"/>
      <c r="K663" s="432">
        <v>121.69</v>
      </c>
      <c r="L663" s="396" t="s">
        <v>147</v>
      </c>
    </row>
    <row r="664" spans="1:12">
      <c r="A664" s="396"/>
      <c r="B664" s="396"/>
      <c r="C664" s="396"/>
      <c r="D664" s="396" t="s">
        <v>4432</v>
      </c>
      <c r="E664" s="397" t="s">
        <v>145</v>
      </c>
      <c r="F664" s="429" t="s">
        <v>12700</v>
      </c>
      <c r="G664" s="430">
        <v>92817</v>
      </c>
      <c r="H664" s="431" t="s">
        <v>6220</v>
      </c>
      <c r="I664" s="430" t="s">
        <v>146</v>
      </c>
      <c r="J664" s="396"/>
      <c r="K664" s="432">
        <v>110.94</v>
      </c>
      <c r="L664" s="396" t="s">
        <v>4588</v>
      </c>
    </row>
    <row r="665" spans="1:12">
      <c r="A665" s="396"/>
      <c r="B665" s="396"/>
      <c r="C665" s="396"/>
      <c r="D665" s="396" t="s">
        <v>4432</v>
      </c>
      <c r="E665" s="397" t="s">
        <v>145</v>
      </c>
      <c r="F665" s="429" t="s">
        <v>12700</v>
      </c>
      <c r="G665" s="430">
        <v>92832</v>
      </c>
      <c r="H665" s="431" t="s">
        <v>6234</v>
      </c>
      <c r="I665" s="430" t="s">
        <v>146</v>
      </c>
      <c r="J665" s="396"/>
      <c r="K665" s="432">
        <v>158.85</v>
      </c>
      <c r="L665" s="396" t="s">
        <v>4588</v>
      </c>
    </row>
    <row r="666" spans="1:12">
      <c r="A666" s="396"/>
      <c r="B666" s="396"/>
      <c r="C666" s="396"/>
      <c r="D666" s="396" t="s">
        <v>144</v>
      </c>
      <c r="E666" s="397" t="s">
        <v>145</v>
      </c>
      <c r="F666" s="429" t="s">
        <v>12700</v>
      </c>
      <c r="G666" s="430">
        <v>92819</v>
      </c>
      <c r="H666" s="431" t="s">
        <v>6222</v>
      </c>
      <c r="I666" s="430" t="s">
        <v>146</v>
      </c>
      <c r="J666" s="396"/>
      <c r="K666" s="432">
        <v>145.28</v>
      </c>
      <c r="L666" s="396" t="s">
        <v>147</v>
      </c>
    </row>
    <row r="667" spans="1:12">
      <c r="A667" s="396"/>
      <c r="B667" s="396"/>
      <c r="C667" s="396"/>
      <c r="D667" s="396" t="s">
        <v>149</v>
      </c>
      <c r="E667" s="397" t="s">
        <v>145</v>
      </c>
      <c r="F667" s="429" t="s">
        <v>12700</v>
      </c>
      <c r="G667" s="430">
        <v>92820</v>
      </c>
      <c r="H667" s="431" t="s">
        <v>6223</v>
      </c>
      <c r="I667" s="430" t="s">
        <v>146</v>
      </c>
      <c r="J667" s="396"/>
      <c r="K667" s="432">
        <v>24.43</v>
      </c>
      <c r="L667" s="396" t="s">
        <v>147</v>
      </c>
    </row>
    <row r="668" spans="1:12">
      <c r="A668" s="396"/>
      <c r="B668" s="396"/>
      <c r="C668" s="396"/>
      <c r="D668" s="396" t="s">
        <v>144</v>
      </c>
      <c r="E668" s="397" t="s">
        <v>145</v>
      </c>
      <c r="F668" s="429" t="s">
        <v>12700</v>
      </c>
      <c r="G668" s="430">
        <v>92808</v>
      </c>
      <c r="H668" s="431" t="s">
        <v>6211</v>
      </c>
      <c r="I668" s="430" t="s">
        <v>146</v>
      </c>
      <c r="J668" s="396"/>
      <c r="K668" s="432">
        <v>22.2</v>
      </c>
      <c r="L668" s="396" t="s">
        <v>147</v>
      </c>
    </row>
    <row r="669" spans="1:12">
      <c r="A669" s="396"/>
      <c r="B669" s="396"/>
      <c r="C669" s="396"/>
      <c r="D669" s="396" t="s">
        <v>144</v>
      </c>
      <c r="E669" s="397" t="s">
        <v>145</v>
      </c>
      <c r="F669" s="429" t="s">
        <v>12700</v>
      </c>
      <c r="G669" s="430">
        <v>92821</v>
      </c>
      <c r="H669" s="431" t="s">
        <v>6224</v>
      </c>
      <c r="I669" s="430" t="s">
        <v>146</v>
      </c>
      <c r="J669" s="396"/>
      <c r="K669" s="432">
        <v>34.1</v>
      </c>
      <c r="L669" s="396" t="s">
        <v>147</v>
      </c>
    </row>
    <row r="670" spans="1:12">
      <c r="A670" s="396"/>
      <c r="B670" s="396"/>
      <c r="C670" s="396"/>
      <c r="D670" s="396" t="s">
        <v>144</v>
      </c>
      <c r="E670" s="397" t="s">
        <v>145</v>
      </c>
      <c r="F670" s="429" t="s">
        <v>12700</v>
      </c>
      <c r="G670" s="430">
        <v>92809</v>
      </c>
      <c r="H670" s="431" t="s">
        <v>6212</v>
      </c>
      <c r="I670" s="430" t="s">
        <v>146</v>
      </c>
      <c r="J670" s="396"/>
      <c r="K670" s="432">
        <v>30.95</v>
      </c>
      <c r="L670" s="396" t="s">
        <v>147</v>
      </c>
    </row>
    <row r="671" spans="1:12">
      <c r="A671" s="396"/>
      <c r="B671" s="396"/>
      <c r="C671" s="396"/>
      <c r="D671" s="396" t="s">
        <v>1650</v>
      </c>
      <c r="E671" s="397" t="s">
        <v>145</v>
      </c>
      <c r="F671" s="429" t="s">
        <v>12699</v>
      </c>
      <c r="G671" s="430">
        <v>92822</v>
      </c>
      <c r="H671" s="431" t="s">
        <v>6225</v>
      </c>
      <c r="I671" s="430" t="s">
        <v>146</v>
      </c>
      <c r="J671" s="396"/>
      <c r="K671" s="432">
        <v>44.16</v>
      </c>
      <c r="L671" s="396" t="s">
        <v>147</v>
      </c>
    </row>
    <row r="672" spans="1:12">
      <c r="A672" s="396"/>
      <c r="B672" s="396"/>
      <c r="C672" s="396"/>
      <c r="D672" s="396" t="s">
        <v>1650</v>
      </c>
      <c r="E672" s="397" t="s">
        <v>145</v>
      </c>
      <c r="F672" s="429" t="s">
        <v>12699</v>
      </c>
      <c r="G672" s="430">
        <v>92810</v>
      </c>
      <c r="H672" s="431" t="s">
        <v>6213</v>
      </c>
      <c r="I672" s="430" t="s">
        <v>146</v>
      </c>
      <c r="J672" s="396"/>
      <c r="K672" s="432">
        <v>40.06</v>
      </c>
      <c r="L672" s="396" t="s">
        <v>147</v>
      </c>
    </row>
    <row r="673" spans="1:12">
      <c r="A673" s="396"/>
      <c r="B673" s="396"/>
      <c r="C673" s="396"/>
      <c r="D673" s="396" t="s">
        <v>1650</v>
      </c>
      <c r="E673" s="397" t="s">
        <v>145</v>
      </c>
      <c r="F673" s="429" t="s">
        <v>12699</v>
      </c>
      <c r="G673" s="430">
        <v>92824</v>
      </c>
      <c r="H673" s="431" t="s">
        <v>6226</v>
      </c>
      <c r="I673" s="430" t="s">
        <v>146</v>
      </c>
      <c r="J673" s="396"/>
      <c r="K673" s="432">
        <v>54.41</v>
      </c>
      <c r="L673" s="396" t="s">
        <v>147</v>
      </c>
    </row>
    <row r="674" spans="1:12">
      <c r="A674" s="396"/>
      <c r="B674" s="396"/>
      <c r="C674" s="396"/>
      <c r="D674" s="396" t="s">
        <v>1650</v>
      </c>
      <c r="E674" s="397" t="s">
        <v>145</v>
      </c>
      <c r="F674" s="429" t="s">
        <v>12699</v>
      </c>
      <c r="G674" s="430">
        <v>92811</v>
      </c>
      <c r="H674" s="431" t="s">
        <v>6214</v>
      </c>
      <c r="I674" s="430" t="s">
        <v>146</v>
      </c>
      <c r="J674" s="396"/>
      <c r="K674" s="432">
        <v>49.37</v>
      </c>
      <c r="L674" s="396" t="s">
        <v>147</v>
      </c>
    </row>
    <row r="675" spans="1:12">
      <c r="A675" s="396"/>
      <c r="B675" s="396"/>
      <c r="C675" s="396"/>
      <c r="D675" s="396" t="s">
        <v>1650</v>
      </c>
      <c r="E675" s="397" t="s">
        <v>145</v>
      </c>
      <c r="F675" s="429" t="s">
        <v>12699</v>
      </c>
      <c r="G675" s="430">
        <v>92825</v>
      </c>
      <c r="H675" s="431" t="s">
        <v>6227</v>
      </c>
      <c r="I675" s="430" t="s">
        <v>146</v>
      </c>
      <c r="J675" s="396"/>
      <c r="K675" s="432">
        <v>64.95</v>
      </c>
      <c r="L675" s="396" t="s">
        <v>147</v>
      </c>
    </row>
    <row r="676" spans="1:12">
      <c r="A676" s="396"/>
      <c r="B676" s="396"/>
      <c r="C676" s="396"/>
      <c r="D676" s="396" t="s">
        <v>1650</v>
      </c>
      <c r="E676" s="397" t="s">
        <v>145</v>
      </c>
      <c r="F676" s="429" t="s">
        <v>12699</v>
      </c>
      <c r="G676" s="430">
        <v>92812</v>
      </c>
      <c r="H676" s="431" t="s">
        <v>6215</v>
      </c>
      <c r="I676" s="430" t="s">
        <v>146</v>
      </c>
      <c r="J676" s="396"/>
      <c r="K676" s="432">
        <v>58.97</v>
      </c>
      <c r="L676" s="396" t="s">
        <v>147</v>
      </c>
    </row>
    <row r="677" spans="1:12">
      <c r="A677" s="396"/>
      <c r="B677" s="396"/>
      <c r="C677" s="396"/>
      <c r="D677" s="396" t="s">
        <v>1650</v>
      </c>
      <c r="E677" s="397" t="s">
        <v>145</v>
      </c>
      <c r="F677" s="429" t="s">
        <v>12699</v>
      </c>
      <c r="G677" s="430">
        <v>92826</v>
      </c>
      <c r="H677" s="431" t="s">
        <v>6228</v>
      </c>
      <c r="I677" s="430" t="s">
        <v>146</v>
      </c>
      <c r="J677" s="396"/>
      <c r="K677" s="432">
        <v>75.78</v>
      </c>
      <c r="L677" s="396" t="s">
        <v>147</v>
      </c>
    </row>
    <row r="678" spans="1:12">
      <c r="A678" s="396"/>
      <c r="B678" s="396"/>
      <c r="C678" s="396"/>
      <c r="D678" s="396" t="s">
        <v>1650</v>
      </c>
      <c r="E678" s="397" t="s">
        <v>145</v>
      </c>
      <c r="F678" s="429" t="s">
        <v>12699</v>
      </c>
      <c r="G678" s="430">
        <v>92813</v>
      </c>
      <c r="H678" s="431" t="s">
        <v>6216</v>
      </c>
      <c r="I678" s="430" t="s">
        <v>146</v>
      </c>
      <c r="J678" s="396"/>
      <c r="K678" s="432">
        <v>68.84</v>
      </c>
      <c r="L678" s="396" t="s">
        <v>147</v>
      </c>
    </row>
    <row r="679" spans="1:12">
      <c r="A679" s="396"/>
      <c r="B679" s="396"/>
      <c r="C679" s="396"/>
      <c r="D679" s="396" t="s">
        <v>1650</v>
      </c>
      <c r="E679" s="397" t="s">
        <v>145</v>
      </c>
      <c r="F679" s="429" t="s">
        <v>12699</v>
      </c>
      <c r="G679" s="430">
        <v>92827</v>
      </c>
      <c r="H679" s="431" t="s">
        <v>6229</v>
      </c>
      <c r="I679" s="430" t="s">
        <v>146</v>
      </c>
      <c r="J679" s="396"/>
      <c r="K679" s="432">
        <v>86.89</v>
      </c>
      <c r="L679" s="396" t="s">
        <v>147</v>
      </c>
    </row>
    <row r="680" spans="1:12">
      <c r="A680" s="396"/>
      <c r="B680" s="396"/>
      <c r="C680" s="396"/>
      <c r="D680" s="396" t="s">
        <v>1650</v>
      </c>
      <c r="E680" s="397" t="s">
        <v>145</v>
      </c>
      <c r="F680" s="429" t="s">
        <v>12699</v>
      </c>
      <c r="G680" s="430">
        <v>92814</v>
      </c>
      <c r="H680" s="431" t="s">
        <v>6217</v>
      </c>
      <c r="I680" s="430" t="s">
        <v>146</v>
      </c>
      <c r="J680" s="396"/>
      <c r="K680" s="432">
        <v>79</v>
      </c>
      <c r="L680" s="396" t="s">
        <v>147</v>
      </c>
    </row>
    <row r="681" spans="1:12">
      <c r="A681" s="396"/>
      <c r="B681" s="396"/>
      <c r="C681" s="396"/>
      <c r="D681" s="396" t="s">
        <v>1650</v>
      </c>
      <c r="E681" s="397" t="s">
        <v>145</v>
      </c>
      <c r="F681" s="429" t="s">
        <v>12699</v>
      </c>
      <c r="G681" s="430">
        <v>95570</v>
      </c>
      <c r="H681" s="431" t="s">
        <v>6240</v>
      </c>
      <c r="I681" s="430" t="s">
        <v>146</v>
      </c>
      <c r="J681" s="396"/>
      <c r="K681" s="432">
        <v>94.05</v>
      </c>
      <c r="L681" s="396" t="s">
        <v>147</v>
      </c>
    </row>
    <row r="682" spans="1:12">
      <c r="A682" s="396"/>
      <c r="B682" s="396"/>
      <c r="C682" s="396"/>
      <c r="D682" s="396" t="s">
        <v>1650</v>
      </c>
      <c r="E682" s="397" t="s">
        <v>145</v>
      </c>
      <c r="F682" s="429" t="s">
        <v>12699</v>
      </c>
      <c r="G682" s="430">
        <v>95567</v>
      </c>
      <c r="H682" s="431" t="s">
        <v>6237</v>
      </c>
      <c r="I682" s="430" t="s">
        <v>146</v>
      </c>
      <c r="J682" s="396"/>
      <c r="K682" s="432">
        <v>91.82</v>
      </c>
      <c r="L682" s="396" t="s">
        <v>147</v>
      </c>
    </row>
    <row r="683" spans="1:12">
      <c r="A683" s="396"/>
      <c r="B683" s="396"/>
      <c r="C683" s="396"/>
      <c r="D683" s="396" t="s">
        <v>1306</v>
      </c>
      <c r="E683" s="397" t="s">
        <v>145</v>
      </c>
      <c r="F683" s="429" t="s">
        <v>12699</v>
      </c>
      <c r="G683" s="430">
        <v>95571</v>
      </c>
      <c r="H683" s="431" t="s">
        <v>6241</v>
      </c>
      <c r="I683" s="430" t="s">
        <v>146</v>
      </c>
      <c r="J683" s="396"/>
      <c r="K683" s="432">
        <v>116.37</v>
      </c>
      <c r="L683" s="396" t="s">
        <v>147</v>
      </c>
    </row>
    <row r="684" spans="1:12">
      <c r="A684" s="396"/>
      <c r="B684" s="396"/>
      <c r="C684" s="396"/>
      <c r="D684" s="396" t="s">
        <v>1306</v>
      </c>
      <c r="E684" s="397" t="s">
        <v>145</v>
      </c>
      <c r="F684" s="429" t="s">
        <v>12699</v>
      </c>
      <c r="G684" s="430">
        <v>95568</v>
      </c>
      <c r="H684" s="431" t="s">
        <v>6238</v>
      </c>
      <c r="I684" s="430" t="s">
        <v>146</v>
      </c>
      <c r="J684" s="396"/>
      <c r="K684" s="432">
        <v>113.22</v>
      </c>
      <c r="L684" s="396" t="s">
        <v>147</v>
      </c>
    </row>
    <row r="685" spans="1:12">
      <c r="A685" s="396"/>
      <c r="B685" s="396"/>
      <c r="C685" s="396"/>
      <c r="D685" s="396" t="s">
        <v>1306</v>
      </c>
      <c r="E685" s="397" t="s">
        <v>145</v>
      </c>
      <c r="F685" s="429" t="s">
        <v>12699</v>
      </c>
      <c r="G685" s="430">
        <v>95572</v>
      </c>
      <c r="H685" s="431" t="s">
        <v>6242</v>
      </c>
      <c r="I685" s="430" t="s">
        <v>146</v>
      </c>
      <c r="J685" s="396"/>
      <c r="K685" s="432">
        <v>166.61</v>
      </c>
      <c r="L685" s="396" t="s">
        <v>147</v>
      </c>
    </row>
    <row r="686" spans="1:12">
      <c r="A686" s="396"/>
      <c r="B686" s="396"/>
      <c r="C686" s="396"/>
      <c r="D686" s="396" t="s">
        <v>1306</v>
      </c>
      <c r="E686" s="397" t="s">
        <v>145</v>
      </c>
      <c r="F686" s="429" t="s">
        <v>12699</v>
      </c>
      <c r="G686" s="430">
        <v>95569</v>
      </c>
      <c r="H686" s="431" t="s">
        <v>6239</v>
      </c>
      <c r="I686" s="430" t="s">
        <v>146</v>
      </c>
      <c r="J686" s="396"/>
      <c r="K686" s="432">
        <v>162.51</v>
      </c>
      <c r="L686" s="396" t="s">
        <v>147</v>
      </c>
    </row>
    <row r="687" spans="1:12">
      <c r="A687" s="396"/>
      <c r="B687" s="396"/>
      <c r="C687" s="396"/>
      <c r="D687" s="396" t="s">
        <v>1306</v>
      </c>
      <c r="E687" s="397" t="s">
        <v>145</v>
      </c>
      <c r="F687" s="429" t="s">
        <v>12699</v>
      </c>
      <c r="G687" s="430">
        <v>92863</v>
      </c>
      <c r="H687" s="431" t="s">
        <v>6195</v>
      </c>
      <c r="I687" s="430" t="s">
        <v>146</v>
      </c>
      <c r="J687" s="396"/>
      <c r="K687" s="432">
        <v>1171.49</v>
      </c>
      <c r="L687" s="396" t="s">
        <v>147</v>
      </c>
    </row>
    <row r="688" spans="1:12">
      <c r="A688" s="396"/>
      <c r="B688" s="396"/>
      <c r="C688" s="396"/>
      <c r="D688" s="396" t="s">
        <v>1306</v>
      </c>
      <c r="E688" s="397" t="s">
        <v>145</v>
      </c>
      <c r="F688" s="429" t="s">
        <v>12699</v>
      </c>
      <c r="G688" s="430">
        <v>92847</v>
      </c>
      <c r="H688" s="431" t="s">
        <v>6179</v>
      </c>
      <c r="I688" s="430" t="s">
        <v>146</v>
      </c>
      <c r="J688" s="396"/>
      <c r="K688" s="432">
        <v>1162.67</v>
      </c>
      <c r="L688" s="396" t="s">
        <v>147</v>
      </c>
    </row>
    <row r="689" spans="1:12">
      <c r="A689" s="396"/>
      <c r="B689" s="396"/>
      <c r="C689" s="396"/>
      <c r="D689" s="396" t="s">
        <v>1650</v>
      </c>
      <c r="E689" s="397" t="s">
        <v>145</v>
      </c>
      <c r="F689" s="429" t="s">
        <v>12699</v>
      </c>
      <c r="G689" s="430">
        <v>104936</v>
      </c>
      <c r="H689" s="431" t="s">
        <v>12705</v>
      </c>
      <c r="I689" s="430" t="s">
        <v>146</v>
      </c>
      <c r="J689" s="396"/>
      <c r="K689" s="432">
        <v>0</v>
      </c>
      <c r="L689" s="396" t="s">
        <v>147</v>
      </c>
    </row>
    <row r="690" spans="1:12">
      <c r="A690" s="396"/>
      <c r="B690" s="396"/>
      <c r="C690" s="396"/>
      <c r="D690" s="396" t="s">
        <v>1650</v>
      </c>
      <c r="E690" s="397" t="s">
        <v>145</v>
      </c>
      <c r="F690" s="429" t="s">
        <v>12699</v>
      </c>
      <c r="G690" s="430">
        <v>104932</v>
      </c>
      <c r="H690" s="431" t="s">
        <v>12706</v>
      </c>
      <c r="I690" s="430" t="s">
        <v>146</v>
      </c>
      <c r="J690" s="396"/>
      <c r="K690" s="432">
        <v>0</v>
      </c>
      <c r="L690" s="396" t="s">
        <v>147</v>
      </c>
    </row>
    <row r="691" spans="1:12">
      <c r="A691" s="396"/>
      <c r="B691" s="396"/>
      <c r="C691" s="396"/>
      <c r="D691" s="396" t="s">
        <v>1650</v>
      </c>
      <c r="E691" s="397" t="s">
        <v>145</v>
      </c>
      <c r="F691" s="429" t="s">
        <v>12699</v>
      </c>
      <c r="G691" s="430">
        <v>104938</v>
      </c>
      <c r="H691" s="431" t="s">
        <v>12707</v>
      </c>
      <c r="I691" s="430" t="s">
        <v>146</v>
      </c>
      <c r="J691" s="396"/>
      <c r="K691" s="432">
        <v>0</v>
      </c>
      <c r="L691" s="396" t="s">
        <v>147</v>
      </c>
    </row>
    <row r="692" spans="1:12">
      <c r="A692" s="396"/>
      <c r="B692" s="396"/>
      <c r="C692" s="396"/>
      <c r="D692" s="396" t="s">
        <v>1650</v>
      </c>
      <c r="E692" s="397" t="s">
        <v>145</v>
      </c>
      <c r="F692" s="429" t="s">
        <v>12699</v>
      </c>
      <c r="G692" s="430">
        <v>104934</v>
      </c>
      <c r="H692" s="431" t="s">
        <v>12708</v>
      </c>
      <c r="I692" s="430" t="s">
        <v>146</v>
      </c>
      <c r="J692" s="396"/>
      <c r="K692" s="432">
        <v>0</v>
      </c>
      <c r="L692" s="396" t="s">
        <v>147</v>
      </c>
    </row>
    <row r="693" spans="1:12">
      <c r="A693" s="396"/>
      <c r="B693" s="396"/>
      <c r="C693" s="396"/>
      <c r="D693" s="396" t="s">
        <v>1650</v>
      </c>
      <c r="E693" s="397" t="s">
        <v>145</v>
      </c>
      <c r="F693" s="429" t="s">
        <v>12699</v>
      </c>
      <c r="G693" s="430">
        <v>92849</v>
      </c>
      <c r="H693" s="431" t="s">
        <v>6181</v>
      </c>
      <c r="I693" s="430" t="s">
        <v>146</v>
      </c>
      <c r="J693" s="396"/>
      <c r="K693" s="432">
        <v>248.51</v>
      </c>
      <c r="L693" s="396" t="s">
        <v>147</v>
      </c>
    </row>
    <row r="694" spans="1:12">
      <c r="A694" s="396"/>
      <c r="B694" s="396"/>
      <c r="C694" s="396"/>
      <c r="D694" s="396" t="s">
        <v>1650</v>
      </c>
      <c r="E694" s="397" t="s">
        <v>145</v>
      </c>
      <c r="F694" s="429" t="s">
        <v>12699</v>
      </c>
      <c r="G694" s="430">
        <v>92833</v>
      </c>
      <c r="H694" s="431" t="s">
        <v>6165</v>
      </c>
      <c r="I694" s="430" t="s">
        <v>146</v>
      </c>
      <c r="J694" s="396"/>
      <c r="K694" s="432">
        <v>246.28</v>
      </c>
      <c r="L694" s="396" t="s">
        <v>147</v>
      </c>
    </row>
    <row r="695" spans="1:12">
      <c r="A695" s="396"/>
      <c r="B695" s="396"/>
      <c r="C695" s="396"/>
      <c r="D695" s="396" t="s">
        <v>1650</v>
      </c>
      <c r="E695" s="397" t="s">
        <v>145</v>
      </c>
      <c r="F695" s="429" t="s">
        <v>12699</v>
      </c>
      <c r="G695" s="430">
        <v>92851</v>
      </c>
      <c r="H695" s="431" t="s">
        <v>6183</v>
      </c>
      <c r="I695" s="430" t="s">
        <v>146</v>
      </c>
      <c r="J695" s="396"/>
      <c r="K695" s="432">
        <v>261.45999999999998</v>
      </c>
      <c r="L695" s="396" t="s">
        <v>147</v>
      </c>
    </row>
    <row r="696" spans="1:12">
      <c r="A696" s="396"/>
      <c r="B696" s="396"/>
      <c r="C696" s="396"/>
      <c r="D696" s="396" t="s">
        <v>1650</v>
      </c>
      <c r="E696" s="397" t="s">
        <v>145</v>
      </c>
      <c r="F696" s="429" t="s">
        <v>12699</v>
      </c>
      <c r="G696" s="430">
        <v>92835</v>
      </c>
      <c r="H696" s="431" t="s">
        <v>6167</v>
      </c>
      <c r="I696" s="430" t="s">
        <v>146</v>
      </c>
      <c r="J696" s="396"/>
      <c r="K696" s="432">
        <v>258.3</v>
      </c>
      <c r="L696" s="396" t="s">
        <v>147</v>
      </c>
    </row>
    <row r="697" spans="1:12">
      <c r="A697" s="396"/>
      <c r="B697" s="396"/>
      <c r="C697" s="396"/>
      <c r="D697" s="396" t="s">
        <v>1650</v>
      </c>
      <c r="E697" s="397" t="s">
        <v>145</v>
      </c>
      <c r="F697" s="429" t="s">
        <v>12699</v>
      </c>
      <c r="G697" s="430">
        <v>92853</v>
      </c>
      <c r="H697" s="431" t="s">
        <v>6185</v>
      </c>
      <c r="I697" s="430" t="s">
        <v>146</v>
      </c>
      <c r="J697" s="396"/>
      <c r="K697" s="432">
        <v>466.11</v>
      </c>
      <c r="L697" s="396" t="s">
        <v>147</v>
      </c>
    </row>
    <row r="698" spans="1:12">
      <c r="A698" s="396"/>
      <c r="B698" s="396"/>
      <c r="C698" s="396"/>
      <c r="D698" s="396" t="s">
        <v>1650</v>
      </c>
      <c r="E698" s="397" t="s">
        <v>145</v>
      </c>
      <c r="F698" s="429" t="s">
        <v>12699</v>
      </c>
      <c r="G698" s="430">
        <v>92837</v>
      </c>
      <c r="H698" s="431" t="s">
        <v>6169</v>
      </c>
      <c r="I698" s="430" t="s">
        <v>146</v>
      </c>
      <c r="J698" s="396"/>
      <c r="K698" s="432">
        <v>462.02</v>
      </c>
      <c r="L698" s="396" t="s">
        <v>147</v>
      </c>
    </row>
    <row r="699" spans="1:12">
      <c r="A699" s="396"/>
      <c r="B699" s="396"/>
      <c r="C699" s="396"/>
      <c r="D699" s="396" t="s">
        <v>1650</v>
      </c>
      <c r="E699" s="397" t="s">
        <v>145</v>
      </c>
      <c r="F699" s="429" t="s">
        <v>12699</v>
      </c>
      <c r="G699" s="430">
        <v>92855</v>
      </c>
      <c r="H699" s="431" t="s">
        <v>6187</v>
      </c>
      <c r="I699" s="430" t="s">
        <v>146</v>
      </c>
      <c r="J699" s="396"/>
      <c r="K699" s="432">
        <v>571.4</v>
      </c>
      <c r="L699" s="396" t="s">
        <v>147</v>
      </c>
    </row>
    <row r="700" spans="1:12">
      <c r="A700" s="396"/>
      <c r="B700" s="396"/>
      <c r="C700" s="396"/>
      <c r="D700" s="396" t="s">
        <v>1650</v>
      </c>
      <c r="E700" s="397" t="s">
        <v>145</v>
      </c>
      <c r="F700" s="429" t="s">
        <v>12699</v>
      </c>
      <c r="G700" s="430">
        <v>92839</v>
      </c>
      <c r="H700" s="431" t="s">
        <v>6171</v>
      </c>
      <c r="I700" s="430" t="s">
        <v>146</v>
      </c>
      <c r="J700" s="396"/>
      <c r="K700" s="432">
        <v>566.35</v>
      </c>
      <c r="L700" s="396" t="s">
        <v>147</v>
      </c>
    </row>
    <row r="701" spans="1:12">
      <c r="A701" s="396"/>
      <c r="B701" s="396"/>
      <c r="C701" s="396"/>
      <c r="D701" s="396" t="s">
        <v>1650</v>
      </c>
      <c r="E701" s="397" t="s">
        <v>145</v>
      </c>
      <c r="F701" s="429" t="s">
        <v>12699</v>
      </c>
      <c r="G701" s="430">
        <v>92857</v>
      </c>
      <c r="H701" s="431" t="s">
        <v>6189</v>
      </c>
      <c r="I701" s="430" t="s">
        <v>146</v>
      </c>
      <c r="J701" s="396"/>
      <c r="K701" s="432">
        <v>744.06</v>
      </c>
      <c r="L701" s="396" t="s">
        <v>147</v>
      </c>
    </row>
    <row r="702" spans="1:12">
      <c r="A702" s="396"/>
      <c r="B702" s="396"/>
      <c r="C702" s="396"/>
      <c r="D702" s="396" t="s">
        <v>1650</v>
      </c>
      <c r="E702" s="397" t="s">
        <v>145</v>
      </c>
      <c r="F702" s="429" t="s">
        <v>12699</v>
      </c>
      <c r="G702" s="430">
        <v>92841</v>
      </c>
      <c r="H702" s="431" t="s">
        <v>6173</v>
      </c>
      <c r="I702" s="430" t="s">
        <v>146</v>
      </c>
      <c r="J702" s="396"/>
      <c r="K702" s="432">
        <v>738.06</v>
      </c>
      <c r="L702" s="396" t="s">
        <v>147</v>
      </c>
    </row>
    <row r="703" spans="1:12">
      <c r="A703" s="396"/>
      <c r="B703" s="396"/>
      <c r="C703" s="396"/>
      <c r="D703" s="396" t="s">
        <v>2153</v>
      </c>
      <c r="E703" s="397" t="s">
        <v>145</v>
      </c>
      <c r="F703" s="429" t="s">
        <v>12688</v>
      </c>
      <c r="G703" s="430">
        <v>92859</v>
      </c>
      <c r="H703" s="431" t="s">
        <v>6191</v>
      </c>
      <c r="I703" s="430" t="s">
        <v>146</v>
      </c>
      <c r="J703" s="396"/>
      <c r="K703" s="432">
        <v>769.93</v>
      </c>
      <c r="L703" s="396" t="s">
        <v>147</v>
      </c>
    </row>
    <row r="704" spans="1:12">
      <c r="A704" s="396"/>
      <c r="B704" s="396"/>
      <c r="C704" s="396"/>
      <c r="D704" s="396" t="s">
        <v>2153</v>
      </c>
      <c r="E704" s="397" t="s">
        <v>145</v>
      </c>
      <c r="F704" s="429" t="s">
        <v>12688</v>
      </c>
      <c r="G704" s="430">
        <v>92843</v>
      </c>
      <c r="H704" s="431" t="s">
        <v>6175</v>
      </c>
      <c r="I704" s="430" t="s">
        <v>146</v>
      </c>
      <c r="J704" s="396"/>
      <c r="K704" s="432">
        <v>762.97</v>
      </c>
      <c r="L704" s="396" t="s">
        <v>147</v>
      </c>
    </row>
    <row r="705" spans="1:12">
      <c r="A705" s="396"/>
      <c r="B705" s="396"/>
      <c r="C705" s="396"/>
      <c r="D705" s="396" t="s">
        <v>2153</v>
      </c>
      <c r="E705" s="397" t="s">
        <v>145</v>
      </c>
      <c r="F705" s="429" t="s">
        <v>12688</v>
      </c>
      <c r="G705" s="430">
        <v>92861</v>
      </c>
      <c r="H705" s="431" t="s">
        <v>6193</v>
      </c>
      <c r="I705" s="430" t="s">
        <v>146</v>
      </c>
      <c r="J705" s="396"/>
      <c r="K705" s="432">
        <v>1142.57</v>
      </c>
      <c r="L705" s="396" t="s">
        <v>147</v>
      </c>
    </row>
    <row r="706" spans="1:12">
      <c r="A706" s="396"/>
      <c r="B706" s="396"/>
      <c r="C706" s="396"/>
      <c r="D706" s="396" t="s">
        <v>2153</v>
      </c>
      <c r="E706" s="397" t="s">
        <v>145</v>
      </c>
      <c r="F706" s="429" t="s">
        <v>12688</v>
      </c>
      <c r="G706" s="430">
        <v>92845</v>
      </c>
      <c r="H706" s="431" t="s">
        <v>6177</v>
      </c>
      <c r="I706" s="430" t="s">
        <v>146</v>
      </c>
      <c r="J706" s="396"/>
      <c r="K706" s="432">
        <v>1134.7</v>
      </c>
      <c r="L706" s="396" t="s">
        <v>147</v>
      </c>
    </row>
    <row r="707" spans="1:12">
      <c r="A707" s="396"/>
      <c r="B707" s="396"/>
      <c r="C707" s="396"/>
      <c r="D707" s="396" t="s">
        <v>2153</v>
      </c>
      <c r="E707" s="397" t="s">
        <v>145</v>
      </c>
      <c r="F707" s="429" t="s">
        <v>12688</v>
      </c>
      <c r="G707" s="430">
        <v>92226</v>
      </c>
      <c r="H707" s="431" t="s">
        <v>6210</v>
      </c>
      <c r="I707" s="430" t="s">
        <v>146</v>
      </c>
      <c r="J707" s="396"/>
      <c r="K707" s="432">
        <v>636.16</v>
      </c>
      <c r="L707" s="396" t="s">
        <v>147</v>
      </c>
    </row>
    <row r="708" spans="1:12">
      <c r="A708" s="396"/>
      <c r="B708" s="396"/>
      <c r="C708" s="396"/>
      <c r="D708" s="396" t="s">
        <v>2153</v>
      </c>
      <c r="E708" s="397" t="s">
        <v>145</v>
      </c>
      <c r="F708" s="429" t="s">
        <v>12688</v>
      </c>
      <c r="G708" s="430">
        <v>92216</v>
      </c>
      <c r="H708" s="431" t="s">
        <v>6203</v>
      </c>
      <c r="I708" s="430" t="s">
        <v>146</v>
      </c>
      <c r="J708" s="396"/>
      <c r="K708" s="432">
        <v>627.30999999999995</v>
      </c>
      <c r="L708" s="396" t="s">
        <v>147</v>
      </c>
    </row>
    <row r="709" spans="1:12">
      <c r="A709" s="396"/>
      <c r="B709" s="396"/>
      <c r="C709" s="396"/>
      <c r="D709" s="396" t="s">
        <v>2153</v>
      </c>
      <c r="E709" s="397" t="s">
        <v>145</v>
      </c>
      <c r="F709" s="429" t="s">
        <v>12688</v>
      </c>
      <c r="G709" s="430">
        <v>92829</v>
      </c>
      <c r="H709" s="431" t="s">
        <v>6231</v>
      </c>
      <c r="I709" s="430" t="s">
        <v>146</v>
      </c>
      <c r="J709" s="396"/>
      <c r="K709" s="432">
        <v>925.15</v>
      </c>
      <c r="L709" s="396" t="s">
        <v>147</v>
      </c>
    </row>
    <row r="710" spans="1:12">
      <c r="A710" s="396"/>
      <c r="B710" s="396"/>
      <c r="C710" s="396"/>
      <c r="D710" s="396" t="s">
        <v>2153</v>
      </c>
      <c r="E710" s="397" t="s">
        <v>145</v>
      </c>
      <c r="F710" s="429" t="s">
        <v>12688</v>
      </c>
      <c r="G710" s="430">
        <v>92816</v>
      </c>
      <c r="H710" s="431" t="s">
        <v>6219</v>
      </c>
      <c r="I710" s="430" t="s">
        <v>146</v>
      </c>
      <c r="J710" s="396"/>
      <c r="K710" s="432">
        <v>914.4</v>
      </c>
      <c r="L710" s="396" t="s">
        <v>147</v>
      </c>
    </row>
    <row r="711" spans="1:12">
      <c r="A711" s="396"/>
      <c r="B711" s="396"/>
      <c r="C711" s="396"/>
      <c r="D711" s="396" t="s">
        <v>2153</v>
      </c>
      <c r="E711" s="397" t="s">
        <v>145</v>
      </c>
      <c r="F711" s="429" t="s">
        <v>12688</v>
      </c>
      <c r="G711" s="430">
        <v>92831</v>
      </c>
      <c r="H711" s="431" t="s">
        <v>6233</v>
      </c>
      <c r="I711" s="430" t="s">
        <v>146</v>
      </c>
      <c r="J711" s="396"/>
      <c r="K711" s="432">
        <v>1322.88</v>
      </c>
      <c r="L711" s="396" t="s">
        <v>147</v>
      </c>
    </row>
    <row r="712" spans="1:12">
      <c r="A712" s="396"/>
      <c r="B712" s="396"/>
      <c r="C712" s="396"/>
      <c r="D712" s="396" t="s">
        <v>2153</v>
      </c>
      <c r="E712" s="397" t="s">
        <v>145</v>
      </c>
      <c r="F712" s="429" t="s">
        <v>12688</v>
      </c>
      <c r="G712" s="430">
        <v>92818</v>
      </c>
      <c r="H712" s="431" t="s">
        <v>6221</v>
      </c>
      <c r="I712" s="430" t="s">
        <v>146</v>
      </c>
      <c r="J712" s="396"/>
      <c r="K712" s="432">
        <v>1309.31</v>
      </c>
      <c r="L712" s="396" t="s">
        <v>147</v>
      </c>
    </row>
    <row r="713" spans="1:12">
      <c r="A713" s="396"/>
      <c r="B713" s="396"/>
      <c r="C713" s="396"/>
      <c r="D713" s="396" t="s">
        <v>2153</v>
      </c>
      <c r="E713" s="397" t="s">
        <v>145</v>
      </c>
      <c r="F713" s="429" t="s">
        <v>12688</v>
      </c>
      <c r="G713" s="430">
        <v>95566</v>
      </c>
      <c r="H713" s="431" t="s">
        <v>6236</v>
      </c>
      <c r="I713" s="430" t="s">
        <v>146</v>
      </c>
      <c r="J713" s="396"/>
      <c r="K713" s="432">
        <v>150.80000000000001</v>
      </c>
      <c r="L713" s="396" t="s">
        <v>147</v>
      </c>
    </row>
    <row r="714" spans="1:12">
      <c r="A714" s="396"/>
      <c r="B714" s="396"/>
      <c r="C714" s="396"/>
      <c r="D714" s="396" t="s">
        <v>2153</v>
      </c>
      <c r="E714" s="397" t="s">
        <v>145</v>
      </c>
      <c r="F714" s="429" t="s">
        <v>12688</v>
      </c>
      <c r="G714" s="430">
        <v>95565</v>
      </c>
      <c r="H714" s="431" t="s">
        <v>6235</v>
      </c>
      <c r="I714" s="430" t="s">
        <v>146</v>
      </c>
      <c r="J714" s="396"/>
      <c r="K714" s="432">
        <v>148.57</v>
      </c>
      <c r="L714" s="396" t="s">
        <v>147</v>
      </c>
    </row>
    <row r="715" spans="1:12">
      <c r="A715" s="396"/>
      <c r="B715" s="396"/>
      <c r="C715" s="396"/>
      <c r="D715" s="396" t="s">
        <v>2153</v>
      </c>
      <c r="E715" s="397" t="s">
        <v>145</v>
      </c>
      <c r="F715" s="429" t="s">
        <v>12688</v>
      </c>
      <c r="G715" s="430">
        <v>92219</v>
      </c>
      <c r="H715" s="431" t="s">
        <v>6204</v>
      </c>
      <c r="I715" s="430" t="s">
        <v>146</v>
      </c>
      <c r="J715" s="396"/>
      <c r="K715" s="432">
        <v>176.7</v>
      </c>
      <c r="L715" s="396" t="s">
        <v>147</v>
      </c>
    </row>
    <row r="716" spans="1:12">
      <c r="A716" s="396"/>
      <c r="B716" s="396"/>
      <c r="C716" s="396"/>
      <c r="D716" s="396" t="s">
        <v>2153</v>
      </c>
      <c r="E716" s="397" t="s">
        <v>145</v>
      </c>
      <c r="F716" s="429" t="s">
        <v>12688</v>
      </c>
      <c r="G716" s="430">
        <v>92210</v>
      </c>
      <c r="H716" s="431" t="s">
        <v>6197</v>
      </c>
      <c r="I716" s="430" t="s">
        <v>146</v>
      </c>
      <c r="J716" s="396"/>
      <c r="K716" s="432">
        <v>173.55</v>
      </c>
      <c r="L716" s="396" t="s">
        <v>147</v>
      </c>
    </row>
    <row r="717" spans="1:12">
      <c r="A717" s="396"/>
      <c r="B717" s="396"/>
      <c r="C717" s="396"/>
      <c r="D717" s="396" t="s">
        <v>2153</v>
      </c>
      <c r="E717" s="397" t="s">
        <v>145</v>
      </c>
      <c r="F717" s="429" t="s">
        <v>12688</v>
      </c>
      <c r="G717" s="430">
        <v>92220</v>
      </c>
      <c r="H717" s="431" t="s">
        <v>6205</v>
      </c>
      <c r="I717" s="430" t="s">
        <v>146</v>
      </c>
      <c r="J717" s="396"/>
      <c r="K717" s="432">
        <v>214.58</v>
      </c>
      <c r="L717" s="396" t="s">
        <v>147</v>
      </c>
    </row>
    <row r="718" spans="1:12">
      <c r="A718" s="396"/>
      <c r="B718" s="396"/>
      <c r="C718" s="396"/>
      <c r="D718" s="396" t="s">
        <v>1650</v>
      </c>
      <c r="E718" s="397" t="s">
        <v>145</v>
      </c>
      <c r="F718" s="429" t="s">
        <v>12699</v>
      </c>
      <c r="G718" s="430">
        <v>92211</v>
      </c>
      <c r="H718" s="431" t="s">
        <v>6198</v>
      </c>
      <c r="I718" s="430" t="s">
        <v>146</v>
      </c>
      <c r="J718" s="396"/>
      <c r="K718" s="432">
        <v>210.48</v>
      </c>
      <c r="L718" s="396" t="s">
        <v>147</v>
      </c>
    </row>
    <row r="719" spans="1:12">
      <c r="A719" s="396"/>
      <c r="B719" s="396"/>
      <c r="C719" s="396"/>
      <c r="D719" s="396" t="s">
        <v>1650</v>
      </c>
      <c r="E719" s="397" t="s">
        <v>145</v>
      </c>
      <c r="F719" s="429" t="s">
        <v>12699</v>
      </c>
      <c r="G719" s="430">
        <v>92221</v>
      </c>
      <c r="H719" s="431" t="s">
        <v>6206</v>
      </c>
      <c r="I719" s="430" t="s">
        <v>146</v>
      </c>
      <c r="J719" s="396"/>
      <c r="K719" s="432">
        <v>330.34</v>
      </c>
      <c r="L719" s="396" t="s">
        <v>147</v>
      </c>
    </row>
    <row r="720" spans="1:12">
      <c r="A720" s="396"/>
      <c r="B720" s="396"/>
      <c r="C720" s="396"/>
      <c r="D720" s="396" t="s">
        <v>1650</v>
      </c>
      <c r="E720" s="397" t="s">
        <v>145</v>
      </c>
      <c r="F720" s="429" t="s">
        <v>12699</v>
      </c>
      <c r="G720" s="430">
        <v>92212</v>
      </c>
      <c r="H720" s="431" t="s">
        <v>6199</v>
      </c>
      <c r="I720" s="430" t="s">
        <v>146</v>
      </c>
      <c r="J720" s="396"/>
      <c r="K720" s="432">
        <v>325.3</v>
      </c>
      <c r="L720" s="396" t="s">
        <v>147</v>
      </c>
    </row>
    <row r="721" spans="1:12">
      <c r="A721" s="396"/>
      <c r="B721" s="396"/>
      <c r="C721" s="396"/>
      <c r="D721" s="396" t="s">
        <v>1650</v>
      </c>
      <c r="E721" s="397" t="s">
        <v>145</v>
      </c>
      <c r="F721" s="429" t="s">
        <v>12699</v>
      </c>
      <c r="G721" s="430">
        <v>92222</v>
      </c>
      <c r="H721" s="431" t="s">
        <v>6207</v>
      </c>
      <c r="I721" s="430" t="s">
        <v>146</v>
      </c>
      <c r="J721" s="396"/>
      <c r="K721" s="432">
        <v>441.05</v>
      </c>
      <c r="L721" s="396" t="s">
        <v>147</v>
      </c>
    </row>
    <row r="722" spans="1:12">
      <c r="A722" s="396"/>
      <c r="B722" s="396"/>
      <c r="C722" s="396"/>
      <c r="D722" s="396" t="s">
        <v>1733</v>
      </c>
      <c r="E722" s="397" t="s">
        <v>145</v>
      </c>
      <c r="F722" s="429" t="s">
        <v>12699</v>
      </c>
      <c r="G722" s="430">
        <v>92213</v>
      </c>
      <c r="H722" s="431" t="s">
        <v>6200</v>
      </c>
      <c r="I722" s="430" t="s">
        <v>146</v>
      </c>
      <c r="J722" s="396"/>
      <c r="K722" s="432">
        <v>435.07</v>
      </c>
      <c r="L722" s="396" t="s">
        <v>147</v>
      </c>
    </row>
    <row r="723" spans="1:12">
      <c r="A723" s="396"/>
      <c r="B723" s="396"/>
      <c r="C723" s="396"/>
      <c r="D723" s="396" t="s">
        <v>1306</v>
      </c>
      <c r="E723" s="397" t="s">
        <v>145</v>
      </c>
      <c r="F723" s="429" t="s">
        <v>12699</v>
      </c>
      <c r="G723" s="430">
        <v>92223</v>
      </c>
      <c r="H723" s="431" t="s">
        <v>6208</v>
      </c>
      <c r="I723" s="430" t="s">
        <v>146</v>
      </c>
      <c r="J723" s="396"/>
      <c r="K723" s="432">
        <v>534.89</v>
      </c>
      <c r="L723" s="396" t="s">
        <v>147</v>
      </c>
    </row>
    <row r="724" spans="1:12">
      <c r="A724" s="396"/>
      <c r="B724" s="396"/>
      <c r="C724" s="396"/>
      <c r="D724" s="396" t="s">
        <v>1306</v>
      </c>
      <c r="E724" s="397" t="s">
        <v>145</v>
      </c>
      <c r="F724" s="429" t="s">
        <v>12699</v>
      </c>
      <c r="G724" s="430">
        <v>92214</v>
      </c>
      <c r="H724" s="431" t="s">
        <v>6201</v>
      </c>
      <c r="I724" s="430" t="s">
        <v>146</v>
      </c>
      <c r="J724" s="396"/>
      <c r="K724" s="432">
        <v>527.95000000000005</v>
      </c>
      <c r="L724" s="396" t="s">
        <v>147</v>
      </c>
    </row>
    <row r="725" spans="1:12">
      <c r="A725" s="396"/>
      <c r="B725" s="396"/>
      <c r="C725" s="396"/>
      <c r="D725" s="396" t="s">
        <v>1650</v>
      </c>
      <c r="E725" s="397" t="s">
        <v>145</v>
      </c>
      <c r="F725" s="429" t="s">
        <v>12699</v>
      </c>
      <c r="G725" s="430">
        <v>92224</v>
      </c>
      <c r="H725" s="431" t="s">
        <v>6209</v>
      </c>
      <c r="I725" s="430" t="s">
        <v>146</v>
      </c>
      <c r="J725" s="396"/>
      <c r="K725" s="432">
        <v>614.41</v>
      </c>
      <c r="L725" s="396" t="s">
        <v>147</v>
      </c>
    </row>
    <row r="726" spans="1:12">
      <c r="A726" s="396"/>
      <c r="B726" s="396"/>
      <c r="C726" s="396"/>
      <c r="D726" s="396" t="s">
        <v>1650</v>
      </c>
      <c r="E726" s="397" t="s">
        <v>145</v>
      </c>
      <c r="F726" s="429" t="s">
        <v>12699</v>
      </c>
      <c r="G726" s="430">
        <v>92215</v>
      </c>
      <c r="H726" s="431" t="s">
        <v>6202</v>
      </c>
      <c r="I726" s="430" t="s">
        <v>146</v>
      </c>
      <c r="J726" s="396"/>
      <c r="K726" s="432">
        <v>606.52</v>
      </c>
      <c r="L726" s="396" t="s">
        <v>147</v>
      </c>
    </row>
    <row r="727" spans="1:12">
      <c r="A727" s="396"/>
      <c r="B727" s="396"/>
      <c r="C727" s="396"/>
      <c r="D727" s="396" t="s">
        <v>1650</v>
      </c>
      <c r="E727" s="397" t="s">
        <v>145</v>
      </c>
      <c r="F727" s="429" t="s">
        <v>12699</v>
      </c>
      <c r="G727" s="430">
        <v>94342</v>
      </c>
      <c r="H727" s="431" t="s">
        <v>3597</v>
      </c>
      <c r="I727" s="430" t="s">
        <v>1164</v>
      </c>
      <c r="J727" s="396"/>
      <c r="K727" s="432">
        <v>120.36</v>
      </c>
      <c r="L727" s="396" t="s">
        <v>147</v>
      </c>
    </row>
    <row r="728" spans="1:12">
      <c r="A728" s="396"/>
      <c r="B728" s="396"/>
      <c r="C728" s="396"/>
      <c r="D728" s="396" t="s">
        <v>1650</v>
      </c>
      <c r="E728" s="397" t="s">
        <v>145</v>
      </c>
      <c r="F728" s="429" t="s">
        <v>12699</v>
      </c>
      <c r="G728" s="430">
        <v>94319</v>
      </c>
      <c r="H728" s="431" t="s">
        <v>3591</v>
      </c>
      <c r="I728" s="430" t="s">
        <v>1164</v>
      </c>
      <c r="J728" s="396"/>
      <c r="K728" s="432">
        <v>77.319999999999993</v>
      </c>
      <c r="L728" s="396" t="s">
        <v>147</v>
      </c>
    </row>
    <row r="729" spans="1:12">
      <c r="A729" s="396"/>
      <c r="B729" s="396"/>
      <c r="C729" s="396"/>
      <c r="D729" s="396" t="s">
        <v>1650</v>
      </c>
      <c r="E729" s="397" t="s">
        <v>145</v>
      </c>
      <c r="F729" s="429" t="s">
        <v>12699</v>
      </c>
      <c r="G729" s="430">
        <v>94304</v>
      </c>
      <c r="H729" s="431" t="s">
        <v>3586</v>
      </c>
      <c r="I729" s="430" t="s">
        <v>1164</v>
      </c>
      <c r="J729" s="396"/>
      <c r="K729" s="432">
        <v>75.650000000000006</v>
      </c>
      <c r="L729" s="396" t="s">
        <v>147</v>
      </c>
    </row>
    <row r="730" spans="1:12">
      <c r="A730" s="396"/>
      <c r="B730" s="396"/>
      <c r="C730" s="396"/>
      <c r="D730" s="396" t="s">
        <v>1650</v>
      </c>
      <c r="E730" s="397" t="s">
        <v>145</v>
      </c>
      <c r="F730" s="429" t="s">
        <v>12699</v>
      </c>
      <c r="G730" s="430">
        <v>94306</v>
      </c>
      <c r="H730" s="431" t="s">
        <v>3587</v>
      </c>
      <c r="I730" s="430" t="s">
        <v>1164</v>
      </c>
      <c r="J730" s="396"/>
      <c r="K730" s="432">
        <v>69.47</v>
      </c>
      <c r="L730" s="396" t="s">
        <v>147</v>
      </c>
    </row>
    <row r="731" spans="1:12">
      <c r="A731" s="396"/>
      <c r="B731" s="396"/>
      <c r="C731" s="396"/>
      <c r="D731" s="396" t="s">
        <v>1650</v>
      </c>
      <c r="E731" s="397" t="s">
        <v>145</v>
      </c>
      <c r="F731" s="429" t="s">
        <v>12699</v>
      </c>
      <c r="G731" s="430">
        <v>94327</v>
      </c>
      <c r="H731" s="431" t="s">
        <v>3592</v>
      </c>
      <c r="I731" s="430" t="s">
        <v>1164</v>
      </c>
      <c r="J731" s="396"/>
      <c r="K731" s="432">
        <v>118.69</v>
      </c>
      <c r="L731" s="396" t="s">
        <v>147</v>
      </c>
    </row>
    <row r="732" spans="1:12">
      <c r="A732" s="396"/>
      <c r="B732" s="396"/>
      <c r="C732" s="396"/>
      <c r="D732" s="396" t="s">
        <v>1650</v>
      </c>
      <c r="E732" s="397" t="s">
        <v>145</v>
      </c>
      <c r="F732" s="429" t="s">
        <v>12699</v>
      </c>
      <c r="G732" s="430">
        <v>94329</v>
      </c>
      <c r="H732" s="431" t="s">
        <v>3593</v>
      </c>
      <c r="I732" s="430" t="s">
        <v>1164</v>
      </c>
      <c r="J732" s="396"/>
      <c r="K732" s="432">
        <v>112.51</v>
      </c>
      <c r="L732" s="396" t="s">
        <v>147</v>
      </c>
    </row>
    <row r="733" spans="1:12">
      <c r="A733" s="396"/>
      <c r="B733" s="396"/>
      <c r="C733" s="396"/>
      <c r="D733" s="396" t="s">
        <v>1650</v>
      </c>
      <c r="E733" s="397" t="s">
        <v>145</v>
      </c>
      <c r="F733" s="429" t="s">
        <v>12699</v>
      </c>
      <c r="G733" s="430">
        <v>94333</v>
      </c>
      <c r="H733" s="431" t="s">
        <v>3594</v>
      </c>
      <c r="I733" s="430" t="s">
        <v>1164</v>
      </c>
      <c r="J733" s="396"/>
      <c r="K733" s="432">
        <v>109.71</v>
      </c>
      <c r="L733" s="396" t="s">
        <v>147</v>
      </c>
    </row>
    <row r="734" spans="1:12">
      <c r="A734" s="396"/>
      <c r="B734" s="396"/>
      <c r="C734" s="396"/>
      <c r="D734" s="396" t="s">
        <v>2153</v>
      </c>
      <c r="E734" s="397" t="s">
        <v>145</v>
      </c>
      <c r="F734" s="429" t="s">
        <v>12688</v>
      </c>
      <c r="G734" s="430">
        <v>94310</v>
      </c>
      <c r="H734" s="431" t="s">
        <v>3588</v>
      </c>
      <c r="I734" s="430" t="s">
        <v>1164</v>
      </c>
      <c r="J734" s="396"/>
      <c r="K734" s="432">
        <v>66.67</v>
      </c>
      <c r="L734" s="396" t="s">
        <v>147</v>
      </c>
    </row>
    <row r="735" spans="1:12">
      <c r="A735" s="396"/>
      <c r="B735" s="396"/>
      <c r="C735" s="396"/>
      <c r="D735" s="396" t="s">
        <v>4190</v>
      </c>
      <c r="E735" s="397" t="s">
        <v>145</v>
      </c>
      <c r="F735" s="429" t="s">
        <v>12688</v>
      </c>
      <c r="G735" s="430">
        <v>104739</v>
      </c>
      <c r="H735" s="431" t="s">
        <v>3610</v>
      </c>
      <c r="I735" s="430" t="s">
        <v>1164</v>
      </c>
      <c r="J735" s="396"/>
      <c r="K735" s="432">
        <v>122.93</v>
      </c>
      <c r="L735" s="396" t="s">
        <v>147</v>
      </c>
    </row>
    <row r="736" spans="1:12">
      <c r="A736" s="396"/>
      <c r="B736" s="396"/>
      <c r="C736" s="396"/>
      <c r="D736" s="396" t="s">
        <v>4190</v>
      </c>
      <c r="E736" s="397" t="s">
        <v>145</v>
      </c>
      <c r="F736" s="429" t="s">
        <v>12688</v>
      </c>
      <c r="G736" s="430">
        <v>104738</v>
      </c>
      <c r="H736" s="431" t="s">
        <v>3609</v>
      </c>
      <c r="I736" s="430" t="s">
        <v>1164</v>
      </c>
      <c r="J736" s="396"/>
      <c r="K736" s="432">
        <v>79.89</v>
      </c>
      <c r="L736" s="396" t="s">
        <v>147</v>
      </c>
    </row>
    <row r="737" spans="1:12">
      <c r="A737" s="396"/>
      <c r="B737" s="396"/>
      <c r="C737" s="396"/>
      <c r="D737" s="396" t="s">
        <v>4190</v>
      </c>
      <c r="E737" s="397" t="s">
        <v>145</v>
      </c>
      <c r="F737" s="429" t="s">
        <v>12688</v>
      </c>
      <c r="G737" s="430">
        <v>94316</v>
      </c>
      <c r="H737" s="431" t="s">
        <v>3589</v>
      </c>
      <c r="I737" s="430" t="s">
        <v>1164</v>
      </c>
      <c r="J737" s="396"/>
      <c r="K737" s="432">
        <v>70.44</v>
      </c>
      <c r="L737" s="396" t="s">
        <v>147</v>
      </c>
    </row>
    <row r="738" spans="1:12">
      <c r="A738" s="396"/>
      <c r="B738" s="396"/>
      <c r="C738" s="396"/>
      <c r="D738" s="396" t="s">
        <v>4190</v>
      </c>
      <c r="E738" s="397" t="s">
        <v>145</v>
      </c>
      <c r="F738" s="429" t="s">
        <v>12688</v>
      </c>
      <c r="G738" s="430">
        <v>94318</v>
      </c>
      <c r="H738" s="431" t="s">
        <v>3590</v>
      </c>
      <c r="I738" s="430" t="s">
        <v>1164</v>
      </c>
      <c r="J738" s="396"/>
      <c r="K738" s="432">
        <v>65.28</v>
      </c>
      <c r="L738" s="396" t="s">
        <v>147</v>
      </c>
    </row>
    <row r="739" spans="1:12">
      <c r="A739" s="396"/>
      <c r="B739" s="396"/>
      <c r="C739" s="396"/>
      <c r="D739" s="396" t="s">
        <v>4190</v>
      </c>
      <c r="E739" s="397" t="s">
        <v>145</v>
      </c>
      <c r="F739" s="429" t="s">
        <v>12688</v>
      </c>
      <c r="G739" s="430">
        <v>94339</v>
      </c>
      <c r="H739" s="431" t="s">
        <v>3595</v>
      </c>
      <c r="I739" s="430" t="s">
        <v>1164</v>
      </c>
      <c r="J739" s="396"/>
      <c r="K739" s="432">
        <v>113.48</v>
      </c>
      <c r="L739" s="396" t="s">
        <v>147</v>
      </c>
    </row>
    <row r="740" spans="1:12">
      <c r="A740" s="396"/>
      <c r="B740" s="396"/>
      <c r="C740" s="396"/>
      <c r="D740" s="396" t="s">
        <v>4190</v>
      </c>
      <c r="E740" s="397" t="s">
        <v>145</v>
      </c>
      <c r="F740" s="429" t="s">
        <v>12688</v>
      </c>
      <c r="G740" s="430">
        <v>94341</v>
      </c>
      <c r="H740" s="431" t="s">
        <v>3596</v>
      </c>
      <c r="I740" s="430" t="s">
        <v>1164</v>
      </c>
      <c r="J740" s="396"/>
      <c r="K740" s="432">
        <v>108.32</v>
      </c>
      <c r="L740" s="396" t="s">
        <v>147</v>
      </c>
    </row>
    <row r="741" spans="1:12">
      <c r="A741" s="396"/>
      <c r="B741" s="396"/>
      <c r="C741" s="396"/>
      <c r="D741" s="396" t="s">
        <v>1650</v>
      </c>
      <c r="E741" s="397" t="s">
        <v>145</v>
      </c>
      <c r="F741" s="429" t="s">
        <v>12699</v>
      </c>
      <c r="G741" s="430">
        <v>104742</v>
      </c>
      <c r="H741" s="431" t="s">
        <v>3613</v>
      </c>
      <c r="I741" s="430" t="s">
        <v>121</v>
      </c>
      <c r="J741" s="396"/>
      <c r="K741" s="432">
        <v>7.94</v>
      </c>
      <c r="L741" s="396" t="s">
        <v>147</v>
      </c>
    </row>
    <row r="742" spans="1:12">
      <c r="A742" s="396"/>
      <c r="B742" s="396"/>
      <c r="C742" s="396"/>
      <c r="D742" s="396" t="s">
        <v>1650</v>
      </c>
      <c r="E742" s="397" t="s">
        <v>145</v>
      </c>
      <c r="F742" s="429" t="s">
        <v>12699</v>
      </c>
      <c r="G742" s="430">
        <v>93382</v>
      </c>
      <c r="H742" s="431" t="s">
        <v>3602</v>
      </c>
      <c r="I742" s="430" t="s">
        <v>1164</v>
      </c>
      <c r="J742" s="396"/>
      <c r="K742" s="432">
        <v>23.49</v>
      </c>
      <c r="L742" s="396" t="s">
        <v>147</v>
      </c>
    </row>
    <row r="743" spans="1:12">
      <c r="A743" s="396"/>
      <c r="B743" s="396"/>
      <c r="C743" s="396"/>
      <c r="D743" s="396" t="s">
        <v>1650</v>
      </c>
      <c r="E743" s="397" t="s">
        <v>145</v>
      </c>
      <c r="F743" s="429" t="s">
        <v>12699</v>
      </c>
      <c r="G743" s="430">
        <v>104737</v>
      </c>
      <c r="H743" s="431" t="s">
        <v>3608</v>
      </c>
      <c r="I743" s="430" t="s">
        <v>1164</v>
      </c>
      <c r="J743" s="396"/>
      <c r="K743" s="432">
        <v>19.899999999999999</v>
      </c>
      <c r="L743" s="396" t="s">
        <v>147</v>
      </c>
    </row>
    <row r="744" spans="1:12">
      <c r="A744" s="396"/>
      <c r="B744" s="396"/>
      <c r="C744" s="396"/>
      <c r="D744" s="396" t="s">
        <v>1650</v>
      </c>
      <c r="E744" s="397" t="s">
        <v>145</v>
      </c>
      <c r="F744" s="429" t="s">
        <v>12699</v>
      </c>
      <c r="G744" s="430">
        <v>93369</v>
      </c>
      <c r="H744" s="431" t="s">
        <v>7131</v>
      </c>
      <c r="I744" s="430" t="s">
        <v>1164</v>
      </c>
      <c r="J744" s="396"/>
      <c r="K744" s="432">
        <v>15.64</v>
      </c>
      <c r="L744" s="396" t="s">
        <v>147</v>
      </c>
    </row>
    <row r="745" spans="1:12">
      <c r="A745" s="396"/>
      <c r="B745" s="396"/>
      <c r="C745" s="396"/>
      <c r="D745" s="396" t="s">
        <v>1650</v>
      </c>
      <c r="E745" s="397" t="s">
        <v>145</v>
      </c>
      <c r="F745" s="429" t="s">
        <v>12699</v>
      </c>
      <c r="G745" s="430">
        <v>93373</v>
      </c>
      <c r="H745" s="431" t="s">
        <v>7132</v>
      </c>
      <c r="I745" s="430" t="s">
        <v>1164</v>
      </c>
      <c r="J745" s="396"/>
      <c r="K745" s="432">
        <v>12.84</v>
      </c>
      <c r="L745" s="396" t="s">
        <v>147</v>
      </c>
    </row>
    <row r="746" spans="1:12">
      <c r="A746" s="396"/>
      <c r="B746" s="396"/>
      <c r="C746" s="396"/>
      <c r="D746" s="396" t="s">
        <v>1650</v>
      </c>
      <c r="E746" s="397" t="s">
        <v>145</v>
      </c>
      <c r="F746" s="429" t="s">
        <v>12699</v>
      </c>
      <c r="G746" s="430">
        <v>93368</v>
      </c>
      <c r="H746" s="431" t="s">
        <v>3600</v>
      </c>
      <c r="I746" s="430" t="s">
        <v>1164</v>
      </c>
      <c r="J746" s="396"/>
      <c r="K746" s="432">
        <v>19.09</v>
      </c>
      <c r="L746" s="396" t="s">
        <v>147</v>
      </c>
    </row>
    <row r="747" spans="1:12">
      <c r="A747" s="396"/>
      <c r="B747" s="396"/>
      <c r="C747" s="396"/>
      <c r="D747" s="396" t="s">
        <v>1650</v>
      </c>
      <c r="E747" s="397" t="s">
        <v>145</v>
      </c>
      <c r="F747" s="429" t="s">
        <v>12699</v>
      </c>
      <c r="G747" s="430">
        <v>104729</v>
      </c>
      <c r="H747" s="431" t="s">
        <v>3604</v>
      </c>
      <c r="I747" s="430" t="s">
        <v>1164</v>
      </c>
      <c r="J747" s="396"/>
      <c r="K747" s="432">
        <v>15.69</v>
      </c>
      <c r="L747" s="396" t="s">
        <v>147</v>
      </c>
    </row>
    <row r="748" spans="1:12">
      <c r="A748" s="396"/>
      <c r="B748" s="396"/>
      <c r="C748" s="396"/>
      <c r="D748" s="396" t="s">
        <v>1650</v>
      </c>
      <c r="E748" s="397" t="s">
        <v>145</v>
      </c>
      <c r="F748" s="429" t="s">
        <v>12699</v>
      </c>
      <c r="G748" s="430">
        <v>93372</v>
      </c>
      <c r="H748" s="431" t="s">
        <v>3601</v>
      </c>
      <c r="I748" s="430" t="s">
        <v>1164</v>
      </c>
      <c r="J748" s="396"/>
      <c r="K748" s="432">
        <v>15.02</v>
      </c>
      <c r="L748" s="396" t="s">
        <v>147</v>
      </c>
    </row>
    <row r="749" spans="1:12">
      <c r="A749" s="396"/>
      <c r="B749" s="396"/>
      <c r="C749" s="396"/>
      <c r="D749" s="396" t="s">
        <v>1650</v>
      </c>
      <c r="E749" s="397" t="s">
        <v>145</v>
      </c>
      <c r="F749" s="429" t="s">
        <v>12699</v>
      </c>
      <c r="G749" s="430">
        <v>104731</v>
      </c>
      <c r="H749" s="431" t="s">
        <v>3606</v>
      </c>
      <c r="I749" s="430" t="s">
        <v>1164</v>
      </c>
      <c r="J749" s="396"/>
      <c r="K749" s="432">
        <v>11.63</v>
      </c>
      <c r="L749" s="396" t="s">
        <v>147</v>
      </c>
    </row>
    <row r="750" spans="1:12">
      <c r="A750" s="396"/>
      <c r="B750" s="396"/>
      <c r="C750" s="396"/>
      <c r="D750" s="396" t="s">
        <v>1650</v>
      </c>
      <c r="E750" s="397" t="s">
        <v>145</v>
      </c>
      <c r="F750" s="429" t="s">
        <v>12699</v>
      </c>
      <c r="G750" s="430">
        <v>93367</v>
      </c>
      <c r="H750" s="431" t="s">
        <v>3599</v>
      </c>
      <c r="I750" s="430" t="s">
        <v>1164</v>
      </c>
      <c r="J750" s="396"/>
      <c r="K750" s="432">
        <v>21.82</v>
      </c>
      <c r="L750" s="396" t="s">
        <v>147</v>
      </c>
    </row>
    <row r="751" spans="1:12">
      <c r="A751" s="396"/>
      <c r="B751" s="396"/>
      <c r="C751" s="396"/>
      <c r="D751" s="396" t="s">
        <v>1446</v>
      </c>
      <c r="E751" s="397" t="s">
        <v>145</v>
      </c>
      <c r="F751" s="429" t="s">
        <v>12699</v>
      </c>
      <c r="G751" s="430">
        <v>104728</v>
      </c>
      <c r="H751" s="431" t="s">
        <v>3603</v>
      </c>
      <c r="I751" s="430" t="s">
        <v>1164</v>
      </c>
      <c r="J751" s="396"/>
      <c r="K751" s="432">
        <v>18.41</v>
      </c>
      <c r="L751" s="396" t="s">
        <v>147</v>
      </c>
    </row>
    <row r="752" spans="1:12">
      <c r="A752" s="396"/>
      <c r="B752" s="396"/>
      <c r="C752" s="396"/>
      <c r="D752" s="396" t="s">
        <v>1446</v>
      </c>
      <c r="E752" s="397" t="s">
        <v>145</v>
      </c>
      <c r="F752" s="429" t="s">
        <v>12699</v>
      </c>
      <c r="G752" s="430">
        <v>104730</v>
      </c>
      <c r="H752" s="431" t="s">
        <v>3605</v>
      </c>
      <c r="I752" s="430" t="s">
        <v>1164</v>
      </c>
      <c r="J752" s="396"/>
      <c r="K752" s="432">
        <v>12.25</v>
      </c>
      <c r="L752" s="396" t="s">
        <v>147</v>
      </c>
    </row>
    <row r="753" spans="1:12">
      <c r="A753" s="396"/>
      <c r="B753" s="396"/>
      <c r="C753" s="396"/>
      <c r="D753" s="396" t="s">
        <v>1446</v>
      </c>
      <c r="E753" s="397" t="s">
        <v>145</v>
      </c>
      <c r="F753" s="429" t="s">
        <v>12699</v>
      </c>
      <c r="G753" s="430">
        <v>104732</v>
      </c>
      <c r="H753" s="431" t="s">
        <v>3607</v>
      </c>
      <c r="I753" s="430" t="s">
        <v>1164</v>
      </c>
      <c r="J753" s="396"/>
      <c r="K753" s="432">
        <v>9.4600000000000009</v>
      </c>
      <c r="L753" s="396" t="s">
        <v>147</v>
      </c>
    </row>
    <row r="754" spans="1:12">
      <c r="A754" s="396"/>
      <c r="B754" s="396"/>
      <c r="C754" s="396"/>
      <c r="D754" s="396" t="s">
        <v>1446</v>
      </c>
      <c r="E754" s="397" t="s">
        <v>145</v>
      </c>
      <c r="F754" s="429" t="s">
        <v>12699</v>
      </c>
      <c r="G754" s="430">
        <v>104740</v>
      </c>
      <c r="H754" s="431" t="s">
        <v>3611</v>
      </c>
      <c r="I754" s="430" t="s">
        <v>1164</v>
      </c>
      <c r="J754" s="396"/>
      <c r="K754" s="432">
        <v>26.06</v>
      </c>
      <c r="L754" s="396" t="s">
        <v>147</v>
      </c>
    </row>
    <row r="755" spans="1:12">
      <c r="A755" s="396"/>
      <c r="B755" s="396"/>
      <c r="C755" s="396"/>
      <c r="D755" s="396" t="s">
        <v>1446</v>
      </c>
      <c r="E755" s="397" t="s">
        <v>145</v>
      </c>
      <c r="F755" s="429" t="s">
        <v>12699</v>
      </c>
      <c r="G755" s="430">
        <v>104741</v>
      </c>
      <c r="H755" s="431" t="s">
        <v>3612</v>
      </c>
      <c r="I755" s="430" t="s">
        <v>1164</v>
      </c>
      <c r="J755" s="396"/>
      <c r="K755" s="432">
        <v>22.47</v>
      </c>
      <c r="L755" s="396" t="s">
        <v>147</v>
      </c>
    </row>
    <row r="756" spans="1:12">
      <c r="A756" s="396"/>
      <c r="B756" s="396"/>
      <c r="C756" s="396"/>
      <c r="D756" s="396" t="s">
        <v>1446</v>
      </c>
      <c r="E756" s="397" t="s">
        <v>145</v>
      </c>
      <c r="F756" s="429" t="s">
        <v>12699</v>
      </c>
      <c r="G756" s="430">
        <v>93381</v>
      </c>
      <c r="H756" s="431" t="s">
        <v>12710</v>
      </c>
      <c r="I756" s="430" t="s">
        <v>1164</v>
      </c>
      <c r="J756" s="396"/>
      <c r="K756" s="432">
        <v>11.45</v>
      </c>
      <c r="L756" s="396" t="s">
        <v>147</v>
      </c>
    </row>
    <row r="757" spans="1:12">
      <c r="A757" s="396"/>
      <c r="B757" s="396"/>
      <c r="C757" s="396"/>
      <c r="D757" s="396" t="s">
        <v>2094</v>
      </c>
      <c r="E757" s="397" t="s">
        <v>145</v>
      </c>
      <c r="F757" s="429" t="s">
        <v>12699</v>
      </c>
      <c r="G757" s="430">
        <v>93379</v>
      </c>
      <c r="H757" s="431" t="s">
        <v>12711</v>
      </c>
      <c r="I757" s="430" t="s">
        <v>1164</v>
      </c>
      <c r="J757" s="396"/>
      <c r="K757" s="432">
        <v>16.61</v>
      </c>
      <c r="L757" s="396" t="s">
        <v>147</v>
      </c>
    </row>
    <row r="758" spans="1:12">
      <c r="A758" s="396"/>
      <c r="B758" s="396"/>
      <c r="C758" s="396"/>
      <c r="D758" s="396" t="s">
        <v>2094</v>
      </c>
      <c r="E758" s="397" t="s">
        <v>145</v>
      </c>
      <c r="F758" s="429" t="s">
        <v>12699</v>
      </c>
      <c r="G758" s="430">
        <v>93380</v>
      </c>
      <c r="H758" s="431" t="s">
        <v>12712</v>
      </c>
      <c r="I758" s="430" t="s">
        <v>1164</v>
      </c>
      <c r="J758" s="396"/>
      <c r="K758" s="432">
        <v>14.13</v>
      </c>
      <c r="L758" s="396" t="s">
        <v>147</v>
      </c>
    </row>
    <row r="759" spans="1:12">
      <c r="A759" s="396"/>
      <c r="B759" s="396"/>
      <c r="C759" s="396"/>
      <c r="D759" s="396" t="s">
        <v>2094</v>
      </c>
      <c r="E759" s="397" t="s">
        <v>145</v>
      </c>
      <c r="F759" s="429" t="s">
        <v>12699</v>
      </c>
      <c r="G759" s="430">
        <v>93378</v>
      </c>
      <c r="H759" s="431" t="s">
        <v>12713</v>
      </c>
      <c r="I759" s="430" t="s">
        <v>1164</v>
      </c>
      <c r="J759" s="396"/>
      <c r="K759" s="432">
        <v>21.6</v>
      </c>
      <c r="L759" s="396" t="s">
        <v>147</v>
      </c>
    </row>
    <row r="760" spans="1:12">
      <c r="A760" s="396"/>
      <c r="B760" s="396"/>
      <c r="C760" s="396"/>
      <c r="D760" s="396" t="s">
        <v>2094</v>
      </c>
      <c r="E760" s="397" t="s">
        <v>145</v>
      </c>
      <c r="F760" s="429" t="s">
        <v>12699</v>
      </c>
      <c r="G760" s="430">
        <v>104733</v>
      </c>
      <c r="H760" s="431" t="s">
        <v>12714</v>
      </c>
      <c r="I760" s="430" t="s">
        <v>1164</v>
      </c>
      <c r="J760" s="396"/>
      <c r="K760" s="432">
        <v>18.010000000000002</v>
      </c>
      <c r="L760" s="396" t="s">
        <v>147</v>
      </c>
    </row>
    <row r="761" spans="1:12">
      <c r="A761" s="396"/>
      <c r="B761" s="396"/>
      <c r="C761" s="396"/>
      <c r="D761" s="396" t="s">
        <v>2094</v>
      </c>
      <c r="E761" s="397" t="s">
        <v>145</v>
      </c>
      <c r="F761" s="429" t="s">
        <v>12699</v>
      </c>
      <c r="G761" s="430">
        <v>104735</v>
      </c>
      <c r="H761" s="431" t="s">
        <v>12715</v>
      </c>
      <c r="I761" s="430" t="s">
        <v>1164</v>
      </c>
      <c r="J761" s="396"/>
      <c r="K761" s="432">
        <v>10.7</v>
      </c>
      <c r="L761" s="396" t="s">
        <v>147</v>
      </c>
    </row>
    <row r="762" spans="1:12">
      <c r="A762" s="396"/>
      <c r="B762" s="396"/>
      <c r="C762" s="396"/>
      <c r="D762" s="396" t="s">
        <v>2094</v>
      </c>
      <c r="E762" s="397" t="s">
        <v>145</v>
      </c>
      <c r="F762" s="429" t="s">
        <v>12699</v>
      </c>
      <c r="G762" s="430">
        <v>104734</v>
      </c>
      <c r="H762" s="431" t="s">
        <v>12716</v>
      </c>
      <c r="I762" s="430" t="s">
        <v>1164</v>
      </c>
      <c r="J762" s="396"/>
      <c r="K762" s="432">
        <v>13.11</v>
      </c>
      <c r="L762" s="396" t="s">
        <v>147</v>
      </c>
    </row>
    <row r="763" spans="1:12">
      <c r="A763" s="396"/>
      <c r="B763" s="396"/>
      <c r="C763" s="396"/>
      <c r="D763" s="396" t="s">
        <v>2094</v>
      </c>
      <c r="E763" s="397" t="s">
        <v>145</v>
      </c>
      <c r="F763" s="429" t="s">
        <v>12699</v>
      </c>
      <c r="G763" s="430">
        <v>104736</v>
      </c>
      <c r="H763" s="431" t="s">
        <v>12717</v>
      </c>
      <c r="I763" s="430" t="s">
        <v>1164</v>
      </c>
      <c r="J763" s="396"/>
      <c r="K763" s="432">
        <v>8.0500000000000007</v>
      </c>
      <c r="L763" s="396" t="s">
        <v>147</v>
      </c>
    </row>
    <row r="764" spans="1:12">
      <c r="A764" s="396"/>
      <c r="B764" s="396"/>
      <c r="C764" s="396"/>
      <c r="D764" s="396" t="s">
        <v>2094</v>
      </c>
      <c r="E764" s="397" t="s">
        <v>145</v>
      </c>
      <c r="F764" s="429" t="s">
        <v>12699</v>
      </c>
      <c r="G764" s="430">
        <v>105732</v>
      </c>
      <c r="H764" s="431" t="s">
        <v>7241</v>
      </c>
      <c r="I764" s="430" t="s">
        <v>1164</v>
      </c>
      <c r="J764" s="396"/>
      <c r="K764" s="432">
        <v>246.1</v>
      </c>
      <c r="L764" s="396" t="s">
        <v>147</v>
      </c>
    </row>
    <row r="765" spans="1:12">
      <c r="A765" s="396"/>
      <c r="B765" s="396"/>
      <c r="C765" s="396"/>
      <c r="D765" s="396" t="s">
        <v>1650</v>
      </c>
      <c r="E765" s="397" t="s">
        <v>145</v>
      </c>
      <c r="F765" s="429" t="s">
        <v>12699</v>
      </c>
      <c r="G765" s="430">
        <v>96397</v>
      </c>
      <c r="H765" s="431" t="s">
        <v>7143</v>
      </c>
      <c r="I765" s="430" t="s">
        <v>1164</v>
      </c>
      <c r="J765" s="396"/>
      <c r="K765" s="432">
        <v>241.87</v>
      </c>
      <c r="L765" s="396" t="s">
        <v>147</v>
      </c>
    </row>
    <row r="766" spans="1:12">
      <c r="A766" s="396"/>
      <c r="B766" s="396"/>
      <c r="C766" s="396"/>
      <c r="D766" s="396" t="s">
        <v>1650</v>
      </c>
      <c r="E766" s="397" t="s">
        <v>145</v>
      </c>
      <c r="F766" s="429" t="s">
        <v>12699</v>
      </c>
      <c r="G766" s="430">
        <v>105735</v>
      </c>
      <c r="H766" s="431" t="s">
        <v>7244</v>
      </c>
      <c r="I766" s="430" t="s">
        <v>1164</v>
      </c>
      <c r="J766" s="396"/>
      <c r="K766" s="432">
        <v>239.75</v>
      </c>
      <c r="L766" s="396" t="s">
        <v>147</v>
      </c>
    </row>
    <row r="767" spans="1:12">
      <c r="A767" s="396"/>
      <c r="B767" s="396"/>
      <c r="C767" s="396"/>
      <c r="D767" s="396" t="s">
        <v>1650</v>
      </c>
      <c r="E767" s="397" t="s">
        <v>145</v>
      </c>
      <c r="F767" s="429" t="s">
        <v>12699</v>
      </c>
      <c r="G767" s="430">
        <v>105727</v>
      </c>
      <c r="H767" s="431" t="s">
        <v>7236</v>
      </c>
      <c r="I767" s="430" t="s">
        <v>1164</v>
      </c>
      <c r="J767" s="396"/>
      <c r="K767" s="432">
        <v>176.04</v>
      </c>
      <c r="L767" s="396" t="s">
        <v>147</v>
      </c>
    </row>
    <row r="768" spans="1:12">
      <c r="A768" s="396"/>
      <c r="B768" s="396"/>
      <c r="C768" s="396"/>
      <c r="D768" s="396" t="s">
        <v>1650</v>
      </c>
      <c r="E768" s="397" t="s">
        <v>145</v>
      </c>
      <c r="F768" s="429" t="s">
        <v>12699</v>
      </c>
      <c r="G768" s="430">
        <v>96396</v>
      </c>
      <c r="H768" s="431" t="s">
        <v>7142</v>
      </c>
      <c r="I768" s="430" t="s">
        <v>1164</v>
      </c>
      <c r="J768" s="396"/>
      <c r="K768" s="432">
        <v>172.79</v>
      </c>
      <c r="L768" s="396" t="s">
        <v>147</v>
      </c>
    </row>
    <row r="769" spans="1:12">
      <c r="A769" s="396"/>
      <c r="B769" s="396"/>
      <c r="C769" s="396"/>
      <c r="D769" s="396" t="s">
        <v>1650</v>
      </c>
      <c r="E769" s="397" t="s">
        <v>145</v>
      </c>
      <c r="F769" s="429" t="s">
        <v>12699</v>
      </c>
      <c r="G769" s="430">
        <v>105730</v>
      </c>
      <c r="H769" s="431" t="s">
        <v>7239</v>
      </c>
      <c r="I769" s="430" t="s">
        <v>1164</v>
      </c>
      <c r="J769" s="396"/>
      <c r="K769" s="432">
        <v>171.14</v>
      </c>
      <c r="L769" s="396" t="s">
        <v>147</v>
      </c>
    </row>
    <row r="770" spans="1:12">
      <c r="A770" s="396"/>
      <c r="B770" s="396"/>
      <c r="C770" s="396"/>
      <c r="D770" s="396" t="s">
        <v>1650</v>
      </c>
      <c r="E770" s="397" t="s">
        <v>145</v>
      </c>
      <c r="F770" s="429" t="s">
        <v>12699</v>
      </c>
      <c r="G770" s="430">
        <v>105737</v>
      </c>
      <c r="H770" s="431" t="s">
        <v>7246</v>
      </c>
      <c r="I770" s="430" t="s">
        <v>1164</v>
      </c>
      <c r="J770" s="396"/>
      <c r="K770" s="432">
        <v>335.82</v>
      </c>
      <c r="L770" s="396" t="s">
        <v>147</v>
      </c>
    </row>
    <row r="771" spans="1:12">
      <c r="A771" s="396"/>
      <c r="B771" s="396"/>
      <c r="C771" s="396"/>
      <c r="D771" s="396" t="s">
        <v>1650</v>
      </c>
      <c r="E771" s="397" t="s">
        <v>145</v>
      </c>
      <c r="F771" s="429" t="s">
        <v>12699</v>
      </c>
      <c r="G771" s="430">
        <v>96398</v>
      </c>
      <c r="H771" s="431" t="s">
        <v>7144</v>
      </c>
      <c r="I771" s="430" t="s">
        <v>1164</v>
      </c>
      <c r="J771" s="396"/>
      <c r="K771" s="432">
        <v>332.66</v>
      </c>
      <c r="L771" s="396" t="s">
        <v>147</v>
      </c>
    </row>
    <row r="772" spans="1:12">
      <c r="A772" s="396"/>
      <c r="B772" s="396"/>
      <c r="C772" s="396"/>
      <c r="D772" s="396" t="s">
        <v>1650</v>
      </c>
      <c r="E772" s="397" t="s">
        <v>145</v>
      </c>
      <c r="F772" s="429" t="s">
        <v>12699</v>
      </c>
      <c r="G772" s="430">
        <v>105740</v>
      </c>
      <c r="H772" s="431" t="s">
        <v>7249</v>
      </c>
      <c r="I772" s="430" t="s">
        <v>1164</v>
      </c>
      <c r="J772" s="396"/>
      <c r="K772" s="432">
        <v>330.97</v>
      </c>
      <c r="L772" s="396" t="s">
        <v>147</v>
      </c>
    </row>
    <row r="773" spans="1:12">
      <c r="A773" s="396"/>
      <c r="B773" s="396"/>
      <c r="C773" s="396"/>
      <c r="D773" s="396" t="s">
        <v>1650</v>
      </c>
      <c r="E773" s="397" t="s">
        <v>145</v>
      </c>
      <c r="F773" s="429" t="s">
        <v>12699</v>
      </c>
      <c r="G773" s="430">
        <v>105749</v>
      </c>
      <c r="H773" s="431" t="s">
        <v>7258</v>
      </c>
      <c r="I773" s="430" t="s">
        <v>1164</v>
      </c>
      <c r="J773" s="396"/>
      <c r="K773" s="432">
        <v>157.55000000000001</v>
      </c>
      <c r="L773" s="396" t="s">
        <v>147</v>
      </c>
    </row>
    <row r="774" spans="1:12">
      <c r="A774" s="396"/>
      <c r="B774" s="396"/>
      <c r="C774" s="396"/>
      <c r="D774" s="396" t="s">
        <v>1650</v>
      </c>
      <c r="E774" s="397" t="s">
        <v>145</v>
      </c>
      <c r="F774" s="429" t="s">
        <v>12699</v>
      </c>
      <c r="G774" s="430">
        <v>96400</v>
      </c>
      <c r="H774" s="431" t="s">
        <v>7146</v>
      </c>
      <c r="I774" s="430" t="s">
        <v>1164</v>
      </c>
      <c r="J774" s="396"/>
      <c r="K774" s="432">
        <v>155.81</v>
      </c>
      <c r="L774" s="396" t="s">
        <v>147</v>
      </c>
    </row>
    <row r="775" spans="1:12">
      <c r="A775" s="396"/>
      <c r="B775" s="396"/>
      <c r="C775" s="396"/>
      <c r="D775" s="396" t="s">
        <v>4432</v>
      </c>
      <c r="E775" s="397" t="s">
        <v>145</v>
      </c>
      <c r="F775" s="429" t="s">
        <v>12699</v>
      </c>
      <c r="G775" s="430">
        <v>105752</v>
      </c>
      <c r="H775" s="431" t="s">
        <v>7261</v>
      </c>
      <c r="I775" s="430" t="s">
        <v>1164</v>
      </c>
      <c r="J775" s="396"/>
      <c r="K775" s="432">
        <v>154.30000000000001</v>
      </c>
      <c r="L775" s="396" t="s">
        <v>4588</v>
      </c>
    </row>
    <row r="776" spans="1:12">
      <c r="A776" s="396"/>
      <c r="B776" s="396"/>
      <c r="C776" s="396"/>
      <c r="D776" s="396" t="s">
        <v>4432</v>
      </c>
      <c r="E776" s="397" t="s">
        <v>145</v>
      </c>
      <c r="F776" s="429" t="s">
        <v>12699</v>
      </c>
      <c r="G776" s="430">
        <v>105754</v>
      </c>
      <c r="H776" s="431" t="s">
        <v>7263</v>
      </c>
      <c r="I776" s="430" t="s">
        <v>1164</v>
      </c>
      <c r="J776" s="396"/>
      <c r="K776" s="432">
        <v>152.86000000000001</v>
      </c>
      <c r="L776" s="396" t="s">
        <v>4588</v>
      </c>
    </row>
    <row r="777" spans="1:12">
      <c r="A777" s="396"/>
      <c r="B777" s="396"/>
      <c r="C777" s="396"/>
      <c r="D777" s="396" t="s">
        <v>4432</v>
      </c>
      <c r="E777" s="397" t="s">
        <v>145</v>
      </c>
      <c r="F777" s="429" t="s">
        <v>12699</v>
      </c>
      <c r="G777" s="430">
        <v>105742</v>
      </c>
      <c r="H777" s="431" t="s">
        <v>7251</v>
      </c>
      <c r="I777" s="430" t="s">
        <v>1164</v>
      </c>
      <c r="J777" s="396"/>
      <c r="K777" s="432">
        <v>120.24</v>
      </c>
      <c r="L777" s="396" t="s">
        <v>4588</v>
      </c>
    </row>
    <row r="778" spans="1:12">
      <c r="A778" s="396"/>
      <c r="B778" s="396"/>
      <c r="C778" s="396"/>
      <c r="D778" s="396" t="s">
        <v>4432</v>
      </c>
      <c r="E778" s="397" t="s">
        <v>145</v>
      </c>
      <c r="F778" s="429" t="s">
        <v>12699</v>
      </c>
      <c r="G778" s="430">
        <v>96399</v>
      </c>
      <c r="H778" s="431" t="s">
        <v>7145</v>
      </c>
      <c r="I778" s="430" t="s">
        <v>1164</v>
      </c>
      <c r="J778" s="396"/>
      <c r="K778" s="432">
        <v>118.72</v>
      </c>
      <c r="L778" s="396" t="s">
        <v>4588</v>
      </c>
    </row>
    <row r="779" spans="1:12">
      <c r="A779" s="396"/>
      <c r="B779" s="396"/>
      <c r="C779" s="396"/>
      <c r="D779" s="396" t="s">
        <v>4432</v>
      </c>
      <c r="E779" s="397" t="s">
        <v>145</v>
      </c>
      <c r="F779" s="429" t="s">
        <v>12699</v>
      </c>
      <c r="G779" s="430">
        <v>105745</v>
      </c>
      <c r="H779" s="431" t="s">
        <v>7254</v>
      </c>
      <c r="I779" s="430" t="s">
        <v>1164</v>
      </c>
      <c r="J779" s="396"/>
      <c r="K779" s="432">
        <v>117.21</v>
      </c>
      <c r="L779" s="396" t="s">
        <v>4588</v>
      </c>
    </row>
    <row r="780" spans="1:12">
      <c r="A780" s="396"/>
      <c r="B780" s="396"/>
      <c r="C780" s="396"/>
      <c r="D780" s="396" t="s">
        <v>4432</v>
      </c>
      <c r="E780" s="397" t="s">
        <v>145</v>
      </c>
      <c r="F780" s="429" t="s">
        <v>12699</v>
      </c>
      <c r="G780" s="430">
        <v>105747</v>
      </c>
      <c r="H780" s="431" t="s">
        <v>7256</v>
      </c>
      <c r="I780" s="430" t="s">
        <v>1164</v>
      </c>
      <c r="J780" s="396"/>
      <c r="K780" s="432">
        <v>115.67</v>
      </c>
      <c r="L780" s="396" t="s">
        <v>4588</v>
      </c>
    </row>
    <row r="781" spans="1:12">
      <c r="A781" s="396"/>
      <c r="B781" s="396"/>
      <c r="C781" s="396"/>
      <c r="D781" s="396" t="s">
        <v>149</v>
      </c>
      <c r="E781" s="397" t="s">
        <v>145</v>
      </c>
      <c r="F781" s="429" t="s">
        <v>12709</v>
      </c>
      <c r="G781" s="430">
        <v>105657</v>
      </c>
      <c r="H781" s="431" t="s">
        <v>7202</v>
      </c>
      <c r="I781" s="430" t="s">
        <v>1164</v>
      </c>
      <c r="J781" s="396"/>
      <c r="K781" s="432">
        <v>182.1</v>
      </c>
      <c r="L781" s="396" t="s">
        <v>147</v>
      </c>
    </row>
    <row r="782" spans="1:12">
      <c r="A782" s="396"/>
      <c r="B782" s="396"/>
      <c r="C782" s="396"/>
      <c r="D782" s="396" t="s">
        <v>149</v>
      </c>
      <c r="E782" s="397" t="s">
        <v>145</v>
      </c>
      <c r="F782" s="429" t="s">
        <v>12709</v>
      </c>
      <c r="G782" s="430">
        <v>100566</v>
      </c>
      <c r="H782" s="431" t="s">
        <v>7149</v>
      </c>
      <c r="I782" s="430" t="s">
        <v>1164</v>
      </c>
      <c r="J782" s="396"/>
      <c r="K782" s="432">
        <v>175.53</v>
      </c>
      <c r="L782" s="396" t="s">
        <v>147</v>
      </c>
    </row>
    <row r="783" spans="1:12">
      <c r="A783" s="396"/>
      <c r="B783" s="396"/>
      <c r="C783" s="396"/>
      <c r="D783" s="396" t="s">
        <v>149</v>
      </c>
      <c r="E783" s="397" t="s">
        <v>145</v>
      </c>
      <c r="F783" s="429" t="s">
        <v>12709</v>
      </c>
      <c r="G783" s="430">
        <v>105666</v>
      </c>
      <c r="H783" s="431" t="s">
        <v>7211</v>
      </c>
      <c r="I783" s="430" t="s">
        <v>1164</v>
      </c>
      <c r="J783" s="396"/>
      <c r="K783" s="432">
        <v>172.24</v>
      </c>
      <c r="L783" s="396" t="s">
        <v>147</v>
      </c>
    </row>
    <row r="784" spans="1:12">
      <c r="A784" s="396"/>
      <c r="B784" s="396"/>
      <c r="C784" s="396"/>
      <c r="D784" s="396" t="s">
        <v>149</v>
      </c>
      <c r="E784" s="397" t="s">
        <v>145</v>
      </c>
      <c r="F784" s="429" t="s">
        <v>12709</v>
      </c>
      <c r="G784" s="430">
        <v>105639</v>
      </c>
      <c r="H784" s="431" t="s">
        <v>12719</v>
      </c>
      <c r="I784" s="430" t="s">
        <v>1164</v>
      </c>
      <c r="J784" s="396"/>
      <c r="K784" s="432">
        <v>211.7</v>
      </c>
      <c r="L784" s="396" t="s">
        <v>147</v>
      </c>
    </row>
    <row r="785" spans="1:12">
      <c r="A785" s="396"/>
      <c r="B785" s="396"/>
      <c r="C785" s="396"/>
      <c r="D785" s="396" t="s">
        <v>149</v>
      </c>
      <c r="E785" s="397" t="s">
        <v>145</v>
      </c>
      <c r="F785" s="429" t="s">
        <v>12709</v>
      </c>
      <c r="G785" s="430">
        <v>105645</v>
      </c>
      <c r="H785" s="431" t="s">
        <v>12720</v>
      </c>
      <c r="I785" s="430" t="s">
        <v>1164</v>
      </c>
      <c r="J785" s="396"/>
      <c r="K785" s="432">
        <v>208.45</v>
      </c>
      <c r="L785" s="396" t="s">
        <v>147</v>
      </c>
    </row>
    <row r="786" spans="1:12">
      <c r="A786" s="396"/>
      <c r="B786" s="396"/>
      <c r="C786" s="396"/>
      <c r="D786" s="396" t="s">
        <v>144</v>
      </c>
      <c r="E786" s="397" t="s">
        <v>145</v>
      </c>
      <c r="F786" s="429" t="s">
        <v>12709</v>
      </c>
      <c r="G786" s="430">
        <v>105651</v>
      </c>
      <c r="H786" s="431" t="s">
        <v>12721</v>
      </c>
      <c r="I786" s="430" t="s">
        <v>1164</v>
      </c>
      <c r="J786" s="396"/>
      <c r="K786" s="432">
        <v>206.8</v>
      </c>
      <c r="L786" s="396" t="s">
        <v>147</v>
      </c>
    </row>
    <row r="787" spans="1:12">
      <c r="A787" s="396"/>
      <c r="B787" s="396"/>
      <c r="C787" s="396"/>
      <c r="D787" s="396" t="s">
        <v>144</v>
      </c>
      <c r="E787" s="397" t="s">
        <v>145</v>
      </c>
      <c r="F787" s="429" t="s">
        <v>12709</v>
      </c>
      <c r="G787" s="430">
        <v>105658</v>
      </c>
      <c r="H787" s="431" t="s">
        <v>7203</v>
      </c>
      <c r="I787" s="430" t="s">
        <v>1164</v>
      </c>
      <c r="J787" s="396"/>
      <c r="K787" s="432">
        <v>215.38</v>
      </c>
      <c r="L787" s="396" t="s">
        <v>147</v>
      </c>
    </row>
    <row r="788" spans="1:12">
      <c r="A788" s="396"/>
      <c r="B788" s="396"/>
      <c r="C788" s="396"/>
      <c r="D788" s="396" t="s">
        <v>144</v>
      </c>
      <c r="E788" s="397" t="s">
        <v>145</v>
      </c>
      <c r="F788" s="429" t="s">
        <v>12709</v>
      </c>
      <c r="G788" s="430">
        <v>100567</v>
      </c>
      <c r="H788" s="431" t="s">
        <v>7150</v>
      </c>
      <c r="I788" s="430" t="s">
        <v>1164</v>
      </c>
      <c r="J788" s="396"/>
      <c r="K788" s="432">
        <v>208.81</v>
      </c>
      <c r="L788" s="396" t="s">
        <v>147</v>
      </c>
    </row>
    <row r="789" spans="1:12">
      <c r="A789" s="396"/>
      <c r="B789" s="396"/>
      <c r="C789" s="396"/>
      <c r="D789" s="396" t="s">
        <v>144</v>
      </c>
      <c r="E789" s="397" t="s">
        <v>145</v>
      </c>
      <c r="F789" s="429" t="s">
        <v>12709</v>
      </c>
      <c r="G789" s="430">
        <v>105667</v>
      </c>
      <c r="H789" s="431" t="s">
        <v>7212</v>
      </c>
      <c r="I789" s="430" t="s">
        <v>1164</v>
      </c>
      <c r="J789" s="396"/>
      <c r="K789" s="432">
        <v>205.52</v>
      </c>
      <c r="L789" s="396" t="s">
        <v>147</v>
      </c>
    </row>
    <row r="790" spans="1:12">
      <c r="A790" s="396"/>
      <c r="B790" s="396"/>
      <c r="C790" s="396"/>
      <c r="D790" s="396" t="s">
        <v>144</v>
      </c>
      <c r="E790" s="397" t="s">
        <v>145</v>
      </c>
      <c r="F790" s="429" t="s">
        <v>12709</v>
      </c>
      <c r="G790" s="430">
        <v>105640</v>
      </c>
      <c r="H790" s="431" t="s">
        <v>12722</v>
      </c>
      <c r="I790" s="430" t="s">
        <v>1164</v>
      </c>
      <c r="J790" s="396"/>
      <c r="K790" s="432">
        <v>242.78</v>
      </c>
      <c r="L790" s="396" t="s">
        <v>147</v>
      </c>
    </row>
    <row r="791" spans="1:12">
      <c r="A791" s="396"/>
      <c r="B791" s="396"/>
      <c r="C791" s="396"/>
      <c r="D791" s="396" t="s">
        <v>144</v>
      </c>
      <c r="E791" s="397" t="s">
        <v>145</v>
      </c>
      <c r="F791" s="429" t="s">
        <v>12709</v>
      </c>
      <c r="G791" s="430">
        <v>105646</v>
      </c>
      <c r="H791" s="431" t="s">
        <v>12723</v>
      </c>
      <c r="I791" s="430" t="s">
        <v>1164</v>
      </c>
      <c r="J791" s="396"/>
      <c r="K791" s="432">
        <v>239.53</v>
      </c>
      <c r="L791" s="396" t="s">
        <v>147</v>
      </c>
    </row>
    <row r="792" spans="1:12">
      <c r="A792" s="396"/>
      <c r="B792" s="396"/>
      <c r="C792" s="396"/>
      <c r="D792" s="396" t="s">
        <v>144</v>
      </c>
      <c r="E792" s="397" t="s">
        <v>145</v>
      </c>
      <c r="F792" s="429" t="s">
        <v>12709</v>
      </c>
      <c r="G792" s="430">
        <v>105652</v>
      </c>
      <c r="H792" s="431" t="s">
        <v>12724</v>
      </c>
      <c r="I792" s="430" t="s">
        <v>1164</v>
      </c>
      <c r="J792" s="396"/>
      <c r="K792" s="432">
        <v>237.88</v>
      </c>
      <c r="L792" s="396" t="s">
        <v>147</v>
      </c>
    </row>
    <row r="793" spans="1:12">
      <c r="A793" s="396"/>
      <c r="B793" s="396"/>
      <c r="C793" s="396"/>
      <c r="D793" s="396" t="s">
        <v>144</v>
      </c>
      <c r="E793" s="397" t="s">
        <v>145</v>
      </c>
      <c r="F793" s="429" t="s">
        <v>12709</v>
      </c>
      <c r="G793" s="430">
        <v>105659</v>
      </c>
      <c r="H793" s="431" t="s">
        <v>7204</v>
      </c>
      <c r="I793" s="430" t="s">
        <v>1164</v>
      </c>
      <c r="J793" s="396"/>
      <c r="K793" s="432">
        <v>248.19</v>
      </c>
      <c r="L793" s="396" t="s">
        <v>147</v>
      </c>
    </row>
    <row r="794" spans="1:12">
      <c r="A794" s="396"/>
      <c r="B794" s="396"/>
      <c r="C794" s="396"/>
      <c r="D794" s="396" t="s">
        <v>144</v>
      </c>
      <c r="E794" s="397" t="s">
        <v>145</v>
      </c>
      <c r="F794" s="429" t="s">
        <v>12709</v>
      </c>
      <c r="G794" s="430">
        <v>100568</v>
      </c>
      <c r="H794" s="431" t="s">
        <v>7151</v>
      </c>
      <c r="I794" s="430" t="s">
        <v>1164</v>
      </c>
      <c r="J794" s="396"/>
      <c r="K794" s="432">
        <v>241.62</v>
      </c>
      <c r="L794" s="396" t="s">
        <v>147</v>
      </c>
    </row>
    <row r="795" spans="1:12">
      <c r="A795" s="396"/>
      <c r="B795" s="396"/>
      <c r="C795" s="396"/>
      <c r="D795" s="396" t="s">
        <v>1856</v>
      </c>
      <c r="E795" s="397" t="s">
        <v>145</v>
      </c>
      <c r="F795" s="429" t="s">
        <v>13272</v>
      </c>
      <c r="G795" s="430">
        <v>105668</v>
      </c>
      <c r="H795" s="431" t="s">
        <v>7213</v>
      </c>
      <c r="I795" s="430" t="s">
        <v>1164</v>
      </c>
      <c r="J795" s="396"/>
      <c r="K795" s="432">
        <v>238.33</v>
      </c>
      <c r="L795" s="396" t="s">
        <v>147</v>
      </c>
    </row>
    <row r="796" spans="1:12">
      <c r="A796" s="396"/>
      <c r="B796" s="396"/>
      <c r="C796" s="396"/>
      <c r="D796" s="396" t="s">
        <v>1856</v>
      </c>
      <c r="E796" s="397" t="s">
        <v>145</v>
      </c>
      <c r="F796" s="429" t="s">
        <v>13272</v>
      </c>
      <c r="G796" s="430">
        <v>105641</v>
      </c>
      <c r="H796" s="431" t="s">
        <v>12725</v>
      </c>
      <c r="I796" s="430" t="s">
        <v>1164</v>
      </c>
      <c r="J796" s="396"/>
      <c r="K796" s="432">
        <v>273.86</v>
      </c>
      <c r="L796" s="396" t="s">
        <v>147</v>
      </c>
    </row>
    <row r="797" spans="1:12">
      <c r="A797" s="396"/>
      <c r="B797" s="396"/>
      <c r="C797" s="396"/>
      <c r="D797" s="396" t="s">
        <v>1856</v>
      </c>
      <c r="E797" s="397" t="s">
        <v>145</v>
      </c>
      <c r="F797" s="429" t="s">
        <v>13272</v>
      </c>
      <c r="G797" s="430">
        <v>105647</v>
      </c>
      <c r="H797" s="431" t="s">
        <v>12726</v>
      </c>
      <c r="I797" s="430" t="s">
        <v>1164</v>
      </c>
      <c r="J797" s="396"/>
      <c r="K797" s="432">
        <v>270.61</v>
      </c>
      <c r="L797" s="396" t="s">
        <v>147</v>
      </c>
    </row>
    <row r="798" spans="1:12">
      <c r="A798" s="396"/>
      <c r="B798" s="396"/>
      <c r="C798" s="396"/>
      <c r="D798" s="396" t="s">
        <v>1856</v>
      </c>
      <c r="E798" s="397" t="s">
        <v>145</v>
      </c>
      <c r="F798" s="429" t="s">
        <v>13272</v>
      </c>
      <c r="G798" s="430">
        <v>105653</v>
      </c>
      <c r="H798" s="431" t="s">
        <v>12727</v>
      </c>
      <c r="I798" s="430" t="s">
        <v>1164</v>
      </c>
      <c r="J798" s="396"/>
      <c r="K798" s="432">
        <v>268.95999999999998</v>
      </c>
      <c r="L798" s="396" t="s">
        <v>147</v>
      </c>
    </row>
    <row r="799" spans="1:12">
      <c r="A799" s="396"/>
      <c r="B799" s="396"/>
      <c r="C799" s="396"/>
      <c r="D799" s="396" t="s">
        <v>1856</v>
      </c>
      <c r="E799" s="397" t="s">
        <v>145</v>
      </c>
      <c r="F799" s="429" t="s">
        <v>13272</v>
      </c>
      <c r="G799" s="430">
        <v>105710</v>
      </c>
      <c r="H799" s="431" t="s">
        <v>7232</v>
      </c>
      <c r="I799" s="430" t="s">
        <v>1164</v>
      </c>
      <c r="J799" s="396"/>
      <c r="K799" s="432">
        <v>111.06</v>
      </c>
      <c r="L799" s="396" t="s">
        <v>147</v>
      </c>
    </row>
    <row r="800" spans="1:12">
      <c r="A800" s="396"/>
      <c r="B800" s="396"/>
      <c r="C800" s="396"/>
      <c r="D800" s="396" t="s">
        <v>1907</v>
      </c>
      <c r="E800" s="397" t="s">
        <v>145</v>
      </c>
      <c r="F800" s="429" t="s">
        <v>12976</v>
      </c>
      <c r="G800" s="430">
        <v>100564</v>
      </c>
      <c r="H800" s="431" t="s">
        <v>7147</v>
      </c>
      <c r="I800" s="430" t="s">
        <v>1164</v>
      </c>
      <c r="J800" s="396"/>
      <c r="K800" s="432">
        <v>104.5</v>
      </c>
      <c r="L800" s="396" t="s">
        <v>147</v>
      </c>
    </row>
    <row r="801" spans="1:12">
      <c r="A801" s="396"/>
      <c r="B801" s="396"/>
      <c r="C801" s="396"/>
      <c r="D801" s="396" t="s">
        <v>2094</v>
      </c>
      <c r="E801" s="397" t="s">
        <v>145</v>
      </c>
      <c r="F801" s="429" t="s">
        <v>12976</v>
      </c>
      <c r="G801" s="430">
        <v>105711</v>
      </c>
      <c r="H801" s="431" t="s">
        <v>7233</v>
      </c>
      <c r="I801" s="430" t="s">
        <v>1164</v>
      </c>
      <c r="J801" s="396"/>
      <c r="K801" s="432">
        <v>101.21</v>
      </c>
      <c r="L801" s="396" t="s">
        <v>147</v>
      </c>
    </row>
    <row r="802" spans="1:12">
      <c r="A802" s="396"/>
      <c r="B802" s="396"/>
      <c r="C802" s="396"/>
      <c r="D802" s="396" t="s">
        <v>4028</v>
      </c>
      <c r="E802" s="397" t="s">
        <v>145</v>
      </c>
      <c r="F802" s="429" t="s">
        <v>13086</v>
      </c>
      <c r="G802" s="430">
        <v>105705</v>
      </c>
      <c r="H802" s="431" t="s">
        <v>12728</v>
      </c>
      <c r="I802" s="430" t="s">
        <v>1164</v>
      </c>
      <c r="J802" s="396"/>
      <c r="K802" s="432">
        <v>149.53</v>
      </c>
      <c r="L802" s="396" t="s">
        <v>147</v>
      </c>
    </row>
    <row r="803" spans="1:12">
      <c r="A803" s="396"/>
      <c r="B803" s="396"/>
      <c r="C803" s="396"/>
      <c r="D803" s="396" t="s">
        <v>4028</v>
      </c>
      <c r="E803" s="397" t="s">
        <v>145</v>
      </c>
      <c r="F803" s="429" t="s">
        <v>13086</v>
      </c>
      <c r="G803" s="430">
        <v>105706</v>
      </c>
      <c r="H803" s="431" t="s">
        <v>12729</v>
      </c>
      <c r="I803" s="430" t="s">
        <v>1164</v>
      </c>
      <c r="J803" s="396"/>
      <c r="K803" s="432">
        <v>146.28</v>
      </c>
      <c r="L803" s="396" t="s">
        <v>147</v>
      </c>
    </row>
    <row r="804" spans="1:12">
      <c r="A804" s="396"/>
      <c r="B804" s="396"/>
      <c r="C804" s="396"/>
      <c r="D804" s="396" t="s">
        <v>4028</v>
      </c>
      <c r="E804" s="397" t="s">
        <v>145</v>
      </c>
      <c r="F804" s="429" t="s">
        <v>13086</v>
      </c>
      <c r="G804" s="430">
        <v>105708</v>
      </c>
      <c r="H804" s="431" t="s">
        <v>12730</v>
      </c>
      <c r="I804" s="430" t="s">
        <v>1164</v>
      </c>
      <c r="J804" s="396"/>
      <c r="K804" s="432">
        <v>144.63</v>
      </c>
      <c r="L804" s="396" t="s">
        <v>147</v>
      </c>
    </row>
    <row r="805" spans="1:12">
      <c r="A805" s="396"/>
      <c r="B805" s="396"/>
      <c r="C805" s="396"/>
      <c r="D805" s="396" t="s">
        <v>4028</v>
      </c>
      <c r="E805" s="397" t="s">
        <v>145</v>
      </c>
      <c r="F805" s="429" t="s">
        <v>13086</v>
      </c>
      <c r="G805" s="430">
        <v>105690</v>
      </c>
      <c r="H805" s="431" t="s">
        <v>7217</v>
      </c>
      <c r="I805" s="430" t="s">
        <v>1164</v>
      </c>
      <c r="J805" s="396"/>
      <c r="K805" s="432">
        <v>168.97</v>
      </c>
      <c r="L805" s="396" t="s">
        <v>147</v>
      </c>
    </row>
    <row r="806" spans="1:12">
      <c r="A806" s="396"/>
      <c r="B806" s="396"/>
      <c r="C806" s="396"/>
      <c r="D806" s="396" t="s">
        <v>4028</v>
      </c>
      <c r="E806" s="397" t="s">
        <v>145</v>
      </c>
      <c r="F806" s="429" t="s">
        <v>13086</v>
      </c>
      <c r="G806" s="430">
        <v>100569</v>
      </c>
      <c r="H806" s="431" t="s">
        <v>7152</v>
      </c>
      <c r="I806" s="430" t="s">
        <v>1164</v>
      </c>
      <c r="J806" s="396"/>
      <c r="K806" s="432">
        <v>162.4</v>
      </c>
      <c r="L806" s="396" t="s">
        <v>147</v>
      </c>
    </row>
    <row r="807" spans="1:12">
      <c r="A807" s="396"/>
      <c r="B807" s="396"/>
      <c r="C807" s="396"/>
      <c r="D807" s="396" t="s">
        <v>1907</v>
      </c>
      <c r="E807" s="397" t="s">
        <v>145</v>
      </c>
      <c r="F807" s="429" t="s">
        <v>12976</v>
      </c>
      <c r="G807" s="430">
        <v>105699</v>
      </c>
      <c r="H807" s="431" t="s">
        <v>7226</v>
      </c>
      <c r="I807" s="430" t="s">
        <v>1164</v>
      </c>
      <c r="J807" s="396"/>
      <c r="K807" s="432">
        <v>159.11000000000001</v>
      </c>
      <c r="L807" s="396" t="s">
        <v>147</v>
      </c>
    </row>
    <row r="808" spans="1:12">
      <c r="A808" s="396"/>
      <c r="B808" s="396"/>
      <c r="C808" s="396"/>
      <c r="D808" s="396" t="s">
        <v>1907</v>
      </c>
      <c r="E808" s="397" t="s">
        <v>145</v>
      </c>
      <c r="F808" s="429" t="s">
        <v>12976</v>
      </c>
      <c r="G808" s="430">
        <v>105672</v>
      </c>
      <c r="H808" s="431" t="s">
        <v>12731</v>
      </c>
      <c r="I808" s="430" t="s">
        <v>1164</v>
      </c>
      <c r="J808" s="396"/>
      <c r="K808" s="432">
        <v>191.72</v>
      </c>
      <c r="L808" s="396" t="s">
        <v>147</v>
      </c>
    </row>
    <row r="809" spans="1:12">
      <c r="A809" s="396"/>
      <c r="B809" s="396"/>
      <c r="C809" s="396"/>
      <c r="D809" s="396" t="s">
        <v>4028</v>
      </c>
      <c r="E809" s="397" t="s">
        <v>145</v>
      </c>
      <c r="F809" s="429" t="s">
        <v>13086</v>
      </c>
      <c r="G809" s="430">
        <v>105678</v>
      </c>
      <c r="H809" s="431" t="s">
        <v>12732</v>
      </c>
      <c r="I809" s="430" t="s">
        <v>1164</v>
      </c>
      <c r="J809" s="396"/>
      <c r="K809" s="432">
        <v>188.47</v>
      </c>
      <c r="L809" s="396" t="s">
        <v>147</v>
      </c>
    </row>
    <row r="810" spans="1:12">
      <c r="A810" s="396"/>
      <c r="B810" s="396"/>
      <c r="C810" s="396"/>
      <c r="D810" s="396" t="s">
        <v>4028</v>
      </c>
      <c r="E810" s="397" t="s">
        <v>145</v>
      </c>
      <c r="F810" s="429" t="s">
        <v>13086</v>
      </c>
      <c r="G810" s="430">
        <v>105684</v>
      </c>
      <c r="H810" s="431" t="s">
        <v>12733</v>
      </c>
      <c r="I810" s="430" t="s">
        <v>1164</v>
      </c>
      <c r="J810" s="396"/>
      <c r="K810" s="432">
        <v>186.82</v>
      </c>
      <c r="L810" s="396" t="s">
        <v>147</v>
      </c>
    </row>
    <row r="811" spans="1:12">
      <c r="A811" s="396"/>
      <c r="B811" s="396"/>
      <c r="C811" s="396"/>
      <c r="D811" s="396" t="s">
        <v>4028</v>
      </c>
      <c r="E811" s="397" t="s">
        <v>145</v>
      </c>
      <c r="F811" s="429" t="s">
        <v>13086</v>
      </c>
      <c r="G811" s="430">
        <v>105691</v>
      </c>
      <c r="H811" s="431" t="s">
        <v>7218</v>
      </c>
      <c r="I811" s="430" t="s">
        <v>1164</v>
      </c>
      <c r="J811" s="396"/>
      <c r="K811" s="432">
        <v>202.52</v>
      </c>
      <c r="L811" s="396" t="s">
        <v>147</v>
      </c>
    </row>
    <row r="812" spans="1:12">
      <c r="A812" s="396"/>
      <c r="B812" s="396"/>
      <c r="C812" s="396"/>
      <c r="D812" s="396" t="s">
        <v>4028</v>
      </c>
      <c r="E812" s="397" t="s">
        <v>145</v>
      </c>
      <c r="F812" s="429" t="s">
        <v>13086</v>
      </c>
      <c r="G812" s="430">
        <v>100570</v>
      </c>
      <c r="H812" s="431" t="s">
        <v>7153</v>
      </c>
      <c r="I812" s="430" t="s">
        <v>1164</v>
      </c>
      <c r="J812" s="396"/>
      <c r="K812" s="432">
        <v>195.95</v>
      </c>
      <c r="L812" s="396" t="s">
        <v>147</v>
      </c>
    </row>
    <row r="813" spans="1:12">
      <c r="A813" s="396"/>
      <c r="B813" s="396"/>
      <c r="C813" s="396"/>
      <c r="D813" s="396" t="s">
        <v>3505</v>
      </c>
      <c r="E813" s="397" t="s">
        <v>145</v>
      </c>
      <c r="F813" s="429" t="s">
        <v>13626</v>
      </c>
      <c r="G813" s="430">
        <v>105700</v>
      </c>
      <c r="H813" s="431" t="s">
        <v>7227</v>
      </c>
      <c r="I813" s="430" t="s">
        <v>1164</v>
      </c>
      <c r="J813" s="396"/>
      <c r="K813" s="432">
        <v>192.66</v>
      </c>
      <c r="L813" s="396" t="s">
        <v>147</v>
      </c>
    </row>
    <row r="814" spans="1:12">
      <c r="A814" s="396"/>
      <c r="B814" s="396"/>
      <c r="C814" s="396"/>
      <c r="D814" s="396" t="s">
        <v>3505</v>
      </c>
      <c r="E814" s="397" t="s">
        <v>145</v>
      </c>
      <c r="F814" s="429" t="s">
        <v>13626</v>
      </c>
      <c r="G814" s="430">
        <v>105673</v>
      </c>
      <c r="H814" s="431" t="s">
        <v>12734</v>
      </c>
      <c r="I814" s="430" t="s">
        <v>1164</v>
      </c>
      <c r="J814" s="396"/>
      <c r="K814" s="432">
        <v>223.22</v>
      </c>
      <c r="L814" s="396" t="s">
        <v>147</v>
      </c>
    </row>
    <row r="815" spans="1:12">
      <c r="A815" s="396"/>
      <c r="B815" s="396"/>
      <c r="C815" s="396"/>
      <c r="D815" s="396" t="s">
        <v>3505</v>
      </c>
      <c r="E815" s="397" t="s">
        <v>145</v>
      </c>
      <c r="F815" s="429" t="s">
        <v>13626</v>
      </c>
      <c r="G815" s="430">
        <v>105679</v>
      </c>
      <c r="H815" s="431" t="s">
        <v>12735</v>
      </c>
      <c r="I815" s="430" t="s">
        <v>1164</v>
      </c>
      <c r="J815" s="396"/>
      <c r="K815" s="432">
        <v>219.97</v>
      </c>
      <c r="L815" s="396" t="s">
        <v>147</v>
      </c>
    </row>
    <row r="816" spans="1:12">
      <c r="A816" s="396"/>
      <c r="B816" s="396"/>
      <c r="C816" s="396"/>
      <c r="D816" s="396" t="s">
        <v>3505</v>
      </c>
      <c r="E816" s="397" t="s">
        <v>145</v>
      </c>
      <c r="F816" s="429" t="s">
        <v>13626</v>
      </c>
      <c r="G816" s="430">
        <v>105685</v>
      </c>
      <c r="H816" s="431" t="s">
        <v>12736</v>
      </c>
      <c r="I816" s="430" t="s">
        <v>1164</v>
      </c>
      <c r="J816" s="396"/>
      <c r="K816" s="432">
        <v>218.32</v>
      </c>
      <c r="L816" s="396" t="s">
        <v>147</v>
      </c>
    </row>
    <row r="817" spans="1:12">
      <c r="A817" s="396"/>
      <c r="B817" s="396"/>
      <c r="C817" s="396"/>
      <c r="D817" s="396" t="s">
        <v>3505</v>
      </c>
      <c r="E817" s="397" t="s">
        <v>145</v>
      </c>
      <c r="F817" s="429" t="s">
        <v>13626</v>
      </c>
      <c r="G817" s="430">
        <v>105692</v>
      </c>
      <c r="H817" s="431" t="s">
        <v>7219</v>
      </c>
      <c r="I817" s="430" t="s">
        <v>1164</v>
      </c>
      <c r="J817" s="396"/>
      <c r="K817" s="432">
        <v>235.61</v>
      </c>
      <c r="L817" s="396" t="s">
        <v>147</v>
      </c>
    </row>
    <row r="818" spans="1:12">
      <c r="A818" s="396"/>
      <c r="B818" s="396"/>
      <c r="C818" s="396"/>
      <c r="D818" s="396" t="s">
        <v>3505</v>
      </c>
      <c r="E818" s="397" t="s">
        <v>145</v>
      </c>
      <c r="F818" s="429" t="s">
        <v>13626</v>
      </c>
      <c r="G818" s="430">
        <v>100571</v>
      </c>
      <c r="H818" s="431" t="s">
        <v>7154</v>
      </c>
      <c r="I818" s="430" t="s">
        <v>1164</v>
      </c>
      <c r="J818" s="396"/>
      <c r="K818" s="432">
        <v>229.04</v>
      </c>
      <c r="L818" s="396" t="s">
        <v>147</v>
      </c>
    </row>
    <row r="819" spans="1:12">
      <c r="A819" s="396"/>
      <c r="B819" s="396"/>
      <c r="C819" s="396"/>
      <c r="D819" s="396" t="s">
        <v>4028</v>
      </c>
      <c r="E819" s="397" t="s">
        <v>145</v>
      </c>
      <c r="F819" s="429" t="s">
        <v>13086</v>
      </c>
      <c r="G819" s="430">
        <v>105701</v>
      </c>
      <c r="H819" s="431" t="s">
        <v>7228</v>
      </c>
      <c r="I819" s="430" t="s">
        <v>1164</v>
      </c>
      <c r="J819" s="396"/>
      <c r="K819" s="432">
        <v>225.75</v>
      </c>
      <c r="L819" s="396" t="s">
        <v>147</v>
      </c>
    </row>
    <row r="820" spans="1:12">
      <c r="A820" s="396"/>
      <c r="B820" s="396"/>
      <c r="C820" s="396"/>
      <c r="D820" s="396" t="s">
        <v>4028</v>
      </c>
      <c r="E820" s="397" t="s">
        <v>145</v>
      </c>
      <c r="F820" s="429" t="s">
        <v>13086</v>
      </c>
      <c r="G820" s="430">
        <v>105674</v>
      </c>
      <c r="H820" s="431" t="s">
        <v>12737</v>
      </c>
      <c r="I820" s="430" t="s">
        <v>1164</v>
      </c>
      <c r="J820" s="396"/>
      <c r="K820" s="432">
        <v>254.72</v>
      </c>
      <c r="L820" s="396" t="s">
        <v>147</v>
      </c>
    </row>
    <row r="821" spans="1:12">
      <c r="A821" s="396"/>
      <c r="B821" s="396"/>
      <c r="C821" s="396"/>
      <c r="D821" s="396" t="s">
        <v>3455</v>
      </c>
      <c r="E821" s="397" t="s">
        <v>145</v>
      </c>
      <c r="F821" s="429" t="s">
        <v>13086</v>
      </c>
      <c r="G821" s="430">
        <v>105680</v>
      </c>
      <c r="H821" s="431" t="s">
        <v>12738</v>
      </c>
      <c r="I821" s="430" t="s">
        <v>1164</v>
      </c>
      <c r="J821" s="396"/>
      <c r="K821" s="432">
        <v>251.47</v>
      </c>
      <c r="L821" s="396" t="s">
        <v>147</v>
      </c>
    </row>
    <row r="822" spans="1:12">
      <c r="A822" s="396"/>
      <c r="B822" s="396"/>
      <c r="C822" s="396"/>
      <c r="D822" s="396" t="s">
        <v>2131</v>
      </c>
      <c r="E822" s="397" t="s">
        <v>145</v>
      </c>
      <c r="F822" s="429" t="s">
        <v>13086</v>
      </c>
      <c r="G822" s="430">
        <v>105686</v>
      </c>
      <c r="H822" s="431" t="s">
        <v>12739</v>
      </c>
      <c r="I822" s="430" t="s">
        <v>1164</v>
      </c>
      <c r="J822" s="396"/>
      <c r="K822" s="432">
        <v>249.82</v>
      </c>
      <c r="L822" s="396" t="s">
        <v>147</v>
      </c>
    </row>
    <row r="823" spans="1:12">
      <c r="A823" s="396"/>
      <c r="B823" s="396"/>
      <c r="C823" s="396"/>
      <c r="D823" s="396" t="s">
        <v>1907</v>
      </c>
      <c r="E823" s="397" t="s">
        <v>145</v>
      </c>
      <c r="F823" s="429" t="s">
        <v>12976</v>
      </c>
      <c r="G823" s="430">
        <v>105718</v>
      </c>
      <c r="H823" s="431" t="s">
        <v>7235</v>
      </c>
      <c r="I823" s="430" t="s">
        <v>1164</v>
      </c>
      <c r="J823" s="396"/>
      <c r="K823" s="432">
        <v>97.38</v>
      </c>
      <c r="L823" s="396" t="s">
        <v>147</v>
      </c>
    </row>
    <row r="824" spans="1:12">
      <c r="A824" s="396"/>
      <c r="B824" s="396"/>
      <c r="C824" s="396"/>
      <c r="D824" s="396" t="s">
        <v>1907</v>
      </c>
      <c r="E824" s="397" t="s">
        <v>145</v>
      </c>
      <c r="F824" s="429" t="s">
        <v>12976</v>
      </c>
      <c r="G824" s="430">
        <v>100565</v>
      </c>
      <c r="H824" s="431" t="s">
        <v>7148</v>
      </c>
      <c r="I824" s="430" t="s">
        <v>1164</v>
      </c>
      <c r="J824" s="396"/>
      <c r="K824" s="432">
        <v>90.82</v>
      </c>
      <c r="L824" s="396" t="s">
        <v>147</v>
      </c>
    </row>
    <row r="825" spans="1:12">
      <c r="A825" s="396"/>
      <c r="B825" s="396"/>
      <c r="C825" s="396"/>
      <c r="D825" s="396" t="s">
        <v>3455</v>
      </c>
      <c r="E825" s="397" t="s">
        <v>145</v>
      </c>
      <c r="F825" s="429" t="s">
        <v>13086</v>
      </c>
      <c r="G825" s="430">
        <v>105581</v>
      </c>
      <c r="H825" s="431" t="s">
        <v>7176</v>
      </c>
      <c r="I825" s="430" t="s">
        <v>1164</v>
      </c>
      <c r="J825" s="396"/>
      <c r="K825" s="432">
        <v>87.53</v>
      </c>
      <c r="L825" s="396" t="s">
        <v>147</v>
      </c>
    </row>
    <row r="826" spans="1:12">
      <c r="A826" s="396"/>
      <c r="B826" s="396"/>
      <c r="C826" s="396"/>
      <c r="D826" s="396" t="s">
        <v>3455</v>
      </c>
      <c r="E826" s="397" t="s">
        <v>145</v>
      </c>
      <c r="F826" s="429" t="s">
        <v>13086</v>
      </c>
      <c r="G826" s="430">
        <v>105713</v>
      </c>
      <c r="H826" s="431" t="s">
        <v>12740</v>
      </c>
      <c r="I826" s="430" t="s">
        <v>1164</v>
      </c>
      <c r="J826" s="396"/>
      <c r="K826" s="432">
        <v>128.72999999999999</v>
      </c>
      <c r="L826" s="396" t="s">
        <v>147</v>
      </c>
    </row>
    <row r="827" spans="1:12">
      <c r="A827" s="396"/>
      <c r="B827" s="396"/>
      <c r="C827" s="396"/>
      <c r="D827" s="396" t="s">
        <v>3455</v>
      </c>
      <c r="E827" s="397" t="s">
        <v>145</v>
      </c>
      <c r="F827" s="429" t="s">
        <v>13086</v>
      </c>
      <c r="G827" s="430">
        <v>105714</v>
      </c>
      <c r="H827" s="431" t="s">
        <v>12741</v>
      </c>
      <c r="I827" s="430" t="s">
        <v>1164</v>
      </c>
      <c r="J827" s="396"/>
      <c r="K827" s="432">
        <v>125.48</v>
      </c>
      <c r="L827" s="396" t="s">
        <v>147</v>
      </c>
    </row>
    <row r="828" spans="1:12">
      <c r="A828" s="396"/>
      <c r="B828" s="396"/>
      <c r="C828" s="396"/>
      <c r="D828" s="396" t="s">
        <v>3455</v>
      </c>
      <c r="E828" s="397" t="s">
        <v>145</v>
      </c>
      <c r="F828" s="429" t="s">
        <v>13086</v>
      </c>
      <c r="G828" s="430">
        <v>105716</v>
      </c>
      <c r="H828" s="431" t="s">
        <v>12742</v>
      </c>
      <c r="I828" s="430" t="s">
        <v>1164</v>
      </c>
      <c r="J828" s="396"/>
      <c r="K828" s="432">
        <v>123.83</v>
      </c>
      <c r="L828" s="396" t="s">
        <v>147</v>
      </c>
    </row>
    <row r="829" spans="1:12">
      <c r="A829" s="396"/>
      <c r="B829" s="396"/>
      <c r="C829" s="396"/>
      <c r="D829" s="396" t="s">
        <v>1907</v>
      </c>
      <c r="E829" s="397" t="s">
        <v>145</v>
      </c>
      <c r="F829" s="429" t="s">
        <v>12976</v>
      </c>
      <c r="G829" s="430">
        <v>105624</v>
      </c>
      <c r="H829" s="431" t="s">
        <v>7189</v>
      </c>
      <c r="I829" s="430" t="s">
        <v>1164</v>
      </c>
      <c r="J829" s="396"/>
      <c r="K829" s="432">
        <v>127.21</v>
      </c>
      <c r="L829" s="396" t="s">
        <v>147</v>
      </c>
    </row>
    <row r="830" spans="1:12">
      <c r="A830" s="396"/>
      <c r="B830" s="396"/>
      <c r="C830" s="396"/>
      <c r="D830" s="396" t="s">
        <v>1907</v>
      </c>
      <c r="E830" s="397" t="s">
        <v>145</v>
      </c>
      <c r="F830" s="429" t="s">
        <v>12976</v>
      </c>
      <c r="G830" s="430">
        <v>96391</v>
      </c>
      <c r="H830" s="431" t="s">
        <v>7140</v>
      </c>
      <c r="I830" s="430" t="s">
        <v>1164</v>
      </c>
      <c r="J830" s="396"/>
      <c r="K830" s="432">
        <v>121.94</v>
      </c>
      <c r="L830" s="396" t="s">
        <v>147</v>
      </c>
    </row>
    <row r="831" spans="1:12">
      <c r="A831" s="396"/>
      <c r="B831" s="396"/>
      <c r="C831" s="396"/>
      <c r="D831" s="396" t="s">
        <v>1907</v>
      </c>
      <c r="E831" s="397" t="s">
        <v>145</v>
      </c>
      <c r="F831" s="429" t="s">
        <v>12976</v>
      </c>
      <c r="G831" s="430">
        <v>105632</v>
      </c>
      <c r="H831" s="431" t="s">
        <v>7197</v>
      </c>
      <c r="I831" s="430" t="s">
        <v>1164</v>
      </c>
      <c r="J831" s="396"/>
      <c r="K831" s="432">
        <v>121.07</v>
      </c>
      <c r="L831" s="396" t="s">
        <v>147</v>
      </c>
    </row>
    <row r="832" spans="1:12">
      <c r="A832" s="396"/>
      <c r="B832" s="396"/>
      <c r="C832" s="396"/>
      <c r="D832" s="396" t="s">
        <v>1907</v>
      </c>
      <c r="E832" s="397" t="s">
        <v>145</v>
      </c>
      <c r="F832" s="429" t="s">
        <v>12976</v>
      </c>
      <c r="G832" s="430">
        <v>105601</v>
      </c>
      <c r="H832" s="431" t="s">
        <v>12743</v>
      </c>
      <c r="I832" s="430" t="s">
        <v>1164</v>
      </c>
      <c r="J832" s="396"/>
      <c r="K832" s="432">
        <v>119.19</v>
      </c>
      <c r="L832" s="396" t="s">
        <v>147</v>
      </c>
    </row>
    <row r="833" spans="1:12">
      <c r="A833" s="396"/>
      <c r="B833" s="396"/>
      <c r="C833" s="396"/>
      <c r="D833" s="396" t="s">
        <v>3455</v>
      </c>
      <c r="E833" s="397" t="s">
        <v>145</v>
      </c>
      <c r="F833" s="429" t="s">
        <v>13086</v>
      </c>
      <c r="G833" s="430">
        <v>105609</v>
      </c>
      <c r="H833" s="431" t="s">
        <v>12744</v>
      </c>
      <c r="I833" s="430" t="s">
        <v>1164</v>
      </c>
      <c r="J833" s="396"/>
      <c r="K833" s="432">
        <v>117.05</v>
      </c>
      <c r="L833" s="396" t="s">
        <v>147</v>
      </c>
    </row>
    <row r="834" spans="1:12">
      <c r="A834" s="396"/>
      <c r="B834" s="396"/>
      <c r="C834" s="396"/>
      <c r="D834" s="396" t="s">
        <v>3455</v>
      </c>
      <c r="E834" s="397" t="s">
        <v>145</v>
      </c>
      <c r="F834" s="429" t="s">
        <v>13086</v>
      </c>
      <c r="G834" s="430">
        <v>105617</v>
      </c>
      <c r="H834" s="431" t="s">
        <v>12745</v>
      </c>
      <c r="I834" s="430" t="s">
        <v>1164</v>
      </c>
      <c r="J834" s="396"/>
      <c r="K834" s="432">
        <v>115.51</v>
      </c>
      <c r="L834" s="396" t="s">
        <v>147</v>
      </c>
    </row>
    <row r="835" spans="1:12">
      <c r="A835" s="396"/>
      <c r="B835" s="396"/>
      <c r="C835" s="396"/>
      <c r="D835" s="396" t="s">
        <v>3455</v>
      </c>
      <c r="E835" s="397" t="s">
        <v>145</v>
      </c>
      <c r="F835" s="429" t="s">
        <v>13086</v>
      </c>
      <c r="G835" s="430">
        <v>105625</v>
      </c>
      <c r="H835" s="431" t="s">
        <v>7190</v>
      </c>
      <c r="I835" s="430" t="s">
        <v>1164</v>
      </c>
      <c r="J835" s="396"/>
      <c r="K835" s="432">
        <v>161.66</v>
      </c>
      <c r="L835" s="396" t="s">
        <v>147</v>
      </c>
    </row>
    <row r="836" spans="1:12">
      <c r="A836" s="396"/>
      <c r="B836" s="396"/>
      <c r="C836" s="396"/>
      <c r="D836" s="396" t="s">
        <v>3455</v>
      </c>
      <c r="E836" s="397" t="s">
        <v>145</v>
      </c>
      <c r="F836" s="429" t="s">
        <v>13086</v>
      </c>
      <c r="G836" s="430">
        <v>96392</v>
      </c>
      <c r="H836" s="431" t="s">
        <v>7141</v>
      </c>
      <c r="I836" s="430" t="s">
        <v>1164</v>
      </c>
      <c r="J836" s="396"/>
      <c r="K836" s="432">
        <v>156.38999999999999</v>
      </c>
      <c r="L836" s="396" t="s">
        <v>147</v>
      </c>
    </row>
    <row r="837" spans="1:12">
      <c r="A837" s="396"/>
      <c r="B837" s="396"/>
      <c r="C837" s="396"/>
      <c r="D837" s="396" t="s">
        <v>2094</v>
      </c>
      <c r="E837" s="397" t="s">
        <v>145</v>
      </c>
      <c r="F837" s="429" t="s">
        <v>12976</v>
      </c>
      <c r="G837" s="430">
        <v>105633</v>
      </c>
      <c r="H837" s="431" t="s">
        <v>7198</v>
      </c>
      <c r="I837" s="430" t="s">
        <v>1164</v>
      </c>
      <c r="J837" s="396"/>
      <c r="K837" s="432">
        <v>155.52000000000001</v>
      </c>
      <c r="L837" s="396" t="s">
        <v>147</v>
      </c>
    </row>
    <row r="838" spans="1:12">
      <c r="A838" s="396"/>
      <c r="B838" s="396"/>
      <c r="C838" s="396"/>
      <c r="D838" s="396" t="s">
        <v>1907</v>
      </c>
      <c r="E838" s="397" t="s">
        <v>145</v>
      </c>
      <c r="F838" s="429" t="s">
        <v>12976</v>
      </c>
      <c r="G838" s="430">
        <v>105602</v>
      </c>
      <c r="H838" s="431" t="s">
        <v>12746</v>
      </c>
      <c r="I838" s="430" t="s">
        <v>1164</v>
      </c>
      <c r="J838" s="396"/>
      <c r="K838" s="432">
        <v>152.77000000000001</v>
      </c>
      <c r="L838" s="396" t="s">
        <v>147</v>
      </c>
    </row>
    <row r="839" spans="1:12">
      <c r="A839" s="396"/>
      <c r="B839" s="396"/>
      <c r="C839" s="396"/>
      <c r="D839" s="396" t="s">
        <v>3455</v>
      </c>
      <c r="E839" s="397" t="s">
        <v>145</v>
      </c>
      <c r="F839" s="429" t="s">
        <v>13086</v>
      </c>
      <c r="G839" s="430">
        <v>105610</v>
      </c>
      <c r="H839" s="431" t="s">
        <v>12747</v>
      </c>
      <c r="I839" s="430" t="s">
        <v>1164</v>
      </c>
      <c r="J839" s="396"/>
      <c r="K839" s="432">
        <v>150.63</v>
      </c>
      <c r="L839" s="396" t="s">
        <v>147</v>
      </c>
    </row>
    <row r="840" spans="1:12">
      <c r="A840" s="396"/>
      <c r="B840" s="396"/>
      <c r="C840" s="396"/>
      <c r="D840" s="396" t="s">
        <v>3455</v>
      </c>
      <c r="E840" s="397" t="s">
        <v>145</v>
      </c>
      <c r="F840" s="429" t="s">
        <v>13086</v>
      </c>
      <c r="G840" s="430">
        <v>105618</v>
      </c>
      <c r="H840" s="431" t="s">
        <v>12748</v>
      </c>
      <c r="I840" s="430" t="s">
        <v>1164</v>
      </c>
      <c r="J840" s="396"/>
      <c r="K840" s="432">
        <v>149.09</v>
      </c>
      <c r="L840" s="396" t="s">
        <v>147</v>
      </c>
    </row>
    <row r="841" spans="1:12">
      <c r="A841" s="396"/>
      <c r="B841" s="396"/>
      <c r="C841" s="396"/>
      <c r="D841" s="396" t="s">
        <v>3282</v>
      </c>
      <c r="E841" s="397" t="s">
        <v>145</v>
      </c>
      <c r="F841" s="429" t="s">
        <v>13086</v>
      </c>
      <c r="G841" s="430">
        <v>105571</v>
      </c>
      <c r="H841" s="431" t="s">
        <v>7166</v>
      </c>
      <c r="I841" s="430" t="s">
        <v>1164</v>
      </c>
      <c r="J841" s="396"/>
      <c r="K841" s="432">
        <v>56.41</v>
      </c>
      <c r="L841" s="396" t="s">
        <v>147</v>
      </c>
    </row>
    <row r="842" spans="1:12">
      <c r="A842" s="396"/>
      <c r="B842" s="396"/>
      <c r="C842" s="396"/>
      <c r="D842" s="396" t="s">
        <v>1795</v>
      </c>
      <c r="E842" s="397" t="s">
        <v>145</v>
      </c>
      <c r="F842" s="429" t="s">
        <v>13086</v>
      </c>
      <c r="G842" s="430">
        <v>96389</v>
      </c>
      <c r="H842" s="431" t="s">
        <v>7138</v>
      </c>
      <c r="I842" s="430" t="s">
        <v>1164</v>
      </c>
      <c r="J842" s="396"/>
      <c r="K842" s="432">
        <v>51.14</v>
      </c>
      <c r="L842" s="396" t="s">
        <v>147</v>
      </c>
    </row>
    <row r="843" spans="1:12">
      <c r="A843" s="396"/>
      <c r="B843" s="396"/>
      <c r="C843" s="396"/>
      <c r="D843" s="396" t="s">
        <v>1907</v>
      </c>
      <c r="E843" s="397" t="s">
        <v>145</v>
      </c>
      <c r="F843" s="429" t="s">
        <v>12976</v>
      </c>
      <c r="G843" s="430">
        <v>105575</v>
      </c>
      <c r="H843" s="431" t="s">
        <v>7170</v>
      </c>
      <c r="I843" s="430" t="s">
        <v>1164</v>
      </c>
      <c r="J843" s="396"/>
      <c r="K843" s="432">
        <v>50.27</v>
      </c>
      <c r="L843" s="396" t="s">
        <v>147</v>
      </c>
    </row>
    <row r="844" spans="1:12">
      <c r="A844" s="396"/>
      <c r="B844" s="396"/>
      <c r="C844" s="396"/>
      <c r="D844" s="396" t="s">
        <v>2094</v>
      </c>
      <c r="E844" s="397" t="s">
        <v>145</v>
      </c>
      <c r="F844" s="429" t="s">
        <v>12976</v>
      </c>
      <c r="G844" s="430">
        <v>105599</v>
      </c>
      <c r="H844" s="431" t="s">
        <v>12749</v>
      </c>
      <c r="I844" s="430" t="s">
        <v>1164</v>
      </c>
      <c r="J844" s="396"/>
      <c r="K844" s="432">
        <v>52.03</v>
      </c>
      <c r="L844" s="396" t="s">
        <v>147</v>
      </c>
    </row>
    <row r="845" spans="1:12">
      <c r="A845" s="396"/>
      <c r="B845" s="396"/>
      <c r="C845" s="396"/>
      <c r="D845" s="396" t="s">
        <v>1795</v>
      </c>
      <c r="E845" s="397" t="s">
        <v>145</v>
      </c>
      <c r="F845" s="429" t="s">
        <v>13086</v>
      </c>
      <c r="G845" s="430">
        <v>105607</v>
      </c>
      <c r="H845" s="431" t="s">
        <v>12750</v>
      </c>
      <c r="I845" s="430" t="s">
        <v>1164</v>
      </c>
      <c r="J845" s="396"/>
      <c r="K845" s="432">
        <v>49.89</v>
      </c>
      <c r="L845" s="396" t="s">
        <v>147</v>
      </c>
    </row>
    <row r="846" spans="1:12">
      <c r="A846" s="396"/>
      <c r="B846" s="396"/>
      <c r="C846" s="396"/>
      <c r="D846" s="396" t="s">
        <v>1795</v>
      </c>
      <c r="E846" s="397" t="s">
        <v>145</v>
      </c>
      <c r="F846" s="429" t="s">
        <v>13086</v>
      </c>
      <c r="G846" s="430">
        <v>105615</v>
      </c>
      <c r="H846" s="431" t="s">
        <v>12751</v>
      </c>
      <c r="I846" s="430" t="s">
        <v>1164</v>
      </c>
      <c r="J846" s="396"/>
      <c r="K846" s="432">
        <v>48.35</v>
      </c>
      <c r="L846" s="396" t="s">
        <v>147</v>
      </c>
    </row>
    <row r="847" spans="1:12">
      <c r="A847" s="396"/>
      <c r="B847" s="396"/>
      <c r="C847" s="396"/>
      <c r="D847" s="396" t="s">
        <v>3467</v>
      </c>
      <c r="E847" s="397" t="s">
        <v>145</v>
      </c>
      <c r="F847" s="429" t="s">
        <v>13086</v>
      </c>
      <c r="G847" s="430">
        <v>105623</v>
      </c>
      <c r="H847" s="431" t="s">
        <v>7188</v>
      </c>
      <c r="I847" s="430" t="s">
        <v>1164</v>
      </c>
      <c r="J847" s="396"/>
      <c r="K847" s="432">
        <v>92.29</v>
      </c>
      <c r="L847" s="396" t="s">
        <v>147</v>
      </c>
    </row>
    <row r="848" spans="1:12">
      <c r="A848" s="396"/>
      <c r="B848" s="396"/>
      <c r="C848" s="396"/>
      <c r="D848" s="396" t="s">
        <v>3467</v>
      </c>
      <c r="E848" s="397" t="s">
        <v>145</v>
      </c>
      <c r="F848" s="429" t="s">
        <v>13086</v>
      </c>
      <c r="G848" s="430">
        <v>96390</v>
      </c>
      <c r="H848" s="431" t="s">
        <v>7139</v>
      </c>
      <c r="I848" s="430" t="s">
        <v>1164</v>
      </c>
      <c r="J848" s="396"/>
      <c r="K848" s="432">
        <v>87.02</v>
      </c>
      <c r="L848" s="396" t="s">
        <v>147</v>
      </c>
    </row>
    <row r="849" spans="1:12">
      <c r="A849" s="396"/>
      <c r="B849" s="396"/>
      <c r="C849" s="396"/>
      <c r="D849" s="396" t="s">
        <v>3467</v>
      </c>
      <c r="E849" s="397" t="s">
        <v>145</v>
      </c>
      <c r="F849" s="429" t="s">
        <v>13086</v>
      </c>
      <c r="G849" s="430">
        <v>105631</v>
      </c>
      <c r="H849" s="431" t="s">
        <v>7196</v>
      </c>
      <c r="I849" s="430" t="s">
        <v>1164</v>
      </c>
      <c r="J849" s="396"/>
      <c r="K849" s="432">
        <v>86.15</v>
      </c>
      <c r="L849" s="396" t="s">
        <v>147</v>
      </c>
    </row>
    <row r="850" spans="1:12">
      <c r="A850" s="396"/>
      <c r="B850" s="396"/>
      <c r="C850" s="396"/>
      <c r="D850" s="396" t="s">
        <v>3467</v>
      </c>
      <c r="E850" s="397" t="s">
        <v>145</v>
      </c>
      <c r="F850" s="429" t="s">
        <v>13086</v>
      </c>
      <c r="G850" s="430">
        <v>105600</v>
      </c>
      <c r="H850" s="431" t="s">
        <v>12752</v>
      </c>
      <c r="I850" s="430" t="s">
        <v>1164</v>
      </c>
      <c r="J850" s="396"/>
      <c r="K850" s="432">
        <v>85.62</v>
      </c>
      <c r="L850" s="396" t="s">
        <v>147</v>
      </c>
    </row>
    <row r="851" spans="1:12">
      <c r="A851" s="396"/>
      <c r="B851" s="396"/>
      <c r="C851" s="396"/>
      <c r="D851" s="396" t="s">
        <v>3467</v>
      </c>
      <c r="E851" s="397" t="s">
        <v>145</v>
      </c>
      <c r="F851" s="429" t="s">
        <v>13086</v>
      </c>
      <c r="G851" s="430">
        <v>105608</v>
      </c>
      <c r="H851" s="431" t="s">
        <v>12753</v>
      </c>
      <c r="I851" s="430" t="s">
        <v>1164</v>
      </c>
      <c r="J851" s="396"/>
      <c r="K851" s="432">
        <v>83.48</v>
      </c>
      <c r="L851" s="396" t="s">
        <v>147</v>
      </c>
    </row>
    <row r="852" spans="1:12">
      <c r="A852" s="396"/>
      <c r="B852" s="396"/>
      <c r="C852" s="396"/>
      <c r="D852" s="396" t="s">
        <v>3467</v>
      </c>
      <c r="E852" s="397" t="s">
        <v>145</v>
      </c>
      <c r="F852" s="429" t="s">
        <v>13086</v>
      </c>
      <c r="G852" s="430">
        <v>105616</v>
      </c>
      <c r="H852" s="431" t="s">
        <v>12754</v>
      </c>
      <c r="I852" s="430" t="s">
        <v>1164</v>
      </c>
      <c r="J852" s="396"/>
      <c r="K852" s="432">
        <v>81.94</v>
      </c>
      <c r="L852" s="396" t="s">
        <v>147</v>
      </c>
    </row>
    <row r="853" spans="1:12">
      <c r="A853" s="396"/>
      <c r="B853" s="396"/>
      <c r="C853" s="396"/>
      <c r="D853" s="396" t="s">
        <v>1907</v>
      </c>
      <c r="E853" s="397" t="s">
        <v>145</v>
      </c>
      <c r="F853" s="429" t="s">
        <v>12976</v>
      </c>
      <c r="G853" s="430">
        <v>105585</v>
      </c>
      <c r="H853" s="431" t="s">
        <v>7178</v>
      </c>
      <c r="I853" s="430" t="s">
        <v>1164</v>
      </c>
      <c r="J853" s="396"/>
      <c r="K853" s="432">
        <v>118.37</v>
      </c>
      <c r="L853" s="396" t="s">
        <v>147</v>
      </c>
    </row>
    <row r="854" spans="1:12">
      <c r="A854" s="396"/>
      <c r="B854" s="396"/>
      <c r="C854" s="396"/>
      <c r="D854" s="396" t="s">
        <v>1907</v>
      </c>
      <c r="E854" s="397" t="s">
        <v>145</v>
      </c>
      <c r="F854" s="429" t="s">
        <v>12976</v>
      </c>
      <c r="G854" s="430">
        <v>100572</v>
      </c>
      <c r="H854" s="431" t="s">
        <v>7155</v>
      </c>
      <c r="I854" s="430" t="s">
        <v>1164</v>
      </c>
      <c r="J854" s="396"/>
      <c r="K854" s="432">
        <v>109.39</v>
      </c>
      <c r="L854" s="396" t="s">
        <v>147</v>
      </c>
    </row>
    <row r="855" spans="1:12">
      <c r="A855" s="396"/>
      <c r="B855" s="396"/>
      <c r="C855" s="396"/>
      <c r="D855" s="396" t="s">
        <v>2002</v>
      </c>
      <c r="E855" s="397" t="s">
        <v>145</v>
      </c>
      <c r="F855" s="429" t="s">
        <v>13849</v>
      </c>
      <c r="G855" s="430">
        <v>105588</v>
      </c>
      <c r="H855" s="431" t="s">
        <v>7181</v>
      </c>
      <c r="I855" s="430" t="s">
        <v>1164</v>
      </c>
      <c r="J855" s="396"/>
      <c r="K855" s="432">
        <v>108.47</v>
      </c>
      <c r="L855" s="396" t="s">
        <v>147</v>
      </c>
    </row>
    <row r="856" spans="1:12">
      <c r="A856" s="396"/>
      <c r="B856" s="396"/>
      <c r="C856" s="396"/>
      <c r="D856" s="396" t="s">
        <v>277</v>
      </c>
      <c r="E856" s="397" t="s">
        <v>145</v>
      </c>
      <c r="F856" s="429" t="s">
        <v>13423</v>
      </c>
      <c r="G856" s="430">
        <v>105583</v>
      </c>
      <c r="H856" s="431" t="s">
        <v>12755</v>
      </c>
      <c r="I856" s="430" t="s">
        <v>1164</v>
      </c>
      <c r="J856" s="396"/>
      <c r="K856" s="432">
        <v>155.19</v>
      </c>
      <c r="L856" s="396" t="s">
        <v>147</v>
      </c>
    </row>
    <row r="857" spans="1:12">
      <c r="A857" s="396"/>
      <c r="B857" s="396"/>
      <c r="C857" s="396"/>
      <c r="D857" s="396" t="s">
        <v>149</v>
      </c>
      <c r="E857" s="397" t="s">
        <v>145</v>
      </c>
      <c r="F857" s="429" t="s">
        <v>12807</v>
      </c>
      <c r="G857" s="430">
        <v>105719</v>
      </c>
      <c r="H857" s="431" t="s">
        <v>12756</v>
      </c>
      <c r="I857" s="430" t="s">
        <v>1164</v>
      </c>
      <c r="J857" s="396"/>
      <c r="K857" s="432">
        <v>150.07</v>
      </c>
      <c r="L857" s="396" t="s">
        <v>147</v>
      </c>
    </row>
    <row r="858" spans="1:12">
      <c r="A858" s="396"/>
      <c r="B858" s="396"/>
      <c r="C858" s="396"/>
      <c r="D858" s="396" t="s">
        <v>149</v>
      </c>
      <c r="E858" s="397" t="s">
        <v>145</v>
      </c>
      <c r="F858" s="429" t="s">
        <v>12807</v>
      </c>
      <c r="G858" s="430">
        <v>105721</v>
      </c>
      <c r="H858" s="431" t="s">
        <v>12757</v>
      </c>
      <c r="I858" s="430" t="s">
        <v>1164</v>
      </c>
      <c r="J858" s="396"/>
      <c r="K858" s="432">
        <v>150.28</v>
      </c>
      <c r="L858" s="396" t="s">
        <v>147</v>
      </c>
    </row>
    <row r="859" spans="1:12">
      <c r="A859" s="396"/>
      <c r="B859" s="396"/>
      <c r="C859" s="396"/>
      <c r="D859" s="396" t="s">
        <v>149</v>
      </c>
      <c r="E859" s="397" t="s">
        <v>145</v>
      </c>
      <c r="F859" s="429" t="s">
        <v>12807</v>
      </c>
      <c r="G859" s="430">
        <v>105592</v>
      </c>
      <c r="H859" s="431" t="s">
        <v>7183</v>
      </c>
      <c r="I859" s="430" t="s">
        <v>1164</v>
      </c>
      <c r="J859" s="396"/>
      <c r="K859" s="432">
        <v>104.69</v>
      </c>
      <c r="L859" s="396" t="s">
        <v>147</v>
      </c>
    </row>
    <row r="860" spans="1:12">
      <c r="A860" s="396"/>
      <c r="B860" s="396"/>
      <c r="C860" s="396"/>
      <c r="D860" s="396" t="s">
        <v>149</v>
      </c>
      <c r="E860" s="397" t="s">
        <v>145</v>
      </c>
      <c r="F860" s="429" t="s">
        <v>12807</v>
      </c>
      <c r="G860" s="430">
        <v>100573</v>
      </c>
      <c r="H860" s="431" t="s">
        <v>7156</v>
      </c>
      <c r="I860" s="430" t="s">
        <v>1164</v>
      </c>
      <c r="J860" s="396"/>
      <c r="K860" s="432">
        <v>95.71</v>
      </c>
      <c r="L860" s="396" t="s">
        <v>147</v>
      </c>
    </row>
    <row r="861" spans="1:12">
      <c r="A861" s="396"/>
      <c r="B861" s="396"/>
      <c r="C861" s="396"/>
      <c r="D861" s="396" t="s">
        <v>149</v>
      </c>
      <c r="E861" s="397" t="s">
        <v>145</v>
      </c>
      <c r="F861" s="429" t="s">
        <v>12807</v>
      </c>
      <c r="G861" s="430">
        <v>105595</v>
      </c>
      <c r="H861" s="431" t="s">
        <v>7186</v>
      </c>
      <c r="I861" s="430" t="s">
        <v>1164</v>
      </c>
      <c r="J861" s="396"/>
      <c r="K861" s="432">
        <v>94.79</v>
      </c>
      <c r="L861" s="396" t="s">
        <v>147</v>
      </c>
    </row>
    <row r="862" spans="1:12">
      <c r="A862" s="396"/>
      <c r="B862" s="396"/>
      <c r="C862" s="396"/>
      <c r="D862" s="396" t="s">
        <v>149</v>
      </c>
      <c r="E862" s="397" t="s">
        <v>145</v>
      </c>
      <c r="F862" s="429" t="s">
        <v>12807</v>
      </c>
      <c r="G862" s="430">
        <v>105590</v>
      </c>
      <c r="H862" s="431" t="s">
        <v>12758</v>
      </c>
      <c r="I862" s="430" t="s">
        <v>1164</v>
      </c>
      <c r="J862" s="396"/>
      <c r="K862" s="432">
        <v>134.38999999999999</v>
      </c>
      <c r="L862" s="396" t="s">
        <v>147</v>
      </c>
    </row>
    <row r="863" spans="1:12">
      <c r="A863" s="396"/>
      <c r="B863" s="396"/>
      <c r="C863" s="396"/>
      <c r="D863" s="396" t="s">
        <v>149</v>
      </c>
      <c r="E863" s="397" t="s">
        <v>145</v>
      </c>
      <c r="F863" s="429" t="s">
        <v>12807</v>
      </c>
      <c r="G863" s="430">
        <v>105723</v>
      </c>
      <c r="H863" s="431" t="s">
        <v>12759</v>
      </c>
      <c r="I863" s="430" t="s">
        <v>1164</v>
      </c>
      <c r="J863" s="396"/>
      <c r="K863" s="432">
        <v>129.27000000000001</v>
      </c>
      <c r="L863" s="396" t="s">
        <v>147</v>
      </c>
    </row>
    <row r="864" spans="1:12">
      <c r="A864" s="396"/>
      <c r="B864" s="396"/>
      <c r="C864" s="396"/>
      <c r="D864" s="396" t="s">
        <v>149</v>
      </c>
      <c r="E864" s="397" t="s">
        <v>145</v>
      </c>
      <c r="F864" s="429" t="s">
        <v>12807</v>
      </c>
      <c r="G864" s="430">
        <v>105725</v>
      </c>
      <c r="H864" s="431" t="s">
        <v>12760</v>
      </c>
      <c r="I864" s="430" t="s">
        <v>1164</v>
      </c>
      <c r="J864" s="396"/>
      <c r="K864" s="432">
        <v>129.47999999999999</v>
      </c>
      <c r="L864" s="396" t="s">
        <v>147</v>
      </c>
    </row>
    <row r="865" spans="1:12">
      <c r="A865" s="396"/>
      <c r="B865" s="396"/>
      <c r="C865" s="396"/>
      <c r="D865" s="396" t="s">
        <v>149</v>
      </c>
      <c r="E865" s="397" t="s">
        <v>145</v>
      </c>
      <c r="F865" s="429" t="s">
        <v>12807</v>
      </c>
      <c r="G865" s="430">
        <v>105566</v>
      </c>
      <c r="H865" s="431" t="s">
        <v>7161</v>
      </c>
      <c r="I865" s="430" t="s">
        <v>1164</v>
      </c>
      <c r="J865" s="396"/>
      <c r="K865" s="432">
        <v>10.73</v>
      </c>
      <c r="L865" s="396" t="s">
        <v>147</v>
      </c>
    </row>
    <row r="866" spans="1:12">
      <c r="A866" s="396"/>
      <c r="B866" s="396"/>
      <c r="C866" s="396"/>
      <c r="D866" s="396" t="s">
        <v>149</v>
      </c>
      <c r="E866" s="397" t="s">
        <v>145</v>
      </c>
      <c r="F866" s="429" t="s">
        <v>12807</v>
      </c>
      <c r="G866" s="430">
        <v>96388</v>
      </c>
      <c r="H866" s="431" t="s">
        <v>7137</v>
      </c>
      <c r="I866" s="430" t="s">
        <v>1164</v>
      </c>
      <c r="J866" s="396"/>
      <c r="K866" s="432">
        <v>8.59</v>
      </c>
      <c r="L866" s="396" t="s">
        <v>147</v>
      </c>
    </row>
    <row r="867" spans="1:12">
      <c r="A867" s="396"/>
      <c r="B867" s="396"/>
      <c r="C867" s="396"/>
      <c r="D867" s="396" t="s">
        <v>149</v>
      </c>
      <c r="E867" s="397" t="s">
        <v>145</v>
      </c>
      <c r="F867" s="429" t="s">
        <v>12807</v>
      </c>
      <c r="G867" s="430">
        <v>105569</v>
      </c>
      <c r="H867" s="431" t="s">
        <v>7164</v>
      </c>
      <c r="I867" s="430" t="s">
        <v>1164</v>
      </c>
      <c r="J867" s="396"/>
      <c r="K867" s="432">
        <v>7.14</v>
      </c>
      <c r="L867" s="396" t="s">
        <v>147</v>
      </c>
    </row>
    <row r="868" spans="1:12">
      <c r="A868" s="396"/>
      <c r="B868" s="396"/>
      <c r="C868" s="396"/>
      <c r="D868" s="396" t="s">
        <v>149</v>
      </c>
      <c r="E868" s="397" t="s">
        <v>145</v>
      </c>
      <c r="F868" s="429" t="s">
        <v>12807</v>
      </c>
      <c r="G868" s="430">
        <v>101767</v>
      </c>
      <c r="H868" s="431" t="s">
        <v>7159</v>
      </c>
      <c r="I868" s="430" t="s">
        <v>1164</v>
      </c>
      <c r="J868" s="396"/>
      <c r="K868" s="432">
        <v>27.63</v>
      </c>
      <c r="L868" s="396" t="s">
        <v>147</v>
      </c>
    </row>
    <row r="869" spans="1:12">
      <c r="A869" s="396"/>
      <c r="B869" s="396"/>
      <c r="C869" s="396"/>
      <c r="D869" s="396" t="s">
        <v>199</v>
      </c>
      <c r="E869" s="397" t="s">
        <v>145</v>
      </c>
      <c r="F869" s="429" t="s">
        <v>12807</v>
      </c>
      <c r="G869" s="430">
        <v>101768</v>
      </c>
      <c r="H869" s="431" t="s">
        <v>7160</v>
      </c>
      <c r="I869" s="430" t="s">
        <v>1164</v>
      </c>
      <c r="J869" s="396"/>
      <c r="K869" s="432">
        <v>24.1</v>
      </c>
      <c r="L869" s="396" t="s">
        <v>147</v>
      </c>
    </row>
    <row r="870" spans="1:12">
      <c r="A870" s="396"/>
      <c r="B870" s="396"/>
      <c r="C870" s="396"/>
      <c r="D870" s="396" t="s">
        <v>199</v>
      </c>
      <c r="E870" s="397" t="s">
        <v>145</v>
      </c>
      <c r="F870" s="429" t="s">
        <v>12807</v>
      </c>
      <c r="G870" s="430">
        <v>100574</v>
      </c>
      <c r="H870" s="431" t="s">
        <v>7157</v>
      </c>
      <c r="I870" s="430" t="s">
        <v>1164</v>
      </c>
      <c r="J870" s="396"/>
      <c r="K870" s="432">
        <v>1.37</v>
      </c>
      <c r="L870" s="396" t="s">
        <v>147</v>
      </c>
    </row>
    <row r="871" spans="1:12">
      <c r="A871" s="396"/>
      <c r="B871" s="396"/>
      <c r="C871" s="396"/>
      <c r="D871" s="396" t="s">
        <v>199</v>
      </c>
      <c r="E871" s="397" t="s">
        <v>145</v>
      </c>
      <c r="F871" s="429" t="s">
        <v>12807</v>
      </c>
      <c r="G871" s="430">
        <v>102470</v>
      </c>
      <c r="H871" s="431" t="s">
        <v>12761</v>
      </c>
      <c r="I871" s="430" t="s">
        <v>121</v>
      </c>
      <c r="J871" s="396"/>
      <c r="K871" s="432">
        <v>0</v>
      </c>
      <c r="L871" s="396" t="s">
        <v>147</v>
      </c>
    </row>
    <row r="872" spans="1:12">
      <c r="A872" s="396"/>
      <c r="B872" s="396"/>
      <c r="C872" s="396"/>
      <c r="D872" s="396" t="s">
        <v>199</v>
      </c>
      <c r="E872" s="397" t="s">
        <v>145</v>
      </c>
      <c r="F872" s="429" t="s">
        <v>12807</v>
      </c>
      <c r="G872" s="430">
        <v>105756</v>
      </c>
      <c r="H872" s="431" t="s">
        <v>12762</v>
      </c>
      <c r="I872" s="430" t="s">
        <v>121</v>
      </c>
      <c r="J872" s="396"/>
      <c r="K872" s="432">
        <v>0</v>
      </c>
      <c r="L872" s="396" t="s">
        <v>147</v>
      </c>
    </row>
    <row r="873" spans="1:12">
      <c r="A873" s="396"/>
      <c r="B873" s="396"/>
      <c r="C873" s="396"/>
      <c r="D873" s="396" t="s">
        <v>199</v>
      </c>
      <c r="E873" s="397" t="s">
        <v>145</v>
      </c>
      <c r="F873" s="429" t="s">
        <v>12807</v>
      </c>
      <c r="G873" s="430">
        <v>104375</v>
      </c>
      <c r="H873" s="431" t="s">
        <v>12763</v>
      </c>
      <c r="I873" s="430" t="s">
        <v>121</v>
      </c>
      <c r="J873" s="396"/>
      <c r="K873" s="432">
        <v>0</v>
      </c>
      <c r="L873" s="396" t="s">
        <v>147</v>
      </c>
    </row>
    <row r="874" spans="1:12">
      <c r="A874" s="396"/>
      <c r="B874" s="396"/>
      <c r="C874" s="396"/>
      <c r="D874" s="396" t="s">
        <v>199</v>
      </c>
      <c r="E874" s="397" t="s">
        <v>145</v>
      </c>
      <c r="F874" s="429" t="s">
        <v>12807</v>
      </c>
      <c r="G874" s="430">
        <v>105757</v>
      </c>
      <c r="H874" s="431" t="s">
        <v>12764</v>
      </c>
      <c r="I874" s="430" t="s">
        <v>121</v>
      </c>
      <c r="J874" s="396"/>
      <c r="K874" s="432">
        <v>0</v>
      </c>
      <c r="L874" s="396" t="s">
        <v>147</v>
      </c>
    </row>
    <row r="875" spans="1:12">
      <c r="A875" s="396"/>
      <c r="B875" s="396"/>
      <c r="C875" s="396"/>
      <c r="D875" s="396" t="s">
        <v>199</v>
      </c>
      <c r="E875" s="397" t="s">
        <v>145</v>
      </c>
      <c r="F875" s="429" t="s">
        <v>12807</v>
      </c>
      <c r="G875" s="430">
        <v>105562</v>
      </c>
      <c r="H875" s="431" t="s">
        <v>7127</v>
      </c>
      <c r="I875" s="430" t="s">
        <v>1164</v>
      </c>
      <c r="J875" s="396"/>
      <c r="K875" s="432">
        <v>7.91</v>
      </c>
      <c r="L875" s="396" t="s">
        <v>147</v>
      </c>
    </row>
    <row r="876" spans="1:12">
      <c r="A876" s="396"/>
      <c r="B876" s="396"/>
      <c r="C876" s="396"/>
      <c r="D876" s="396" t="s">
        <v>199</v>
      </c>
      <c r="E876" s="397" t="s">
        <v>145</v>
      </c>
      <c r="F876" s="429" t="s">
        <v>12807</v>
      </c>
      <c r="G876" s="430">
        <v>105563</v>
      </c>
      <c r="H876" s="431" t="s">
        <v>7128</v>
      </c>
      <c r="I876" s="430" t="s">
        <v>1164</v>
      </c>
      <c r="J876" s="396"/>
      <c r="K876" s="432">
        <v>6.4</v>
      </c>
      <c r="L876" s="396" t="s">
        <v>147</v>
      </c>
    </row>
    <row r="877" spans="1:12">
      <c r="A877" s="396"/>
      <c r="B877" s="396"/>
      <c r="C877" s="396"/>
      <c r="D877" s="396" t="s">
        <v>199</v>
      </c>
      <c r="E877" s="397" t="s">
        <v>145</v>
      </c>
      <c r="F877" s="429" t="s">
        <v>12807</v>
      </c>
      <c r="G877" s="430">
        <v>105565</v>
      </c>
      <c r="H877" s="431" t="s">
        <v>7130</v>
      </c>
      <c r="I877" s="430" t="s">
        <v>1164</v>
      </c>
      <c r="J877" s="396"/>
      <c r="K877" s="432">
        <v>5.92</v>
      </c>
      <c r="L877" s="396" t="s">
        <v>147</v>
      </c>
    </row>
    <row r="878" spans="1:12">
      <c r="A878" s="396"/>
      <c r="B878" s="396"/>
      <c r="C878" s="396"/>
      <c r="D878" s="396" t="s">
        <v>199</v>
      </c>
      <c r="E878" s="397" t="s">
        <v>145</v>
      </c>
      <c r="F878" s="429" t="s">
        <v>12807</v>
      </c>
      <c r="G878" s="430">
        <v>105557</v>
      </c>
      <c r="H878" s="431" t="s">
        <v>7122</v>
      </c>
      <c r="I878" s="430" t="s">
        <v>1164</v>
      </c>
      <c r="J878" s="396"/>
      <c r="K878" s="432">
        <v>15</v>
      </c>
      <c r="L878" s="396" t="s">
        <v>147</v>
      </c>
    </row>
    <row r="879" spans="1:12">
      <c r="A879" s="396"/>
      <c r="B879" s="396"/>
      <c r="C879" s="396"/>
      <c r="D879" s="396" t="s">
        <v>199</v>
      </c>
      <c r="E879" s="397" t="s">
        <v>145</v>
      </c>
      <c r="F879" s="429" t="s">
        <v>12807</v>
      </c>
      <c r="G879" s="430">
        <v>105558</v>
      </c>
      <c r="H879" s="431" t="s">
        <v>7123</v>
      </c>
      <c r="I879" s="430" t="s">
        <v>1164</v>
      </c>
      <c r="J879" s="396"/>
      <c r="K879" s="432">
        <v>12.93</v>
      </c>
      <c r="L879" s="396" t="s">
        <v>147</v>
      </c>
    </row>
    <row r="880" spans="1:12">
      <c r="A880" s="396"/>
      <c r="B880" s="396"/>
      <c r="C880" s="396"/>
      <c r="D880" s="396" t="s">
        <v>199</v>
      </c>
      <c r="E880" s="397" t="s">
        <v>145</v>
      </c>
      <c r="F880" s="429" t="s">
        <v>12807</v>
      </c>
      <c r="G880" s="430">
        <v>105560</v>
      </c>
      <c r="H880" s="431" t="s">
        <v>7125</v>
      </c>
      <c r="I880" s="430" t="s">
        <v>1164</v>
      </c>
      <c r="J880" s="396"/>
      <c r="K880" s="432">
        <v>11.8</v>
      </c>
      <c r="L880" s="396" t="s">
        <v>147</v>
      </c>
    </row>
    <row r="881" spans="1:12">
      <c r="A881" s="396"/>
      <c r="B881" s="396"/>
      <c r="C881" s="396"/>
      <c r="D881" s="396" t="s">
        <v>199</v>
      </c>
      <c r="E881" s="397" t="s">
        <v>145</v>
      </c>
      <c r="F881" s="429" t="s">
        <v>12807</v>
      </c>
      <c r="G881" s="430">
        <v>96386</v>
      </c>
      <c r="H881" s="431" t="s">
        <v>7120</v>
      </c>
      <c r="I881" s="430" t="s">
        <v>1164</v>
      </c>
      <c r="J881" s="396"/>
      <c r="K881" s="432">
        <v>6.34</v>
      </c>
      <c r="L881" s="396" t="s">
        <v>147</v>
      </c>
    </row>
    <row r="882" spans="1:12">
      <c r="A882" s="396"/>
      <c r="B882" s="396"/>
      <c r="C882" s="396"/>
      <c r="D882" s="396" t="s">
        <v>199</v>
      </c>
      <c r="E882" s="397" t="s">
        <v>145</v>
      </c>
      <c r="F882" s="429" t="s">
        <v>12807</v>
      </c>
      <c r="G882" s="430">
        <v>105564</v>
      </c>
      <c r="H882" s="431" t="s">
        <v>7129</v>
      </c>
      <c r="I882" s="430" t="s">
        <v>1164</v>
      </c>
      <c r="J882" s="396"/>
      <c r="K882" s="432">
        <v>5.88</v>
      </c>
      <c r="L882" s="396" t="s">
        <v>147</v>
      </c>
    </row>
    <row r="883" spans="1:12">
      <c r="A883" s="396"/>
      <c r="B883" s="396"/>
      <c r="C883" s="396"/>
      <c r="D883" s="396" t="s">
        <v>149</v>
      </c>
      <c r="E883" s="397" t="s">
        <v>145</v>
      </c>
      <c r="F883" s="429" t="s">
        <v>12807</v>
      </c>
      <c r="G883" s="430">
        <v>105561</v>
      </c>
      <c r="H883" s="431" t="s">
        <v>7126</v>
      </c>
      <c r="I883" s="430" t="s">
        <v>1164</v>
      </c>
      <c r="J883" s="396"/>
      <c r="K883" s="432">
        <v>7.74</v>
      </c>
      <c r="L883" s="396" t="s">
        <v>147</v>
      </c>
    </row>
    <row r="884" spans="1:12">
      <c r="A884" s="396"/>
      <c r="B884" s="396"/>
      <c r="C884" s="396"/>
      <c r="D884" s="396" t="s">
        <v>149</v>
      </c>
      <c r="E884" s="397" t="s">
        <v>145</v>
      </c>
      <c r="F884" s="429" t="s">
        <v>12807</v>
      </c>
      <c r="G884" s="430">
        <v>96385</v>
      </c>
      <c r="H884" s="431" t="s">
        <v>7119</v>
      </c>
      <c r="I884" s="430" t="s">
        <v>1164</v>
      </c>
      <c r="J884" s="396"/>
      <c r="K884" s="432">
        <v>11.67</v>
      </c>
      <c r="L884" s="396" t="s">
        <v>147</v>
      </c>
    </row>
    <row r="885" spans="1:12">
      <c r="A885" s="396"/>
      <c r="B885" s="396"/>
      <c r="C885" s="396"/>
      <c r="D885" s="396" t="s">
        <v>149</v>
      </c>
      <c r="E885" s="397" t="s">
        <v>145</v>
      </c>
      <c r="F885" s="429" t="s">
        <v>12807</v>
      </c>
      <c r="G885" s="430">
        <v>105556</v>
      </c>
      <c r="H885" s="431" t="s">
        <v>7121</v>
      </c>
      <c r="I885" s="430" t="s">
        <v>1164</v>
      </c>
      <c r="J885" s="396"/>
      <c r="K885" s="432">
        <v>13.12</v>
      </c>
      <c r="L885" s="396" t="s">
        <v>147</v>
      </c>
    </row>
    <row r="886" spans="1:12">
      <c r="A886" s="396"/>
      <c r="B886" s="396"/>
      <c r="C886" s="396"/>
      <c r="D886" s="396" t="s">
        <v>149</v>
      </c>
      <c r="E886" s="397" t="s">
        <v>145</v>
      </c>
      <c r="F886" s="429" t="s">
        <v>12807</v>
      </c>
      <c r="G886" s="430">
        <v>105559</v>
      </c>
      <c r="H886" s="431" t="s">
        <v>7124</v>
      </c>
      <c r="I886" s="430" t="s">
        <v>1164</v>
      </c>
      <c r="J886" s="396"/>
      <c r="K886" s="432">
        <v>9.92</v>
      </c>
      <c r="L886" s="396" t="s">
        <v>147</v>
      </c>
    </row>
    <row r="887" spans="1:12">
      <c r="A887" s="396"/>
      <c r="B887" s="396"/>
      <c r="C887" s="396"/>
      <c r="D887" s="396" t="s">
        <v>149</v>
      </c>
      <c r="E887" s="397" t="s">
        <v>145</v>
      </c>
      <c r="F887" s="429" t="s">
        <v>12807</v>
      </c>
      <c r="G887" s="430">
        <v>105733</v>
      </c>
      <c r="H887" s="431" t="s">
        <v>7242</v>
      </c>
      <c r="I887" s="430" t="s">
        <v>1164</v>
      </c>
      <c r="J887" s="396"/>
      <c r="K887" s="432">
        <v>253.27</v>
      </c>
      <c r="L887" s="396" t="s">
        <v>147</v>
      </c>
    </row>
    <row r="888" spans="1:12">
      <c r="A888" s="396"/>
      <c r="B888" s="396"/>
      <c r="C888" s="396"/>
      <c r="D888" s="396" t="s">
        <v>149</v>
      </c>
      <c r="E888" s="397" t="s">
        <v>145</v>
      </c>
      <c r="F888" s="429" t="s">
        <v>12807</v>
      </c>
      <c r="G888" s="430">
        <v>105734</v>
      </c>
      <c r="H888" s="431" t="s">
        <v>7243</v>
      </c>
      <c r="I888" s="430" t="s">
        <v>1164</v>
      </c>
      <c r="J888" s="396"/>
      <c r="K888" s="432">
        <v>247.47</v>
      </c>
      <c r="L888" s="396" t="s">
        <v>147</v>
      </c>
    </row>
    <row r="889" spans="1:12">
      <c r="A889" s="396"/>
      <c r="B889" s="396"/>
      <c r="C889" s="396"/>
      <c r="D889" s="396" t="s">
        <v>149</v>
      </c>
      <c r="E889" s="397" t="s">
        <v>145</v>
      </c>
      <c r="F889" s="429" t="s">
        <v>12807</v>
      </c>
      <c r="G889" s="430">
        <v>105736</v>
      </c>
      <c r="H889" s="431" t="s">
        <v>7245</v>
      </c>
      <c r="I889" s="430" t="s">
        <v>1164</v>
      </c>
      <c r="J889" s="396"/>
      <c r="K889" s="432">
        <v>244.54</v>
      </c>
      <c r="L889" s="396" t="s">
        <v>147</v>
      </c>
    </row>
    <row r="890" spans="1:12">
      <c r="A890" s="396"/>
      <c r="B890" s="396"/>
      <c r="C890" s="396"/>
      <c r="D890" s="396" t="s">
        <v>149</v>
      </c>
      <c r="E890" s="397" t="s">
        <v>145</v>
      </c>
      <c r="F890" s="429" t="s">
        <v>12807</v>
      </c>
      <c r="G890" s="430">
        <v>105728</v>
      </c>
      <c r="H890" s="431" t="s">
        <v>7237</v>
      </c>
      <c r="I890" s="430" t="s">
        <v>1164</v>
      </c>
      <c r="J890" s="396"/>
      <c r="K890" s="432">
        <v>182.04</v>
      </c>
      <c r="L890" s="396" t="s">
        <v>147</v>
      </c>
    </row>
    <row r="891" spans="1:12">
      <c r="A891" s="396"/>
      <c r="B891" s="396"/>
      <c r="C891" s="396"/>
      <c r="D891" s="396" t="s">
        <v>149</v>
      </c>
      <c r="E891" s="397" t="s">
        <v>145</v>
      </c>
      <c r="F891" s="429" t="s">
        <v>12807</v>
      </c>
      <c r="G891" s="430">
        <v>105729</v>
      </c>
      <c r="H891" s="431" t="s">
        <v>7238</v>
      </c>
      <c r="I891" s="430" t="s">
        <v>1164</v>
      </c>
      <c r="J891" s="396"/>
      <c r="K891" s="432">
        <v>177.58</v>
      </c>
      <c r="L891" s="396" t="s">
        <v>147</v>
      </c>
    </row>
    <row r="892" spans="1:12">
      <c r="A892" s="396"/>
      <c r="B892" s="396"/>
      <c r="C892" s="396"/>
      <c r="D892" s="396" t="s">
        <v>149</v>
      </c>
      <c r="E892" s="397" t="s">
        <v>145</v>
      </c>
      <c r="F892" s="429" t="s">
        <v>12807</v>
      </c>
      <c r="G892" s="430">
        <v>105731</v>
      </c>
      <c r="H892" s="431" t="s">
        <v>7240</v>
      </c>
      <c r="I892" s="430" t="s">
        <v>1164</v>
      </c>
      <c r="J892" s="396"/>
      <c r="K892" s="432">
        <v>175.34</v>
      </c>
      <c r="L892" s="396" t="s">
        <v>147</v>
      </c>
    </row>
    <row r="893" spans="1:12">
      <c r="A893" s="396"/>
      <c r="B893" s="396"/>
      <c r="C893" s="396"/>
      <c r="D893" s="396" t="s">
        <v>149</v>
      </c>
      <c r="E893" s="397" t="s">
        <v>145</v>
      </c>
      <c r="F893" s="429" t="s">
        <v>12807</v>
      </c>
      <c r="G893" s="430">
        <v>105738</v>
      </c>
      <c r="H893" s="431" t="s">
        <v>7247</v>
      </c>
      <c r="I893" s="430" t="s">
        <v>1164</v>
      </c>
      <c r="J893" s="396"/>
      <c r="K893" s="432">
        <v>341.82</v>
      </c>
      <c r="L893" s="396" t="s">
        <v>147</v>
      </c>
    </row>
    <row r="894" spans="1:12">
      <c r="A894" s="396"/>
      <c r="B894" s="396"/>
      <c r="C894" s="396"/>
      <c r="D894" s="396" t="s">
        <v>149</v>
      </c>
      <c r="E894" s="397" t="s">
        <v>145</v>
      </c>
      <c r="F894" s="429" t="s">
        <v>12807</v>
      </c>
      <c r="G894" s="430">
        <v>105739</v>
      </c>
      <c r="H894" s="431" t="s">
        <v>7248</v>
      </c>
      <c r="I894" s="430" t="s">
        <v>1164</v>
      </c>
      <c r="J894" s="396"/>
      <c r="K894" s="432">
        <v>337.45</v>
      </c>
      <c r="L894" s="396" t="s">
        <v>147</v>
      </c>
    </row>
    <row r="895" spans="1:12">
      <c r="A895" s="396"/>
      <c r="B895" s="396"/>
      <c r="C895" s="396"/>
      <c r="D895" s="396" t="s">
        <v>149</v>
      </c>
      <c r="E895" s="397" t="s">
        <v>145</v>
      </c>
      <c r="F895" s="429" t="s">
        <v>12807</v>
      </c>
      <c r="G895" s="430">
        <v>105741</v>
      </c>
      <c r="H895" s="431" t="s">
        <v>7250</v>
      </c>
      <c r="I895" s="430" t="s">
        <v>1164</v>
      </c>
      <c r="J895" s="396"/>
      <c r="K895" s="432">
        <v>335.16</v>
      </c>
      <c r="L895" s="396" t="s">
        <v>147</v>
      </c>
    </row>
    <row r="896" spans="1:12">
      <c r="A896" s="396"/>
      <c r="B896" s="396"/>
      <c r="C896" s="396"/>
      <c r="D896" s="396" t="s">
        <v>149</v>
      </c>
      <c r="E896" s="397" t="s">
        <v>145</v>
      </c>
      <c r="F896" s="429" t="s">
        <v>12807</v>
      </c>
      <c r="G896" s="430">
        <v>105750</v>
      </c>
      <c r="H896" s="431" t="s">
        <v>7259</v>
      </c>
      <c r="I896" s="430" t="s">
        <v>1164</v>
      </c>
      <c r="J896" s="396"/>
      <c r="K896" s="432">
        <v>167.09</v>
      </c>
      <c r="L896" s="396" t="s">
        <v>147</v>
      </c>
    </row>
    <row r="897" spans="1:12">
      <c r="A897" s="396"/>
      <c r="B897" s="396"/>
      <c r="C897" s="396"/>
      <c r="D897" s="396" t="s">
        <v>149</v>
      </c>
      <c r="E897" s="397" t="s">
        <v>145</v>
      </c>
      <c r="F897" s="429" t="s">
        <v>12807</v>
      </c>
      <c r="G897" s="430">
        <v>105751</v>
      </c>
      <c r="H897" s="431" t="s">
        <v>7260</v>
      </c>
      <c r="I897" s="430" t="s">
        <v>1164</v>
      </c>
      <c r="J897" s="396"/>
      <c r="K897" s="432">
        <v>164.86</v>
      </c>
      <c r="L897" s="396" t="s">
        <v>147</v>
      </c>
    </row>
    <row r="898" spans="1:12">
      <c r="A898" s="396"/>
      <c r="B898" s="396"/>
      <c r="C898" s="396"/>
      <c r="D898" s="396" t="s">
        <v>149</v>
      </c>
      <c r="E898" s="397" t="s">
        <v>145</v>
      </c>
      <c r="F898" s="429" t="s">
        <v>12807</v>
      </c>
      <c r="G898" s="430">
        <v>105753</v>
      </c>
      <c r="H898" s="431" t="s">
        <v>7262</v>
      </c>
      <c r="I898" s="430" t="s">
        <v>1164</v>
      </c>
      <c r="J898" s="396"/>
      <c r="K898" s="432">
        <v>162.81</v>
      </c>
      <c r="L898" s="396" t="s">
        <v>147</v>
      </c>
    </row>
    <row r="899" spans="1:12">
      <c r="A899" s="396"/>
      <c r="B899" s="396"/>
      <c r="C899" s="396"/>
      <c r="D899" s="396" t="s">
        <v>149</v>
      </c>
      <c r="E899" s="397" t="s">
        <v>145</v>
      </c>
      <c r="F899" s="429" t="s">
        <v>12807</v>
      </c>
      <c r="G899" s="430">
        <v>105755</v>
      </c>
      <c r="H899" s="431" t="s">
        <v>7264</v>
      </c>
      <c r="I899" s="430" t="s">
        <v>1164</v>
      </c>
      <c r="J899" s="396"/>
      <c r="K899" s="432">
        <v>160.84</v>
      </c>
      <c r="L899" s="396" t="s">
        <v>147</v>
      </c>
    </row>
    <row r="900" spans="1:12">
      <c r="A900" s="396"/>
      <c r="B900" s="396"/>
      <c r="C900" s="396"/>
      <c r="D900" s="396" t="s">
        <v>149</v>
      </c>
      <c r="E900" s="397" t="s">
        <v>145</v>
      </c>
      <c r="F900" s="429" t="s">
        <v>12807</v>
      </c>
      <c r="G900" s="430">
        <v>105743</v>
      </c>
      <c r="H900" s="431" t="s">
        <v>7252</v>
      </c>
      <c r="I900" s="430" t="s">
        <v>1164</v>
      </c>
      <c r="J900" s="396"/>
      <c r="K900" s="432">
        <v>126.77</v>
      </c>
      <c r="L900" s="396" t="s">
        <v>147</v>
      </c>
    </row>
    <row r="901" spans="1:12">
      <c r="A901" s="396"/>
      <c r="B901" s="396"/>
      <c r="C901" s="396"/>
      <c r="D901" s="396" t="s">
        <v>149</v>
      </c>
      <c r="E901" s="397" t="s">
        <v>145</v>
      </c>
      <c r="F901" s="429" t="s">
        <v>12807</v>
      </c>
      <c r="G901" s="430">
        <v>105744</v>
      </c>
      <c r="H901" s="431" t="s">
        <v>7253</v>
      </c>
      <c r="I901" s="430" t="s">
        <v>1164</v>
      </c>
      <c r="J901" s="396"/>
      <c r="K901" s="432">
        <v>124.65</v>
      </c>
      <c r="L901" s="396" t="s">
        <v>147</v>
      </c>
    </row>
    <row r="902" spans="1:12">
      <c r="A902" s="396"/>
      <c r="B902" s="396"/>
      <c r="C902" s="396"/>
      <c r="D902" s="396" t="s">
        <v>149</v>
      </c>
      <c r="E902" s="397" t="s">
        <v>145</v>
      </c>
      <c r="F902" s="429" t="s">
        <v>12807</v>
      </c>
      <c r="G902" s="430">
        <v>105746</v>
      </c>
      <c r="H902" s="431" t="s">
        <v>7255</v>
      </c>
      <c r="I902" s="430" t="s">
        <v>1164</v>
      </c>
      <c r="J902" s="396"/>
      <c r="K902" s="432">
        <v>122.53</v>
      </c>
      <c r="L902" s="396" t="s">
        <v>147</v>
      </c>
    </row>
    <row r="903" spans="1:12">
      <c r="A903" s="396"/>
      <c r="B903" s="396"/>
      <c r="C903" s="396"/>
      <c r="D903" s="396" t="s">
        <v>149</v>
      </c>
      <c r="E903" s="397" t="s">
        <v>145</v>
      </c>
      <c r="F903" s="429" t="s">
        <v>12807</v>
      </c>
      <c r="G903" s="430">
        <v>105748</v>
      </c>
      <c r="H903" s="431" t="s">
        <v>7257</v>
      </c>
      <c r="I903" s="430" t="s">
        <v>1164</v>
      </c>
      <c r="J903" s="396"/>
      <c r="K903" s="432">
        <v>120.39</v>
      </c>
      <c r="L903" s="396" t="s">
        <v>147</v>
      </c>
    </row>
    <row r="904" spans="1:12">
      <c r="A904" s="396"/>
      <c r="B904" s="396"/>
      <c r="C904" s="396"/>
      <c r="D904" s="396" t="s">
        <v>149</v>
      </c>
      <c r="E904" s="397" t="s">
        <v>145</v>
      </c>
      <c r="F904" s="429" t="s">
        <v>12807</v>
      </c>
      <c r="G904" s="430">
        <v>105660</v>
      </c>
      <c r="H904" s="431" t="s">
        <v>7205</v>
      </c>
      <c r="I904" s="430" t="s">
        <v>1164</v>
      </c>
      <c r="J904" s="396"/>
      <c r="K904" s="432">
        <v>193.01</v>
      </c>
      <c r="L904" s="396" t="s">
        <v>147</v>
      </c>
    </row>
    <row r="905" spans="1:12">
      <c r="A905" s="396"/>
      <c r="B905" s="396"/>
      <c r="C905" s="396"/>
      <c r="D905" s="396" t="s">
        <v>149</v>
      </c>
      <c r="E905" s="397" t="s">
        <v>145</v>
      </c>
      <c r="F905" s="429" t="s">
        <v>12807</v>
      </c>
      <c r="G905" s="430">
        <v>105663</v>
      </c>
      <c r="H905" s="431" t="s">
        <v>7208</v>
      </c>
      <c r="I905" s="430" t="s">
        <v>1164</v>
      </c>
      <c r="J905" s="396"/>
      <c r="K905" s="432">
        <v>183.85</v>
      </c>
      <c r="L905" s="396" t="s">
        <v>147</v>
      </c>
    </row>
    <row r="906" spans="1:12">
      <c r="A906" s="396"/>
      <c r="B906" s="396"/>
      <c r="C906" s="396"/>
      <c r="D906" s="396" t="s">
        <v>149</v>
      </c>
      <c r="E906" s="397" t="s">
        <v>145</v>
      </c>
      <c r="F906" s="429" t="s">
        <v>12807</v>
      </c>
      <c r="G906" s="430">
        <v>105669</v>
      </c>
      <c r="H906" s="431" t="s">
        <v>7214</v>
      </c>
      <c r="I906" s="430" t="s">
        <v>1164</v>
      </c>
      <c r="J906" s="396"/>
      <c r="K906" s="432">
        <v>179.25</v>
      </c>
      <c r="L906" s="396" t="s">
        <v>147</v>
      </c>
    </row>
    <row r="907" spans="1:12">
      <c r="A907" s="396"/>
      <c r="B907" s="396"/>
      <c r="C907" s="396"/>
      <c r="D907" s="396" t="s">
        <v>149</v>
      </c>
      <c r="E907" s="397" t="s">
        <v>145</v>
      </c>
      <c r="F907" s="429" t="s">
        <v>12807</v>
      </c>
      <c r="G907" s="430">
        <v>105642</v>
      </c>
      <c r="H907" s="431" t="s">
        <v>12765</v>
      </c>
      <c r="I907" s="430" t="s">
        <v>1164</v>
      </c>
      <c r="J907" s="396"/>
      <c r="K907" s="432">
        <v>217.7</v>
      </c>
      <c r="L907" s="396" t="s">
        <v>147</v>
      </c>
    </row>
    <row r="908" spans="1:12">
      <c r="A908" s="396"/>
      <c r="B908" s="396"/>
      <c r="C908" s="396"/>
      <c r="D908" s="396" t="s">
        <v>149</v>
      </c>
      <c r="E908" s="397" t="s">
        <v>145</v>
      </c>
      <c r="F908" s="429" t="s">
        <v>12807</v>
      </c>
      <c r="G908" s="430">
        <v>105648</v>
      </c>
      <c r="H908" s="431" t="s">
        <v>12766</v>
      </c>
      <c r="I908" s="430" t="s">
        <v>1164</v>
      </c>
      <c r="J908" s="396"/>
      <c r="K908" s="432">
        <v>213.24</v>
      </c>
      <c r="L908" s="396" t="s">
        <v>147</v>
      </c>
    </row>
    <row r="909" spans="1:12">
      <c r="A909" s="396"/>
      <c r="B909" s="396"/>
      <c r="C909" s="396"/>
      <c r="D909" s="396" t="s">
        <v>149</v>
      </c>
      <c r="E909" s="397" t="s">
        <v>145</v>
      </c>
      <c r="F909" s="429" t="s">
        <v>12807</v>
      </c>
      <c r="G909" s="430">
        <v>105654</v>
      </c>
      <c r="H909" s="431" t="s">
        <v>12767</v>
      </c>
      <c r="I909" s="430" t="s">
        <v>1164</v>
      </c>
      <c r="J909" s="396"/>
      <c r="K909" s="432">
        <v>211</v>
      </c>
      <c r="L909" s="396" t="s">
        <v>147</v>
      </c>
    </row>
    <row r="910" spans="1:12">
      <c r="A910" s="396"/>
      <c r="B910" s="396"/>
      <c r="C910" s="396"/>
      <c r="D910" s="396" t="s">
        <v>149</v>
      </c>
      <c r="E910" s="397" t="s">
        <v>145</v>
      </c>
      <c r="F910" s="429" t="s">
        <v>12807</v>
      </c>
      <c r="G910" s="430">
        <v>105661</v>
      </c>
      <c r="H910" s="431" t="s">
        <v>7206</v>
      </c>
      <c r="I910" s="430" t="s">
        <v>1164</v>
      </c>
      <c r="J910" s="396"/>
      <c r="K910" s="432">
        <v>226.29</v>
      </c>
      <c r="L910" s="396" t="s">
        <v>147</v>
      </c>
    </row>
    <row r="911" spans="1:12">
      <c r="A911" s="396"/>
      <c r="B911" s="396"/>
      <c r="C911" s="396"/>
      <c r="D911" s="396" t="s">
        <v>149</v>
      </c>
      <c r="E911" s="397" t="s">
        <v>145</v>
      </c>
      <c r="F911" s="429" t="s">
        <v>12807</v>
      </c>
      <c r="G911" s="430">
        <v>105664</v>
      </c>
      <c r="H911" s="431" t="s">
        <v>7209</v>
      </c>
      <c r="I911" s="430" t="s">
        <v>1164</v>
      </c>
      <c r="J911" s="396"/>
      <c r="K911" s="432">
        <v>217.13</v>
      </c>
      <c r="L911" s="396" t="s">
        <v>147</v>
      </c>
    </row>
    <row r="912" spans="1:12">
      <c r="A912" s="396"/>
      <c r="B912" s="396"/>
      <c r="C912" s="396"/>
      <c r="D912" s="396" t="s">
        <v>149</v>
      </c>
      <c r="E912" s="397" t="s">
        <v>145</v>
      </c>
      <c r="F912" s="429" t="s">
        <v>12807</v>
      </c>
      <c r="G912" s="430">
        <v>105670</v>
      </c>
      <c r="H912" s="431" t="s">
        <v>7215</v>
      </c>
      <c r="I912" s="430" t="s">
        <v>1164</v>
      </c>
      <c r="J912" s="396"/>
      <c r="K912" s="432">
        <v>212.53</v>
      </c>
      <c r="L912" s="396" t="s">
        <v>147</v>
      </c>
    </row>
    <row r="913" spans="1:12">
      <c r="A913" s="396"/>
      <c r="B913" s="396"/>
      <c r="C913" s="396"/>
      <c r="D913" s="396" t="s">
        <v>149</v>
      </c>
      <c r="E913" s="397" t="s">
        <v>145</v>
      </c>
      <c r="F913" s="429" t="s">
        <v>12807</v>
      </c>
      <c r="G913" s="430">
        <v>105643</v>
      </c>
      <c r="H913" s="431" t="s">
        <v>12768</v>
      </c>
      <c r="I913" s="430" t="s">
        <v>1164</v>
      </c>
      <c r="J913" s="396"/>
      <c r="K913" s="432">
        <v>248.78</v>
      </c>
      <c r="L913" s="396" t="s">
        <v>147</v>
      </c>
    </row>
    <row r="914" spans="1:12">
      <c r="A914" s="396"/>
      <c r="B914" s="396"/>
      <c r="C914" s="396"/>
      <c r="D914" s="396" t="s">
        <v>149</v>
      </c>
      <c r="E914" s="397" t="s">
        <v>145</v>
      </c>
      <c r="F914" s="429" t="s">
        <v>12807</v>
      </c>
      <c r="G914" s="430">
        <v>105649</v>
      </c>
      <c r="H914" s="431" t="s">
        <v>12769</v>
      </c>
      <c r="I914" s="430" t="s">
        <v>1164</v>
      </c>
      <c r="J914" s="396"/>
      <c r="K914" s="432">
        <v>244.32</v>
      </c>
      <c r="L914" s="396" t="s">
        <v>147</v>
      </c>
    </row>
    <row r="915" spans="1:12">
      <c r="A915" s="396"/>
      <c r="B915" s="396"/>
      <c r="C915" s="396"/>
      <c r="D915" s="396" t="s">
        <v>149</v>
      </c>
      <c r="E915" s="397" t="s">
        <v>145</v>
      </c>
      <c r="F915" s="429" t="s">
        <v>12807</v>
      </c>
      <c r="G915" s="430">
        <v>105655</v>
      </c>
      <c r="H915" s="431" t="s">
        <v>12770</v>
      </c>
      <c r="I915" s="430" t="s">
        <v>1164</v>
      </c>
      <c r="J915" s="396"/>
      <c r="K915" s="432">
        <v>242.08</v>
      </c>
      <c r="L915" s="396" t="s">
        <v>147</v>
      </c>
    </row>
    <row r="916" spans="1:12">
      <c r="A916" s="396"/>
      <c r="B916" s="396"/>
      <c r="C916" s="396"/>
      <c r="D916" s="396" t="s">
        <v>149</v>
      </c>
      <c r="E916" s="397" t="s">
        <v>145</v>
      </c>
      <c r="F916" s="429" t="s">
        <v>12807</v>
      </c>
      <c r="G916" s="430">
        <v>105662</v>
      </c>
      <c r="H916" s="431" t="s">
        <v>7207</v>
      </c>
      <c r="I916" s="430" t="s">
        <v>1164</v>
      </c>
      <c r="J916" s="396"/>
      <c r="K916" s="432">
        <v>259.10000000000002</v>
      </c>
      <c r="L916" s="396" t="s">
        <v>147</v>
      </c>
    </row>
    <row r="917" spans="1:12">
      <c r="A917" s="396"/>
      <c r="B917" s="396"/>
      <c r="C917" s="396"/>
      <c r="D917" s="396" t="s">
        <v>149</v>
      </c>
      <c r="E917" s="397" t="s">
        <v>145</v>
      </c>
      <c r="F917" s="429" t="s">
        <v>12807</v>
      </c>
      <c r="G917" s="430">
        <v>105665</v>
      </c>
      <c r="H917" s="431" t="s">
        <v>7210</v>
      </c>
      <c r="I917" s="430" t="s">
        <v>1164</v>
      </c>
      <c r="J917" s="396"/>
      <c r="K917" s="432">
        <v>249.94</v>
      </c>
      <c r="L917" s="396" t="s">
        <v>147</v>
      </c>
    </row>
    <row r="918" spans="1:12">
      <c r="A918" s="396"/>
      <c r="B918" s="396"/>
      <c r="C918" s="396"/>
      <c r="D918" s="396" t="s">
        <v>149</v>
      </c>
      <c r="E918" s="397" t="s">
        <v>145</v>
      </c>
      <c r="F918" s="429" t="s">
        <v>12807</v>
      </c>
      <c r="G918" s="430">
        <v>105671</v>
      </c>
      <c r="H918" s="431" t="s">
        <v>7216</v>
      </c>
      <c r="I918" s="430" t="s">
        <v>1164</v>
      </c>
      <c r="J918" s="396"/>
      <c r="K918" s="432">
        <v>245.34</v>
      </c>
      <c r="L918" s="396" t="s">
        <v>147</v>
      </c>
    </row>
    <row r="919" spans="1:12">
      <c r="A919" s="396"/>
      <c r="B919" s="396"/>
      <c r="C919" s="396"/>
      <c r="D919" s="396" t="s">
        <v>149</v>
      </c>
      <c r="E919" s="397" t="s">
        <v>145</v>
      </c>
      <c r="F919" s="429" t="s">
        <v>12807</v>
      </c>
      <c r="G919" s="430">
        <v>105644</v>
      </c>
      <c r="H919" s="431" t="s">
        <v>12771</v>
      </c>
      <c r="I919" s="430" t="s">
        <v>1164</v>
      </c>
      <c r="J919" s="396"/>
      <c r="K919" s="432">
        <v>279.86</v>
      </c>
      <c r="L919" s="396" t="s">
        <v>147</v>
      </c>
    </row>
    <row r="920" spans="1:12">
      <c r="A920" s="396"/>
      <c r="B920" s="396"/>
      <c r="C920" s="396"/>
      <c r="D920" s="396" t="s">
        <v>149</v>
      </c>
      <c r="E920" s="397" t="s">
        <v>145</v>
      </c>
      <c r="F920" s="429" t="s">
        <v>12807</v>
      </c>
      <c r="G920" s="430">
        <v>105650</v>
      </c>
      <c r="H920" s="431" t="s">
        <v>12772</v>
      </c>
      <c r="I920" s="430" t="s">
        <v>1164</v>
      </c>
      <c r="J920" s="396"/>
      <c r="K920" s="432">
        <v>275.39999999999998</v>
      </c>
      <c r="L920" s="396" t="s">
        <v>147</v>
      </c>
    </row>
    <row r="921" spans="1:12">
      <c r="A921" s="396"/>
      <c r="B921" s="396"/>
      <c r="C921" s="396"/>
      <c r="D921" s="396" t="s">
        <v>149</v>
      </c>
      <c r="E921" s="397" t="s">
        <v>145</v>
      </c>
      <c r="F921" s="429" t="s">
        <v>12807</v>
      </c>
      <c r="G921" s="430">
        <v>105656</v>
      </c>
      <c r="H921" s="431" t="s">
        <v>12773</v>
      </c>
      <c r="I921" s="430" t="s">
        <v>1164</v>
      </c>
      <c r="J921" s="396"/>
      <c r="K921" s="432">
        <v>273.16000000000003</v>
      </c>
      <c r="L921" s="396" t="s">
        <v>147</v>
      </c>
    </row>
    <row r="922" spans="1:12">
      <c r="A922" s="396"/>
      <c r="B922" s="396"/>
      <c r="C922" s="396"/>
      <c r="D922" s="396" t="s">
        <v>149</v>
      </c>
      <c r="E922" s="397" t="s">
        <v>145</v>
      </c>
      <c r="F922" s="429" t="s">
        <v>12807</v>
      </c>
      <c r="G922" s="430">
        <v>105577</v>
      </c>
      <c r="H922" s="431" t="s">
        <v>7172</v>
      </c>
      <c r="I922" s="430" t="s">
        <v>1164</v>
      </c>
      <c r="J922" s="396"/>
      <c r="K922" s="432">
        <v>121.97</v>
      </c>
      <c r="L922" s="396" t="s">
        <v>147</v>
      </c>
    </row>
    <row r="923" spans="1:12">
      <c r="A923" s="396"/>
      <c r="B923" s="396"/>
      <c r="C923" s="396"/>
      <c r="D923" s="396" t="s">
        <v>1907</v>
      </c>
      <c r="E923" s="397" t="s">
        <v>145</v>
      </c>
      <c r="F923" s="429" t="s">
        <v>12976</v>
      </c>
      <c r="G923" s="430">
        <v>105578</v>
      </c>
      <c r="H923" s="431" t="s">
        <v>7173</v>
      </c>
      <c r="I923" s="430" t="s">
        <v>1164</v>
      </c>
      <c r="J923" s="396"/>
      <c r="K923" s="432">
        <v>112.82</v>
      </c>
      <c r="L923" s="396" t="s">
        <v>147</v>
      </c>
    </row>
    <row r="924" spans="1:12">
      <c r="A924" s="396"/>
      <c r="B924" s="396"/>
      <c r="C924" s="396"/>
      <c r="D924" s="396" t="s">
        <v>2094</v>
      </c>
      <c r="E924" s="397" t="s">
        <v>145</v>
      </c>
      <c r="F924" s="429" t="s">
        <v>12976</v>
      </c>
      <c r="G924" s="430">
        <v>105712</v>
      </c>
      <c r="H924" s="431" t="s">
        <v>7234</v>
      </c>
      <c r="I924" s="430" t="s">
        <v>1164</v>
      </c>
      <c r="J924" s="396"/>
      <c r="K924" s="432">
        <v>108.21</v>
      </c>
      <c r="L924" s="396" t="s">
        <v>147</v>
      </c>
    </row>
    <row r="925" spans="1:12">
      <c r="A925" s="396"/>
      <c r="B925" s="396"/>
      <c r="C925" s="396"/>
      <c r="D925" s="396" t="s">
        <v>3856</v>
      </c>
      <c r="E925" s="397" t="s">
        <v>145</v>
      </c>
      <c r="F925" s="429" t="s">
        <v>13086</v>
      </c>
      <c r="G925" s="430">
        <v>105637</v>
      </c>
      <c r="H925" s="431" t="s">
        <v>12774</v>
      </c>
      <c r="I925" s="430" t="s">
        <v>1164</v>
      </c>
      <c r="J925" s="396"/>
      <c r="K925" s="432">
        <v>155.53</v>
      </c>
      <c r="L925" s="396" t="s">
        <v>147</v>
      </c>
    </row>
    <row r="926" spans="1:12">
      <c r="A926" s="396"/>
      <c r="B926" s="396"/>
      <c r="C926" s="396"/>
      <c r="D926" s="396" t="s">
        <v>4432</v>
      </c>
      <c r="E926" s="397" t="s">
        <v>145</v>
      </c>
      <c r="F926" s="429" t="s">
        <v>13086</v>
      </c>
      <c r="G926" s="430">
        <v>105707</v>
      </c>
      <c r="H926" s="431" t="s">
        <v>12775</v>
      </c>
      <c r="I926" s="430" t="s">
        <v>1164</v>
      </c>
      <c r="J926" s="396"/>
      <c r="K926" s="432">
        <v>151.07</v>
      </c>
      <c r="L926" s="396" t="s">
        <v>147</v>
      </c>
    </row>
    <row r="927" spans="1:12">
      <c r="A927" s="396"/>
      <c r="B927" s="396"/>
      <c r="C927" s="396"/>
      <c r="D927" s="396" t="s">
        <v>3598</v>
      </c>
      <c r="E927" s="397" t="s">
        <v>145</v>
      </c>
      <c r="F927" s="429" t="s">
        <v>13086</v>
      </c>
      <c r="G927" s="430">
        <v>105709</v>
      </c>
      <c r="H927" s="431" t="s">
        <v>12776</v>
      </c>
      <c r="I927" s="430" t="s">
        <v>1164</v>
      </c>
      <c r="J927" s="396"/>
      <c r="K927" s="432">
        <v>148.83000000000001</v>
      </c>
      <c r="L927" s="396" t="s">
        <v>147</v>
      </c>
    </row>
    <row r="928" spans="1:12">
      <c r="A928" s="396"/>
      <c r="B928" s="396"/>
      <c r="C928" s="396"/>
      <c r="D928" s="396" t="s">
        <v>1446</v>
      </c>
      <c r="E928" s="397" t="s">
        <v>145</v>
      </c>
      <c r="F928" s="429" t="s">
        <v>13086</v>
      </c>
      <c r="G928" s="430">
        <v>105693</v>
      </c>
      <c r="H928" s="431" t="s">
        <v>7220</v>
      </c>
      <c r="I928" s="430" t="s">
        <v>1164</v>
      </c>
      <c r="J928" s="396"/>
      <c r="K928" s="432">
        <v>179.88</v>
      </c>
      <c r="L928" s="396" t="s">
        <v>147</v>
      </c>
    </row>
    <row r="929" spans="1:12">
      <c r="A929" s="396"/>
      <c r="B929" s="396"/>
      <c r="C929" s="396"/>
      <c r="D929" s="396" t="s">
        <v>149</v>
      </c>
      <c r="E929" s="397" t="s">
        <v>145</v>
      </c>
      <c r="F929" s="429" t="s">
        <v>12808</v>
      </c>
      <c r="G929" s="430">
        <v>105696</v>
      </c>
      <c r="H929" s="431" t="s">
        <v>7223</v>
      </c>
      <c r="I929" s="430" t="s">
        <v>1164</v>
      </c>
      <c r="J929" s="396"/>
      <c r="K929" s="432">
        <v>170.72</v>
      </c>
      <c r="L929" s="396" t="s">
        <v>147</v>
      </c>
    </row>
    <row r="930" spans="1:12">
      <c r="A930" s="396"/>
      <c r="B930" s="396"/>
      <c r="C930" s="396"/>
      <c r="D930" s="396" t="s">
        <v>149</v>
      </c>
      <c r="E930" s="397" t="s">
        <v>145</v>
      </c>
      <c r="F930" s="429" t="s">
        <v>12808</v>
      </c>
      <c r="G930" s="430">
        <v>105702</v>
      </c>
      <c r="H930" s="431" t="s">
        <v>7229</v>
      </c>
      <c r="I930" s="430" t="s">
        <v>1164</v>
      </c>
      <c r="J930" s="396"/>
      <c r="K930" s="432">
        <v>166.12</v>
      </c>
      <c r="L930" s="396" t="s">
        <v>147</v>
      </c>
    </row>
    <row r="931" spans="1:12">
      <c r="A931" s="396"/>
      <c r="B931" s="396"/>
      <c r="C931" s="396"/>
      <c r="D931" s="396" t="s">
        <v>149</v>
      </c>
      <c r="E931" s="397" t="s">
        <v>145</v>
      </c>
      <c r="F931" s="429" t="s">
        <v>12808</v>
      </c>
      <c r="G931" s="430">
        <v>105675</v>
      </c>
      <c r="H931" s="431" t="s">
        <v>12777</v>
      </c>
      <c r="I931" s="430" t="s">
        <v>1164</v>
      </c>
      <c r="J931" s="396"/>
      <c r="K931" s="432">
        <v>197.72</v>
      </c>
      <c r="L931" s="396" t="s">
        <v>147</v>
      </c>
    </row>
    <row r="932" spans="1:12">
      <c r="A932" s="396"/>
      <c r="B932" s="396"/>
      <c r="C932" s="396"/>
      <c r="D932" s="396" t="s">
        <v>149</v>
      </c>
      <c r="E932" s="397" t="s">
        <v>145</v>
      </c>
      <c r="F932" s="429" t="s">
        <v>12808</v>
      </c>
      <c r="G932" s="430">
        <v>105681</v>
      </c>
      <c r="H932" s="431" t="s">
        <v>12778</v>
      </c>
      <c r="I932" s="430" t="s">
        <v>1164</v>
      </c>
      <c r="J932" s="396"/>
      <c r="K932" s="432">
        <v>193.26</v>
      </c>
      <c r="L932" s="396" t="s">
        <v>147</v>
      </c>
    </row>
    <row r="933" spans="1:12">
      <c r="A933" s="396"/>
      <c r="B933" s="396"/>
      <c r="C933" s="396"/>
      <c r="D933" s="396" t="s">
        <v>149</v>
      </c>
      <c r="E933" s="397" t="s">
        <v>145</v>
      </c>
      <c r="F933" s="429" t="s">
        <v>12808</v>
      </c>
      <c r="G933" s="430">
        <v>105687</v>
      </c>
      <c r="H933" s="431" t="s">
        <v>12779</v>
      </c>
      <c r="I933" s="430" t="s">
        <v>1164</v>
      </c>
      <c r="J933" s="396"/>
      <c r="K933" s="432">
        <v>191.02</v>
      </c>
      <c r="L933" s="396" t="s">
        <v>147</v>
      </c>
    </row>
    <row r="934" spans="1:12">
      <c r="A934" s="396"/>
      <c r="B934" s="396"/>
      <c r="C934" s="396"/>
      <c r="D934" s="396" t="s">
        <v>3282</v>
      </c>
      <c r="E934" s="397" t="s">
        <v>145</v>
      </c>
      <c r="F934" s="429" t="s">
        <v>12808</v>
      </c>
      <c r="G934" s="430">
        <v>105694</v>
      </c>
      <c r="H934" s="431" t="s">
        <v>7221</v>
      </c>
      <c r="I934" s="430" t="s">
        <v>1164</v>
      </c>
      <c r="J934" s="396"/>
      <c r="K934" s="432">
        <v>213.43</v>
      </c>
      <c r="L934" s="396" t="s">
        <v>147</v>
      </c>
    </row>
    <row r="935" spans="1:12">
      <c r="A935" s="396"/>
      <c r="B935" s="396"/>
      <c r="C935" s="396"/>
      <c r="D935" s="396" t="s">
        <v>3282</v>
      </c>
      <c r="E935" s="397" t="s">
        <v>145</v>
      </c>
      <c r="F935" s="429" t="s">
        <v>12808</v>
      </c>
      <c r="G935" s="430">
        <v>105697</v>
      </c>
      <c r="H935" s="431" t="s">
        <v>7224</v>
      </c>
      <c r="I935" s="430" t="s">
        <v>1164</v>
      </c>
      <c r="J935" s="396"/>
      <c r="K935" s="432">
        <v>204.27</v>
      </c>
      <c r="L935" s="396" t="s">
        <v>147</v>
      </c>
    </row>
    <row r="936" spans="1:12">
      <c r="A936" s="396"/>
      <c r="B936" s="396"/>
      <c r="C936" s="396"/>
      <c r="D936" s="396" t="s">
        <v>3916</v>
      </c>
      <c r="E936" s="397" t="s">
        <v>145</v>
      </c>
      <c r="F936" s="429" t="s">
        <v>12808</v>
      </c>
      <c r="G936" s="430">
        <v>105703</v>
      </c>
      <c r="H936" s="431" t="s">
        <v>7230</v>
      </c>
      <c r="I936" s="430" t="s">
        <v>1164</v>
      </c>
      <c r="J936" s="396"/>
      <c r="K936" s="432">
        <v>199.67</v>
      </c>
      <c r="L936" s="396" t="s">
        <v>147</v>
      </c>
    </row>
    <row r="937" spans="1:12">
      <c r="A937" s="396"/>
      <c r="B937" s="396"/>
      <c r="C937" s="396"/>
      <c r="D937" s="396" t="s">
        <v>3585</v>
      </c>
      <c r="E937" s="397" t="s">
        <v>145</v>
      </c>
      <c r="F937" s="429" t="s">
        <v>12808</v>
      </c>
      <c r="G937" s="430">
        <v>105676</v>
      </c>
      <c r="H937" s="431" t="s">
        <v>12780</v>
      </c>
      <c r="I937" s="430" t="s">
        <v>1164</v>
      </c>
      <c r="J937" s="396"/>
      <c r="K937" s="432">
        <v>229.22</v>
      </c>
      <c r="L937" s="396" t="s">
        <v>147</v>
      </c>
    </row>
    <row r="938" spans="1:12">
      <c r="A938" s="396"/>
      <c r="B938" s="396"/>
      <c r="C938" s="396"/>
      <c r="D938" s="396" t="s">
        <v>3585</v>
      </c>
      <c r="E938" s="397" t="s">
        <v>145</v>
      </c>
      <c r="F938" s="429" t="s">
        <v>12808</v>
      </c>
      <c r="G938" s="430">
        <v>105682</v>
      </c>
      <c r="H938" s="431" t="s">
        <v>12781</v>
      </c>
      <c r="I938" s="430" t="s">
        <v>1164</v>
      </c>
      <c r="J938" s="396"/>
      <c r="K938" s="432">
        <v>224.76</v>
      </c>
      <c r="L938" s="396" t="s">
        <v>147</v>
      </c>
    </row>
    <row r="939" spans="1:12">
      <c r="A939" s="396"/>
      <c r="B939" s="396"/>
      <c r="C939" s="396"/>
      <c r="D939" s="396" t="s">
        <v>3585</v>
      </c>
      <c r="E939" s="397" t="s">
        <v>145</v>
      </c>
      <c r="F939" s="429" t="s">
        <v>12808</v>
      </c>
      <c r="G939" s="430">
        <v>105688</v>
      </c>
      <c r="H939" s="431" t="s">
        <v>12782</v>
      </c>
      <c r="I939" s="430" t="s">
        <v>1164</v>
      </c>
      <c r="J939" s="396"/>
      <c r="K939" s="432">
        <v>222.52</v>
      </c>
      <c r="L939" s="396" t="s">
        <v>147</v>
      </c>
    </row>
    <row r="940" spans="1:12">
      <c r="A940" s="396"/>
      <c r="B940" s="396"/>
      <c r="C940" s="396"/>
      <c r="D940" s="396" t="s">
        <v>3585</v>
      </c>
      <c r="E940" s="397" t="s">
        <v>145</v>
      </c>
      <c r="F940" s="429" t="s">
        <v>12808</v>
      </c>
      <c r="G940" s="430">
        <v>105695</v>
      </c>
      <c r="H940" s="431" t="s">
        <v>7222</v>
      </c>
      <c r="I940" s="430" t="s">
        <v>1164</v>
      </c>
      <c r="J940" s="396"/>
      <c r="K940" s="432">
        <v>246.52</v>
      </c>
      <c r="L940" s="396" t="s">
        <v>147</v>
      </c>
    </row>
    <row r="941" spans="1:12">
      <c r="A941" s="396"/>
      <c r="B941" s="396"/>
      <c r="C941" s="396"/>
      <c r="D941" s="396" t="s">
        <v>3585</v>
      </c>
      <c r="E941" s="397" t="s">
        <v>145</v>
      </c>
      <c r="F941" s="429" t="s">
        <v>12808</v>
      </c>
      <c r="G941" s="430">
        <v>105698</v>
      </c>
      <c r="H941" s="431" t="s">
        <v>7225</v>
      </c>
      <c r="I941" s="430" t="s">
        <v>1164</v>
      </c>
      <c r="J941" s="396"/>
      <c r="K941" s="432">
        <v>237.36</v>
      </c>
      <c r="L941" s="396" t="s">
        <v>147</v>
      </c>
    </row>
    <row r="942" spans="1:12">
      <c r="A942" s="396"/>
      <c r="B942" s="396"/>
      <c r="C942" s="396"/>
      <c r="D942" s="396" t="s">
        <v>543</v>
      </c>
      <c r="E942" s="397" t="s">
        <v>145</v>
      </c>
      <c r="F942" s="429" t="s">
        <v>13423</v>
      </c>
      <c r="G942" s="430">
        <v>105704</v>
      </c>
      <c r="H942" s="431" t="s">
        <v>7231</v>
      </c>
      <c r="I942" s="430" t="s">
        <v>1164</v>
      </c>
      <c r="J942" s="396"/>
      <c r="K942" s="432">
        <v>232.76</v>
      </c>
      <c r="L942" s="396" t="s">
        <v>147</v>
      </c>
    </row>
    <row r="943" spans="1:12">
      <c r="A943" s="396"/>
      <c r="B943" s="396"/>
      <c r="C943" s="396"/>
      <c r="D943" s="396" t="s">
        <v>1907</v>
      </c>
      <c r="E943" s="397" t="s">
        <v>145</v>
      </c>
      <c r="F943" s="429" t="s">
        <v>12976</v>
      </c>
      <c r="G943" s="430">
        <v>105677</v>
      </c>
      <c r="H943" s="431" t="s">
        <v>12783</v>
      </c>
      <c r="I943" s="430" t="s">
        <v>1164</v>
      </c>
      <c r="J943" s="396"/>
      <c r="K943" s="432">
        <v>260.72000000000003</v>
      </c>
      <c r="L943" s="396" t="s">
        <v>147</v>
      </c>
    </row>
    <row r="944" spans="1:12">
      <c r="A944" s="396"/>
      <c r="B944" s="396"/>
      <c r="C944" s="396"/>
      <c r="D944" s="396" t="s">
        <v>1446</v>
      </c>
      <c r="E944" s="397" t="s">
        <v>145</v>
      </c>
      <c r="F944" s="429" t="s">
        <v>13086</v>
      </c>
      <c r="G944" s="430">
        <v>105683</v>
      </c>
      <c r="H944" s="431" t="s">
        <v>12784</v>
      </c>
      <c r="I944" s="430" t="s">
        <v>1164</v>
      </c>
      <c r="J944" s="396"/>
      <c r="K944" s="432">
        <v>256.26</v>
      </c>
      <c r="L944" s="396" t="s">
        <v>147</v>
      </c>
    </row>
    <row r="945" spans="1:12">
      <c r="A945" s="396"/>
      <c r="B945" s="396"/>
      <c r="C945" s="396"/>
      <c r="D945" s="396" t="s">
        <v>411</v>
      </c>
      <c r="E945" s="397" t="s">
        <v>145</v>
      </c>
      <c r="F945" s="429" t="s">
        <v>13086</v>
      </c>
      <c r="G945" s="430">
        <v>105689</v>
      </c>
      <c r="H945" s="431" t="s">
        <v>12785</v>
      </c>
      <c r="I945" s="430" t="s">
        <v>1164</v>
      </c>
      <c r="J945" s="396"/>
      <c r="K945" s="432">
        <v>254.02</v>
      </c>
      <c r="L945" s="396" t="s">
        <v>147</v>
      </c>
    </row>
    <row r="946" spans="1:12">
      <c r="A946" s="396"/>
      <c r="B946" s="396"/>
      <c r="C946" s="396"/>
      <c r="D946" s="396" t="s">
        <v>277</v>
      </c>
      <c r="E946" s="397" t="s">
        <v>145</v>
      </c>
      <c r="F946" s="429" t="s">
        <v>13086</v>
      </c>
      <c r="G946" s="430">
        <v>105579</v>
      </c>
      <c r="H946" s="431" t="s">
        <v>7174</v>
      </c>
      <c r="I946" s="430" t="s">
        <v>1164</v>
      </c>
      <c r="J946" s="396"/>
      <c r="K946" s="432">
        <v>108.29</v>
      </c>
      <c r="L946" s="396" t="s">
        <v>147</v>
      </c>
    </row>
    <row r="947" spans="1:12">
      <c r="A947" s="396"/>
      <c r="B947" s="396"/>
      <c r="C947" s="396"/>
      <c r="D947" s="396" t="s">
        <v>543</v>
      </c>
      <c r="E947" s="397" t="s">
        <v>145</v>
      </c>
      <c r="F947" s="429" t="s">
        <v>13086</v>
      </c>
      <c r="G947" s="430">
        <v>105580</v>
      </c>
      <c r="H947" s="431" t="s">
        <v>7175</v>
      </c>
      <c r="I947" s="430" t="s">
        <v>1164</v>
      </c>
      <c r="J947" s="396"/>
      <c r="K947" s="432">
        <v>99.14</v>
      </c>
      <c r="L947" s="396" t="s">
        <v>147</v>
      </c>
    </row>
    <row r="948" spans="1:12">
      <c r="A948" s="396"/>
      <c r="B948" s="396"/>
      <c r="C948" s="396"/>
      <c r="D948" s="396" t="s">
        <v>1907</v>
      </c>
      <c r="E948" s="397" t="s">
        <v>145</v>
      </c>
      <c r="F948" s="429" t="s">
        <v>12976</v>
      </c>
      <c r="G948" s="430">
        <v>105582</v>
      </c>
      <c r="H948" s="431" t="s">
        <v>7177</v>
      </c>
      <c r="I948" s="430" t="s">
        <v>1164</v>
      </c>
      <c r="J948" s="396"/>
      <c r="K948" s="432">
        <v>94.53</v>
      </c>
      <c r="L948" s="396" t="s">
        <v>147</v>
      </c>
    </row>
    <row r="949" spans="1:12">
      <c r="A949" s="396"/>
      <c r="B949" s="396"/>
      <c r="C949" s="396"/>
      <c r="D949" s="396" t="s">
        <v>1907</v>
      </c>
      <c r="E949" s="397" t="s">
        <v>145</v>
      </c>
      <c r="F949" s="429" t="s">
        <v>12976</v>
      </c>
      <c r="G949" s="430">
        <v>105638</v>
      </c>
      <c r="H949" s="431" t="s">
        <v>12786</v>
      </c>
      <c r="I949" s="430" t="s">
        <v>1164</v>
      </c>
      <c r="J949" s="396"/>
      <c r="K949" s="432">
        <v>134.72999999999999</v>
      </c>
      <c r="L949" s="396" t="s">
        <v>147</v>
      </c>
    </row>
    <row r="950" spans="1:12">
      <c r="A950" s="396"/>
      <c r="B950" s="396"/>
      <c r="C950" s="396"/>
      <c r="D950" s="396" t="s">
        <v>2094</v>
      </c>
      <c r="E950" s="397" t="s">
        <v>145</v>
      </c>
      <c r="F950" s="429" t="s">
        <v>12976</v>
      </c>
      <c r="G950" s="430">
        <v>105715</v>
      </c>
      <c r="H950" s="431" t="s">
        <v>12787</v>
      </c>
      <c r="I950" s="430" t="s">
        <v>1164</v>
      </c>
      <c r="J950" s="396"/>
      <c r="K950" s="432">
        <v>130.27000000000001</v>
      </c>
      <c r="L950" s="396" t="s">
        <v>147</v>
      </c>
    </row>
    <row r="951" spans="1:12">
      <c r="A951" s="396"/>
      <c r="B951" s="396"/>
      <c r="C951" s="396"/>
      <c r="D951" s="396" t="s">
        <v>543</v>
      </c>
      <c r="E951" s="397" t="s">
        <v>145</v>
      </c>
      <c r="F951" s="429" t="s">
        <v>13086</v>
      </c>
      <c r="G951" s="430">
        <v>105717</v>
      </c>
      <c r="H951" s="431" t="s">
        <v>12788</v>
      </c>
      <c r="I951" s="430" t="s">
        <v>1164</v>
      </c>
      <c r="J951" s="396"/>
      <c r="K951" s="432">
        <v>128.03</v>
      </c>
      <c r="L951" s="396" t="s">
        <v>147</v>
      </c>
    </row>
    <row r="952" spans="1:12">
      <c r="A952" s="396"/>
      <c r="B952" s="396"/>
      <c r="C952" s="396"/>
      <c r="D952" s="396" t="s">
        <v>543</v>
      </c>
      <c r="E952" s="397" t="s">
        <v>145</v>
      </c>
      <c r="F952" s="429" t="s">
        <v>13086</v>
      </c>
      <c r="G952" s="430">
        <v>105626</v>
      </c>
      <c r="H952" s="431" t="s">
        <v>7191</v>
      </c>
      <c r="I952" s="430" t="s">
        <v>1164</v>
      </c>
      <c r="J952" s="396"/>
      <c r="K952" s="432">
        <v>133.44</v>
      </c>
      <c r="L952" s="396" t="s">
        <v>147</v>
      </c>
    </row>
    <row r="953" spans="1:12">
      <c r="A953" s="396"/>
      <c r="B953" s="396"/>
      <c r="C953" s="396"/>
      <c r="D953" s="396" t="s">
        <v>543</v>
      </c>
      <c r="E953" s="397" t="s">
        <v>145</v>
      </c>
      <c r="F953" s="429" t="s">
        <v>13086</v>
      </c>
      <c r="G953" s="430">
        <v>105629</v>
      </c>
      <c r="H953" s="431" t="s">
        <v>7194</v>
      </c>
      <c r="I953" s="430" t="s">
        <v>1164</v>
      </c>
      <c r="J953" s="396"/>
      <c r="K953" s="432">
        <v>126.1</v>
      </c>
      <c r="L953" s="396" t="s">
        <v>147</v>
      </c>
    </row>
    <row r="954" spans="1:12">
      <c r="A954" s="396"/>
      <c r="B954" s="396"/>
      <c r="C954" s="396"/>
      <c r="D954" s="396" t="s">
        <v>411</v>
      </c>
      <c r="E954" s="397" t="s">
        <v>145</v>
      </c>
      <c r="F954" s="429" t="s">
        <v>13086</v>
      </c>
      <c r="G954" s="430">
        <v>105635</v>
      </c>
      <c r="H954" s="431" t="s">
        <v>7200</v>
      </c>
      <c r="I954" s="430" t="s">
        <v>1164</v>
      </c>
      <c r="J954" s="396"/>
      <c r="K954" s="432">
        <v>125.03</v>
      </c>
      <c r="L954" s="396" t="s">
        <v>147</v>
      </c>
    </row>
    <row r="955" spans="1:12">
      <c r="A955" s="396"/>
      <c r="B955" s="396"/>
      <c r="C955" s="396"/>
      <c r="D955" s="396" t="s">
        <v>1907</v>
      </c>
      <c r="E955" s="397" t="s">
        <v>145</v>
      </c>
      <c r="F955" s="429" t="s">
        <v>12976</v>
      </c>
      <c r="G955" s="430">
        <v>105605</v>
      </c>
      <c r="H955" s="431" t="s">
        <v>12789</v>
      </c>
      <c r="I955" s="430" t="s">
        <v>1164</v>
      </c>
      <c r="J955" s="396"/>
      <c r="K955" s="432">
        <v>122.63</v>
      </c>
      <c r="L955" s="396" t="s">
        <v>147</v>
      </c>
    </row>
    <row r="956" spans="1:12">
      <c r="A956" s="396"/>
      <c r="B956" s="396"/>
      <c r="C956" s="396"/>
      <c r="D956" s="396" t="s">
        <v>2094</v>
      </c>
      <c r="E956" s="397" t="s">
        <v>145</v>
      </c>
      <c r="F956" s="429" t="s">
        <v>12976</v>
      </c>
      <c r="G956" s="430">
        <v>105613</v>
      </c>
      <c r="H956" s="431" t="s">
        <v>12790</v>
      </c>
      <c r="I956" s="430" t="s">
        <v>1164</v>
      </c>
      <c r="J956" s="396"/>
      <c r="K956" s="432">
        <v>119.75</v>
      </c>
      <c r="L956" s="396" t="s">
        <v>147</v>
      </c>
    </row>
    <row r="957" spans="1:12">
      <c r="A957" s="396"/>
      <c r="B957" s="396"/>
      <c r="C957" s="396"/>
      <c r="D957" s="396" t="s">
        <v>277</v>
      </c>
      <c r="E957" s="397" t="s">
        <v>145</v>
      </c>
      <c r="F957" s="429" t="s">
        <v>13086</v>
      </c>
      <c r="G957" s="430">
        <v>105621</v>
      </c>
      <c r="H957" s="431" t="s">
        <v>12791</v>
      </c>
      <c r="I957" s="430" t="s">
        <v>1164</v>
      </c>
      <c r="J957" s="396"/>
      <c r="K957" s="432">
        <v>117.67</v>
      </c>
      <c r="L957" s="396" t="s">
        <v>147</v>
      </c>
    </row>
    <row r="958" spans="1:12">
      <c r="A958" s="396"/>
      <c r="B958" s="396"/>
      <c r="C958" s="396"/>
      <c r="D958" s="396" t="s">
        <v>543</v>
      </c>
      <c r="E958" s="397" t="s">
        <v>145</v>
      </c>
      <c r="F958" s="429" t="s">
        <v>13086</v>
      </c>
      <c r="G958" s="430">
        <v>105627</v>
      </c>
      <c r="H958" s="431" t="s">
        <v>7192</v>
      </c>
      <c r="I958" s="430" t="s">
        <v>1164</v>
      </c>
      <c r="J958" s="396"/>
      <c r="K958" s="432">
        <v>167.89</v>
      </c>
      <c r="L958" s="396" t="s">
        <v>147</v>
      </c>
    </row>
    <row r="959" spans="1:12">
      <c r="A959" s="396"/>
      <c r="B959" s="396"/>
      <c r="C959" s="396"/>
      <c r="D959" s="396" t="s">
        <v>543</v>
      </c>
      <c r="E959" s="397" t="s">
        <v>145</v>
      </c>
      <c r="F959" s="429" t="s">
        <v>13086</v>
      </c>
      <c r="G959" s="430">
        <v>105630</v>
      </c>
      <c r="H959" s="431" t="s">
        <v>7195</v>
      </c>
      <c r="I959" s="430" t="s">
        <v>1164</v>
      </c>
      <c r="J959" s="396"/>
      <c r="K959" s="432">
        <v>160.55000000000001</v>
      </c>
      <c r="L959" s="396" t="s">
        <v>147</v>
      </c>
    </row>
    <row r="960" spans="1:12">
      <c r="A960" s="396"/>
      <c r="B960" s="396"/>
      <c r="C960" s="396"/>
      <c r="D960" s="396" t="s">
        <v>543</v>
      </c>
      <c r="E960" s="397" t="s">
        <v>145</v>
      </c>
      <c r="F960" s="429" t="s">
        <v>13086</v>
      </c>
      <c r="G960" s="430">
        <v>105636</v>
      </c>
      <c r="H960" s="431" t="s">
        <v>7201</v>
      </c>
      <c r="I960" s="430" t="s">
        <v>1164</v>
      </c>
      <c r="J960" s="396"/>
      <c r="K960" s="432">
        <v>159.47999999999999</v>
      </c>
      <c r="L960" s="396" t="s">
        <v>147</v>
      </c>
    </row>
    <row r="961" spans="1:12">
      <c r="A961" s="396"/>
      <c r="B961" s="396"/>
      <c r="C961" s="396"/>
      <c r="D961" s="396" t="s">
        <v>1907</v>
      </c>
      <c r="E961" s="397" t="s">
        <v>145</v>
      </c>
      <c r="F961" s="429" t="s">
        <v>12976</v>
      </c>
      <c r="G961" s="430">
        <v>105606</v>
      </c>
      <c r="H961" s="431" t="s">
        <v>12792</v>
      </c>
      <c r="I961" s="430" t="s">
        <v>1164</v>
      </c>
      <c r="J961" s="396"/>
      <c r="K961" s="432">
        <v>156.21</v>
      </c>
      <c r="L961" s="396" t="s">
        <v>147</v>
      </c>
    </row>
    <row r="962" spans="1:12">
      <c r="A962" s="396"/>
      <c r="B962" s="396"/>
      <c r="C962" s="396"/>
      <c r="D962" s="396" t="s">
        <v>1907</v>
      </c>
      <c r="E962" s="397" t="s">
        <v>145</v>
      </c>
      <c r="F962" s="429" t="s">
        <v>12976</v>
      </c>
      <c r="G962" s="430">
        <v>105614</v>
      </c>
      <c r="H962" s="431" t="s">
        <v>12793</v>
      </c>
      <c r="I962" s="430" t="s">
        <v>1164</v>
      </c>
      <c r="J962" s="396"/>
      <c r="K962" s="432">
        <v>153.33000000000001</v>
      </c>
      <c r="L962" s="396" t="s">
        <v>147</v>
      </c>
    </row>
    <row r="963" spans="1:12">
      <c r="A963" s="396"/>
      <c r="B963" s="396"/>
      <c r="C963" s="396"/>
      <c r="D963" s="396" t="s">
        <v>543</v>
      </c>
      <c r="E963" s="397" t="s">
        <v>145</v>
      </c>
      <c r="F963" s="429" t="s">
        <v>13086</v>
      </c>
      <c r="G963" s="430">
        <v>105622</v>
      </c>
      <c r="H963" s="431" t="s">
        <v>12794</v>
      </c>
      <c r="I963" s="430" t="s">
        <v>1164</v>
      </c>
      <c r="J963" s="396"/>
      <c r="K963" s="432">
        <v>151.25</v>
      </c>
      <c r="L963" s="396" t="s">
        <v>147</v>
      </c>
    </row>
    <row r="964" spans="1:12">
      <c r="A964" s="396"/>
      <c r="B964" s="396"/>
      <c r="C964" s="396"/>
      <c r="D964" s="396" t="s">
        <v>411</v>
      </c>
      <c r="E964" s="397" t="s">
        <v>145</v>
      </c>
      <c r="F964" s="429" t="s">
        <v>13086</v>
      </c>
      <c r="G964" s="430">
        <v>105572</v>
      </c>
      <c r="H964" s="431" t="s">
        <v>7167</v>
      </c>
      <c r="I964" s="430" t="s">
        <v>1164</v>
      </c>
      <c r="J964" s="396"/>
      <c r="K964" s="432">
        <v>62.64</v>
      </c>
      <c r="L964" s="396" t="s">
        <v>147</v>
      </c>
    </row>
    <row r="965" spans="1:12">
      <c r="A965" s="396"/>
      <c r="B965" s="396"/>
      <c r="C965" s="396"/>
      <c r="D965" s="396" t="s">
        <v>277</v>
      </c>
      <c r="E965" s="397" t="s">
        <v>145</v>
      </c>
      <c r="F965" s="429" t="s">
        <v>13086</v>
      </c>
      <c r="G965" s="430">
        <v>105574</v>
      </c>
      <c r="H965" s="431" t="s">
        <v>7169</v>
      </c>
      <c r="I965" s="430" t="s">
        <v>1164</v>
      </c>
      <c r="J965" s="396"/>
      <c r="K965" s="432">
        <v>55.3</v>
      </c>
      <c r="L965" s="396" t="s">
        <v>147</v>
      </c>
    </row>
    <row r="966" spans="1:12">
      <c r="A966" s="396"/>
      <c r="B966" s="396"/>
      <c r="C966" s="396"/>
      <c r="D966" s="396" t="s">
        <v>543</v>
      </c>
      <c r="E966" s="397" t="s">
        <v>145</v>
      </c>
      <c r="F966" s="429" t="s">
        <v>13086</v>
      </c>
      <c r="G966" s="430">
        <v>105576</v>
      </c>
      <c r="H966" s="431" t="s">
        <v>7171</v>
      </c>
      <c r="I966" s="430" t="s">
        <v>1164</v>
      </c>
      <c r="J966" s="396"/>
      <c r="K966" s="432">
        <v>54.23</v>
      </c>
      <c r="L966" s="396" t="s">
        <v>147</v>
      </c>
    </row>
    <row r="967" spans="1:12">
      <c r="A967" s="396"/>
      <c r="B967" s="396"/>
      <c r="C967" s="396"/>
      <c r="D967" s="396" t="s">
        <v>3585</v>
      </c>
      <c r="E967" s="397" t="s">
        <v>145</v>
      </c>
      <c r="F967" s="429" t="s">
        <v>12808</v>
      </c>
      <c r="G967" s="430">
        <v>105603</v>
      </c>
      <c r="H967" s="431" t="s">
        <v>12795</v>
      </c>
      <c r="I967" s="430" t="s">
        <v>1164</v>
      </c>
      <c r="J967" s="396"/>
      <c r="K967" s="432">
        <v>55.47</v>
      </c>
      <c r="L967" s="396" t="s">
        <v>147</v>
      </c>
    </row>
    <row r="968" spans="1:12">
      <c r="A968" s="396"/>
      <c r="B968" s="396"/>
      <c r="C968" s="396"/>
      <c r="D968" s="396" t="s">
        <v>3585</v>
      </c>
      <c r="E968" s="397" t="s">
        <v>145</v>
      </c>
      <c r="F968" s="429" t="s">
        <v>12808</v>
      </c>
      <c r="G968" s="430">
        <v>105611</v>
      </c>
      <c r="H968" s="431" t="s">
        <v>12796</v>
      </c>
      <c r="I968" s="430" t="s">
        <v>1164</v>
      </c>
      <c r="J968" s="396"/>
      <c r="K968" s="432">
        <v>52.59</v>
      </c>
      <c r="L968" s="396" t="s">
        <v>147</v>
      </c>
    </row>
    <row r="969" spans="1:12">
      <c r="A969" s="396"/>
      <c r="B969" s="396"/>
      <c r="C969" s="396"/>
      <c r="D969" s="396" t="s">
        <v>1907</v>
      </c>
      <c r="E969" s="397" t="s">
        <v>145</v>
      </c>
      <c r="F969" s="429" t="s">
        <v>12976</v>
      </c>
      <c r="G969" s="430">
        <v>105619</v>
      </c>
      <c r="H969" s="431" t="s">
        <v>12797</v>
      </c>
      <c r="I969" s="430" t="s">
        <v>1164</v>
      </c>
      <c r="J969" s="396"/>
      <c r="K969" s="432">
        <v>50.51</v>
      </c>
      <c r="L969" s="396" t="s">
        <v>147</v>
      </c>
    </row>
    <row r="970" spans="1:12">
      <c r="A970" s="396"/>
      <c r="B970" s="396"/>
      <c r="C970" s="396"/>
      <c r="D970" s="396" t="s">
        <v>1907</v>
      </c>
      <c r="E970" s="397" t="s">
        <v>145</v>
      </c>
      <c r="F970" s="429" t="s">
        <v>12976</v>
      </c>
      <c r="G970" s="430">
        <v>105573</v>
      </c>
      <c r="H970" s="431" t="s">
        <v>7168</v>
      </c>
      <c r="I970" s="430" t="s">
        <v>1164</v>
      </c>
      <c r="J970" s="396"/>
      <c r="K970" s="432">
        <v>98.52</v>
      </c>
      <c r="L970" s="396" t="s">
        <v>147</v>
      </c>
    </row>
    <row r="971" spans="1:12">
      <c r="A971" s="396"/>
      <c r="B971" s="396"/>
      <c r="C971" s="396"/>
      <c r="D971" s="396" t="s">
        <v>543</v>
      </c>
      <c r="E971" s="397" t="s">
        <v>145</v>
      </c>
      <c r="F971" s="429" t="s">
        <v>13086</v>
      </c>
      <c r="G971" s="430">
        <v>105628</v>
      </c>
      <c r="H971" s="431" t="s">
        <v>7193</v>
      </c>
      <c r="I971" s="430" t="s">
        <v>1164</v>
      </c>
      <c r="J971" s="396"/>
      <c r="K971" s="432">
        <v>91.18</v>
      </c>
      <c r="L971" s="396" t="s">
        <v>147</v>
      </c>
    </row>
    <row r="972" spans="1:12">
      <c r="A972" s="396"/>
      <c r="B972" s="396"/>
      <c r="C972" s="396"/>
      <c r="D972" s="396" t="s">
        <v>543</v>
      </c>
      <c r="E972" s="397" t="s">
        <v>145</v>
      </c>
      <c r="F972" s="429" t="s">
        <v>13086</v>
      </c>
      <c r="G972" s="430">
        <v>105634</v>
      </c>
      <c r="H972" s="431" t="s">
        <v>7199</v>
      </c>
      <c r="I972" s="430" t="s">
        <v>1164</v>
      </c>
      <c r="J972" s="396"/>
      <c r="K972" s="432">
        <v>90.11</v>
      </c>
      <c r="L972" s="396" t="s">
        <v>147</v>
      </c>
    </row>
    <row r="973" spans="1:12">
      <c r="A973" s="396"/>
      <c r="B973" s="396"/>
      <c r="C973" s="396"/>
      <c r="D973" s="396" t="s">
        <v>543</v>
      </c>
      <c r="E973" s="397" t="s">
        <v>145</v>
      </c>
      <c r="F973" s="429" t="s">
        <v>13086</v>
      </c>
      <c r="G973" s="430">
        <v>105604</v>
      </c>
      <c r="H973" s="431" t="s">
        <v>12798</v>
      </c>
      <c r="I973" s="430" t="s">
        <v>1164</v>
      </c>
      <c r="J973" s="396"/>
      <c r="K973" s="432">
        <v>89.06</v>
      </c>
      <c r="L973" s="396" t="s">
        <v>147</v>
      </c>
    </row>
    <row r="974" spans="1:12">
      <c r="A974" s="396"/>
      <c r="B974" s="396"/>
      <c r="C974" s="396"/>
      <c r="D974" s="396" t="s">
        <v>411</v>
      </c>
      <c r="E974" s="397" t="s">
        <v>145</v>
      </c>
      <c r="F974" s="429" t="s">
        <v>13086</v>
      </c>
      <c r="G974" s="430">
        <v>105612</v>
      </c>
      <c r="H974" s="431" t="s">
        <v>12799</v>
      </c>
      <c r="I974" s="430" t="s">
        <v>1164</v>
      </c>
      <c r="J974" s="396"/>
      <c r="K974" s="432">
        <v>86.18</v>
      </c>
      <c r="L974" s="396" t="s">
        <v>147</v>
      </c>
    </row>
    <row r="975" spans="1:12">
      <c r="A975" s="396"/>
      <c r="B975" s="396"/>
      <c r="C975" s="396"/>
      <c r="D975" s="396" t="s">
        <v>3826</v>
      </c>
      <c r="E975" s="397" t="s">
        <v>145</v>
      </c>
      <c r="F975" s="429" t="s">
        <v>14046</v>
      </c>
      <c r="G975" s="430">
        <v>105620</v>
      </c>
      <c r="H975" s="431" t="s">
        <v>12800</v>
      </c>
      <c r="I975" s="430" t="s">
        <v>1164</v>
      </c>
      <c r="J975" s="396"/>
      <c r="K975" s="432">
        <v>84.1</v>
      </c>
      <c r="L975" s="396" t="s">
        <v>147</v>
      </c>
    </row>
    <row r="976" spans="1:12">
      <c r="A976" s="396"/>
      <c r="B976" s="396"/>
      <c r="C976" s="396"/>
      <c r="D976" s="396" t="s">
        <v>3826</v>
      </c>
      <c r="E976" s="397" t="s">
        <v>145</v>
      </c>
      <c r="F976" s="429" t="s">
        <v>14046</v>
      </c>
      <c r="G976" s="430">
        <v>105586</v>
      </c>
      <c r="H976" s="431" t="s">
        <v>7179</v>
      </c>
      <c r="I976" s="430" t="s">
        <v>1164</v>
      </c>
      <c r="J976" s="396"/>
      <c r="K976" s="432">
        <v>132.43</v>
      </c>
      <c r="L976" s="396" t="s">
        <v>147</v>
      </c>
    </row>
    <row r="977" spans="1:12">
      <c r="A977" s="396"/>
      <c r="B977" s="396"/>
      <c r="C977" s="396"/>
      <c r="D977" s="396" t="s">
        <v>3856</v>
      </c>
      <c r="E977" s="397" t="s">
        <v>145</v>
      </c>
      <c r="F977" s="429" t="s">
        <v>14046</v>
      </c>
      <c r="G977" s="430">
        <v>105587</v>
      </c>
      <c r="H977" s="431" t="s">
        <v>7180</v>
      </c>
      <c r="I977" s="430" t="s">
        <v>1164</v>
      </c>
      <c r="J977" s="396"/>
      <c r="K977" s="432">
        <v>119.81</v>
      </c>
      <c r="L977" s="396" t="s">
        <v>147</v>
      </c>
    </row>
    <row r="978" spans="1:12">
      <c r="A978" s="396"/>
      <c r="B978" s="396"/>
      <c r="C978" s="396"/>
      <c r="D978" s="396" t="s">
        <v>4434</v>
      </c>
      <c r="E978" s="397" t="s">
        <v>145</v>
      </c>
      <c r="F978" s="429" t="s">
        <v>14046</v>
      </c>
      <c r="G978" s="430">
        <v>105589</v>
      </c>
      <c r="H978" s="431" t="s">
        <v>7182</v>
      </c>
      <c r="I978" s="430" t="s">
        <v>1164</v>
      </c>
      <c r="J978" s="396"/>
      <c r="K978" s="432">
        <v>118.64</v>
      </c>
      <c r="L978" s="396" t="s">
        <v>147</v>
      </c>
    </row>
    <row r="979" spans="1:12">
      <c r="A979" s="396"/>
      <c r="B979" s="396"/>
      <c r="C979" s="396"/>
      <c r="D979" s="396" t="s">
        <v>4434</v>
      </c>
      <c r="E979" s="397" t="s">
        <v>145</v>
      </c>
      <c r="F979" s="429" t="s">
        <v>14046</v>
      </c>
      <c r="G979" s="430">
        <v>105584</v>
      </c>
      <c r="H979" s="431" t="s">
        <v>12801</v>
      </c>
      <c r="I979" s="430" t="s">
        <v>1164</v>
      </c>
      <c r="J979" s="396"/>
      <c r="K979" s="432">
        <v>163.61000000000001</v>
      </c>
      <c r="L979" s="396" t="s">
        <v>147</v>
      </c>
    </row>
    <row r="980" spans="1:12">
      <c r="A980" s="396"/>
      <c r="B980" s="396"/>
      <c r="C980" s="396"/>
      <c r="D980" s="396" t="s">
        <v>4434</v>
      </c>
      <c r="E980" s="397" t="s">
        <v>145</v>
      </c>
      <c r="F980" s="429" t="s">
        <v>14046</v>
      </c>
      <c r="G980" s="430">
        <v>105720</v>
      </c>
      <c r="H980" s="431" t="s">
        <v>12802</v>
      </c>
      <c r="I980" s="430" t="s">
        <v>1164</v>
      </c>
      <c r="J980" s="396"/>
      <c r="K980" s="432">
        <v>156.47999999999999</v>
      </c>
      <c r="L980" s="396" t="s">
        <v>147</v>
      </c>
    </row>
    <row r="981" spans="1:12">
      <c r="A981" s="396"/>
      <c r="B981" s="396"/>
      <c r="C981" s="396"/>
      <c r="D981" s="396" t="s">
        <v>4434</v>
      </c>
      <c r="E981" s="397" t="s">
        <v>145</v>
      </c>
      <c r="F981" s="429" t="s">
        <v>14046</v>
      </c>
      <c r="G981" s="430">
        <v>105722</v>
      </c>
      <c r="H981" s="431" t="s">
        <v>12803</v>
      </c>
      <c r="I981" s="430" t="s">
        <v>1164</v>
      </c>
      <c r="J981" s="396"/>
      <c r="K981" s="432">
        <v>156.9</v>
      </c>
      <c r="L981" s="396" t="s">
        <v>147</v>
      </c>
    </row>
    <row r="982" spans="1:12">
      <c r="A982" s="396"/>
      <c r="B982" s="396"/>
      <c r="C982" s="396"/>
      <c r="D982" s="396" t="s">
        <v>4434</v>
      </c>
      <c r="E982" s="397" t="s">
        <v>145</v>
      </c>
      <c r="F982" s="429" t="s">
        <v>14046</v>
      </c>
      <c r="G982" s="430">
        <v>105593</v>
      </c>
      <c r="H982" s="431" t="s">
        <v>7184</v>
      </c>
      <c r="I982" s="430" t="s">
        <v>1164</v>
      </c>
      <c r="J982" s="396"/>
      <c r="K982" s="432">
        <v>118.75</v>
      </c>
      <c r="L982" s="396" t="s">
        <v>147</v>
      </c>
    </row>
    <row r="983" spans="1:12">
      <c r="A983" s="396"/>
      <c r="B983" s="396"/>
      <c r="C983" s="396"/>
      <c r="D983" s="396" t="s">
        <v>4434</v>
      </c>
      <c r="E983" s="397" t="s">
        <v>145</v>
      </c>
      <c r="F983" s="429" t="s">
        <v>14046</v>
      </c>
      <c r="G983" s="430">
        <v>105594</v>
      </c>
      <c r="H983" s="431" t="s">
        <v>7185</v>
      </c>
      <c r="I983" s="430" t="s">
        <v>1164</v>
      </c>
      <c r="J983" s="396"/>
      <c r="K983" s="432">
        <v>106.13</v>
      </c>
      <c r="L983" s="396" t="s">
        <v>147</v>
      </c>
    </row>
    <row r="984" spans="1:12">
      <c r="A984" s="396"/>
      <c r="B984" s="396"/>
      <c r="C984" s="396"/>
      <c r="D984" s="396" t="s">
        <v>2094</v>
      </c>
      <c r="E984" s="397" t="s">
        <v>145</v>
      </c>
      <c r="F984" s="429" t="s">
        <v>14046</v>
      </c>
      <c r="G984" s="430">
        <v>105596</v>
      </c>
      <c r="H984" s="431" t="s">
        <v>7187</v>
      </c>
      <c r="I984" s="430" t="s">
        <v>1164</v>
      </c>
      <c r="J984" s="396"/>
      <c r="K984" s="432">
        <v>104.96</v>
      </c>
      <c r="L984" s="396" t="s">
        <v>147</v>
      </c>
    </row>
    <row r="985" spans="1:12">
      <c r="A985" s="396"/>
      <c r="B985" s="396"/>
      <c r="C985" s="396"/>
      <c r="D985" s="396" t="s">
        <v>2096</v>
      </c>
      <c r="E985" s="397" t="s">
        <v>145</v>
      </c>
      <c r="F985" s="429" t="s">
        <v>14046</v>
      </c>
      <c r="G985" s="430">
        <v>105591</v>
      </c>
      <c r="H985" s="431" t="s">
        <v>12804</v>
      </c>
      <c r="I985" s="430" t="s">
        <v>1164</v>
      </c>
      <c r="J985" s="396"/>
      <c r="K985" s="432">
        <v>142.81</v>
      </c>
      <c r="L985" s="396" t="s">
        <v>147</v>
      </c>
    </row>
    <row r="986" spans="1:12">
      <c r="A986" s="396"/>
      <c r="B986" s="396"/>
      <c r="C986" s="396"/>
      <c r="D986" s="396" t="s">
        <v>2096</v>
      </c>
      <c r="E986" s="397" t="s">
        <v>145</v>
      </c>
      <c r="F986" s="429" t="s">
        <v>14046</v>
      </c>
      <c r="G986" s="430">
        <v>105724</v>
      </c>
      <c r="H986" s="431" t="s">
        <v>12805</v>
      </c>
      <c r="I986" s="430" t="s">
        <v>1164</v>
      </c>
      <c r="J986" s="396"/>
      <c r="K986" s="432">
        <v>135.68</v>
      </c>
      <c r="L986" s="396" t="s">
        <v>147</v>
      </c>
    </row>
    <row r="987" spans="1:12">
      <c r="A987" s="396"/>
      <c r="B987" s="396"/>
      <c r="C987" s="396"/>
      <c r="D987" s="396" t="s">
        <v>2093</v>
      </c>
      <c r="E987" s="397" t="s">
        <v>145</v>
      </c>
      <c r="F987" s="429" t="s">
        <v>14046</v>
      </c>
      <c r="G987" s="430">
        <v>105726</v>
      </c>
      <c r="H987" s="431" t="s">
        <v>12806</v>
      </c>
      <c r="I987" s="430" t="s">
        <v>1164</v>
      </c>
      <c r="J987" s="396"/>
      <c r="K987" s="432">
        <v>136.1</v>
      </c>
      <c r="L987" s="396" t="s">
        <v>147</v>
      </c>
    </row>
    <row r="988" spans="1:12">
      <c r="A988" s="396"/>
      <c r="B988" s="396"/>
      <c r="C988" s="396"/>
      <c r="D988" s="396" t="s">
        <v>2094</v>
      </c>
      <c r="E988" s="397" t="s">
        <v>145</v>
      </c>
      <c r="F988" s="429" t="s">
        <v>14046</v>
      </c>
      <c r="G988" s="430">
        <v>105567</v>
      </c>
      <c r="H988" s="431" t="s">
        <v>7162</v>
      </c>
      <c r="I988" s="430" t="s">
        <v>1164</v>
      </c>
      <c r="J988" s="396"/>
      <c r="K988" s="432">
        <v>14.17</v>
      </c>
      <c r="L988" s="396" t="s">
        <v>147</v>
      </c>
    </row>
    <row r="989" spans="1:12">
      <c r="A989" s="396"/>
      <c r="B989" s="396"/>
      <c r="C989" s="396"/>
      <c r="D989" s="396" t="s">
        <v>2094</v>
      </c>
      <c r="E989" s="397" t="s">
        <v>145</v>
      </c>
      <c r="F989" s="429" t="s">
        <v>14046</v>
      </c>
      <c r="G989" s="430">
        <v>105568</v>
      </c>
      <c r="H989" s="431" t="s">
        <v>7163</v>
      </c>
      <c r="I989" s="430" t="s">
        <v>1164</v>
      </c>
      <c r="J989" s="396"/>
      <c r="K989" s="432">
        <v>11.29</v>
      </c>
      <c r="L989" s="396" t="s">
        <v>147</v>
      </c>
    </row>
    <row r="990" spans="1:12">
      <c r="A990" s="396"/>
      <c r="B990" s="396"/>
      <c r="C990" s="396"/>
      <c r="D990" s="396" t="s">
        <v>2094</v>
      </c>
      <c r="E990" s="397" t="s">
        <v>145</v>
      </c>
      <c r="F990" s="429" t="s">
        <v>14046</v>
      </c>
      <c r="G990" s="430">
        <v>105570</v>
      </c>
      <c r="H990" s="431" t="s">
        <v>7165</v>
      </c>
      <c r="I990" s="430" t="s">
        <v>1164</v>
      </c>
      <c r="J990" s="396"/>
      <c r="K990" s="432">
        <v>9.31</v>
      </c>
      <c r="L990" s="396" t="s">
        <v>147</v>
      </c>
    </row>
    <row r="991" spans="1:12">
      <c r="A991" s="396"/>
      <c r="B991" s="396"/>
      <c r="C991" s="396"/>
      <c r="D991" s="396" t="s">
        <v>2094</v>
      </c>
      <c r="E991" s="397" t="s">
        <v>145</v>
      </c>
      <c r="F991" s="429" t="s">
        <v>14046</v>
      </c>
      <c r="G991" s="430">
        <v>100575</v>
      </c>
      <c r="H991" s="431" t="s">
        <v>7158</v>
      </c>
      <c r="I991" s="430" t="s">
        <v>121</v>
      </c>
      <c r="J991" s="396"/>
      <c r="K991" s="432">
        <v>0.55000000000000004</v>
      </c>
      <c r="L991" s="396" t="s">
        <v>147</v>
      </c>
    </row>
    <row r="992" spans="1:12">
      <c r="A992" s="396"/>
      <c r="B992" s="396"/>
      <c r="C992" s="396"/>
      <c r="D992" s="396" t="s">
        <v>2094</v>
      </c>
      <c r="E992" s="397" t="s">
        <v>145</v>
      </c>
      <c r="F992" s="429" t="s">
        <v>14046</v>
      </c>
      <c r="G992" s="430">
        <v>100577</v>
      </c>
      <c r="H992" s="431" t="s">
        <v>7134</v>
      </c>
      <c r="I992" s="430" t="s">
        <v>121</v>
      </c>
      <c r="J992" s="396"/>
      <c r="K992" s="432">
        <v>1.36</v>
      </c>
      <c r="L992" s="396" t="s">
        <v>147</v>
      </c>
    </row>
    <row r="993" spans="1:12">
      <c r="A993" s="396"/>
      <c r="B993" s="396"/>
      <c r="C993" s="396"/>
      <c r="D993" s="396" t="s">
        <v>2094</v>
      </c>
      <c r="E993" s="397" t="s">
        <v>145</v>
      </c>
      <c r="F993" s="429" t="s">
        <v>14046</v>
      </c>
      <c r="G993" s="430">
        <v>105598</v>
      </c>
      <c r="H993" s="431" t="s">
        <v>7136</v>
      </c>
      <c r="I993" s="430" t="s">
        <v>121</v>
      </c>
      <c r="J993" s="396"/>
      <c r="K993" s="432">
        <v>1.82</v>
      </c>
      <c r="L993" s="396" t="s">
        <v>147</v>
      </c>
    </row>
    <row r="994" spans="1:12">
      <c r="A994" s="396"/>
      <c r="B994" s="396"/>
      <c r="C994" s="396"/>
      <c r="D994" s="396" t="s">
        <v>2094</v>
      </c>
      <c r="E994" s="397" t="s">
        <v>145</v>
      </c>
      <c r="F994" s="429" t="s">
        <v>14046</v>
      </c>
      <c r="G994" s="430">
        <v>100576</v>
      </c>
      <c r="H994" s="431" t="s">
        <v>7133</v>
      </c>
      <c r="I994" s="430" t="s">
        <v>121</v>
      </c>
      <c r="J994" s="396"/>
      <c r="K994" s="432">
        <v>2.68</v>
      </c>
      <c r="L994" s="396" t="s">
        <v>147</v>
      </c>
    </row>
    <row r="995" spans="1:12">
      <c r="A995" s="396"/>
      <c r="B995" s="396"/>
      <c r="C995" s="396"/>
      <c r="D995" s="396" t="s">
        <v>2326</v>
      </c>
      <c r="E995" s="397" t="s">
        <v>145</v>
      </c>
      <c r="F995" s="429" t="s">
        <v>13889</v>
      </c>
      <c r="G995" s="430">
        <v>105597</v>
      </c>
      <c r="H995" s="431" t="s">
        <v>7135</v>
      </c>
      <c r="I995" s="430" t="s">
        <v>121</v>
      </c>
      <c r="J995" s="396"/>
      <c r="K995" s="432">
        <v>3.66</v>
      </c>
      <c r="L995" s="396" t="s">
        <v>147</v>
      </c>
    </row>
    <row r="996" spans="1:12">
      <c r="A996" s="396"/>
      <c r="B996" s="396"/>
      <c r="C996" s="396"/>
      <c r="D996" s="396" t="s">
        <v>2326</v>
      </c>
      <c r="E996" s="397" t="s">
        <v>145</v>
      </c>
      <c r="F996" s="429" t="s">
        <v>13889</v>
      </c>
      <c r="G996" s="430">
        <v>102730</v>
      </c>
      <c r="H996" s="431" t="s">
        <v>1310</v>
      </c>
      <c r="I996" s="430" t="s">
        <v>1156</v>
      </c>
      <c r="J996" s="396"/>
      <c r="K996" s="432">
        <v>10.91</v>
      </c>
      <c r="L996" s="396" t="s">
        <v>147</v>
      </c>
    </row>
    <row r="997" spans="1:12">
      <c r="A997" s="396"/>
      <c r="B997" s="396"/>
      <c r="C997" s="396"/>
      <c r="D997" s="396" t="s">
        <v>1415</v>
      </c>
      <c r="E997" s="397" t="s">
        <v>145</v>
      </c>
      <c r="F997" s="429" t="s">
        <v>14045</v>
      </c>
      <c r="G997" s="430">
        <v>102731</v>
      </c>
      <c r="H997" s="431" t="s">
        <v>1311</v>
      </c>
      <c r="I997" s="430" t="s">
        <v>1156</v>
      </c>
      <c r="J997" s="396"/>
      <c r="K997" s="432">
        <v>9.18</v>
      </c>
      <c r="L997" s="396" t="s">
        <v>147</v>
      </c>
    </row>
    <row r="998" spans="1:12">
      <c r="A998" s="396"/>
      <c r="B998" s="396"/>
      <c r="C998" s="396"/>
      <c r="D998" s="396" t="s">
        <v>2326</v>
      </c>
      <c r="E998" s="397" t="s">
        <v>145</v>
      </c>
      <c r="F998" s="429" t="s">
        <v>13889</v>
      </c>
      <c r="G998" s="430">
        <v>102732</v>
      </c>
      <c r="H998" s="431" t="s">
        <v>1312</v>
      </c>
      <c r="I998" s="430" t="s">
        <v>1156</v>
      </c>
      <c r="J998" s="396"/>
      <c r="K998" s="432">
        <v>8.64</v>
      </c>
      <c r="L998" s="396" t="s">
        <v>147</v>
      </c>
    </row>
    <row r="999" spans="1:12">
      <c r="A999" s="396"/>
      <c r="B999" s="396"/>
      <c r="C999" s="396"/>
      <c r="D999" s="396" t="s">
        <v>2326</v>
      </c>
      <c r="E999" s="397" t="s">
        <v>145</v>
      </c>
      <c r="F999" s="429" t="s">
        <v>13889</v>
      </c>
      <c r="G999" s="430">
        <v>102733</v>
      </c>
      <c r="H999" s="431" t="s">
        <v>1313</v>
      </c>
      <c r="I999" s="430" t="s">
        <v>1156</v>
      </c>
      <c r="J999" s="396"/>
      <c r="K999" s="432">
        <v>9.57</v>
      </c>
      <c r="L999" s="396" t="s">
        <v>147</v>
      </c>
    </row>
    <row r="1000" spans="1:12">
      <c r="A1000" s="396"/>
      <c r="B1000" s="396"/>
      <c r="C1000" s="396"/>
      <c r="D1000" s="396" t="s">
        <v>1415</v>
      </c>
      <c r="E1000" s="397" t="s">
        <v>145</v>
      </c>
      <c r="F1000" s="429" t="s">
        <v>14045</v>
      </c>
      <c r="G1000" s="430">
        <v>102728</v>
      </c>
      <c r="H1000" s="431" t="s">
        <v>1308</v>
      </c>
      <c r="I1000" s="430" t="s">
        <v>1156</v>
      </c>
      <c r="J1000" s="396"/>
      <c r="K1000" s="432">
        <v>13.24</v>
      </c>
      <c r="L1000" s="396" t="s">
        <v>147</v>
      </c>
    </row>
    <row r="1001" spans="1:12">
      <c r="A1001" s="396"/>
      <c r="B1001" s="396"/>
      <c r="C1001" s="396"/>
      <c r="D1001" s="396" t="s">
        <v>1415</v>
      </c>
      <c r="E1001" s="397" t="s">
        <v>145</v>
      </c>
      <c r="F1001" s="429" t="s">
        <v>14045</v>
      </c>
      <c r="G1001" s="430">
        <v>102729</v>
      </c>
      <c r="H1001" s="431" t="s">
        <v>1309</v>
      </c>
      <c r="I1001" s="430" t="s">
        <v>1156</v>
      </c>
      <c r="J1001" s="396"/>
      <c r="K1001" s="432">
        <v>12.28</v>
      </c>
      <c r="L1001" s="396" t="s">
        <v>147</v>
      </c>
    </row>
    <row r="1002" spans="1:12">
      <c r="A1002" s="396"/>
      <c r="B1002" s="396"/>
      <c r="C1002" s="396"/>
      <c r="D1002" s="396" t="s">
        <v>2326</v>
      </c>
      <c r="E1002" s="397" t="s">
        <v>145</v>
      </c>
      <c r="F1002" s="429" t="s">
        <v>13889</v>
      </c>
      <c r="G1002" s="430">
        <v>102734</v>
      </c>
      <c r="H1002" s="431" t="s">
        <v>1314</v>
      </c>
      <c r="I1002" s="430" t="s">
        <v>1156</v>
      </c>
      <c r="J1002" s="396"/>
      <c r="K1002" s="432">
        <v>12.44</v>
      </c>
      <c r="L1002" s="396" t="s">
        <v>147</v>
      </c>
    </row>
    <row r="1003" spans="1:12">
      <c r="A1003" s="396"/>
      <c r="B1003" s="396"/>
      <c r="C1003" s="396"/>
      <c r="D1003" s="396" t="s">
        <v>2326</v>
      </c>
      <c r="E1003" s="397" t="s">
        <v>145</v>
      </c>
      <c r="F1003" s="429" t="s">
        <v>13889</v>
      </c>
      <c r="G1003" s="430">
        <v>102735</v>
      </c>
      <c r="H1003" s="431" t="s">
        <v>1315</v>
      </c>
      <c r="I1003" s="430" t="s">
        <v>1156</v>
      </c>
      <c r="J1003" s="396"/>
      <c r="K1003" s="432">
        <v>11.57</v>
      </c>
      <c r="L1003" s="396" t="s">
        <v>147</v>
      </c>
    </row>
    <row r="1004" spans="1:12">
      <c r="A1004" s="396"/>
      <c r="B1004" s="396"/>
      <c r="C1004" s="396"/>
      <c r="D1004" s="396" t="s">
        <v>2326</v>
      </c>
      <c r="E1004" s="397" t="s">
        <v>145</v>
      </c>
      <c r="F1004" s="429" t="s">
        <v>13889</v>
      </c>
      <c r="G1004" s="430">
        <v>102765</v>
      </c>
      <c r="H1004" s="431" t="s">
        <v>1345</v>
      </c>
      <c r="I1004" s="430" t="s">
        <v>160</v>
      </c>
      <c r="J1004" s="396"/>
      <c r="K1004" s="432">
        <v>15235.06</v>
      </c>
      <c r="L1004" s="396" t="s">
        <v>147</v>
      </c>
    </row>
    <row r="1005" spans="1:12">
      <c r="A1005" s="396"/>
      <c r="B1005" s="396"/>
      <c r="C1005" s="396"/>
      <c r="D1005" s="396" t="s">
        <v>2326</v>
      </c>
      <c r="E1005" s="397" t="s">
        <v>145</v>
      </c>
      <c r="F1005" s="429" t="s">
        <v>13889</v>
      </c>
      <c r="G1005" s="430">
        <v>102795</v>
      </c>
      <c r="H1005" s="431" t="s">
        <v>1375</v>
      </c>
      <c r="I1005" s="430" t="s">
        <v>160</v>
      </c>
      <c r="J1005" s="396"/>
      <c r="K1005" s="432">
        <v>31605.26</v>
      </c>
      <c r="L1005" s="396" t="s">
        <v>147</v>
      </c>
    </row>
    <row r="1006" spans="1:12">
      <c r="A1006" s="396"/>
      <c r="B1006" s="396"/>
      <c r="C1006" s="396"/>
      <c r="D1006" s="396" t="s">
        <v>1415</v>
      </c>
      <c r="E1006" s="397" t="s">
        <v>145</v>
      </c>
      <c r="F1006" s="429" t="s">
        <v>14045</v>
      </c>
      <c r="G1006" s="430">
        <v>102766</v>
      </c>
      <c r="H1006" s="431" t="s">
        <v>1346</v>
      </c>
      <c r="I1006" s="430" t="s">
        <v>160</v>
      </c>
      <c r="J1006" s="396"/>
      <c r="K1006" s="432">
        <v>23028.49</v>
      </c>
      <c r="L1006" s="396" t="s">
        <v>147</v>
      </c>
    </row>
    <row r="1007" spans="1:12">
      <c r="A1007" s="396"/>
      <c r="B1007" s="396"/>
      <c r="C1007" s="396"/>
      <c r="D1007" s="396" t="s">
        <v>1415</v>
      </c>
      <c r="E1007" s="397" t="s">
        <v>145</v>
      </c>
      <c r="F1007" s="429" t="s">
        <v>14045</v>
      </c>
      <c r="G1007" s="430">
        <v>102796</v>
      </c>
      <c r="H1007" s="431" t="s">
        <v>1376</v>
      </c>
      <c r="I1007" s="430" t="s">
        <v>160</v>
      </c>
      <c r="J1007" s="396"/>
      <c r="K1007" s="432">
        <v>51093.65</v>
      </c>
      <c r="L1007" s="396" t="s">
        <v>147</v>
      </c>
    </row>
    <row r="1008" spans="1:12">
      <c r="A1008" s="396"/>
      <c r="B1008" s="396"/>
      <c r="C1008" s="396"/>
      <c r="D1008" s="396" t="s">
        <v>2326</v>
      </c>
      <c r="E1008" s="397" t="s">
        <v>145</v>
      </c>
      <c r="F1008" s="429" t="s">
        <v>13889</v>
      </c>
      <c r="G1008" s="430">
        <v>102767</v>
      </c>
      <c r="H1008" s="431" t="s">
        <v>1347</v>
      </c>
      <c r="I1008" s="430" t="s">
        <v>160</v>
      </c>
      <c r="J1008" s="396"/>
      <c r="K1008" s="432">
        <v>32182.22</v>
      </c>
      <c r="L1008" s="396" t="s">
        <v>147</v>
      </c>
    </row>
    <row r="1009" spans="1:12">
      <c r="A1009" s="396"/>
      <c r="B1009" s="396"/>
      <c r="C1009" s="396"/>
      <c r="D1009" s="396" t="s">
        <v>2326</v>
      </c>
      <c r="E1009" s="397" t="s">
        <v>145</v>
      </c>
      <c r="F1009" s="429" t="s">
        <v>13889</v>
      </c>
      <c r="G1009" s="430">
        <v>102797</v>
      </c>
      <c r="H1009" s="431" t="s">
        <v>1377</v>
      </c>
      <c r="I1009" s="430" t="s">
        <v>160</v>
      </c>
      <c r="J1009" s="396"/>
      <c r="K1009" s="432">
        <v>72554.09</v>
      </c>
      <c r="L1009" s="396" t="s">
        <v>147</v>
      </c>
    </row>
    <row r="1010" spans="1:12">
      <c r="A1010" s="396"/>
      <c r="B1010" s="396"/>
      <c r="C1010" s="396"/>
      <c r="D1010" s="396" t="s">
        <v>1415</v>
      </c>
      <c r="E1010" s="397" t="s">
        <v>145</v>
      </c>
      <c r="F1010" s="429" t="s">
        <v>14045</v>
      </c>
      <c r="G1010" s="430">
        <v>102768</v>
      </c>
      <c r="H1010" s="431" t="s">
        <v>1348</v>
      </c>
      <c r="I1010" s="430" t="s">
        <v>160</v>
      </c>
      <c r="J1010" s="396"/>
      <c r="K1010" s="432">
        <v>45044.32</v>
      </c>
      <c r="L1010" s="396" t="s">
        <v>147</v>
      </c>
    </row>
    <row r="1011" spans="1:12">
      <c r="A1011" s="396"/>
      <c r="B1011" s="396"/>
      <c r="C1011" s="396"/>
      <c r="D1011" s="396" t="s">
        <v>2326</v>
      </c>
      <c r="E1011" s="397" t="s">
        <v>145</v>
      </c>
      <c r="F1011" s="429" t="s">
        <v>13889</v>
      </c>
      <c r="G1011" s="430">
        <v>102798</v>
      </c>
      <c r="H1011" s="431" t="s">
        <v>1378</v>
      </c>
      <c r="I1011" s="430" t="s">
        <v>160</v>
      </c>
      <c r="J1011" s="396"/>
      <c r="K1011" s="432">
        <v>88804.59</v>
      </c>
      <c r="L1011" s="396" t="s">
        <v>147</v>
      </c>
    </row>
    <row r="1012" spans="1:12">
      <c r="A1012" s="396"/>
      <c r="B1012" s="396"/>
      <c r="C1012" s="396"/>
      <c r="D1012" s="396" t="s">
        <v>2326</v>
      </c>
      <c r="E1012" s="397" t="s">
        <v>145</v>
      </c>
      <c r="F1012" s="429" t="s">
        <v>13889</v>
      </c>
      <c r="G1012" s="430">
        <v>102744</v>
      </c>
      <c r="H1012" s="431" t="s">
        <v>1324</v>
      </c>
      <c r="I1012" s="430" t="s">
        <v>160</v>
      </c>
      <c r="J1012" s="396"/>
      <c r="K1012" s="432">
        <v>6416.51</v>
      </c>
      <c r="L1012" s="396" t="s">
        <v>147</v>
      </c>
    </row>
    <row r="1013" spans="1:12">
      <c r="A1013" s="396"/>
      <c r="B1013" s="396"/>
      <c r="C1013" s="396"/>
      <c r="D1013" s="396" t="s">
        <v>1415</v>
      </c>
      <c r="E1013" s="397" t="s">
        <v>145</v>
      </c>
      <c r="F1013" s="429" t="s">
        <v>14045</v>
      </c>
      <c r="G1013" s="430">
        <v>102755</v>
      </c>
      <c r="H1013" s="431" t="s">
        <v>1335</v>
      </c>
      <c r="I1013" s="430" t="s">
        <v>160</v>
      </c>
      <c r="J1013" s="396"/>
      <c r="K1013" s="432">
        <v>9946.7199999999993</v>
      </c>
      <c r="L1013" s="396" t="s">
        <v>147</v>
      </c>
    </row>
    <row r="1014" spans="1:12">
      <c r="A1014" s="396"/>
      <c r="B1014" s="396"/>
      <c r="C1014" s="396"/>
      <c r="D1014" s="396" t="s">
        <v>1415</v>
      </c>
      <c r="E1014" s="397" t="s">
        <v>145</v>
      </c>
      <c r="F1014" s="429" t="s">
        <v>14045</v>
      </c>
      <c r="G1014" s="430">
        <v>102782</v>
      </c>
      <c r="H1014" s="431" t="s">
        <v>1362</v>
      </c>
      <c r="I1014" s="430" t="s">
        <v>160</v>
      </c>
      <c r="J1014" s="396"/>
      <c r="K1014" s="432">
        <v>15391.18</v>
      </c>
      <c r="L1014" s="396" t="s">
        <v>147</v>
      </c>
    </row>
    <row r="1015" spans="1:12">
      <c r="A1015" s="396"/>
      <c r="B1015" s="396"/>
      <c r="C1015" s="396"/>
      <c r="D1015" s="396" t="s">
        <v>2326</v>
      </c>
      <c r="E1015" s="397" t="s">
        <v>145</v>
      </c>
      <c r="F1015" s="429" t="s">
        <v>13949</v>
      </c>
      <c r="G1015" s="430">
        <v>102745</v>
      </c>
      <c r="H1015" s="431" t="s">
        <v>1325</v>
      </c>
      <c r="I1015" s="430" t="s">
        <v>160</v>
      </c>
      <c r="J1015" s="396"/>
      <c r="K1015" s="432">
        <v>9018.91</v>
      </c>
      <c r="L1015" s="396" t="s">
        <v>147</v>
      </c>
    </row>
    <row r="1016" spans="1:12">
      <c r="A1016" s="396"/>
      <c r="B1016" s="396"/>
      <c r="C1016" s="396"/>
      <c r="D1016" s="396" t="s">
        <v>2326</v>
      </c>
      <c r="E1016" s="397" t="s">
        <v>145</v>
      </c>
      <c r="F1016" s="429" t="s">
        <v>13949</v>
      </c>
      <c r="G1016" s="430">
        <v>102756</v>
      </c>
      <c r="H1016" s="431" t="s">
        <v>1336</v>
      </c>
      <c r="I1016" s="430" t="s">
        <v>160</v>
      </c>
      <c r="J1016" s="396"/>
      <c r="K1016" s="432">
        <v>14769.95</v>
      </c>
      <c r="L1016" s="396" t="s">
        <v>147</v>
      </c>
    </row>
    <row r="1017" spans="1:12">
      <c r="A1017" s="396"/>
      <c r="B1017" s="396"/>
      <c r="C1017" s="396"/>
      <c r="D1017" s="396" t="s">
        <v>2326</v>
      </c>
      <c r="E1017" s="397" t="s">
        <v>145</v>
      </c>
      <c r="F1017" s="429" t="s">
        <v>13949</v>
      </c>
      <c r="G1017" s="430">
        <v>102783</v>
      </c>
      <c r="H1017" s="431" t="s">
        <v>1363</v>
      </c>
      <c r="I1017" s="430" t="s">
        <v>160</v>
      </c>
      <c r="J1017" s="396"/>
      <c r="K1017" s="432">
        <v>20348.080000000002</v>
      </c>
      <c r="L1017" s="396" t="s">
        <v>147</v>
      </c>
    </row>
    <row r="1018" spans="1:12">
      <c r="A1018" s="396"/>
      <c r="B1018" s="396"/>
      <c r="C1018" s="396"/>
      <c r="D1018" s="396" t="s">
        <v>543</v>
      </c>
      <c r="E1018" s="397" t="s">
        <v>145</v>
      </c>
      <c r="F1018" s="429" t="s">
        <v>13423</v>
      </c>
      <c r="G1018" s="430">
        <v>102746</v>
      </c>
      <c r="H1018" s="431" t="s">
        <v>1326</v>
      </c>
      <c r="I1018" s="430" t="s">
        <v>160</v>
      </c>
      <c r="J1018" s="396"/>
      <c r="K1018" s="432">
        <v>15643.35</v>
      </c>
      <c r="L1018" s="396" t="s">
        <v>147</v>
      </c>
    </row>
    <row r="1019" spans="1:12">
      <c r="A1019" s="396"/>
      <c r="B1019" s="396"/>
      <c r="C1019" s="396"/>
      <c r="D1019" s="396" t="s">
        <v>543</v>
      </c>
      <c r="E1019" s="397" t="s">
        <v>145</v>
      </c>
      <c r="F1019" s="429" t="s">
        <v>13423</v>
      </c>
      <c r="G1019" s="430">
        <v>102757</v>
      </c>
      <c r="H1019" s="431" t="s">
        <v>1337</v>
      </c>
      <c r="I1019" s="430" t="s">
        <v>160</v>
      </c>
      <c r="J1019" s="396"/>
      <c r="K1019" s="432">
        <v>27504.54</v>
      </c>
      <c r="L1019" s="396" t="s">
        <v>147</v>
      </c>
    </row>
    <row r="1020" spans="1:12">
      <c r="A1020" s="396"/>
      <c r="B1020" s="396"/>
      <c r="C1020" s="396"/>
      <c r="D1020" s="396" t="s">
        <v>411</v>
      </c>
      <c r="E1020" s="397" t="s">
        <v>145</v>
      </c>
      <c r="F1020" s="429" t="s">
        <v>13423</v>
      </c>
      <c r="G1020" s="430">
        <v>102784</v>
      </c>
      <c r="H1020" s="431" t="s">
        <v>1364</v>
      </c>
      <c r="I1020" s="430" t="s">
        <v>160</v>
      </c>
      <c r="J1020" s="396"/>
      <c r="K1020" s="432">
        <v>32171.1</v>
      </c>
      <c r="L1020" s="396" t="s">
        <v>147</v>
      </c>
    </row>
    <row r="1021" spans="1:12">
      <c r="A1021" s="396"/>
      <c r="B1021" s="396"/>
      <c r="C1021" s="396"/>
      <c r="D1021" s="396" t="s">
        <v>277</v>
      </c>
      <c r="E1021" s="397" t="s">
        <v>145</v>
      </c>
      <c r="F1021" s="429" t="s">
        <v>13423</v>
      </c>
      <c r="G1021" s="430">
        <v>102779</v>
      </c>
      <c r="H1021" s="431" t="s">
        <v>1359</v>
      </c>
      <c r="I1021" s="430" t="s">
        <v>160</v>
      </c>
      <c r="J1021" s="396"/>
      <c r="K1021" s="432">
        <v>8099.56</v>
      </c>
      <c r="L1021" s="396" t="s">
        <v>147</v>
      </c>
    </row>
    <row r="1022" spans="1:12">
      <c r="A1022" s="396"/>
      <c r="B1022" s="396"/>
      <c r="C1022" s="396"/>
      <c r="D1022" s="396" t="s">
        <v>4432</v>
      </c>
      <c r="E1022" s="397" t="s">
        <v>145</v>
      </c>
      <c r="F1022" s="429" t="s">
        <v>12814</v>
      </c>
      <c r="G1022" s="430">
        <v>102780</v>
      </c>
      <c r="H1022" s="431" t="s">
        <v>1360</v>
      </c>
      <c r="I1022" s="430" t="s">
        <v>160</v>
      </c>
      <c r="J1022" s="396"/>
      <c r="K1022" s="432">
        <v>9322.92</v>
      </c>
      <c r="L1022" s="396" t="s">
        <v>4588</v>
      </c>
    </row>
    <row r="1023" spans="1:12">
      <c r="A1023" s="396"/>
      <c r="B1023" s="396"/>
      <c r="C1023" s="396"/>
      <c r="D1023" s="396" t="s">
        <v>1208</v>
      </c>
      <c r="E1023" s="397" t="s">
        <v>145</v>
      </c>
      <c r="F1023" s="429" t="s">
        <v>12819</v>
      </c>
      <c r="G1023" s="430">
        <v>102743</v>
      </c>
      <c r="H1023" s="431" t="s">
        <v>1323</v>
      </c>
      <c r="I1023" s="430" t="s">
        <v>160</v>
      </c>
      <c r="J1023" s="396"/>
      <c r="K1023" s="432">
        <v>4284.3100000000004</v>
      </c>
      <c r="L1023" s="396" t="s">
        <v>147</v>
      </c>
    </row>
    <row r="1024" spans="1:12">
      <c r="A1024" s="396"/>
      <c r="B1024" s="396"/>
      <c r="C1024" s="396"/>
      <c r="D1024" s="396" t="s">
        <v>1208</v>
      </c>
      <c r="E1024" s="397" t="s">
        <v>145</v>
      </c>
      <c r="F1024" s="429" t="s">
        <v>12819</v>
      </c>
      <c r="G1024" s="430">
        <v>102781</v>
      </c>
      <c r="H1024" s="431" t="s">
        <v>1361</v>
      </c>
      <c r="I1024" s="430" t="s">
        <v>160</v>
      </c>
      <c r="J1024" s="396"/>
      <c r="K1024" s="432">
        <v>13784.13</v>
      </c>
      <c r="L1024" s="396" t="s">
        <v>147</v>
      </c>
    </row>
    <row r="1025" spans="1:12">
      <c r="A1025" s="396"/>
      <c r="B1025" s="396"/>
      <c r="C1025" s="396"/>
      <c r="D1025" s="396" t="s">
        <v>1208</v>
      </c>
      <c r="E1025" s="397" t="s">
        <v>145</v>
      </c>
      <c r="F1025" s="429" t="s">
        <v>12819</v>
      </c>
      <c r="G1025" s="430">
        <v>102761</v>
      </c>
      <c r="H1025" s="431" t="s">
        <v>1341</v>
      </c>
      <c r="I1025" s="430" t="s">
        <v>160</v>
      </c>
      <c r="J1025" s="396"/>
      <c r="K1025" s="432">
        <v>12182.31</v>
      </c>
      <c r="L1025" s="396" t="s">
        <v>147</v>
      </c>
    </row>
    <row r="1026" spans="1:12">
      <c r="A1026" s="396"/>
      <c r="B1026" s="396"/>
      <c r="C1026" s="396"/>
      <c r="D1026" s="396" t="s">
        <v>4432</v>
      </c>
      <c r="E1026" s="397" t="s">
        <v>145</v>
      </c>
      <c r="F1026" s="429" t="s">
        <v>12814</v>
      </c>
      <c r="G1026" s="430">
        <v>102791</v>
      </c>
      <c r="H1026" s="431" t="s">
        <v>1371</v>
      </c>
      <c r="I1026" s="430" t="s">
        <v>160</v>
      </c>
      <c r="J1026" s="396"/>
      <c r="K1026" s="432">
        <v>29601.48</v>
      </c>
      <c r="L1026" s="396" t="s">
        <v>4588</v>
      </c>
    </row>
    <row r="1027" spans="1:12">
      <c r="A1027" s="396"/>
      <c r="B1027" s="396"/>
      <c r="C1027" s="396"/>
      <c r="D1027" s="396" t="s">
        <v>1208</v>
      </c>
      <c r="E1027" s="397" t="s">
        <v>145</v>
      </c>
      <c r="F1027" s="429" t="s">
        <v>12818</v>
      </c>
      <c r="G1027" s="430">
        <v>102762</v>
      </c>
      <c r="H1027" s="431" t="s">
        <v>1342</v>
      </c>
      <c r="I1027" s="430" t="s">
        <v>160</v>
      </c>
      <c r="J1027" s="396"/>
      <c r="K1027" s="432">
        <v>18878.12</v>
      </c>
      <c r="L1027" s="396" t="s">
        <v>147</v>
      </c>
    </row>
    <row r="1028" spans="1:12">
      <c r="A1028" s="396"/>
      <c r="B1028" s="396"/>
      <c r="C1028" s="396"/>
      <c r="D1028" s="396" t="s">
        <v>1208</v>
      </c>
      <c r="E1028" s="397" t="s">
        <v>145</v>
      </c>
      <c r="F1028" s="429" t="s">
        <v>12818</v>
      </c>
      <c r="G1028" s="430">
        <v>102792</v>
      </c>
      <c r="H1028" s="431" t="s">
        <v>1372</v>
      </c>
      <c r="I1028" s="430" t="s">
        <v>160</v>
      </c>
      <c r="J1028" s="396"/>
      <c r="K1028" s="432">
        <v>48252.97</v>
      </c>
      <c r="L1028" s="396" t="s">
        <v>147</v>
      </c>
    </row>
    <row r="1029" spans="1:12">
      <c r="A1029" s="396"/>
      <c r="B1029" s="396"/>
      <c r="C1029" s="396"/>
      <c r="D1029" s="396" t="s">
        <v>1208</v>
      </c>
      <c r="E1029" s="397" t="s">
        <v>145</v>
      </c>
      <c r="F1029" s="429" t="s">
        <v>12818</v>
      </c>
      <c r="G1029" s="430">
        <v>102763</v>
      </c>
      <c r="H1029" s="431" t="s">
        <v>1343</v>
      </c>
      <c r="I1029" s="430" t="s">
        <v>160</v>
      </c>
      <c r="J1029" s="396"/>
      <c r="K1029" s="432">
        <v>26243.68</v>
      </c>
      <c r="L1029" s="396" t="s">
        <v>147</v>
      </c>
    </row>
    <row r="1030" spans="1:12">
      <c r="A1030" s="396"/>
      <c r="B1030" s="396"/>
      <c r="C1030" s="396"/>
      <c r="D1030" s="396" t="s">
        <v>1208</v>
      </c>
      <c r="E1030" s="397" t="s">
        <v>145</v>
      </c>
      <c r="F1030" s="429" t="s">
        <v>12818</v>
      </c>
      <c r="G1030" s="430">
        <v>102793</v>
      </c>
      <c r="H1030" s="431" t="s">
        <v>1373</v>
      </c>
      <c r="I1030" s="430" t="s">
        <v>160</v>
      </c>
      <c r="J1030" s="396"/>
      <c r="K1030" s="432">
        <v>65175.66</v>
      </c>
      <c r="L1030" s="396" t="s">
        <v>147</v>
      </c>
    </row>
    <row r="1031" spans="1:12">
      <c r="A1031" s="396"/>
      <c r="B1031" s="396"/>
      <c r="C1031" s="396"/>
      <c r="D1031" s="396" t="s">
        <v>1208</v>
      </c>
      <c r="E1031" s="397" t="s">
        <v>145</v>
      </c>
      <c r="F1031" s="429" t="s">
        <v>12818</v>
      </c>
      <c r="G1031" s="430">
        <v>102764</v>
      </c>
      <c r="H1031" s="431" t="s">
        <v>1344</v>
      </c>
      <c r="I1031" s="430" t="s">
        <v>160</v>
      </c>
      <c r="J1031" s="396"/>
      <c r="K1031" s="432">
        <v>37078.42</v>
      </c>
      <c r="L1031" s="396" t="s">
        <v>147</v>
      </c>
    </row>
    <row r="1032" spans="1:12">
      <c r="A1032" s="396"/>
      <c r="B1032" s="396"/>
      <c r="C1032" s="396"/>
      <c r="D1032" s="396" t="s">
        <v>1208</v>
      </c>
      <c r="E1032" s="397" t="s">
        <v>145</v>
      </c>
      <c r="F1032" s="429" t="s">
        <v>12818</v>
      </c>
      <c r="G1032" s="430">
        <v>102794</v>
      </c>
      <c r="H1032" s="431" t="s">
        <v>1374</v>
      </c>
      <c r="I1032" s="430" t="s">
        <v>160</v>
      </c>
      <c r="J1032" s="396"/>
      <c r="K1032" s="432">
        <v>93369.93</v>
      </c>
      <c r="L1032" s="396" t="s">
        <v>147</v>
      </c>
    </row>
    <row r="1033" spans="1:12">
      <c r="A1033" s="396"/>
      <c r="B1033" s="396"/>
      <c r="C1033" s="396"/>
      <c r="D1033" s="396" t="s">
        <v>1208</v>
      </c>
      <c r="E1033" s="397" t="s">
        <v>145</v>
      </c>
      <c r="F1033" s="429" t="s">
        <v>12818</v>
      </c>
      <c r="G1033" s="430">
        <v>102740</v>
      </c>
      <c r="H1033" s="431" t="s">
        <v>1320</v>
      </c>
      <c r="I1033" s="430" t="s">
        <v>160</v>
      </c>
      <c r="J1033" s="396"/>
      <c r="K1033" s="432">
        <v>5279.2</v>
      </c>
      <c r="L1033" s="396" t="s">
        <v>147</v>
      </c>
    </row>
    <row r="1034" spans="1:12">
      <c r="A1034" s="396"/>
      <c r="B1034" s="396"/>
      <c r="C1034" s="396"/>
      <c r="D1034" s="396" t="s">
        <v>1208</v>
      </c>
      <c r="E1034" s="397" t="s">
        <v>145</v>
      </c>
      <c r="F1034" s="429" t="s">
        <v>12818</v>
      </c>
      <c r="G1034" s="430">
        <v>102752</v>
      </c>
      <c r="H1034" s="431" t="s">
        <v>1332</v>
      </c>
      <c r="I1034" s="430" t="s">
        <v>160</v>
      </c>
      <c r="J1034" s="396"/>
      <c r="K1034" s="432">
        <v>7105.33</v>
      </c>
      <c r="L1034" s="396" t="s">
        <v>147</v>
      </c>
    </row>
    <row r="1035" spans="1:12">
      <c r="A1035" s="396"/>
      <c r="B1035" s="396"/>
      <c r="C1035" s="396"/>
      <c r="D1035" s="396" t="s">
        <v>1208</v>
      </c>
      <c r="E1035" s="397" t="s">
        <v>145</v>
      </c>
      <c r="F1035" s="429" t="s">
        <v>12818</v>
      </c>
      <c r="G1035" s="430">
        <v>102776</v>
      </c>
      <c r="H1035" s="431" t="s">
        <v>1356</v>
      </c>
      <c r="I1035" s="430" t="s">
        <v>160</v>
      </c>
      <c r="J1035" s="396"/>
      <c r="K1035" s="432">
        <v>12065.08</v>
      </c>
      <c r="L1035" s="396" t="s">
        <v>147</v>
      </c>
    </row>
    <row r="1036" spans="1:12">
      <c r="A1036" s="396"/>
      <c r="B1036" s="396"/>
      <c r="C1036" s="396"/>
      <c r="D1036" s="396" t="s">
        <v>1208</v>
      </c>
      <c r="E1036" s="397" t="s">
        <v>145</v>
      </c>
      <c r="F1036" s="429" t="s">
        <v>12818</v>
      </c>
      <c r="G1036" s="430">
        <v>102741</v>
      </c>
      <c r="H1036" s="431" t="s">
        <v>1321</v>
      </c>
      <c r="I1036" s="430" t="s">
        <v>160</v>
      </c>
      <c r="J1036" s="396"/>
      <c r="K1036" s="432">
        <v>7411.47</v>
      </c>
      <c r="L1036" s="396" t="s">
        <v>147</v>
      </c>
    </row>
    <row r="1037" spans="1:12">
      <c r="A1037" s="396"/>
      <c r="B1037" s="396"/>
      <c r="C1037" s="396"/>
      <c r="D1037" s="396" t="s">
        <v>1208</v>
      </c>
      <c r="E1037" s="397" t="s">
        <v>145</v>
      </c>
      <c r="F1037" s="429" t="s">
        <v>12818</v>
      </c>
      <c r="G1037" s="430">
        <v>102753</v>
      </c>
      <c r="H1037" s="431" t="s">
        <v>1333</v>
      </c>
      <c r="I1037" s="430" t="s">
        <v>160</v>
      </c>
      <c r="J1037" s="396"/>
      <c r="K1037" s="432">
        <v>10518.46</v>
      </c>
      <c r="L1037" s="396" t="s">
        <v>147</v>
      </c>
    </row>
    <row r="1038" spans="1:12">
      <c r="A1038" s="396"/>
      <c r="B1038" s="396"/>
      <c r="C1038" s="396"/>
      <c r="D1038" s="396" t="s">
        <v>1208</v>
      </c>
      <c r="E1038" s="397" t="s">
        <v>145</v>
      </c>
      <c r="F1038" s="429" t="s">
        <v>12818</v>
      </c>
      <c r="G1038" s="430">
        <v>102777</v>
      </c>
      <c r="H1038" s="431" t="s">
        <v>1357</v>
      </c>
      <c r="I1038" s="430" t="s">
        <v>160</v>
      </c>
      <c r="J1038" s="396"/>
      <c r="K1038" s="432">
        <v>18245.34</v>
      </c>
      <c r="L1038" s="396" t="s">
        <v>147</v>
      </c>
    </row>
    <row r="1039" spans="1:12">
      <c r="A1039" s="396"/>
      <c r="B1039" s="396"/>
      <c r="C1039" s="396"/>
      <c r="D1039" s="396" t="s">
        <v>1208</v>
      </c>
      <c r="E1039" s="397" t="s">
        <v>145</v>
      </c>
      <c r="F1039" s="429" t="s">
        <v>12818</v>
      </c>
      <c r="G1039" s="430">
        <v>102742</v>
      </c>
      <c r="H1039" s="431" t="s">
        <v>1322</v>
      </c>
      <c r="I1039" s="430" t="s">
        <v>160</v>
      </c>
      <c r="J1039" s="396"/>
      <c r="K1039" s="432">
        <v>12839.82</v>
      </c>
      <c r="L1039" s="396" t="s">
        <v>147</v>
      </c>
    </row>
    <row r="1040" spans="1:12">
      <c r="A1040" s="396"/>
      <c r="B1040" s="396"/>
      <c r="C1040" s="396"/>
      <c r="D1040" s="396" t="s">
        <v>1208</v>
      </c>
      <c r="E1040" s="397" t="s">
        <v>145</v>
      </c>
      <c r="F1040" s="429" t="s">
        <v>12818</v>
      </c>
      <c r="G1040" s="430">
        <v>102754</v>
      </c>
      <c r="H1040" s="431" t="s">
        <v>1334</v>
      </c>
      <c r="I1040" s="430" t="s">
        <v>160</v>
      </c>
      <c r="J1040" s="396"/>
      <c r="K1040" s="432">
        <v>20017.900000000001</v>
      </c>
      <c r="L1040" s="396" t="s">
        <v>147</v>
      </c>
    </row>
    <row r="1041" spans="1:12">
      <c r="A1041" s="396"/>
      <c r="B1041" s="396"/>
      <c r="C1041" s="396"/>
      <c r="D1041" s="396" t="s">
        <v>1208</v>
      </c>
      <c r="E1041" s="397" t="s">
        <v>145</v>
      </c>
      <c r="F1041" s="429" t="s">
        <v>12818</v>
      </c>
      <c r="G1041" s="430">
        <v>102778</v>
      </c>
      <c r="H1041" s="431" t="s">
        <v>1358</v>
      </c>
      <c r="I1041" s="430" t="s">
        <v>160</v>
      </c>
      <c r="J1041" s="396"/>
      <c r="K1041" s="432">
        <v>27529.18</v>
      </c>
      <c r="L1041" s="396" t="s">
        <v>147</v>
      </c>
    </row>
    <row r="1042" spans="1:12">
      <c r="A1042" s="396"/>
      <c r="B1042" s="396"/>
      <c r="C1042" s="396"/>
      <c r="D1042" s="396" t="s">
        <v>1208</v>
      </c>
      <c r="E1042" s="397" t="s">
        <v>145</v>
      </c>
      <c r="F1042" s="429" t="s">
        <v>12818</v>
      </c>
      <c r="G1042" s="430">
        <v>102737</v>
      </c>
      <c r="H1042" s="431" t="s">
        <v>1317</v>
      </c>
      <c r="I1042" s="430" t="s">
        <v>160</v>
      </c>
      <c r="J1042" s="396"/>
      <c r="K1042" s="432">
        <v>1026.3</v>
      </c>
      <c r="L1042" s="396" t="s">
        <v>147</v>
      </c>
    </row>
    <row r="1043" spans="1:12">
      <c r="A1043" s="396"/>
      <c r="B1043" s="396"/>
      <c r="C1043" s="396"/>
      <c r="D1043" s="396" t="s">
        <v>1208</v>
      </c>
      <c r="E1043" s="397" t="s">
        <v>145</v>
      </c>
      <c r="F1043" s="429" t="s">
        <v>12818</v>
      </c>
      <c r="G1043" s="430">
        <v>102773</v>
      </c>
      <c r="H1043" s="431" t="s">
        <v>1353</v>
      </c>
      <c r="I1043" s="430" t="s">
        <v>160</v>
      </c>
      <c r="J1043" s="396"/>
      <c r="K1043" s="432">
        <v>8099.56</v>
      </c>
      <c r="L1043" s="396" t="s">
        <v>147</v>
      </c>
    </row>
    <row r="1044" spans="1:12">
      <c r="A1044" s="396"/>
      <c r="B1044" s="396"/>
      <c r="C1044" s="396"/>
      <c r="D1044" s="396" t="s">
        <v>1208</v>
      </c>
      <c r="E1044" s="397" t="s">
        <v>145</v>
      </c>
      <c r="F1044" s="429" t="s">
        <v>12818</v>
      </c>
      <c r="G1044" s="430">
        <v>102738</v>
      </c>
      <c r="H1044" s="431" t="s">
        <v>1318</v>
      </c>
      <c r="I1044" s="430" t="s">
        <v>160</v>
      </c>
      <c r="J1044" s="396"/>
      <c r="K1044" s="432">
        <v>2104.59</v>
      </c>
      <c r="L1044" s="396" t="s">
        <v>147</v>
      </c>
    </row>
    <row r="1045" spans="1:12">
      <c r="A1045" s="396"/>
      <c r="B1045" s="396"/>
      <c r="C1045" s="396"/>
      <c r="D1045" s="396" t="s">
        <v>1208</v>
      </c>
      <c r="E1045" s="397" t="s">
        <v>145</v>
      </c>
      <c r="F1045" s="429" t="s">
        <v>12818</v>
      </c>
      <c r="G1045" s="430">
        <v>102750</v>
      </c>
      <c r="H1045" s="431" t="s">
        <v>1330</v>
      </c>
      <c r="I1045" s="430" t="s">
        <v>160</v>
      </c>
      <c r="J1045" s="396"/>
      <c r="K1045" s="432">
        <v>2567.04</v>
      </c>
      <c r="L1045" s="396" t="s">
        <v>147</v>
      </c>
    </row>
    <row r="1046" spans="1:12">
      <c r="A1046" s="396"/>
      <c r="B1046" s="396"/>
      <c r="C1046" s="396"/>
      <c r="D1046" s="396" t="s">
        <v>4432</v>
      </c>
      <c r="E1046" s="397" t="s">
        <v>145</v>
      </c>
      <c r="F1046" s="429" t="s">
        <v>12814</v>
      </c>
      <c r="G1046" s="430">
        <v>102774</v>
      </c>
      <c r="H1046" s="431" t="s">
        <v>1354</v>
      </c>
      <c r="I1046" s="430" t="s">
        <v>160</v>
      </c>
      <c r="J1046" s="396"/>
      <c r="K1046" s="432">
        <v>8099.56</v>
      </c>
      <c r="L1046" s="396" t="s">
        <v>4588</v>
      </c>
    </row>
    <row r="1047" spans="1:12">
      <c r="A1047" s="396"/>
      <c r="B1047" s="396"/>
      <c r="C1047" s="396"/>
      <c r="D1047" s="396" t="s">
        <v>4432</v>
      </c>
      <c r="E1047" s="397" t="s">
        <v>145</v>
      </c>
      <c r="F1047" s="429" t="s">
        <v>12814</v>
      </c>
      <c r="G1047" s="430">
        <v>102739</v>
      </c>
      <c r="H1047" s="431" t="s">
        <v>1319</v>
      </c>
      <c r="I1047" s="430" t="s">
        <v>160</v>
      </c>
      <c r="J1047" s="396"/>
      <c r="K1047" s="432">
        <v>3522.09</v>
      </c>
      <c r="L1047" s="396" t="s">
        <v>4588</v>
      </c>
    </row>
    <row r="1048" spans="1:12">
      <c r="A1048" s="396"/>
      <c r="B1048" s="396"/>
      <c r="C1048" s="396"/>
      <c r="D1048" s="396" t="s">
        <v>4432</v>
      </c>
      <c r="E1048" s="397" t="s">
        <v>145</v>
      </c>
      <c r="F1048" s="429" t="s">
        <v>12814</v>
      </c>
      <c r="G1048" s="430">
        <v>102751</v>
      </c>
      <c r="H1048" s="431" t="s">
        <v>1331</v>
      </c>
      <c r="I1048" s="430" t="s">
        <v>160</v>
      </c>
      <c r="J1048" s="396"/>
      <c r="K1048" s="432">
        <v>4459.63</v>
      </c>
      <c r="L1048" s="396" t="s">
        <v>4588</v>
      </c>
    </row>
    <row r="1049" spans="1:12">
      <c r="A1049" s="396"/>
      <c r="B1049" s="396"/>
      <c r="C1049" s="396"/>
      <c r="D1049" s="396" t="s">
        <v>4432</v>
      </c>
      <c r="E1049" s="397" t="s">
        <v>145</v>
      </c>
      <c r="F1049" s="429" t="s">
        <v>12814</v>
      </c>
      <c r="G1049" s="430">
        <v>102775</v>
      </c>
      <c r="H1049" s="431" t="s">
        <v>1355</v>
      </c>
      <c r="I1049" s="430" t="s">
        <v>160</v>
      </c>
      <c r="J1049" s="396"/>
      <c r="K1049" s="432">
        <v>12065.08</v>
      </c>
      <c r="L1049" s="396" t="s">
        <v>4588</v>
      </c>
    </row>
    <row r="1050" spans="1:12">
      <c r="A1050" s="396"/>
      <c r="B1050" s="396"/>
      <c r="C1050" s="396"/>
      <c r="D1050" s="396" t="s">
        <v>4432</v>
      </c>
      <c r="E1050" s="397" t="s">
        <v>145</v>
      </c>
      <c r="F1050" s="429" t="s">
        <v>12814</v>
      </c>
      <c r="G1050" s="430">
        <v>102769</v>
      </c>
      <c r="H1050" s="431" t="s">
        <v>1349</v>
      </c>
      <c r="I1050" s="430" t="s">
        <v>160</v>
      </c>
      <c r="J1050" s="396"/>
      <c r="K1050" s="432">
        <v>17706.77</v>
      </c>
      <c r="L1050" s="396" t="s">
        <v>4588</v>
      </c>
    </row>
    <row r="1051" spans="1:12">
      <c r="A1051" s="396"/>
      <c r="B1051" s="396"/>
      <c r="C1051" s="396"/>
      <c r="D1051" s="396" t="s">
        <v>4432</v>
      </c>
      <c r="E1051" s="397" t="s">
        <v>145</v>
      </c>
      <c r="F1051" s="429" t="s">
        <v>12814</v>
      </c>
      <c r="G1051" s="430">
        <v>102799</v>
      </c>
      <c r="H1051" s="431" t="s">
        <v>1379</v>
      </c>
      <c r="I1051" s="430" t="s">
        <v>160</v>
      </c>
      <c r="J1051" s="396"/>
      <c r="K1051" s="432">
        <v>32266.18</v>
      </c>
      <c r="L1051" s="396" t="s">
        <v>4588</v>
      </c>
    </row>
    <row r="1052" spans="1:12">
      <c r="A1052" s="396"/>
      <c r="B1052" s="396"/>
      <c r="C1052" s="396"/>
      <c r="D1052" s="396" t="s">
        <v>4432</v>
      </c>
      <c r="E1052" s="397" t="s">
        <v>145</v>
      </c>
      <c r="F1052" s="429" t="s">
        <v>12814</v>
      </c>
      <c r="G1052" s="430">
        <v>102770</v>
      </c>
      <c r="H1052" s="431" t="s">
        <v>1350</v>
      </c>
      <c r="I1052" s="430" t="s">
        <v>160</v>
      </c>
      <c r="J1052" s="396"/>
      <c r="K1052" s="432">
        <v>27226.15</v>
      </c>
      <c r="L1052" s="396" t="s">
        <v>4588</v>
      </c>
    </row>
    <row r="1053" spans="1:12">
      <c r="A1053" s="396"/>
      <c r="B1053" s="396"/>
      <c r="C1053" s="396"/>
      <c r="D1053" s="396" t="s">
        <v>4432</v>
      </c>
      <c r="E1053" s="397" t="s">
        <v>145</v>
      </c>
      <c r="F1053" s="429" t="s">
        <v>12814</v>
      </c>
      <c r="G1053" s="430">
        <v>102800</v>
      </c>
      <c r="H1053" s="431" t="s">
        <v>1380</v>
      </c>
      <c r="I1053" s="430" t="s">
        <v>160</v>
      </c>
      <c r="J1053" s="396"/>
      <c r="K1053" s="432">
        <v>56096.32</v>
      </c>
      <c r="L1053" s="396" t="s">
        <v>4588</v>
      </c>
    </row>
    <row r="1054" spans="1:12">
      <c r="A1054" s="396"/>
      <c r="B1054" s="396"/>
      <c r="C1054" s="396"/>
      <c r="D1054" s="396" t="s">
        <v>4432</v>
      </c>
      <c r="E1054" s="397" t="s">
        <v>145</v>
      </c>
      <c r="F1054" s="429" t="s">
        <v>12814</v>
      </c>
      <c r="G1054" s="430">
        <v>102771</v>
      </c>
      <c r="H1054" s="431" t="s">
        <v>1351</v>
      </c>
      <c r="I1054" s="430" t="s">
        <v>160</v>
      </c>
      <c r="J1054" s="396"/>
      <c r="K1054" s="432">
        <v>38035.21</v>
      </c>
      <c r="L1054" s="396" t="s">
        <v>4588</v>
      </c>
    </row>
    <row r="1055" spans="1:12">
      <c r="A1055" s="396"/>
      <c r="B1055" s="396"/>
      <c r="C1055" s="396"/>
      <c r="D1055" s="396" t="s">
        <v>2326</v>
      </c>
      <c r="E1055" s="397" t="s">
        <v>145</v>
      </c>
      <c r="F1055" s="429" t="s">
        <v>13275</v>
      </c>
      <c r="G1055" s="430">
        <v>102801</v>
      </c>
      <c r="H1055" s="431" t="s">
        <v>1381</v>
      </c>
      <c r="I1055" s="430" t="s">
        <v>160</v>
      </c>
      <c r="J1055" s="396"/>
      <c r="K1055" s="432">
        <v>78696.12</v>
      </c>
      <c r="L1055" s="396" t="s">
        <v>147</v>
      </c>
    </row>
    <row r="1056" spans="1:12">
      <c r="A1056" s="396"/>
      <c r="B1056" s="396"/>
      <c r="C1056" s="396"/>
      <c r="D1056" s="396" t="s">
        <v>2326</v>
      </c>
      <c r="E1056" s="397" t="s">
        <v>145</v>
      </c>
      <c r="F1056" s="429" t="s">
        <v>13949</v>
      </c>
      <c r="G1056" s="430">
        <v>102772</v>
      </c>
      <c r="H1056" s="431" t="s">
        <v>1352</v>
      </c>
      <c r="I1056" s="430" t="s">
        <v>160</v>
      </c>
      <c r="J1056" s="396"/>
      <c r="K1056" s="432">
        <v>53532.58</v>
      </c>
      <c r="L1056" s="396" t="s">
        <v>147</v>
      </c>
    </row>
    <row r="1057" spans="1:12">
      <c r="A1057" s="396"/>
      <c r="B1057" s="396"/>
      <c r="C1057" s="396"/>
      <c r="D1057" s="396" t="s">
        <v>2326</v>
      </c>
      <c r="E1057" s="397" t="s">
        <v>145</v>
      </c>
      <c r="F1057" s="429" t="s">
        <v>13889</v>
      </c>
      <c r="G1057" s="430">
        <v>102802</v>
      </c>
      <c r="H1057" s="431" t="s">
        <v>1382</v>
      </c>
      <c r="I1057" s="430" t="s">
        <v>160</v>
      </c>
      <c r="J1057" s="396"/>
      <c r="K1057" s="432">
        <v>94376.72</v>
      </c>
      <c r="L1057" s="396" t="s">
        <v>147</v>
      </c>
    </row>
    <row r="1058" spans="1:12">
      <c r="A1058" s="396"/>
      <c r="B1058" s="396"/>
      <c r="C1058" s="396"/>
      <c r="D1058" s="396" t="s">
        <v>2326</v>
      </c>
      <c r="E1058" s="397" t="s">
        <v>145</v>
      </c>
      <c r="F1058" s="429" t="s">
        <v>13889</v>
      </c>
      <c r="G1058" s="430">
        <v>102747</v>
      </c>
      <c r="H1058" s="431" t="s">
        <v>1327</v>
      </c>
      <c r="I1058" s="430" t="s">
        <v>160</v>
      </c>
      <c r="J1058" s="396"/>
      <c r="K1058" s="432">
        <v>7982.27</v>
      </c>
      <c r="L1058" s="396" t="s">
        <v>147</v>
      </c>
    </row>
    <row r="1059" spans="1:12">
      <c r="A1059" s="396"/>
      <c r="B1059" s="396"/>
      <c r="C1059" s="396"/>
      <c r="D1059" s="396" t="s">
        <v>2326</v>
      </c>
      <c r="E1059" s="397" t="s">
        <v>145</v>
      </c>
      <c r="F1059" s="429" t="s">
        <v>13889</v>
      </c>
      <c r="G1059" s="430">
        <v>102758</v>
      </c>
      <c r="H1059" s="431" t="s">
        <v>1338</v>
      </c>
      <c r="I1059" s="430" t="s">
        <v>160</v>
      </c>
      <c r="J1059" s="396"/>
      <c r="K1059" s="432">
        <v>12800.65</v>
      </c>
      <c r="L1059" s="396" t="s">
        <v>147</v>
      </c>
    </row>
    <row r="1060" spans="1:12">
      <c r="A1060" s="396"/>
      <c r="B1060" s="396"/>
      <c r="C1060" s="396"/>
      <c r="D1060" s="396" t="s">
        <v>2326</v>
      </c>
      <c r="E1060" s="397" t="s">
        <v>145</v>
      </c>
      <c r="F1060" s="429" t="s">
        <v>13889</v>
      </c>
      <c r="G1060" s="430">
        <v>102788</v>
      </c>
      <c r="H1060" s="431" t="s">
        <v>1368</v>
      </c>
      <c r="I1060" s="430" t="s">
        <v>160</v>
      </c>
      <c r="J1060" s="396"/>
      <c r="K1060" s="432">
        <v>16977.23</v>
      </c>
      <c r="L1060" s="396" t="s">
        <v>147</v>
      </c>
    </row>
    <row r="1061" spans="1:12">
      <c r="A1061" s="396"/>
      <c r="B1061" s="396"/>
      <c r="C1061" s="396"/>
      <c r="D1061" s="396" t="s">
        <v>2326</v>
      </c>
      <c r="E1061" s="397" t="s">
        <v>145</v>
      </c>
      <c r="F1061" s="429" t="s">
        <v>13889</v>
      </c>
      <c r="G1061" s="430">
        <v>102748</v>
      </c>
      <c r="H1061" s="431" t="s">
        <v>1328</v>
      </c>
      <c r="I1061" s="430" t="s">
        <v>160</v>
      </c>
      <c r="J1061" s="396"/>
      <c r="K1061" s="432">
        <v>11170.12</v>
      </c>
      <c r="L1061" s="396" t="s">
        <v>147</v>
      </c>
    </row>
    <row r="1062" spans="1:12">
      <c r="A1062" s="396"/>
      <c r="B1062" s="396"/>
      <c r="C1062" s="396"/>
      <c r="D1062" s="396" t="s">
        <v>2326</v>
      </c>
      <c r="E1062" s="397" t="s">
        <v>145</v>
      </c>
      <c r="F1062" s="429" t="s">
        <v>13889</v>
      </c>
      <c r="G1062" s="430">
        <v>102759</v>
      </c>
      <c r="H1062" s="431" t="s">
        <v>1339</v>
      </c>
      <c r="I1062" s="430" t="s">
        <v>160</v>
      </c>
      <c r="J1062" s="396"/>
      <c r="K1062" s="432">
        <v>19040.45</v>
      </c>
      <c r="L1062" s="396" t="s">
        <v>147</v>
      </c>
    </row>
    <row r="1063" spans="1:12">
      <c r="A1063" s="396"/>
      <c r="B1063" s="396"/>
      <c r="C1063" s="396"/>
      <c r="D1063" s="396" t="s">
        <v>3345</v>
      </c>
      <c r="E1063" s="397" t="s">
        <v>145</v>
      </c>
      <c r="F1063" s="429" t="s">
        <v>13765</v>
      </c>
      <c r="G1063" s="430">
        <v>102789</v>
      </c>
      <c r="H1063" s="431" t="s">
        <v>1369</v>
      </c>
      <c r="I1063" s="430" t="s">
        <v>160</v>
      </c>
      <c r="J1063" s="396"/>
      <c r="K1063" s="432">
        <v>22324.82</v>
      </c>
      <c r="L1063" s="396" t="s">
        <v>147</v>
      </c>
    </row>
    <row r="1064" spans="1:12">
      <c r="A1064" s="396"/>
      <c r="B1064" s="396"/>
      <c r="C1064" s="396"/>
      <c r="D1064" s="396" t="s">
        <v>3345</v>
      </c>
      <c r="E1064" s="397" t="s">
        <v>145</v>
      </c>
      <c r="F1064" s="429" t="s">
        <v>13765</v>
      </c>
      <c r="G1064" s="430">
        <v>102749</v>
      </c>
      <c r="H1064" s="431" t="s">
        <v>1329</v>
      </c>
      <c r="I1064" s="430" t="s">
        <v>160</v>
      </c>
      <c r="J1064" s="396"/>
      <c r="K1064" s="432">
        <v>19190.240000000002</v>
      </c>
      <c r="L1064" s="396" t="s">
        <v>147</v>
      </c>
    </row>
    <row r="1065" spans="1:12">
      <c r="A1065" s="396"/>
      <c r="B1065" s="396"/>
      <c r="C1065" s="396"/>
      <c r="D1065" s="396" t="s">
        <v>3345</v>
      </c>
      <c r="E1065" s="397" t="s">
        <v>145</v>
      </c>
      <c r="F1065" s="429" t="s">
        <v>13765</v>
      </c>
      <c r="G1065" s="430">
        <v>102760</v>
      </c>
      <c r="H1065" s="431" t="s">
        <v>1340</v>
      </c>
      <c r="I1065" s="430" t="s">
        <v>160</v>
      </c>
      <c r="J1065" s="396"/>
      <c r="K1065" s="432">
        <v>35128.65</v>
      </c>
      <c r="L1065" s="396" t="s">
        <v>147</v>
      </c>
    </row>
    <row r="1066" spans="1:12">
      <c r="A1066" s="396"/>
      <c r="B1066" s="396"/>
      <c r="C1066" s="396"/>
      <c r="D1066" s="396" t="s">
        <v>4432</v>
      </c>
      <c r="E1066" s="397" t="s">
        <v>145</v>
      </c>
      <c r="F1066" s="429" t="s">
        <v>12814</v>
      </c>
      <c r="G1066" s="430">
        <v>102790</v>
      </c>
      <c r="H1066" s="431" t="s">
        <v>1370</v>
      </c>
      <c r="I1066" s="430" t="s">
        <v>160</v>
      </c>
      <c r="J1066" s="396"/>
      <c r="K1066" s="432">
        <v>37163.019999999997</v>
      </c>
      <c r="L1066" s="396" t="s">
        <v>4588</v>
      </c>
    </row>
    <row r="1067" spans="1:12">
      <c r="A1067" s="396"/>
      <c r="B1067" s="396"/>
      <c r="C1067" s="396"/>
      <c r="D1067" s="396" t="s">
        <v>1796</v>
      </c>
      <c r="E1067" s="397" t="s">
        <v>145</v>
      </c>
      <c r="F1067" s="429" t="s">
        <v>12814</v>
      </c>
      <c r="G1067" s="430">
        <v>102785</v>
      </c>
      <c r="H1067" s="431" t="s">
        <v>1365</v>
      </c>
      <c r="I1067" s="430" t="s">
        <v>160</v>
      </c>
      <c r="J1067" s="396"/>
      <c r="K1067" s="432">
        <v>9322.92</v>
      </c>
      <c r="L1067" s="396" t="s">
        <v>147</v>
      </c>
    </row>
    <row r="1068" spans="1:12">
      <c r="A1068" s="396"/>
      <c r="B1068" s="396"/>
      <c r="C1068" s="396"/>
      <c r="D1068" s="396" t="s">
        <v>1796</v>
      </c>
      <c r="E1068" s="397" t="s">
        <v>145</v>
      </c>
      <c r="F1068" s="429" t="s">
        <v>12814</v>
      </c>
      <c r="G1068" s="430">
        <v>102786</v>
      </c>
      <c r="H1068" s="431" t="s">
        <v>1366</v>
      </c>
      <c r="I1068" s="430" t="s">
        <v>160</v>
      </c>
      <c r="J1068" s="396"/>
      <c r="K1068" s="432">
        <v>10434.280000000001</v>
      </c>
      <c r="L1068" s="396" t="s">
        <v>147</v>
      </c>
    </row>
    <row r="1069" spans="1:12">
      <c r="A1069" s="396"/>
      <c r="B1069" s="396"/>
      <c r="C1069" s="396"/>
      <c r="D1069" s="396" t="s">
        <v>1796</v>
      </c>
      <c r="E1069" s="397" t="s">
        <v>145</v>
      </c>
      <c r="F1069" s="429" t="s">
        <v>12814</v>
      </c>
      <c r="G1069" s="430">
        <v>102787</v>
      </c>
      <c r="H1069" s="431" t="s">
        <v>1367</v>
      </c>
      <c r="I1069" s="430" t="s">
        <v>160</v>
      </c>
      <c r="J1069" s="396"/>
      <c r="K1069" s="432">
        <v>15391.18</v>
      </c>
      <c r="L1069" s="396" t="s">
        <v>147</v>
      </c>
    </row>
    <row r="1070" spans="1:12">
      <c r="A1070" s="396"/>
      <c r="B1070" s="396"/>
      <c r="C1070" s="396"/>
      <c r="D1070" s="396" t="s">
        <v>1796</v>
      </c>
      <c r="E1070" s="397" t="s">
        <v>145</v>
      </c>
      <c r="F1070" s="429" t="s">
        <v>12814</v>
      </c>
      <c r="G1070" s="430">
        <v>102736</v>
      </c>
      <c r="H1070" s="431" t="s">
        <v>1316</v>
      </c>
      <c r="I1070" s="430" t="s">
        <v>1164</v>
      </c>
      <c r="J1070" s="396"/>
      <c r="K1070" s="432">
        <v>663.7</v>
      </c>
      <c r="L1070" s="396" t="s">
        <v>147</v>
      </c>
    </row>
    <row r="1071" spans="1:12">
      <c r="A1071" s="396"/>
      <c r="B1071" s="396"/>
      <c r="C1071" s="396"/>
      <c r="D1071" s="396" t="s">
        <v>1796</v>
      </c>
      <c r="E1071" s="397" t="s">
        <v>145</v>
      </c>
      <c r="F1071" s="429" t="s">
        <v>12814</v>
      </c>
      <c r="G1071" s="430">
        <v>102727</v>
      </c>
      <c r="H1071" s="431" t="s">
        <v>1307</v>
      </c>
      <c r="I1071" s="430" t="s">
        <v>121</v>
      </c>
      <c r="J1071" s="396"/>
      <c r="K1071" s="432">
        <v>89.29</v>
      </c>
      <c r="L1071" s="396" t="s">
        <v>147</v>
      </c>
    </row>
    <row r="1072" spans="1:12">
      <c r="A1072" s="396"/>
      <c r="B1072" s="396"/>
      <c r="C1072" s="396"/>
      <c r="D1072" s="396" t="s">
        <v>3282</v>
      </c>
      <c r="E1072" s="397" t="s">
        <v>145</v>
      </c>
      <c r="F1072" s="429" t="s">
        <v>12814</v>
      </c>
      <c r="G1072" s="430">
        <v>102111</v>
      </c>
      <c r="H1072" s="431" t="s">
        <v>15748</v>
      </c>
      <c r="I1072" s="430" t="s">
        <v>160</v>
      </c>
      <c r="J1072" s="396"/>
      <c r="K1072" s="432">
        <v>1037.23</v>
      </c>
      <c r="L1072" s="396" t="s">
        <v>147</v>
      </c>
    </row>
    <row r="1073" spans="1:12">
      <c r="A1073" s="396"/>
      <c r="B1073" s="396"/>
      <c r="C1073" s="396"/>
      <c r="D1073" s="396" t="s">
        <v>3282</v>
      </c>
      <c r="E1073" s="397" t="s">
        <v>145</v>
      </c>
      <c r="F1073" s="429" t="s">
        <v>12814</v>
      </c>
      <c r="G1073" s="430">
        <v>102113</v>
      </c>
      <c r="H1073" s="431" t="s">
        <v>15749</v>
      </c>
      <c r="I1073" s="430" t="s">
        <v>160</v>
      </c>
      <c r="J1073" s="396"/>
      <c r="K1073" s="432">
        <v>1633.71</v>
      </c>
      <c r="L1073" s="396" t="s">
        <v>147</v>
      </c>
    </row>
    <row r="1074" spans="1:12">
      <c r="A1074" s="396"/>
      <c r="B1074" s="396"/>
      <c r="C1074" s="396"/>
      <c r="D1074" s="396" t="s">
        <v>3282</v>
      </c>
      <c r="E1074" s="397" t="s">
        <v>145</v>
      </c>
      <c r="F1074" s="429" t="s">
        <v>12814</v>
      </c>
      <c r="G1074" s="430">
        <v>102116</v>
      </c>
      <c r="H1074" s="431" t="s">
        <v>15750</v>
      </c>
      <c r="I1074" s="430" t="s">
        <v>160</v>
      </c>
      <c r="J1074" s="396"/>
      <c r="K1074" s="432">
        <v>1742.32</v>
      </c>
      <c r="L1074" s="396" t="s">
        <v>147</v>
      </c>
    </row>
    <row r="1075" spans="1:12">
      <c r="A1075" s="396"/>
      <c r="B1075" s="396"/>
      <c r="C1075" s="396"/>
      <c r="D1075" s="396" t="s">
        <v>3282</v>
      </c>
      <c r="E1075" s="397" t="s">
        <v>145</v>
      </c>
      <c r="F1075" s="429" t="s">
        <v>12814</v>
      </c>
      <c r="G1075" s="430">
        <v>102132</v>
      </c>
      <c r="H1075" s="431" t="s">
        <v>15751</v>
      </c>
      <c r="I1075" s="430" t="s">
        <v>160</v>
      </c>
      <c r="J1075" s="396"/>
      <c r="K1075" s="432">
        <v>0</v>
      </c>
      <c r="L1075" s="396" t="s">
        <v>147</v>
      </c>
    </row>
    <row r="1076" spans="1:12">
      <c r="A1076" s="396"/>
      <c r="B1076" s="396"/>
      <c r="C1076" s="396"/>
      <c r="D1076" s="396" t="s">
        <v>3282</v>
      </c>
      <c r="E1076" s="397" t="s">
        <v>145</v>
      </c>
      <c r="F1076" s="429" t="s">
        <v>12814</v>
      </c>
      <c r="G1076" s="430">
        <v>102115</v>
      </c>
      <c r="H1076" s="431" t="s">
        <v>15752</v>
      </c>
      <c r="I1076" s="430" t="s">
        <v>160</v>
      </c>
      <c r="J1076" s="396"/>
      <c r="K1076" s="432">
        <v>2773.91</v>
      </c>
      <c r="L1076" s="396" t="s">
        <v>147</v>
      </c>
    </row>
    <row r="1077" spans="1:12">
      <c r="A1077" s="396"/>
      <c r="B1077" s="396"/>
      <c r="C1077" s="396"/>
      <c r="D1077" s="396" t="s">
        <v>3282</v>
      </c>
      <c r="E1077" s="397" t="s">
        <v>145</v>
      </c>
      <c r="F1077" s="429" t="s">
        <v>12814</v>
      </c>
      <c r="G1077" s="430">
        <v>102122</v>
      </c>
      <c r="H1077" s="431" t="s">
        <v>15753</v>
      </c>
      <c r="I1077" s="430" t="s">
        <v>160</v>
      </c>
      <c r="J1077" s="396"/>
      <c r="K1077" s="432">
        <v>7920.03</v>
      </c>
      <c r="L1077" s="396" t="s">
        <v>147</v>
      </c>
    </row>
    <row r="1078" spans="1:12">
      <c r="A1078" s="396"/>
      <c r="B1078" s="396"/>
      <c r="C1078" s="396"/>
      <c r="D1078" s="396" t="s">
        <v>3282</v>
      </c>
      <c r="E1078" s="397" t="s">
        <v>145</v>
      </c>
      <c r="F1078" s="429" t="s">
        <v>12814</v>
      </c>
      <c r="G1078" s="430">
        <v>102118</v>
      </c>
      <c r="H1078" s="431" t="s">
        <v>15754</v>
      </c>
      <c r="I1078" s="430" t="s">
        <v>160</v>
      </c>
      <c r="J1078" s="396"/>
      <c r="K1078" s="432">
        <v>2363.75</v>
      </c>
      <c r="L1078" s="396" t="s">
        <v>147</v>
      </c>
    </row>
    <row r="1079" spans="1:12">
      <c r="A1079" s="396"/>
      <c r="B1079" s="396"/>
      <c r="C1079" s="396"/>
      <c r="D1079" s="396" t="s">
        <v>3282</v>
      </c>
      <c r="E1079" s="397" t="s">
        <v>145</v>
      </c>
      <c r="F1079" s="429" t="s">
        <v>12814</v>
      </c>
      <c r="G1079" s="430">
        <v>102133</v>
      </c>
      <c r="H1079" s="431" t="s">
        <v>15755</v>
      </c>
      <c r="I1079" s="430" t="s">
        <v>160</v>
      </c>
      <c r="J1079" s="396"/>
      <c r="K1079" s="432">
        <v>0</v>
      </c>
      <c r="L1079" s="396" t="s">
        <v>147</v>
      </c>
    </row>
    <row r="1080" spans="1:12">
      <c r="A1080" s="396"/>
      <c r="B1080" s="396"/>
      <c r="C1080" s="396"/>
      <c r="D1080" s="396" t="s">
        <v>3282</v>
      </c>
      <c r="E1080" s="397" t="s">
        <v>145</v>
      </c>
      <c r="F1080" s="429" t="s">
        <v>12814</v>
      </c>
      <c r="G1080" s="430">
        <v>102126</v>
      </c>
      <c r="H1080" s="431" t="s">
        <v>15756</v>
      </c>
      <c r="I1080" s="430" t="s">
        <v>160</v>
      </c>
      <c r="J1080" s="396"/>
      <c r="K1080" s="432">
        <v>10817.31</v>
      </c>
      <c r="L1080" s="396" t="s">
        <v>147</v>
      </c>
    </row>
    <row r="1081" spans="1:12">
      <c r="A1081" s="396"/>
      <c r="B1081" s="396"/>
      <c r="C1081" s="396"/>
      <c r="D1081" s="396" t="s">
        <v>3282</v>
      </c>
      <c r="E1081" s="397" t="s">
        <v>145</v>
      </c>
      <c r="F1081" s="429" t="s">
        <v>12814</v>
      </c>
      <c r="G1081" s="430">
        <v>102137</v>
      </c>
      <c r="H1081" s="431" t="s">
        <v>15757</v>
      </c>
      <c r="I1081" s="430" t="s">
        <v>160</v>
      </c>
      <c r="J1081" s="396"/>
      <c r="K1081" s="432">
        <v>107.91</v>
      </c>
      <c r="L1081" s="396" t="s">
        <v>147</v>
      </c>
    </row>
    <row r="1082" spans="1:12">
      <c r="A1082" s="396"/>
      <c r="B1082" s="396"/>
      <c r="C1082" s="396"/>
      <c r="D1082" s="396" t="s">
        <v>3282</v>
      </c>
      <c r="E1082" s="397" t="s">
        <v>145</v>
      </c>
      <c r="F1082" s="429" t="s">
        <v>12814</v>
      </c>
      <c r="G1082" s="430">
        <v>106258</v>
      </c>
      <c r="H1082" s="431" t="s">
        <v>15758</v>
      </c>
      <c r="I1082" s="430" t="s">
        <v>160</v>
      </c>
      <c r="J1082" s="396"/>
      <c r="K1082" s="432">
        <v>0</v>
      </c>
      <c r="L1082" s="396" t="s">
        <v>147</v>
      </c>
    </row>
    <row r="1083" spans="1:12">
      <c r="A1083" s="396"/>
      <c r="B1083" s="396"/>
      <c r="C1083" s="396"/>
      <c r="D1083" s="396" t="s">
        <v>3282</v>
      </c>
      <c r="E1083" s="397" t="s">
        <v>145</v>
      </c>
      <c r="F1083" s="429" t="s">
        <v>12814</v>
      </c>
      <c r="G1083" s="430">
        <v>102112</v>
      </c>
      <c r="H1083" s="431" t="s">
        <v>15759</v>
      </c>
      <c r="I1083" s="430" t="s">
        <v>160</v>
      </c>
      <c r="J1083" s="396"/>
      <c r="K1083" s="432">
        <v>171.58</v>
      </c>
      <c r="L1083" s="396" t="s">
        <v>147</v>
      </c>
    </row>
    <row r="1084" spans="1:12">
      <c r="A1084" s="396"/>
      <c r="B1084" s="396"/>
      <c r="C1084" s="396"/>
      <c r="D1084" s="396" t="s">
        <v>3282</v>
      </c>
      <c r="E1084" s="397" t="s">
        <v>145</v>
      </c>
      <c r="F1084" s="429" t="s">
        <v>12814</v>
      </c>
      <c r="G1084" s="430">
        <v>102114</v>
      </c>
      <c r="H1084" s="431" t="s">
        <v>15760</v>
      </c>
      <c r="I1084" s="430" t="s">
        <v>160</v>
      </c>
      <c r="J1084" s="396"/>
      <c r="K1084" s="432">
        <v>174.51</v>
      </c>
      <c r="L1084" s="396" t="s">
        <v>147</v>
      </c>
    </row>
    <row r="1085" spans="1:12">
      <c r="A1085" s="396"/>
      <c r="B1085" s="396"/>
      <c r="C1085" s="396"/>
      <c r="D1085" s="396" t="s">
        <v>3282</v>
      </c>
      <c r="E1085" s="397" t="s">
        <v>145</v>
      </c>
      <c r="F1085" s="429" t="s">
        <v>12814</v>
      </c>
      <c r="G1085" s="430">
        <v>102117</v>
      </c>
      <c r="H1085" s="431" t="s">
        <v>15761</v>
      </c>
      <c r="I1085" s="430" t="s">
        <v>160</v>
      </c>
      <c r="J1085" s="396"/>
      <c r="K1085" s="432">
        <v>178.06</v>
      </c>
      <c r="L1085" s="396" t="s">
        <v>147</v>
      </c>
    </row>
    <row r="1086" spans="1:12">
      <c r="A1086" s="396"/>
      <c r="B1086" s="396"/>
      <c r="C1086" s="396"/>
      <c r="D1086" s="396" t="s">
        <v>3282</v>
      </c>
      <c r="E1086" s="397" t="s">
        <v>145</v>
      </c>
      <c r="F1086" s="429" t="s">
        <v>12814</v>
      </c>
      <c r="G1086" s="430">
        <v>102123</v>
      </c>
      <c r="H1086" s="431" t="s">
        <v>15762</v>
      </c>
      <c r="I1086" s="430" t="s">
        <v>160</v>
      </c>
      <c r="J1086" s="396"/>
      <c r="K1086" s="432">
        <v>222.18</v>
      </c>
      <c r="L1086" s="396" t="s">
        <v>147</v>
      </c>
    </row>
    <row r="1087" spans="1:12">
      <c r="A1087" s="396"/>
      <c r="B1087" s="396"/>
      <c r="C1087" s="396"/>
      <c r="D1087" s="396" t="s">
        <v>3282</v>
      </c>
      <c r="E1087" s="397" t="s">
        <v>145</v>
      </c>
      <c r="F1087" s="429" t="s">
        <v>12814</v>
      </c>
      <c r="G1087" s="430">
        <v>102119</v>
      </c>
      <c r="H1087" s="431" t="s">
        <v>15763</v>
      </c>
      <c r="I1087" s="430" t="s">
        <v>160</v>
      </c>
      <c r="J1087" s="396"/>
      <c r="K1087" s="432">
        <v>181.11</v>
      </c>
      <c r="L1087" s="396" t="s">
        <v>147</v>
      </c>
    </row>
    <row r="1088" spans="1:12">
      <c r="A1088" s="396"/>
      <c r="B1088" s="396"/>
      <c r="C1088" s="396"/>
      <c r="D1088" s="396" t="s">
        <v>3282</v>
      </c>
      <c r="E1088" s="397" t="s">
        <v>145</v>
      </c>
      <c r="F1088" s="429" t="s">
        <v>12814</v>
      </c>
      <c r="G1088" s="430">
        <v>102127</v>
      </c>
      <c r="H1088" s="431" t="s">
        <v>15764</v>
      </c>
      <c r="I1088" s="430" t="s">
        <v>160</v>
      </c>
      <c r="J1088" s="396"/>
      <c r="K1088" s="432">
        <v>767.31</v>
      </c>
      <c r="L1088" s="396" t="s">
        <v>147</v>
      </c>
    </row>
    <row r="1089" spans="1:12">
      <c r="A1089" s="396"/>
      <c r="B1089" s="396"/>
      <c r="C1089" s="396"/>
      <c r="D1089" s="396" t="s">
        <v>3282</v>
      </c>
      <c r="E1089" s="397" t="s">
        <v>145</v>
      </c>
      <c r="F1089" s="429" t="s">
        <v>12814</v>
      </c>
      <c r="G1089" s="430">
        <v>102121</v>
      </c>
      <c r="H1089" s="431" t="s">
        <v>15765</v>
      </c>
      <c r="I1089" s="430" t="s">
        <v>160</v>
      </c>
      <c r="J1089" s="396"/>
      <c r="K1089" s="432">
        <v>213.07</v>
      </c>
      <c r="L1089" s="396" t="s">
        <v>147</v>
      </c>
    </row>
    <row r="1090" spans="1:12">
      <c r="A1090" s="396"/>
      <c r="B1090" s="396"/>
      <c r="C1090" s="396"/>
      <c r="D1090" s="396" t="s">
        <v>3282</v>
      </c>
      <c r="E1090" s="397" t="s">
        <v>145</v>
      </c>
      <c r="F1090" s="429" t="s">
        <v>12814</v>
      </c>
      <c r="G1090" s="430">
        <v>102138</v>
      </c>
      <c r="H1090" s="431" t="s">
        <v>15766</v>
      </c>
      <c r="I1090" s="430" t="s">
        <v>160</v>
      </c>
      <c r="J1090" s="396"/>
      <c r="K1090" s="432">
        <v>236.99</v>
      </c>
      <c r="L1090" s="396" t="s">
        <v>147</v>
      </c>
    </row>
    <row r="1091" spans="1:12">
      <c r="A1091" s="396"/>
      <c r="B1091" s="396"/>
      <c r="C1091" s="396"/>
      <c r="D1091" s="396" t="s">
        <v>3282</v>
      </c>
      <c r="E1091" s="397" t="s">
        <v>145</v>
      </c>
      <c r="F1091" s="429" t="s">
        <v>12814</v>
      </c>
      <c r="G1091" s="430">
        <v>102129</v>
      </c>
      <c r="H1091" s="431" t="s">
        <v>15767</v>
      </c>
      <c r="I1091" s="430" t="s">
        <v>160</v>
      </c>
      <c r="J1091" s="396"/>
      <c r="K1091" s="432">
        <v>1028.6400000000001</v>
      </c>
      <c r="L1091" s="396" t="s">
        <v>147</v>
      </c>
    </row>
    <row r="1092" spans="1:12">
      <c r="A1092" s="396"/>
      <c r="B1092" s="396"/>
      <c r="C1092" s="396"/>
      <c r="D1092" s="396" t="s">
        <v>3282</v>
      </c>
      <c r="E1092" s="397" t="s">
        <v>145</v>
      </c>
      <c r="F1092" s="429" t="s">
        <v>12814</v>
      </c>
      <c r="G1092" s="430">
        <v>102131</v>
      </c>
      <c r="H1092" s="431" t="s">
        <v>15768</v>
      </c>
      <c r="I1092" s="430" t="s">
        <v>160</v>
      </c>
      <c r="J1092" s="396"/>
      <c r="K1092" s="432">
        <v>1094.07</v>
      </c>
      <c r="L1092" s="396" t="s">
        <v>147</v>
      </c>
    </row>
    <row r="1093" spans="1:12">
      <c r="A1093" s="396"/>
      <c r="B1093" s="396"/>
      <c r="C1093" s="396"/>
      <c r="D1093" s="396" t="s">
        <v>3282</v>
      </c>
      <c r="E1093" s="397" t="s">
        <v>145</v>
      </c>
      <c r="F1093" s="429" t="s">
        <v>12814</v>
      </c>
      <c r="G1093" s="430">
        <v>102120</v>
      </c>
      <c r="H1093" s="431" t="s">
        <v>15769</v>
      </c>
      <c r="I1093" s="430" t="s">
        <v>160</v>
      </c>
      <c r="J1093" s="396"/>
      <c r="K1093" s="432">
        <v>0</v>
      </c>
      <c r="L1093" s="396" t="s">
        <v>147</v>
      </c>
    </row>
    <row r="1094" spans="1:12">
      <c r="A1094" s="396"/>
      <c r="B1094" s="396"/>
      <c r="C1094" s="396"/>
      <c r="D1094" s="396" t="s">
        <v>3282</v>
      </c>
      <c r="E1094" s="397" t="s">
        <v>145</v>
      </c>
      <c r="F1094" s="429" t="s">
        <v>12814</v>
      </c>
      <c r="G1094" s="430">
        <v>102334</v>
      </c>
      <c r="H1094" s="431" t="s">
        <v>15770</v>
      </c>
      <c r="I1094" s="430" t="s">
        <v>160</v>
      </c>
      <c r="J1094" s="396"/>
      <c r="K1094" s="432">
        <v>0</v>
      </c>
      <c r="L1094" s="396" t="s">
        <v>147</v>
      </c>
    </row>
    <row r="1095" spans="1:12">
      <c r="A1095" s="396"/>
      <c r="B1095" s="396"/>
      <c r="C1095" s="396"/>
      <c r="D1095" s="396" t="s">
        <v>3759</v>
      </c>
      <c r="E1095" s="397" t="s">
        <v>145</v>
      </c>
      <c r="F1095" s="429" t="s">
        <v>12814</v>
      </c>
      <c r="G1095" s="430">
        <v>102128</v>
      </c>
      <c r="H1095" s="431" t="s">
        <v>15771</v>
      </c>
      <c r="I1095" s="430" t="s">
        <v>160</v>
      </c>
      <c r="J1095" s="396"/>
      <c r="K1095" s="432">
        <v>0</v>
      </c>
      <c r="L1095" s="396" t="s">
        <v>147</v>
      </c>
    </row>
    <row r="1096" spans="1:12">
      <c r="A1096" s="396"/>
      <c r="B1096" s="396"/>
      <c r="C1096" s="396"/>
      <c r="D1096" s="396" t="s">
        <v>3759</v>
      </c>
      <c r="E1096" s="397" t="s">
        <v>145</v>
      </c>
      <c r="F1096" s="429" t="s">
        <v>12814</v>
      </c>
      <c r="G1096" s="430">
        <v>102130</v>
      </c>
      <c r="H1096" s="431" t="s">
        <v>15772</v>
      </c>
      <c r="I1096" s="430" t="s">
        <v>160</v>
      </c>
      <c r="J1096" s="396"/>
      <c r="K1096" s="432">
        <v>0</v>
      </c>
      <c r="L1096" s="396" t="s">
        <v>147</v>
      </c>
    </row>
    <row r="1097" spans="1:12">
      <c r="A1097" s="396"/>
      <c r="B1097" s="396"/>
      <c r="C1097" s="396"/>
      <c r="D1097" s="396" t="s">
        <v>3759</v>
      </c>
      <c r="E1097" s="397" t="s">
        <v>145</v>
      </c>
      <c r="F1097" s="429" t="s">
        <v>12814</v>
      </c>
      <c r="G1097" s="430">
        <v>104941</v>
      </c>
      <c r="H1097" s="431" t="s">
        <v>12810</v>
      </c>
      <c r="I1097" s="430" t="s">
        <v>121</v>
      </c>
      <c r="J1097" s="396"/>
      <c r="K1097" s="432">
        <v>0</v>
      </c>
      <c r="L1097" s="396" t="s">
        <v>147</v>
      </c>
    </row>
    <row r="1098" spans="1:12">
      <c r="A1098" s="396"/>
      <c r="B1098" s="396"/>
      <c r="C1098" s="396"/>
      <c r="D1098" s="396" t="s">
        <v>3759</v>
      </c>
      <c r="E1098" s="397" t="s">
        <v>145</v>
      </c>
      <c r="F1098" s="429" t="s">
        <v>12814</v>
      </c>
      <c r="G1098" s="430">
        <v>104942</v>
      </c>
      <c r="H1098" s="431" t="s">
        <v>12811</v>
      </c>
      <c r="I1098" s="430" t="s">
        <v>121</v>
      </c>
      <c r="J1098" s="396"/>
      <c r="K1098" s="432">
        <v>0</v>
      </c>
      <c r="L1098" s="396" t="s">
        <v>147</v>
      </c>
    </row>
    <row r="1099" spans="1:12">
      <c r="A1099" s="396"/>
      <c r="B1099" s="396"/>
      <c r="C1099" s="396"/>
      <c r="D1099" s="396" t="s">
        <v>3759</v>
      </c>
      <c r="E1099" s="397" t="s">
        <v>145</v>
      </c>
      <c r="F1099" s="429" t="s">
        <v>12814</v>
      </c>
      <c r="G1099" s="430">
        <v>104940</v>
      </c>
      <c r="H1099" s="431" t="s">
        <v>12812</v>
      </c>
      <c r="I1099" s="430" t="s">
        <v>160</v>
      </c>
      <c r="J1099" s="396"/>
      <c r="K1099" s="432">
        <v>0</v>
      </c>
      <c r="L1099" s="396" t="s">
        <v>147</v>
      </c>
    </row>
    <row r="1100" spans="1:12">
      <c r="A1100" s="396"/>
      <c r="B1100" s="396"/>
      <c r="C1100" s="396"/>
      <c r="D1100" s="396" t="s">
        <v>2109</v>
      </c>
      <c r="E1100" s="397" t="s">
        <v>145</v>
      </c>
      <c r="F1100" s="429" t="s">
        <v>12814</v>
      </c>
      <c r="G1100" s="430">
        <v>104943</v>
      </c>
      <c r="H1100" s="431" t="s">
        <v>12813</v>
      </c>
      <c r="I1100" s="430" t="s">
        <v>121</v>
      </c>
      <c r="J1100" s="396"/>
      <c r="K1100" s="432">
        <v>0</v>
      </c>
      <c r="L1100" s="396" t="s">
        <v>147</v>
      </c>
    </row>
    <row r="1101" spans="1:12">
      <c r="A1101" s="396"/>
      <c r="B1101" s="396"/>
      <c r="C1101" s="396"/>
      <c r="D1101" s="396" t="s">
        <v>1208</v>
      </c>
      <c r="E1101" s="397" t="s">
        <v>145</v>
      </c>
      <c r="F1101" s="429" t="s">
        <v>12814</v>
      </c>
      <c r="G1101" s="430">
        <v>101801</v>
      </c>
      <c r="H1101" s="431" t="s">
        <v>1299</v>
      </c>
      <c r="I1101" s="430" t="s">
        <v>160</v>
      </c>
      <c r="J1101" s="396"/>
      <c r="K1101" s="432">
        <v>1046.6500000000001</v>
      </c>
      <c r="L1101" s="396" t="s">
        <v>147</v>
      </c>
    </row>
    <row r="1102" spans="1:12">
      <c r="A1102" s="396"/>
      <c r="B1102" s="396"/>
      <c r="C1102" s="396"/>
      <c r="D1102" s="396" t="s">
        <v>1208</v>
      </c>
      <c r="E1102" s="397" t="s">
        <v>145</v>
      </c>
      <c r="F1102" s="429" t="s">
        <v>12814</v>
      </c>
      <c r="G1102" s="430">
        <v>101800</v>
      </c>
      <c r="H1102" s="431" t="s">
        <v>1298</v>
      </c>
      <c r="I1102" s="430" t="s">
        <v>160</v>
      </c>
      <c r="J1102" s="396"/>
      <c r="K1102" s="432">
        <v>1417.35</v>
      </c>
      <c r="L1102" s="396" t="s">
        <v>147</v>
      </c>
    </row>
    <row r="1103" spans="1:12">
      <c r="A1103" s="396"/>
      <c r="B1103" s="396"/>
      <c r="C1103" s="396"/>
      <c r="D1103" s="396" t="s">
        <v>1208</v>
      </c>
      <c r="E1103" s="397" t="s">
        <v>145</v>
      </c>
      <c r="F1103" s="429" t="s">
        <v>12814</v>
      </c>
      <c r="G1103" s="430">
        <v>98108</v>
      </c>
      <c r="H1103" s="431" t="s">
        <v>3223</v>
      </c>
      <c r="I1103" s="430" t="s">
        <v>160</v>
      </c>
      <c r="J1103" s="396"/>
      <c r="K1103" s="432">
        <v>482.75</v>
      </c>
      <c r="L1103" s="396" t="s">
        <v>147</v>
      </c>
    </row>
    <row r="1104" spans="1:12">
      <c r="A1104" s="396"/>
      <c r="B1104" s="396"/>
      <c r="C1104" s="396"/>
      <c r="D1104" s="396" t="s">
        <v>1208</v>
      </c>
      <c r="E1104" s="397" t="s">
        <v>145</v>
      </c>
      <c r="F1104" s="429" t="s">
        <v>12814</v>
      </c>
      <c r="G1104" s="430">
        <v>98105</v>
      </c>
      <c r="H1104" s="431" t="s">
        <v>3220</v>
      </c>
      <c r="I1104" s="430" t="s">
        <v>160</v>
      </c>
      <c r="J1104" s="396"/>
      <c r="K1104" s="432">
        <v>608.83000000000004</v>
      </c>
      <c r="L1104" s="396" t="s">
        <v>147</v>
      </c>
    </row>
    <row r="1105" spans="1:12">
      <c r="A1105" s="396"/>
      <c r="B1105" s="396"/>
      <c r="C1105" s="396"/>
      <c r="D1105" s="396" t="s">
        <v>1208</v>
      </c>
      <c r="E1105" s="397" t="s">
        <v>145</v>
      </c>
      <c r="F1105" s="429" t="s">
        <v>12814</v>
      </c>
      <c r="G1105" s="430">
        <v>98109</v>
      </c>
      <c r="H1105" s="431" t="s">
        <v>3378</v>
      </c>
      <c r="I1105" s="430" t="s">
        <v>160</v>
      </c>
      <c r="J1105" s="396"/>
      <c r="K1105" s="432">
        <v>787.46</v>
      </c>
      <c r="L1105" s="396" t="s">
        <v>147</v>
      </c>
    </row>
    <row r="1106" spans="1:12">
      <c r="A1106" s="396"/>
      <c r="B1106" s="396"/>
      <c r="C1106" s="396"/>
      <c r="D1106" s="396" t="s">
        <v>1208</v>
      </c>
      <c r="E1106" s="397" t="s">
        <v>145</v>
      </c>
      <c r="F1106" s="429" t="s">
        <v>12814</v>
      </c>
      <c r="G1106" s="430">
        <v>98106</v>
      </c>
      <c r="H1106" s="431" t="s">
        <v>3221</v>
      </c>
      <c r="I1106" s="430" t="s">
        <v>160</v>
      </c>
      <c r="J1106" s="396"/>
      <c r="K1106" s="432">
        <v>1006.28</v>
      </c>
      <c r="L1106" s="396" t="s">
        <v>147</v>
      </c>
    </row>
    <row r="1107" spans="1:12">
      <c r="A1107" s="396"/>
      <c r="B1107" s="396"/>
      <c r="C1107" s="396"/>
      <c r="D1107" s="396" t="s">
        <v>1208</v>
      </c>
      <c r="E1107" s="397" t="s">
        <v>145</v>
      </c>
      <c r="F1107" s="429" t="s">
        <v>12814</v>
      </c>
      <c r="G1107" s="430">
        <v>98110</v>
      </c>
      <c r="H1107" s="431" t="s">
        <v>3379</v>
      </c>
      <c r="I1107" s="430" t="s">
        <v>160</v>
      </c>
      <c r="J1107" s="396"/>
      <c r="K1107" s="432">
        <v>348.59</v>
      </c>
      <c r="L1107" s="396" t="s">
        <v>147</v>
      </c>
    </row>
    <row r="1108" spans="1:12">
      <c r="A1108" s="396"/>
      <c r="B1108" s="396"/>
      <c r="C1108" s="396"/>
      <c r="D1108" s="396" t="s">
        <v>1208</v>
      </c>
      <c r="E1108" s="397" t="s">
        <v>145</v>
      </c>
      <c r="F1108" s="429" t="s">
        <v>12814</v>
      </c>
      <c r="G1108" s="430">
        <v>98107</v>
      </c>
      <c r="H1108" s="431" t="s">
        <v>3222</v>
      </c>
      <c r="I1108" s="430" t="s">
        <v>160</v>
      </c>
      <c r="J1108" s="396"/>
      <c r="K1108" s="432">
        <v>271.42</v>
      </c>
      <c r="L1108" s="396" t="s">
        <v>147</v>
      </c>
    </row>
    <row r="1109" spans="1:12">
      <c r="A1109" s="396"/>
      <c r="B1109" s="396"/>
      <c r="C1109" s="396"/>
      <c r="D1109" s="396" t="s">
        <v>1208</v>
      </c>
      <c r="E1109" s="397" t="s">
        <v>145</v>
      </c>
      <c r="F1109" s="429" t="s">
        <v>12814</v>
      </c>
      <c r="G1109" s="430">
        <v>98104</v>
      </c>
      <c r="H1109" s="431" t="s">
        <v>3219</v>
      </c>
      <c r="I1109" s="430" t="s">
        <v>160</v>
      </c>
      <c r="J1109" s="396"/>
      <c r="K1109" s="432">
        <v>349.44</v>
      </c>
      <c r="L1109" s="396" t="s">
        <v>147</v>
      </c>
    </row>
    <row r="1110" spans="1:12">
      <c r="A1110" s="396"/>
      <c r="B1110" s="396"/>
      <c r="C1110" s="396"/>
      <c r="D1110" s="396" t="s">
        <v>2326</v>
      </c>
      <c r="E1110" s="397" t="s">
        <v>145</v>
      </c>
      <c r="F1110" s="429" t="s">
        <v>13889</v>
      </c>
      <c r="G1110" s="430">
        <v>98102</v>
      </c>
      <c r="H1110" s="431" t="s">
        <v>3218</v>
      </c>
      <c r="I1110" s="430" t="s">
        <v>160</v>
      </c>
      <c r="J1110" s="396"/>
      <c r="K1110" s="432">
        <v>202.13</v>
      </c>
      <c r="L1110" s="396" t="s">
        <v>147</v>
      </c>
    </row>
    <row r="1111" spans="1:12">
      <c r="A1111" s="396"/>
      <c r="B1111" s="396"/>
      <c r="C1111" s="396"/>
      <c r="D1111" s="396" t="s">
        <v>2326</v>
      </c>
      <c r="E1111" s="397" t="s">
        <v>145</v>
      </c>
      <c r="F1111" s="429" t="s">
        <v>13889</v>
      </c>
      <c r="G1111" s="430">
        <v>98111</v>
      </c>
      <c r="H1111" s="431" t="s">
        <v>3380</v>
      </c>
      <c r="I1111" s="430" t="s">
        <v>160</v>
      </c>
      <c r="J1111" s="396"/>
      <c r="K1111" s="432">
        <v>47.69</v>
      </c>
      <c r="L1111" s="396" t="s">
        <v>147</v>
      </c>
    </row>
    <row r="1112" spans="1:12">
      <c r="A1112" s="396"/>
      <c r="B1112" s="396"/>
      <c r="C1112" s="396"/>
      <c r="D1112" s="396" t="s">
        <v>2326</v>
      </c>
      <c r="E1112" s="397" t="s">
        <v>145</v>
      </c>
      <c r="F1112" s="429" t="s">
        <v>13889</v>
      </c>
      <c r="G1112" s="430">
        <v>97891</v>
      </c>
      <c r="H1112" s="431" t="s">
        <v>1987</v>
      </c>
      <c r="I1112" s="430" t="s">
        <v>160</v>
      </c>
      <c r="J1112" s="396"/>
      <c r="K1112" s="432">
        <v>198.35</v>
      </c>
      <c r="L1112" s="396" t="s">
        <v>147</v>
      </c>
    </row>
    <row r="1113" spans="1:12">
      <c r="A1113" s="396"/>
      <c r="B1113" s="396"/>
      <c r="C1113" s="396"/>
      <c r="D1113" s="396" t="s">
        <v>2326</v>
      </c>
      <c r="E1113" s="397" t="s">
        <v>145</v>
      </c>
      <c r="F1113" s="429" t="s">
        <v>13889</v>
      </c>
      <c r="G1113" s="430">
        <v>97892</v>
      </c>
      <c r="H1113" s="431" t="s">
        <v>1988</v>
      </c>
      <c r="I1113" s="430" t="s">
        <v>160</v>
      </c>
      <c r="J1113" s="396"/>
      <c r="K1113" s="432">
        <v>376.33</v>
      </c>
      <c r="L1113" s="396" t="s">
        <v>147</v>
      </c>
    </row>
    <row r="1114" spans="1:12">
      <c r="A1114" s="396"/>
      <c r="B1114" s="396"/>
      <c r="C1114" s="396"/>
      <c r="D1114" s="396" t="s">
        <v>2326</v>
      </c>
      <c r="E1114" s="397" t="s">
        <v>145</v>
      </c>
      <c r="F1114" s="429" t="s">
        <v>13889</v>
      </c>
      <c r="G1114" s="430">
        <v>97893</v>
      </c>
      <c r="H1114" s="431" t="s">
        <v>1989</v>
      </c>
      <c r="I1114" s="430" t="s">
        <v>160</v>
      </c>
      <c r="J1114" s="396"/>
      <c r="K1114" s="432">
        <v>517.58000000000004</v>
      </c>
      <c r="L1114" s="396" t="s">
        <v>147</v>
      </c>
    </row>
    <row r="1115" spans="1:12">
      <c r="A1115" s="396"/>
      <c r="B1115" s="396"/>
      <c r="C1115" s="396"/>
      <c r="D1115" s="396" t="s">
        <v>2326</v>
      </c>
      <c r="E1115" s="397" t="s">
        <v>145</v>
      </c>
      <c r="F1115" s="429" t="s">
        <v>13889</v>
      </c>
      <c r="G1115" s="430">
        <v>97894</v>
      </c>
      <c r="H1115" s="431" t="s">
        <v>1990</v>
      </c>
      <c r="I1115" s="430" t="s">
        <v>160</v>
      </c>
      <c r="J1115" s="396"/>
      <c r="K1115" s="432">
        <v>583.48</v>
      </c>
      <c r="L1115" s="396" t="s">
        <v>147</v>
      </c>
    </row>
    <row r="1116" spans="1:12">
      <c r="A1116" s="396"/>
      <c r="B1116" s="396"/>
      <c r="C1116" s="396"/>
      <c r="D1116" s="396" t="s">
        <v>2326</v>
      </c>
      <c r="E1116" s="397" t="s">
        <v>145</v>
      </c>
      <c r="F1116" s="429" t="s">
        <v>13889</v>
      </c>
      <c r="G1116" s="430">
        <v>97886</v>
      </c>
      <c r="H1116" s="431" t="s">
        <v>1982</v>
      </c>
      <c r="I1116" s="430" t="s">
        <v>160</v>
      </c>
      <c r="J1116" s="396"/>
      <c r="K1116" s="432">
        <v>156.66</v>
      </c>
      <c r="L1116" s="396" t="s">
        <v>147</v>
      </c>
    </row>
    <row r="1117" spans="1:12">
      <c r="A1117" s="396"/>
      <c r="B1117" s="396"/>
      <c r="C1117" s="396"/>
      <c r="D1117" s="396" t="s">
        <v>2326</v>
      </c>
      <c r="E1117" s="397" t="s">
        <v>145</v>
      </c>
      <c r="F1117" s="429" t="s">
        <v>13889</v>
      </c>
      <c r="G1117" s="430">
        <v>97887</v>
      </c>
      <c r="H1117" s="431" t="s">
        <v>1983</v>
      </c>
      <c r="I1117" s="430" t="s">
        <v>160</v>
      </c>
      <c r="J1117" s="396"/>
      <c r="K1117" s="432">
        <v>247.21</v>
      </c>
      <c r="L1117" s="396" t="s">
        <v>147</v>
      </c>
    </row>
    <row r="1118" spans="1:12">
      <c r="A1118" s="396"/>
      <c r="B1118" s="396"/>
      <c r="C1118" s="396"/>
      <c r="D1118" s="396" t="s">
        <v>2326</v>
      </c>
      <c r="E1118" s="397" t="s">
        <v>145</v>
      </c>
      <c r="F1118" s="429" t="s">
        <v>13889</v>
      </c>
      <c r="G1118" s="430">
        <v>97888</v>
      </c>
      <c r="H1118" s="431" t="s">
        <v>1984</v>
      </c>
      <c r="I1118" s="430" t="s">
        <v>160</v>
      </c>
      <c r="J1118" s="396"/>
      <c r="K1118" s="432">
        <v>479.61</v>
      </c>
      <c r="L1118" s="396" t="s">
        <v>147</v>
      </c>
    </row>
    <row r="1119" spans="1:12">
      <c r="A1119" s="396"/>
      <c r="B1119" s="396"/>
      <c r="C1119" s="396"/>
      <c r="D1119" s="396" t="s">
        <v>2326</v>
      </c>
      <c r="E1119" s="397" t="s">
        <v>145</v>
      </c>
      <c r="F1119" s="429" t="s">
        <v>13889</v>
      </c>
      <c r="G1119" s="430">
        <v>97889</v>
      </c>
      <c r="H1119" s="431" t="s">
        <v>1985</v>
      </c>
      <c r="I1119" s="430" t="s">
        <v>160</v>
      </c>
      <c r="J1119" s="396"/>
      <c r="K1119" s="432">
        <v>649.32000000000005</v>
      </c>
      <c r="L1119" s="396" t="s">
        <v>147</v>
      </c>
    </row>
    <row r="1120" spans="1:12">
      <c r="A1120" s="396"/>
      <c r="B1120" s="396"/>
      <c r="C1120" s="396"/>
      <c r="D1120" s="396" t="s">
        <v>2326</v>
      </c>
      <c r="E1120" s="397" t="s">
        <v>145</v>
      </c>
      <c r="F1120" s="429" t="s">
        <v>13889</v>
      </c>
      <c r="G1120" s="430">
        <v>97890</v>
      </c>
      <c r="H1120" s="431" t="s">
        <v>1986</v>
      </c>
      <c r="I1120" s="430" t="s">
        <v>160</v>
      </c>
      <c r="J1120" s="396"/>
      <c r="K1120" s="432">
        <v>743.1</v>
      </c>
      <c r="L1120" s="396" t="s">
        <v>147</v>
      </c>
    </row>
    <row r="1121" spans="1:12">
      <c r="A1121" s="396"/>
      <c r="B1121" s="396"/>
      <c r="C1121" s="396"/>
      <c r="D1121" s="396" t="s">
        <v>2326</v>
      </c>
      <c r="E1121" s="397" t="s">
        <v>145</v>
      </c>
      <c r="F1121" s="429" t="s">
        <v>13889</v>
      </c>
      <c r="G1121" s="430">
        <v>97881</v>
      </c>
      <c r="H1121" s="431" t="s">
        <v>1977</v>
      </c>
      <c r="I1121" s="430" t="s">
        <v>160</v>
      </c>
      <c r="J1121" s="396"/>
      <c r="K1121" s="432">
        <v>146.22</v>
      </c>
      <c r="L1121" s="396" t="s">
        <v>147</v>
      </c>
    </row>
    <row r="1122" spans="1:12">
      <c r="A1122" s="396"/>
      <c r="B1122" s="396"/>
      <c r="C1122" s="396"/>
      <c r="D1122" s="396" t="s">
        <v>2326</v>
      </c>
      <c r="E1122" s="397" t="s">
        <v>145</v>
      </c>
      <c r="F1122" s="429" t="s">
        <v>13889</v>
      </c>
      <c r="G1122" s="430">
        <v>97882</v>
      </c>
      <c r="H1122" s="431" t="s">
        <v>1978</v>
      </c>
      <c r="I1122" s="430" t="s">
        <v>160</v>
      </c>
      <c r="J1122" s="396"/>
      <c r="K1122" s="432">
        <v>233.38</v>
      </c>
      <c r="L1122" s="396" t="s">
        <v>147</v>
      </c>
    </row>
    <row r="1123" spans="1:12">
      <c r="A1123" s="396"/>
      <c r="B1123" s="396"/>
      <c r="C1123" s="396"/>
      <c r="D1123" s="396" t="s">
        <v>2326</v>
      </c>
      <c r="E1123" s="397" t="s">
        <v>145</v>
      </c>
      <c r="F1123" s="429" t="s">
        <v>13889</v>
      </c>
      <c r="G1123" s="430">
        <v>97883</v>
      </c>
      <c r="H1123" s="431" t="s">
        <v>1979</v>
      </c>
      <c r="I1123" s="430" t="s">
        <v>160</v>
      </c>
      <c r="J1123" s="396"/>
      <c r="K1123" s="432">
        <v>452.16</v>
      </c>
      <c r="L1123" s="396" t="s">
        <v>147</v>
      </c>
    </row>
    <row r="1124" spans="1:12">
      <c r="A1124" s="396"/>
      <c r="B1124" s="396"/>
      <c r="C1124" s="396"/>
      <c r="D1124" s="396" t="s">
        <v>2326</v>
      </c>
      <c r="E1124" s="397" t="s">
        <v>145</v>
      </c>
      <c r="F1124" s="429" t="s">
        <v>13889</v>
      </c>
      <c r="G1124" s="430">
        <v>97884</v>
      </c>
      <c r="H1124" s="431" t="s">
        <v>1980</v>
      </c>
      <c r="I1124" s="430" t="s">
        <v>160</v>
      </c>
      <c r="J1124" s="396"/>
      <c r="K1124" s="432">
        <v>895.97</v>
      </c>
      <c r="L1124" s="396" t="s">
        <v>147</v>
      </c>
    </row>
    <row r="1125" spans="1:12">
      <c r="A1125" s="396"/>
      <c r="B1125" s="396"/>
      <c r="C1125" s="396"/>
      <c r="D1125" s="396" t="s">
        <v>2326</v>
      </c>
      <c r="E1125" s="397" t="s">
        <v>145</v>
      </c>
      <c r="F1125" s="429" t="s">
        <v>13889</v>
      </c>
      <c r="G1125" s="430">
        <v>97885</v>
      </c>
      <c r="H1125" s="431" t="s">
        <v>1981</v>
      </c>
      <c r="I1125" s="430" t="s">
        <v>160</v>
      </c>
      <c r="J1125" s="396"/>
      <c r="K1125" s="432">
        <v>1386.07</v>
      </c>
      <c r="L1125" s="396" t="s">
        <v>147</v>
      </c>
    </row>
    <row r="1126" spans="1:12">
      <c r="A1126" s="396"/>
      <c r="B1126" s="396"/>
      <c r="C1126" s="396"/>
      <c r="D1126" s="396" t="s">
        <v>3505</v>
      </c>
      <c r="E1126" s="397" t="s">
        <v>145</v>
      </c>
      <c r="F1126" s="429" t="s">
        <v>13598</v>
      </c>
      <c r="G1126" s="430">
        <v>99250</v>
      </c>
      <c r="H1126" s="431" t="s">
        <v>3224</v>
      </c>
      <c r="I1126" s="430" t="s">
        <v>160</v>
      </c>
      <c r="J1126" s="396"/>
      <c r="K1126" s="432">
        <v>170.8</v>
      </c>
      <c r="L1126" s="396" t="s">
        <v>147</v>
      </c>
    </row>
    <row r="1127" spans="1:12">
      <c r="A1127" s="396"/>
      <c r="B1127" s="396"/>
      <c r="C1127" s="396"/>
      <c r="D1127" s="396" t="s">
        <v>3505</v>
      </c>
      <c r="E1127" s="397" t="s">
        <v>145</v>
      </c>
      <c r="F1127" s="429" t="s">
        <v>13598</v>
      </c>
      <c r="G1127" s="430">
        <v>97900</v>
      </c>
      <c r="H1127" s="431" t="s">
        <v>3209</v>
      </c>
      <c r="I1127" s="430" t="s">
        <v>160</v>
      </c>
      <c r="J1127" s="396"/>
      <c r="K1127" s="432">
        <v>176.31</v>
      </c>
      <c r="L1127" s="396" t="s">
        <v>147</v>
      </c>
    </row>
    <row r="1128" spans="1:12">
      <c r="A1128" s="396"/>
      <c r="B1128" s="396"/>
      <c r="C1128" s="396"/>
      <c r="D1128" s="396" t="s">
        <v>1907</v>
      </c>
      <c r="E1128" s="397" t="s">
        <v>145</v>
      </c>
      <c r="F1128" s="429" t="s">
        <v>12976</v>
      </c>
      <c r="G1128" s="430">
        <v>99251</v>
      </c>
      <c r="H1128" s="431" t="s">
        <v>3225</v>
      </c>
      <c r="I1128" s="430" t="s">
        <v>160</v>
      </c>
      <c r="J1128" s="396"/>
      <c r="K1128" s="432">
        <v>267.74</v>
      </c>
      <c r="L1128" s="396" t="s">
        <v>147</v>
      </c>
    </row>
    <row r="1129" spans="1:12">
      <c r="A1129" s="396"/>
      <c r="B1129" s="396"/>
      <c r="C1129" s="396"/>
      <c r="D1129" s="396" t="s">
        <v>1907</v>
      </c>
      <c r="E1129" s="397" t="s">
        <v>145</v>
      </c>
      <c r="F1129" s="429" t="s">
        <v>12976</v>
      </c>
      <c r="G1129" s="430">
        <v>97901</v>
      </c>
      <c r="H1129" s="431" t="s">
        <v>3210</v>
      </c>
      <c r="I1129" s="430" t="s">
        <v>160</v>
      </c>
      <c r="J1129" s="396"/>
      <c r="K1129" s="432">
        <v>277.20999999999998</v>
      </c>
      <c r="L1129" s="396" t="s">
        <v>147</v>
      </c>
    </row>
    <row r="1130" spans="1:12">
      <c r="A1130" s="396"/>
      <c r="B1130" s="396"/>
      <c r="C1130" s="396"/>
      <c r="D1130" s="396" t="s">
        <v>277</v>
      </c>
      <c r="E1130" s="397" t="s">
        <v>145</v>
      </c>
      <c r="F1130" s="429" t="s">
        <v>13086</v>
      </c>
      <c r="G1130" s="430">
        <v>99253</v>
      </c>
      <c r="H1130" s="431" t="s">
        <v>3226</v>
      </c>
      <c r="I1130" s="430" t="s">
        <v>160</v>
      </c>
      <c r="J1130" s="396"/>
      <c r="K1130" s="432">
        <v>519.6</v>
      </c>
      <c r="L1130" s="396" t="s">
        <v>147</v>
      </c>
    </row>
    <row r="1131" spans="1:12">
      <c r="A1131" s="396"/>
      <c r="B1131" s="396"/>
      <c r="C1131" s="396"/>
      <c r="D1131" s="396" t="s">
        <v>543</v>
      </c>
      <c r="E1131" s="397" t="s">
        <v>145</v>
      </c>
      <c r="F1131" s="429" t="s">
        <v>13086</v>
      </c>
      <c r="G1131" s="430">
        <v>97902</v>
      </c>
      <c r="H1131" s="431" t="s">
        <v>3211</v>
      </c>
      <c r="I1131" s="430" t="s">
        <v>160</v>
      </c>
      <c r="J1131" s="396"/>
      <c r="K1131" s="432">
        <v>540.85</v>
      </c>
      <c r="L1131" s="396" t="s">
        <v>147</v>
      </c>
    </row>
    <row r="1132" spans="1:12">
      <c r="A1132" s="396"/>
      <c r="B1132" s="396"/>
      <c r="C1132" s="396"/>
      <c r="D1132" s="396" t="s">
        <v>543</v>
      </c>
      <c r="E1132" s="397" t="s">
        <v>145</v>
      </c>
      <c r="F1132" s="429" t="s">
        <v>13086</v>
      </c>
      <c r="G1132" s="430">
        <v>99255</v>
      </c>
      <c r="H1132" s="431" t="s">
        <v>3227</v>
      </c>
      <c r="I1132" s="430" t="s">
        <v>160</v>
      </c>
      <c r="J1132" s="396"/>
      <c r="K1132" s="432">
        <v>723.22</v>
      </c>
      <c r="L1132" s="396" t="s">
        <v>147</v>
      </c>
    </row>
    <row r="1133" spans="1:12">
      <c r="A1133" s="396"/>
      <c r="B1133" s="396"/>
      <c r="C1133" s="396"/>
      <c r="D1133" s="396" t="s">
        <v>543</v>
      </c>
      <c r="E1133" s="397" t="s">
        <v>145</v>
      </c>
      <c r="F1133" s="429" t="s">
        <v>13086</v>
      </c>
      <c r="G1133" s="430">
        <v>97903</v>
      </c>
      <c r="H1133" s="431" t="s">
        <v>3212</v>
      </c>
      <c r="I1133" s="430" t="s">
        <v>160</v>
      </c>
      <c r="J1133" s="396"/>
      <c r="K1133" s="432">
        <v>752.35</v>
      </c>
      <c r="L1133" s="396" t="s">
        <v>147</v>
      </c>
    </row>
    <row r="1134" spans="1:12">
      <c r="A1134" s="396"/>
      <c r="B1134" s="396"/>
      <c r="C1134" s="396"/>
      <c r="D1134" s="396" t="s">
        <v>2002</v>
      </c>
      <c r="E1134" s="397" t="s">
        <v>145</v>
      </c>
      <c r="F1134" s="429" t="s">
        <v>13849</v>
      </c>
      <c r="G1134" s="430">
        <v>99257</v>
      </c>
      <c r="H1134" s="431" t="s">
        <v>3228</v>
      </c>
      <c r="I1134" s="430" t="s">
        <v>160</v>
      </c>
      <c r="J1134" s="396"/>
      <c r="K1134" s="432">
        <v>855.78</v>
      </c>
      <c r="L1134" s="396" t="s">
        <v>147</v>
      </c>
    </row>
    <row r="1135" spans="1:12">
      <c r="A1135" s="396"/>
      <c r="B1135" s="396"/>
      <c r="C1135" s="396"/>
      <c r="D1135" s="396" t="s">
        <v>2002</v>
      </c>
      <c r="E1135" s="397" t="s">
        <v>145</v>
      </c>
      <c r="F1135" s="429" t="s">
        <v>13849</v>
      </c>
      <c r="G1135" s="430">
        <v>97904</v>
      </c>
      <c r="H1135" s="431" t="s">
        <v>3213</v>
      </c>
      <c r="I1135" s="430" t="s">
        <v>160</v>
      </c>
      <c r="J1135" s="396"/>
      <c r="K1135" s="432">
        <v>893.46</v>
      </c>
      <c r="L1135" s="396" t="s">
        <v>147</v>
      </c>
    </row>
    <row r="1136" spans="1:12">
      <c r="A1136" s="396"/>
      <c r="B1136" s="396"/>
      <c r="C1136" s="396"/>
      <c r="D1136" s="396" t="s">
        <v>2002</v>
      </c>
      <c r="E1136" s="397" t="s">
        <v>145</v>
      </c>
      <c r="F1136" s="429" t="s">
        <v>13849</v>
      </c>
      <c r="G1136" s="430">
        <v>99258</v>
      </c>
      <c r="H1136" s="431" t="s">
        <v>3229</v>
      </c>
      <c r="I1136" s="430" t="s">
        <v>160</v>
      </c>
      <c r="J1136" s="396"/>
      <c r="K1136" s="432">
        <v>228.62</v>
      </c>
      <c r="L1136" s="396" t="s">
        <v>147</v>
      </c>
    </row>
    <row r="1137" spans="1:12">
      <c r="A1137" s="396"/>
      <c r="B1137" s="396"/>
      <c r="C1137" s="396"/>
      <c r="D1137" s="396" t="s">
        <v>2002</v>
      </c>
      <c r="E1137" s="397" t="s">
        <v>145</v>
      </c>
      <c r="F1137" s="429" t="s">
        <v>13849</v>
      </c>
      <c r="G1137" s="430">
        <v>97905</v>
      </c>
      <c r="H1137" s="431" t="s">
        <v>3214</v>
      </c>
      <c r="I1137" s="430" t="s">
        <v>160</v>
      </c>
      <c r="J1137" s="396"/>
      <c r="K1137" s="432">
        <v>234.63</v>
      </c>
      <c r="L1137" s="396" t="s">
        <v>147</v>
      </c>
    </row>
    <row r="1138" spans="1:12">
      <c r="A1138" s="396"/>
      <c r="B1138" s="396"/>
      <c r="C1138" s="396"/>
      <c r="D1138" s="396" t="s">
        <v>2002</v>
      </c>
      <c r="E1138" s="397" t="s">
        <v>145</v>
      </c>
      <c r="F1138" s="429" t="s">
        <v>13849</v>
      </c>
      <c r="G1138" s="430">
        <v>99260</v>
      </c>
      <c r="H1138" s="431" t="s">
        <v>3230</v>
      </c>
      <c r="I1138" s="430" t="s">
        <v>160</v>
      </c>
      <c r="J1138" s="396"/>
      <c r="K1138" s="432">
        <v>426.41</v>
      </c>
      <c r="L1138" s="396" t="s">
        <v>147</v>
      </c>
    </row>
    <row r="1139" spans="1:12">
      <c r="A1139" s="396"/>
      <c r="B1139" s="396"/>
      <c r="C1139" s="396"/>
      <c r="D1139" s="396" t="s">
        <v>2002</v>
      </c>
      <c r="E1139" s="397" t="s">
        <v>145</v>
      </c>
      <c r="F1139" s="429" t="s">
        <v>13849</v>
      </c>
      <c r="G1139" s="430">
        <v>97906</v>
      </c>
      <c r="H1139" s="431" t="s">
        <v>3215</v>
      </c>
      <c r="I1139" s="430" t="s">
        <v>160</v>
      </c>
      <c r="J1139" s="396"/>
      <c r="K1139" s="432">
        <v>439.79</v>
      </c>
      <c r="L1139" s="396" t="s">
        <v>147</v>
      </c>
    </row>
    <row r="1140" spans="1:12">
      <c r="A1140" s="396"/>
      <c r="B1140" s="396"/>
      <c r="C1140" s="396"/>
      <c r="D1140" s="396" t="s">
        <v>2002</v>
      </c>
      <c r="E1140" s="397" t="s">
        <v>145</v>
      </c>
      <c r="F1140" s="429" t="s">
        <v>13849</v>
      </c>
      <c r="G1140" s="430">
        <v>99262</v>
      </c>
      <c r="H1140" s="431" t="s">
        <v>3231</v>
      </c>
      <c r="I1140" s="430" t="s">
        <v>160</v>
      </c>
      <c r="J1140" s="396"/>
      <c r="K1140" s="432">
        <v>604.30999999999995</v>
      </c>
      <c r="L1140" s="396" t="s">
        <v>147</v>
      </c>
    </row>
    <row r="1141" spans="1:12">
      <c r="A1141" s="396"/>
      <c r="B1141" s="396"/>
      <c r="C1141" s="396"/>
      <c r="D1141" s="396" t="s">
        <v>2184</v>
      </c>
      <c r="E1141" s="397" t="s">
        <v>145</v>
      </c>
      <c r="F1141" s="429" t="s">
        <v>12976</v>
      </c>
      <c r="G1141" s="430">
        <v>97907</v>
      </c>
      <c r="H1141" s="431" t="s">
        <v>3216</v>
      </c>
      <c r="I1141" s="430" t="s">
        <v>160</v>
      </c>
      <c r="J1141" s="396"/>
      <c r="K1141" s="432">
        <v>623.41</v>
      </c>
      <c r="L1141" s="396" t="s">
        <v>147</v>
      </c>
    </row>
    <row r="1142" spans="1:12">
      <c r="A1142" s="396"/>
      <c r="B1142" s="396"/>
      <c r="C1142" s="396"/>
      <c r="D1142" s="396" t="s">
        <v>2184</v>
      </c>
      <c r="E1142" s="397" t="s">
        <v>145</v>
      </c>
      <c r="F1142" s="429" t="s">
        <v>12976</v>
      </c>
      <c r="G1142" s="430">
        <v>99264</v>
      </c>
      <c r="H1142" s="431" t="s">
        <v>3232</v>
      </c>
      <c r="I1142" s="430" t="s">
        <v>160</v>
      </c>
      <c r="J1142" s="396"/>
      <c r="K1142" s="432">
        <v>715.07</v>
      </c>
      <c r="L1142" s="396" t="s">
        <v>147</v>
      </c>
    </row>
    <row r="1143" spans="1:12">
      <c r="A1143" s="396"/>
      <c r="B1143" s="396"/>
      <c r="C1143" s="396"/>
      <c r="D1143" s="396" t="s">
        <v>543</v>
      </c>
      <c r="E1143" s="397" t="s">
        <v>145</v>
      </c>
      <c r="F1143" s="429" t="s">
        <v>13086</v>
      </c>
      <c r="G1143" s="430">
        <v>97908</v>
      </c>
      <c r="H1143" s="431" t="s">
        <v>3217</v>
      </c>
      <c r="I1143" s="430" t="s">
        <v>160</v>
      </c>
      <c r="J1143" s="396"/>
      <c r="K1143" s="432">
        <v>740.88</v>
      </c>
      <c r="L1143" s="396" t="s">
        <v>147</v>
      </c>
    </row>
    <row r="1144" spans="1:12">
      <c r="A1144" s="396"/>
      <c r="B1144" s="396"/>
      <c r="C1144" s="396"/>
      <c r="D1144" s="396" t="s">
        <v>543</v>
      </c>
      <c r="E1144" s="397" t="s">
        <v>145</v>
      </c>
      <c r="F1144" s="429" t="s">
        <v>13086</v>
      </c>
      <c r="G1144" s="430">
        <v>97895</v>
      </c>
      <c r="H1144" s="431" t="s">
        <v>3205</v>
      </c>
      <c r="I1144" s="430" t="s">
        <v>160</v>
      </c>
      <c r="J1144" s="396"/>
      <c r="K1144" s="432">
        <v>214.07</v>
      </c>
      <c r="L1144" s="396" t="s">
        <v>147</v>
      </c>
    </row>
    <row r="1145" spans="1:12">
      <c r="A1145" s="396"/>
      <c r="B1145" s="396"/>
      <c r="C1145" s="396"/>
      <c r="D1145" s="396" t="s">
        <v>543</v>
      </c>
      <c r="E1145" s="397" t="s">
        <v>145</v>
      </c>
      <c r="F1145" s="429" t="s">
        <v>13086</v>
      </c>
      <c r="G1145" s="430">
        <v>97896</v>
      </c>
      <c r="H1145" s="431" t="s">
        <v>3206</v>
      </c>
      <c r="I1145" s="430" t="s">
        <v>160</v>
      </c>
      <c r="J1145" s="396"/>
      <c r="K1145" s="432">
        <v>395.87</v>
      </c>
      <c r="L1145" s="396" t="s">
        <v>147</v>
      </c>
    </row>
    <row r="1146" spans="1:12">
      <c r="A1146" s="396"/>
      <c r="B1146" s="396"/>
      <c r="C1146" s="396"/>
      <c r="D1146" s="396" t="s">
        <v>411</v>
      </c>
      <c r="E1146" s="397" t="s">
        <v>145</v>
      </c>
      <c r="F1146" s="429" t="s">
        <v>13086</v>
      </c>
      <c r="G1146" s="430">
        <v>97897</v>
      </c>
      <c r="H1146" s="431" t="s">
        <v>3207</v>
      </c>
      <c r="I1146" s="430" t="s">
        <v>160</v>
      </c>
      <c r="J1146" s="396"/>
      <c r="K1146" s="432">
        <v>511.82</v>
      </c>
      <c r="L1146" s="396" t="s">
        <v>147</v>
      </c>
    </row>
    <row r="1147" spans="1:12">
      <c r="A1147" s="396"/>
      <c r="B1147" s="396"/>
      <c r="C1147" s="396"/>
      <c r="D1147" s="396" t="s">
        <v>277</v>
      </c>
      <c r="E1147" s="397" t="s">
        <v>145</v>
      </c>
      <c r="F1147" s="429" t="s">
        <v>13086</v>
      </c>
      <c r="G1147" s="430">
        <v>97898</v>
      </c>
      <c r="H1147" s="431" t="s">
        <v>3208</v>
      </c>
      <c r="I1147" s="430" t="s">
        <v>160</v>
      </c>
      <c r="J1147" s="396"/>
      <c r="K1147" s="432">
        <v>954.36</v>
      </c>
      <c r="L1147" s="396" t="s">
        <v>147</v>
      </c>
    </row>
    <row r="1148" spans="1:12">
      <c r="A1148" s="396"/>
      <c r="B1148" s="396"/>
      <c r="C1148" s="396"/>
      <c r="D1148" s="396" t="s">
        <v>2184</v>
      </c>
      <c r="E1148" s="397" t="s">
        <v>145</v>
      </c>
      <c r="F1148" s="429" t="s">
        <v>12976</v>
      </c>
      <c r="G1148" s="430">
        <v>97899</v>
      </c>
      <c r="H1148" s="431" t="s">
        <v>12815</v>
      </c>
      <c r="I1148" s="430" t="s">
        <v>160</v>
      </c>
      <c r="J1148" s="396"/>
      <c r="K1148" s="432">
        <v>0</v>
      </c>
      <c r="L1148" s="396" t="s">
        <v>147</v>
      </c>
    </row>
    <row r="1149" spans="1:12">
      <c r="A1149" s="396"/>
      <c r="B1149" s="396"/>
      <c r="C1149" s="396"/>
      <c r="D1149" s="396" t="s">
        <v>2149</v>
      </c>
      <c r="E1149" s="397" t="s">
        <v>145</v>
      </c>
      <c r="F1149" s="429" t="s">
        <v>12976</v>
      </c>
      <c r="G1149" s="430">
        <v>101795</v>
      </c>
      <c r="H1149" s="431" t="s">
        <v>2150</v>
      </c>
      <c r="I1149" s="430" t="s">
        <v>160</v>
      </c>
      <c r="J1149" s="396"/>
      <c r="K1149" s="432">
        <v>587.32000000000005</v>
      </c>
      <c r="L1149" s="396" t="s">
        <v>147</v>
      </c>
    </row>
    <row r="1150" spans="1:12">
      <c r="A1150" s="396"/>
      <c r="B1150" s="396"/>
      <c r="C1150" s="396"/>
      <c r="D1150" s="396" t="s">
        <v>543</v>
      </c>
      <c r="E1150" s="397" t="s">
        <v>145</v>
      </c>
      <c r="F1150" s="429" t="s">
        <v>13086</v>
      </c>
      <c r="G1150" s="430">
        <v>101796</v>
      </c>
      <c r="H1150" s="431" t="s">
        <v>12816</v>
      </c>
      <c r="I1150" s="430" t="s">
        <v>160</v>
      </c>
      <c r="J1150" s="396"/>
      <c r="K1150" s="432">
        <v>0</v>
      </c>
      <c r="L1150" s="396" t="s">
        <v>147</v>
      </c>
    </row>
    <row r="1151" spans="1:12">
      <c r="A1151" s="396"/>
      <c r="B1151" s="396"/>
      <c r="C1151" s="396"/>
      <c r="D1151" s="396" t="s">
        <v>543</v>
      </c>
      <c r="E1151" s="397" t="s">
        <v>145</v>
      </c>
      <c r="F1151" s="429" t="s">
        <v>13086</v>
      </c>
      <c r="G1151" s="430">
        <v>101797</v>
      </c>
      <c r="H1151" s="431" t="s">
        <v>12817</v>
      </c>
      <c r="I1151" s="430" t="s">
        <v>160</v>
      </c>
      <c r="J1151" s="396"/>
      <c r="K1151" s="432">
        <v>0</v>
      </c>
      <c r="L1151" s="396" t="s">
        <v>147</v>
      </c>
    </row>
    <row r="1152" spans="1:12">
      <c r="A1152" s="396"/>
      <c r="B1152" s="396"/>
      <c r="C1152" s="396"/>
      <c r="D1152" s="396" t="s">
        <v>543</v>
      </c>
      <c r="E1152" s="397" t="s">
        <v>145</v>
      </c>
      <c r="F1152" s="429" t="s">
        <v>13086</v>
      </c>
      <c r="G1152" s="430">
        <v>101802</v>
      </c>
      <c r="H1152" s="431" t="s">
        <v>3457</v>
      </c>
      <c r="I1152" s="430" t="s">
        <v>160</v>
      </c>
      <c r="J1152" s="396"/>
      <c r="K1152" s="432">
        <v>1745.79</v>
      </c>
      <c r="L1152" s="396" t="s">
        <v>147</v>
      </c>
    </row>
    <row r="1153" spans="1:12">
      <c r="A1153" s="396"/>
      <c r="B1153" s="396"/>
      <c r="C1153" s="396"/>
      <c r="D1153" s="396" t="s">
        <v>543</v>
      </c>
      <c r="E1153" s="397" t="s">
        <v>145</v>
      </c>
      <c r="F1153" s="429" t="s">
        <v>13086</v>
      </c>
      <c r="G1153" s="430">
        <v>101803</v>
      </c>
      <c r="H1153" s="431" t="s">
        <v>3458</v>
      </c>
      <c r="I1153" s="430" t="s">
        <v>160</v>
      </c>
      <c r="J1153" s="396"/>
      <c r="K1153" s="432">
        <v>1103.02</v>
      </c>
      <c r="L1153" s="396" t="s">
        <v>147</v>
      </c>
    </row>
    <row r="1154" spans="1:12">
      <c r="A1154" s="396"/>
      <c r="B1154" s="396"/>
      <c r="C1154" s="396"/>
      <c r="D1154" s="396" t="s">
        <v>543</v>
      </c>
      <c r="E1154" s="397" t="s">
        <v>145</v>
      </c>
      <c r="F1154" s="429" t="s">
        <v>13086</v>
      </c>
      <c r="G1154" s="430">
        <v>101804</v>
      </c>
      <c r="H1154" s="431" t="s">
        <v>3459</v>
      </c>
      <c r="I1154" s="430" t="s">
        <v>160</v>
      </c>
      <c r="J1154" s="396"/>
      <c r="K1154" s="432">
        <v>1392.71</v>
      </c>
      <c r="L1154" s="396" t="s">
        <v>147</v>
      </c>
    </row>
    <row r="1155" spans="1:12">
      <c r="A1155" s="396"/>
      <c r="B1155" s="396"/>
      <c r="C1155" s="396"/>
      <c r="D1155" s="396" t="s">
        <v>2149</v>
      </c>
      <c r="E1155" s="397" t="s">
        <v>145</v>
      </c>
      <c r="F1155" s="429" t="s">
        <v>12976</v>
      </c>
      <c r="G1155" s="430">
        <v>101805</v>
      </c>
      <c r="H1155" s="431" t="s">
        <v>3460</v>
      </c>
      <c r="I1155" s="430" t="s">
        <v>160</v>
      </c>
      <c r="J1155" s="396"/>
      <c r="K1155" s="432">
        <v>1767.37</v>
      </c>
      <c r="L1155" s="396" t="s">
        <v>147</v>
      </c>
    </row>
    <row r="1156" spans="1:12">
      <c r="A1156" s="396"/>
      <c r="B1156" s="396"/>
      <c r="C1156" s="396"/>
      <c r="D1156" s="396" t="s">
        <v>2149</v>
      </c>
      <c r="E1156" s="397" t="s">
        <v>145</v>
      </c>
      <c r="F1156" s="429" t="s">
        <v>12976</v>
      </c>
      <c r="G1156" s="430">
        <v>98115</v>
      </c>
      <c r="H1156" s="431" t="s">
        <v>3383</v>
      </c>
      <c r="I1156" s="430" t="s">
        <v>160</v>
      </c>
      <c r="J1156" s="396"/>
      <c r="K1156" s="432">
        <v>90.67</v>
      </c>
      <c r="L1156" s="396" t="s">
        <v>147</v>
      </c>
    </row>
    <row r="1157" spans="1:12">
      <c r="A1157" s="396"/>
      <c r="B1157" s="396"/>
      <c r="C1157" s="396"/>
      <c r="D1157" s="396" t="s">
        <v>2131</v>
      </c>
      <c r="E1157" s="397" t="s">
        <v>145</v>
      </c>
      <c r="F1157" s="429" t="s">
        <v>13086</v>
      </c>
      <c r="G1157" s="430">
        <v>98114</v>
      </c>
      <c r="H1157" s="431" t="s">
        <v>3382</v>
      </c>
      <c r="I1157" s="430" t="s">
        <v>160</v>
      </c>
      <c r="J1157" s="396"/>
      <c r="K1157" s="432">
        <v>585.91999999999996</v>
      </c>
      <c r="L1157" s="396" t="s">
        <v>147</v>
      </c>
    </row>
    <row r="1158" spans="1:12">
      <c r="A1158" s="396"/>
      <c r="B1158" s="396"/>
      <c r="C1158" s="396"/>
      <c r="D1158" s="396" t="s">
        <v>1733</v>
      </c>
      <c r="E1158" s="397" t="s">
        <v>145</v>
      </c>
      <c r="F1158" s="429" t="s">
        <v>13086</v>
      </c>
      <c r="G1158" s="430">
        <v>98112</v>
      </c>
      <c r="H1158" s="431" t="s">
        <v>3381</v>
      </c>
      <c r="I1158" s="430" t="s">
        <v>160</v>
      </c>
      <c r="J1158" s="396"/>
      <c r="K1158" s="432">
        <v>94.68</v>
      </c>
      <c r="L1158" s="396" t="s">
        <v>147</v>
      </c>
    </row>
    <row r="1159" spans="1:12">
      <c r="A1159" s="396"/>
      <c r="B1159" s="396"/>
      <c r="C1159" s="396"/>
      <c r="D1159" s="396" t="s">
        <v>1733</v>
      </c>
      <c r="E1159" s="397" t="s">
        <v>145</v>
      </c>
      <c r="F1159" s="429" t="s">
        <v>13086</v>
      </c>
      <c r="G1159" s="430">
        <v>100128</v>
      </c>
      <c r="H1159" s="431" t="s">
        <v>3456</v>
      </c>
      <c r="I1159" s="430" t="s">
        <v>160</v>
      </c>
      <c r="J1159" s="396"/>
      <c r="K1159" s="432">
        <v>1586.88</v>
      </c>
      <c r="L1159" s="396" t="s">
        <v>147</v>
      </c>
    </row>
    <row r="1160" spans="1:12">
      <c r="A1160" s="396"/>
      <c r="B1160" s="396"/>
      <c r="C1160" s="396"/>
      <c r="D1160" s="396" t="s">
        <v>1306</v>
      </c>
      <c r="E1160" s="397" t="s">
        <v>145</v>
      </c>
      <c r="F1160" s="429" t="s">
        <v>13086</v>
      </c>
      <c r="G1160" s="430">
        <v>102623</v>
      </c>
      <c r="H1160" s="431" t="s">
        <v>3269</v>
      </c>
      <c r="I1160" s="430" t="s">
        <v>160</v>
      </c>
      <c r="J1160" s="396"/>
      <c r="K1160" s="432">
        <v>795.67</v>
      </c>
      <c r="L1160" s="396" t="s">
        <v>147</v>
      </c>
    </row>
    <row r="1161" spans="1:12">
      <c r="A1161" s="396"/>
      <c r="B1161" s="396"/>
      <c r="C1161" s="396"/>
      <c r="D1161" s="396" t="s">
        <v>1206</v>
      </c>
      <c r="E1161" s="397" t="s">
        <v>145</v>
      </c>
      <c r="F1161" s="429" t="s">
        <v>13086</v>
      </c>
      <c r="G1161" s="430">
        <v>102607</v>
      </c>
      <c r="H1161" s="431" t="s">
        <v>3253</v>
      </c>
      <c r="I1161" s="430" t="s">
        <v>160</v>
      </c>
      <c r="J1161" s="396"/>
      <c r="K1161" s="432">
        <v>476.59</v>
      </c>
      <c r="L1161" s="396" t="s">
        <v>147</v>
      </c>
    </row>
    <row r="1162" spans="1:12">
      <c r="A1162" s="396"/>
      <c r="B1162" s="396"/>
      <c r="C1162" s="396"/>
      <c r="D1162" s="396" t="s">
        <v>2149</v>
      </c>
      <c r="E1162" s="397" t="s">
        <v>145</v>
      </c>
      <c r="F1162" s="429" t="s">
        <v>12976</v>
      </c>
      <c r="G1162" s="430">
        <v>102608</v>
      </c>
      <c r="H1162" s="431" t="s">
        <v>3254</v>
      </c>
      <c r="I1162" s="430" t="s">
        <v>160</v>
      </c>
      <c r="J1162" s="396"/>
      <c r="K1162" s="432">
        <v>1093.5999999999999</v>
      </c>
      <c r="L1162" s="396" t="s">
        <v>147</v>
      </c>
    </row>
    <row r="1163" spans="1:12">
      <c r="A1163" s="396"/>
      <c r="B1163" s="396"/>
      <c r="C1163" s="396"/>
      <c r="D1163" s="396" t="s">
        <v>2149</v>
      </c>
      <c r="E1163" s="397" t="s">
        <v>145</v>
      </c>
      <c r="F1163" s="429" t="s">
        <v>12976</v>
      </c>
      <c r="G1163" s="430">
        <v>102609</v>
      </c>
      <c r="H1163" s="431" t="s">
        <v>3255</v>
      </c>
      <c r="I1163" s="430" t="s">
        <v>160</v>
      </c>
      <c r="J1163" s="396"/>
      <c r="K1163" s="432">
        <v>1242.31</v>
      </c>
      <c r="L1163" s="396" t="s">
        <v>147</v>
      </c>
    </row>
    <row r="1164" spans="1:12">
      <c r="A1164" s="396"/>
      <c r="B1164" s="396"/>
      <c r="C1164" s="396"/>
      <c r="D1164" s="396" t="s">
        <v>1796</v>
      </c>
      <c r="E1164" s="397" t="s">
        <v>145</v>
      </c>
      <c r="F1164" s="429" t="s">
        <v>13086</v>
      </c>
      <c r="G1164" s="430">
        <v>102610</v>
      </c>
      <c r="H1164" s="431" t="s">
        <v>3256</v>
      </c>
      <c r="I1164" s="430" t="s">
        <v>160</v>
      </c>
      <c r="J1164" s="396"/>
      <c r="K1164" s="432">
        <v>2136.17</v>
      </c>
      <c r="L1164" s="396" t="s">
        <v>147</v>
      </c>
    </row>
    <row r="1165" spans="1:12">
      <c r="A1165" s="396"/>
      <c r="B1165" s="396"/>
      <c r="C1165" s="396"/>
      <c r="D1165" s="396" t="s">
        <v>1796</v>
      </c>
      <c r="E1165" s="397" t="s">
        <v>145</v>
      </c>
      <c r="F1165" s="429" t="s">
        <v>13086</v>
      </c>
      <c r="G1165" s="430">
        <v>102622</v>
      </c>
      <c r="H1165" s="431" t="s">
        <v>3268</v>
      </c>
      <c r="I1165" s="430" t="s">
        <v>160</v>
      </c>
      <c r="J1165" s="396"/>
      <c r="K1165" s="432">
        <v>562.73</v>
      </c>
      <c r="L1165" s="396" t="s">
        <v>147</v>
      </c>
    </row>
    <row r="1166" spans="1:12">
      <c r="A1166" s="396"/>
      <c r="B1166" s="396"/>
      <c r="C1166" s="396"/>
      <c r="D1166" s="396" t="s">
        <v>1733</v>
      </c>
      <c r="E1166" s="397" t="s">
        <v>145</v>
      </c>
      <c r="F1166" s="429" t="s">
        <v>13086</v>
      </c>
      <c r="G1166" s="430">
        <v>102605</v>
      </c>
      <c r="H1166" s="431" t="s">
        <v>3251</v>
      </c>
      <c r="I1166" s="430" t="s">
        <v>160</v>
      </c>
      <c r="J1166" s="396"/>
      <c r="K1166" s="432">
        <v>288.82</v>
      </c>
      <c r="L1166" s="396" t="s">
        <v>147</v>
      </c>
    </row>
    <row r="1167" spans="1:12">
      <c r="A1167" s="396"/>
      <c r="B1167" s="396"/>
      <c r="C1167" s="396"/>
      <c r="D1167" s="396" t="s">
        <v>1733</v>
      </c>
      <c r="E1167" s="397" t="s">
        <v>145</v>
      </c>
      <c r="F1167" s="429" t="s">
        <v>13086</v>
      </c>
      <c r="G1167" s="430">
        <v>102606</v>
      </c>
      <c r="H1167" s="431" t="s">
        <v>3252</v>
      </c>
      <c r="I1167" s="430" t="s">
        <v>160</v>
      </c>
      <c r="J1167" s="396"/>
      <c r="K1167" s="432">
        <v>445.31</v>
      </c>
      <c r="L1167" s="396" t="s">
        <v>147</v>
      </c>
    </row>
    <row r="1168" spans="1:12">
      <c r="A1168" s="396"/>
      <c r="B1168" s="396"/>
      <c r="C1168" s="396"/>
      <c r="D1168" s="396" t="s">
        <v>1733</v>
      </c>
      <c r="E1168" s="397" t="s">
        <v>145</v>
      </c>
      <c r="F1168" s="429" t="s">
        <v>13086</v>
      </c>
      <c r="G1168" s="430">
        <v>102613</v>
      </c>
      <c r="H1168" s="431" t="s">
        <v>3259</v>
      </c>
      <c r="I1168" s="430" t="s">
        <v>160</v>
      </c>
      <c r="J1168" s="396"/>
      <c r="K1168" s="432">
        <v>668.56</v>
      </c>
      <c r="L1168" s="396" t="s">
        <v>147</v>
      </c>
    </row>
    <row r="1169" spans="1:12">
      <c r="A1169" s="396"/>
      <c r="B1169" s="396"/>
      <c r="C1169" s="396"/>
      <c r="D1169" s="396" t="s">
        <v>2149</v>
      </c>
      <c r="E1169" s="397" t="s">
        <v>145</v>
      </c>
      <c r="F1169" s="429" t="s">
        <v>12976</v>
      </c>
      <c r="G1169" s="430">
        <v>102619</v>
      </c>
      <c r="H1169" s="431" t="s">
        <v>3265</v>
      </c>
      <c r="I1169" s="430" t="s">
        <v>160</v>
      </c>
      <c r="J1169" s="396"/>
      <c r="K1169" s="432">
        <v>5677.83</v>
      </c>
      <c r="L1169" s="396" t="s">
        <v>147</v>
      </c>
    </row>
    <row r="1170" spans="1:12">
      <c r="A1170" s="396"/>
      <c r="B1170" s="396"/>
      <c r="C1170" s="396"/>
      <c r="D1170" s="396" t="s">
        <v>2149</v>
      </c>
      <c r="E1170" s="397" t="s">
        <v>145</v>
      </c>
      <c r="F1170" s="429" t="s">
        <v>12976</v>
      </c>
      <c r="G1170" s="430">
        <v>102614</v>
      </c>
      <c r="H1170" s="431" t="s">
        <v>3260</v>
      </c>
      <c r="I1170" s="430" t="s">
        <v>160</v>
      </c>
      <c r="J1170" s="396"/>
      <c r="K1170" s="432">
        <v>1028.32</v>
      </c>
      <c r="L1170" s="396" t="s">
        <v>147</v>
      </c>
    </row>
    <row r="1171" spans="1:12">
      <c r="A1171" s="396"/>
      <c r="B1171" s="396"/>
      <c r="C1171" s="396"/>
      <c r="D1171" s="396" t="s">
        <v>1733</v>
      </c>
      <c r="E1171" s="397" t="s">
        <v>145</v>
      </c>
      <c r="F1171" s="429" t="s">
        <v>13086</v>
      </c>
      <c r="G1171" s="430">
        <v>102620</v>
      </c>
      <c r="H1171" s="431" t="s">
        <v>3266</v>
      </c>
      <c r="I1171" s="430" t="s">
        <v>160</v>
      </c>
      <c r="J1171" s="396"/>
      <c r="K1171" s="432">
        <v>8262.7000000000007</v>
      </c>
      <c r="L1171" s="396" t="s">
        <v>147</v>
      </c>
    </row>
    <row r="1172" spans="1:12">
      <c r="A1172" s="396"/>
      <c r="B1172" s="396"/>
      <c r="C1172" s="396"/>
      <c r="D1172" s="396" t="s">
        <v>1733</v>
      </c>
      <c r="E1172" s="397" t="s">
        <v>145</v>
      </c>
      <c r="F1172" s="429" t="s">
        <v>13086</v>
      </c>
      <c r="G1172" s="430">
        <v>102615</v>
      </c>
      <c r="H1172" s="431" t="s">
        <v>3261</v>
      </c>
      <c r="I1172" s="430" t="s">
        <v>160</v>
      </c>
      <c r="J1172" s="396"/>
      <c r="K1172" s="432">
        <v>1290.54</v>
      </c>
      <c r="L1172" s="396" t="s">
        <v>147</v>
      </c>
    </row>
    <row r="1173" spans="1:12">
      <c r="A1173" s="396"/>
      <c r="B1173" s="396"/>
      <c r="C1173" s="396"/>
      <c r="D1173" s="396" t="s">
        <v>1733</v>
      </c>
      <c r="E1173" s="397" t="s">
        <v>145</v>
      </c>
      <c r="F1173" s="429" t="s">
        <v>13086</v>
      </c>
      <c r="G1173" s="430">
        <v>102621</v>
      </c>
      <c r="H1173" s="431" t="s">
        <v>3267</v>
      </c>
      <c r="I1173" s="430" t="s">
        <v>160</v>
      </c>
      <c r="J1173" s="396"/>
      <c r="K1173" s="432">
        <v>12717.09</v>
      </c>
      <c r="L1173" s="396" t="s">
        <v>147</v>
      </c>
    </row>
    <row r="1174" spans="1:12">
      <c r="A1174" s="396"/>
      <c r="B1174" s="396"/>
      <c r="C1174" s="396"/>
      <c r="D1174" s="396" t="s">
        <v>1733</v>
      </c>
      <c r="E1174" s="397" t="s">
        <v>145</v>
      </c>
      <c r="F1174" s="429" t="s">
        <v>13086</v>
      </c>
      <c r="G1174" s="430">
        <v>102616</v>
      </c>
      <c r="H1174" s="431" t="s">
        <v>3262</v>
      </c>
      <c r="I1174" s="430" t="s">
        <v>160</v>
      </c>
      <c r="J1174" s="396"/>
      <c r="K1174" s="432">
        <v>1910.73</v>
      </c>
      <c r="L1174" s="396" t="s">
        <v>147</v>
      </c>
    </row>
    <row r="1175" spans="1:12">
      <c r="A1175" s="396"/>
      <c r="B1175" s="396"/>
      <c r="C1175" s="396"/>
      <c r="D1175" s="396" t="s">
        <v>1733</v>
      </c>
      <c r="E1175" s="397" t="s">
        <v>145</v>
      </c>
      <c r="F1175" s="429" t="s">
        <v>13086</v>
      </c>
      <c r="G1175" s="430">
        <v>102611</v>
      </c>
      <c r="H1175" s="431" t="s">
        <v>3257</v>
      </c>
      <c r="I1175" s="430" t="s">
        <v>160</v>
      </c>
      <c r="J1175" s="396"/>
      <c r="K1175" s="432">
        <v>480.36</v>
      </c>
      <c r="L1175" s="396" t="s">
        <v>147</v>
      </c>
    </row>
    <row r="1176" spans="1:12">
      <c r="A1176" s="396"/>
      <c r="B1176" s="396"/>
      <c r="C1176" s="396"/>
      <c r="D1176" s="396" t="s">
        <v>2149</v>
      </c>
      <c r="E1176" s="397" t="s">
        <v>145</v>
      </c>
      <c r="F1176" s="429" t="s">
        <v>12976</v>
      </c>
      <c r="G1176" s="430">
        <v>102617</v>
      </c>
      <c r="H1176" s="431" t="s">
        <v>3263</v>
      </c>
      <c r="I1176" s="430" t="s">
        <v>160</v>
      </c>
      <c r="J1176" s="396"/>
      <c r="K1176" s="432">
        <v>3504.05</v>
      </c>
      <c r="L1176" s="396" t="s">
        <v>147</v>
      </c>
    </row>
    <row r="1177" spans="1:12">
      <c r="A1177" s="396"/>
      <c r="B1177" s="396"/>
      <c r="C1177" s="396"/>
      <c r="D1177" s="396" t="s">
        <v>2149</v>
      </c>
      <c r="E1177" s="397" t="s">
        <v>145</v>
      </c>
      <c r="F1177" s="429" t="s">
        <v>12976</v>
      </c>
      <c r="G1177" s="430">
        <v>102618</v>
      </c>
      <c r="H1177" s="431" t="s">
        <v>3264</v>
      </c>
      <c r="I1177" s="430" t="s">
        <v>160</v>
      </c>
      <c r="J1177" s="396"/>
      <c r="K1177" s="432">
        <v>4221.75</v>
      </c>
      <c r="L1177" s="396" t="s">
        <v>147</v>
      </c>
    </row>
    <row r="1178" spans="1:12">
      <c r="A1178" s="396"/>
      <c r="B1178" s="396"/>
      <c r="C1178" s="396"/>
      <c r="D1178" s="396" t="s">
        <v>1733</v>
      </c>
      <c r="E1178" s="397" t="s">
        <v>145</v>
      </c>
      <c r="F1178" s="429" t="s">
        <v>13086</v>
      </c>
      <c r="G1178" s="430">
        <v>102612</v>
      </c>
      <c r="H1178" s="431" t="s">
        <v>3258</v>
      </c>
      <c r="I1178" s="430" t="s">
        <v>160</v>
      </c>
      <c r="J1178" s="396"/>
      <c r="K1178" s="432">
        <v>689.94</v>
      </c>
      <c r="L1178" s="396" t="s">
        <v>147</v>
      </c>
    </row>
    <row r="1179" spans="1:12">
      <c r="A1179" s="396"/>
      <c r="B1179" s="396"/>
      <c r="C1179" s="396"/>
      <c r="D1179" s="396" t="s">
        <v>1733</v>
      </c>
      <c r="E1179" s="397" t="s">
        <v>145</v>
      </c>
      <c r="F1179" s="429" t="s">
        <v>13086</v>
      </c>
      <c r="G1179" s="430">
        <v>102603</v>
      </c>
      <c r="H1179" s="431" t="s">
        <v>3249</v>
      </c>
      <c r="I1179" s="430" t="s">
        <v>160</v>
      </c>
      <c r="J1179" s="396"/>
      <c r="K1179" s="432">
        <v>8.91</v>
      </c>
      <c r="L1179" s="396" t="s">
        <v>147</v>
      </c>
    </row>
    <row r="1180" spans="1:12">
      <c r="A1180" s="396"/>
      <c r="B1180" s="396"/>
      <c r="C1180" s="396"/>
      <c r="D1180" s="396" t="s">
        <v>1733</v>
      </c>
      <c r="E1180" s="397" t="s">
        <v>145</v>
      </c>
      <c r="F1180" s="429" t="s">
        <v>13086</v>
      </c>
      <c r="G1180" s="430">
        <v>102587</v>
      </c>
      <c r="H1180" s="431" t="s">
        <v>3233</v>
      </c>
      <c r="I1180" s="430" t="s">
        <v>160</v>
      </c>
      <c r="J1180" s="396"/>
      <c r="K1180" s="432">
        <v>3.05</v>
      </c>
      <c r="L1180" s="396" t="s">
        <v>147</v>
      </c>
    </row>
    <row r="1181" spans="1:12">
      <c r="A1181" s="396"/>
      <c r="B1181" s="396"/>
      <c r="C1181" s="396"/>
      <c r="D1181" s="396" t="s">
        <v>1733</v>
      </c>
      <c r="E1181" s="397" t="s">
        <v>145</v>
      </c>
      <c r="F1181" s="429" t="s">
        <v>13086</v>
      </c>
      <c r="G1181" s="430">
        <v>102589</v>
      </c>
      <c r="H1181" s="431" t="s">
        <v>3235</v>
      </c>
      <c r="I1181" s="430" t="s">
        <v>160</v>
      </c>
      <c r="J1181" s="396"/>
      <c r="K1181" s="432">
        <v>3.39</v>
      </c>
      <c r="L1181" s="396" t="s">
        <v>147</v>
      </c>
    </row>
    <row r="1182" spans="1:12">
      <c r="A1182" s="396"/>
      <c r="B1182" s="396"/>
      <c r="C1182" s="396"/>
      <c r="D1182" s="396" t="s">
        <v>1733</v>
      </c>
      <c r="E1182" s="397" t="s">
        <v>145</v>
      </c>
      <c r="F1182" s="429" t="s">
        <v>13086</v>
      </c>
      <c r="G1182" s="430">
        <v>102591</v>
      </c>
      <c r="H1182" s="431" t="s">
        <v>3237</v>
      </c>
      <c r="I1182" s="430" t="s">
        <v>160</v>
      </c>
      <c r="J1182" s="396"/>
      <c r="K1182" s="432">
        <v>3.73</v>
      </c>
      <c r="L1182" s="396" t="s">
        <v>147</v>
      </c>
    </row>
    <row r="1183" spans="1:12">
      <c r="A1183" s="396"/>
      <c r="B1183" s="396"/>
      <c r="C1183" s="396"/>
      <c r="D1183" s="396" t="s">
        <v>2149</v>
      </c>
      <c r="E1183" s="397" t="s">
        <v>145</v>
      </c>
      <c r="F1183" s="429" t="s">
        <v>12976</v>
      </c>
      <c r="G1183" s="430">
        <v>102593</v>
      </c>
      <c r="H1183" s="431" t="s">
        <v>3239</v>
      </c>
      <c r="I1183" s="430" t="s">
        <v>160</v>
      </c>
      <c r="J1183" s="396"/>
      <c r="K1183" s="432">
        <v>4.22</v>
      </c>
      <c r="L1183" s="396" t="s">
        <v>147</v>
      </c>
    </row>
    <row r="1184" spans="1:12">
      <c r="A1184" s="396"/>
      <c r="B1184" s="396"/>
      <c r="C1184" s="396"/>
      <c r="D1184" s="396" t="s">
        <v>2149</v>
      </c>
      <c r="E1184" s="397" t="s">
        <v>145</v>
      </c>
      <c r="F1184" s="429" t="s">
        <v>12976</v>
      </c>
      <c r="G1184" s="430">
        <v>102595</v>
      </c>
      <c r="H1184" s="431" t="s">
        <v>3241</v>
      </c>
      <c r="I1184" s="430" t="s">
        <v>160</v>
      </c>
      <c r="J1184" s="396"/>
      <c r="K1184" s="432">
        <v>4.7699999999999996</v>
      </c>
      <c r="L1184" s="396" t="s">
        <v>147</v>
      </c>
    </row>
    <row r="1185" spans="1:12">
      <c r="A1185" s="396"/>
      <c r="B1185" s="396"/>
      <c r="C1185" s="396"/>
      <c r="D1185" s="396" t="s">
        <v>1733</v>
      </c>
      <c r="E1185" s="397" t="s">
        <v>145</v>
      </c>
      <c r="F1185" s="429" t="s">
        <v>13086</v>
      </c>
      <c r="G1185" s="430">
        <v>102597</v>
      </c>
      <c r="H1185" s="431" t="s">
        <v>3243</v>
      </c>
      <c r="I1185" s="430" t="s">
        <v>160</v>
      </c>
      <c r="J1185" s="396"/>
      <c r="K1185" s="432">
        <v>5.45</v>
      </c>
      <c r="L1185" s="396" t="s">
        <v>147</v>
      </c>
    </row>
    <row r="1186" spans="1:12">
      <c r="A1186" s="396"/>
      <c r="B1186" s="396"/>
      <c r="C1186" s="396"/>
      <c r="D1186" s="396" t="s">
        <v>1733</v>
      </c>
      <c r="E1186" s="397" t="s">
        <v>145</v>
      </c>
      <c r="F1186" s="429" t="s">
        <v>13086</v>
      </c>
      <c r="G1186" s="430">
        <v>102599</v>
      </c>
      <c r="H1186" s="431" t="s">
        <v>3245</v>
      </c>
      <c r="I1186" s="430" t="s">
        <v>160</v>
      </c>
      <c r="J1186" s="396"/>
      <c r="K1186" s="432">
        <v>6.15</v>
      </c>
      <c r="L1186" s="396" t="s">
        <v>147</v>
      </c>
    </row>
    <row r="1187" spans="1:12">
      <c r="A1187" s="396"/>
      <c r="B1187" s="396"/>
      <c r="C1187" s="396"/>
      <c r="D1187" s="396" t="s">
        <v>1733</v>
      </c>
      <c r="E1187" s="397" t="s">
        <v>145</v>
      </c>
      <c r="F1187" s="429" t="s">
        <v>13086</v>
      </c>
      <c r="G1187" s="430">
        <v>102601</v>
      </c>
      <c r="H1187" s="431" t="s">
        <v>3247</v>
      </c>
      <c r="I1187" s="430" t="s">
        <v>160</v>
      </c>
      <c r="J1187" s="396"/>
      <c r="K1187" s="432">
        <v>7.19</v>
      </c>
      <c r="L1187" s="396" t="s">
        <v>147</v>
      </c>
    </row>
    <row r="1188" spans="1:12">
      <c r="A1188" s="396"/>
      <c r="B1188" s="396"/>
      <c r="C1188" s="396"/>
      <c r="D1188" s="396" t="s">
        <v>1733</v>
      </c>
      <c r="E1188" s="397" t="s">
        <v>145</v>
      </c>
      <c r="F1188" s="429" t="s">
        <v>13086</v>
      </c>
      <c r="G1188" s="430">
        <v>102604</v>
      </c>
      <c r="H1188" s="431" t="s">
        <v>3250</v>
      </c>
      <c r="I1188" s="430" t="s">
        <v>160</v>
      </c>
      <c r="J1188" s="396"/>
      <c r="K1188" s="432">
        <v>10.26</v>
      </c>
      <c r="L1188" s="396" t="s">
        <v>147</v>
      </c>
    </row>
    <row r="1189" spans="1:12">
      <c r="A1189" s="396"/>
      <c r="B1189" s="396"/>
      <c r="C1189" s="396"/>
      <c r="D1189" s="396" t="s">
        <v>1733</v>
      </c>
      <c r="E1189" s="397" t="s">
        <v>145</v>
      </c>
      <c r="F1189" s="429" t="s">
        <v>13086</v>
      </c>
      <c r="G1189" s="430">
        <v>102588</v>
      </c>
      <c r="H1189" s="431" t="s">
        <v>3234</v>
      </c>
      <c r="I1189" s="430" t="s">
        <v>160</v>
      </c>
      <c r="J1189" s="396"/>
      <c r="K1189" s="432">
        <v>4.41</v>
      </c>
      <c r="L1189" s="396" t="s">
        <v>147</v>
      </c>
    </row>
    <row r="1190" spans="1:12">
      <c r="A1190" s="396"/>
      <c r="B1190" s="396"/>
      <c r="C1190" s="396"/>
      <c r="D1190" s="396" t="s">
        <v>2149</v>
      </c>
      <c r="E1190" s="397" t="s">
        <v>145</v>
      </c>
      <c r="F1190" s="429" t="s">
        <v>12976</v>
      </c>
      <c r="G1190" s="430">
        <v>102590</v>
      </c>
      <c r="H1190" s="431" t="s">
        <v>3236</v>
      </c>
      <c r="I1190" s="430" t="s">
        <v>160</v>
      </c>
      <c r="J1190" s="396"/>
      <c r="K1190" s="432">
        <v>4.76</v>
      </c>
      <c r="L1190" s="396" t="s">
        <v>147</v>
      </c>
    </row>
    <row r="1191" spans="1:12">
      <c r="A1191" s="396"/>
      <c r="B1191" s="396"/>
      <c r="C1191" s="396"/>
      <c r="D1191" s="396" t="s">
        <v>2149</v>
      </c>
      <c r="E1191" s="397" t="s">
        <v>145</v>
      </c>
      <c r="F1191" s="429" t="s">
        <v>12976</v>
      </c>
      <c r="G1191" s="430">
        <v>102592</v>
      </c>
      <c r="H1191" s="431" t="s">
        <v>3238</v>
      </c>
      <c r="I1191" s="430" t="s">
        <v>160</v>
      </c>
      <c r="J1191" s="396"/>
      <c r="K1191" s="432">
        <v>5.0999999999999996</v>
      </c>
      <c r="L1191" s="396" t="s">
        <v>147</v>
      </c>
    </row>
    <row r="1192" spans="1:12">
      <c r="A1192" s="396"/>
      <c r="B1192" s="396"/>
      <c r="C1192" s="396"/>
      <c r="D1192" s="396" t="s">
        <v>1733</v>
      </c>
      <c r="E1192" s="397" t="s">
        <v>145</v>
      </c>
      <c r="F1192" s="429" t="s">
        <v>13086</v>
      </c>
      <c r="G1192" s="430">
        <v>102594</v>
      </c>
      <c r="H1192" s="431" t="s">
        <v>3240</v>
      </c>
      <c r="I1192" s="430" t="s">
        <v>160</v>
      </c>
      <c r="J1192" s="396"/>
      <c r="K1192" s="432">
        <v>5.58</v>
      </c>
      <c r="L1192" s="396" t="s">
        <v>147</v>
      </c>
    </row>
    <row r="1193" spans="1:12">
      <c r="A1193" s="396"/>
      <c r="B1193" s="396"/>
      <c r="C1193" s="396"/>
      <c r="D1193" s="396" t="s">
        <v>1446</v>
      </c>
      <c r="E1193" s="397" t="s">
        <v>145</v>
      </c>
      <c r="F1193" s="429" t="s">
        <v>13086</v>
      </c>
      <c r="G1193" s="430">
        <v>102596</v>
      </c>
      <c r="H1193" s="431" t="s">
        <v>3242</v>
      </c>
      <c r="I1193" s="430" t="s">
        <v>160</v>
      </c>
      <c r="J1193" s="396"/>
      <c r="K1193" s="432">
        <v>6.14</v>
      </c>
      <c r="L1193" s="396" t="s">
        <v>147</v>
      </c>
    </row>
    <row r="1194" spans="1:12">
      <c r="A1194" s="396"/>
      <c r="B1194" s="396"/>
      <c r="C1194" s="396"/>
      <c r="D1194" s="396" t="s">
        <v>1733</v>
      </c>
      <c r="E1194" s="397" t="s">
        <v>145</v>
      </c>
      <c r="F1194" s="429" t="s">
        <v>13086</v>
      </c>
      <c r="G1194" s="430">
        <v>102598</v>
      </c>
      <c r="H1194" s="431" t="s">
        <v>3244</v>
      </c>
      <c r="I1194" s="430" t="s">
        <v>160</v>
      </c>
      <c r="J1194" s="396"/>
      <c r="K1194" s="432">
        <v>6.82</v>
      </c>
      <c r="L1194" s="396" t="s">
        <v>147</v>
      </c>
    </row>
    <row r="1195" spans="1:12">
      <c r="A1195" s="396"/>
      <c r="B1195" s="396"/>
      <c r="C1195" s="396"/>
      <c r="D1195" s="396" t="s">
        <v>1733</v>
      </c>
      <c r="E1195" s="397" t="s">
        <v>145</v>
      </c>
      <c r="F1195" s="429" t="s">
        <v>13086</v>
      </c>
      <c r="G1195" s="430">
        <v>102600</v>
      </c>
      <c r="H1195" s="431" t="s">
        <v>3246</v>
      </c>
      <c r="I1195" s="430" t="s">
        <v>160</v>
      </c>
      <c r="J1195" s="396"/>
      <c r="K1195" s="432">
        <v>7.52</v>
      </c>
      <c r="L1195" s="396" t="s">
        <v>147</v>
      </c>
    </row>
    <row r="1196" spans="1:12">
      <c r="A1196" s="396"/>
      <c r="B1196" s="396"/>
      <c r="C1196" s="396"/>
      <c r="D1196" s="396" t="s">
        <v>1733</v>
      </c>
      <c r="E1196" s="397" t="s">
        <v>145</v>
      </c>
      <c r="F1196" s="429" t="s">
        <v>13086</v>
      </c>
      <c r="G1196" s="430">
        <v>102602</v>
      </c>
      <c r="H1196" s="431" t="s">
        <v>3248</v>
      </c>
      <c r="I1196" s="430" t="s">
        <v>160</v>
      </c>
      <c r="J1196" s="396"/>
      <c r="K1196" s="432">
        <v>8.5399999999999991</v>
      </c>
      <c r="L1196" s="396" t="s">
        <v>147</v>
      </c>
    </row>
    <row r="1197" spans="1:12">
      <c r="A1197" s="396"/>
      <c r="B1197" s="396"/>
      <c r="C1197" s="396"/>
      <c r="D1197" s="396" t="s">
        <v>1733</v>
      </c>
      <c r="E1197" s="397" t="s">
        <v>145</v>
      </c>
      <c r="F1197" s="429" t="s">
        <v>13086</v>
      </c>
      <c r="G1197" s="430">
        <v>103005</v>
      </c>
      <c r="H1197" s="431" t="s">
        <v>12820</v>
      </c>
      <c r="I1197" s="430" t="s">
        <v>160</v>
      </c>
      <c r="J1197" s="396"/>
      <c r="K1197" s="432">
        <v>593.33000000000004</v>
      </c>
      <c r="L1197" s="396" t="s">
        <v>147</v>
      </c>
    </row>
    <row r="1198" spans="1:12">
      <c r="A1198" s="396"/>
      <c r="B1198" s="396"/>
      <c r="C1198" s="396"/>
      <c r="D1198" s="396" t="s">
        <v>2149</v>
      </c>
      <c r="E1198" s="397" t="s">
        <v>145</v>
      </c>
      <c r="F1198" s="429" t="s">
        <v>12976</v>
      </c>
      <c r="G1198" s="430">
        <v>103006</v>
      </c>
      <c r="H1198" s="431" t="s">
        <v>12821</v>
      </c>
      <c r="I1198" s="430" t="s">
        <v>160</v>
      </c>
      <c r="J1198" s="396"/>
      <c r="K1198" s="432">
        <v>752.6</v>
      </c>
      <c r="L1198" s="396" t="s">
        <v>147</v>
      </c>
    </row>
    <row r="1199" spans="1:12">
      <c r="A1199" s="396"/>
      <c r="B1199" s="396"/>
      <c r="C1199" s="396"/>
      <c r="D1199" s="396" t="s">
        <v>1733</v>
      </c>
      <c r="E1199" s="397" t="s">
        <v>145</v>
      </c>
      <c r="F1199" s="429" t="s">
        <v>13086</v>
      </c>
      <c r="G1199" s="430">
        <v>103007</v>
      </c>
      <c r="H1199" s="431" t="s">
        <v>12822</v>
      </c>
      <c r="I1199" s="430" t="s">
        <v>160</v>
      </c>
      <c r="J1199" s="396"/>
      <c r="K1199" s="432">
        <v>995.21</v>
      </c>
      <c r="L1199" s="396" t="s">
        <v>147</v>
      </c>
    </row>
    <row r="1200" spans="1:12">
      <c r="A1200" s="396"/>
      <c r="B1200" s="396"/>
      <c r="C1200" s="396"/>
      <c r="D1200" s="396" t="s">
        <v>1733</v>
      </c>
      <c r="E1200" s="397" t="s">
        <v>145</v>
      </c>
      <c r="F1200" s="429" t="s">
        <v>13086</v>
      </c>
      <c r="G1200" s="430">
        <v>103004</v>
      </c>
      <c r="H1200" s="431" t="s">
        <v>12823</v>
      </c>
      <c r="I1200" s="430" t="s">
        <v>146</v>
      </c>
      <c r="J1200" s="396"/>
      <c r="K1200" s="432">
        <v>0</v>
      </c>
      <c r="L1200" s="396" t="s">
        <v>147</v>
      </c>
    </row>
    <row r="1201" spans="1:12">
      <c r="A1201" s="396"/>
      <c r="B1201" s="396"/>
      <c r="C1201" s="396"/>
      <c r="D1201" s="396" t="s">
        <v>1733</v>
      </c>
      <c r="E1201" s="397" t="s">
        <v>145</v>
      </c>
      <c r="F1201" s="429" t="s">
        <v>13086</v>
      </c>
      <c r="G1201" s="430">
        <v>102989</v>
      </c>
      <c r="H1201" s="431" t="s">
        <v>12824</v>
      </c>
      <c r="I1201" s="430" t="s">
        <v>146</v>
      </c>
      <c r="J1201" s="396"/>
      <c r="K1201" s="432">
        <v>39.92</v>
      </c>
      <c r="L1201" s="396" t="s">
        <v>147</v>
      </c>
    </row>
    <row r="1202" spans="1:12">
      <c r="A1202" s="396"/>
      <c r="B1202" s="396"/>
      <c r="C1202" s="396"/>
      <c r="D1202" s="396" t="s">
        <v>1733</v>
      </c>
      <c r="E1202" s="397" t="s">
        <v>145</v>
      </c>
      <c r="F1202" s="429" t="s">
        <v>13086</v>
      </c>
      <c r="G1202" s="430">
        <v>102990</v>
      </c>
      <c r="H1202" s="431" t="s">
        <v>12825</v>
      </c>
      <c r="I1202" s="430" t="s">
        <v>146</v>
      </c>
      <c r="J1202" s="396"/>
      <c r="K1202" s="432">
        <v>49.98</v>
      </c>
      <c r="L1202" s="396" t="s">
        <v>147</v>
      </c>
    </row>
    <row r="1203" spans="1:12">
      <c r="A1203" s="396"/>
      <c r="B1203" s="396"/>
      <c r="C1203" s="396"/>
      <c r="D1203" s="396" t="s">
        <v>2149</v>
      </c>
      <c r="E1203" s="397" t="s">
        <v>145</v>
      </c>
      <c r="F1203" s="429" t="s">
        <v>12976</v>
      </c>
      <c r="G1203" s="430">
        <v>102991</v>
      </c>
      <c r="H1203" s="431" t="s">
        <v>12826</v>
      </c>
      <c r="I1203" s="430" t="s">
        <v>146</v>
      </c>
      <c r="J1203" s="396"/>
      <c r="K1203" s="432">
        <v>65.73</v>
      </c>
      <c r="L1203" s="396" t="s">
        <v>147</v>
      </c>
    </row>
    <row r="1204" spans="1:12">
      <c r="A1204" s="396"/>
      <c r="B1204" s="396"/>
      <c r="C1204" s="396"/>
      <c r="D1204" s="396" t="s">
        <v>2149</v>
      </c>
      <c r="E1204" s="397" t="s">
        <v>145</v>
      </c>
      <c r="F1204" s="429" t="s">
        <v>12976</v>
      </c>
      <c r="G1204" s="430">
        <v>102992</v>
      </c>
      <c r="H1204" s="431" t="s">
        <v>12827</v>
      </c>
      <c r="I1204" s="430" t="s">
        <v>146</v>
      </c>
      <c r="J1204" s="396"/>
      <c r="K1204" s="432">
        <v>101</v>
      </c>
      <c r="L1204" s="396" t="s">
        <v>147</v>
      </c>
    </row>
    <row r="1205" spans="1:12">
      <c r="A1205" s="396"/>
      <c r="B1205" s="396"/>
      <c r="C1205" s="396"/>
      <c r="D1205" s="396" t="s">
        <v>2149</v>
      </c>
      <c r="E1205" s="397" t="s">
        <v>145</v>
      </c>
      <c r="F1205" s="429" t="s">
        <v>12976</v>
      </c>
      <c r="G1205" s="430">
        <v>102993</v>
      </c>
      <c r="H1205" s="431" t="s">
        <v>12828</v>
      </c>
      <c r="I1205" s="430" t="s">
        <v>146</v>
      </c>
      <c r="J1205" s="396"/>
      <c r="K1205" s="432">
        <v>131.22999999999999</v>
      </c>
      <c r="L1205" s="396" t="s">
        <v>147</v>
      </c>
    </row>
    <row r="1206" spans="1:12">
      <c r="A1206" s="396"/>
      <c r="B1206" s="396"/>
      <c r="C1206" s="396"/>
      <c r="D1206" s="396" t="s">
        <v>1733</v>
      </c>
      <c r="E1206" s="397" t="s">
        <v>145</v>
      </c>
      <c r="F1206" s="429" t="s">
        <v>13086</v>
      </c>
      <c r="G1206" s="430">
        <v>102994</v>
      </c>
      <c r="H1206" s="431" t="s">
        <v>12829</v>
      </c>
      <c r="I1206" s="430" t="s">
        <v>146</v>
      </c>
      <c r="J1206" s="396"/>
      <c r="K1206" s="432">
        <v>244.98</v>
      </c>
      <c r="L1206" s="396" t="s">
        <v>147</v>
      </c>
    </row>
    <row r="1207" spans="1:12">
      <c r="A1207" s="396"/>
      <c r="B1207" s="396"/>
      <c r="C1207" s="396"/>
      <c r="D1207" s="396" t="s">
        <v>1733</v>
      </c>
      <c r="E1207" s="397" t="s">
        <v>145</v>
      </c>
      <c r="F1207" s="429" t="s">
        <v>13086</v>
      </c>
      <c r="G1207" s="430">
        <v>106017</v>
      </c>
      <c r="H1207" s="431" t="s">
        <v>12830</v>
      </c>
      <c r="I1207" s="430" t="s">
        <v>160</v>
      </c>
      <c r="J1207" s="396"/>
      <c r="K1207" s="432">
        <v>0</v>
      </c>
      <c r="L1207" s="396" t="s">
        <v>147</v>
      </c>
    </row>
    <row r="1208" spans="1:12">
      <c r="A1208" s="396"/>
      <c r="B1208" s="396"/>
      <c r="C1208" s="396"/>
      <c r="D1208" s="396" t="s">
        <v>1733</v>
      </c>
      <c r="E1208" s="397" t="s">
        <v>145</v>
      </c>
      <c r="F1208" s="429" t="s">
        <v>13086</v>
      </c>
      <c r="G1208" s="430">
        <v>105944</v>
      </c>
      <c r="H1208" s="431" t="s">
        <v>12831</v>
      </c>
      <c r="I1208" s="430" t="s">
        <v>1164</v>
      </c>
      <c r="J1208" s="396"/>
      <c r="K1208" s="432">
        <v>775.11</v>
      </c>
      <c r="L1208" s="396" t="s">
        <v>147</v>
      </c>
    </row>
    <row r="1209" spans="1:12">
      <c r="A1209" s="396"/>
      <c r="B1209" s="396"/>
      <c r="C1209" s="396"/>
      <c r="D1209" s="396" t="s">
        <v>1733</v>
      </c>
      <c r="E1209" s="397" t="s">
        <v>145</v>
      </c>
      <c r="F1209" s="429" t="s">
        <v>13086</v>
      </c>
      <c r="G1209" s="430">
        <v>106004</v>
      </c>
      <c r="H1209" s="431" t="s">
        <v>12832</v>
      </c>
      <c r="I1209" s="430" t="s">
        <v>146</v>
      </c>
      <c r="J1209" s="396"/>
      <c r="K1209" s="432">
        <v>177.14</v>
      </c>
      <c r="L1209" s="396" t="s">
        <v>147</v>
      </c>
    </row>
    <row r="1210" spans="1:12">
      <c r="A1210" s="396"/>
      <c r="B1210" s="396"/>
      <c r="C1210" s="396"/>
      <c r="D1210" s="396" t="s">
        <v>1733</v>
      </c>
      <c r="E1210" s="397" t="s">
        <v>145</v>
      </c>
      <c r="F1210" s="429" t="s">
        <v>13086</v>
      </c>
      <c r="G1210" s="430">
        <v>106005</v>
      </c>
      <c r="H1210" s="431" t="s">
        <v>12833</v>
      </c>
      <c r="I1210" s="430" t="s">
        <v>146</v>
      </c>
      <c r="J1210" s="396"/>
      <c r="K1210" s="432">
        <v>209.7</v>
      </c>
      <c r="L1210" s="396" t="s">
        <v>147</v>
      </c>
    </row>
    <row r="1211" spans="1:12">
      <c r="A1211" s="396"/>
      <c r="B1211" s="396"/>
      <c r="C1211" s="396"/>
      <c r="D1211" s="396" t="s">
        <v>2149</v>
      </c>
      <c r="E1211" s="397" t="s">
        <v>145</v>
      </c>
      <c r="F1211" s="429" t="s">
        <v>12976</v>
      </c>
      <c r="G1211" s="430">
        <v>106006</v>
      </c>
      <c r="H1211" s="431" t="s">
        <v>12834</v>
      </c>
      <c r="I1211" s="430" t="s">
        <v>146</v>
      </c>
      <c r="J1211" s="396"/>
      <c r="K1211" s="432">
        <v>249.27</v>
      </c>
      <c r="L1211" s="396" t="s">
        <v>147</v>
      </c>
    </row>
    <row r="1212" spans="1:12">
      <c r="A1212" s="396"/>
      <c r="B1212" s="396"/>
      <c r="C1212" s="396"/>
      <c r="D1212" s="396" t="s">
        <v>2149</v>
      </c>
      <c r="E1212" s="397" t="s">
        <v>145</v>
      </c>
      <c r="F1212" s="429" t="s">
        <v>12976</v>
      </c>
      <c r="G1212" s="430">
        <v>106007</v>
      </c>
      <c r="H1212" s="431" t="s">
        <v>12835</v>
      </c>
      <c r="I1212" s="430" t="s">
        <v>146</v>
      </c>
      <c r="J1212" s="396"/>
      <c r="K1212" s="432">
        <v>284.16000000000003</v>
      </c>
      <c r="L1212" s="396" t="s">
        <v>147</v>
      </c>
    </row>
    <row r="1213" spans="1:12">
      <c r="A1213" s="396"/>
      <c r="B1213" s="396"/>
      <c r="C1213" s="396"/>
      <c r="D1213" s="396" t="s">
        <v>1733</v>
      </c>
      <c r="E1213" s="397" t="s">
        <v>145</v>
      </c>
      <c r="F1213" s="429" t="s">
        <v>13086</v>
      </c>
      <c r="G1213" s="430">
        <v>106008</v>
      </c>
      <c r="H1213" s="431" t="s">
        <v>12836</v>
      </c>
      <c r="I1213" s="430" t="s">
        <v>146</v>
      </c>
      <c r="J1213" s="396"/>
      <c r="K1213" s="432">
        <v>319.05</v>
      </c>
      <c r="L1213" s="396" t="s">
        <v>147</v>
      </c>
    </row>
    <row r="1214" spans="1:12">
      <c r="A1214" s="396"/>
      <c r="B1214" s="396"/>
      <c r="C1214" s="396"/>
      <c r="D1214" s="396" t="s">
        <v>1733</v>
      </c>
      <c r="E1214" s="397" t="s">
        <v>145</v>
      </c>
      <c r="F1214" s="429" t="s">
        <v>13086</v>
      </c>
      <c r="G1214" s="430">
        <v>106009</v>
      </c>
      <c r="H1214" s="431" t="s">
        <v>12837</v>
      </c>
      <c r="I1214" s="430" t="s">
        <v>146</v>
      </c>
      <c r="J1214" s="396"/>
      <c r="K1214" s="432">
        <v>393.52</v>
      </c>
      <c r="L1214" s="396" t="s">
        <v>147</v>
      </c>
    </row>
    <row r="1215" spans="1:12">
      <c r="A1215" s="396"/>
      <c r="B1215" s="396"/>
      <c r="C1215" s="396"/>
      <c r="D1215" s="396" t="s">
        <v>1733</v>
      </c>
      <c r="E1215" s="397" t="s">
        <v>145</v>
      </c>
      <c r="F1215" s="429" t="s">
        <v>13086</v>
      </c>
      <c r="G1215" s="430">
        <v>106010</v>
      </c>
      <c r="H1215" s="431" t="s">
        <v>12838</v>
      </c>
      <c r="I1215" s="430" t="s">
        <v>146</v>
      </c>
      <c r="J1215" s="396"/>
      <c r="K1215" s="432">
        <v>460.96</v>
      </c>
      <c r="L1215" s="396" t="s">
        <v>147</v>
      </c>
    </row>
    <row r="1216" spans="1:12">
      <c r="A1216" s="396"/>
      <c r="B1216" s="396"/>
      <c r="C1216" s="396"/>
      <c r="D1216" s="396" t="s">
        <v>1733</v>
      </c>
      <c r="E1216" s="397" t="s">
        <v>145</v>
      </c>
      <c r="F1216" s="429" t="s">
        <v>13086</v>
      </c>
      <c r="G1216" s="430">
        <v>106011</v>
      </c>
      <c r="H1216" s="431" t="s">
        <v>12839</v>
      </c>
      <c r="I1216" s="430" t="s">
        <v>146</v>
      </c>
      <c r="J1216" s="396"/>
      <c r="K1216" s="432">
        <v>814.02</v>
      </c>
      <c r="L1216" s="396" t="s">
        <v>147</v>
      </c>
    </row>
    <row r="1217" spans="1:12">
      <c r="A1217" s="396"/>
      <c r="B1217" s="396"/>
      <c r="C1217" s="396"/>
      <c r="D1217" s="396" t="s">
        <v>1733</v>
      </c>
      <c r="E1217" s="397" t="s">
        <v>145</v>
      </c>
      <c r="F1217" s="429" t="s">
        <v>13086</v>
      </c>
      <c r="G1217" s="430">
        <v>106013</v>
      </c>
      <c r="H1217" s="431" t="s">
        <v>12840</v>
      </c>
      <c r="I1217" s="430" t="s">
        <v>146</v>
      </c>
      <c r="J1217" s="396"/>
      <c r="K1217" s="432">
        <v>1020.47</v>
      </c>
      <c r="L1217" s="396" t="s">
        <v>147</v>
      </c>
    </row>
    <row r="1218" spans="1:12">
      <c r="A1218" s="396"/>
      <c r="B1218" s="396"/>
      <c r="C1218" s="396"/>
      <c r="D1218" s="396" t="s">
        <v>2149</v>
      </c>
      <c r="E1218" s="397" t="s">
        <v>145</v>
      </c>
      <c r="F1218" s="429" t="s">
        <v>12976</v>
      </c>
      <c r="G1218" s="430">
        <v>106012</v>
      </c>
      <c r="H1218" s="431" t="s">
        <v>12841</v>
      </c>
      <c r="I1218" s="430" t="s">
        <v>146</v>
      </c>
      <c r="J1218" s="396"/>
      <c r="K1218" s="432">
        <v>896.84</v>
      </c>
      <c r="L1218" s="396" t="s">
        <v>147</v>
      </c>
    </row>
    <row r="1219" spans="1:12">
      <c r="A1219" s="396"/>
      <c r="B1219" s="396"/>
      <c r="C1219" s="396"/>
      <c r="D1219" s="396" t="s">
        <v>2149</v>
      </c>
      <c r="E1219" s="397" t="s">
        <v>145</v>
      </c>
      <c r="F1219" s="429" t="s">
        <v>12976</v>
      </c>
      <c r="G1219" s="430">
        <v>106014</v>
      </c>
      <c r="H1219" s="431" t="s">
        <v>12842</v>
      </c>
      <c r="I1219" s="430" t="s">
        <v>146</v>
      </c>
      <c r="J1219" s="396"/>
      <c r="K1219" s="432">
        <v>1148.8599999999999</v>
      </c>
      <c r="L1219" s="396" t="s">
        <v>147</v>
      </c>
    </row>
    <row r="1220" spans="1:12">
      <c r="A1220" s="396"/>
      <c r="B1220" s="396"/>
      <c r="C1220" s="396"/>
      <c r="D1220" s="396" t="s">
        <v>1733</v>
      </c>
      <c r="E1220" s="397" t="s">
        <v>145</v>
      </c>
      <c r="F1220" s="429" t="s">
        <v>13086</v>
      </c>
      <c r="G1220" s="430">
        <v>106015</v>
      </c>
      <c r="H1220" s="431" t="s">
        <v>12843</v>
      </c>
      <c r="I1220" s="430" t="s">
        <v>146</v>
      </c>
      <c r="J1220" s="396"/>
      <c r="K1220" s="432">
        <v>1378.52</v>
      </c>
      <c r="L1220" s="396" t="s">
        <v>147</v>
      </c>
    </row>
    <row r="1221" spans="1:12">
      <c r="A1221" s="396"/>
      <c r="B1221" s="396"/>
      <c r="C1221" s="396"/>
      <c r="D1221" s="396" t="s">
        <v>1733</v>
      </c>
      <c r="E1221" s="397" t="s">
        <v>145</v>
      </c>
      <c r="F1221" s="429" t="s">
        <v>13086</v>
      </c>
      <c r="G1221" s="430">
        <v>106016</v>
      </c>
      <c r="H1221" s="431" t="s">
        <v>12844</v>
      </c>
      <c r="I1221" s="430" t="s">
        <v>146</v>
      </c>
      <c r="J1221" s="396"/>
      <c r="K1221" s="432">
        <v>1621.72</v>
      </c>
      <c r="L1221" s="396" t="s">
        <v>147</v>
      </c>
    </row>
    <row r="1222" spans="1:12">
      <c r="A1222" s="396"/>
      <c r="B1222" s="396"/>
      <c r="C1222" s="396"/>
      <c r="D1222" s="396" t="s">
        <v>1733</v>
      </c>
      <c r="E1222" s="397" t="s">
        <v>145</v>
      </c>
      <c r="F1222" s="429" t="s">
        <v>13086</v>
      </c>
      <c r="G1222" s="430">
        <v>106003</v>
      </c>
      <c r="H1222" s="431" t="s">
        <v>12845</v>
      </c>
      <c r="I1222" s="430" t="s">
        <v>146</v>
      </c>
      <c r="J1222" s="396"/>
      <c r="K1222" s="432">
        <v>163.5</v>
      </c>
      <c r="L1222" s="396" t="s">
        <v>147</v>
      </c>
    </row>
    <row r="1223" spans="1:12">
      <c r="A1223" s="396"/>
      <c r="B1223" s="396"/>
      <c r="C1223" s="396"/>
      <c r="D1223" s="396" t="s">
        <v>1733</v>
      </c>
      <c r="E1223" s="397" t="s">
        <v>145</v>
      </c>
      <c r="F1223" s="429" t="s">
        <v>13086</v>
      </c>
      <c r="G1223" s="430">
        <v>105997</v>
      </c>
      <c r="H1223" s="431" t="s">
        <v>12846</v>
      </c>
      <c r="I1223" s="430" t="s">
        <v>146</v>
      </c>
      <c r="J1223" s="396"/>
      <c r="K1223" s="432">
        <v>89.46</v>
      </c>
      <c r="L1223" s="396" t="s">
        <v>147</v>
      </c>
    </row>
    <row r="1224" spans="1:12">
      <c r="A1224" s="396"/>
      <c r="B1224" s="396"/>
      <c r="C1224" s="396"/>
      <c r="D1224" s="396" t="s">
        <v>1733</v>
      </c>
      <c r="E1224" s="397" t="s">
        <v>145</v>
      </c>
      <c r="F1224" s="429" t="s">
        <v>13086</v>
      </c>
      <c r="G1224" s="430">
        <v>105998</v>
      </c>
      <c r="H1224" s="431" t="s">
        <v>12847</v>
      </c>
      <c r="I1224" s="430" t="s">
        <v>146</v>
      </c>
      <c r="J1224" s="396"/>
      <c r="K1224" s="432">
        <v>99.14</v>
      </c>
      <c r="L1224" s="396" t="s">
        <v>147</v>
      </c>
    </row>
    <row r="1225" spans="1:12">
      <c r="A1225" s="396"/>
      <c r="B1225" s="396"/>
      <c r="C1225" s="396"/>
      <c r="D1225" s="396" t="s">
        <v>2149</v>
      </c>
      <c r="E1225" s="397" t="s">
        <v>145</v>
      </c>
      <c r="F1225" s="429" t="s">
        <v>12976</v>
      </c>
      <c r="G1225" s="430">
        <v>105999</v>
      </c>
      <c r="H1225" s="431" t="s">
        <v>12848</v>
      </c>
      <c r="I1225" s="430" t="s">
        <v>146</v>
      </c>
      <c r="J1225" s="396"/>
      <c r="K1225" s="432">
        <v>112.81</v>
      </c>
      <c r="L1225" s="396" t="s">
        <v>147</v>
      </c>
    </row>
    <row r="1226" spans="1:12">
      <c r="A1226" s="396"/>
      <c r="B1226" s="396"/>
      <c r="C1226" s="396"/>
      <c r="D1226" s="396" t="s">
        <v>2149</v>
      </c>
      <c r="E1226" s="397" t="s">
        <v>145</v>
      </c>
      <c r="F1226" s="429" t="s">
        <v>12976</v>
      </c>
      <c r="G1226" s="430">
        <v>106000</v>
      </c>
      <c r="H1226" s="431" t="s">
        <v>12849</v>
      </c>
      <c r="I1226" s="430" t="s">
        <v>146</v>
      </c>
      <c r="J1226" s="396"/>
      <c r="K1226" s="432">
        <v>126.48</v>
      </c>
      <c r="L1226" s="396" t="s">
        <v>147</v>
      </c>
    </row>
    <row r="1227" spans="1:12">
      <c r="A1227" s="396"/>
      <c r="B1227" s="396"/>
      <c r="C1227" s="396"/>
      <c r="D1227" s="396" t="s">
        <v>1733</v>
      </c>
      <c r="E1227" s="397" t="s">
        <v>145</v>
      </c>
      <c r="F1227" s="429" t="s">
        <v>13086</v>
      </c>
      <c r="G1227" s="430">
        <v>106001</v>
      </c>
      <c r="H1227" s="431" t="s">
        <v>12850</v>
      </c>
      <c r="I1227" s="430" t="s">
        <v>146</v>
      </c>
      <c r="J1227" s="396"/>
      <c r="K1227" s="432">
        <v>136.16</v>
      </c>
      <c r="L1227" s="396" t="s">
        <v>147</v>
      </c>
    </row>
    <row r="1228" spans="1:12">
      <c r="A1228" s="396"/>
      <c r="B1228" s="396"/>
      <c r="C1228" s="396"/>
      <c r="D1228" s="396" t="s">
        <v>1733</v>
      </c>
      <c r="E1228" s="397" t="s">
        <v>145</v>
      </c>
      <c r="F1228" s="429" t="s">
        <v>13086</v>
      </c>
      <c r="G1228" s="430">
        <v>106002</v>
      </c>
      <c r="H1228" s="431" t="s">
        <v>12851</v>
      </c>
      <c r="I1228" s="430" t="s">
        <v>146</v>
      </c>
      <c r="J1228" s="396"/>
      <c r="K1228" s="432">
        <v>149.83000000000001</v>
      </c>
      <c r="L1228" s="396" t="s">
        <v>147</v>
      </c>
    </row>
    <row r="1229" spans="1:12">
      <c r="A1229" s="396"/>
      <c r="B1229" s="396"/>
      <c r="C1229" s="396"/>
      <c r="D1229" s="396" t="s">
        <v>1733</v>
      </c>
      <c r="E1229" s="397" t="s">
        <v>145</v>
      </c>
      <c r="F1229" s="429" t="s">
        <v>13086</v>
      </c>
      <c r="G1229" s="430">
        <v>105992</v>
      </c>
      <c r="H1229" s="431" t="s">
        <v>12852</v>
      </c>
      <c r="I1229" s="430" t="s">
        <v>146</v>
      </c>
      <c r="J1229" s="396"/>
      <c r="K1229" s="432">
        <v>99.25</v>
      </c>
      <c r="L1229" s="396" t="s">
        <v>147</v>
      </c>
    </row>
    <row r="1230" spans="1:12">
      <c r="A1230" s="396"/>
      <c r="B1230" s="396"/>
      <c r="C1230" s="396"/>
      <c r="D1230" s="396" t="s">
        <v>1733</v>
      </c>
      <c r="E1230" s="397" t="s">
        <v>145</v>
      </c>
      <c r="F1230" s="429" t="s">
        <v>13086</v>
      </c>
      <c r="G1230" s="430">
        <v>105993</v>
      </c>
      <c r="H1230" s="431" t="s">
        <v>12853</v>
      </c>
      <c r="I1230" s="430" t="s">
        <v>146</v>
      </c>
      <c r="J1230" s="396"/>
      <c r="K1230" s="432">
        <v>119.1</v>
      </c>
      <c r="L1230" s="396" t="s">
        <v>147</v>
      </c>
    </row>
    <row r="1231" spans="1:12">
      <c r="A1231" s="396"/>
      <c r="B1231" s="396"/>
      <c r="C1231" s="396"/>
      <c r="D1231" s="396" t="s">
        <v>1733</v>
      </c>
      <c r="E1231" s="397" t="s">
        <v>145</v>
      </c>
      <c r="F1231" s="429" t="s">
        <v>13086</v>
      </c>
      <c r="G1231" s="430">
        <v>105994</v>
      </c>
      <c r="H1231" s="431" t="s">
        <v>12854</v>
      </c>
      <c r="I1231" s="430" t="s">
        <v>146</v>
      </c>
      <c r="J1231" s="396"/>
      <c r="K1231" s="432">
        <v>145.99</v>
      </c>
      <c r="L1231" s="396" t="s">
        <v>147</v>
      </c>
    </row>
    <row r="1232" spans="1:12">
      <c r="A1232" s="396"/>
      <c r="B1232" s="396"/>
      <c r="C1232" s="396"/>
      <c r="D1232" s="396" t="s">
        <v>2149</v>
      </c>
      <c r="E1232" s="397" t="s">
        <v>145</v>
      </c>
      <c r="F1232" s="429" t="s">
        <v>12976</v>
      </c>
      <c r="G1232" s="430">
        <v>105995</v>
      </c>
      <c r="H1232" s="431" t="s">
        <v>12855</v>
      </c>
      <c r="I1232" s="430" t="s">
        <v>146</v>
      </c>
      <c r="J1232" s="396"/>
      <c r="K1232" s="432">
        <v>172.96</v>
      </c>
      <c r="L1232" s="396" t="s">
        <v>147</v>
      </c>
    </row>
    <row r="1233" spans="1:12">
      <c r="A1233" s="396"/>
      <c r="B1233" s="396"/>
      <c r="C1233" s="396"/>
      <c r="D1233" s="396" t="s">
        <v>2149</v>
      </c>
      <c r="E1233" s="397" t="s">
        <v>145</v>
      </c>
      <c r="F1233" s="429" t="s">
        <v>12976</v>
      </c>
      <c r="G1233" s="430">
        <v>105996</v>
      </c>
      <c r="H1233" s="431" t="s">
        <v>12856</v>
      </c>
      <c r="I1233" s="430" t="s">
        <v>146</v>
      </c>
      <c r="J1233" s="396"/>
      <c r="K1233" s="432">
        <v>187.01</v>
      </c>
      <c r="L1233" s="396" t="s">
        <v>147</v>
      </c>
    </row>
    <row r="1234" spans="1:12">
      <c r="A1234" s="396"/>
      <c r="B1234" s="396"/>
      <c r="C1234" s="396"/>
      <c r="D1234" s="396" t="s">
        <v>1733</v>
      </c>
      <c r="E1234" s="397" t="s">
        <v>145</v>
      </c>
      <c r="F1234" s="429" t="s">
        <v>13086</v>
      </c>
      <c r="G1234" s="430">
        <v>105988</v>
      </c>
      <c r="H1234" s="431" t="s">
        <v>12857</v>
      </c>
      <c r="I1234" s="430" t="s">
        <v>146</v>
      </c>
      <c r="J1234" s="396"/>
      <c r="K1234" s="432">
        <v>65.33</v>
      </c>
      <c r="L1234" s="396" t="s">
        <v>147</v>
      </c>
    </row>
    <row r="1235" spans="1:12">
      <c r="A1235" s="396"/>
      <c r="B1235" s="396"/>
      <c r="C1235" s="396"/>
      <c r="D1235" s="396" t="s">
        <v>1733</v>
      </c>
      <c r="E1235" s="397" t="s">
        <v>145</v>
      </c>
      <c r="F1235" s="429" t="s">
        <v>13086</v>
      </c>
      <c r="G1235" s="430">
        <v>105989</v>
      </c>
      <c r="H1235" s="431" t="s">
        <v>12858</v>
      </c>
      <c r="I1235" s="430" t="s">
        <v>146</v>
      </c>
      <c r="J1235" s="396"/>
      <c r="K1235" s="432">
        <v>72.36</v>
      </c>
      <c r="L1235" s="396" t="s">
        <v>147</v>
      </c>
    </row>
    <row r="1236" spans="1:12">
      <c r="A1236" s="396"/>
      <c r="B1236" s="396"/>
      <c r="C1236" s="396"/>
      <c r="D1236" s="396" t="s">
        <v>1733</v>
      </c>
      <c r="E1236" s="397" t="s">
        <v>145</v>
      </c>
      <c r="F1236" s="429" t="s">
        <v>13086</v>
      </c>
      <c r="G1236" s="430">
        <v>105990</v>
      </c>
      <c r="H1236" s="431" t="s">
        <v>12859</v>
      </c>
      <c r="I1236" s="430" t="s">
        <v>146</v>
      </c>
      <c r="J1236" s="396"/>
      <c r="K1236" s="432">
        <v>82.29</v>
      </c>
      <c r="L1236" s="396" t="s">
        <v>147</v>
      </c>
    </row>
    <row r="1237" spans="1:12">
      <c r="A1237" s="396"/>
      <c r="B1237" s="396"/>
      <c r="C1237" s="396"/>
      <c r="D1237" s="396" t="s">
        <v>1733</v>
      </c>
      <c r="E1237" s="397" t="s">
        <v>145</v>
      </c>
      <c r="F1237" s="429" t="s">
        <v>13086</v>
      </c>
      <c r="G1237" s="430">
        <v>105991</v>
      </c>
      <c r="H1237" s="431" t="s">
        <v>12860</v>
      </c>
      <c r="I1237" s="430" t="s">
        <v>146</v>
      </c>
      <c r="J1237" s="396"/>
      <c r="K1237" s="432">
        <v>92.22</v>
      </c>
      <c r="L1237" s="396" t="s">
        <v>147</v>
      </c>
    </row>
    <row r="1238" spans="1:12">
      <c r="A1238" s="396"/>
      <c r="B1238" s="396"/>
      <c r="C1238" s="396"/>
      <c r="D1238" s="396" t="s">
        <v>1733</v>
      </c>
      <c r="E1238" s="397" t="s">
        <v>145</v>
      </c>
      <c r="F1238" s="429" t="s">
        <v>13086</v>
      </c>
      <c r="G1238" s="430">
        <v>105987</v>
      </c>
      <c r="H1238" s="431" t="s">
        <v>12861</v>
      </c>
      <c r="I1238" s="430" t="s">
        <v>146</v>
      </c>
      <c r="J1238" s="396"/>
      <c r="K1238" s="432">
        <v>113.29</v>
      </c>
      <c r="L1238" s="396" t="s">
        <v>147</v>
      </c>
    </row>
    <row r="1239" spans="1:12">
      <c r="A1239" s="396"/>
      <c r="B1239" s="396"/>
      <c r="C1239" s="396"/>
      <c r="D1239" s="396" t="s">
        <v>2149</v>
      </c>
      <c r="E1239" s="397" t="s">
        <v>145</v>
      </c>
      <c r="F1239" s="429" t="s">
        <v>12976</v>
      </c>
      <c r="G1239" s="430">
        <v>105986</v>
      </c>
      <c r="H1239" s="431" t="s">
        <v>12862</v>
      </c>
      <c r="I1239" s="430" t="s">
        <v>146</v>
      </c>
      <c r="J1239" s="396"/>
      <c r="K1239" s="432">
        <v>141.41</v>
      </c>
      <c r="L1239" s="396" t="s">
        <v>147</v>
      </c>
    </row>
    <row r="1240" spans="1:12">
      <c r="A1240" s="396"/>
      <c r="B1240" s="396"/>
      <c r="C1240" s="396"/>
      <c r="D1240" s="396" t="s">
        <v>2149</v>
      </c>
      <c r="E1240" s="397" t="s">
        <v>145</v>
      </c>
      <c r="F1240" s="429" t="s">
        <v>12976</v>
      </c>
      <c r="G1240" s="430">
        <v>106019</v>
      </c>
      <c r="H1240" s="431" t="s">
        <v>12863</v>
      </c>
      <c r="I1240" s="430" t="s">
        <v>160</v>
      </c>
      <c r="J1240" s="396"/>
      <c r="K1240" s="432">
        <v>0</v>
      </c>
      <c r="L1240" s="396" t="s">
        <v>147</v>
      </c>
    </row>
    <row r="1241" spans="1:12">
      <c r="A1241" s="396"/>
      <c r="B1241" s="396"/>
      <c r="C1241" s="396"/>
      <c r="D1241" s="396" t="s">
        <v>1733</v>
      </c>
      <c r="E1241" s="397" t="s">
        <v>145</v>
      </c>
      <c r="F1241" s="429" t="s">
        <v>13086</v>
      </c>
      <c r="G1241" s="430">
        <v>103001</v>
      </c>
      <c r="H1241" s="431" t="s">
        <v>12864</v>
      </c>
      <c r="I1241" s="430" t="s">
        <v>160</v>
      </c>
      <c r="J1241" s="396"/>
      <c r="K1241" s="432">
        <v>192.32</v>
      </c>
      <c r="L1241" s="396" t="s">
        <v>147</v>
      </c>
    </row>
    <row r="1242" spans="1:12">
      <c r="A1242" s="396"/>
      <c r="B1242" s="396"/>
      <c r="C1242" s="396"/>
      <c r="D1242" s="396" t="s">
        <v>1733</v>
      </c>
      <c r="E1242" s="397" t="s">
        <v>145</v>
      </c>
      <c r="F1242" s="429" t="s">
        <v>13086</v>
      </c>
      <c r="G1242" s="430">
        <v>103002</v>
      </c>
      <c r="H1242" s="431" t="s">
        <v>12865</v>
      </c>
      <c r="I1242" s="430" t="s">
        <v>160</v>
      </c>
      <c r="J1242" s="396"/>
      <c r="K1242" s="432">
        <v>241.12</v>
      </c>
      <c r="L1242" s="396" t="s">
        <v>147</v>
      </c>
    </row>
    <row r="1243" spans="1:12">
      <c r="A1243" s="396"/>
      <c r="B1243" s="396"/>
      <c r="C1243" s="396"/>
      <c r="D1243" s="396" t="s">
        <v>1733</v>
      </c>
      <c r="E1243" s="397" t="s">
        <v>145</v>
      </c>
      <c r="F1243" s="429" t="s">
        <v>13086</v>
      </c>
      <c r="G1243" s="430">
        <v>103003</v>
      </c>
      <c r="H1243" s="431" t="s">
        <v>12866</v>
      </c>
      <c r="I1243" s="430" t="s">
        <v>160</v>
      </c>
      <c r="J1243" s="396"/>
      <c r="K1243" s="432">
        <v>338.67</v>
      </c>
      <c r="L1243" s="396" t="s">
        <v>147</v>
      </c>
    </row>
    <row r="1244" spans="1:12">
      <c r="A1244" s="396"/>
      <c r="B1244" s="396"/>
      <c r="C1244" s="396"/>
      <c r="D1244" s="396" t="s">
        <v>1733</v>
      </c>
      <c r="E1244" s="397" t="s">
        <v>145</v>
      </c>
      <c r="F1244" s="429" t="s">
        <v>13086</v>
      </c>
      <c r="G1244" s="430">
        <v>106018</v>
      </c>
      <c r="H1244" s="431" t="s">
        <v>12867</v>
      </c>
      <c r="I1244" s="430" t="s">
        <v>160</v>
      </c>
      <c r="J1244" s="396"/>
      <c r="K1244" s="432">
        <v>0</v>
      </c>
      <c r="L1244" s="396" t="s">
        <v>147</v>
      </c>
    </row>
    <row r="1245" spans="1:12">
      <c r="A1245" s="396"/>
      <c r="B1245" s="396"/>
      <c r="C1245" s="396"/>
      <c r="D1245" s="396" t="s">
        <v>1733</v>
      </c>
      <c r="E1245" s="397" t="s">
        <v>145</v>
      </c>
      <c r="F1245" s="429" t="s">
        <v>13086</v>
      </c>
      <c r="G1245" s="430">
        <v>105945</v>
      </c>
      <c r="H1245" s="431" t="s">
        <v>12868</v>
      </c>
      <c r="I1245" s="430" t="s">
        <v>121</v>
      </c>
      <c r="J1245" s="396"/>
      <c r="K1245" s="432">
        <v>8.25</v>
      </c>
      <c r="L1245" s="396" t="s">
        <v>147</v>
      </c>
    </row>
    <row r="1246" spans="1:12">
      <c r="A1246" s="396"/>
      <c r="B1246" s="396"/>
      <c r="C1246" s="396"/>
      <c r="D1246" s="396" t="s">
        <v>2149</v>
      </c>
      <c r="E1246" s="397" t="s">
        <v>145</v>
      </c>
      <c r="F1246" s="429" t="s">
        <v>12976</v>
      </c>
      <c r="G1246" s="430">
        <v>98522</v>
      </c>
      <c r="H1246" s="431" t="s">
        <v>15773</v>
      </c>
      <c r="I1246" s="430" t="s">
        <v>146</v>
      </c>
      <c r="J1246" s="396"/>
      <c r="K1246" s="432">
        <v>150.66</v>
      </c>
      <c r="L1246" s="396" t="s">
        <v>147</v>
      </c>
    </row>
    <row r="1247" spans="1:12">
      <c r="A1247" s="396"/>
      <c r="B1247" s="396"/>
      <c r="C1247" s="396"/>
      <c r="D1247" s="396" t="s">
        <v>2149</v>
      </c>
      <c r="E1247" s="397" t="s">
        <v>145</v>
      </c>
      <c r="F1247" s="429" t="s">
        <v>12976</v>
      </c>
      <c r="G1247" s="430">
        <v>98523</v>
      </c>
      <c r="H1247" s="431" t="s">
        <v>15774</v>
      </c>
      <c r="I1247" s="430" t="s">
        <v>146</v>
      </c>
      <c r="J1247" s="396"/>
      <c r="K1247" s="432">
        <v>0</v>
      </c>
      <c r="L1247" s="396" t="s">
        <v>147</v>
      </c>
    </row>
    <row r="1248" spans="1:12">
      <c r="A1248" s="396"/>
      <c r="B1248" s="396"/>
      <c r="C1248" s="396"/>
      <c r="D1248" s="396" t="s">
        <v>1733</v>
      </c>
      <c r="E1248" s="397" t="s">
        <v>145</v>
      </c>
      <c r="F1248" s="429" t="s">
        <v>13086</v>
      </c>
      <c r="G1248" s="430">
        <v>102364</v>
      </c>
      <c r="H1248" s="431" t="s">
        <v>15775</v>
      </c>
      <c r="I1248" s="430" t="s">
        <v>121</v>
      </c>
      <c r="J1248" s="396"/>
      <c r="K1248" s="432">
        <v>177.1</v>
      </c>
      <c r="L1248" s="396" t="s">
        <v>147</v>
      </c>
    </row>
    <row r="1249" spans="1:12">
      <c r="A1249" s="396"/>
      <c r="B1249" s="396"/>
      <c r="C1249" s="396"/>
      <c r="D1249" s="396" t="s">
        <v>1733</v>
      </c>
      <c r="E1249" s="397" t="s">
        <v>145</v>
      </c>
      <c r="F1249" s="429" t="s">
        <v>13086</v>
      </c>
      <c r="G1249" s="430">
        <v>102363</v>
      </c>
      <c r="H1249" s="431" t="s">
        <v>15776</v>
      </c>
      <c r="I1249" s="430" t="s">
        <v>121</v>
      </c>
      <c r="J1249" s="396"/>
      <c r="K1249" s="432">
        <v>154.61000000000001</v>
      </c>
      <c r="L1249" s="396" t="s">
        <v>147</v>
      </c>
    </row>
    <row r="1250" spans="1:12">
      <c r="A1250" s="396"/>
      <c r="B1250" s="396"/>
      <c r="C1250" s="396"/>
      <c r="D1250" s="396" t="s">
        <v>1733</v>
      </c>
      <c r="E1250" s="397" t="s">
        <v>145</v>
      </c>
      <c r="F1250" s="429" t="s">
        <v>13086</v>
      </c>
      <c r="G1250" s="430">
        <v>102362</v>
      </c>
      <c r="H1250" s="431" t="s">
        <v>15777</v>
      </c>
      <c r="I1250" s="430" t="s">
        <v>121</v>
      </c>
      <c r="J1250" s="396"/>
      <c r="K1250" s="432">
        <v>141.87</v>
      </c>
      <c r="L1250" s="396" t="s">
        <v>147</v>
      </c>
    </row>
    <row r="1251" spans="1:12">
      <c r="A1251" s="396"/>
      <c r="B1251" s="396"/>
      <c r="C1251" s="396"/>
      <c r="D1251" s="396" t="s">
        <v>1733</v>
      </c>
      <c r="E1251" s="397" t="s">
        <v>145</v>
      </c>
      <c r="F1251" s="429" t="s">
        <v>13086</v>
      </c>
      <c r="G1251" s="430">
        <v>101196</v>
      </c>
      <c r="H1251" s="431" t="s">
        <v>15778</v>
      </c>
      <c r="I1251" s="430" t="s">
        <v>146</v>
      </c>
      <c r="J1251" s="396"/>
      <c r="K1251" s="432">
        <v>0</v>
      </c>
      <c r="L1251" s="396" t="s">
        <v>147</v>
      </c>
    </row>
    <row r="1252" spans="1:12">
      <c r="A1252" s="396"/>
      <c r="B1252" s="396"/>
      <c r="C1252" s="396"/>
      <c r="D1252" s="396" t="s">
        <v>1733</v>
      </c>
      <c r="E1252" s="397" t="s">
        <v>145</v>
      </c>
      <c r="F1252" s="429" t="s">
        <v>13086</v>
      </c>
      <c r="G1252" s="430">
        <v>101195</v>
      </c>
      <c r="H1252" s="431" t="s">
        <v>15779</v>
      </c>
      <c r="I1252" s="430" t="s">
        <v>146</v>
      </c>
      <c r="J1252" s="396"/>
      <c r="K1252" s="432">
        <v>0</v>
      </c>
      <c r="L1252" s="396" t="s">
        <v>147</v>
      </c>
    </row>
    <row r="1253" spans="1:12">
      <c r="A1253" s="396"/>
      <c r="B1253" s="396"/>
      <c r="C1253" s="396"/>
      <c r="D1253" s="396" t="s">
        <v>2149</v>
      </c>
      <c r="E1253" s="397" t="s">
        <v>145</v>
      </c>
      <c r="F1253" s="429" t="s">
        <v>12976</v>
      </c>
      <c r="G1253" s="430">
        <v>101193</v>
      </c>
      <c r="H1253" s="431" t="s">
        <v>15780</v>
      </c>
      <c r="I1253" s="430" t="s">
        <v>146</v>
      </c>
      <c r="J1253" s="396"/>
      <c r="K1253" s="432">
        <v>48.72</v>
      </c>
      <c r="L1253" s="396" t="s">
        <v>147</v>
      </c>
    </row>
    <row r="1254" spans="1:12">
      <c r="A1254" s="396"/>
      <c r="B1254" s="396"/>
      <c r="C1254" s="396"/>
      <c r="D1254" s="396" t="s">
        <v>2149</v>
      </c>
      <c r="E1254" s="397" t="s">
        <v>145</v>
      </c>
      <c r="F1254" s="429" t="s">
        <v>12976</v>
      </c>
      <c r="G1254" s="430">
        <v>106459</v>
      </c>
      <c r="H1254" s="431" t="s">
        <v>15781</v>
      </c>
      <c r="I1254" s="430" t="s">
        <v>146</v>
      </c>
      <c r="J1254" s="396"/>
      <c r="K1254" s="432">
        <v>48.89</v>
      </c>
      <c r="L1254" s="396" t="s">
        <v>147</v>
      </c>
    </row>
    <row r="1255" spans="1:12">
      <c r="A1255" s="396"/>
      <c r="B1255" s="396"/>
      <c r="C1255" s="396"/>
      <c r="D1255" s="396" t="s">
        <v>1733</v>
      </c>
      <c r="E1255" s="397" t="s">
        <v>145</v>
      </c>
      <c r="F1255" s="429" t="s">
        <v>13086</v>
      </c>
      <c r="G1255" s="430">
        <v>101194</v>
      </c>
      <c r="H1255" s="431" t="s">
        <v>15782</v>
      </c>
      <c r="I1255" s="430" t="s">
        <v>146</v>
      </c>
      <c r="J1255" s="396"/>
      <c r="K1255" s="432">
        <v>49.08</v>
      </c>
      <c r="L1255" s="396" t="s">
        <v>147</v>
      </c>
    </row>
    <row r="1256" spans="1:12">
      <c r="A1256" s="396"/>
      <c r="B1256" s="396"/>
      <c r="C1256" s="396"/>
      <c r="D1256" s="396" t="s">
        <v>1930</v>
      </c>
      <c r="E1256" s="397" t="s">
        <v>145</v>
      </c>
      <c r="F1256" s="429" t="s">
        <v>13086</v>
      </c>
      <c r="G1256" s="430">
        <v>101190</v>
      </c>
      <c r="H1256" s="431" t="s">
        <v>15783</v>
      </c>
      <c r="I1256" s="430" t="s">
        <v>146</v>
      </c>
      <c r="J1256" s="396"/>
      <c r="K1256" s="432">
        <v>53.77</v>
      </c>
      <c r="L1256" s="396" t="s">
        <v>147</v>
      </c>
    </row>
    <row r="1257" spans="1:12">
      <c r="A1257" s="396"/>
      <c r="B1257" s="396"/>
      <c r="C1257" s="396"/>
      <c r="D1257" s="396" t="s">
        <v>1930</v>
      </c>
      <c r="E1257" s="397" t="s">
        <v>145</v>
      </c>
      <c r="F1257" s="429" t="s">
        <v>13086</v>
      </c>
      <c r="G1257" s="430">
        <v>106458</v>
      </c>
      <c r="H1257" s="431" t="s">
        <v>15784</v>
      </c>
      <c r="I1257" s="430" t="s">
        <v>146</v>
      </c>
      <c r="J1257" s="396"/>
      <c r="K1257" s="432">
        <v>53.94</v>
      </c>
      <c r="L1257" s="396" t="s">
        <v>147</v>
      </c>
    </row>
    <row r="1258" spans="1:12">
      <c r="A1258" s="396"/>
      <c r="B1258" s="396"/>
      <c r="C1258" s="396"/>
      <c r="D1258" s="396" t="s">
        <v>1930</v>
      </c>
      <c r="E1258" s="397" t="s">
        <v>145</v>
      </c>
      <c r="F1258" s="429" t="s">
        <v>13086</v>
      </c>
      <c r="G1258" s="430">
        <v>101191</v>
      </c>
      <c r="H1258" s="431" t="s">
        <v>15785</v>
      </c>
      <c r="I1258" s="430" t="s">
        <v>146</v>
      </c>
      <c r="J1258" s="396"/>
      <c r="K1258" s="432">
        <v>54.13</v>
      </c>
      <c r="L1258" s="396" t="s">
        <v>147</v>
      </c>
    </row>
    <row r="1259" spans="1:12">
      <c r="A1259" s="396"/>
      <c r="B1259" s="396"/>
      <c r="C1259" s="396"/>
      <c r="D1259" s="396" t="s">
        <v>1930</v>
      </c>
      <c r="E1259" s="397" t="s">
        <v>145</v>
      </c>
      <c r="F1259" s="429" t="s">
        <v>13086</v>
      </c>
      <c r="G1259" s="430">
        <v>101198</v>
      </c>
      <c r="H1259" s="431" t="s">
        <v>15786</v>
      </c>
      <c r="I1259" s="430" t="s">
        <v>146</v>
      </c>
      <c r="J1259" s="396"/>
      <c r="K1259" s="432">
        <v>76.66</v>
      </c>
      <c r="L1259" s="396" t="s">
        <v>147</v>
      </c>
    </row>
    <row r="1260" spans="1:12">
      <c r="A1260" s="396"/>
      <c r="B1260" s="396"/>
      <c r="C1260" s="396"/>
      <c r="D1260" s="396" t="s">
        <v>1907</v>
      </c>
      <c r="E1260" s="397" t="s">
        <v>145</v>
      </c>
      <c r="F1260" s="429" t="s">
        <v>12976</v>
      </c>
      <c r="G1260" s="430">
        <v>106460</v>
      </c>
      <c r="H1260" s="431" t="s">
        <v>15787</v>
      </c>
      <c r="I1260" s="430" t="s">
        <v>146</v>
      </c>
      <c r="J1260" s="396"/>
      <c r="K1260" s="432">
        <v>77.11</v>
      </c>
      <c r="L1260" s="396" t="s">
        <v>147</v>
      </c>
    </row>
    <row r="1261" spans="1:12">
      <c r="A1261" s="396"/>
      <c r="B1261" s="396"/>
      <c r="C1261" s="396"/>
      <c r="D1261" s="396" t="s">
        <v>2184</v>
      </c>
      <c r="E1261" s="397" t="s">
        <v>145</v>
      </c>
      <c r="F1261" s="429" t="s">
        <v>12976</v>
      </c>
      <c r="G1261" s="430">
        <v>101199</v>
      </c>
      <c r="H1261" s="431" t="s">
        <v>15788</v>
      </c>
      <c r="I1261" s="430" t="s">
        <v>146</v>
      </c>
      <c r="J1261" s="396"/>
      <c r="K1261" s="432">
        <v>77.56</v>
      </c>
      <c r="L1261" s="396" t="s">
        <v>147</v>
      </c>
    </row>
    <row r="1262" spans="1:12">
      <c r="A1262" s="396"/>
      <c r="B1262" s="396"/>
      <c r="C1262" s="396"/>
      <c r="D1262" s="396" t="s">
        <v>543</v>
      </c>
      <c r="E1262" s="397" t="s">
        <v>145</v>
      </c>
      <c r="F1262" s="429" t="s">
        <v>13086</v>
      </c>
      <c r="G1262" s="430">
        <v>101203</v>
      </c>
      <c r="H1262" s="431" t="s">
        <v>15789</v>
      </c>
      <c r="I1262" s="430" t="s">
        <v>146</v>
      </c>
      <c r="J1262" s="396"/>
      <c r="K1262" s="432">
        <v>34.06</v>
      </c>
      <c r="L1262" s="396" t="s">
        <v>147</v>
      </c>
    </row>
    <row r="1263" spans="1:12">
      <c r="A1263" s="396"/>
      <c r="B1263" s="396"/>
      <c r="C1263" s="396"/>
      <c r="D1263" s="396" t="s">
        <v>411</v>
      </c>
      <c r="E1263" s="397" t="s">
        <v>145</v>
      </c>
      <c r="F1263" s="429" t="s">
        <v>13086</v>
      </c>
      <c r="G1263" s="430">
        <v>101204</v>
      </c>
      <c r="H1263" s="431" t="s">
        <v>15790</v>
      </c>
      <c r="I1263" s="430" t="s">
        <v>146</v>
      </c>
      <c r="J1263" s="396"/>
      <c r="K1263" s="432">
        <v>34.42</v>
      </c>
      <c r="L1263" s="396" t="s">
        <v>147</v>
      </c>
    </row>
    <row r="1264" spans="1:12">
      <c r="A1264" s="396"/>
      <c r="B1264" s="396"/>
      <c r="C1264" s="396"/>
      <c r="D1264" s="396" t="s">
        <v>277</v>
      </c>
      <c r="E1264" s="397" t="s">
        <v>145</v>
      </c>
      <c r="F1264" s="429" t="s">
        <v>13086</v>
      </c>
      <c r="G1264" s="430">
        <v>106257</v>
      </c>
      <c r="H1264" s="431" t="s">
        <v>15791</v>
      </c>
      <c r="I1264" s="430" t="s">
        <v>146</v>
      </c>
      <c r="J1264" s="396"/>
      <c r="K1264" s="432">
        <v>34.270000000000003</v>
      </c>
      <c r="L1264" s="396" t="s">
        <v>147</v>
      </c>
    </row>
    <row r="1265" spans="1:12">
      <c r="A1265" s="396"/>
      <c r="B1265" s="396"/>
      <c r="C1265" s="396"/>
      <c r="D1265" s="396" t="s">
        <v>543</v>
      </c>
      <c r="E1265" s="397" t="s">
        <v>145</v>
      </c>
      <c r="F1265" s="429" t="s">
        <v>13086</v>
      </c>
      <c r="G1265" s="430">
        <v>106461</v>
      </c>
      <c r="H1265" s="431" t="s">
        <v>15792</v>
      </c>
      <c r="I1265" s="430" t="s">
        <v>146</v>
      </c>
      <c r="J1265" s="396"/>
      <c r="K1265" s="432">
        <v>44.3</v>
      </c>
      <c r="L1265" s="396" t="s">
        <v>147</v>
      </c>
    </row>
    <row r="1266" spans="1:12">
      <c r="A1266" s="396"/>
      <c r="B1266" s="396"/>
      <c r="C1266" s="396"/>
      <c r="D1266" s="396" t="s">
        <v>543</v>
      </c>
      <c r="E1266" s="397" t="s">
        <v>145</v>
      </c>
      <c r="F1266" s="429" t="s">
        <v>13086</v>
      </c>
      <c r="G1266" s="430">
        <v>106462</v>
      </c>
      <c r="H1266" s="431" t="s">
        <v>15793</v>
      </c>
      <c r="I1266" s="430" t="s">
        <v>146</v>
      </c>
      <c r="J1266" s="396"/>
      <c r="K1266" s="432">
        <v>56.42</v>
      </c>
      <c r="L1266" s="396" t="s">
        <v>147</v>
      </c>
    </row>
    <row r="1267" spans="1:12">
      <c r="A1267" s="396"/>
      <c r="B1267" s="396"/>
      <c r="C1267" s="396"/>
      <c r="D1267" s="396" t="s">
        <v>2184</v>
      </c>
      <c r="E1267" s="397" t="s">
        <v>145</v>
      </c>
      <c r="F1267" s="429" t="s">
        <v>12976</v>
      </c>
      <c r="G1267" s="430">
        <v>106479</v>
      </c>
      <c r="H1267" s="431" t="s">
        <v>15794</v>
      </c>
      <c r="I1267" s="430" t="s">
        <v>146</v>
      </c>
      <c r="J1267" s="396"/>
      <c r="K1267" s="432">
        <v>59.84</v>
      </c>
      <c r="L1267" s="396" t="s">
        <v>147</v>
      </c>
    </row>
    <row r="1268" spans="1:12">
      <c r="A1268" s="396"/>
      <c r="B1268" s="396"/>
      <c r="C1268" s="396"/>
      <c r="D1268" s="396" t="s">
        <v>2184</v>
      </c>
      <c r="E1268" s="397" t="s">
        <v>145</v>
      </c>
      <c r="F1268" s="429" t="s">
        <v>12976</v>
      </c>
      <c r="G1268" s="430">
        <v>106483</v>
      </c>
      <c r="H1268" s="431" t="s">
        <v>15795</v>
      </c>
      <c r="I1268" s="430" t="s">
        <v>160</v>
      </c>
      <c r="J1268" s="396"/>
      <c r="K1268" s="432">
        <v>91.66</v>
      </c>
      <c r="L1268" s="396" t="s">
        <v>147</v>
      </c>
    </row>
    <row r="1269" spans="1:12">
      <c r="A1269" s="396"/>
      <c r="B1269" s="396"/>
      <c r="C1269" s="396"/>
      <c r="D1269" s="396" t="s">
        <v>543</v>
      </c>
      <c r="E1269" s="397" t="s">
        <v>145</v>
      </c>
      <c r="F1269" s="429" t="s">
        <v>13086</v>
      </c>
      <c r="G1269" s="430">
        <v>106484</v>
      </c>
      <c r="H1269" s="431" t="s">
        <v>15796</v>
      </c>
      <c r="I1269" s="430" t="s">
        <v>160</v>
      </c>
      <c r="J1269" s="396"/>
      <c r="K1269" s="432">
        <v>99.12</v>
      </c>
      <c r="L1269" s="396" t="s">
        <v>147</v>
      </c>
    </row>
    <row r="1270" spans="1:12">
      <c r="A1270" s="396"/>
      <c r="B1270" s="396"/>
      <c r="C1270" s="396"/>
      <c r="D1270" s="396" t="s">
        <v>543</v>
      </c>
      <c r="E1270" s="397" t="s">
        <v>145</v>
      </c>
      <c r="F1270" s="429" t="s">
        <v>13086</v>
      </c>
      <c r="G1270" s="430">
        <v>106480</v>
      </c>
      <c r="H1270" s="431" t="s">
        <v>15797</v>
      </c>
      <c r="I1270" s="430" t="s">
        <v>160</v>
      </c>
      <c r="J1270" s="396"/>
      <c r="K1270" s="432">
        <v>88.2</v>
      </c>
      <c r="L1270" s="396" t="s">
        <v>147</v>
      </c>
    </row>
    <row r="1271" spans="1:12">
      <c r="A1271" s="396"/>
      <c r="B1271" s="396"/>
      <c r="C1271" s="396"/>
      <c r="D1271" s="396" t="s">
        <v>411</v>
      </c>
      <c r="E1271" s="397" t="s">
        <v>145</v>
      </c>
      <c r="F1271" s="429" t="s">
        <v>13086</v>
      </c>
      <c r="G1271" s="430">
        <v>106482</v>
      </c>
      <c r="H1271" s="431" t="s">
        <v>15798</v>
      </c>
      <c r="I1271" s="430" t="s">
        <v>160</v>
      </c>
      <c r="J1271" s="396"/>
      <c r="K1271" s="432">
        <v>0</v>
      </c>
      <c r="L1271" s="396" t="s">
        <v>147</v>
      </c>
    </row>
    <row r="1272" spans="1:12">
      <c r="A1272" s="396"/>
      <c r="B1272" s="396"/>
      <c r="C1272" s="396"/>
      <c r="D1272" s="396" t="s">
        <v>277</v>
      </c>
      <c r="E1272" s="397" t="s">
        <v>145</v>
      </c>
      <c r="F1272" s="429" t="s">
        <v>13086</v>
      </c>
      <c r="G1272" s="430">
        <v>106481</v>
      </c>
      <c r="H1272" s="431" t="s">
        <v>15799</v>
      </c>
      <c r="I1272" s="430" t="s">
        <v>160</v>
      </c>
      <c r="J1272" s="396"/>
      <c r="K1272" s="432">
        <v>100.81</v>
      </c>
      <c r="L1272" s="396" t="s">
        <v>147</v>
      </c>
    </row>
    <row r="1273" spans="1:12">
      <c r="A1273" s="396"/>
      <c r="B1273" s="396"/>
      <c r="C1273" s="396"/>
      <c r="D1273" s="396" t="s">
        <v>543</v>
      </c>
      <c r="E1273" s="397" t="s">
        <v>145</v>
      </c>
      <c r="F1273" s="429" t="s">
        <v>13086</v>
      </c>
      <c r="G1273" s="430">
        <v>106467</v>
      </c>
      <c r="H1273" s="431" t="s">
        <v>15800</v>
      </c>
      <c r="I1273" s="430" t="s">
        <v>121</v>
      </c>
      <c r="J1273" s="396"/>
      <c r="K1273" s="432">
        <v>0</v>
      </c>
      <c r="L1273" s="396" t="s">
        <v>147</v>
      </c>
    </row>
    <row r="1274" spans="1:12">
      <c r="A1274" s="396"/>
      <c r="B1274" s="396"/>
      <c r="C1274" s="396"/>
      <c r="D1274" s="396" t="s">
        <v>2326</v>
      </c>
      <c r="E1274" s="397" t="s">
        <v>145</v>
      </c>
      <c r="F1274" s="429" t="s">
        <v>13889</v>
      </c>
      <c r="G1274" s="430">
        <v>106465</v>
      </c>
      <c r="H1274" s="431" t="s">
        <v>15801</v>
      </c>
      <c r="I1274" s="430" t="s">
        <v>121</v>
      </c>
      <c r="J1274" s="396"/>
      <c r="K1274" s="432">
        <v>0</v>
      </c>
      <c r="L1274" s="396" t="s">
        <v>147</v>
      </c>
    </row>
    <row r="1275" spans="1:12">
      <c r="A1275" s="396"/>
      <c r="B1275" s="396"/>
      <c r="C1275" s="396"/>
      <c r="D1275" s="396" t="s">
        <v>2326</v>
      </c>
      <c r="E1275" s="397" t="s">
        <v>145</v>
      </c>
      <c r="F1275" s="429" t="s">
        <v>13889</v>
      </c>
      <c r="G1275" s="430">
        <v>106469</v>
      </c>
      <c r="H1275" s="431" t="s">
        <v>15802</v>
      </c>
      <c r="I1275" s="430" t="s">
        <v>121</v>
      </c>
      <c r="J1275" s="396"/>
      <c r="K1275" s="432">
        <v>33.35</v>
      </c>
      <c r="L1275" s="396" t="s">
        <v>147</v>
      </c>
    </row>
    <row r="1276" spans="1:12">
      <c r="A1276" s="396"/>
      <c r="B1276" s="396"/>
      <c r="C1276" s="396"/>
      <c r="D1276" s="396" t="s">
        <v>1208</v>
      </c>
      <c r="E1276" s="397" t="s">
        <v>145</v>
      </c>
      <c r="F1276" s="429" t="s">
        <v>12819</v>
      </c>
      <c r="G1276" s="430">
        <v>106468</v>
      </c>
      <c r="H1276" s="431" t="s">
        <v>15803</v>
      </c>
      <c r="I1276" s="430" t="s">
        <v>121</v>
      </c>
      <c r="J1276" s="396"/>
      <c r="K1276" s="432">
        <v>20.64</v>
      </c>
      <c r="L1276" s="396" t="s">
        <v>147</v>
      </c>
    </row>
    <row r="1277" spans="1:12">
      <c r="A1277" s="396"/>
      <c r="B1277" s="396"/>
      <c r="C1277" s="396"/>
      <c r="D1277" s="396" t="s">
        <v>1208</v>
      </c>
      <c r="E1277" s="397" t="s">
        <v>145</v>
      </c>
      <c r="F1277" s="429" t="s">
        <v>12819</v>
      </c>
      <c r="G1277" s="430">
        <v>106466</v>
      </c>
      <c r="H1277" s="431" t="s">
        <v>15804</v>
      </c>
      <c r="I1277" s="430" t="s">
        <v>121</v>
      </c>
      <c r="J1277" s="396"/>
      <c r="K1277" s="432">
        <v>41.38</v>
      </c>
      <c r="L1277" s="396" t="s">
        <v>147</v>
      </c>
    </row>
    <row r="1278" spans="1:12">
      <c r="A1278" s="396"/>
      <c r="B1278" s="396"/>
      <c r="C1278" s="396"/>
      <c r="D1278" s="396" t="s">
        <v>1208</v>
      </c>
      <c r="E1278" s="397" t="s">
        <v>145</v>
      </c>
      <c r="F1278" s="429" t="s">
        <v>12819</v>
      </c>
      <c r="G1278" s="430">
        <v>106464</v>
      </c>
      <c r="H1278" s="431" t="s">
        <v>15805</v>
      </c>
      <c r="I1278" s="430" t="s">
        <v>121</v>
      </c>
      <c r="J1278" s="396"/>
      <c r="K1278" s="432">
        <v>56.12</v>
      </c>
      <c r="L1278" s="396" t="s">
        <v>147</v>
      </c>
    </row>
    <row r="1279" spans="1:12">
      <c r="A1279" s="396"/>
      <c r="B1279" s="396"/>
      <c r="C1279" s="396"/>
      <c r="D1279" s="396" t="s">
        <v>1208</v>
      </c>
      <c r="E1279" s="397" t="s">
        <v>145</v>
      </c>
      <c r="F1279" s="429" t="s">
        <v>12819</v>
      </c>
      <c r="G1279" s="430">
        <v>106476</v>
      </c>
      <c r="H1279" s="431" t="s">
        <v>15806</v>
      </c>
      <c r="I1279" s="430" t="s">
        <v>146</v>
      </c>
      <c r="J1279" s="396"/>
      <c r="K1279" s="432">
        <v>56.96</v>
      </c>
      <c r="L1279" s="396" t="s">
        <v>147</v>
      </c>
    </row>
    <row r="1280" spans="1:12">
      <c r="A1280" s="396"/>
      <c r="B1280" s="396"/>
      <c r="C1280" s="396"/>
      <c r="D1280" s="396" t="s">
        <v>1208</v>
      </c>
      <c r="E1280" s="397" t="s">
        <v>145</v>
      </c>
      <c r="F1280" s="429" t="s">
        <v>12819</v>
      </c>
      <c r="G1280" s="430">
        <v>106477</v>
      </c>
      <c r="H1280" s="431" t="s">
        <v>15807</v>
      </c>
      <c r="I1280" s="430" t="s">
        <v>146</v>
      </c>
      <c r="J1280" s="396"/>
      <c r="K1280" s="432">
        <v>47.36</v>
      </c>
      <c r="L1280" s="396" t="s">
        <v>147</v>
      </c>
    </row>
    <row r="1281" spans="1:12">
      <c r="A1281" s="396"/>
      <c r="B1281" s="396"/>
      <c r="C1281" s="396"/>
      <c r="D1281" s="396" t="s">
        <v>1208</v>
      </c>
      <c r="E1281" s="397" t="s">
        <v>145</v>
      </c>
      <c r="F1281" s="429" t="s">
        <v>12819</v>
      </c>
      <c r="G1281" s="430">
        <v>106478</v>
      </c>
      <c r="H1281" s="431" t="s">
        <v>15808</v>
      </c>
      <c r="I1281" s="430" t="s">
        <v>146</v>
      </c>
      <c r="J1281" s="396"/>
      <c r="K1281" s="432">
        <v>106.99</v>
      </c>
      <c r="L1281" s="396" t="s">
        <v>147</v>
      </c>
    </row>
    <row r="1282" spans="1:12">
      <c r="A1282" s="396"/>
      <c r="B1282" s="396"/>
      <c r="C1282" s="396"/>
      <c r="D1282" s="396" t="s">
        <v>1208</v>
      </c>
      <c r="E1282" s="397" t="s">
        <v>145</v>
      </c>
      <c r="F1282" s="429" t="s">
        <v>12819</v>
      </c>
      <c r="G1282" s="430">
        <v>106471</v>
      </c>
      <c r="H1282" s="431" t="s">
        <v>15809</v>
      </c>
      <c r="I1282" s="430" t="s">
        <v>146</v>
      </c>
      <c r="J1282" s="396"/>
      <c r="K1282" s="432">
        <v>131.6</v>
      </c>
      <c r="L1282" s="396" t="s">
        <v>147</v>
      </c>
    </row>
    <row r="1283" spans="1:12">
      <c r="A1283" s="396"/>
      <c r="B1283" s="396"/>
      <c r="C1283" s="396"/>
      <c r="D1283" s="396" t="s">
        <v>1208</v>
      </c>
      <c r="E1283" s="397" t="s">
        <v>145</v>
      </c>
      <c r="F1283" s="429" t="s">
        <v>12819</v>
      </c>
      <c r="G1283" s="430">
        <v>106470</v>
      </c>
      <c r="H1283" s="431" t="s">
        <v>15810</v>
      </c>
      <c r="I1283" s="430" t="s">
        <v>146</v>
      </c>
      <c r="J1283" s="396"/>
      <c r="K1283" s="432">
        <v>113.15</v>
      </c>
      <c r="L1283" s="396" t="s">
        <v>147</v>
      </c>
    </row>
    <row r="1284" spans="1:12">
      <c r="A1284" s="396"/>
      <c r="B1284" s="396"/>
      <c r="C1284" s="396"/>
      <c r="D1284" s="396" t="s">
        <v>2149</v>
      </c>
      <c r="E1284" s="397" t="s">
        <v>145</v>
      </c>
      <c r="F1284" s="429" t="s">
        <v>12976</v>
      </c>
      <c r="G1284" s="430">
        <v>106472</v>
      </c>
      <c r="H1284" s="431" t="s">
        <v>15811</v>
      </c>
      <c r="I1284" s="430" t="s">
        <v>146</v>
      </c>
      <c r="J1284" s="396"/>
      <c r="K1284" s="432">
        <v>164.59</v>
      </c>
      <c r="L1284" s="396" t="s">
        <v>147</v>
      </c>
    </row>
    <row r="1285" spans="1:12">
      <c r="A1285" s="396"/>
      <c r="B1285" s="396"/>
      <c r="C1285" s="396"/>
      <c r="D1285" s="396" t="s">
        <v>2149</v>
      </c>
      <c r="E1285" s="397" t="s">
        <v>145</v>
      </c>
      <c r="F1285" s="429" t="s">
        <v>12976</v>
      </c>
      <c r="G1285" s="430">
        <v>106475</v>
      </c>
      <c r="H1285" s="431" t="s">
        <v>15812</v>
      </c>
      <c r="I1285" s="430" t="s">
        <v>146</v>
      </c>
      <c r="J1285" s="396"/>
      <c r="K1285" s="432">
        <v>138.41999999999999</v>
      </c>
      <c r="L1285" s="396" t="s">
        <v>147</v>
      </c>
    </row>
    <row r="1286" spans="1:12">
      <c r="A1286" s="396"/>
      <c r="B1286" s="396"/>
      <c r="C1286" s="396"/>
      <c r="D1286" s="396" t="s">
        <v>1930</v>
      </c>
      <c r="E1286" s="397" t="s">
        <v>145</v>
      </c>
      <c r="F1286" s="429" t="s">
        <v>13086</v>
      </c>
      <c r="G1286" s="430">
        <v>106474</v>
      </c>
      <c r="H1286" s="431" t="s">
        <v>15813</v>
      </c>
      <c r="I1286" s="430" t="s">
        <v>146</v>
      </c>
      <c r="J1286" s="396"/>
      <c r="K1286" s="432">
        <v>105.18</v>
      </c>
      <c r="L1286" s="396" t="s">
        <v>147</v>
      </c>
    </row>
    <row r="1287" spans="1:12">
      <c r="A1287" s="396"/>
      <c r="B1287" s="396"/>
      <c r="C1287" s="396"/>
      <c r="D1287" s="396" t="s">
        <v>1930</v>
      </c>
      <c r="E1287" s="397" t="s">
        <v>145</v>
      </c>
      <c r="F1287" s="429" t="s">
        <v>13086</v>
      </c>
      <c r="G1287" s="430">
        <v>106473</v>
      </c>
      <c r="H1287" s="431" t="s">
        <v>15814</v>
      </c>
      <c r="I1287" s="430" t="s">
        <v>146</v>
      </c>
      <c r="J1287" s="396"/>
      <c r="K1287" s="432">
        <v>86.52</v>
      </c>
      <c r="L1287" s="396" t="s">
        <v>147</v>
      </c>
    </row>
    <row r="1288" spans="1:12">
      <c r="A1288" s="396"/>
      <c r="B1288" s="396"/>
      <c r="C1288" s="396"/>
      <c r="D1288" s="396" t="s">
        <v>1930</v>
      </c>
      <c r="E1288" s="397" t="s">
        <v>145</v>
      </c>
      <c r="F1288" s="429" t="s">
        <v>13086</v>
      </c>
      <c r="G1288" s="430">
        <v>101205</v>
      </c>
      <c r="H1288" s="431" t="s">
        <v>15815</v>
      </c>
      <c r="I1288" s="430" t="s">
        <v>146</v>
      </c>
      <c r="J1288" s="396"/>
      <c r="K1288" s="432">
        <v>34.270000000000003</v>
      </c>
      <c r="L1288" s="396" t="s">
        <v>147</v>
      </c>
    </row>
    <row r="1289" spans="1:12">
      <c r="A1289" s="396"/>
      <c r="B1289" s="396"/>
      <c r="C1289" s="396"/>
      <c r="D1289" s="396" t="s">
        <v>1930</v>
      </c>
      <c r="E1289" s="397" t="s">
        <v>145</v>
      </c>
      <c r="F1289" s="429" t="s">
        <v>13086</v>
      </c>
      <c r="G1289" s="430">
        <v>106463</v>
      </c>
      <c r="H1289" s="431" t="s">
        <v>15816</v>
      </c>
      <c r="I1289" s="430" t="s">
        <v>121</v>
      </c>
      <c r="J1289" s="396"/>
      <c r="K1289" s="432">
        <v>0</v>
      </c>
      <c r="L1289" s="396" t="s">
        <v>147</v>
      </c>
    </row>
    <row r="1290" spans="1:12">
      <c r="A1290" s="396"/>
      <c r="B1290" s="396"/>
      <c r="C1290" s="396"/>
      <c r="D1290" s="396" t="s">
        <v>411</v>
      </c>
      <c r="E1290" s="397" t="s">
        <v>145</v>
      </c>
      <c r="F1290" s="429" t="s">
        <v>12869</v>
      </c>
      <c r="G1290" s="430">
        <v>106457</v>
      </c>
      <c r="H1290" s="431" t="s">
        <v>15817</v>
      </c>
      <c r="I1290" s="430" t="s">
        <v>146</v>
      </c>
      <c r="J1290" s="396"/>
      <c r="K1290" s="432">
        <v>5.31</v>
      </c>
      <c r="L1290" s="396" t="s">
        <v>147</v>
      </c>
    </row>
    <row r="1291" spans="1:12">
      <c r="A1291" s="396"/>
      <c r="B1291" s="396"/>
      <c r="C1291" s="396"/>
      <c r="D1291" s="396" t="s">
        <v>277</v>
      </c>
      <c r="E1291" s="397" t="s">
        <v>145</v>
      </c>
      <c r="F1291" s="429" t="s">
        <v>12869</v>
      </c>
      <c r="G1291" s="430">
        <v>87905</v>
      </c>
      <c r="H1291" s="431" t="s">
        <v>12871</v>
      </c>
      <c r="I1291" s="430" t="s">
        <v>121</v>
      </c>
      <c r="J1291" s="396"/>
      <c r="K1291" s="432">
        <v>7.4</v>
      </c>
      <c r="L1291" s="396" t="s">
        <v>147</v>
      </c>
    </row>
    <row r="1292" spans="1:12">
      <c r="A1292" s="396"/>
      <c r="B1292" s="396"/>
      <c r="C1292" s="396"/>
      <c r="D1292" s="396" t="s">
        <v>543</v>
      </c>
      <c r="E1292" s="397" t="s">
        <v>145</v>
      </c>
      <c r="F1292" s="429" t="s">
        <v>12869</v>
      </c>
      <c r="G1292" s="430">
        <v>87904</v>
      </c>
      <c r="H1292" s="431" t="s">
        <v>12872</v>
      </c>
      <c r="I1292" s="430" t="s">
        <v>121</v>
      </c>
      <c r="J1292" s="396"/>
      <c r="K1292" s="432">
        <v>7.9</v>
      </c>
      <c r="L1292" s="396" t="s">
        <v>147</v>
      </c>
    </row>
    <row r="1293" spans="1:12">
      <c r="A1293" s="396"/>
      <c r="B1293" s="396"/>
      <c r="C1293" s="396"/>
      <c r="D1293" s="396" t="s">
        <v>543</v>
      </c>
      <c r="E1293" s="397" t="s">
        <v>145</v>
      </c>
      <c r="F1293" s="429" t="s">
        <v>12869</v>
      </c>
      <c r="G1293" s="430">
        <v>87908</v>
      </c>
      <c r="H1293" s="431" t="s">
        <v>12873</v>
      </c>
      <c r="I1293" s="430" t="s">
        <v>121</v>
      </c>
      <c r="J1293" s="396"/>
      <c r="K1293" s="432">
        <v>5.91</v>
      </c>
      <c r="L1293" s="396" t="s">
        <v>147</v>
      </c>
    </row>
    <row r="1294" spans="1:12">
      <c r="A1294" s="396"/>
      <c r="B1294" s="396"/>
      <c r="C1294" s="396"/>
      <c r="D1294" s="396" t="s">
        <v>543</v>
      </c>
      <c r="E1294" s="397" t="s">
        <v>145</v>
      </c>
      <c r="F1294" s="429" t="s">
        <v>12869</v>
      </c>
      <c r="G1294" s="430">
        <v>87907</v>
      </c>
      <c r="H1294" s="431" t="s">
        <v>12874</v>
      </c>
      <c r="I1294" s="430" t="s">
        <v>121</v>
      </c>
      <c r="J1294" s="396"/>
      <c r="K1294" s="432">
        <v>6.41</v>
      </c>
      <c r="L1294" s="396" t="s">
        <v>147</v>
      </c>
    </row>
    <row r="1295" spans="1:12">
      <c r="A1295" s="396"/>
      <c r="B1295" s="396"/>
      <c r="C1295" s="396"/>
      <c r="D1295" s="396" t="s">
        <v>543</v>
      </c>
      <c r="E1295" s="397" t="s">
        <v>145</v>
      </c>
      <c r="F1295" s="429" t="s">
        <v>12869</v>
      </c>
      <c r="G1295" s="430">
        <v>87903</v>
      </c>
      <c r="H1295" s="431" t="s">
        <v>12875</v>
      </c>
      <c r="I1295" s="430" t="s">
        <v>121</v>
      </c>
      <c r="J1295" s="396"/>
      <c r="K1295" s="432">
        <v>11.28</v>
      </c>
      <c r="L1295" s="396" t="s">
        <v>147</v>
      </c>
    </row>
    <row r="1296" spans="1:12">
      <c r="A1296" s="396"/>
      <c r="B1296" s="396"/>
      <c r="C1296" s="396"/>
      <c r="D1296" s="396" t="s">
        <v>543</v>
      </c>
      <c r="E1296" s="397" t="s">
        <v>145</v>
      </c>
      <c r="F1296" s="429" t="s">
        <v>12869</v>
      </c>
      <c r="G1296" s="430">
        <v>87902</v>
      </c>
      <c r="H1296" s="431" t="s">
        <v>12876</v>
      </c>
      <c r="I1296" s="430" t="s">
        <v>121</v>
      </c>
      <c r="J1296" s="396"/>
      <c r="K1296" s="432">
        <v>11.67</v>
      </c>
      <c r="L1296" s="396" t="s">
        <v>147</v>
      </c>
    </row>
    <row r="1297" spans="1:12">
      <c r="A1297" s="396"/>
      <c r="B1297" s="396"/>
      <c r="C1297" s="396"/>
      <c r="D1297" s="396" t="s">
        <v>543</v>
      </c>
      <c r="E1297" s="397" t="s">
        <v>145</v>
      </c>
      <c r="F1297" s="429" t="s">
        <v>12869</v>
      </c>
      <c r="G1297" s="430">
        <v>87900</v>
      </c>
      <c r="H1297" s="431" t="s">
        <v>12877</v>
      </c>
      <c r="I1297" s="430" t="s">
        <v>121</v>
      </c>
      <c r="J1297" s="396"/>
      <c r="K1297" s="432">
        <v>9.35</v>
      </c>
      <c r="L1297" s="396" t="s">
        <v>147</v>
      </c>
    </row>
    <row r="1298" spans="1:12">
      <c r="A1298" s="396"/>
      <c r="B1298" s="396"/>
      <c r="C1298" s="396"/>
      <c r="D1298" s="396" t="s">
        <v>543</v>
      </c>
      <c r="E1298" s="397" t="s">
        <v>145</v>
      </c>
      <c r="F1298" s="429" t="s">
        <v>12869</v>
      </c>
      <c r="G1298" s="430">
        <v>87899</v>
      </c>
      <c r="H1298" s="431" t="s">
        <v>12878</v>
      </c>
      <c r="I1298" s="430" t="s">
        <v>121</v>
      </c>
      <c r="J1298" s="396"/>
      <c r="K1298" s="432">
        <v>9.52</v>
      </c>
      <c r="L1298" s="396" t="s">
        <v>147</v>
      </c>
    </row>
    <row r="1299" spans="1:12">
      <c r="A1299" s="396"/>
      <c r="B1299" s="396"/>
      <c r="C1299" s="396"/>
      <c r="D1299" s="396" t="s">
        <v>543</v>
      </c>
      <c r="E1299" s="397" t="s">
        <v>145</v>
      </c>
      <c r="F1299" s="429" t="s">
        <v>12869</v>
      </c>
      <c r="G1299" s="430">
        <v>87894</v>
      </c>
      <c r="H1299" s="431" t="s">
        <v>12879</v>
      </c>
      <c r="I1299" s="430" t="s">
        <v>121</v>
      </c>
      <c r="J1299" s="396"/>
      <c r="K1299" s="432">
        <v>6.38</v>
      </c>
      <c r="L1299" s="396" t="s">
        <v>147</v>
      </c>
    </row>
    <row r="1300" spans="1:12">
      <c r="A1300" s="396"/>
      <c r="B1300" s="396"/>
      <c r="C1300" s="396"/>
      <c r="D1300" s="396" t="s">
        <v>411</v>
      </c>
      <c r="E1300" s="397" t="s">
        <v>145</v>
      </c>
      <c r="F1300" s="429" t="s">
        <v>12869</v>
      </c>
      <c r="G1300" s="430">
        <v>87893</v>
      </c>
      <c r="H1300" s="431" t="s">
        <v>12880</v>
      </c>
      <c r="I1300" s="430" t="s">
        <v>121</v>
      </c>
      <c r="J1300" s="396"/>
      <c r="K1300" s="432">
        <v>6.88</v>
      </c>
      <c r="L1300" s="396" t="s">
        <v>147</v>
      </c>
    </row>
    <row r="1301" spans="1:12">
      <c r="A1301" s="396"/>
      <c r="B1301" s="396"/>
      <c r="C1301" s="396"/>
      <c r="D1301" s="396" t="s">
        <v>277</v>
      </c>
      <c r="E1301" s="397" t="s">
        <v>145</v>
      </c>
      <c r="F1301" s="429" t="s">
        <v>12869</v>
      </c>
      <c r="G1301" s="430">
        <v>87897</v>
      </c>
      <c r="H1301" s="431" t="s">
        <v>12881</v>
      </c>
      <c r="I1301" s="430" t="s">
        <v>121</v>
      </c>
      <c r="J1301" s="396"/>
      <c r="K1301" s="432">
        <v>4.8899999999999997</v>
      </c>
      <c r="L1301" s="396" t="s">
        <v>147</v>
      </c>
    </row>
    <row r="1302" spans="1:12">
      <c r="A1302" s="396"/>
      <c r="B1302" s="396"/>
      <c r="C1302" s="396"/>
      <c r="D1302" s="396" t="s">
        <v>4432</v>
      </c>
      <c r="E1302" s="397" t="s">
        <v>145</v>
      </c>
      <c r="F1302" s="429" t="s">
        <v>12869</v>
      </c>
      <c r="G1302" s="430">
        <v>87896</v>
      </c>
      <c r="H1302" s="431" t="s">
        <v>4036</v>
      </c>
      <c r="I1302" s="430" t="s">
        <v>121</v>
      </c>
      <c r="J1302" s="396"/>
      <c r="K1302" s="432">
        <v>5.39</v>
      </c>
      <c r="L1302" s="396" t="s">
        <v>4588</v>
      </c>
    </row>
    <row r="1303" spans="1:12">
      <c r="A1303" s="396"/>
      <c r="B1303" s="396"/>
      <c r="C1303" s="396"/>
      <c r="D1303" s="396" t="s">
        <v>4432</v>
      </c>
      <c r="E1303" s="397" t="s">
        <v>145</v>
      </c>
      <c r="F1303" s="429" t="s">
        <v>12869</v>
      </c>
      <c r="G1303" s="430">
        <v>87892</v>
      </c>
      <c r="H1303" s="431" t="s">
        <v>12882</v>
      </c>
      <c r="I1303" s="430" t="s">
        <v>121</v>
      </c>
      <c r="J1303" s="396"/>
      <c r="K1303" s="432">
        <v>10.63</v>
      </c>
      <c r="L1303" s="396" t="s">
        <v>4588</v>
      </c>
    </row>
    <row r="1304" spans="1:12">
      <c r="A1304" s="396"/>
      <c r="B1304" s="396"/>
      <c r="C1304" s="396"/>
      <c r="D1304" s="396" t="s">
        <v>3455</v>
      </c>
      <c r="E1304" s="397" t="s">
        <v>145</v>
      </c>
      <c r="F1304" s="429" t="s">
        <v>12869</v>
      </c>
      <c r="G1304" s="430">
        <v>87891</v>
      </c>
      <c r="H1304" s="431" t="s">
        <v>4035</v>
      </c>
      <c r="I1304" s="430" t="s">
        <v>121</v>
      </c>
      <c r="J1304" s="396"/>
      <c r="K1304" s="432">
        <v>11.02</v>
      </c>
      <c r="L1304" s="396" t="s">
        <v>147</v>
      </c>
    </row>
    <row r="1305" spans="1:12">
      <c r="A1305" s="396"/>
      <c r="B1305" s="396"/>
      <c r="C1305" s="396"/>
      <c r="D1305" s="396" t="s">
        <v>2184</v>
      </c>
      <c r="E1305" s="397" t="s">
        <v>145</v>
      </c>
      <c r="F1305" s="429" t="s">
        <v>12869</v>
      </c>
      <c r="G1305" s="430">
        <v>87889</v>
      </c>
      <c r="H1305" s="431" t="s">
        <v>12883</v>
      </c>
      <c r="I1305" s="430" t="s">
        <v>121</v>
      </c>
      <c r="J1305" s="396"/>
      <c r="K1305" s="432">
        <v>8.6999999999999993</v>
      </c>
      <c r="L1305" s="396" t="s">
        <v>147</v>
      </c>
    </row>
    <row r="1306" spans="1:12">
      <c r="A1306" s="396"/>
      <c r="B1306" s="396"/>
      <c r="C1306" s="396"/>
      <c r="D1306" s="396" t="s">
        <v>1306</v>
      </c>
      <c r="E1306" s="397" t="s">
        <v>145</v>
      </c>
      <c r="F1306" s="429" t="s">
        <v>12870</v>
      </c>
      <c r="G1306" s="430">
        <v>87888</v>
      </c>
      <c r="H1306" s="431" t="s">
        <v>12884</v>
      </c>
      <c r="I1306" s="430" t="s">
        <v>121</v>
      </c>
      <c r="J1306" s="396"/>
      <c r="K1306" s="432">
        <v>8.8699999999999992</v>
      </c>
      <c r="L1306" s="396" t="s">
        <v>147</v>
      </c>
    </row>
    <row r="1307" spans="1:12">
      <c r="A1307" s="396"/>
      <c r="B1307" s="396"/>
      <c r="C1307" s="396"/>
      <c r="D1307" s="396" t="s">
        <v>1306</v>
      </c>
      <c r="E1307" s="397" t="s">
        <v>145</v>
      </c>
      <c r="F1307" s="429" t="s">
        <v>12870</v>
      </c>
      <c r="G1307" s="430">
        <v>104411</v>
      </c>
      <c r="H1307" s="431" t="s">
        <v>12885</v>
      </c>
      <c r="I1307" s="430" t="s">
        <v>121</v>
      </c>
      <c r="J1307" s="396"/>
      <c r="K1307" s="432">
        <v>4.4400000000000004</v>
      </c>
      <c r="L1307" s="396" t="s">
        <v>147</v>
      </c>
    </row>
    <row r="1308" spans="1:12">
      <c r="A1308" s="396"/>
      <c r="B1308" s="396"/>
      <c r="C1308" s="396"/>
      <c r="D1308" s="396" t="s">
        <v>1306</v>
      </c>
      <c r="E1308" s="397" t="s">
        <v>145</v>
      </c>
      <c r="F1308" s="429" t="s">
        <v>12870</v>
      </c>
      <c r="G1308" s="430">
        <v>104410</v>
      </c>
      <c r="H1308" s="431" t="s">
        <v>12886</v>
      </c>
      <c r="I1308" s="430" t="s">
        <v>121</v>
      </c>
      <c r="J1308" s="396"/>
      <c r="K1308" s="432">
        <v>5.01</v>
      </c>
      <c r="L1308" s="396" t="s">
        <v>147</v>
      </c>
    </row>
    <row r="1309" spans="1:12">
      <c r="A1309" s="396"/>
      <c r="B1309" s="396"/>
      <c r="C1309" s="396"/>
      <c r="D1309" s="396" t="s">
        <v>1306</v>
      </c>
      <c r="E1309" s="397" t="s">
        <v>145</v>
      </c>
      <c r="F1309" s="429" t="s">
        <v>12870</v>
      </c>
      <c r="G1309" s="430">
        <v>87879</v>
      </c>
      <c r="H1309" s="431" t="s">
        <v>12887</v>
      </c>
      <c r="I1309" s="430" t="s">
        <v>121</v>
      </c>
      <c r="J1309" s="396"/>
      <c r="K1309" s="432">
        <v>4.21</v>
      </c>
      <c r="L1309" s="396" t="s">
        <v>147</v>
      </c>
    </row>
    <row r="1310" spans="1:12">
      <c r="A1310" s="396"/>
      <c r="B1310" s="396"/>
      <c r="C1310" s="396"/>
      <c r="D1310" s="396" t="s">
        <v>1306</v>
      </c>
      <c r="E1310" s="397" t="s">
        <v>145</v>
      </c>
      <c r="F1310" s="429" t="s">
        <v>12870</v>
      </c>
      <c r="G1310" s="430">
        <v>87878</v>
      </c>
      <c r="H1310" s="431" t="s">
        <v>12888</v>
      </c>
      <c r="I1310" s="430" t="s">
        <v>121</v>
      </c>
      <c r="J1310" s="396"/>
      <c r="K1310" s="432">
        <v>4.71</v>
      </c>
      <c r="L1310" s="396" t="s">
        <v>147</v>
      </c>
    </row>
    <row r="1311" spans="1:12">
      <c r="A1311" s="396"/>
      <c r="B1311" s="396"/>
      <c r="C1311" s="396"/>
      <c r="D1311" s="396" t="s">
        <v>1306</v>
      </c>
      <c r="E1311" s="397" t="s">
        <v>145</v>
      </c>
      <c r="F1311" s="429" t="s">
        <v>12870</v>
      </c>
      <c r="G1311" s="430">
        <v>87885</v>
      </c>
      <c r="H1311" s="431" t="s">
        <v>4032</v>
      </c>
      <c r="I1311" s="430" t="s">
        <v>121</v>
      </c>
      <c r="J1311" s="396"/>
      <c r="K1311" s="432">
        <v>9.17</v>
      </c>
      <c r="L1311" s="396" t="s">
        <v>147</v>
      </c>
    </row>
    <row r="1312" spans="1:12">
      <c r="A1312" s="396"/>
      <c r="B1312" s="396"/>
      <c r="C1312" s="396"/>
      <c r="D1312" s="396" t="s">
        <v>1306</v>
      </c>
      <c r="E1312" s="397" t="s">
        <v>145</v>
      </c>
      <c r="F1312" s="429" t="s">
        <v>12870</v>
      </c>
      <c r="G1312" s="430">
        <v>87884</v>
      </c>
      <c r="H1312" s="431" t="s">
        <v>4031</v>
      </c>
      <c r="I1312" s="430" t="s">
        <v>121</v>
      </c>
      <c r="J1312" s="396"/>
      <c r="K1312" s="432">
        <v>9.56</v>
      </c>
      <c r="L1312" s="396" t="s">
        <v>147</v>
      </c>
    </row>
    <row r="1313" spans="1:12">
      <c r="A1313" s="396"/>
      <c r="B1313" s="396"/>
      <c r="C1313" s="396"/>
      <c r="D1313" s="396" t="s">
        <v>1306</v>
      </c>
      <c r="E1313" s="397" t="s">
        <v>145</v>
      </c>
      <c r="F1313" s="429" t="s">
        <v>12870</v>
      </c>
      <c r="G1313" s="430">
        <v>87882</v>
      </c>
      <c r="H1313" s="431" t="s">
        <v>4030</v>
      </c>
      <c r="I1313" s="430" t="s">
        <v>121</v>
      </c>
      <c r="J1313" s="396"/>
      <c r="K1313" s="432">
        <v>7.24</v>
      </c>
      <c r="L1313" s="396" t="s">
        <v>147</v>
      </c>
    </row>
    <row r="1314" spans="1:12">
      <c r="A1314" s="396"/>
      <c r="B1314" s="396"/>
      <c r="C1314" s="396"/>
      <c r="D1314" s="396" t="s">
        <v>1306</v>
      </c>
      <c r="E1314" s="397" t="s">
        <v>145</v>
      </c>
      <c r="F1314" s="429" t="s">
        <v>12870</v>
      </c>
      <c r="G1314" s="430">
        <v>87881</v>
      </c>
      <c r="H1314" s="431" t="s">
        <v>4029</v>
      </c>
      <c r="I1314" s="430" t="s">
        <v>121</v>
      </c>
      <c r="J1314" s="396"/>
      <c r="K1314" s="432">
        <v>7.41</v>
      </c>
      <c r="L1314" s="396" t="s">
        <v>147</v>
      </c>
    </row>
    <row r="1315" spans="1:12">
      <c r="A1315" s="396"/>
      <c r="B1315" s="396"/>
      <c r="C1315" s="396"/>
      <c r="D1315" s="396" t="s">
        <v>1306</v>
      </c>
      <c r="E1315" s="397" t="s">
        <v>145</v>
      </c>
      <c r="F1315" s="429" t="s">
        <v>12870</v>
      </c>
      <c r="G1315" s="430">
        <v>87887</v>
      </c>
      <c r="H1315" s="431" t="s">
        <v>4034</v>
      </c>
      <c r="I1315" s="430" t="s">
        <v>121</v>
      </c>
      <c r="J1315" s="396"/>
      <c r="K1315" s="432">
        <v>15.41</v>
      </c>
      <c r="L1315" s="396" t="s">
        <v>147</v>
      </c>
    </row>
    <row r="1316" spans="1:12">
      <c r="A1316" s="396"/>
      <c r="B1316" s="396"/>
      <c r="C1316" s="396"/>
      <c r="D1316" s="396" t="s">
        <v>1306</v>
      </c>
      <c r="E1316" s="397" t="s">
        <v>145</v>
      </c>
      <c r="F1316" s="429" t="s">
        <v>12870</v>
      </c>
      <c r="G1316" s="430">
        <v>87886</v>
      </c>
      <c r="H1316" s="431" t="s">
        <v>4033</v>
      </c>
      <c r="I1316" s="430" t="s">
        <v>121</v>
      </c>
      <c r="J1316" s="396"/>
      <c r="K1316" s="432">
        <v>16.23</v>
      </c>
      <c r="L1316" s="396" t="s">
        <v>147</v>
      </c>
    </row>
    <row r="1317" spans="1:12">
      <c r="A1317" s="396"/>
      <c r="B1317" s="396"/>
      <c r="C1317" s="396"/>
      <c r="D1317" s="396" t="s">
        <v>1306</v>
      </c>
      <c r="E1317" s="397" t="s">
        <v>145</v>
      </c>
      <c r="F1317" s="429" t="s">
        <v>12870</v>
      </c>
      <c r="G1317" s="430">
        <v>87911</v>
      </c>
      <c r="H1317" s="431" t="s">
        <v>4038</v>
      </c>
      <c r="I1317" s="430" t="s">
        <v>121</v>
      </c>
      <c r="J1317" s="396"/>
      <c r="K1317" s="432">
        <v>20.29</v>
      </c>
      <c r="L1317" s="396" t="s">
        <v>147</v>
      </c>
    </row>
    <row r="1318" spans="1:12">
      <c r="A1318" s="396"/>
      <c r="B1318" s="396"/>
      <c r="C1318" s="396"/>
      <c r="D1318" s="396" t="s">
        <v>1306</v>
      </c>
      <c r="E1318" s="397" t="s">
        <v>145</v>
      </c>
      <c r="F1318" s="429" t="s">
        <v>12870</v>
      </c>
      <c r="G1318" s="430">
        <v>87910</v>
      </c>
      <c r="H1318" s="431" t="s">
        <v>4037</v>
      </c>
      <c r="I1318" s="430" t="s">
        <v>121</v>
      </c>
      <c r="J1318" s="396"/>
      <c r="K1318" s="432">
        <v>21.11</v>
      </c>
      <c r="L1318" s="396" t="s">
        <v>147</v>
      </c>
    </row>
    <row r="1319" spans="1:12">
      <c r="A1319" s="396"/>
      <c r="B1319" s="396"/>
      <c r="C1319" s="396"/>
      <c r="D1319" s="396" t="s">
        <v>1306</v>
      </c>
      <c r="E1319" s="397" t="s">
        <v>145</v>
      </c>
      <c r="F1319" s="429" t="s">
        <v>12870</v>
      </c>
      <c r="G1319" s="430">
        <v>103686</v>
      </c>
      <c r="H1319" s="431" t="s">
        <v>1788</v>
      </c>
      <c r="I1319" s="430" t="s">
        <v>1164</v>
      </c>
      <c r="J1319" s="396"/>
      <c r="K1319" s="432">
        <v>739.96</v>
      </c>
      <c r="L1319" s="396" t="s">
        <v>147</v>
      </c>
    </row>
    <row r="1320" spans="1:12">
      <c r="A1320" s="396"/>
      <c r="B1320" s="396"/>
      <c r="C1320" s="396"/>
      <c r="D1320" s="396" t="s">
        <v>1306</v>
      </c>
      <c r="E1320" s="397" t="s">
        <v>145</v>
      </c>
      <c r="F1320" s="429" t="s">
        <v>12870</v>
      </c>
      <c r="G1320" s="430">
        <v>103685</v>
      </c>
      <c r="H1320" s="431" t="s">
        <v>1787</v>
      </c>
      <c r="I1320" s="430" t="s">
        <v>1164</v>
      </c>
      <c r="J1320" s="396"/>
      <c r="K1320" s="432">
        <v>684.64</v>
      </c>
      <c r="L1320" s="396" t="s">
        <v>147</v>
      </c>
    </row>
    <row r="1321" spans="1:12">
      <c r="A1321" s="396"/>
      <c r="B1321" s="396"/>
      <c r="C1321" s="396"/>
      <c r="D1321" s="396" t="s">
        <v>1306</v>
      </c>
      <c r="E1321" s="397" t="s">
        <v>145</v>
      </c>
      <c r="F1321" s="429" t="s">
        <v>12870</v>
      </c>
      <c r="G1321" s="430">
        <v>103669</v>
      </c>
      <c r="H1321" s="431" t="s">
        <v>12890</v>
      </c>
      <c r="I1321" s="430" t="s">
        <v>1164</v>
      </c>
      <c r="J1321" s="396"/>
      <c r="K1321" s="432">
        <v>955.76</v>
      </c>
      <c r="L1321" s="396" t="s">
        <v>147</v>
      </c>
    </row>
    <row r="1322" spans="1:12">
      <c r="A1322" s="396"/>
      <c r="B1322" s="396"/>
      <c r="C1322" s="396"/>
      <c r="D1322" s="396" t="s">
        <v>1306</v>
      </c>
      <c r="E1322" s="397" t="s">
        <v>145</v>
      </c>
      <c r="F1322" s="429" t="s">
        <v>12870</v>
      </c>
      <c r="G1322" s="430">
        <v>103672</v>
      </c>
      <c r="H1322" s="431" t="s">
        <v>1776</v>
      </c>
      <c r="I1322" s="430" t="s">
        <v>1164</v>
      </c>
      <c r="J1322" s="396"/>
      <c r="K1322" s="432">
        <v>680.13</v>
      </c>
      <c r="L1322" s="396" t="s">
        <v>147</v>
      </c>
    </row>
    <row r="1323" spans="1:12">
      <c r="A1323" s="396"/>
      <c r="B1323" s="396"/>
      <c r="C1323" s="396"/>
      <c r="D1323" s="396" t="s">
        <v>1306</v>
      </c>
      <c r="E1323" s="397" t="s">
        <v>145</v>
      </c>
      <c r="F1323" s="429" t="s">
        <v>12870</v>
      </c>
      <c r="G1323" s="430">
        <v>103671</v>
      </c>
      <c r="H1323" s="431" t="s">
        <v>1775</v>
      </c>
      <c r="I1323" s="430" t="s">
        <v>1164</v>
      </c>
      <c r="J1323" s="396"/>
      <c r="K1323" s="432">
        <v>725.67</v>
      </c>
      <c r="L1323" s="396" t="s">
        <v>147</v>
      </c>
    </row>
    <row r="1324" spans="1:12">
      <c r="A1324" s="396"/>
      <c r="B1324" s="396"/>
      <c r="C1324" s="396"/>
      <c r="D1324" s="396" t="s">
        <v>1306</v>
      </c>
      <c r="E1324" s="397" t="s">
        <v>145</v>
      </c>
      <c r="F1324" s="429" t="s">
        <v>12870</v>
      </c>
      <c r="G1324" s="430">
        <v>103688</v>
      </c>
      <c r="H1324" s="431" t="s">
        <v>1790</v>
      </c>
      <c r="I1324" s="430" t="s">
        <v>1164</v>
      </c>
      <c r="J1324" s="396"/>
      <c r="K1324" s="432">
        <v>842.52</v>
      </c>
      <c r="L1324" s="396" t="s">
        <v>147</v>
      </c>
    </row>
    <row r="1325" spans="1:12">
      <c r="A1325" s="396"/>
      <c r="B1325" s="396"/>
      <c r="C1325" s="396"/>
      <c r="D1325" s="396" t="s">
        <v>1306</v>
      </c>
      <c r="E1325" s="397" t="s">
        <v>145</v>
      </c>
      <c r="F1325" s="429" t="s">
        <v>12870</v>
      </c>
      <c r="G1325" s="430">
        <v>103687</v>
      </c>
      <c r="H1325" s="431" t="s">
        <v>1789</v>
      </c>
      <c r="I1325" s="430" t="s">
        <v>1164</v>
      </c>
      <c r="J1325" s="396"/>
      <c r="K1325" s="432">
        <v>1063.99</v>
      </c>
      <c r="L1325" s="396" t="s">
        <v>147</v>
      </c>
    </row>
    <row r="1326" spans="1:12">
      <c r="A1326" s="396"/>
      <c r="B1326" s="396"/>
      <c r="C1326" s="396"/>
      <c r="D1326" s="396" t="s">
        <v>1306</v>
      </c>
      <c r="E1326" s="397" t="s">
        <v>145</v>
      </c>
      <c r="F1326" s="429" t="s">
        <v>12870</v>
      </c>
      <c r="G1326" s="430">
        <v>103684</v>
      </c>
      <c r="H1326" s="431" t="s">
        <v>1786</v>
      </c>
      <c r="I1326" s="430" t="s">
        <v>1164</v>
      </c>
      <c r="J1326" s="396"/>
      <c r="K1326" s="432">
        <v>695.83</v>
      </c>
      <c r="L1326" s="396" t="s">
        <v>147</v>
      </c>
    </row>
    <row r="1327" spans="1:12">
      <c r="A1327" s="396"/>
      <c r="B1327" s="396"/>
      <c r="C1327" s="396"/>
      <c r="D1327" s="396" t="s">
        <v>1306</v>
      </c>
      <c r="E1327" s="397" t="s">
        <v>145</v>
      </c>
      <c r="F1327" s="429" t="s">
        <v>12870</v>
      </c>
      <c r="G1327" s="430">
        <v>103681</v>
      </c>
      <c r="H1327" s="431" t="s">
        <v>1783</v>
      </c>
      <c r="I1327" s="430" t="s">
        <v>1164</v>
      </c>
      <c r="J1327" s="396"/>
      <c r="K1327" s="432">
        <v>748.85</v>
      </c>
      <c r="L1327" s="396" t="s">
        <v>147</v>
      </c>
    </row>
    <row r="1328" spans="1:12">
      <c r="A1328" s="396"/>
      <c r="B1328" s="396"/>
      <c r="C1328" s="396"/>
      <c r="D1328" s="396" t="s">
        <v>1306</v>
      </c>
      <c r="E1328" s="397" t="s">
        <v>145</v>
      </c>
      <c r="F1328" s="429" t="s">
        <v>12870</v>
      </c>
      <c r="G1328" s="430">
        <v>103679</v>
      </c>
      <c r="H1328" s="431" t="s">
        <v>1781</v>
      </c>
      <c r="I1328" s="430" t="s">
        <v>1164</v>
      </c>
      <c r="J1328" s="396"/>
      <c r="K1328" s="432">
        <v>808.87</v>
      </c>
      <c r="L1328" s="396" t="s">
        <v>147</v>
      </c>
    </row>
    <row r="1329" spans="1:12">
      <c r="A1329" s="396"/>
      <c r="B1329" s="396"/>
      <c r="C1329" s="396"/>
      <c r="D1329" s="396" t="s">
        <v>1306</v>
      </c>
      <c r="E1329" s="397" t="s">
        <v>145</v>
      </c>
      <c r="F1329" s="429" t="s">
        <v>12870</v>
      </c>
      <c r="G1329" s="430">
        <v>103677</v>
      </c>
      <c r="H1329" s="431" t="s">
        <v>12891</v>
      </c>
      <c r="I1329" s="430" t="s">
        <v>1164</v>
      </c>
      <c r="J1329" s="396"/>
      <c r="K1329" s="432">
        <v>847.63</v>
      </c>
      <c r="L1329" s="396" t="s">
        <v>147</v>
      </c>
    </row>
    <row r="1330" spans="1:12">
      <c r="A1330" s="396"/>
      <c r="B1330" s="396"/>
      <c r="C1330" s="396"/>
      <c r="D1330" s="396" t="s">
        <v>1306</v>
      </c>
      <c r="E1330" s="397" t="s">
        <v>145</v>
      </c>
      <c r="F1330" s="429" t="s">
        <v>12870</v>
      </c>
      <c r="G1330" s="430">
        <v>103675</v>
      </c>
      <c r="H1330" s="431" t="s">
        <v>1779</v>
      </c>
      <c r="I1330" s="430" t="s">
        <v>1164</v>
      </c>
      <c r="J1330" s="396"/>
      <c r="K1330" s="432">
        <v>680.3</v>
      </c>
      <c r="L1330" s="396" t="s">
        <v>147</v>
      </c>
    </row>
    <row r="1331" spans="1:12">
      <c r="A1331" s="396"/>
      <c r="B1331" s="396"/>
      <c r="C1331" s="396"/>
      <c r="D1331" s="396" t="s">
        <v>1306</v>
      </c>
      <c r="E1331" s="397" t="s">
        <v>145</v>
      </c>
      <c r="F1331" s="429" t="s">
        <v>12870</v>
      </c>
      <c r="G1331" s="430">
        <v>103680</v>
      </c>
      <c r="H1331" s="431" t="s">
        <v>1782</v>
      </c>
      <c r="I1331" s="430" t="s">
        <v>1164</v>
      </c>
      <c r="J1331" s="396"/>
      <c r="K1331" s="432">
        <v>853.16</v>
      </c>
      <c r="L1331" s="396" t="s">
        <v>147</v>
      </c>
    </row>
    <row r="1332" spans="1:12">
      <c r="A1332" s="396"/>
      <c r="B1332" s="396"/>
      <c r="C1332" s="396"/>
      <c r="D1332" s="396" t="s">
        <v>1306</v>
      </c>
      <c r="E1332" s="397" t="s">
        <v>145</v>
      </c>
      <c r="F1332" s="429" t="s">
        <v>12870</v>
      </c>
      <c r="G1332" s="430">
        <v>103678</v>
      </c>
      <c r="H1332" s="431" t="s">
        <v>12892</v>
      </c>
      <c r="I1332" s="430" t="s">
        <v>1164</v>
      </c>
      <c r="J1332" s="396"/>
      <c r="K1332" s="432">
        <v>915.18</v>
      </c>
      <c r="L1332" s="396" t="s">
        <v>147</v>
      </c>
    </row>
    <row r="1333" spans="1:12">
      <c r="A1333" s="396"/>
      <c r="B1333" s="396"/>
      <c r="C1333" s="396"/>
      <c r="D1333" s="396" t="s">
        <v>1306</v>
      </c>
      <c r="E1333" s="397" t="s">
        <v>145</v>
      </c>
      <c r="F1333" s="429" t="s">
        <v>12870</v>
      </c>
      <c r="G1333" s="430">
        <v>103676</v>
      </c>
      <c r="H1333" s="431" t="s">
        <v>1780</v>
      </c>
      <c r="I1333" s="430" t="s">
        <v>1164</v>
      </c>
      <c r="J1333" s="396"/>
      <c r="K1333" s="432">
        <v>1002.35</v>
      </c>
      <c r="L1333" s="396" t="s">
        <v>147</v>
      </c>
    </row>
    <row r="1334" spans="1:12">
      <c r="A1334" s="396"/>
      <c r="B1334" s="396"/>
      <c r="C1334" s="396"/>
      <c r="D1334" s="396" t="s">
        <v>3585</v>
      </c>
      <c r="E1334" s="397" t="s">
        <v>145</v>
      </c>
      <c r="F1334" s="429" t="s">
        <v>12808</v>
      </c>
      <c r="G1334" s="430">
        <v>103674</v>
      </c>
      <c r="H1334" s="431" t="s">
        <v>1778</v>
      </c>
      <c r="I1334" s="430" t="s">
        <v>1164</v>
      </c>
      <c r="J1334" s="396"/>
      <c r="K1334" s="432">
        <v>698.28</v>
      </c>
      <c r="L1334" s="396" t="s">
        <v>147</v>
      </c>
    </row>
    <row r="1335" spans="1:12">
      <c r="A1335" s="396"/>
      <c r="B1335" s="396"/>
      <c r="C1335" s="396"/>
      <c r="D1335" s="396" t="s">
        <v>543</v>
      </c>
      <c r="E1335" s="397" t="s">
        <v>145</v>
      </c>
      <c r="F1335" s="429" t="s">
        <v>13423</v>
      </c>
      <c r="G1335" s="430">
        <v>103683</v>
      </c>
      <c r="H1335" s="431" t="s">
        <v>1785</v>
      </c>
      <c r="I1335" s="430" t="s">
        <v>1164</v>
      </c>
      <c r="J1335" s="396"/>
      <c r="K1335" s="432">
        <v>1230.3699999999999</v>
      </c>
      <c r="L1335" s="396" t="s">
        <v>147</v>
      </c>
    </row>
    <row r="1336" spans="1:12">
      <c r="A1336" s="396"/>
      <c r="B1336" s="396"/>
      <c r="C1336" s="396"/>
      <c r="D1336" s="396" t="s">
        <v>543</v>
      </c>
      <c r="E1336" s="397" t="s">
        <v>145</v>
      </c>
      <c r="F1336" s="429" t="s">
        <v>13423</v>
      </c>
      <c r="G1336" s="430">
        <v>103682</v>
      </c>
      <c r="H1336" s="431" t="s">
        <v>1784</v>
      </c>
      <c r="I1336" s="430" t="s">
        <v>1164</v>
      </c>
      <c r="J1336" s="396"/>
      <c r="K1336" s="432">
        <v>967.85</v>
      </c>
      <c r="L1336" s="396" t="s">
        <v>147</v>
      </c>
    </row>
    <row r="1337" spans="1:12">
      <c r="A1337" s="396"/>
      <c r="B1337" s="396"/>
      <c r="C1337" s="396"/>
      <c r="D1337" s="396" t="s">
        <v>543</v>
      </c>
      <c r="E1337" s="397" t="s">
        <v>145</v>
      </c>
      <c r="F1337" s="429" t="s">
        <v>13423</v>
      </c>
      <c r="G1337" s="430">
        <v>103670</v>
      </c>
      <c r="H1337" s="431" t="s">
        <v>1774</v>
      </c>
      <c r="I1337" s="430" t="s">
        <v>1164</v>
      </c>
      <c r="J1337" s="396"/>
      <c r="K1337" s="432">
        <v>274.62</v>
      </c>
      <c r="L1337" s="396" t="s">
        <v>147</v>
      </c>
    </row>
    <row r="1338" spans="1:12">
      <c r="A1338" s="396"/>
      <c r="B1338" s="396"/>
      <c r="C1338" s="396"/>
      <c r="D1338" s="396" t="s">
        <v>3680</v>
      </c>
      <c r="E1338" s="397" t="s">
        <v>145</v>
      </c>
      <c r="F1338" s="429" t="s">
        <v>13423</v>
      </c>
      <c r="G1338" s="430">
        <v>103673</v>
      </c>
      <c r="H1338" s="431" t="s">
        <v>1777</v>
      </c>
      <c r="I1338" s="430" t="s">
        <v>1164</v>
      </c>
      <c r="J1338" s="396"/>
      <c r="K1338" s="432">
        <v>38.19</v>
      </c>
      <c r="L1338" s="396" t="s">
        <v>147</v>
      </c>
    </row>
    <row r="1339" spans="1:12">
      <c r="A1339" s="396"/>
      <c r="B1339" s="396"/>
      <c r="C1339" s="396"/>
      <c r="D1339" s="396" t="s">
        <v>3680</v>
      </c>
      <c r="E1339" s="397" t="s">
        <v>145</v>
      </c>
      <c r="F1339" s="429" t="s">
        <v>13423</v>
      </c>
      <c r="G1339" s="430">
        <v>91084</v>
      </c>
      <c r="H1339" s="431" t="s">
        <v>12894</v>
      </c>
      <c r="I1339" s="430" t="s">
        <v>121</v>
      </c>
      <c r="J1339" s="396"/>
      <c r="K1339" s="432">
        <v>232.6</v>
      </c>
      <c r="L1339" s="396" t="s">
        <v>147</v>
      </c>
    </row>
    <row r="1340" spans="1:12">
      <c r="A1340" s="396"/>
      <c r="B1340" s="396"/>
      <c r="C1340" s="396"/>
      <c r="D1340" s="396" t="s">
        <v>3680</v>
      </c>
      <c r="E1340" s="397" t="s">
        <v>145</v>
      </c>
      <c r="F1340" s="429" t="s">
        <v>13423</v>
      </c>
      <c r="G1340" s="430">
        <v>91080</v>
      </c>
      <c r="H1340" s="431" t="s">
        <v>12895</v>
      </c>
      <c r="I1340" s="430" t="s">
        <v>121</v>
      </c>
      <c r="J1340" s="396"/>
      <c r="K1340" s="432">
        <v>192.42</v>
      </c>
      <c r="L1340" s="396" t="s">
        <v>147</v>
      </c>
    </row>
    <row r="1341" spans="1:12">
      <c r="A1341" s="396"/>
      <c r="B1341" s="396"/>
      <c r="C1341" s="396"/>
      <c r="D1341" s="396" t="s">
        <v>1166</v>
      </c>
      <c r="E1341" s="397" t="s">
        <v>145</v>
      </c>
      <c r="F1341" s="429" t="s">
        <v>13452</v>
      </c>
      <c r="G1341" s="430">
        <v>91101</v>
      </c>
      <c r="H1341" s="431" t="s">
        <v>12896</v>
      </c>
      <c r="I1341" s="430" t="s">
        <v>121</v>
      </c>
      <c r="J1341" s="396"/>
      <c r="K1341" s="432">
        <v>218.9</v>
      </c>
      <c r="L1341" s="396" t="s">
        <v>147</v>
      </c>
    </row>
    <row r="1342" spans="1:12">
      <c r="A1342" s="396"/>
      <c r="B1342" s="396"/>
      <c r="C1342" s="396"/>
      <c r="D1342" s="396" t="s">
        <v>1166</v>
      </c>
      <c r="E1342" s="397" t="s">
        <v>145</v>
      </c>
      <c r="F1342" s="429" t="s">
        <v>13452</v>
      </c>
      <c r="G1342" s="430">
        <v>91097</v>
      </c>
      <c r="H1342" s="431" t="s">
        <v>12897</v>
      </c>
      <c r="I1342" s="430" t="s">
        <v>121</v>
      </c>
      <c r="J1342" s="396"/>
      <c r="K1342" s="432">
        <v>187.31</v>
      </c>
      <c r="L1342" s="396" t="s">
        <v>147</v>
      </c>
    </row>
    <row r="1343" spans="1:12">
      <c r="A1343" s="396"/>
      <c r="B1343" s="396"/>
      <c r="C1343" s="396"/>
      <c r="D1343" s="396" t="s">
        <v>144</v>
      </c>
      <c r="E1343" s="397" t="s">
        <v>145</v>
      </c>
      <c r="F1343" s="429" t="s">
        <v>12709</v>
      </c>
      <c r="G1343" s="430">
        <v>91082</v>
      </c>
      <c r="H1343" s="431" t="s">
        <v>12898</v>
      </c>
      <c r="I1343" s="430" t="s">
        <v>121</v>
      </c>
      <c r="J1343" s="396"/>
      <c r="K1343" s="432">
        <v>212.64</v>
      </c>
      <c r="L1343" s="396" t="s">
        <v>147</v>
      </c>
    </row>
    <row r="1344" spans="1:12">
      <c r="A1344" s="396"/>
      <c r="B1344" s="396"/>
      <c r="C1344" s="396"/>
      <c r="D1344" s="396" t="s">
        <v>2149</v>
      </c>
      <c r="E1344" s="397" t="s">
        <v>145</v>
      </c>
      <c r="F1344" s="429" t="s">
        <v>12976</v>
      </c>
      <c r="G1344" s="430">
        <v>91078</v>
      </c>
      <c r="H1344" s="431" t="s">
        <v>12899</v>
      </c>
      <c r="I1344" s="430" t="s">
        <v>121</v>
      </c>
      <c r="J1344" s="396"/>
      <c r="K1344" s="432">
        <v>183.01</v>
      </c>
      <c r="L1344" s="396" t="s">
        <v>147</v>
      </c>
    </row>
    <row r="1345" spans="1:12">
      <c r="A1345" s="396"/>
      <c r="B1345" s="396"/>
      <c r="C1345" s="396"/>
      <c r="D1345" s="396" t="s">
        <v>1208</v>
      </c>
      <c r="E1345" s="397" t="s">
        <v>145</v>
      </c>
      <c r="F1345" s="429" t="s">
        <v>12976</v>
      </c>
      <c r="G1345" s="430">
        <v>91099</v>
      </c>
      <c r="H1345" s="431" t="s">
        <v>12900</v>
      </c>
      <c r="I1345" s="430" t="s">
        <v>121</v>
      </c>
      <c r="J1345" s="396"/>
      <c r="K1345" s="432">
        <v>203.24</v>
      </c>
      <c r="L1345" s="396" t="s">
        <v>147</v>
      </c>
    </row>
    <row r="1346" spans="1:12">
      <c r="A1346" s="396"/>
      <c r="B1346" s="396"/>
      <c r="C1346" s="396"/>
      <c r="D1346" s="396" t="s">
        <v>1930</v>
      </c>
      <c r="E1346" s="397" t="s">
        <v>145</v>
      </c>
      <c r="F1346" s="429" t="s">
        <v>13086</v>
      </c>
      <c r="G1346" s="430">
        <v>91095</v>
      </c>
      <c r="H1346" s="431" t="s">
        <v>12901</v>
      </c>
      <c r="I1346" s="430" t="s">
        <v>121</v>
      </c>
      <c r="J1346" s="396"/>
      <c r="K1346" s="432">
        <v>179.02</v>
      </c>
      <c r="L1346" s="396" t="s">
        <v>147</v>
      </c>
    </row>
    <row r="1347" spans="1:12">
      <c r="A1347" s="396"/>
      <c r="B1347" s="396"/>
      <c r="C1347" s="396"/>
      <c r="D1347" s="396" t="s">
        <v>1930</v>
      </c>
      <c r="E1347" s="397" t="s">
        <v>145</v>
      </c>
      <c r="F1347" s="429" t="s">
        <v>13086</v>
      </c>
      <c r="G1347" s="430">
        <v>91076</v>
      </c>
      <c r="H1347" s="431" t="s">
        <v>12902</v>
      </c>
      <c r="I1347" s="430" t="s">
        <v>121</v>
      </c>
      <c r="J1347" s="396"/>
      <c r="K1347" s="432">
        <v>270.66000000000003</v>
      </c>
      <c r="L1347" s="396" t="s">
        <v>147</v>
      </c>
    </row>
    <row r="1348" spans="1:12">
      <c r="A1348" s="396"/>
      <c r="B1348" s="396"/>
      <c r="C1348" s="396"/>
      <c r="D1348" s="396" t="s">
        <v>1930</v>
      </c>
      <c r="E1348" s="397" t="s">
        <v>145</v>
      </c>
      <c r="F1348" s="429" t="s">
        <v>13086</v>
      </c>
      <c r="G1348" s="430">
        <v>91072</v>
      </c>
      <c r="H1348" s="431" t="s">
        <v>12903</v>
      </c>
      <c r="I1348" s="430" t="s">
        <v>121</v>
      </c>
      <c r="J1348" s="396"/>
      <c r="K1348" s="432">
        <v>238.91</v>
      </c>
      <c r="L1348" s="396" t="s">
        <v>147</v>
      </c>
    </row>
    <row r="1349" spans="1:12">
      <c r="A1349" s="396"/>
      <c r="B1349" s="396"/>
      <c r="C1349" s="396"/>
      <c r="D1349" s="396" t="s">
        <v>1930</v>
      </c>
      <c r="E1349" s="397" t="s">
        <v>145</v>
      </c>
      <c r="F1349" s="429" t="s">
        <v>13086</v>
      </c>
      <c r="G1349" s="430">
        <v>91093</v>
      </c>
      <c r="H1349" s="431" t="s">
        <v>12904</v>
      </c>
      <c r="I1349" s="430" t="s">
        <v>121</v>
      </c>
      <c r="J1349" s="396"/>
      <c r="K1349" s="432">
        <v>277.7</v>
      </c>
      <c r="L1349" s="396" t="s">
        <v>147</v>
      </c>
    </row>
    <row r="1350" spans="1:12">
      <c r="A1350" s="396"/>
      <c r="B1350" s="396"/>
      <c r="C1350" s="396"/>
      <c r="D1350" s="396" t="s">
        <v>2149</v>
      </c>
      <c r="E1350" s="397" t="s">
        <v>145</v>
      </c>
      <c r="F1350" s="429" t="s">
        <v>12976</v>
      </c>
      <c r="G1350" s="430">
        <v>91089</v>
      </c>
      <c r="H1350" s="431" t="s">
        <v>12905</v>
      </c>
      <c r="I1350" s="430" t="s">
        <v>121</v>
      </c>
      <c r="J1350" s="396"/>
      <c r="K1350" s="432">
        <v>251.72</v>
      </c>
      <c r="L1350" s="396" t="s">
        <v>147</v>
      </c>
    </row>
    <row r="1351" spans="1:12">
      <c r="A1351" s="396"/>
      <c r="B1351" s="396"/>
      <c r="C1351" s="396"/>
      <c r="D1351" s="396" t="s">
        <v>2149</v>
      </c>
      <c r="E1351" s="397" t="s">
        <v>145</v>
      </c>
      <c r="F1351" s="429" t="s">
        <v>12976</v>
      </c>
      <c r="G1351" s="430">
        <v>91074</v>
      </c>
      <c r="H1351" s="431" t="s">
        <v>12906</v>
      </c>
      <c r="I1351" s="430" t="s">
        <v>121</v>
      </c>
      <c r="J1351" s="396"/>
      <c r="K1351" s="432">
        <v>189.74</v>
      </c>
      <c r="L1351" s="396" t="s">
        <v>147</v>
      </c>
    </row>
    <row r="1352" spans="1:12">
      <c r="A1352" s="396"/>
      <c r="B1352" s="396"/>
      <c r="C1352" s="396"/>
      <c r="D1352" s="396" t="s">
        <v>1930</v>
      </c>
      <c r="E1352" s="397" t="s">
        <v>145</v>
      </c>
      <c r="F1352" s="429" t="s">
        <v>13086</v>
      </c>
      <c r="G1352" s="430">
        <v>91070</v>
      </c>
      <c r="H1352" s="431" t="s">
        <v>12907</v>
      </c>
      <c r="I1352" s="430" t="s">
        <v>121</v>
      </c>
      <c r="J1352" s="396"/>
      <c r="K1352" s="432">
        <v>165.73</v>
      </c>
      <c r="L1352" s="396" t="s">
        <v>147</v>
      </c>
    </row>
    <row r="1353" spans="1:12">
      <c r="A1353" s="396"/>
      <c r="B1353" s="396"/>
      <c r="C1353" s="396"/>
      <c r="D1353" s="396" t="s">
        <v>1930</v>
      </c>
      <c r="E1353" s="397" t="s">
        <v>145</v>
      </c>
      <c r="F1353" s="429" t="s">
        <v>13086</v>
      </c>
      <c r="G1353" s="430">
        <v>91091</v>
      </c>
      <c r="H1353" s="431" t="s">
        <v>12908</v>
      </c>
      <c r="I1353" s="430" t="s">
        <v>121</v>
      </c>
      <c r="J1353" s="396"/>
      <c r="K1353" s="432">
        <v>197.37</v>
      </c>
      <c r="L1353" s="396" t="s">
        <v>147</v>
      </c>
    </row>
    <row r="1354" spans="1:12">
      <c r="A1354" s="396"/>
      <c r="B1354" s="396"/>
      <c r="C1354" s="396"/>
      <c r="D1354" s="396" t="s">
        <v>1930</v>
      </c>
      <c r="E1354" s="397" t="s">
        <v>145</v>
      </c>
      <c r="F1354" s="429" t="s">
        <v>13086</v>
      </c>
      <c r="G1354" s="430">
        <v>91087</v>
      </c>
      <c r="H1354" s="431" t="s">
        <v>12909</v>
      </c>
      <c r="I1354" s="430" t="s">
        <v>121</v>
      </c>
      <c r="J1354" s="396"/>
      <c r="K1354" s="432">
        <v>177.36</v>
      </c>
      <c r="L1354" s="396" t="s">
        <v>147</v>
      </c>
    </row>
    <row r="1355" spans="1:12">
      <c r="A1355" s="396"/>
      <c r="B1355" s="396"/>
      <c r="C1355" s="396"/>
      <c r="D1355" s="396" t="s">
        <v>1930</v>
      </c>
      <c r="E1355" s="397" t="s">
        <v>145</v>
      </c>
      <c r="F1355" s="429" t="s">
        <v>13086</v>
      </c>
      <c r="G1355" s="430">
        <v>91083</v>
      </c>
      <c r="H1355" s="431" t="s">
        <v>12910</v>
      </c>
      <c r="I1355" s="430" t="s">
        <v>121</v>
      </c>
      <c r="J1355" s="396"/>
      <c r="K1355" s="432">
        <v>271.17</v>
      </c>
      <c r="L1355" s="396" t="s">
        <v>147</v>
      </c>
    </row>
    <row r="1356" spans="1:12">
      <c r="A1356" s="396"/>
      <c r="B1356" s="396"/>
      <c r="C1356" s="396"/>
      <c r="D1356" s="396" t="s">
        <v>1207</v>
      </c>
      <c r="E1356" s="397" t="s">
        <v>145</v>
      </c>
      <c r="F1356" s="429" t="s">
        <v>12976</v>
      </c>
      <c r="G1356" s="430">
        <v>91079</v>
      </c>
      <c r="H1356" s="431" t="s">
        <v>12911</v>
      </c>
      <c r="I1356" s="430" t="s">
        <v>121</v>
      </c>
      <c r="J1356" s="396"/>
      <c r="K1356" s="432">
        <v>176.74</v>
      </c>
      <c r="L1356" s="396" t="s">
        <v>147</v>
      </c>
    </row>
    <row r="1357" spans="1:12">
      <c r="A1357" s="396"/>
      <c r="B1357" s="396"/>
      <c r="C1357" s="396"/>
      <c r="D1357" s="396" t="s">
        <v>1207</v>
      </c>
      <c r="E1357" s="397" t="s">
        <v>145</v>
      </c>
      <c r="F1357" s="429" t="s">
        <v>12976</v>
      </c>
      <c r="G1357" s="430">
        <v>91100</v>
      </c>
      <c r="H1357" s="431" t="s">
        <v>12912</v>
      </c>
      <c r="I1357" s="430" t="s">
        <v>121</v>
      </c>
      <c r="J1357" s="396"/>
      <c r="K1357" s="432">
        <v>231.5</v>
      </c>
      <c r="L1357" s="396" t="s">
        <v>147</v>
      </c>
    </row>
    <row r="1358" spans="1:12">
      <c r="A1358" s="396"/>
      <c r="B1358" s="396"/>
      <c r="C1358" s="396"/>
      <c r="D1358" s="396" t="s">
        <v>1930</v>
      </c>
      <c r="E1358" s="397" t="s">
        <v>145</v>
      </c>
      <c r="F1358" s="429" t="s">
        <v>13086</v>
      </c>
      <c r="G1358" s="430">
        <v>91096</v>
      </c>
      <c r="H1358" s="431" t="s">
        <v>12913</v>
      </c>
      <c r="I1358" s="430" t="s">
        <v>121</v>
      </c>
      <c r="J1358" s="396"/>
      <c r="K1358" s="432">
        <v>169.04</v>
      </c>
      <c r="L1358" s="396" t="s">
        <v>147</v>
      </c>
    </row>
    <row r="1359" spans="1:12">
      <c r="A1359" s="396"/>
      <c r="B1359" s="396"/>
      <c r="C1359" s="396"/>
      <c r="D1359" s="396" t="s">
        <v>1930</v>
      </c>
      <c r="E1359" s="397" t="s">
        <v>145</v>
      </c>
      <c r="F1359" s="429" t="s">
        <v>13086</v>
      </c>
      <c r="G1359" s="430">
        <v>91081</v>
      </c>
      <c r="H1359" s="431" t="s">
        <v>12914</v>
      </c>
      <c r="I1359" s="430" t="s">
        <v>121</v>
      </c>
      <c r="J1359" s="396"/>
      <c r="K1359" s="432">
        <v>222.46</v>
      </c>
      <c r="L1359" s="396" t="s">
        <v>147</v>
      </c>
    </row>
    <row r="1360" spans="1:12">
      <c r="A1360" s="396"/>
      <c r="B1360" s="396"/>
      <c r="C1360" s="396"/>
      <c r="D1360" s="396" t="s">
        <v>1930</v>
      </c>
      <c r="E1360" s="397" t="s">
        <v>145</v>
      </c>
      <c r="F1360" s="429" t="s">
        <v>13086</v>
      </c>
      <c r="G1360" s="430">
        <v>91077</v>
      </c>
      <c r="H1360" s="431" t="s">
        <v>12915</v>
      </c>
      <c r="I1360" s="430" t="s">
        <v>121</v>
      </c>
      <c r="J1360" s="396"/>
      <c r="K1360" s="432">
        <v>164.71</v>
      </c>
      <c r="L1360" s="396" t="s">
        <v>147</v>
      </c>
    </row>
    <row r="1361" spans="1:12">
      <c r="A1361" s="396"/>
      <c r="B1361" s="396"/>
      <c r="C1361" s="396"/>
      <c r="D1361" s="396" t="s">
        <v>1930</v>
      </c>
      <c r="E1361" s="397" t="s">
        <v>145</v>
      </c>
      <c r="F1361" s="429" t="s">
        <v>13086</v>
      </c>
      <c r="G1361" s="430">
        <v>91098</v>
      </c>
      <c r="H1361" s="431" t="s">
        <v>12916</v>
      </c>
      <c r="I1361" s="430" t="s">
        <v>121</v>
      </c>
      <c r="J1361" s="396"/>
      <c r="K1361" s="432">
        <v>200.39</v>
      </c>
      <c r="L1361" s="396" t="s">
        <v>147</v>
      </c>
    </row>
    <row r="1362" spans="1:12">
      <c r="A1362" s="396"/>
      <c r="B1362" s="396"/>
      <c r="C1362" s="396"/>
      <c r="D1362" s="396" t="s">
        <v>1208</v>
      </c>
      <c r="E1362" s="397" t="s">
        <v>145</v>
      </c>
      <c r="F1362" s="429" t="s">
        <v>12976</v>
      </c>
      <c r="G1362" s="430">
        <v>91094</v>
      </c>
      <c r="H1362" s="431" t="s">
        <v>12917</v>
      </c>
      <c r="I1362" s="430" t="s">
        <v>121</v>
      </c>
      <c r="J1362" s="396"/>
      <c r="K1362" s="432">
        <v>159.07</v>
      </c>
      <c r="L1362" s="396" t="s">
        <v>147</v>
      </c>
    </row>
    <row r="1363" spans="1:12">
      <c r="A1363" s="396"/>
      <c r="B1363" s="396"/>
      <c r="C1363" s="396"/>
      <c r="D1363" s="396" t="s">
        <v>1208</v>
      </c>
      <c r="E1363" s="397" t="s">
        <v>145</v>
      </c>
      <c r="F1363" s="429" t="s">
        <v>12976</v>
      </c>
      <c r="G1363" s="430">
        <v>91075</v>
      </c>
      <c r="H1363" s="431" t="s">
        <v>12918</v>
      </c>
      <c r="I1363" s="430" t="s">
        <v>121</v>
      </c>
      <c r="J1363" s="396"/>
      <c r="K1363" s="432">
        <v>290.60000000000002</v>
      </c>
      <c r="L1363" s="396" t="s">
        <v>147</v>
      </c>
    </row>
    <row r="1364" spans="1:12">
      <c r="A1364" s="396"/>
      <c r="B1364" s="396"/>
      <c r="C1364" s="396"/>
      <c r="D1364" s="396" t="s">
        <v>1930</v>
      </c>
      <c r="E1364" s="397" t="s">
        <v>145</v>
      </c>
      <c r="F1364" s="429" t="s">
        <v>13086</v>
      </c>
      <c r="G1364" s="430">
        <v>91071</v>
      </c>
      <c r="H1364" s="431" t="s">
        <v>12919</v>
      </c>
      <c r="I1364" s="430" t="s">
        <v>121</v>
      </c>
      <c r="J1364" s="396"/>
      <c r="K1364" s="432">
        <v>229.25</v>
      </c>
      <c r="L1364" s="396" t="s">
        <v>147</v>
      </c>
    </row>
    <row r="1365" spans="1:12">
      <c r="A1365" s="396"/>
      <c r="B1365" s="396"/>
      <c r="C1365" s="396"/>
      <c r="D1365" s="396" t="s">
        <v>1930</v>
      </c>
      <c r="E1365" s="397" t="s">
        <v>145</v>
      </c>
      <c r="F1365" s="429" t="s">
        <v>13086</v>
      </c>
      <c r="G1365" s="430">
        <v>91092</v>
      </c>
      <c r="H1365" s="431" t="s">
        <v>12920</v>
      </c>
      <c r="I1365" s="430" t="s">
        <v>121</v>
      </c>
      <c r="J1365" s="396"/>
      <c r="K1365" s="432">
        <v>284.37</v>
      </c>
      <c r="L1365" s="396" t="s">
        <v>147</v>
      </c>
    </row>
    <row r="1366" spans="1:12">
      <c r="A1366" s="396"/>
      <c r="B1366" s="396"/>
      <c r="C1366" s="396"/>
      <c r="D1366" s="396" t="s">
        <v>1930</v>
      </c>
      <c r="E1366" s="397" t="s">
        <v>145</v>
      </c>
      <c r="F1366" s="429" t="s">
        <v>13086</v>
      </c>
      <c r="G1366" s="430">
        <v>91088</v>
      </c>
      <c r="H1366" s="431" t="s">
        <v>12921</v>
      </c>
      <c r="I1366" s="430" t="s">
        <v>121</v>
      </c>
      <c r="J1366" s="396"/>
      <c r="K1366" s="432">
        <v>240.35</v>
      </c>
      <c r="L1366" s="396" t="s">
        <v>147</v>
      </c>
    </row>
    <row r="1367" spans="1:12">
      <c r="A1367" s="396"/>
      <c r="B1367" s="396"/>
      <c r="C1367" s="396"/>
      <c r="D1367" s="396" t="s">
        <v>1930</v>
      </c>
      <c r="E1367" s="397" t="s">
        <v>145</v>
      </c>
      <c r="F1367" s="429" t="s">
        <v>13086</v>
      </c>
      <c r="G1367" s="430">
        <v>91073</v>
      </c>
      <c r="H1367" s="431" t="s">
        <v>12922</v>
      </c>
      <c r="I1367" s="430" t="s">
        <v>121</v>
      </c>
      <c r="J1367" s="396"/>
      <c r="K1367" s="432">
        <v>195.19</v>
      </c>
      <c r="L1367" s="396" t="s">
        <v>147</v>
      </c>
    </row>
    <row r="1368" spans="1:12">
      <c r="A1368" s="396"/>
      <c r="B1368" s="396"/>
      <c r="C1368" s="396"/>
      <c r="D1368" s="396" t="s">
        <v>1208</v>
      </c>
      <c r="E1368" s="397" t="s">
        <v>145</v>
      </c>
      <c r="F1368" s="429" t="s">
        <v>12976</v>
      </c>
      <c r="G1368" s="430">
        <v>91069</v>
      </c>
      <c r="H1368" s="431" t="s">
        <v>12923</v>
      </c>
      <c r="I1368" s="430" t="s">
        <v>121</v>
      </c>
      <c r="J1368" s="396"/>
      <c r="K1368" s="432">
        <v>154.49</v>
      </c>
      <c r="L1368" s="396" t="s">
        <v>147</v>
      </c>
    </row>
    <row r="1369" spans="1:12">
      <c r="A1369" s="396"/>
      <c r="B1369" s="396"/>
      <c r="C1369" s="396"/>
      <c r="D1369" s="396" t="s">
        <v>1207</v>
      </c>
      <c r="E1369" s="397" t="s">
        <v>145</v>
      </c>
      <c r="F1369" s="429" t="s">
        <v>12976</v>
      </c>
      <c r="G1369" s="430">
        <v>91090</v>
      </c>
      <c r="H1369" s="431" t="s">
        <v>12924</v>
      </c>
      <c r="I1369" s="430" t="s">
        <v>121</v>
      </c>
      <c r="J1369" s="396"/>
      <c r="K1369" s="432">
        <v>195.75</v>
      </c>
      <c r="L1369" s="396" t="s">
        <v>147</v>
      </c>
    </row>
    <row r="1370" spans="1:12">
      <c r="A1370" s="396"/>
      <c r="B1370" s="396"/>
      <c r="C1370" s="396"/>
      <c r="D1370" s="396" t="s">
        <v>1930</v>
      </c>
      <c r="E1370" s="397" t="s">
        <v>145</v>
      </c>
      <c r="F1370" s="429" t="s">
        <v>13086</v>
      </c>
      <c r="G1370" s="430">
        <v>91086</v>
      </c>
      <c r="H1370" s="431" t="s">
        <v>12925</v>
      </c>
      <c r="I1370" s="430" t="s">
        <v>121</v>
      </c>
      <c r="J1370" s="396"/>
      <c r="K1370" s="432">
        <v>165.03</v>
      </c>
      <c r="L1370" s="396" t="s">
        <v>147</v>
      </c>
    </row>
    <row r="1371" spans="1:12">
      <c r="A1371" s="396"/>
      <c r="B1371" s="396"/>
      <c r="C1371" s="396"/>
      <c r="D1371" s="396" t="s">
        <v>1930</v>
      </c>
      <c r="E1371" s="397" t="s">
        <v>145</v>
      </c>
      <c r="F1371" s="429" t="s">
        <v>13086</v>
      </c>
      <c r="G1371" s="430">
        <v>105522</v>
      </c>
      <c r="H1371" s="431" t="s">
        <v>12926</v>
      </c>
      <c r="I1371" s="430" t="s">
        <v>121</v>
      </c>
      <c r="J1371" s="396"/>
      <c r="K1371" s="432">
        <v>0</v>
      </c>
      <c r="L1371" s="396" t="s">
        <v>147</v>
      </c>
    </row>
    <row r="1372" spans="1:12">
      <c r="A1372" s="396"/>
      <c r="B1372" s="396"/>
      <c r="C1372" s="396"/>
      <c r="D1372" s="396" t="s">
        <v>1856</v>
      </c>
      <c r="E1372" s="397" t="s">
        <v>145</v>
      </c>
      <c r="F1372" s="429" t="s">
        <v>13086</v>
      </c>
      <c r="G1372" s="430">
        <v>104281</v>
      </c>
      <c r="H1372" s="431" t="s">
        <v>12928</v>
      </c>
      <c r="I1372" s="430" t="s">
        <v>160</v>
      </c>
      <c r="J1372" s="396"/>
      <c r="K1372" s="432">
        <v>0</v>
      </c>
      <c r="L1372" s="396" t="s">
        <v>147</v>
      </c>
    </row>
    <row r="1373" spans="1:12">
      <c r="A1373" s="396"/>
      <c r="B1373" s="396"/>
      <c r="C1373" s="396"/>
      <c r="D1373" s="396" t="s">
        <v>1930</v>
      </c>
      <c r="E1373" s="397" t="s">
        <v>145</v>
      </c>
      <c r="F1373" s="429" t="s">
        <v>13086</v>
      </c>
      <c r="G1373" s="430">
        <v>104287</v>
      </c>
      <c r="H1373" s="431" t="s">
        <v>12929</v>
      </c>
      <c r="I1373" s="430" t="s">
        <v>160</v>
      </c>
      <c r="J1373" s="396"/>
      <c r="K1373" s="432">
        <v>0</v>
      </c>
      <c r="L1373" s="396" t="s">
        <v>147</v>
      </c>
    </row>
    <row r="1374" spans="1:12">
      <c r="A1374" s="396"/>
      <c r="B1374" s="396"/>
      <c r="C1374" s="396"/>
      <c r="D1374" s="396" t="s">
        <v>1208</v>
      </c>
      <c r="E1374" s="397" t="s">
        <v>145</v>
      </c>
      <c r="F1374" s="429" t="s">
        <v>12976</v>
      </c>
      <c r="G1374" s="430">
        <v>104286</v>
      </c>
      <c r="H1374" s="431" t="s">
        <v>12930</v>
      </c>
      <c r="I1374" s="430" t="s">
        <v>160</v>
      </c>
      <c r="J1374" s="396"/>
      <c r="K1374" s="432">
        <v>0</v>
      </c>
      <c r="L1374" s="396" t="s">
        <v>147</v>
      </c>
    </row>
    <row r="1375" spans="1:12">
      <c r="A1375" s="396"/>
      <c r="B1375" s="396"/>
      <c r="C1375" s="396"/>
      <c r="D1375" s="396" t="s">
        <v>1208</v>
      </c>
      <c r="E1375" s="397" t="s">
        <v>145</v>
      </c>
      <c r="F1375" s="429" t="s">
        <v>12976</v>
      </c>
      <c r="G1375" s="430">
        <v>104292</v>
      </c>
      <c r="H1375" s="431" t="s">
        <v>12931</v>
      </c>
      <c r="I1375" s="430" t="s">
        <v>160</v>
      </c>
      <c r="J1375" s="396"/>
      <c r="K1375" s="432">
        <v>0</v>
      </c>
      <c r="L1375" s="396" t="s">
        <v>147</v>
      </c>
    </row>
    <row r="1376" spans="1:12">
      <c r="A1376" s="396"/>
      <c r="B1376" s="396"/>
      <c r="C1376" s="396"/>
      <c r="D1376" s="396" t="s">
        <v>1930</v>
      </c>
      <c r="E1376" s="397" t="s">
        <v>145</v>
      </c>
      <c r="F1376" s="429" t="s">
        <v>13086</v>
      </c>
      <c r="G1376" s="430">
        <v>104282</v>
      </c>
      <c r="H1376" s="431" t="s">
        <v>12932</v>
      </c>
      <c r="I1376" s="430" t="s">
        <v>160</v>
      </c>
      <c r="J1376" s="396"/>
      <c r="K1376" s="432">
        <v>0</v>
      </c>
      <c r="L1376" s="396" t="s">
        <v>147</v>
      </c>
    </row>
    <row r="1377" spans="1:12">
      <c r="A1377" s="396"/>
      <c r="B1377" s="396"/>
      <c r="C1377" s="396"/>
      <c r="D1377" s="396" t="s">
        <v>1930</v>
      </c>
      <c r="E1377" s="397" t="s">
        <v>145</v>
      </c>
      <c r="F1377" s="429" t="s">
        <v>13086</v>
      </c>
      <c r="G1377" s="430">
        <v>104288</v>
      </c>
      <c r="H1377" s="431" t="s">
        <v>12933</v>
      </c>
      <c r="I1377" s="430" t="s">
        <v>160</v>
      </c>
      <c r="J1377" s="396"/>
      <c r="K1377" s="432">
        <v>0</v>
      </c>
      <c r="L1377" s="396" t="s">
        <v>147</v>
      </c>
    </row>
    <row r="1378" spans="1:12">
      <c r="A1378" s="396"/>
      <c r="B1378" s="396"/>
      <c r="C1378" s="396"/>
      <c r="D1378" s="396" t="s">
        <v>1930</v>
      </c>
      <c r="E1378" s="397" t="s">
        <v>145</v>
      </c>
      <c r="F1378" s="429" t="s">
        <v>13086</v>
      </c>
      <c r="G1378" s="430">
        <v>104283</v>
      </c>
      <c r="H1378" s="431" t="s">
        <v>12934</v>
      </c>
      <c r="I1378" s="430" t="s">
        <v>160</v>
      </c>
      <c r="J1378" s="396"/>
      <c r="K1378" s="432">
        <v>0</v>
      </c>
      <c r="L1378" s="396" t="s">
        <v>147</v>
      </c>
    </row>
    <row r="1379" spans="1:12">
      <c r="A1379" s="396"/>
      <c r="B1379" s="396"/>
      <c r="C1379" s="396"/>
      <c r="D1379" s="396" t="s">
        <v>1930</v>
      </c>
      <c r="E1379" s="397" t="s">
        <v>145</v>
      </c>
      <c r="F1379" s="429" t="s">
        <v>13086</v>
      </c>
      <c r="G1379" s="430">
        <v>104289</v>
      </c>
      <c r="H1379" s="431" t="s">
        <v>12935</v>
      </c>
      <c r="I1379" s="430" t="s">
        <v>160</v>
      </c>
      <c r="J1379" s="396"/>
      <c r="K1379" s="432">
        <v>0</v>
      </c>
      <c r="L1379" s="396" t="s">
        <v>147</v>
      </c>
    </row>
    <row r="1380" spans="1:12">
      <c r="A1380" s="396"/>
      <c r="B1380" s="396"/>
      <c r="C1380" s="396"/>
      <c r="D1380" s="396" t="s">
        <v>1208</v>
      </c>
      <c r="E1380" s="397" t="s">
        <v>145</v>
      </c>
      <c r="F1380" s="429" t="s">
        <v>12976</v>
      </c>
      <c r="G1380" s="430">
        <v>104284</v>
      </c>
      <c r="H1380" s="431" t="s">
        <v>12936</v>
      </c>
      <c r="I1380" s="430" t="s">
        <v>160</v>
      </c>
      <c r="J1380" s="396"/>
      <c r="K1380" s="432">
        <v>0</v>
      </c>
      <c r="L1380" s="396" t="s">
        <v>147</v>
      </c>
    </row>
    <row r="1381" spans="1:12">
      <c r="A1381" s="396"/>
      <c r="B1381" s="396"/>
      <c r="C1381" s="396"/>
      <c r="D1381" s="396" t="s">
        <v>1208</v>
      </c>
      <c r="E1381" s="397" t="s">
        <v>145</v>
      </c>
      <c r="F1381" s="429" t="s">
        <v>12976</v>
      </c>
      <c r="G1381" s="430">
        <v>104290</v>
      </c>
      <c r="H1381" s="431" t="s">
        <v>12937</v>
      </c>
      <c r="I1381" s="430" t="s">
        <v>160</v>
      </c>
      <c r="J1381" s="396"/>
      <c r="K1381" s="432">
        <v>0</v>
      </c>
      <c r="L1381" s="396" t="s">
        <v>147</v>
      </c>
    </row>
    <row r="1382" spans="1:12">
      <c r="A1382" s="396"/>
      <c r="B1382" s="396"/>
      <c r="C1382" s="396"/>
      <c r="D1382" s="396" t="s">
        <v>1930</v>
      </c>
      <c r="E1382" s="397" t="s">
        <v>145</v>
      </c>
      <c r="F1382" s="429" t="s">
        <v>13086</v>
      </c>
      <c r="G1382" s="430">
        <v>104285</v>
      </c>
      <c r="H1382" s="431" t="s">
        <v>12938</v>
      </c>
      <c r="I1382" s="430" t="s">
        <v>160</v>
      </c>
      <c r="J1382" s="396"/>
      <c r="K1382" s="432">
        <v>0</v>
      </c>
      <c r="L1382" s="396" t="s">
        <v>147</v>
      </c>
    </row>
    <row r="1383" spans="1:12">
      <c r="A1383" s="396"/>
      <c r="B1383" s="396"/>
      <c r="C1383" s="396"/>
      <c r="D1383" s="396" t="s">
        <v>1930</v>
      </c>
      <c r="E1383" s="397" t="s">
        <v>145</v>
      </c>
      <c r="F1383" s="429" t="s">
        <v>13086</v>
      </c>
      <c r="G1383" s="430">
        <v>104291</v>
      </c>
      <c r="H1383" s="431" t="s">
        <v>12939</v>
      </c>
      <c r="I1383" s="430" t="s">
        <v>160</v>
      </c>
      <c r="J1383" s="396"/>
      <c r="K1383" s="432">
        <v>0</v>
      </c>
      <c r="L1383" s="396" t="s">
        <v>147</v>
      </c>
    </row>
    <row r="1384" spans="1:12">
      <c r="A1384" s="396"/>
      <c r="B1384" s="396"/>
      <c r="C1384" s="396"/>
      <c r="D1384" s="396" t="s">
        <v>1930</v>
      </c>
      <c r="E1384" s="397" t="s">
        <v>145</v>
      </c>
      <c r="F1384" s="429" t="s">
        <v>13086</v>
      </c>
      <c r="G1384" s="430">
        <v>104267</v>
      </c>
      <c r="H1384" s="431" t="s">
        <v>12940</v>
      </c>
      <c r="I1384" s="430" t="s">
        <v>160</v>
      </c>
      <c r="J1384" s="396"/>
      <c r="K1384" s="432">
        <v>0</v>
      </c>
      <c r="L1384" s="396" t="s">
        <v>147</v>
      </c>
    </row>
    <row r="1385" spans="1:12">
      <c r="A1385" s="396"/>
      <c r="B1385" s="396"/>
      <c r="C1385" s="396"/>
      <c r="D1385" s="396" t="s">
        <v>1930</v>
      </c>
      <c r="E1385" s="397" t="s">
        <v>145</v>
      </c>
      <c r="F1385" s="429" t="s">
        <v>13086</v>
      </c>
      <c r="G1385" s="430">
        <v>104268</v>
      </c>
      <c r="H1385" s="431" t="s">
        <v>12941</v>
      </c>
      <c r="I1385" s="430" t="s">
        <v>160</v>
      </c>
      <c r="J1385" s="396"/>
      <c r="K1385" s="432">
        <v>0</v>
      </c>
      <c r="L1385" s="396" t="s">
        <v>147</v>
      </c>
    </row>
    <row r="1386" spans="1:12">
      <c r="A1386" s="396"/>
      <c r="B1386" s="396"/>
      <c r="C1386" s="396"/>
      <c r="D1386" s="396" t="s">
        <v>3204</v>
      </c>
      <c r="E1386" s="397" t="s">
        <v>145</v>
      </c>
      <c r="F1386" s="429" t="s">
        <v>12976</v>
      </c>
      <c r="G1386" s="430">
        <v>104269</v>
      </c>
      <c r="H1386" s="431" t="s">
        <v>12942</v>
      </c>
      <c r="I1386" s="430" t="s">
        <v>160</v>
      </c>
      <c r="J1386" s="396"/>
      <c r="K1386" s="432">
        <v>0</v>
      </c>
      <c r="L1386" s="396" t="s">
        <v>147</v>
      </c>
    </row>
    <row r="1387" spans="1:12">
      <c r="A1387" s="396"/>
      <c r="B1387" s="396"/>
      <c r="C1387" s="396"/>
      <c r="D1387" s="396" t="s">
        <v>3204</v>
      </c>
      <c r="E1387" s="397" t="s">
        <v>145</v>
      </c>
      <c r="F1387" s="429" t="s">
        <v>12976</v>
      </c>
      <c r="G1387" s="430">
        <v>104270</v>
      </c>
      <c r="H1387" s="431" t="s">
        <v>12943</v>
      </c>
      <c r="I1387" s="430" t="s">
        <v>160</v>
      </c>
      <c r="J1387" s="396"/>
      <c r="K1387" s="432">
        <v>0</v>
      </c>
      <c r="L1387" s="396" t="s">
        <v>147</v>
      </c>
    </row>
    <row r="1388" spans="1:12">
      <c r="A1388" s="396"/>
      <c r="B1388" s="396"/>
      <c r="C1388" s="396"/>
      <c r="D1388" s="396" t="s">
        <v>1930</v>
      </c>
      <c r="E1388" s="397" t="s">
        <v>145</v>
      </c>
      <c r="F1388" s="429" t="s">
        <v>13086</v>
      </c>
      <c r="G1388" s="430">
        <v>104276</v>
      </c>
      <c r="H1388" s="431" t="s">
        <v>12944</v>
      </c>
      <c r="I1388" s="430" t="s">
        <v>160</v>
      </c>
      <c r="J1388" s="396"/>
      <c r="K1388" s="432">
        <v>0</v>
      </c>
      <c r="L1388" s="396" t="s">
        <v>147</v>
      </c>
    </row>
    <row r="1389" spans="1:12">
      <c r="A1389" s="396"/>
      <c r="B1389" s="396"/>
      <c r="C1389" s="396"/>
      <c r="D1389" s="396" t="s">
        <v>1930</v>
      </c>
      <c r="E1389" s="397" t="s">
        <v>145</v>
      </c>
      <c r="F1389" s="429" t="s">
        <v>13086</v>
      </c>
      <c r="G1389" s="430">
        <v>104280</v>
      </c>
      <c r="H1389" s="431" t="s">
        <v>12945</v>
      </c>
      <c r="I1389" s="430" t="s">
        <v>160</v>
      </c>
      <c r="J1389" s="396"/>
      <c r="K1389" s="432">
        <v>0</v>
      </c>
      <c r="L1389" s="396" t="s">
        <v>147</v>
      </c>
    </row>
    <row r="1390" spans="1:12">
      <c r="A1390" s="396"/>
      <c r="B1390" s="396"/>
      <c r="C1390" s="396"/>
      <c r="D1390" s="396" t="s">
        <v>1930</v>
      </c>
      <c r="E1390" s="397" t="s">
        <v>145</v>
      </c>
      <c r="F1390" s="429" t="s">
        <v>13086</v>
      </c>
      <c r="G1390" s="430">
        <v>104271</v>
      </c>
      <c r="H1390" s="431" t="s">
        <v>12946</v>
      </c>
      <c r="I1390" s="430" t="s">
        <v>160</v>
      </c>
      <c r="J1390" s="396"/>
      <c r="K1390" s="432">
        <v>0</v>
      </c>
      <c r="L1390" s="396" t="s">
        <v>147</v>
      </c>
    </row>
    <row r="1391" spans="1:12">
      <c r="A1391" s="396"/>
      <c r="B1391" s="396"/>
      <c r="C1391" s="396"/>
      <c r="D1391" s="396" t="s">
        <v>1930</v>
      </c>
      <c r="E1391" s="397" t="s">
        <v>145</v>
      </c>
      <c r="F1391" s="429" t="s">
        <v>13086</v>
      </c>
      <c r="G1391" s="430">
        <v>104272</v>
      </c>
      <c r="H1391" s="431" t="s">
        <v>12947</v>
      </c>
      <c r="I1391" s="430" t="s">
        <v>160</v>
      </c>
      <c r="J1391" s="396"/>
      <c r="K1391" s="432">
        <v>0</v>
      </c>
      <c r="L1391" s="396" t="s">
        <v>147</v>
      </c>
    </row>
    <row r="1392" spans="1:12">
      <c r="A1392" s="396"/>
      <c r="B1392" s="396"/>
      <c r="C1392" s="396"/>
      <c r="D1392" s="396" t="s">
        <v>3204</v>
      </c>
      <c r="E1392" s="397" t="s">
        <v>145</v>
      </c>
      <c r="F1392" s="429" t="s">
        <v>13780</v>
      </c>
      <c r="G1392" s="430">
        <v>104273</v>
      </c>
      <c r="H1392" s="431" t="s">
        <v>12948</v>
      </c>
      <c r="I1392" s="430" t="s">
        <v>160</v>
      </c>
      <c r="J1392" s="396"/>
      <c r="K1392" s="432">
        <v>0</v>
      </c>
      <c r="L1392" s="396" t="s">
        <v>147</v>
      </c>
    </row>
    <row r="1393" spans="1:12">
      <c r="A1393" s="396"/>
      <c r="B1393" s="396"/>
      <c r="C1393" s="396"/>
      <c r="D1393" s="396" t="s">
        <v>3204</v>
      </c>
      <c r="E1393" s="397" t="s">
        <v>145</v>
      </c>
      <c r="F1393" s="429" t="s">
        <v>13780</v>
      </c>
      <c r="G1393" s="430">
        <v>104277</v>
      </c>
      <c r="H1393" s="431" t="s">
        <v>12949</v>
      </c>
      <c r="I1393" s="430" t="s">
        <v>160</v>
      </c>
      <c r="J1393" s="396"/>
      <c r="K1393" s="432">
        <v>0</v>
      </c>
      <c r="L1393" s="396" t="s">
        <v>147</v>
      </c>
    </row>
    <row r="1394" spans="1:12">
      <c r="A1394" s="396"/>
      <c r="B1394" s="396"/>
      <c r="C1394" s="396"/>
      <c r="D1394" s="396" t="s">
        <v>149</v>
      </c>
      <c r="E1394" s="397" t="s">
        <v>145</v>
      </c>
      <c r="F1394" s="429" t="s">
        <v>12807</v>
      </c>
      <c r="G1394" s="430">
        <v>104274</v>
      </c>
      <c r="H1394" s="431" t="s">
        <v>12950</v>
      </c>
      <c r="I1394" s="430" t="s">
        <v>160</v>
      </c>
      <c r="J1394" s="396"/>
      <c r="K1394" s="432">
        <v>0</v>
      </c>
      <c r="L1394" s="396" t="s">
        <v>147</v>
      </c>
    </row>
    <row r="1395" spans="1:12">
      <c r="A1395" s="396"/>
      <c r="B1395" s="396"/>
      <c r="C1395" s="396"/>
      <c r="D1395" s="396" t="s">
        <v>1472</v>
      </c>
      <c r="E1395" s="397" t="s">
        <v>145</v>
      </c>
      <c r="F1395" s="429" t="s">
        <v>13689</v>
      </c>
      <c r="G1395" s="430">
        <v>104278</v>
      </c>
      <c r="H1395" s="431" t="s">
        <v>12951</v>
      </c>
      <c r="I1395" s="430" t="s">
        <v>160</v>
      </c>
      <c r="J1395" s="396"/>
      <c r="K1395" s="432">
        <v>0</v>
      </c>
      <c r="L1395" s="396" t="s">
        <v>147</v>
      </c>
    </row>
    <row r="1396" spans="1:12">
      <c r="A1396" s="396"/>
      <c r="B1396" s="396"/>
      <c r="C1396" s="396"/>
      <c r="D1396" s="396" t="s">
        <v>1856</v>
      </c>
      <c r="E1396" s="397" t="s">
        <v>145</v>
      </c>
      <c r="F1396" s="429" t="s">
        <v>13272</v>
      </c>
      <c r="G1396" s="430">
        <v>104275</v>
      </c>
      <c r="H1396" s="431" t="s">
        <v>12952</v>
      </c>
      <c r="I1396" s="430" t="s">
        <v>160</v>
      </c>
      <c r="J1396" s="396"/>
      <c r="K1396" s="432">
        <v>0</v>
      </c>
      <c r="L1396" s="396" t="s">
        <v>147</v>
      </c>
    </row>
    <row r="1397" spans="1:12">
      <c r="A1397" s="396"/>
      <c r="B1397" s="396"/>
      <c r="C1397" s="396"/>
      <c r="D1397" s="396" t="s">
        <v>1856</v>
      </c>
      <c r="E1397" s="397" t="s">
        <v>145</v>
      </c>
      <c r="F1397" s="429" t="s">
        <v>13272</v>
      </c>
      <c r="G1397" s="430">
        <v>104279</v>
      </c>
      <c r="H1397" s="431" t="s">
        <v>12953</v>
      </c>
      <c r="I1397" s="430" t="s">
        <v>160</v>
      </c>
      <c r="J1397" s="396"/>
      <c r="K1397" s="432">
        <v>0</v>
      </c>
      <c r="L1397" s="396" t="s">
        <v>147</v>
      </c>
    </row>
    <row r="1398" spans="1:12">
      <c r="A1398" s="396"/>
      <c r="B1398" s="396"/>
      <c r="C1398" s="396"/>
      <c r="D1398" s="396" t="s">
        <v>1306</v>
      </c>
      <c r="E1398" s="397" t="s">
        <v>145</v>
      </c>
      <c r="F1398" s="429" t="s">
        <v>12889</v>
      </c>
      <c r="G1398" s="430">
        <v>104265</v>
      </c>
      <c r="H1398" s="431" t="s">
        <v>12954</v>
      </c>
      <c r="I1398" s="430" t="s">
        <v>160</v>
      </c>
      <c r="J1398" s="396"/>
      <c r="K1398" s="432">
        <v>0</v>
      </c>
      <c r="L1398" s="396" t="s">
        <v>147</v>
      </c>
    </row>
    <row r="1399" spans="1:12">
      <c r="A1399" s="396"/>
      <c r="B1399" s="396"/>
      <c r="C1399" s="396"/>
      <c r="D1399" s="396" t="s">
        <v>1306</v>
      </c>
      <c r="E1399" s="397" t="s">
        <v>145</v>
      </c>
      <c r="F1399" s="429" t="s">
        <v>12889</v>
      </c>
      <c r="G1399" s="430">
        <v>104266</v>
      </c>
      <c r="H1399" s="431" t="s">
        <v>12955</v>
      </c>
      <c r="I1399" s="430" t="s">
        <v>160</v>
      </c>
      <c r="J1399" s="396"/>
      <c r="K1399" s="432">
        <v>0</v>
      </c>
      <c r="L1399" s="396" t="s">
        <v>147</v>
      </c>
    </row>
    <row r="1400" spans="1:12">
      <c r="A1400" s="396"/>
      <c r="B1400" s="396"/>
      <c r="C1400" s="396"/>
      <c r="D1400" s="396" t="s">
        <v>1306</v>
      </c>
      <c r="E1400" s="397" t="s">
        <v>145</v>
      </c>
      <c r="F1400" s="429" t="s">
        <v>12889</v>
      </c>
      <c r="G1400" s="430">
        <v>104305</v>
      </c>
      <c r="H1400" s="431" t="s">
        <v>12956</v>
      </c>
      <c r="I1400" s="430" t="s">
        <v>146</v>
      </c>
      <c r="J1400" s="396"/>
      <c r="K1400" s="432">
        <v>0</v>
      </c>
      <c r="L1400" s="396" t="s">
        <v>147</v>
      </c>
    </row>
    <row r="1401" spans="1:12">
      <c r="A1401" s="396"/>
      <c r="B1401" s="396"/>
      <c r="C1401" s="396"/>
      <c r="D1401" s="396" t="s">
        <v>1306</v>
      </c>
      <c r="E1401" s="397" t="s">
        <v>145</v>
      </c>
      <c r="F1401" s="429" t="s">
        <v>12889</v>
      </c>
      <c r="G1401" s="430">
        <v>104306</v>
      </c>
      <c r="H1401" s="431" t="s">
        <v>12957</v>
      </c>
      <c r="I1401" s="430" t="s">
        <v>146</v>
      </c>
      <c r="J1401" s="396"/>
      <c r="K1401" s="432">
        <v>0</v>
      </c>
      <c r="L1401" s="396" t="s">
        <v>147</v>
      </c>
    </row>
    <row r="1402" spans="1:12">
      <c r="A1402" s="396"/>
      <c r="B1402" s="396"/>
      <c r="C1402" s="396"/>
      <c r="D1402" s="396" t="s">
        <v>1306</v>
      </c>
      <c r="E1402" s="397" t="s">
        <v>145</v>
      </c>
      <c r="F1402" s="429" t="s">
        <v>12889</v>
      </c>
      <c r="G1402" s="430">
        <v>104307</v>
      </c>
      <c r="H1402" s="431" t="s">
        <v>12958</v>
      </c>
      <c r="I1402" s="430" t="s">
        <v>146</v>
      </c>
      <c r="J1402" s="396"/>
      <c r="K1402" s="432">
        <v>0</v>
      </c>
      <c r="L1402" s="396" t="s">
        <v>147</v>
      </c>
    </row>
    <row r="1403" spans="1:12">
      <c r="A1403" s="396"/>
      <c r="B1403" s="396"/>
      <c r="C1403" s="396"/>
      <c r="D1403" s="396" t="s">
        <v>1306</v>
      </c>
      <c r="E1403" s="397" t="s">
        <v>145</v>
      </c>
      <c r="F1403" s="429" t="s">
        <v>12889</v>
      </c>
      <c r="G1403" s="430">
        <v>104308</v>
      </c>
      <c r="H1403" s="431" t="s">
        <v>12959</v>
      </c>
      <c r="I1403" s="430" t="s">
        <v>146</v>
      </c>
      <c r="J1403" s="396"/>
      <c r="K1403" s="432">
        <v>0</v>
      </c>
      <c r="L1403" s="396" t="s">
        <v>147</v>
      </c>
    </row>
    <row r="1404" spans="1:12">
      <c r="A1404" s="396"/>
      <c r="B1404" s="396"/>
      <c r="C1404" s="396"/>
      <c r="D1404" s="396" t="s">
        <v>1306</v>
      </c>
      <c r="E1404" s="397" t="s">
        <v>145</v>
      </c>
      <c r="F1404" s="429" t="s">
        <v>12889</v>
      </c>
      <c r="G1404" s="430">
        <v>104309</v>
      </c>
      <c r="H1404" s="431" t="s">
        <v>12960</v>
      </c>
      <c r="I1404" s="430" t="s">
        <v>146</v>
      </c>
      <c r="J1404" s="396"/>
      <c r="K1404" s="432">
        <v>0</v>
      </c>
      <c r="L1404" s="396" t="s">
        <v>147</v>
      </c>
    </row>
    <row r="1405" spans="1:12">
      <c r="A1405" s="396"/>
      <c r="B1405" s="396"/>
      <c r="C1405" s="396"/>
      <c r="D1405" s="396" t="s">
        <v>1306</v>
      </c>
      <c r="E1405" s="397" t="s">
        <v>145</v>
      </c>
      <c r="F1405" s="429" t="s">
        <v>12889</v>
      </c>
      <c r="G1405" s="430">
        <v>104310</v>
      </c>
      <c r="H1405" s="431" t="s">
        <v>12961</v>
      </c>
      <c r="I1405" s="430" t="s">
        <v>146</v>
      </c>
      <c r="J1405" s="396"/>
      <c r="K1405" s="432">
        <v>0</v>
      </c>
      <c r="L1405" s="396" t="s">
        <v>147</v>
      </c>
    </row>
    <row r="1406" spans="1:12">
      <c r="A1406" s="396"/>
      <c r="B1406" s="396"/>
      <c r="C1406" s="396"/>
      <c r="D1406" s="396" t="s">
        <v>3204</v>
      </c>
      <c r="E1406" s="397" t="s">
        <v>145</v>
      </c>
      <c r="F1406" s="429" t="s">
        <v>13780</v>
      </c>
      <c r="G1406" s="430">
        <v>104311</v>
      </c>
      <c r="H1406" s="431" t="s">
        <v>12962</v>
      </c>
      <c r="I1406" s="430" t="s">
        <v>146</v>
      </c>
      <c r="J1406" s="396"/>
      <c r="K1406" s="432">
        <v>0</v>
      </c>
      <c r="L1406" s="396" t="s">
        <v>147</v>
      </c>
    </row>
    <row r="1407" spans="1:12">
      <c r="A1407" s="396"/>
      <c r="B1407" s="396"/>
      <c r="C1407" s="396"/>
      <c r="D1407" s="396" t="s">
        <v>3204</v>
      </c>
      <c r="E1407" s="397" t="s">
        <v>145</v>
      </c>
      <c r="F1407" s="429" t="s">
        <v>13780</v>
      </c>
      <c r="G1407" s="430">
        <v>104301</v>
      </c>
      <c r="H1407" s="431" t="s">
        <v>12963</v>
      </c>
      <c r="I1407" s="430" t="s">
        <v>1156</v>
      </c>
      <c r="J1407" s="396"/>
      <c r="K1407" s="432">
        <v>0</v>
      </c>
      <c r="L1407" s="396" t="s">
        <v>147</v>
      </c>
    </row>
    <row r="1408" spans="1:12">
      <c r="A1408" s="396"/>
      <c r="B1408" s="396"/>
      <c r="C1408" s="396"/>
      <c r="D1408" s="396" t="s">
        <v>3204</v>
      </c>
      <c r="E1408" s="397" t="s">
        <v>145</v>
      </c>
      <c r="F1408" s="429" t="s">
        <v>13780</v>
      </c>
      <c r="G1408" s="430">
        <v>104302</v>
      </c>
      <c r="H1408" s="431" t="s">
        <v>12964</v>
      </c>
      <c r="I1408" s="430" t="s">
        <v>1156</v>
      </c>
      <c r="J1408" s="396"/>
      <c r="K1408" s="432">
        <v>0</v>
      </c>
      <c r="L1408" s="396" t="s">
        <v>147</v>
      </c>
    </row>
    <row r="1409" spans="1:12">
      <c r="A1409" s="396"/>
      <c r="B1409" s="396"/>
      <c r="C1409" s="396"/>
      <c r="D1409" s="396" t="s">
        <v>3204</v>
      </c>
      <c r="E1409" s="397" t="s">
        <v>145</v>
      </c>
      <c r="F1409" s="429" t="s">
        <v>13780</v>
      </c>
      <c r="G1409" s="430">
        <v>104303</v>
      </c>
      <c r="H1409" s="431" t="s">
        <v>12965</v>
      </c>
      <c r="I1409" s="430" t="s">
        <v>1156</v>
      </c>
      <c r="J1409" s="396"/>
      <c r="K1409" s="432">
        <v>0</v>
      </c>
      <c r="L1409" s="396" t="s">
        <v>147</v>
      </c>
    </row>
    <row r="1410" spans="1:12">
      <c r="A1410" s="396"/>
      <c r="B1410" s="396"/>
      <c r="C1410" s="396"/>
      <c r="D1410" s="396" t="s">
        <v>1208</v>
      </c>
      <c r="E1410" s="397" t="s">
        <v>145</v>
      </c>
      <c r="F1410" s="429" t="s">
        <v>12819</v>
      </c>
      <c r="G1410" s="430">
        <v>104304</v>
      </c>
      <c r="H1410" s="431" t="s">
        <v>12966</v>
      </c>
      <c r="I1410" s="430" t="s">
        <v>1156</v>
      </c>
      <c r="J1410" s="396"/>
      <c r="K1410" s="432">
        <v>0</v>
      </c>
      <c r="L1410" s="396" t="s">
        <v>147</v>
      </c>
    </row>
    <row r="1411" spans="1:12">
      <c r="A1411" s="396"/>
      <c r="B1411" s="396"/>
      <c r="C1411" s="396"/>
      <c r="D1411" s="396" t="s">
        <v>1306</v>
      </c>
      <c r="E1411" s="397" t="s">
        <v>145</v>
      </c>
      <c r="F1411" s="429" t="s">
        <v>12889</v>
      </c>
      <c r="G1411" s="430">
        <v>104293</v>
      </c>
      <c r="H1411" s="431" t="s">
        <v>12967</v>
      </c>
      <c r="I1411" s="430" t="s">
        <v>1156</v>
      </c>
      <c r="J1411" s="396"/>
      <c r="K1411" s="432">
        <v>0</v>
      </c>
      <c r="L1411" s="396" t="s">
        <v>147</v>
      </c>
    </row>
    <row r="1412" spans="1:12">
      <c r="A1412" s="396"/>
      <c r="B1412" s="396"/>
      <c r="C1412" s="396"/>
      <c r="D1412" s="396" t="s">
        <v>1306</v>
      </c>
      <c r="E1412" s="397" t="s">
        <v>145</v>
      </c>
      <c r="F1412" s="429" t="s">
        <v>12889</v>
      </c>
      <c r="G1412" s="430">
        <v>104297</v>
      </c>
      <c r="H1412" s="431" t="s">
        <v>12968</v>
      </c>
      <c r="I1412" s="430" t="s">
        <v>1156</v>
      </c>
      <c r="J1412" s="396"/>
      <c r="K1412" s="432">
        <v>0</v>
      </c>
      <c r="L1412" s="396" t="s">
        <v>147</v>
      </c>
    </row>
    <row r="1413" spans="1:12">
      <c r="A1413" s="396"/>
      <c r="B1413" s="396"/>
      <c r="C1413" s="396"/>
      <c r="D1413" s="396" t="s">
        <v>1306</v>
      </c>
      <c r="E1413" s="397" t="s">
        <v>145</v>
      </c>
      <c r="F1413" s="429" t="s">
        <v>12889</v>
      </c>
      <c r="G1413" s="430">
        <v>104295</v>
      </c>
      <c r="H1413" s="431" t="s">
        <v>12969</v>
      </c>
      <c r="I1413" s="430" t="s">
        <v>1156</v>
      </c>
      <c r="J1413" s="396"/>
      <c r="K1413" s="432">
        <v>0</v>
      </c>
      <c r="L1413" s="396" t="s">
        <v>147</v>
      </c>
    </row>
    <row r="1414" spans="1:12">
      <c r="A1414" s="396"/>
      <c r="B1414" s="396"/>
      <c r="C1414" s="396"/>
      <c r="D1414" s="396" t="s">
        <v>1306</v>
      </c>
      <c r="E1414" s="397" t="s">
        <v>145</v>
      </c>
      <c r="F1414" s="429" t="s">
        <v>12889</v>
      </c>
      <c r="G1414" s="430">
        <v>104299</v>
      </c>
      <c r="H1414" s="431" t="s">
        <v>12970</v>
      </c>
      <c r="I1414" s="430" t="s">
        <v>1156</v>
      </c>
      <c r="J1414" s="396"/>
      <c r="K1414" s="432">
        <v>0</v>
      </c>
      <c r="L1414" s="396" t="s">
        <v>147</v>
      </c>
    </row>
    <row r="1415" spans="1:12">
      <c r="A1415" s="396"/>
      <c r="B1415" s="396"/>
      <c r="C1415" s="396"/>
      <c r="D1415" s="396" t="s">
        <v>1306</v>
      </c>
      <c r="E1415" s="397" t="s">
        <v>145</v>
      </c>
      <c r="F1415" s="429" t="s">
        <v>12889</v>
      </c>
      <c r="G1415" s="430">
        <v>104294</v>
      </c>
      <c r="H1415" s="431" t="s">
        <v>12971</v>
      </c>
      <c r="I1415" s="430" t="s">
        <v>1156</v>
      </c>
      <c r="J1415" s="396"/>
      <c r="K1415" s="432">
        <v>0</v>
      </c>
      <c r="L1415" s="396" t="s">
        <v>147</v>
      </c>
    </row>
    <row r="1416" spans="1:12">
      <c r="A1416" s="396"/>
      <c r="B1416" s="396"/>
      <c r="C1416" s="396"/>
      <c r="D1416" s="396" t="s">
        <v>1306</v>
      </c>
      <c r="E1416" s="397" t="s">
        <v>145</v>
      </c>
      <c r="F1416" s="429" t="s">
        <v>12889</v>
      </c>
      <c r="G1416" s="430">
        <v>104298</v>
      </c>
      <c r="H1416" s="431" t="s">
        <v>12972</v>
      </c>
      <c r="I1416" s="430" t="s">
        <v>1156</v>
      </c>
      <c r="J1416" s="396"/>
      <c r="K1416" s="432">
        <v>0</v>
      </c>
      <c r="L1416" s="396" t="s">
        <v>147</v>
      </c>
    </row>
    <row r="1417" spans="1:12">
      <c r="A1417" s="396"/>
      <c r="B1417" s="396"/>
      <c r="C1417" s="396"/>
      <c r="D1417" s="396" t="s">
        <v>1306</v>
      </c>
      <c r="E1417" s="397" t="s">
        <v>145</v>
      </c>
      <c r="F1417" s="429" t="s">
        <v>12889</v>
      </c>
      <c r="G1417" s="430">
        <v>104296</v>
      </c>
      <c r="H1417" s="431" t="s">
        <v>12973</v>
      </c>
      <c r="I1417" s="430" t="s">
        <v>1156</v>
      </c>
      <c r="J1417" s="396"/>
      <c r="K1417" s="432">
        <v>0</v>
      </c>
      <c r="L1417" s="396" t="s">
        <v>147</v>
      </c>
    </row>
    <row r="1418" spans="1:12">
      <c r="A1418" s="396"/>
      <c r="B1418" s="396"/>
      <c r="C1418" s="396"/>
      <c r="D1418" s="396" t="s">
        <v>1306</v>
      </c>
      <c r="E1418" s="397" t="s">
        <v>145</v>
      </c>
      <c r="F1418" s="429" t="s">
        <v>12889</v>
      </c>
      <c r="G1418" s="430">
        <v>104300</v>
      </c>
      <c r="H1418" s="431" t="s">
        <v>12974</v>
      </c>
      <c r="I1418" s="430" t="s">
        <v>1156</v>
      </c>
      <c r="J1418" s="396"/>
      <c r="K1418" s="432">
        <v>0</v>
      </c>
      <c r="L1418" s="396" t="s">
        <v>147</v>
      </c>
    </row>
    <row r="1419" spans="1:12">
      <c r="A1419" s="396"/>
      <c r="B1419" s="396"/>
      <c r="C1419" s="396"/>
      <c r="D1419" s="396" t="s">
        <v>1306</v>
      </c>
      <c r="E1419" s="397" t="s">
        <v>145</v>
      </c>
      <c r="F1419" s="429" t="s">
        <v>12889</v>
      </c>
      <c r="G1419" s="430">
        <v>90944</v>
      </c>
      <c r="H1419" s="431" t="s">
        <v>4021</v>
      </c>
      <c r="I1419" s="430" t="s">
        <v>121</v>
      </c>
      <c r="J1419" s="396"/>
      <c r="K1419" s="432">
        <v>187.69</v>
      </c>
      <c r="L1419" s="396" t="s">
        <v>147</v>
      </c>
    </row>
    <row r="1420" spans="1:12">
      <c r="A1420" s="396"/>
      <c r="B1420" s="396"/>
      <c r="C1420" s="396"/>
      <c r="D1420" s="396" t="s">
        <v>1306</v>
      </c>
      <c r="E1420" s="397" t="s">
        <v>145</v>
      </c>
      <c r="F1420" s="429" t="s">
        <v>12889</v>
      </c>
      <c r="G1420" s="430">
        <v>90934</v>
      </c>
      <c r="H1420" s="431" t="s">
        <v>4017</v>
      </c>
      <c r="I1420" s="430" t="s">
        <v>121</v>
      </c>
      <c r="J1420" s="396"/>
      <c r="K1420" s="432">
        <v>174.25</v>
      </c>
      <c r="L1420" s="396" t="s">
        <v>147</v>
      </c>
    </row>
    <row r="1421" spans="1:12">
      <c r="A1421" s="396"/>
      <c r="B1421" s="396"/>
      <c r="C1421" s="396"/>
      <c r="D1421" s="396" t="s">
        <v>2326</v>
      </c>
      <c r="E1421" s="397" t="s">
        <v>145</v>
      </c>
      <c r="F1421" s="429" t="s">
        <v>13908</v>
      </c>
      <c r="G1421" s="430">
        <v>90954</v>
      </c>
      <c r="H1421" s="431" t="s">
        <v>4025</v>
      </c>
      <c r="I1421" s="430" t="s">
        <v>121</v>
      </c>
      <c r="J1421" s="396"/>
      <c r="K1421" s="432">
        <v>212.3</v>
      </c>
      <c r="L1421" s="396" t="s">
        <v>147</v>
      </c>
    </row>
    <row r="1422" spans="1:12">
      <c r="A1422" s="396"/>
      <c r="B1422" s="396"/>
      <c r="C1422" s="396"/>
      <c r="D1422" s="396" t="s">
        <v>2326</v>
      </c>
      <c r="E1422" s="397" t="s">
        <v>145</v>
      </c>
      <c r="F1422" s="429" t="s">
        <v>13908</v>
      </c>
      <c r="G1422" s="430">
        <v>90933</v>
      </c>
      <c r="H1422" s="431" t="s">
        <v>4016</v>
      </c>
      <c r="I1422" s="430" t="s">
        <v>121</v>
      </c>
      <c r="J1422" s="396"/>
      <c r="K1422" s="432">
        <v>161.03</v>
      </c>
      <c r="L1422" s="396" t="s">
        <v>147</v>
      </c>
    </row>
    <row r="1423" spans="1:12">
      <c r="A1423" s="396"/>
      <c r="B1423" s="396"/>
      <c r="C1423" s="396"/>
      <c r="D1423" s="396" t="s">
        <v>2326</v>
      </c>
      <c r="E1423" s="397" t="s">
        <v>145</v>
      </c>
      <c r="F1423" s="429" t="s">
        <v>13908</v>
      </c>
      <c r="G1423" s="430">
        <v>90943</v>
      </c>
      <c r="H1423" s="431" t="s">
        <v>4020</v>
      </c>
      <c r="I1423" s="430" t="s">
        <v>121</v>
      </c>
      <c r="J1423" s="396"/>
      <c r="K1423" s="432">
        <v>173.28</v>
      </c>
      <c r="L1423" s="396" t="s">
        <v>147</v>
      </c>
    </row>
    <row r="1424" spans="1:12">
      <c r="A1424" s="396"/>
      <c r="B1424" s="396"/>
      <c r="C1424" s="396"/>
      <c r="D1424" s="396" t="s">
        <v>2326</v>
      </c>
      <c r="E1424" s="397" t="s">
        <v>145</v>
      </c>
      <c r="F1424" s="429" t="s">
        <v>13908</v>
      </c>
      <c r="G1424" s="430">
        <v>90953</v>
      </c>
      <c r="H1424" s="431" t="s">
        <v>4024</v>
      </c>
      <c r="I1424" s="430" t="s">
        <v>121</v>
      </c>
      <c r="J1424" s="396"/>
      <c r="K1424" s="432">
        <v>195.75</v>
      </c>
      <c r="L1424" s="396" t="s">
        <v>147</v>
      </c>
    </row>
    <row r="1425" spans="1:12">
      <c r="A1425" s="396"/>
      <c r="B1425" s="396"/>
      <c r="C1425" s="396"/>
      <c r="D1425" s="396" t="s">
        <v>2326</v>
      </c>
      <c r="E1425" s="397" t="s">
        <v>145</v>
      </c>
      <c r="F1425" s="429" t="s">
        <v>13908</v>
      </c>
      <c r="G1425" s="430">
        <v>90932</v>
      </c>
      <c r="H1425" s="431" t="s">
        <v>4015</v>
      </c>
      <c r="I1425" s="430" t="s">
        <v>121</v>
      </c>
      <c r="J1425" s="396"/>
      <c r="K1425" s="432">
        <v>88.39</v>
      </c>
      <c r="L1425" s="396" t="s">
        <v>147</v>
      </c>
    </row>
    <row r="1426" spans="1:12">
      <c r="A1426" s="396"/>
      <c r="B1426" s="396"/>
      <c r="C1426" s="396"/>
      <c r="D1426" s="396" t="s">
        <v>2326</v>
      </c>
      <c r="E1426" s="397" t="s">
        <v>145</v>
      </c>
      <c r="F1426" s="429" t="s">
        <v>13908</v>
      </c>
      <c r="G1426" s="430">
        <v>90942</v>
      </c>
      <c r="H1426" s="431" t="s">
        <v>4019</v>
      </c>
      <c r="I1426" s="430" t="s">
        <v>121</v>
      </c>
      <c r="J1426" s="396"/>
      <c r="K1426" s="432">
        <v>94.19</v>
      </c>
      <c r="L1426" s="396" t="s">
        <v>147</v>
      </c>
    </row>
    <row r="1427" spans="1:12">
      <c r="A1427" s="396"/>
      <c r="B1427" s="396"/>
      <c r="C1427" s="396"/>
      <c r="D1427" s="396" t="s">
        <v>2326</v>
      </c>
      <c r="E1427" s="397" t="s">
        <v>145</v>
      </c>
      <c r="F1427" s="429" t="s">
        <v>13908</v>
      </c>
      <c r="G1427" s="430">
        <v>90952</v>
      </c>
      <c r="H1427" s="431" t="s">
        <v>4023</v>
      </c>
      <c r="I1427" s="430" t="s">
        <v>121</v>
      </c>
      <c r="J1427" s="396"/>
      <c r="K1427" s="432">
        <v>104.8</v>
      </c>
      <c r="L1427" s="396" t="s">
        <v>147</v>
      </c>
    </row>
    <row r="1428" spans="1:12">
      <c r="A1428" s="396"/>
      <c r="B1428" s="396"/>
      <c r="C1428" s="396"/>
      <c r="D1428" s="396" t="s">
        <v>2326</v>
      </c>
      <c r="E1428" s="397" t="s">
        <v>145</v>
      </c>
      <c r="F1428" s="429" t="s">
        <v>13908</v>
      </c>
      <c r="G1428" s="430">
        <v>90930</v>
      </c>
      <c r="H1428" s="431" t="s">
        <v>4014</v>
      </c>
      <c r="I1428" s="430" t="s">
        <v>121</v>
      </c>
      <c r="J1428" s="396"/>
      <c r="K1428" s="432">
        <v>80.8</v>
      </c>
      <c r="L1428" s="396" t="s">
        <v>147</v>
      </c>
    </row>
    <row r="1429" spans="1:12">
      <c r="A1429" s="396"/>
      <c r="B1429" s="396"/>
      <c r="C1429" s="396"/>
      <c r="D1429" s="396" t="s">
        <v>2326</v>
      </c>
      <c r="E1429" s="397" t="s">
        <v>145</v>
      </c>
      <c r="F1429" s="429" t="s">
        <v>13908</v>
      </c>
      <c r="G1429" s="430">
        <v>90940</v>
      </c>
      <c r="H1429" s="431" t="s">
        <v>4018</v>
      </c>
      <c r="I1429" s="430" t="s">
        <v>121</v>
      </c>
      <c r="J1429" s="396"/>
      <c r="K1429" s="432">
        <v>85.92</v>
      </c>
      <c r="L1429" s="396" t="s">
        <v>147</v>
      </c>
    </row>
    <row r="1430" spans="1:12">
      <c r="A1430" s="396"/>
      <c r="B1430" s="396"/>
      <c r="C1430" s="396"/>
      <c r="D1430" s="396" t="s">
        <v>2326</v>
      </c>
      <c r="E1430" s="397" t="s">
        <v>145</v>
      </c>
      <c r="F1430" s="429" t="s">
        <v>13908</v>
      </c>
      <c r="G1430" s="430">
        <v>90950</v>
      </c>
      <c r="H1430" s="431" t="s">
        <v>4022</v>
      </c>
      <c r="I1430" s="430" t="s">
        <v>121</v>
      </c>
      <c r="J1430" s="396"/>
      <c r="K1430" s="432">
        <v>95.3</v>
      </c>
      <c r="L1430" s="396" t="s">
        <v>147</v>
      </c>
    </row>
    <row r="1431" spans="1:12">
      <c r="A1431" s="396"/>
      <c r="B1431" s="396"/>
      <c r="C1431" s="396"/>
      <c r="D1431" s="396" t="s">
        <v>2326</v>
      </c>
      <c r="E1431" s="397" t="s">
        <v>145</v>
      </c>
      <c r="F1431" s="429" t="s">
        <v>13908</v>
      </c>
      <c r="G1431" s="430">
        <v>88476</v>
      </c>
      <c r="H1431" s="431" t="s">
        <v>4011</v>
      </c>
      <c r="I1431" s="430" t="s">
        <v>121</v>
      </c>
      <c r="J1431" s="396"/>
      <c r="K1431" s="432">
        <v>23.46</v>
      </c>
      <c r="L1431" s="396" t="s">
        <v>147</v>
      </c>
    </row>
    <row r="1432" spans="1:12">
      <c r="A1432" s="396"/>
      <c r="B1432" s="396"/>
      <c r="C1432" s="396"/>
      <c r="D1432" s="396" t="s">
        <v>2326</v>
      </c>
      <c r="E1432" s="397" t="s">
        <v>145</v>
      </c>
      <c r="F1432" s="429" t="s">
        <v>13908</v>
      </c>
      <c r="G1432" s="430">
        <v>88477</v>
      </c>
      <c r="H1432" s="431" t="s">
        <v>4012</v>
      </c>
      <c r="I1432" s="430" t="s">
        <v>121</v>
      </c>
      <c r="J1432" s="396"/>
      <c r="K1432" s="432">
        <v>31.94</v>
      </c>
      <c r="L1432" s="396" t="s">
        <v>147</v>
      </c>
    </row>
    <row r="1433" spans="1:12">
      <c r="A1433" s="396"/>
      <c r="B1433" s="396"/>
      <c r="C1433" s="396"/>
      <c r="D1433" s="396" t="s">
        <v>2326</v>
      </c>
      <c r="E1433" s="397" t="s">
        <v>145</v>
      </c>
      <c r="F1433" s="429" t="s">
        <v>13908</v>
      </c>
      <c r="G1433" s="430">
        <v>88478</v>
      </c>
      <c r="H1433" s="431" t="s">
        <v>4013</v>
      </c>
      <c r="I1433" s="430" t="s">
        <v>121</v>
      </c>
      <c r="J1433" s="396"/>
      <c r="K1433" s="432">
        <v>38.94</v>
      </c>
      <c r="L1433" s="396" t="s">
        <v>147</v>
      </c>
    </row>
    <row r="1434" spans="1:12">
      <c r="A1434" s="396"/>
      <c r="B1434" s="396"/>
      <c r="C1434" s="396"/>
      <c r="D1434" s="396" t="s">
        <v>2326</v>
      </c>
      <c r="E1434" s="397" t="s">
        <v>145</v>
      </c>
      <c r="F1434" s="429" t="s">
        <v>13908</v>
      </c>
      <c r="G1434" s="430">
        <v>88470</v>
      </c>
      <c r="H1434" s="431" t="s">
        <v>4008</v>
      </c>
      <c r="I1434" s="430" t="s">
        <v>121</v>
      </c>
      <c r="J1434" s="396"/>
      <c r="K1434" s="432">
        <v>27.37</v>
      </c>
      <c r="L1434" s="396" t="s">
        <v>147</v>
      </c>
    </row>
    <row r="1435" spans="1:12">
      <c r="A1435" s="396"/>
      <c r="B1435" s="396"/>
      <c r="C1435" s="396"/>
      <c r="D1435" s="396" t="s">
        <v>2185</v>
      </c>
      <c r="E1435" s="397" t="s">
        <v>145</v>
      </c>
      <c r="F1435" s="429" t="s">
        <v>13908</v>
      </c>
      <c r="G1435" s="430">
        <v>88471</v>
      </c>
      <c r="H1435" s="431" t="s">
        <v>4009</v>
      </c>
      <c r="I1435" s="430" t="s">
        <v>121</v>
      </c>
      <c r="J1435" s="396"/>
      <c r="K1435" s="432">
        <v>34.17</v>
      </c>
      <c r="L1435" s="396" t="s">
        <v>147</v>
      </c>
    </row>
    <row r="1436" spans="1:12">
      <c r="A1436" s="396"/>
      <c r="B1436" s="396"/>
      <c r="C1436" s="396"/>
      <c r="D1436" s="396" t="s">
        <v>2326</v>
      </c>
      <c r="E1436" s="397" t="s">
        <v>145</v>
      </c>
      <c r="F1436" s="429" t="s">
        <v>13908</v>
      </c>
      <c r="G1436" s="430">
        <v>88472</v>
      </c>
      <c r="H1436" s="431" t="s">
        <v>4010</v>
      </c>
      <c r="I1436" s="430" t="s">
        <v>121</v>
      </c>
      <c r="J1436" s="396"/>
      <c r="K1436" s="432">
        <v>39.58</v>
      </c>
      <c r="L1436" s="396" t="s">
        <v>147</v>
      </c>
    </row>
    <row r="1437" spans="1:12">
      <c r="A1437" s="396"/>
      <c r="B1437" s="396"/>
      <c r="C1437" s="396"/>
      <c r="D1437" s="396" t="s">
        <v>2326</v>
      </c>
      <c r="E1437" s="397" t="s">
        <v>145</v>
      </c>
      <c r="F1437" s="429" t="s">
        <v>13908</v>
      </c>
      <c r="G1437" s="430">
        <v>87759</v>
      </c>
      <c r="H1437" s="431" t="s">
        <v>4003</v>
      </c>
      <c r="I1437" s="430" t="s">
        <v>121</v>
      </c>
      <c r="J1437" s="396"/>
      <c r="K1437" s="432">
        <v>114.73</v>
      </c>
      <c r="L1437" s="396" t="s">
        <v>147</v>
      </c>
    </row>
    <row r="1438" spans="1:12">
      <c r="A1438" s="396"/>
      <c r="B1438" s="396"/>
      <c r="C1438" s="396"/>
      <c r="D1438" s="396" t="s">
        <v>2326</v>
      </c>
      <c r="E1438" s="397" t="s">
        <v>145</v>
      </c>
      <c r="F1438" s="429" t="s">
        <v>13908</v>
      </c>
      <c r="G1438" s="430">
        <v>87769</v>
      </c>
      <c r="H1438" s="431" t="s">
        <v>4007</v>
      </c>
      <c r="I1438" s="430" t="s">
        <v>121</v>
      </c>
      <c r="J1438" s="396"/>
      <c r="K1438" s="432">
        <v>137.26</v>
      </c>
      <c r="L1438" s="396" t="s">
        <v>147</v>
      </c>
    </row>
    <row r="1439" spans="1:12">
      <c r="A1439" s="396"/>
      <c r="B1439" s="396"/>
      <c r="C1439" s="396"/>
      <c r="D1439" s="396" t="s">
        <v>2326</v>
      </c>
      <c r="E1439" s="397" t="s">
        <v>145</v>
      </c>
      <c r="F1439" s="429" t="s">
        <v>13908</v>
      </c>
      <c r="G1439" s="430">
        <v>87739</v>
      </c>
      <c r="H1439" s="431" t="s">
        <v>3995</v>
      </c>
      <c r="I1439" s="430" t="s">
        <v>121</v>
      </c>
      <c r="J1439" s="396"/>
      <c r="K1439" s="432">
        <v>90.26</v>
      </c>
      <c r="L1439" s="396" t="s">
        <v>147</v>
      </c>
    </row>
    <row r="1440" spans="1:12">
      <c r="A1440" s="396"/>
      <c r="B1440" s="396"/>
      <c r="C1440" s="396"/>
      <c r="D1440" s="396" t="s">
        <v>2326</v>
      </c>
      <c r="E1440" s="397" t="s">
        <v>145</v>
      </c>
      <c r="F1440" s="429" t="s">
        <v>13908</v>
      </c>
      <c r="G1440" s="430">
        <v>87749</v>
      </c>
      <c r="H1440" s="431" t="s">
        <v>3999</v>
      </c>
      <c r="I1440" s="430" t="s">
        <v>121</v>
      </c>
      <c r="J1440" s="396"/>
      <c r="K1440" s="432">
        <v>117.76</v>
      </c>
      <c r="L1440" s="396" t="s">
        <v>147</v>
      </c>
    </row>
    <row r="1441" spans="1:12">
      <c r="A1441" s="396"/>
      <c r="B1441" s="396"/>
      <c r="C1441" s="396"/>
      <c r="D1441" s="396" t="s">
        <v>2326</v>
      </c>
      <c r="E1441" s="397" t="s">
        <v>145</v>
      </c>
      <c r="F1441" s="429" t="s">
        <v>13908</v>
      </c>
      <c r="G1441" s="430">
        <v>87624</v>
      </c>
      <c r="H1441" s="431" t="s">
        <v>7323</v>
      </c>
      <c r="I1441" s="430" t="s">
        <v>121</v>
      </c>
      <c r="J1441" s="396"/>
      <c r="K1441" s="432">
        <v>79.400000000000006</v>
      </c>
      <c r="L1441" s="396" t="s">
        <v>147</v>
      </c>
    </row>
    <row r="1442" spans="1:12">
      <c r="A1442" s="396"/>
      <c r="B1442" s="396"/>
      <c r="C1442" s="396"/>
      <c r="D1442" s="396" t="s">
        <v>2326</v>
      </c>
      <c r="E1442" s="397" t="s">
        <v>145</v>
      </c>
      <c r="F1442" s="429" t="s">
        <v>13908</v>
      </c>
      <c r="G1442" s="430">
        <v>87634</v>
      </c>
      <c r="H1442" s="431" t="s">
        <v>3975</v>
      </c>
      <c r="I1442" s="430" t="s">
        <v>121</v>
      </c>
      <c r="J1442" s="396"/>
      <c r="K1442" s="432">
        <v>106.9</v>
      </c>
      <c r="L1442" s="396" t="s">
        <v>147</v>
      </c>
    </row>
    <row r="1443" spans="1:12">
      <c r="A1443" s="396"/>
      <c r="B1443" s="396"/>
      <c r="C1443" s="396"/>
      <c r="D1443" s="396" t="s">
        <v>2326</v>
      </c>
      <c r="E1443" s="397" t="s">
        <v>145</v>
      </c>
      <c r="F1443" s="429" t="s">
        <v>13908</v>
      </c>
      <c r="G1443" s="430">
        <v>87644</v>
      </c>
      <c r="H1443" s="431" t="s">
        <v>3979</v>
      </c>
      <c r="I1443" s="430" t="s">
        <v>121</v>
      </c>
      <c r="J1443" s="396"/>
      <c r="K1443" s="432">
        <v>129.38999999999999</v>
      </c>
      <c r="L1443" s="396" t="s">
        <v>147</v>
      </c>
    </row>
    <row r="1444" spans="1:12">
      <c r="A1444" s="396"/>
      <c r="B1444" s="396"/>
      <c r="C1444" s="396"/>
      <c r="D1444" s="396" t="s">
        <v>2326</v>
      </c>
      <c r="E1444" s="397" t="s">
        <v>145</v>
      </c>
      <c r="F1444" s="429" t="s">
        <v>13908</v>
      </c>
      <c r="G1444" s="430">
        <v>87684</v>
      </c>
      <c r="H1444" s="431" t="s">
        <v>3983</v>
      </c>
      <c r="I1444" s="430" t="s">
        <v>121</v>
      </c>
      <c r="J1444" s="396"/>
      <c r="K1444" s="432">
        <v>124.2</v>
      </c>
      <c r="L1444" s="396" t="s">
        <v>147</v>
      </c>
    </row>
    <row r="1445" spans="1:12">
      <c r="A1445" s="396"/>
      <c r="B1445" s="396"/>
      <c r="C1445" s="396"/>
      <c r="D1445" s="396" t="s">
        <v>2326</v>
      </c>
      <c r="E1445" s="397" t="s">
        <v>145</v>
      </c>
      <c r="F1445" s="429" t="s">
        <v>13908</v>
      </c>
      <c r="G1445" s="430">
        <v>87694</v>
      </c>
      <c r="H1445" s="431" t="s">
        <v>3987</v>
      </c>
      <c r="I1445" s="430" t="s">
        <v>121</v>
      </c>
      <c r="J1445" s="396"/>
      <c r="K1445" s="432">
        <v>142.27000000000001</v>
      </c>
      <c r="L1445" s="396" t="s">
        <v>147</v>
      </c>
    </row>
    <row r="1446" spans="1:12">
      <c r="A1446" s="396"/>
      <c r="B1446" s="396"/>
      <c r="C1446" s="396"/>
      <c r="D1446" s="396" t="s">
        <v>2326</v>
      </c>
      <c r="E1446" s="397" t="s">
        <v>145</v>
      </c>
      <c r="F1446" s="429" t="s">
        <v>13908</v>
      </c>
      <c r="G1446" s="430">
        <v>87704</v>
      </c>
      <c r="H1446" s="431" t="s">
        <v>3991</v>
      </c>
      <c r="I1446" s="430" t="s">
        <v>121</v>
      </c>
      <c r="J1446" s="396"/>
      <c r="K1446" s="432">
        <v>154.55000000000001</v>
      </c>
      <c r="L1446" s="396" t="s">
        <v>147</v>
      </c>
    </row>
    <row r="1447" spans="1:12">
      <c r="A1447" s="396"/>
      <c r="B1447" s="396"/>
      <c r="C1447" s="396"/>
      <c r="D1447" s="396" t="s">
        <v>2326</v>
      </c>
      <c r="E1447" s="397" t="s">
        <v>145</v>
      </c>
      <c r="F1447" s="429" t="s">
        <v>13908</v>
      </c>
      <c r="G1447" s="430">
        <v>87758</v>
      </c>
      <c r="H1447" s="431" t="s">
        <v>4002</v>
      </c>
      <c r="I1447" s="430" t="s">
        <v>121</v>
      </c>
      <c r="J1447" s="396"/>
      <c r="K1447" s="432">
        <v>105.34</v>
      </c>
      <c r="L1447" s="396" t="s">
        <v>147</v>
      </c>
    </row>
    <row r="1448" spans="1:12">
      <c r="A1448" s="396"/>
      <c r="B1448" s="396"/>
      <c r="C1448" s="396"/>
      <c r="D1448" s="396" t="s">
        <v>2326</v>
      </c>
      <c r="E1448" s="397" t="s">
        <v>145</v>
      </c>
      <c r="F1448" s="429" t="s">
        <v>13908</v>
      </c>
      <c r="G1448" s="430">
        <v>87768</v>
      </c>
      <c r="H1448" s="431" t="s">
        <v>4006</v>
      </c>
      <c r="I1448" s="430" t="s">
        <v>121</v>
      </c>
      <c r="J1448" s="396"/>
      <c r="K1448" s="432">
        <v>125.72</v>
      </c>
      <c r="L1448" s="396" t="s">
        <v>147</v>
      </c>
    </row>
    <row r="1449" spans="1:12">
      <c r="A1449" s="396"/>
      <c r="B1449" s="396"/>
      <c r="C1449" s="396"/>
      <c r="D1449" s="396" t="s">
        <v>2326</v>
      </c>
      <c r="E1449" s="397" t="s">
        <v>145</v>
      </c>
      <c r="F1449" s="429" t="s">
        <v>13908</v>
      </c>
      <c r="G1449" s="430">
        <v>87738</v>
      </c>
      <c r="H1449" s="431" t="s">
        <v>3994</v>
      </c>
      <c r="I1449" s="430" t="s">
        <v>121</v>
      </c>
      <c r="J1449" s="396"/>
      <c r="K1449" s="432">
        <v>83.5</v>
      </c>
      <c r="L1449" s="396" t="s">
        <v>147</v>
      </c>
    </row>
    <row r="1450" spans="1:12">
      <c r="A1450" s="396"/>
      <c r="B1450" s="396"/>
      <c r="C1450" s="396"/>
      <c r="D1450" s="396" t="s">
        <v>1419</v>
      </c>
      <c r="E1450" s="397" t="s">
        <v>145</v>
      </c>
      <c r="F1450" s="429" t="s">
        <v>13908</v>
      </c>
      <c r="G1450" s="430">
        <v>87748</v>
      </c>
      <c r="H1450" s="431" t="s">
        <v>3998</v>
      </c>
      <c r="I1450" s="430" t="s">
        <v>121</v>
      </c>
      <c r="J1450" s="396"/>
      <c r="K1450" s="432">
        <v>108.37</v>
      </c>
      <c r="L1450" s="396" t="s">
        <v>147</v>
      </c>
    </row>
    <row r="1451" spans="1:12">
      <c r="A1451" s="396"/>
      <c r="B1451" s="396"/>
      <c r="C1451" s="396"/>
      <c r="D1451" s="396" t="s">
        <v>2326</v>
      </c>
      <c r="E1451" s="397" t="s">
        <v>145</v>
      </c>
      <c r="F1451" s="429" t="s">
        <v>13908</v>
      </c>
      <c r="G1451" s="430">
        <v>87623</v>
      </c>
      <c r="H1451" s="431" t="s">
        <v>3971</v>
      </c>
      <c r="I1451" s="430" t="s">
        <v>121</v>
      </c>
      <c r="J1451" s="396"/>
      <c r="K1451" s="432">
        <v>72.64</v>
      </c>
      <c r="L1451" s="396" t="s">
        <v>147</v>
      </c>
    </row>
    <row r="1452" spans="1:12">
      <c r="A1452" s="396"/>
      <c r="B1452" s="396"/>
      <c r="C1452" s="396"/>
      <c r="D1452" s="396" t="s">
        <v>2326</v>
      </c>
      <c r="E1452" s="397" t="s">
        <v>145</v>
      </c>
      <c r="F1452" s="429" t="s">
        <v>13908</v>
      </c>
      <c r="G1452" s="430">
        <v>87633</v>
      </c>
      <c r="H1452" s="431" t="s">
        <v>3974</v>
      </c>
      <c r="I1452" s="430" t="s">
        <v>121</v>
      </c>
      <c r="J1452" s="396"/>
      <c r="K1452" s="432">
        <v>97.51</v>
      </c>
      <c r="L1452" s="396" t="s">
        <v>147</v>
      </c>
    </row>
    <row r="1453" spans="1:12">
      <c r="A1453" s="396"/>
      <c r="B1453" s="396"/>
      <c r="C1453" s="396"/>
      <c r="D1453" s="396" t="s">
        <v>2326</v>
      </c>
      <c r="E1453" s="397" t="s">
        <v>145</v>
      </c>
      <c r="F1453" s="429" t="s">
        <v>13908</v>
      </c>
      <c r="G1453" s="430">
        <v>87643</v>
      </c>
      <c r="H1453" s="431" t="s">
        <v>3978</v>
      </c>
      <c r="I1453" s="430" t="s">
        <v>121</v>
      </c>
      <c r="J1453" s="396"/>
      <c r="K1453" s="432">
        <v>117.85</v>
      </c>
      <c r="L1453" s="396" t="s">
        <v>147</v>
      </c>
    </row>
    <row r="1454" spans="1:12">
      <c r="A1454" s="396"/>
      <c r="B1454" s="396"/>
      <c r="C1454" s="396"/>
      <c r="D1454" s="396" t="s">
        <v>2326</v>
      </c>
      <c r="E1454" s="397" t="s">
        <v>145</v>
      </c>
      <c r="F1454" s="429" t="s">
        <v>13908</v>
      </c>
      <c r="G1454" s="430">
        <v>87683</v>
      </c>
      <c r="H1454" s="431" t="s">
        <v>3982</v>
      </c>
      <c r="I1454" s="430" t="s">
        <v>121</v>
      </c>
      <c r="J1454" s="396"/>
      <c r="K1454" s="432">
        <v>112.66</v>
      </c>
      <c r="L1454" s="396" t="s">
        <v>147</v>
      </c>
    </row>
    <row r="1455" spans="1:12">
      <c r="A1455" s="396"/>
      <c r="B1455" s="396"/>
      <c r="C1455" s="396"/>
      <c r="D1455" s="396" t="s">
        <v>2326</v>
      </c>
      <c r="E1455" s="397" t="s">
        <v>145</v>
      </c>
      <c r="F1455" s="429" t="s">
        <v>13908</v>
      </c>
      <c r="G1455" s="430">
        <v>87703</v>
      </c>
      <c r="H1455" s="431" t="s">
        <v>3990</v>
      </c>
      <c r="I1455" s="430" t="s">
        <v>121</v>
      </c>
      <c r="J1455" s="396"/>
      <c r="K1455" s="432">
        <v>140.13999999999999</v>
      </c>
      <c r="L1455" s="396" t="s">
        <v>147</v>
      </c>
    </row>
    <row r="1456" spans="1:12">
      <c r="A1456" s="396"/>
      <c r="B1456" s="396"/>
      <c r="C1456" s="396"/>
      <c r="D1456" s="396" t="s">
        <v>2326</v>
      </c>
      <c r="E1456" s="397" t="s">
        <v>145</v>
      </c>
      <c r="F1456" s="429" t="s">
        <v>13908</v>
      </c>
      <c r="G1456" s="430">
        <v>87693</v>
      </c>
      <c r="H1456" s="431" t="s">
        <v>3986</v>
      </c>
      <c r="I1456" s="430" t="s">
        <v>121</v>
      </c>
      <c r="J1456" s="396"/>
      <c r="K1456" s="432">
        <v>129.05000000000001</v>
      </c>
      <c r="L1456" s="396" t="s">
        <v>147</v>
      </c>
    </row>
    <row r="1457" spans="1:12">
      <c r="A1457" s="396"/>
      <c r="B1457" s="396"/>
      <c r="C1457" s="396"/>
      <c r="D1457" s="396" t="s">
        <v>1166</v>
      </c>
      <c r="E1457" s="397" t="s">
        <v>145</v>
      </c>
      <c r="F1457" s="429" t="s">
        <v>13908</v>
      </c>
      <c r="G1457" s="430">
        <v>87757</v>
      </c>
      <c r="H1457" s="431" t="s">
        <v>4001</v>
      </c>
      <c r="I1457" s="430" t="s">
        <v>121</v>
      </c>
      <c r="J1457" s="396"/>
      <c r="K1457" s="432">
        <v>53.76</v>
      </c>
      <c r="L1457" s="396" t="s">
        <v>147</v>
      </c>
    </row>
    <row r="1458" spans="1:12">
      <c r="A1458" s="396"/>
      <c r="B1458" s="396"/>
      <c r="C1458" s="396"/>
      <c r="D1458" s="396" t="s">
        <v>2326</v>
      </c>
      <c r="E1458" s="397" t="s">
        <v>145</v>
      </c>
      <c r="F1458" s="429" t="s">
        <v>13908</v>
      </c>
      <c r="G1458" s="430">
        <v>87767</v>
      </c>
      <c r="H1458" s="431" t="s">
        <v>4005</v>
      </c>
      <c r="I1458" s="430" t="s">
        <v>121</v>
      </c>
      <c r="J1458" s="396"/>
      <c r="K1458" s="432">
        <v>62.29</v>
      </c>
      <c r="L1458" s="396" t="s">
        <v>147</v>
      </c>
    </row>
    <row r="1459" spans="1:12">
      <c r="A1459" s="396"/>
      <c r="B1459" s="396"/>
      <c r="C1459" s="396"/>
      <c r="D1459" s="396" t="s">
        <v>1166</v>
      </c>
      <c r="E1459" s="397" t="s">
        <v>145</v>
      </c>
      <c r="F1459" s="429" t="s">
        <v>13908</v>
      </c>
      <c r="G1459" s="430">
        <v>87737</v>
      </c>
      <c r="H1459" s="431" t="s">
        <v>3993</v>
      </c>
      <c r="I1459" s="430" t="s">
        <v>121</v>
      </c>
      <c r="J1459" s="396"/>
      <c r="K1459" s="432">
        <v>46.41</v>
      </c>
      <c r="L1459" s="396" t="s">
        <v>147</v>
      </c>
    </row>
    <row r="1460" spans="1:12">
      <c r="A1460" s="396"/>
      <c r="B1460" s="396"/>
      <c r="C1460" s="396"/>
      <c r="D1460" s="396" t="s">
        <v>2326</v>
      </c>
      <c r="E1460" s="397" t="s">
        <v>145</v>
      </c>
      <c r="F1460" s="429" t="s">
        <v>13908</v>
      </c>
      <c r="G1460" s="430">
        <v>87747</v>
      </c>
      <c r="H1460" s="431" t="s">
        <v>3997</v>
      </c>
      <c r="I1460" s="430" t="s">
        <v>121</v>
      </c>
      <c r="J1460" s="396"/>
      <c r="K1460" s="432">
        <v>56.79</v>
      </c>
      <c r="L1460" s="396" t="s">
        <v>147</v>
      </c>
    </row>
    <row r="1461" spans="1:12">
      <c r="A1461" s="396"/>
      <c r="B1461" s="396"/>
      <c r="C1461" s="396"/>
      <c r="D1461" s="396" t="s">
        <v>2326</v>
      </c>
      <c r="E1461" s="397" t="s">
        <v>145</v>
      </c>
      <c r="F1461" s="429" t="s">
        <v>13908</v>
      </c>
      <c r="G1461" s="430">
        <v>87622</v>
      </c>
      <c r="H1461" s="431" t="s">
        <v>3970</v>
      </c>
      <c r="I1461" s="430" t="s">
        <v>121</v>
      </c>
      <c r="J1461" s="396"/>
      <c r="K1461" s="432">
        <v>35.549999999999997</v>
      </c>
      <c r="L1461" s="396" t="s">
        <v>147</v>
      </c>
    </row>
    <row r="1462" spans="1:12">
      <c r="A1462" s="396"/>
      <c r="B1462" s="396"/>
      <c r="C1462" s="396"/>
      <c r="D1462" s="396" t="s">
        <v>2326</v>
      </c>
      <c r="E1462" s="397" t="s">
        <v>145</v>
      </c>
      <c r="F1462" s="429" t="s">
        <v>13908</v>
      </c>
      <c r="G1462" s="430">
        <v>87632</v>
      </c>
      <c r="H1462" s="431" t="s">
        <v>3973</v>
      </c>
      <c r="I1462" s="430" t="s">
        <v>121</v>
      </c>
      <c r="J1462" s="396"/>
      <c r="K1462" s="432">
        <v>45.93</v>
      </c>
      <c r="L1462" s="396" t="s">
        <v>147</v>
      </c>
    </row>
    <row r="1463" spans="1:12">
      <c r="A1463" s="396"/>
      <c r="B1463" s="396"/>
      <c r="C1463" s="396"/>
      <c r="D1463" s="396" t="s">
        <v>2326</v>
      </c>
      <c r="E1463" s="397" t="s">
        <v>145</v>
      </c>
      <c r="F1463" s="429" t="s">
        <v>13908</v>
      </c>
      <c r="G1463" s="430">
        <v>87642</v>
      </c>
      <c r="H1463" s="431" t="s">
        <v>3977</v>
      </c>
      <c r="I1463" s="430" t="s">
        <v>121</v>
      </c>
      <c r="J1463" s="396"/>
      <c r="K1463" s="432">
        <v>54.42</v>
      </c>
      <c r="L1463" s="396" t="s">
        <v>147</v>
      </c>
    </row>
    <row r="1464" spans="1:12">
      <c r="A1464" s="396"/>
      <c r="B1464" s="396"/>
      <c r="C1464" s="396"/>
      <c r="D1464" s="396" t="s">
        <v>2326</v>
      </c>
      <c r="E1464" s="397" t="s">
        <v>145</v>
      </c>
      <c r="F1464" s="429" t="s">
        <v>13908</v>
      </c>
      <c r="G1464" s="430">
        <v>87682</v>
      </c>
      <c r="H1464" s="431" t="s">
        <v>3981</v>
      </c>
      <c r="I1464" s="430" t="s">
        <v>121</v>
      </c>
      <c r="J1464" s="396"/>
      <c r="K1464" s="432">
        <v>49.23</v>
      </c>
      <c r="L1464" s="396" t="s">
        <v>147</v>
      </c>
    </row>
    <row r="1465" spans="1:12">
      <c r="A1465" s="396"/>
      <c r="B1465" s="396"/>
      <c r="C1465" s="396"/>
      <c r="D1465" s="396" t="s">
        <v>2326</v>
      </c>
      <c r="E1465" s="397" t="s">
        <v>145</v>
      </c>
      <c r="F1465" s="429" t="s">
        <v>13908</v>
      </c>
      <c r="G1465" s="430">
        <v>87692</v>
      </c>
      <c r="H1465" s="431" t="s">
        <v>3985</v>
      </c>
      <c r="I1465" s="430" t="s">
        <v>121</v>
      </c>
      <c r="J1465" s="396"/>
      <c r="K1465" s="432">
        <v>56.41</v>
      </c>
      <c r="L1465" s="396" t="s">
        <v>147</v>
      </c>
    </row>
    <row r="1466" spans="1:12">
      <c r="A1466" s="396"/>
      <c r="B1466" s="396"/>
      <c r="C1466" s="396"/>
      <c r="D1466" s="396" t="s">
        <v>2326</v>
      </c>
      <c r="E1466" s="397" t="s">
        <v>145</v>
      </c>
      <c r="F1466" s="429" t="s">
        <v>13908</v>
      </c>
      <c r="G1466" s="430">
        <v>87702</v>
      </c>
      <c r="H1466" s="431" t="s">
        <v>3989</v>
      </c>
      <c r="I1466" s="430" t="s">
        <v>121</v>
      </c>
      <c r="J1466" s="396"/>
      <c r="K1466" s="432">
        <v>61.05</v>
      </c>
      <c r="L1466" s="396" t="s">
        <v>147</v>
      </c>
    </row>
    <row r="1467" spans="1:12">
      <c r="A1467" s="396"/>
      <c r="B1467" s="396"/>
      <c r="C1467" s="396"/>
      <c r="D1467" s="396" t="s">
        <v>2326</v>
      </c>
      <c r="E1467" s="397" t="s">
        <v>145</v>
      </c>
      <c r="F1467" s="429" t="s">
        <v>13908</v>
      </c>
      <c r="G1467" s="430">
        <v>87755</v>
      </c>
      <c r="H1467" s="431" t="s">
        <v>4000</v>
      </c>
      <c r="I1467" s="430" t="s">
        <v>121</v>
      </c>
      <c r="J1467" s="396"/>
      <c r="K1467" s="432">
        <v>48.37</v>
      </c>
      <c r="L1467" s="396" t="s">
        <v>147</v>
      </c>
    </row>
    <row r="1468" spans="1:12">
      <c r="A1468" s="396"/>
      <c r="B1468" s="396"/>
      <c r="C1468" s="396"/>
      <c r="D1468" s="396" t="s">
        <v>2326</v>
      </c>
      <c r="E1468" s="397" t="s">
        <v>145</v>
      </c>
      <c r="F1468" s="429" t="s">
        <v>13908</v>
      </c>
      <c r="G1468" s="430">
        <v>87765</v>
      </c>
      <c r="H1468" s="431" t="s">
        <v>4004</v>
      </c>
      <c r="I1468" s="430" t="s">
        <v>121</v>
      </c>
      <c r="J1468" s="396"/>
      <c r="K1468" s="432">
        <v>55.67</v>
      </c>
      <c r="L1468" s="396" t="s">
        <v>147</v>
      </c>
    </row>
    <row r="1469" spans="1:12">
      <c r="A1469" s="396"/>
      <c r="B1469" s="396"/>
      <c r="C1469" s="396"/>
      <c r="D1469" s="396" t="s">
        <v>2326</v>
      </c>
      <c r="E1469" s="397" t="s">
        <v>145</v>
      </c>
      <c r="F1469" s="429" t="s">
        <v>13908</v>
      </c>
      <c r="G1469" s="430">
        <v>87735</v>
      </c>
      <c r="H1469" s="431" t="s">
        <v>3992</v>
      </c>
      <c r="I1469" s="430" t="s">
        <v>121</v>
      </c>
      <c r="J1469" s="396"/>
      <c r="K1469" s="432">
        <v>42.53</v>
      </c>
      <c r="L1469" s="396" t="s">
        <v>147</v>
      </c>
    </row>
    <row r="1470" spans="1:12">
      <c r="A1470" s="396"/>
      <c r="B1470" s="396"/>
      <c r="C1470" s="396"/>
      <c r="D1470" s="396" t="s">
        <v>2326</v>
      </c>
      <c r="E1470" s="397" t="s">
        <v>145</v>
      </c>
      <c r="F1470" s="429" t="s">
        <v>13908</v>
      </c>
      <c r="G1470" s="430">
        <v>87745</v>
      </c>
      <c r="H1470" s="431" t="s">
        <v>3996</v>
      </c>
      <c r="I1470" s="430" t="s">
        <v>121</v>
      </c>
      <c r="J1470" s="396"/>
      <c r="K1470" s="432">
        <v>51.4</v>
      </c>
      <c r="L1470" s="396" t="s">
        <v>147</v>
      </c>
    </row>
    <row r="1471" spans="1:12">
      <c r="A1471" s="396"/>
      <c r="B1471" s="396"/>
      <c r="C1471" s="396"/>
      <c r="D1471" s="396" t="s">
        <v>2326</v>
      </c>
      <c r="E1471" s="397" t="s">
        <v>145</v>
      </c>
      <c r="F1471" s="429" t="s">
        <v>13908</v>
      </c>
      <c r="G1471" s="430">
        <v>87620</v>
      </c>
      <c r="H1471" s="431" t="s">
        <v>3969</v>
      </c>
      <c r="I1471" s="430" t="s">
        <v>121</v>
      </c>
      <c r="J1471" s="396"/>
      <c r="K1471" s="432">
        <v>31.67</v>
      </c>
      <c r="L1471" s="396" t="s">
        <v>147</v>
      </c>
    </row>
    <row r="1472" spans="1:12">
      <c r="A1472" s="396"/>
      <c r="B1472" s="396"/>
      <c r="C1472" s="396"/>
      <c r="D1472" s="396" t="s">
        <v>2326</v>
      </c>
      <c r="E1472" s="397" t="s">
        <v>145</v>
      </c>
      <c r="F1472" s="429" t="s">
        <v>13908</v>
      </c>
      <c r="G1472" s="430">
        <v>87630</v>
      </c>
      <c r="H1472" s="431" t="s">
        <v>3972</v>
      </c>
      <c r="I1472" s="430" t="s">
        <v>121</v>
      </c>
      <c r="J1472" s="396"/>
      <c r="K1472" s="432">
        <v>40.54</v>
      </c>
      <c r="L1472" s="396" t="s">
        <v>147</v>
      </c>
    </row>
    <row r="1473" spans="1:12">
      <c r="A1473" s="396"/>
      <c r="B1473" s="396"/>
      <c r="C1473" s="396"/>
      <c r="D1473" s="396" t="s">
        <v>2326</v>
      </c>
      <c r="E1473" s="397" t="s">
        <v>145</v>
      </c>
      <c r="F1473" s="429" t="s">
        <v>13908</v>
      </c>
      <c r="G1473" s="430">
        <v>87640</v>
      </c>
      <c r="H1473" s="431" t="s">
        <v>3976</v>
      </c>
      <c r="I1473" s="430" t="s">
        <v>121</v>
      </c>
      <c r="J1473" s="396"/>
      <c r="K1473" s="432">
        <v>47.8</v>
      </c>
      <c r="L1473" s="396" t="s">
        <v>147</v>
      </c>
    </row>
    <row r="1474" spans="1:12">
      <c r="A1474" s="396"/>
      <c r="B1474" s="396"/>
      <c r="C1474" s="396"/>
      <c r="D1474" s="396" t="s">
        <v>1415</v>
      </c>
      <c r="E1474" s="397" t="s">
        <v>145</v>
      </c>
      <c r="F1474" s="429" t="s">
        <v>14045</v>
      </c>
      <c r="G1474" s="430">
        <v>87680</v>
      </c>
      <c r="H1474" s="431" t="s">
        <v>3980</v>
      </c>
      <c r="I1474" s="430" t="s">
        <v>121</v>
      </c>
      <c r="J1474" s="396"/>
      <c r="K1474" s="432">
        <v>42.61</v>
      </c>
      <c r="L1474" s="396" t="s">
        <v>147</v>
      </c>
    </row>
    <row r="1475" spans="1:12">
      <c r="A1475" s="396"/>
      <c r="B1475" s="396"/>
      <c r="C1475" s="396"/>
      <c r="D1475" s="396" t="s">
        <v>2093</v>
      </c>
      <c r="E1475" s="397" t="s">
        <v>145</v>
      </c>
      <c r="F1475" s="429" t="s">
        <v>14046</v>
      </c>
      <c r="G1475" s="430">
        <v>87690</v>
      </c>
      <c r="H1475" s="431" t="s">
        <v>3984</v>
      </c>
      <c r="I1475" s="430" t="s">
        <v>121</v>
      </c>
      <c r="J1475" s="396"/>
      <c r="K1475" s="432">
        <v>48.82</v>
      </c>
      <c r="L1475" s="396" t="s">
        <v>147</v>
      </c>
    </row>
    <row r="1476" spans="1:12">
      <c r="A1476" s="396"/>
      <c r="B1476" s="396"/>
      <c r="C1476" s="396"/>
      <c r="D1476" s="396" t="s">
        <v>2326</v>
      </c>
      <c r="E1476" s="397" t="s">
        <v>145</v>
      </c>
      <c r="F1476" s="429" t="s">
        <v>14046</v>
      </c>
      <c r="G1476" s="430">
        <v>87700</v>
      </c>
      <c r="H1476" s="431" t="s">
        <v>3988</v>
      </c>
      <c r="I1476" s="430" t="s">
        <v>121</v>
      </c>
      <c r="J1476" s="396"/>
      <c r="K1476" s="432">
        <v>52.78</v>
      </c>
      <c r="L1476" s="396" t="s">
        <v>147</v>
      </c>
    </row>
    <row r="1477" spans="1:12">
      <c r="A1477" s="396"/>
      <c r="B1477" s="396"/>
      <c r="C1477" s="396"/>
      <c r="D1477" s="396" t="s">
        <v>2326</v>
      </c>
      <c r="E1477" s="397" t="s">
        <v>145</v>
      </c>
      <c r="F1477" s="429" t="s">
        <v>14046</v>
      </c>
      <c r="G1477" s="430">
        <v>102803</v>
      </c>
      <c r="H1477" s="431" t="s">
        <v>4026</v>
      </c>
      <c r="I1477" s="430" t="s">
        <v>121</v>
      </c>
      <c r="J1477" s="396"/>
      <c r="K1477" s="432">
        <v>2.1800000000000002</v>
      </c>
      <c r="L1477" s="396" t="s">
        <v>147</v>
      </c>
    </row>
    <row r="1478" spans="1:12">
      <c r="A1478" s="396"/>
      <c r="B1478" s="396"/>
      <c r="C1478" s="396"/>
      <c r="D1478" s="396" t="s">
        <v>2326</v>
      </c>
      <c r="E1478" s="397" t="s">
        <v>145</v>
      </c>
      <c r="F1478" s="429" t="s">
        <v>14046</v>
      </c>
      <c r="G1478" s="430">
        <v>92717</v>
      </c>
      <c r="H1478" s="431" t="s">
        <v>505</v>
      </c>
      <c r="I1478" s="430" t="s">
        <v>413</v>
      </c>
      <c r="J1478" s="396"/>
      <c r="K1478" s="432">
        <v>0.18</v>
      </c>
      <c r="L1478" s="396" t="s">
        <v>147</v>
      </c>
    </row>
    <row r="1479" spans="1:12">
      <c r="A1479" s="396"/>
      <c r="B1479" s="396"/>
      <c r="C1479" s="396"/>
      <c r="D1479" s="396" t="s">
        <v>1415</v>
      </c>
      <c r="E1479" s="397" t="s">
        <v>145</v>
      </c>
      <c r="F1479" s="429" t="s">
        <v>14045</v>
      </c>
      <c r="G1479" s="430">
        <v>92716</v>
      </c>
      <c r="H1479" s="431" t="s">
        <v>373</v>
      </c>
      <c r="I1479" s="430" t="s">
        <v>279</v>
      </c>
      <c r="J1479" s="396"/>
      <c r="K1479" s="432">
        <v>98.85</v>
      </c>
      <c r="L1479" s="396" t="s">
        <v>147</v>
      </c>
    </row>
    <row r="1480" spans="1:12">
      <c r="A1480" s="396"/>
      <c r="B1480" s="396"/>
      <c r="C1480" s="396"/>
      <c r="D1480" s="396" t="s">
        <v>2326</v>
      </c>
      <c r="E1480" s="397" t="s">
        <v>145</v>
      </c>
      <c r="F1480" s="429" t="s">
        <v>14046</v>
      </c>
      <c r="G1480" s="430">
        <v>103668</v>
      </c>
      <c r="H1480" s="431" t="s">
        <v>12977</v>
      </c>
      <c r="I1480" s="430" t="s">
        <v>413</v>
      </c>
      <c r="J1480" s="396"/>
      <c r="K1480" s="432">
        <v>0</v>
      </c>
      <c r="L1480" s="396" t="s">
        <v>147</v>
      </c>
    </row>
    <row r="1481" spans="1:12">
      <c r="A1481" s="396"/>
      <c r="B1481" s="396"/>
      <c r="C1481" s="396"/>
      <c r="D1481" s="396" t="s">
        <v>2326</v>
      </c>
      <c r="E1481" s="397" t="s">
        <v>145</v>
      </c>
      <c r="F1481" s="429" t="s">
        <v>14046</v>
      </c>
      <c r="G1481" s="430">
        <v>103667</v>
      </c>
      <c r="H1481" s="431" t="s">
        <v>12978</v>
      </c>
      <c r="I1481" s="430" t="s">
        <v>279</v>
      </c>
      <c r="J1481" s="396"/>
      <c r="K1481" s="432">
        <v>0</v>
      </c>
      <c r="L1481" s="396" t="s">
        <v>147</v>
      </c>
    </row>
    <row r="1482" spans="1:12">
      <c r="A1482" s="396"/>
      <c r="B1482" s="396"/>
      <c r="C1482" s="396"/>
      <c r="D1482" s="396" t="s">
        <v>1415</v>
      </c>
      <c r="E1482" s="397" t="s">
        <v>145</v>
      </c>
      <c r="F1482" s="429" t="s">
        <v>14045</v>
      </c>
      <c r="G1482" s="430">
        <v>89218</v>
      </c>
      <c r="H1482" s="431" t="s">
        <v>462</v>
      </c>
      <c r="I1482" s="430" t="s">
        <v>413</v>
      </c>
      <c r="J1482" s="396"/>
      <c r="K1482" s="432">
        <v>84.4</v>
      </c>
      <c r="L1482" s="396" t="s">
        <v>147</v>
      </c>
    </row>
    <row r="1483" spans="1:12">
      <c r="A1483" s="396"/>
      <c r="B1483" s="396"/>
      <c r="C1483" s="396"/>
      <c r="D1483" s="396" t="s">
        <v>2326</v>
      </c>
      <c r="E1483" s="397" t="s">
        <v>145</v>
      </c>
      <c r="F1483" s="429" t="s">
        <v>14046</v>
      </c>
      <c r="G1483" s="430">
        <v>89843</v>
      </c>
      <c r="H1483" s="431" t="s">
        <v>338</v>
      </c>
      <c r="I1483" s="430" t="s">
        <v>279</v>
      </c>
      <c r="J1483" s="396"/>
      <c r="K1483" s="432">
        <v>201.42</v>
      </c>
      <c r="L1483" s="396" t="s">
        <v>147</v>
      </c>
    </row>
    <row r="1484" spans="1:12">
      <c r="A1484" s="396"/>
      <c r="B1484" s="396"/>
      <c r="C1484" s="396"/>
      <c r="D1484" s="396" t="s">
        <v>2326</v>
      </c>
      <c r="E1484" s="397" t="s">
        <v>145</v>
      </c>
      <c r="F1484" s="429" t="s">
        <v>14046</v>
      </c>
      <c r="G1484" s="430">
        <v>87446</v>
      </c>
      <c r="H1484" s="431" t="s">
        <v>450</v>
      </c>
      <c r="I1484" s="430" t="s">
        <v>413</v>
      </c>
      <c r="J1484" s="396"/>
      <c r="K1484" s="432">
        <v>0.55000000000000004</v>
      </c>
      <c r="L1484" s="396" t="s">
        <v>147</v>
      </c>
    </row>
    <row r="1485" spans="1:12">
      <c r="A1485" s="396"/>
      <c r="B1485" s="396"/>
      <c r="C1485" s="396"/>
      <c r="D1485" s="396" t="s">
        <v>2326</v>
      </c>
      <c r="E1485" s="397" t="s">
        <v>145</v>
      </c>
      <c r="F1485" s="429" t="s">
        <v>14046</v>
      </c>
      <c r="G1485" s="430">
        <v>87445</v>
      </c>
      <c r="H1485" s="431" t="s">
        <v>319</v>
      </c>
      <c r="I1485" s="430" t="s">
        <v>279</v>
      </c>
      <c r="J1485" s="396"/>
      <c r="K1485" s="432">
        <v>5.12</v>
      </c>
      <c r="L1485" s="396" t="s">
        <v>147</v>
      </c>
    </row>
    <row r="1486" spans="1:12">
      <c r="A1486" s="396"/>
      <c r="B1486" s="396"/>
      <c r="C1486" s="396"/>
      <c r="D1486" s="396" t="s">
        <v>2326</v>
      </c>
      <c r="E1486" s="397" t="s">
        <v>145</v>
      </c>
      <c r="F1486" s="429" t="s">
        <v>14046</v>
      </c>
      <c r="G1486" s="430">
        <v>93234</v>
      </c>
      <c r="H1486" s="431" t="s">
        <v>508</v>
      </c>
      <c r="I1486" s="430" t="s">
        <v>413</v>
      </c>
      <c r="J1486" s="396"/>
      <c r="K1486" s="432">
        <v>0.5</v>
      </c>
      <c r="L1486" s="396" t="s">
        <v>147</v>
      </c>
    </row>
    <row r="1487" spans="1:12">
      <c r="A1487" s="396"/>
      <c r="B1487" s="396"/>
      <c r="C1487" s="396"/>
      <c r="D1487" s="396" t="s">
        <v>2326</v>
      </c>
      <c r="E1487" s="397" t="s">
        <v>145</v>
      </c>
      <c r="F1487" s="429" t="s">
        <v>14046</v>
      </c>
      <c r="G1487" s="430">
        <v>93233</v>
      </c>
      <c r="H1487" s="431" t="s">
        <v>376</v>
      </c>
      <c r="I1487" s="430" t="s">
        <v>279</v>
      </c>
      <c r="J1487" s="396"/>
      <c r="K1487" s="432">
        <v>5.52</v>
      </c>
      <c r="L1487" s="396" t="s">
        <v>147</v>
      </c>
    </row>
    <row r="1488" spans="1:12">
      <c r="A1488" s="396"/>
      <c r="B1488" s="396"/>
      <c r="C1488" s="396"/>
      <c r="D1488" s="396" t="s">
        <v>2326</v>
      </c>
      <c r="E1488" s="397" t="s">
        <v>145</v>
      </c>
      <c r="F1488" s="429" t="s">
        <v>14046</v>
      </c>
      <c r="G1488" s="430">
        <v>102953</v>
      </c>
      <c r="H1488" s="431" t="s">
        <v>12979</v>
      </c>
      <c r="I1488" s="430" t="s">
        <v>413</v>
      </c>
      <c r="J1488" s="396"/>
      <c r="K1488" s="432">
        <v>0</v>
      </c>
      <c r="L1488" s="396" t="s">
        <v>147</v>
      </c>
    </row>
    <row r="1489" spans="1:12">
      <c r="A1489" s="396"/>
      <c r="B1489" s="396"/>
      <c r="C1489" s="396"/>
      <c r="D1489" s="396" t="s">
        <v>2326</v>
      </c>
      <c r="E1489" s="397" t="s">
        <v>145</v>
      </c>
      <c r="F1489" s="429" t="s">
        <v>14046</v>
      </c>
      <c r="G1489" s="430">
        <v>102952</v>
      </c>
      <c r="H1489" s="431" t="s">
        <v>12980</v>
      </c>
      <c r="I1489" s="430" t="s">
        <v>279</v>
      </c>
      <c r="J1489" s="396"/>
      <c r="K1489" s="432">
        <v>0</v>
      </c>
      <c r="L1489" s="396" t="s">
        <v>147</v>
      </c>
    </row>
    <row r="1490" spans="1:12">
      <c r="A1490" s="396"/>
      <c r="B1490" s="396"/>
      <c r="C1490" s="396"/>
      <c r="D1490" s="396" t="s">
        <v>2326</v>
      </c>
      <c r="E1490" s="397" t="s">
        <v>145</v>
      </c>
      <c r="F1490" s="429" t="s">
        <v>14046</v>
      </c>
      <c r="G1490" s="430">
        <v>88831</v>
      </c>
      <c r="H1490" s="431" t="s">
        <v>456</v>
      </c>
      <c r="I1490" s="430" t="s">
        <v>413</v>
      </c>
      <c r="J1490" s="396"/>
      <c r="K1490" s="432">
        <v>0.4</v>
      </c>
      <c r="L1490" s="396" t="s">
        <v>147</v>
      </c>
    </row>
    <row r="1491" spans="1:12">
      <c r="A1491" s="396"/>
      <c r="B1491" s="396"/>
      <c r="C1491" s="396"/>
      <c r="D1491" s="396" t="s">
        <v>3204</v>
      </c>
      <c r="E1491" s="397" t="s">
        <v>145</v>
      </c>
      <c r="F1491" s="429" t="s">
        <v>12976</v>
      </c>
      <c r="G1491" s="430">
        <v>88830</v>
      </c>
      <c r="H1491" s="431" t="s">
        <v>325</v>
      </c>
      <c r="I1491" s="430" t="s">
        <v>279</v>
      </c>
      <c r="J1491" s="396"/>
      <c r="K1491" s="432">
        <v>1.86</v>
      </c>
      <c r="L1491" s="396" t="s">
        <v>147</v>
      </c>
    </row>
    <row r="1492" spans="1:12">
      <c r="A1492" s="396"/>
      <c r="B1492" s="396"/>
      <c r="C1492" s="396"/>
      <c r="D1492" s="396" t="s">
        <v>3204</v>
      </c>
      <c r="E1492" s="397" t="s">
        <v>145</v>
      </c>
      <c r="F1492" s="429" t="s">
        <v>12976</v>
      </c>
      <c r="G1492" s="430">
        <v>89226</v>
      </c>
      <c r="H1492" s="431" t="s">
        <v>463</v>
      </c>
      <c r="I1492" s="430" t="s">
        <v>413</v>
      </c>
      <c r="J1492" s="396"/>
      <c r="K1492" s="432">
        <v>1.65</v>
      </c>
      <c r="L1492" s="396" t="s">
        <v>147</v>
      </c>
    </row>
    <row r="1493" spans="1:12">
      <c r="A1493" s="396"/>
      <c r="B1493" s="396"/>
      <c r="C1493" s="396"/>
      <c r="D1493" s="396" t="s">
        <v>1930</v>
      </c>
      <c r="E1493" s="397" t="s">
        <v>145</v>
      </c>
      <c r="F1493" s="429" t="s">
        <v>13086</v>
      </c>
      <c r="G1493" s="430">
        <v>89225</v>
      </c>
      <c r="H1493" s="431" t="s">
        <v>331</v>
      </c>
      <c r="I1493" s="430" t="s">
        <v>279</v>
      </c>
      <c r="J1493" s="396"/>
      <c r="K1493" s="432">
        <v>5.32</v>
      </c>
      <c r="L1493" s="396" t="s">
        <v>147</v>
      </c>
    </row>
    <row r="1494" spans="1:12">
      <c r="A1494" s="396"/>
      <c r="B1494" s="396"/>
      <c r="C1494" s="396"/>
      <c r="D1494" s="396" t="s">
        <v>1930</v>
      </c>
      <c r="E1494" s="397" t="s">
        <v>145</v>
      </c>
      <c r="F1494" s="429" t="s">
        <v>13086</v>
      </c>
      <c r="G1494" s="430">
        <v>89279</v>
      </c>
      <c r="H1494" s="431" t="s">
        <v>469</v>
      </c>
      <c r="I1494" s="430" t="s">
        <v>413</v>
      </c>
      <c r="J1494" s="396"/>
      <c r="K1494" s="432">
        <v>2</v>
      </c>
      <c r="L1494" s="396" t="s">
        <v>147</v>
      </c>
    </row>
    <row r="1495" spans="1:12">
      <c r="A1495" s="396"/>
      <c r="B1495" s="396"/>
      <c r="C1495" s="396"/>
      <c r="D1495" s="396" t="s">
        <v>2326</v>
      </c>
      <c r="E1495" s="397" t="s">
        <v>145</v>
      </c>
      <c r="F1495" s="429" t="s">
        <v>13086</v>
      </c>
      <c r="G1495" s="430">
        <v>89278</v>
      </c>
      <c r="H1495" s="431" t="s">
        <v>337</v>
      </c>
      <c r="I1495" s="430" t="s">
        <v>279</v>
      </c>
      <c r="J1495" s="396"/>
      <c r="K1495" s="432">
        <v>12.07</v>
      </c>
      <c r="L1495" s="396" t="s">
        <v>147</v>
      </c>
    </row>
    <row r="1496" spans="1:12">
      <c r="A1496" s="396"/>
      <c r="B1496" s="396"/>
      <c r="C1496" s="396"/>
      <c r="D1496" s="396" t="s">
        <v>2326</v>
      </c>
      <c r="E1496" s="397" t="s">
        <v>145</v>
      </c>
      <c r="F1496" s="429" t="s">
        <v>13086</v>
      </c>
      <c r="G1496" s="430">
        <v>90651</v>
      </c>
      <c r="H1496" s="431" t="s">
        <v>477</v>
      </c>
      <c r="I1496" s="430" t="s">
        <v>413</v>
      </c>
      <c r="J1496" s="396"/>
      <c r="K1496" s="432">
        <v>1.01</v>
      </c>
      <c r="L1496" s="396" t="s">
        <v>147</v>
      </c>
    </row>
    <row r="1497" spans="1:12">
      <c r="A1497" s="396"/>
      <c r="B1497" s="396"/>
      <c r="C1497" s="396"/>
      <c r="D1497" s="396" t="s">
        <v>2326</v>
      </c>
      <c r="E1497" s="397" t="s">
        <v>145</v>
      </c>
      <c r="F1497" s="429" t="s">
        <v>14046</v>
      </c>
      <c r="G1497" s="430">
        <v>90650</v>
      </c>
      <c r="H1497" s="431" t="s">
        <v>346</v>
      </c>
      <c r="I1497" s="430" t="s">
        <v>279</v>
      </c>
      <c r="J1497" s="396"/>
      <c r="K1497" s="432">
        <v>10.45</v>
      </c>
      <c r="L1497" s="396" t="s">
        <v>147</v>
      </c>
    </row>
    <row r="1498" spans="1:12">
      <c r="A1498" s="396"/>
      <c r="B1498" s="396"/>
      <c r="C1498" s="396"/>
      <c r="D1498" s="396" t="s">
        <v>2326</v>
      </c>
      <c r="E1498" s="397" t="s">
        <v>145</v>
      </c>
      <c r="F1498" s="429" t="s">
        <v>14046</v>
      </c>
      <c r="G1498" s="430">
        <v>106101</v>
      </c>
      <c r="H1498" s="431" t="s">
        <v>12981</v>
      </c>
      <c r="I1498" s="430" t="s">
        <v>413</v>
      </c>
      <c r="J1498" s="396"/>
      <c r="K1498" s="432">
        <v>0</v>
      </c>
      <c r="L1498" s="396" t="s">
        <v>147</v>
      </c>
    </row>
    <row r="1499" spans="1:12">
      <c r="A1499" s="396"/>
      <c r="B1499" s="396"/>
      <c r="C1499" s="396"/>
      <c r="D1499" s="396" t="s">
        <v>2326</v>
      </c>
      <c r="E1499" s="397" t="s">
        <v>145</v>
      </c>
      <c r="F1499" s="429" t="s">
        <v>14046</v>
      </c>
      <c r="G1499" s="430">
        <v>106100</v>
      </c>
      <c r="H1499" s="431" t="s">
        <v>12982</v>
      </c>
      <c r="I1499" s="430" t="s">
        <v>279</v>
      </c>
      <c r="J1499" s="396"/>
      <c r="K1499" s="432">
        <v>0</v>
      </c>
      <c r="L1499" s="396" t="s">
        <v>147</v>
      </c>
    </row>
    <row r="1500" spans="1:12">
      <c r="A1500" s="396"/>
      <c r="B1500" s="396"/>
      <c r="C1500" s="396"/>
      <c r="D1500" s="396" t="s">
        <v>2326</v>
      </c>
      <c r="E1500" s="397" t="s">
        <v>145</v>
      </c>
      <c r="F1500" s="429" t="s">
        <v>14046</v>
      </c>
      <c r="G1500" s="430">
        <v>90657</v>
      </c>
      <c r="H1500" s="431" t="s">
        <v>478</v>
      </c>
      <c r="I1500" s="430" t="s">
        <v>413</v>
      </c>
      <c r="J1500" s="396"/>
      <c r="K1500" s="432">
        <v>4.97</v>
      </c>
      <c r="L1500" s="396" t="s">
        <v>147</v>
      </c>
    </row>
    <row r="1501" spans="1:12">
      <c r="A1501" s="396"/>
      <c r="B1501" s="396"/>
      <c r="C1501" s="396"/>
      <c r="D1501" s="396" t="s">
        <v>3204</v>
      </c>
      <c r="E1501" s="397" t="s">
        <v>145</v>
      </c>
      <c r="F1501" s="429" t="s">
        <v>12976</v>
      </c>
      <c r="G1501" s="430">
        <v>90656</v>
      </c>
      <c r="H1501" s="431" t="s">
        <v>347</v>
      </c>
      <c r="I1501" s="430" t="s">
        <v>279</v>
      </c>
      <c r="J1501" s="396"/>
      <c r="K1501" s="432">
        <v>15.02</v>
      </c>
      <c r="L1501" s="396" t="s">
        <v>147</v>
      </c>
    </row>
    <row r="1502" spans="1:12">
      <c r="A1502" s="396"/>
      <c r="B1502" s="396"/>
      <c r="C1502" s="396"/>
      <c r="D1502" s="396" t="s">
        <v>3204</v>
      </c>
      <c r="E1502" s="397" t="s">
        <v>145</v>
      </c>
      <c r="F1502" s="429" t="s">
        <v>12976</v>
      </c>
      <c r="G1502" s="430">
        <v>90663</v>
      </c>
      <c r="H1502" s="431" t="s">
        <v>479</v>
      </c>
      <c r="I1502" s="430" t="s">
        <v>413</v>
      </c>
      <c r="J1502" s="396"/>
      <c r="K1502" s="432">
        <v>5.33</v>
      </c>
      <c r="L1502" s="396" t="s">
        <v>147</v>
      </c>
    </row>
    <row r="1503" spans="1:12">
      <c r="A1503" s="396"/>
      <c r="B1503" s="396"/>
      <c r="C1503" s="396"/>
      <c r="D1503" s="396" t="s">
        <v>2326</v>
      </c>
      <c r="E1503" s="397" t="s">
        <v>145</v>
      </c>
      <c r="F1503" s="429" t="s">
        <v>13086</v>
      </c>
      <c r="G1503" s="430">
        <v>90662</v>
      </c>
      <c r="H1503" s="431" t="s">
        <v>348</v>
      </c>
      <c r="I1503" s="430" t="s">
        <v>279</v>
      </c>
      <c r="J1503" s="396"/>
      <c r="K1503" s="432">
        <v>15.69</v>
      </c>
      <c r="L1503" s="396" t="s">
        <v>147</v>
      </c>
    </row>
    <row r="1504" spans="1:12">
      <c r="A1504" s="396"/>
      <c r="B1504" s="396"/>
      <c r="C1504" s="396"/>
      <c r="D1504" s="396" t="s">
        <v>2326</v>
      </c>
      <c r="E1504" s="397" t="s">
        <v>145</v>
      </c>
      <c r="F1504" s="429" t="s">
        <v>13086</v>
      </c>
      <c r="G1504" s="430">
        <v>89022</v>
      </c>
      <c r="H1504" s="431" t="s">
        <v>6287</v>
      </c>
      <c r="I1504" s="430" t="s">
        <v>413</v>
      </c>
      <c r="J1504" s="396"/>
      <c r="K1504" s="432">
        <v>0.49</v>
      </c>
      <c r="L1504" s="396" t="s">
        <v>147</v>
      </c>
    </row>
    <row r="1505" spans="1:12">
      <c r="A1505" s="396"/>
      <c r="B1505" s="396"/>
      <c r="C1505" s="396"/>
      <c r="D1505" s="396" t="s">
        <v>2326</v>
      </c>
      <c r="E1505" s="397" t="s">
        <v>145</v>
      </c>
      <c r="F1505" s="429" t="s">
        <v>13086</v>
      </c>
      <c r="G1505" s="430">
        <v>89021</v>
      </c>
      <c r="H1505" s="431" t="s">
        <v>6282</v>
      </c>
      <c r="I1505" s="430" t="s">
        <v>279</v>
      </c>
      <c r="J1505" s="396"/>
      <c r="K1505" s="432">
        <v>2.62</v>
      </c>
      <c r="L1505" s="396" t="s">
        <v>147</v>
      </c>
    </row>
    <row r="1506" spans="1:12">
      <c r="A1506" s="396"/>
      <c r="B1506" s="396"/>
      <c r="C1506" s="396"/>
      <c r="D1506" s="396" t="s">
        <v>2326</v>
      </c>
      <c r="E1506" s="397" t="s">
        <v>145</v>
      </c>
      <c r="F1506" s="429" t="s">
        <v>13086</v>
      </c>
      <c r="G1506" s="430">
        <v>90644</v>
      </c>
      <c r="H1506" s="431" t="s">
        <v>476</v>
      </c>
      <c r="I1506" s="430" t="s">
        <v>413</v>
      </c>
      <c r="J1506" s="396"/>
      <c r="K1506" s="432">
        <v>7.64</v>
      </c>
      <c r="L1506" s="396" t="s">
        <v>147</v>
      </c>
    </row>
    <row r="1507" spans="1:12">
      <c r="A1507" s="396"/>
      <c r="B1507" s="396"/>
      <c r="C1507" s="396"/>
      <c r="D1507" s="396" t="s">
        <v>3204</v>
      </c>
      <c r="E1507" s="397" t="s">
        <v>145</v>
      </c>
      <c r="F1507" s="429" t="s">
        <v>12976</v>
      </c>
      <c r="G1507" s="430">
        <v>90643</v>
      </c>
      <c r="H1507" s="431" t="s">
        <v>345</v>
      </c>
      <c r="I1507" s="430" t="s">
        <v>279</v>
      </c>
      <c r="J1507" s="396"/>
      <c r="K1507" s="432">
        <v>26.48</v>
      </c>
      <c r="L1507" s="396" t="s">
        <v>147</v>
      </c>
    </row>
    <row r="1508" spans="1:12">
      <c r="A1508" s="396"/>
      <c r="B1508" s="396"/>
      <c r="C1508" s="396"/>
      <c r="D1508" s="396" t="s">
        <v>3204</v>
      </c>
      <c r="E1508" s="397" t="s">
        <v>145</v>
      </c>
      <c r="F1508" s="429" t="s">
        <v>12976</v>
      </c>
      <c r="G1508" s="430">
        <v>102811</v>
      </c>
      <c r="H1508" s="431" t="s">
        <v>12983</v>
      </c>
      <c r="I1508" s="430" t="s">
        <v>413</v>
      </c>
      <c r="J1508" s="396"/>
      <c r="K1508" s="432">
        <v>0</v>
      </c>
      <c r="L1508" s="396" t="s">
        <v>147</v>
      </c>
    </row>
    <row r="1509" spans="1:12">
      <c r="A1509" s="396"/>
      <c r="B1509" s="396"/>
      <c r="C1509" s="396"/>
      <c r="D1509" s="396" t="s">
        <v>2326</v>
      </c>
      <c r="E1509" s="397" t="s">
        <v>145</v>
      </c>
      <c r="F1509" s="429" t="s">
        <v>13086</v>
      </c>
      <c r="G1509" s="430">
        <v>102810</v>
      </c>
      <c r="H1509" s="431" t="s">
        <v>12984</v>
      </c>
      <c r="I1509" s="430" t="s">
        <v>279</v>
      </c>
      <c r="J1509" s="396"/>
      <c r="K1509" s="432">
        <v>0</v>
      </c>
      <c r="L1509" s="396" t="s">
        <v>147</v>
      </c>
    </row>
    <row r="1510" spans="1:12">
      <c r="A1510" s="396"/>
      <c r="B1510" s="396"/>
      <c r="C1510" s="396"/>
      <c r="D1510" s="396" t="s">
        <v>2326</v>
      </c>
      <c r="E1510" s="397" t="s">
        <v>145</v>
      </c>
      <c r="F1510" s="429" t="s">
        <v>13086</v>
      </c>
      <c r="G1510" s="430">
        <v>92146</v>
      </c>
      <c r="H1510" s="431" t="s">
        <v>503</v>
      </c>
      <c r="I1510" s="430" t="s">
        <v>413</v>
      </c>
      <c r="J1510" s="396"/>
      <c r="K1510" s="432">
        <v>28.3</v>
      </c>
      <c r="L1510" s="396" t="s">
        <v>147</v>
      </c>
    </row>
    <row r="1511" spans="1:12">
      <c r="A1511" s="396"/>
      <c r="B1511" s="396"/>
      <c r="C1511" s="396"/>
      <c r="D1511" s="396" t="s">
        <v>2326</v>
      </c>
      <c r="E1511" s="397" t="s">
        <v>145</v>
      </c>
      <c r="F1511" s="429" t="s">
        <v>13086</v>
      </c>
      <c r="G1511" s="430">
        <v>92145</v>
      </c>
      <c r="H1511" s="431" t="s">
        <v>371</v>
      </c>
      <c r="I1511" s="430" t="s">
        <v>279</v>
      </c>
      <c r="J1511" s="396"/>
      <c r="K1511" s="432">
        <v>73.7</v>
      </c>
      <c r="L1511" s="396" t="s">
        <v>147</v>
      </c>
    </row>
    <row r="1512" spans="1:12">
      <c r="A1512" s="396"/>
      <c r="B1512" s="396"/>
      <c r="C1512" s="396"/>
      <c r="D1512" s="396" t="s">
        <v>2326</v>
      </c>
      <c r="E1512" s="397" t="s">
        <v>145</v>
      </c>
      <c r="F1512" s="429" t="s">
        <v>13086</v>
      </c>
      <c r="G1512" s="430">
        <v>92139</v>
      </c>
      <c r="H1512" s="431" t="s">
        <v>502</v>
      </c>
      <c r="I1512" s="430" t="s">
        <v>413</v>
      </c>
      <c r="J1512" s="396"/>
      <c r="K1512" s="432">
        <v>40.590000000000003</v>
      </c>
      <c r="L1512" s="396" t="s">
        <v>147</v>
      </c>
    </row>
    <row r="1513" spans="1:12">
      <c r="A1513" s="396"/>
      <c r="B1513" s="396"/>
      <c r="C1513" s="396"/>
      <c r="D1513" s="396" t="s">
        <v>3204</v>
      </c>
      <c r="E1513" s="397" t="s">
        <v>145</v>
      </c>
      <c r="F1513" s="429" t="s">
        <v>12976</v>
      </c>
      <c r="G1513" s="430">
        <v>92138</v>
      </c>
      <c r="H1513" s="431" t="s">
        <v>370</v>
      </c>
      <c r="I1513" s="430" t="s">
        <v>279</v>
      </c>
      <c r="J1513" s="396"/>
      <c r="K1513" s="432">
        <v>91.31</v>
      </c>
      <c r="L1513" s="396" t="s">
        <v>147</v>
      </c>
    </row>
    <row r="1514" spans="1:12">
      <c r="A1514" s="396"/>
      <c r="B1514" s="396"/>
      <c r="C1514" s="396"/>
      <c r="D1514" s="396" t="s">
        <v>3204</v>
      </c>
      <c r="E1514" s="397" t="s">
        <v>145</v>
      </c>
      <c r="F1514" s="429" t="s">
        <v>12976</v>
      </c>
      <c r="G1514" s="430">
        <v>91387</v>
      </c>
      <c r="H1514" s="431" t="s">
        <v>492</v>
      </c>
      <c r="I1514" s="430" t="s">
        <v>413</v>
      </c>
      <c r="J1514" s="396"/>
      <c r="K1514" s="432">
        <v>70.86</v>
      </c>
      <c r="L1514" s="396" t="s">
        <v>147</v>
      </c>
    </row>
    <row r="1515" spans="1:12">
      <c r="A1515" s="396"/>
      <c r="B1515" s="396"/>
      <c r="C1515" s="396"/>
      <c r="D1515" s="396" t="s">
        <v>2326</v>
      </c>
      <c r="E1515" s="397" t="s">
        <v>145</v>
      </c>
      <c r="F1515" s="429" t="s">
        <v>13086</v>
      </c>
      <c r="G1515" s="430">
        <v>91386</v>
      </c>
      <c r="H1515" s="431" t="s">
        <v>361</v>
      </c>
      <c r="I1515" s="430" t="s">
        <v>279</v>
      </c>
      <c r="J1515" s="396"/>
      <c r="K1515" s="432">
        <v>260.02999999999997</v>
      </c>
      <c r="L1515" s="396" t="s">
        <v>147</v>
      </c>
    </row>
    <row r="1516" spans="1:12">
      <c r="A1516" s="396"/>
      <c r="B1516" s="396"/>
      <c r="C1516" s="396"/>
      <c r="D1516" s="396" t="s">
        <v>2326</v>
      </c>
      <c r="E1516" s="397" t="s">
        <v>145</v>
      </c>
      <c r="F1516" s="429" t="s">
        <v>13086</v>
      </c>
      <c r="G1516" s="430">
        <v>96036</v>
      </c>
      <c r="H1516" s="431" t="s">
        <v>534</v>
      </c>
      <c r="I1516" s="430" t="s">
        <v>413</v>
      </c>
      <c r="J1516" s="396"/>
      <c r="K1516" s="432">
        <v>80.930000000000007</v>
      </c>
      <c r="L1516" s="396" t="s">
        <v>147</v>
      </c>
    </row>
    <row r="1517" spans="1:12">
      <c r="A1517" s="396"/>
      <c r="B1517" s="396"/>
      <c r="C1517" s="396"/>
      <c r="D1517" s="396" t="s">
        <v>2326</v>
      </c>
      <c r="E1517" s="397" t="s">
        <v>145</v>
      </c>
      <c r="F1517" s="429" t="s">
        <v>13086</v>
      </c>
      <c r="G1517" s="430">
        <v>96035</v>
      </c>
      <c r="H1517" s="431" t="s">
        <v>402</v>
      </c>
      <c r="I1517" s="430" t="s">
        <v>279</v>
      </c>
      <c r="J1517" s="396"/>
      <c r="K1517" s="432">
        <v>276.63</v>
      </c>
      <c r="L1517" s="396" t="s">
        <v>147</v>
      </c>
    </row>
    <row r="1518" spans="1:12">
      <c r="A1518" s="396"/>
      <c r="B1518" s="396"/>
      <c r="C1518" s="396"/>
      <c r="D1518" s="396" t="s">
        <v>2326</v>
      </c>
      <c r="E1518" s="397" t="s">
        <v>145</v>
      </c>
      <c r="F1518" s="429" t="s">
        <v>13086</v>
      </c>
      <c r="G1518" s="430">
        <v>89877</v>
      </c>
      <c r="H1518" s="431" t="s">
        <v>470</v>
      </c>
      <c r="I1518" s="430" t="s">
        <v>413</v>
      </c>
      <c r="J1518" s="396"/>
      <c r="K1518" s="432">
        <v>84.06</v>
      </c>
      <c r="L1518" s="396" t="s">
        <v>147</v>
      </c>
    </row>
    <row r="1519" spans="1:12">
      <c r="A1519" s="396"/>
      <c r="B1519" s="396"/>
      <c r="C1519" s="396"/>
      <c r="D1519" s="396" t="s">
        <v>149</v>
      </c>
      <c r="E1519" s="397" t="s">
        <v>145</v>
      </c>
      <c r="F1519" s="429" t="s">
        <v>12718</v>
      </c>
      <c r="G1519" s="430">
        <v>89876</v>
      </c>
      <c r="H1519" s="431" t="s">
        <v>339</v>
      </c>
      <c r="I1519" s="430" t="s">
        <v>279</v>
      </c>
      <c r="J1519" s="396"/>
      <c r="K1519" s="432">
        <v>320.31</v>
      </c>
      <c r="L1519" s="396" t="s">
        <v>147</v>
      </c>
    </row>
    <row r="1520" spans="1:12">
      <c r="A1520" s="396"/>
      <c r="B1520" s="396"/>
      <c r="C1520" s="396"/>
      <c r="D1520" s="396" t="s">
        <v>149</v>
      </c>
      <c r="E1520" s="397" t="s">
        <v>145</v>
      </c>
      <c r="F1520" s="429" t="s">
        <v>12718</v>
      </c>
      <c r="G1520" s="430">
        <v>89884</v>
      </c>
      <c r="H1520" s="431" t="s">
        <v>471</v>
      </c>
      <c r="I1520" s="430" t="s">
        <v>413</v>
      </c>
      <c r="J1520" s="396"/>
      <c r="K1520" s="432">
        <v>87.91</v>
      </c>
      <c r="L1520" s="396" t="s">
        <v>147</v>
      </c>
    </row>
    <row r="1521" spans="1:12">
      <c r="A1521" s="396"/>
      <c r="B1521" s="396"/>
      <c r="C1521" s="396"/>
      <c r="D1521" s="396" t="s">
        <v>149</v>
      </c>
      <c r="E1521" s="397" t="s">
        <v>145</v>
      </c>
      <c r="F1521" s="429" t="s">
        <v>12718</v>
      </c>
      <c r="G1521" s="430">
        <v>89883</v>
      </c>
      <c r="H1521" s="431" t="s">
        <v>340</v>
      </c>
      <c r="I1521" s="430" t="s">
        <v>279</v>
      </c>
      <c r="J1521" s="396"/>
      <c r="K1521" s="432">
        <v>354.27</v>
      </c>
      <c r="L1521" s="396" t="s">
        <v>147</v>
      </c>
    </row>
    <row r="1522" spans="1:12">
      <c r="A1522" s="396"/>
      <c r="B1522" s="396"/>
      <c r="C1522" s="396"/>
      <c r="D1522" s="396" t="s">
        <v>149</v>
      </c>
      <c r="E1522" s="397" t="s">
        <v>145</v>
      </c>
      <c r="F1522" s="429" t="s">
        <v>12718</v>
      </c>
      <c r="G1522" s="430">
        <v>67827</v>
      </c>
      <c r="H1522" s="431" t="s">
        <v>447</v>
      </c>
      <c r="I1522" s="430" t="s">
        <v>413</v>
      </c>
      <c r="J1522" s="396"/>
      <c r="K1522" s="432">
        <v>61.18</v>
      </c>
      <c r="L1522" s="396" t="s">
        <v>147</v>
      </c>
    </row>
    <row r="1523" spans="1:12">
      <c r="A1523" s="396"/>
      <c r="B1523" s="396"/>
      <c r="C1523" s="396"/>
      <c r="D1523" s="396" t="s">
        <v>149</v>
      </c>
      <c r="E1523" s="397" t="s">
        <v>145</v>
      </c>
      <c r="F1523" s="429" t="s">
        <v>12718</v>
      </c>
      <c r="G1523" s="430">
        <v>67826</v>
      </c>
      <c r="H1523" s="431" t="s">
        <v>313</v>
      </c>
      <c r="I1523" s="430" t="s">
        <v>279</v>
      </c>
      <c r="J1523" s="396"/>
      <c r="K1523" s="432">
        <v>181.2</v>
      </c>
      <c r="L1523" s="396" t="s">
        <v>147</v>
      </c>
    </row>
    <row r="1524" spans="1:12">
      <c r="A1524" s="396"/>
      <c r="B1524" s="396"/>
      <c r="C1524" s="396"/>
      <c r="D1524" s="396" t="s">
        <v>149</v>
      </c>
      <c r="E1524" s="397" t="s">
        <v>145</v>
      </c>
      <c r="F1524" s="429" t="s">
        <v>12718</v>
      </c>
      <c r="G1524" s="430">
        <v>5961</v>
      </c>
      <c r="H1524" s="431" t="s">
        <v>441</v>
      </c>
      <c r="I1524" s="430" t="s">
        <v>413</v>
      </c>
      <c r="J1524" s="396"/>
      <c r="K1524" s="432">
        <v>59.95</v>
      </c>
      <c r="L1524" s="396" t="s">
        <v>147</v>
      </c>
    </row>
    <row r="1525" spans="1:12">
      <c r="A1525" s="396"/>
      <c r="B1525" s="396"/>
      <c r="C1525" s="396"/>
      <c r="D1525" s="396" t="s">
        <v>200</v>
      </c>
      <c r="E1525" s="397" t="s">
        <v>145</v>
      </c>
      <c r="F1525" s="429" t="s">
        <v>12718</v>
      </c>
      <c r="G1525" s="430">
        <v>5811</v>
      </c>
      <c r="H1525" s="431" t="s">
        <v>285</v>
      </c>
      <c r="I1525" s="430" t="s">
        <v>279</v>
      </c>
      <c r="J1525" s="396"/>
      <c r="K1525" s="432">
        <v>197.57</v>
      </c>
      <c r="L1525" s="396" t="s">
        <v>147</v>
      </c>
    </row>
    <row r="1526" spans="1:12">
      <c r="A1526" s="396"/>
      <c r="B1526" s="396"/>
      <c r="C1526" s="396"/>
      <c r="D1526" s="396" t="s">
        <v>200</v>
      </c>
      <c r="E1526" s="397" t="s">
        <v>145</v>
      </c>
      <c r="F1526" s="429" t="s">
        <v>12718</v>
      </c>
      <c r="G1526" s="430">
        <v>106373</v>
      </c>
      <c r="H1526" s="431" t="s">
        <v>15818</v>
      </c>
      <c r="I1526" s="430" t="s">
        <v>413</v>
      </c>
      <c r="J1526" s="396"/>
      <c r="K1526" s="432">
        <v>0</v>
      </c>
      <c r="L1526" s="396" t="s">
        <v>147</v>
      </c>
    </row>
    <row r="1527" spans="1:12">
      <c r="A1527" s="396"/>
      <c r="B1527" s="396"/>
      <c r="C1527" s="396"/>
      <c r="D1527" s="396" t="s">
        <v>200</v>
      </c>
      <c r="E1527" s="397" t="s">
        <v>145</v>
      </c>
      <c r="F1527" s="429" t="s">
        <v>12718</v>
      </c>
      <c r="G1527" s="430">
        <v>106366</v>
      </c>
      <c r="H1527" s="431" t="s">
        <v>15819</v>
      </c>
      <c r="I1527" s="430" t="s">
        <v>279</v>
      </c>
      <c r="J1527" s="396"/>
      <c r="K1527" s="432">
        <v>0</v>
      </c>
      <c r="L1527" s="396" t="s">
        <v>147</v>
      </c>
    </row>
    <row r="1528" spans="1:12">
      <c r="A1528" s="396"/>
      <c r="B1528" s="396"/>
      <c r="C1528" s="396"/>
      <c r="D1528" s="396" t="s">
        <v>200</v>
      </c>
      <c r="E1528" s="397" t="s">
        <v>145</v>
      </c>
      <c r="F1528" s="429" t="s">
        <v>12718</v>
      </c>
      <c r="G1528" s="430">
        <v>106371</v>
      </c>
      <c r="H1528" s="431" t="s">
        <v>15820</v>
      </c>
      <c r="I1528" s="430" t="s">
        <v>413</v>
      </c>
      <c r="J1528" s="396"/>
      <c r="K1528" s="432">
        <v>0</v>
      </c>
      <c r="L1528" s="396" t="s">
        <v>147</v>
      </c>
    </row>
    <row r="1529" spans="1:12">
      <c r="A1529" s="396"/>
      <c r="B1529" s="396"/>
      <c r="C1529" s="396"/>
      <c r="D1529" s="396" t="s">
        <v>200</v>
      </c>
      <c r="E1529" s="397" t="s">
        <v>145</v>
      </c>
      <c r="F1529" s="429" t="s">
        <v>12718</v>
      </c>
      <c r="G1529" s="430">
        <v>106364</v>
      </c>
      <c r="H1529" s="431" t="s">
        <v>15821</v>
      </c>
      <c r="I1529" s="430" t="s">
        <v>279</v>
      </c>
      <c r="J1529" s="396"/>
      <c r="K1529" s="432">
        <v>0</v>
      </c>
      <c r="L1529" s="396" t="s">
        <v>147</v>
      </c>
    </row>
    <row r="1530" spans="1:12">
      <c r="A1530" s="396"/>
      <c r="B1530" s="396"/>
      <c r="C1530" s="396"/>
      <c r="D1530" s="396" t="s">
        <v>200</v>
      </c>
      <c r="E1530" s="397" t="s">
        <v>145</v>
      </c>
      <c r="F1530" s="429" t="s">
        <v>12718</v>
      </c>
      <c r="G1530" s="430">
        <v>92243</v>
      </c>
      <c r="H1530" s="431" t="s">
        <v>504</v>
      </c>
      <c r="I1530" s="430" t="s">
        <v>413</v>
      </c>
      <c r="J1530" s="396"/>
      <c r="K1530" s="432">
        <v>75.59</v>
      </c>
      <c r="L1530" s="396" t="s">
        <v>147</v>
      </c>
    </row>
    <row r="1531" spans="1:12">
      <c r="A1531" s="396"/>
      <c r="B1531" s="396"/>
      <c r="C1531" s="396"/>
      <c r="D1531" s="396" t="s">
        <v>200</v>
      </c>
      <c r="E1531" s="397" t="s">
        <v>145</v>
      </c>
      <c r="F1531" s="429" t="s">
        <v>12718</v>
      </c>
      <c r="G1531" s="430">
        <v>92242</v>
      </c>
      <c r="H1531" s="431" t="s">
        <v>372</v>
      </c>
      <c r="I1531" s="430" t="s">
        <v>279</v>
      </c>
      <c r="J1531" s="396"/>
      <c r="K1531" s="432">
        <v>393.09</v>
      </c>
      <c r="L1531" s="396" t="s">
        <v>147</v>
      </c>
    </row>
    <row r="1532" spans="1:12">
      <c r="A1532" s="396"/>
      <c r="B1532" s="396"/>
      <c r="C1532" s="396"/>
      <c r="D1532" s="396" t="s">
        <v>200</v>
      </c>
      <c r="E1532" s="397" t="s">
        <v>145</v>
      </c>
      <c r="F1532" s="429" t="s">
        <v>12718</v>
      </c>
      <c r="G1532" s="430">
        <v>91646</v>
      </c>
      <c r="H1532" s="431" t="s">
        <v>496</v>
      </c>
      <c r="I1532" s="430" t="s">
        <v>413</v>
      </c>
      <c r="J1532" s="396"/>
      <c r="K1532" s="432">
        <v>92.75</v>
      </c>
      <c r="L1532" s="396" t="s">
        <v>147</v>
      </c>
    </row>
    <row r="1533" spans="1:12">
      <c r="A1533" s="396"/>
      <c r="B1533" s="396"/>
      <c r="C1533" s="396"/>
      <c r="D1533" s="396" t="s">
        <v>200</v>
      </c>
      <c r="E1533" s="397" t="s">
        <v>145</v>
      </c>
      <c r="F1533" s="429" t="s">
        <v>12718</v>
      </c>
      <c r="G1533" s="430">
        <v>91645</v>
      </c>
      <c r="H1533" s="431" t="s">
        <v>364</v>
      </c>
      <c r="I1533" s="430" t="s">
        <v>279</v>
      </c>
      <c r="J1533" s="396"/>
      <c r="K1533" s="432">
        <v>454.22</v>
      </c>
      <c r="L1533" s="396" t="s">
        <v>147</v>
      </c>
    </row>
    <row r="1534" spans="1:12">
      <c r="A1534" s="396"/>
      <c r="B1534" s="396"/>
      <c r="C1534" s="396"/>
      <c r="D1534" s="396" t="s">
        <v>200</v>
      </c>
      <c r="E1534" s="397" t="s">
        <v>145</v>
      </c>
      <c r="F1534" s="429" t="s">
        <v>12718</v>
      </c>
      <c r="G1534" s="430">
        <v>92107</v>
      </c>
      <c r="H1534" s="431" t="s">
        <v>499</v>
      </c>
      <c r="I1534" s="430" t="s">
        <v>413</v>
      </c>
      <c r="J1534" s="396"/>
      <c r="K1534" s="432">
        <v>91.6</v>
      </c>
      <c r="L1534" s="396" t="s">
        <v>147</v>
      </c>
    </row>
    <row r="1535" spans="1:12">
      <c r="A1535" s="396"/>
      <c r="B1535" s="396"/>
      <c r="C1535" s="396"/>
      <c r="D1535" s="396" t="s">
        <v>200</v>
      </c>
      <c r="E1535" s="397" t="s">
        <v>145</v>
      </c>
      <c r="F1535" s="429" t="s">
        <v>12718</v>
      </c>
      <c r="G1535" s="430">
        <v>92106</v>
      </c>
      <c r="H1535" s="431" t="s">
        <v>367</v>
      </c>
      <c r="I1535" s="430" t="s">
        <v>279</v>
      </c>
      <c r="J1535" s="396"/>
      <c r="K1535" s="432">
        <v>349.38</v>
      </c>
      <c r="L1535" s="396" t="s">
        <v>147</v>
      </c>
    </row>
    <row r="1536" spans="1:12">
      <c r="A1536" s="396"/>
      <c r="B1536" s="396"/>
      <c r="C1536" s="396"/>
      <c r="D1536" s="396" t="s">
        <v>200</v>
      </c>
      <c r="E1536" s="397" t="s">
        <v>145</v>
      </c>
      <c r="F1536" s="429" t="s">
        <v>12718</v>
      </c>
      <c r="G1536" s="430">
        <v>5903</v>
      </c>
      <c r="H1536" s="431" t="s">
        <v>432</v>
      </c>
      <c r="I1536" s="430" t="s">
        <v>413</v>
      </c>
      <c r="J1536" s="396"/>
      <c r="K1536" s="432">
        <v>70.290000000000006</v>
      </c>
      <c r="L1536" s="396" t="s">
        <v>147</v>
      </c>
    </row>
    <row r="1537" spans="1:12">
      <c r="A1537" s="396"/>
      <c r="B1537" s="396"/>
      <c r="C1537" s="396"/>
      <c r="D1537" s="396" t="s">
        <v>200</v>
      </c>
      <c r="E1537" s="397" t="s">
        <v>145</v>
      </c>
      <c r="F1537" s="429" t="s">
        <v>12718</v>
      </c>
      <c r="G1537" s="430">
        <v>5901</v>
      </c>
      <c r="H1537" s="431" t="s">
        <v>300</v>
      </c>
      <c r="I1537" s="430" t="s">
        <v>279</v>
      </c>
      <c r="J1537" s="396"/>
      <c r="K1537" s="432">
        <v>307.33</v>
      </c>
      <c r="L1537" s="396" t="s">
        <v>147</v>
      </c>
    </row>
    <row r="1538" spans="1:12">
      <c r="A1538" s="396"/>
      <c r="B1538" s="396"/>
      <c r="C1538" s="396"/>
      <c r="D1538" s="396" t="s">
        <v>200</v>
      </c>
      <c r="E1538" s="397" t="s">
        <v>145</v>
      </c>
      <c r="F1538" s="429" t="s">
        <v>12718</v>
      </c>
      <c r="G1538" s="430">
        <v>106252</v>
      </c>
      <c r="H1538" s="431" t="s">
        <v>15822</v>
      </c>
      <c r="I1538" s="430" t="s">
        <v>413</v>
      </c>
      <c r="J1538" s="396"/>
      <c r="K1538" s="432">
        <v>69.87</v>
      </c>
      <c r="L1538" s="396" t="s">
        <v>147</v>
      </c>
    </row>
    <row r="1539" spans="1:12">
      <c r="A1539" s="396"/>
      <c r="B1539" s="396"/>
      <c r="C1539" s="396"/>
      <c r="D1539" s="396" t="s">
        <v>200</v>
      </c>
      <c r="E1539" s="397" t="s">
        <v>145</v>
      </c>
      <c r="F1539" s="429" t="s">
        <v>12718</v>
      </c>
      <c r="G1539" s="430">
        <v>106247</v>
      </c>
      <c r="H1539" s="431" t="s">
        <v>15823</v>
      </c>
      <c r="I1539" s="430" t="s">
        <v>279</v>
      </c>
      <c r="J1539" s="396"/>
      <c r="K1539" s="432">
        <v>272.77999999999997</v>
      </c>
      <c r="L1539" s="396" t="s">
        <v>147</v>
      </c>
    </row>
    <row r="1540" spans="1:12">
      <c r="A1540" s="396"/>
      <c r="B1540" s="396"/>
      <c r="C1540" s="396"/>
      <c r="D1540" s="396" t="s">
        <v>200</v>
      </c>
      <c r="E1540" s="397" t="s">
        <v>145</v>
      </c>
      <c r="F1540" s="429" t="s">
        <v>12718</v>
      </c>
      <c r="G1540" s="430">
        <v>6260</v>
      </c>
      <c r="H1540" s="431" t="s">
        <v>442</v>
      </c>
      <c r="I1540" s="430" t="s">
        <v>413</v>
      </c>
      <c r="J1540" s="396"/>
      <c r="K1540" s="432">
        <v>57.45</v>
      </c>
      <c r="L1540" s="396" t="s">
        <v>147</v>
      </c>
    </row>
    <row r="1541" spans="1:12">
      <c r="A1541" s="396"/>
      <c r="B1541" s="396"/>
      <c r="C1541" s="396"/>
      <c r="D1541" s="396" t="s">
        <v>217</v>
      </c>
      <c r="E1541" s="397" t="s">
        <v>145</v>
      </c>
      <c r="F1541" s="429" t="s">
        <v>12718</v>
      </c>
      <c r="G1541" s="430">
        <v>6259</v>
      </c>
      <c r="H1541" s="431" t="s">
        <v>308</v>
      </c>
      <c r="I1541" s="430" t="s">
        <v>279</v>
      </c>
      <c r="J1541" s="396"/>
      <c r="K1541" s="432">
        <v>246.65</v>
      </c>
      <c r="L1541" s="396" t="s">
        <v>147</v>
      </c>
    </row>
    <row r="1542" spans="1:12">
      <c r="A1542" s="396"/>
      <c r="B1542" s="396"/>
      <c r="C1542" s="396"/>
      <c r="D1542" s="396" t="s">
        <v>217</v>
      </c>
      <c r="E1542" s="397" t="s">
        <v>145</v>
      </c>
      <c r="F1542" s="429" t="s">
        <v>12718</v>
      </c>
      <c r="G1542" s="430">
        <v>104705</v>
      </c>
      <c r="H1542" s="431" t="s">
        <v>12985</v>
      </c>
      <c r="I1542" s="430" t="s">
        <v>413</v>
      </c>
      <c r="J1542" s="396"/>
      <c r="K1542" s="432">
        <v>0</v>
      </c>
      <c r="L1542" s="396" t="s">
        <v>147</v>
      </c>
    </row>
    <row r="1543" spans="1:12">
      <c r="A1543" s="396"/>
      <c r="B1543" s="396"/>
      <c r="C1543" s="396"/>
      <c r="D1543" s="396" t="s">
        <v>217</v>
      </c>
      <c r="E1543" s="397" t="s">
        <v>145</v>
      </c>
      <c r="F1543" s="429" t="s">
        <v>12718</v>
      </c>
      <c r="G1543" s="430">
        <v>104704</v>
      </c>
      <c r="H1543" s="431" t="s">
        <v>12986</v>
      </c>
      <c r="I1543" s="430" t="s">
        <v>279</v>
      </c>
      <c r="J1543" s="396"/>
      <c r="K1543" s="432">
        <v>0</v>
      </c>
      <c r="L1543" s="396" t="s">
        <v>147</v>
      </c>
    </row>
    <row r="1544" spans="1:12">
      <c r="A1544" s="396"/>
      <c r="B1544" s="396"/>
      <c r="C1544" s="396"/>
      <c r="D1544" s="396" t="s">
        <v>217</v>
      </c>
      <c r="E1544" s="397" t="s">
        <v>145</v>
      </c>
      <c r="F1544" s="429" t="s">
        <v>12718</v>
      </c>
      <c r="G1544" s="430">
        <v>91395</v>
      </c>
      <c r="H1544" s="431" t="s">
        <v>493</v>
      </c>
      <c r="I1544" s="430" t="s">
        <v>413</v>
      </c>
      <c r="J1544" s="396"/>
      <c r="K1544" s="432">
        <v>55.03</v>
      </c>
      <c r="L1544" s="396" t="s">
        <v>147</v>
      </c>
    </row>
    <row r="1545" spans="1:12">
      <c r="A1545" s="396"/>
      <c r="B1545" s="396"/>
      <c r="C1545" s="396"/>
      <c r="D1545" s="396" t="s">
        <v>217</v>
      </c>
      <c r="E1545" s="397" t="s">
        <v>145</v>
      </c>
      <c r="F1545" s="429" t="s">
        <v>12718</v>
      </c>
      <c r="G1545" s="430">
        <v>73467</v>
      </c>
      <c r="H1545" s="431" t="s">
        <v>316</v>
      </c>
      <c r="I1545" s="430" t="s">
        <v>279</v>
      </c>
      <c r="J1545" s="396"/>
      <c r="K1545" s="432">
        <v>239.04</v>
      </c>
      <c r="L1545" s="396" t="s">
        <v>147</v>
      </c>
    </row>
    <row r="1546" spans="1:12">
      <c r="A1546" s="396"/>
      <c r="B1546" s="396"/>
      <c r="C1546" s="396"/>
      <c r="D1546" s="396" t="s">
        <v>217</v>
      </c>
      <c r="E1546" s="397" t="s">
        <v>145</v>
      </c>
      <c r="F1546" s="429" t="s">
        <v>12718</v>
      </c>
      <c r="G1546" s="430">
        <v>5826</v>
      </c>
      <c r="H1546" s="431" t="s">
        <v>418</v>
      </c>
      <c r="I1546" s="430" t="s">
        <v>413</v>
      </c>
      <c r="J1546" s="396"/>
      <c r="K1546" s="432">
        <v>57.94</v>
      </c>
      <c r="L1546" s="396" t="s">
        <v>147</v>
      </c>
    </row>
    <row r="1547" spans="1:12">
      <c r="A1547" s="396"/>
      <c r="B1547" s="396"/>
      <c r="C1547" s="396"/>
      <c r="D1547" s="396" t="s">
        <v>217</v>
      </c>
      <c r="E1547" s="397" t="s">
        <v>145</v>
      </c>
      <c r="F1547" s="429" t="s">
        <v>12718</v>
      </c>
      <c r="G1547" s="430">
        <v>5824</v>
      </c>
      <c r="H1547" s="431" t="s">
        <v>287</v>
      </c>
      <c r="I1547" s="430" t="s">
        <v>279</v>
      </c>
      <c r="J1547" s="396"/>
      <c r="K1547" s="432">
        <v>208.64</v>
      </c>
      <c r="L1547" s="396" t="s">
        <v>147</v>
      </c>
    </row>
    <row r="1548" spans="1:12">
      <c r="A1548" s="396"/>
      <c r="B1548" s="396"/>
      <c r="C1548" s="396"/>
      <c r="D1548" s="396" t="s">
        <v>217</v>
      </c>
      <c r="E1548" s="397" t="s">
        <v>145</v>
      </c>
      <c r="F1548" s="429" t="s">
        <v>12718</v>
      </c>
      <c r="G1548" s="430">
        <v>106369</v>
      </c>
      <c r="H1548" s="431" t="s">
        <v>15824</v>
      </c>
      <c r="I1548" s="430" t="s">
        <v>413</v>
      </c>
      <c r="J1548" s="396"/>
      <c r="K1548" s="432">
        <v>0</v>
      </c>
      <c r="L1548" s="396" t="s">
        <v>147</v>
      </c>
    </row>
    <row r="1549" spans="1:12">
      <c r="A1549" s="396"/>
      <c r="B1549" s="396"/>
      <c r="C1549" s="396"/>
      <c r="D1549" s="396" t="s">
        <v>217</v>
      </c>
      <c r="E1549" s="397" t="s">
        <v>145</v>
      </c>
      <c r="F1549" s="429" t="s">
        <v>12718</v>
      </c>
      <c r="G1549" s="430">
        <v>106362</v>
      </c>
      <c r="H1549" s="431" t="s">
        <v>15825</v>
      </c>
      <c r="I1549" s="430" t="s">
        <v>279</v>
      </c>
      <c r="J1549" s="396"/>
      <c r="K1549" s="432">
        <v>0</v>
      </c>
      <c r="L1549" s="396" t="s">
        <v>147</v>
      </c>
    </row>
    <row r="1550" spans="1:12">
      <c r="A1550" s="396"/>
      <c r="B1550" s="396"/>
      <c r="C1550" s="396"/>
      <c r="D1550" s="396" t="s">
        <v>217</v>
      </c>
      <c r="E1550" s="397" t="s">
        <v>145</v>
      </c>
      <c r="F1550" s="429" t="s">
        <v>12718</v>
      </c>
      <c r="G1550" s="430">
        <v>106253</v>
      </c>
      <c r="H1550" s="431" t="s">
        <v>15826</v>
      </c>
      <c r="I1550" s="430" t="s">
        <v>413</v>
      </c>
      <c r="J1550" s="396"/>
      <c r="K1550" s="432">
        <v>73.209999999999994</v>
      </c>
      <c r="L1550" s="396" t="s">
        <v>147</v>
      </c>
    </row>
    <row r="1551" spans="1:12">
      <c r="A1551" s="396"/>
      <c r="B1551" s="396"/>
      <c r="C1551" s="396"/>
      <c r="D1551" s="396" t="s">
        <v>217</v>
      </c>
      <c r="E1551" s="397" t="s">
        <v>145</v>
      </c>
      <c r="F1551" s="429" t="s">
        <v>12718</v>
      </c>
      <c r="G1551" s="430">
        <v>106248</v>
      </c>
      <c r="H1551" s="431" t="s">
        <v>15827</v>
      </c>
      <c r="I1551" s="430" t="s">
        <v>279</v>
      </c>
      <c r="J1551" s="396"/>
      <c r="K1551" s="432">
        <v>282.39</v>
      </c>
      <c r="L1551" s="396" t="s">
        <v>147</v>
      </c>
    </row>
    <row r="1552" spans="1:12">
      <c r="A1552" s="396"/>
      <c r="B1552" s="396"/>
      <c r="C1552" s="396"/>
      <c r="D1552" s="396" t="s">
        <v>217</v>
      </c>
      <c r="E1552" s="397" t="s">
        <v>145</v>
      </c>
      <c r="F1552" s="429" t="s">
        <v>12718</v>
      </c>
      <c r="G1552" s="430">
        <v>106372</v>
      </c>
      <c r="H1552" s="431" t="s">
        <v>15828</v>
      </c>
      <c r="I1552" s="430" t="s">
        <v>413</v>
      </c>
      <c r="J1552" s="396"/>
      <c r="K1552" s="432">
        <v>0</v>
      </c>
      <c r="L1552" s="396" t="s">
        <v>147</v>
      </c>
    </row>
    <row r="1553" spans="1:12">
      <c r="A1553" s="396"/>
      <c r="B1553" s="396"/>
      <c r="C1553" s="396"/>
      <c r="D1553" s="396" t="s">
        <v>217</v>
      </c>
      <c r="E1553" s="397" t="s">
        <v>145</v>
      </c>
      <c r="F1553" s="429" t="s">
        <v>12718</v>
      </c>
      <c r="G1553" s="430">
        <v>106365</v>
      </c>
      <c r="H1553" s="431" t="s">
        <v>15829</v>
      </c>
      <c r="I1553" s="430" t="s">
        <v>279</v>
      </c>
      <c r="J1553" s="396"/>
      <c r="K1553" s="432">
        <v>0</v>
      </c>
      <c r="L1553" s="396" t="s">
        <v>147</v>
      </c>
    </row>
    <row r="1554" spans="1:12">
      <c r="A1554" s="396"/>
      <c r="B1554" s="396"/>
      <c r="C1554" s="396"/>
      <c r="D1554" s="396" t="s">
        <v>217</v>
      </c>
      <c r="E1554" s="397" t="s">
        <v>145</v>
      </c>
      <c r="F1554" s="429" t="s">
        <v>12718</v>
      </c>
      <c r="G1554" s="430">
        <v>106370</v>
      </c>
      <c r="H1554" s="431" t="s">
        <v>15830</v>
      </c>
      <c r="I1554" s="430" t="s">
        <v>413</v>
      </c>
      <c r="J1554" s="396"/>
      <c r="K1554" s="432">
        <v>0</v>
      </c>
      <c r="L1554" s="396" t="s">
        <v>147</v>
      </c>
    </row>
    <row r="1555" spans="1:12">
      <c r="A1555" s="396"/>
      <c r="B1555" s="396"/>
      <c r="C1555" s="396"/>
      <c r="D1555" s="396" t="s">
        <v>200</v>
      </c>
      <c r="E1555" s="397" t="s">
        <v>145</v>
      </c>
      <c r="F1555" s="429" t="s">
        <v>12718</v>
      </c>
      <c r="G1555" s="430">
        <v>106363</v>
      </c>
      <c r="H1555" s="431" t="s">
        <v>15831</v>
      </c>
      <c r="I1555" s="430" t="s">
        <v>279</v>
      </c>
      <c r="J1555" s="396"/>
      <c r="K1555" s="432">
        <v>0</v>
      </c>
      <c r="L1555" s="396" t="s">
        <v>147</v>
      </c>
    </row>
    <row r="1556" spans="1:12">
      <c r="A1556" s="396"/>
      <c r="B1556" s="396"/>
      <c r="C1556" s="396"/>
      <c r="D1556" s="396" t="s">
        <v>200</v>
      </c>
      <c r="E1556" s="397" t="s">
        <v>145</v>
      </c>
      <c r="F1556" s="429" t="s">
        <v>12718</v>
      </c>
      <c r="G1556" s="430">
        <v>5892</v>
      </c>
      <c r="H1556" s="431" t="s">
        <v>430</v>
      </c>
      <c r="I1556" s="430" t="s">
        <v>413</v>
      </c>
      <c r="J1556" s="396"/>
      <c r="K1556" s="432">
        <v>52.78</v>
      </c>
      <c r="L1556" s="396" t="s">
        <v>147</v>
      </c>
    </row>
    <row r="1557" spans="1:12">
      <c r="A1557" s="396"/>
      <c r="B1557" s="396"/>
      <c r="C1557" s="396"/>
      <c r="D1557" s="396" t="s">
        <v>200</v>
      </c>
      <c r="E1557" s="397" t="s">
        <v>145</v>
      </c>
      <c r="F1557" s="429" t="s">
        <v>12718</v>
      </c>
      <c r="G1557" s="430">
        <v>5890</v>
      </c>
      <c r="H1557" s="431" t="s">
        <v>298</v>
      </c>
      <c r="I1557" s="430" t="s">
        <v>279</v>
      </c>
      <c r="J1557" s="396"/>
      <c r="K1557" s="432">
        <v>195.64</v>
      </c>
      <c r="L1557" s="396" t="s">
        <v>147</v>
      </c>
    </row>
    <row r="1558" spans="1:12">
      <c r="A1558" s="396"/>
      <c r="B1558" s="396"/>
      <c r="C1558" s="396"/>
      <c r="D1558" s="396" t="s">
        <v>200</v>
      </c>
      <c r="E1558" s="397" t="s">
        <v>145</v>
      </c>
      <c r="F1558" s="429" t="s">
        <v>12718</v>
      </c>
      <c r="G1558" s="430">
        <v>5896</v>
      </c>
      <c r="H1558" s="431" t="s">
        <v>431</v>
      </c>
      <c r="I1558" s="430" t="s">
        <v>413</v>
      </c>
      <c r="J1558" s="396"/>
      <c r="K1558" s="432">
        <v>55.54</v>
      </c>
      <c r="L1558" s="396" t="s">
        <v>147</v>
      </c>
    </row>
    <row r="1559" spans="1:12">
      <c r="A1559" s="396"/>
      <c r="B1559" s="396"/>
      <c r="C1559" s="396"/>
      <c r="D1559" s="396" t="s">
        <v>200</v>
      </c>
      <c r="E1559" s="397" t="s">
        <v>145</v>
      </c>
      <c r="F1559" s="429" t="s">
        <v>12718</v>
      </c>
      <c r="G1559" s="430">
        <v>5894</v>
      </c>
      <c r="H1559" s="431" t="s">
        <v>299</v>
      </c>
      <c r="I1559" s="430" t="s">
        <v>279</v>
      </c>
      <c r="J1559" s="396"/>
      <c r="K1559" s="432">
        <v>204.03</v>
      </c>
      <c r="L1559" s="396" t="s">
        <v>147</v>
      </c>
    </row>
    <row r="1560" spans="1:12">
      <c r="A1560" s="396"/>
      <c r="B1560" s="396"/>
      <c r="C1560" s="396"/>
      <c r="D1560" s="396" t="s">
        <v>200</v>
      </c>
      <c r="E1560" s="397" t="s">
        <v>145</v>
      </c>
      <c r="F1560" s="429" t="s">
        <v>12718</v>
      </c>
      <c r="G1560" s="430">
        <v>91032</v>
      </c>
      <c r="H1560" s="431" t="s">
        <v>489</v>
      </c>
      <c r="I1560" s="430" t="s">
        <v>413</v>
      </c>
      <c r="J1560" s="396"/>
      <c r="K1560" s="432">
        <v>63.83</v>
      </c>
      <c r="L1560" s="396" t="s">
        <v>147</v>
      </c>
    </row>
    <row r="1561" spans="1:12">
      <c r="A1561" s="396"/>
      <c r="B1561" s="396"/>
      <c r="C1561" s="396"/>
      <c r="D1561" s="396" t="s">
        <v>200</v>
      </c>
      <c r="E1561" s="397" t="s">
        <v>145</v>
      </c>
      <c r="F1561" s="429" t="s">
        <v>12718</v>
      </c>
      <c r="G1561" s="430">
        <v>91031</v>
      </c>
      <c r="H1561" s="431" t="s">
        <v>358</v>
      </c>
      <c r="I1561" s="430" t="s">
        <v>279</v>
      </c>
      <c r="J1561" s="396"/>
      <c r="K1561" s="432">
        <v>250.55</v>
      </c>
      <c r="L1561" s="396" t="s">
        <v>147</v>
      </c>
    </row>
    <row r="1562" spans="1:12">
      <c r="A1562" s="396"/>
      <c r="B1562" s="396"/>
      <c r="C1562" s="396"/>
      <c r="D1562" s="396" t="s">
        <v>200</v>
      </c>
      <c r="E1562" s="397" t="s">
        <v>145</v>
      </c>
      <c r="F1562" s="429" t="s">
        <v>12718</v>
      </c>
      <c r="G1562" s="430">
        <v>106255</v>
      </c>
      <c r="H1562" s="431" t="s">
        <v>15832</v>
      </c>
      <c r="I1562" s="430" t="s">
        <v>413</v>
      </c>
      <c r="J1562" s="396"/>
      <c r="K1562" s="432">
        <v>0</v>
      </c>
      <c r="L1562" s="396" t="s">
        <v>147</v>
      </c>
    </row>
    <row r="1563" spans="1:12">
      <c r="A1563" s="396"/>
      <c r="B1563" s="396"/>
      <c r="C1563" s="396"/>
      <c r="D1563" s="396" t="s">
        <v>200</v>
      </c>
      <c r="E1563" s="397" t="s">
        <v>145</v>
      </c>
      <c r="F1563" s="429" t="s">
        <v>12718</v>
      </c>
      <c r="G1563" s="430">
        <v>106250</v>
      </c>
      <c r="H1563" s="431" t="s">
        <v>15833</v>
      </c>
      <c r="I1563" s="430" t="s">
        <v>279</v>
      </c>
      <c r="J1563" s="396"/>
      <c r="K1563" s="432">
        <v>0</v>
      </c>
      <c r="L1563" s="396" t="s">
        <v>147</v>
      </c>
    </row>
    <row r="1564" spans="1:12">
      <c r="A1564" s="396"/>
      <c r="B1564" s="396"/>
      <c r="C1564" s="396"/>
      <c r="D1564" s="396" t="s">
        <v>200</v>
      </c>
      <c r="E1564" s="397" t="s">
        <v>145</v>
      </c>
      <c r="F1564" s="429" t="s">
        <v>12718</v>
      </c>
      <c r="G1564" s="430">
        <v>106374</v>
      </c>
      <c r="H1564" s="431" t="s">
        <v>15834</v>
      </c>
      <c r="I1564" s="430" t="s">
        <v>413</v>
      </c>
      <c r="J1564" s="396"/>
      <c r="K1564" s="432">
        <v>0</v>
      </c>
      <c r="L1564" s="396" t="s">
        <v>147</v>
      </c>
    </row>
    <row r="1565" spans="1:12">
      <c r="A1565" s="396"/>
      <c r="B1565" s="396"/>
      <c r="C1565" s="396"/>
      <c r="D1565" s="396" t="s">
        <v>200</v>
      </c>
      <c r="E1565" s="397" t="s">
        <v>145</v>
      </c>
      <c r="F1565" s="429" t="s">
        <v>12718</v>
      </c>
      <c r="G1565" s="430">
        <v>106367</v>
      </c>
      <c r="H1565" s="431" t="s">
        <v>15835</v>
      </c>
      <c r="I1565" s="430" t="s">
        <v>279</v>
      </c>
      <c r="J1565" s="396"/>
      <c r="K1565" s="432">
        <v>0</v>
      </c>
      <c r="L1565" s="396" t="s">
        <v>147</v>
      </c>
    </row>
    <row r="1566" spans="1:12">
      <c r="A1566" s="396"/>
      <c r="B1566" s="396"/>
      <c r="C1566" s="396"/>
      <c r="D1566" s="396" t="s">
        <v>200</v>
      </c>
      <c r="E1566" s="397" t="s">
        <v>145</v>
      </c>
      <c r="F1566" s="429" t="s">
        <v>12718</v>
      </c>
      <c r="G1566" s="430">
        <v>106375</v>
      </c>
      <c r="H1566" s="431" t="s">
        <v>15836</v>
      </c>
      <c r="I1566" s="430" t="s">
        <v>413</v>
      </c>
      <c r="J1566" s="396"/>
      <c r="K1566" s="432">
        <v>0</v>
      </c>
      <c r="L1566" s="396" t="s">
        <v>147</v>
      </c>
    </row>
    <row r="1567" spans="1:12">
      <c r="A1567" s="396"/>
      <c r="B1567" s="396"/>
      <c r="C1567" s="396"/>
      <c r="D1567" s="396" t="s">
        <v>200</v>
      </c>
      <c r="E1567" s="397" t="s">
        <v>145</v>
      </c>
      <c r="F1567" s="429" t="s">
        <v>12718</v>
      </c>
      <c r="G1567" s="430">
        <v>106368</v>
      </c>
      <c r="H1567" s="431" t="s">
        <v>15837</v>
      </c>
      <c r="I1567" s="430" t="s">
        <v>279</v>
      </c>
      <c r="J1567" s="396"/>
      <c r="K1567" s="432">
        <v>0</v>
      </c>
      <c r="L1567" s="396" t="s">
        <v>147</v>
      </c>
    </row>
    <row r="1568" spans="1:12">
      <c r="A1568" s="396"/>
      <c r="B1568" s="396"/>
      <c r="C1568" s="396"/>
      <c r="D1568" s="396" t="s">
        <v>200</v>
      </c>
      <c r="E1568" s="397" t="s">
        <v>145</v>
      </c>
      <c r="F1568" s="429" t="s">
        <v>12718</v>
      </c>
      <c r="G1568" s="430">
        <v>102817</v>
      </c>
      <c r="H1568" s="431" t="s">
        <v>12987</v>
      </c>
      <c r="I1568" s="430" t="s">
        <v>413</v>
      </c>
      <c r="J1568" s="396"/>
      <c r="K1568" s="432">
        <v>0</v>
      </c>
      <c r="L1568" s="396" t="s">
        <v>147</v>
      </c>
    </row>
    <row r="1569" spans="1:12">
      <c r="A1569" s="396"/>
      <c r="B1569" s="396"/>
      <c r="C1569" s="396"/>
      <c r="D1569" s="396" t="s">
        <v>200</v>
      </c>
      <c r="E1569" s="397" t="s">
        <v>145</v>
      </c>
      <c r="F1569" s="429" t="s">
        <v>12718</v>
      </c>
      <c r="G1569" s="430">
        <v>102816</v>
      </c>
      <c r="H1569" s="431" t="s">
        <v>12988</v>
      </c>
      <c r="I1569" s="430" t="s">
        <v>279</v>
      </c>
      <c r="J1569" s="396"/>
      <c r="K1569" s="432">
        <v>0</v>
      </c>
      <c r="L1569" s="396" t="s">
        <v>147</v>
      </c>
    </row>
    <row r="1570" spans="1:12">
      <c r="A1570" s="396"/>
      <c r="B1570" s="396"/>
      <c r="C1570" s="396"/>
      <c r="D1570" s="396" t="s">
        <v>200</v>
      </c>
      <c r="E1570" s="397" t="s">
        <v>145</v>
      </c>
      <c r="F1570" s="429" t="s">
        <v>12718</v>
      </c>
      <c r="G1570" s="430">
        <v>91534</v>
      </c>
      <c r="H1570" s="431" t="s">
        <v>494</v>
      </c>
      <c r="I1570" s="430" t="s">
        <v>413</v>
      </c>
      <c r="J1570" s="396"/>
      <c r="K1570" s="432">
        <v>25.35</v>
      </c>
      <c r="L1570" s="396" t="s">
        <v>147</v>
      </c>
    </row>
    <row r="1571" spans="1:12">
      <c r="A1571" s="396"/>
      <c r="B1571" s="396"/>
      <c r="C1571" s="396"/>
      <c r="D1571" s="396" t="s">
        <v>217</v>
      </c>
      <c r="E1571" s="397" t="s">
        <v>145</v>
      </c>
      <c r="F1571" s="429" t="s">
        <v>12718</v>
      </c>
      <c r="G1571" s="430">
        <v>91533</v>
      </c>
      <c r="H1571" s="431" t="s">
        <v>362</v>
      </c>
      <c r="I1571" s="430" t="s">
        <v>279</v>
      </c>
      <c r="J1571" s="396"/>
      <c r="K1571" s="432">
        <v>32.53</v>
      </c>
      <c r="L1571" s="396" t="s">
        <v>147</v>
      </c>
    </row>
    <row r="1572" spans="1:12">
      <c r="A1572" s="396"/>
      <c r="B1572" s="396"/>
      <c r="C1572" s="396"/>
      <c r="D1572" s="396" t="s">
        <v>217</v>
      </c>
      <c r="E1572" s="397" t="s">
        <v>145</v>
      </c>
      <c r="F1572" s="429" t="s">
        <v>12718</v>
      </c>
      <c r="G1572" s="430">
        <v>95265</v>
      </c>
      <c r="H1572" s="431" t="s">
        <v>524</v>
      </c>
      <c r="I1572" s="430" t="s">
        <v>413</v>
      </c>
      <c r="J1572" s="396"/>
      <c r="K1572" s="432">
        <v>0.94</v>
      </c>
      <c r="L1572" s="396" t="s">
        <v>147</v>
      </c>
    </row>
    <row r="1573" spans="1:12">
      <c r="A1573" s="396"/>
      <c r="B1573" s="396"/>
      <c r="C1573" s="396"/>
      <c r="D1573" s="396" t="s">
        <v>217</v>
      </c>
      <c r="E1573" s="397" t="s">
        <v>145</v>
      </c>
      <c r="F1573" s="429" t="s">
        <v>12718</v>
      </c>
      <c r="G1573" s="430">
        <v>95264</v>
      </c>
      <c r="H1573" s="431" t="s">
        <v>392</v>
      </c>
      <c r="I1573" s="430" t="s">
        <v>279</v>
      </c>
      <c r="J1573" s="396"/>
      <c r="K1573" s="432">
        <v>6.44</v>
      </c>
      <c r="L1573" s="396" t="s">
        <v>147</v>
      </c>
    </row>
    <row r="1574" spans="1:12">
      <c r="A1574" s="396"/>
      <c r="B1574" s="396"/>
      <c r="C1574" s="396"/>
      <c r="D1574" s="396" t="s">
        <v>217</v>
      </c>
      <c r="E1574" s="397" t="s">
        <v>145</v>
      </c>
      <c r="F1574" s="429" t="s">
        <v>12718</v>
      </c>
      <c r="G1574" s="430">
        <v>90973</v>
      </c>
      <c r="H1574" s="431" t="s">
        <v>486</v>
      </c>
      <c r="I1574" s="430" t="s">
        <v>413</v>
      </c>
      <c r="J1574" s="396"/>
      <c r="K1574" s="432">
        <v>8.93</v>
      </c>
      <c r="L1574" s="396" t="s">
        <v>147</v>
      </c>
    </row>
    <row r="1575" spans="1:12">
      <c r="A1575" s="396"/>
      <c r="B1575" s="396"/>
      <c r="C1575" s="396"/>
      <c r="D1575" s="396" t="s">
        <v>217</v>
      </c>
      <c r="E1575" s="397" t="s">
        <v>145</v>
      </c>
      <c r="F1575" s="429" t="s">
        <v>12718</v>
      </c>
      <c r="G1575" s="430">
        <v>90972</v>
      </c>
      <c r="H1575" s="431" t="s">
        <v>355</v>
      </c>
      <c r="I1575" s="430" t="s">
        <v>279</v>
      </c>
      <c r="J1575" s="396"/>
      <c r="K1575" s="432">
        <v>75.88</v>
      </c>
      <c r="L1575" s="396" t="s">
        <v>147</v>
      </c>
    </row>
    <row r="1576" spans="1:12">
      <c r="A1576" s="396"/>
      <c r="B1576" s="396"/>
      <c r="C1576" s="396"/>
      <c r="D1576" s="396" t="s">
        <v>217</v>
      </c>
      <c r="E1576" s="397" t="s">
        <v>145</v>
      </c>
      <c r="F1576" s="429" t="s">
        <v>12718</v>
      </c>
      <c r="G1576" s="430">
        <v>91001</v>
      </c>
      <c r="H1576" s="431" t="s">
        <v>488</v>
      </c>
      <c r="I1576" s="430" t="s">
        <v>413</v>
      </c>
      <c r="J1576" s="396"/>
      <c r="K1576" s="432">
        <v>10.59</v>
      </c>
      <c r="L1576" s="396" t="s">
        <v>147</v>
      </c>
    </row>
    <row r="1577" spans="1:12">
      <c r="A1577" s="396"/>
      <c r="B1577" s="396"/>
      <c r="C1577" s="396"/>
      <c r="D1577" s="396" t="s">
        <v>217</v>
      </c>
      <c r="E1577" s="397" t="s">
        <v>145</v>
      </c>
      <c r="F1577" s="429" t="s">
        <v>12718</v>
      </c>
      <c r="G1577" s="430">
        <v>90999</v>
      </c>
      <c r="H1577" s="431" t="s">
        <v>357</v>
      </c>
      <c r="I1577" s="430" t="s">
        <v>279</v>
      </c>
      <c r="J1577" s="396"/>
      <c r="K1577" s="432">
        <v>100.02</v>
      </c>
      <c r="L1577" s="396" t="s">
        <v>147</v>
      </c>
    </row>
    <row r="1578" spans="1:12">
      <c r="A1578" s="396"/>
      <c r="B1578" s="396"/>
      <c r="C1578" s="396"/>
      <c r="D1578" s="396" t="s">
        <v>217</v>
      </c>
      <c r="E1578" s="397" t="s">
        <v>145</v>
      </c>
      <c r="F1578" s="429" t="s">
        <v>12718</v>
      </c>
      <c r="G1578" s="430">
        <v>5954</v>
      </c>
      <c r="H1578" s="431" t="s">
        <v>440</v>
      </c>
      <c r="I1578" s="430" t="s">
        <v>413</v>
      </c>
      <c r="J1578" s="396"/>
      <c r="K1578" s="432">
        <v>6.67</v>
      </c>
      <c r="L1578" s="396" t="s">
        <v>147</v>
      </c>
    </row>
    <row r="1579" spans="1:12">
      <c r="A1579" s="396"/>
      <c r="B1579" s="396"/>
      <c r="C1579" s="396"/>
      <c r="D1579" s="396" t="s">
        <v>217</v>
      </c>
      <c r="E1579" s="397" t="s">
        <v>145</v>
      </c>
      <c r="F1579" s="429" t="s">
        <v>12718</v>
      </c>
      <c r="G1579" s="430">
        <v>5953</v>
      </c>
      <c r="H1579" s="431" t="s">
        <v>307</v>
      </c>
      <c r="I1579" s="430" t="s">
        <v>279</v>
      </c>
      <c r="J1579" s="396"/>
      <c r="K1579" s="432">
        <v>58.48</v>
      </c>
      <c r="L1579" s="396" t="s">
        <v>147</v>
      </c>
    </row>
    <row r="1580" spans="1:12">
      <c r="A1580" s="396"/>
      <c r="B1580" s="396"/>
      <c r="C1580" s="396"/>
      <c r="D1580" s="396" t="s">
        <v>217</v>
      </c>
      <c r="E1580" s="397" t="s">
        <v>145</v>
      </c>
      <c r="F1580" s="429" t="s">
        <v>12718</v>
      </c>
      <c r="G1580" s="430">
        <v>90982</v>
      </c>
      <c r="H1580" s="431" t="s">
        <v>487</v>
      </c>
      <c r="I1580" s="430" t="s">
        <v>413</v>
      </c>
      <c r="J1580" s="396"/>
      <c r="K1580" s="432">
        <v>22.69</v>
      </c>
      <c r="L1580" s="396" t="s">
        <v>147</v>
      </c>
    </row>
    <row r="1581" spans="1:12">
      <c r="A1581" s="396"/>
      <c r="B1581" s="396"/>
      <c r="C1581" s="396"/>
      <c r="D1581" s="396" t="s">
        <v>217</v>
      </c>
      <c r="E1581" s="397" t="s">
        <v>145</v>
      </c>
      <c r="F1581" s="429" t="s">
        <v>12718</v>
      </c>
      <c r="G1581" s="430">
        <v>90979</v>
      </c>
      <c r="H1581" s="431" t="s">
        <v>356</v>
      </c>
      <c r="I1581" s="430" t="s">
        <v>279</v>
      </c>
      <c r="J1581" s="396"/>
      <c r="K1581" s="432">
        <v>195.92</v>
      </c>
      <c r="L1581" s="396" t="s">
        <v>147</v>
      </c>
    </row>
    <row r="1582" spans="1:12">
      <c r="A1582" s="396"/>
      <c r="B1582" s="396"/>
      <c r="C1582" s="396"/>
      <c r="D1582" s="396" t="s">
        <v>217</v>
      </c>
      <c r="E1582" s="397" t="s">
        <v>145</v>
      </c>
      <c r="F1582" s="429" t="s">
        <v>12718</v>
      </c>
      <c r="G1582" s="430">
        <v>90965</v>
      </c>
      <c r="H1582" s="431" t="s">
        <v>485</v>
      </c>
      <c r="I1582" s="430" t="s">
        <v>413</v>
      </c>
      <c r="J1582" s="396"/>
      <c r="K1582" s="432">
        <v>8.9</v>
      </c>
      <c r="L1582" s="396" t="s">
        <v>147</v>
      </c>
    </row>
    <row r="1583" spans="1:12">
      <c r="A1583" s="396"/>
      <c r="B1583" s="396"/>
      <c r="C1583" s="396"/>
      <c r="D1583" s="396" t="s">
        <v>217</v>
      </c>
      <c r="E1583" s="397" t="s">
        <v>145</v>
      </c>
      <c r="F1583" s="429" t="s">
        <v>12718</v>
      </c>
      <c r="G1583" s="430">
        <v>90964</v>
      </c>
      <c r="H1583" s="431" t="s">
        <v>354</v>
      </c>
      <c r="I1583" s="430" t="s">
        <v>279</v>
      </c>
      <c r="J1583" s="396"/>
      <c r="K1583" s="432">
        <v>32.04</v>
      </c>
      <c r="L1583" s="396" t="s">
        <v>147</v>
      </c>
    </row>
    <row r="1584" spans="1:12">
      <c r="A1584" s="396"/>
      <c r="B1584" s="396"/>
      <c r="C1584" s="396"/>
      <c r="D1584" s="396" t="s">
        <v>217</v>
      </c>
      <c r="E1584" s="397" t="s">
        <v>145</v>
      </c>
      <c r="F1584" s="429" t="s">
        <v>12718</v>
      </c>
      <c r="G1584" s="430">
        <v>102970</v>
      </c>
      <c r="H1584" s="431" t="s">
        <v>12989</v>
      </c>
      <c r="I1584" s="430" t="s">
        <v>413</v>
      </c>
      <c r="J1584" s="396"/>
      <c r="K1584" s="432">
        <v>0.27</v>
      </c>
      <c r="L1584" s="396" t="s">
        <v>147</v>
      </c>
    </row>
    <row r="1585" spans="1:12">
      <c r="A1585" s="396"/>
      <c r="B1585" s="396"/>
      <c r="C1585" s="396"/>
      <c r="D1585" s="396" t="s">
        <v>200</v>
      </c>
      <c r="E1585" s="397" t="s">
        <v>145</v>
      </c>
      <c r="F1585" s="429" t="s">
        <v>12718</v>
      </c>
      <c r="G1585" s="430">
        <v>102971</v>
      </c>
      <c r="H1585" s="431" t="s">
        <v>12990</v>
      </c>
      <c r="I1585" s="430" t="s">
        <v>279</v>
      </c>
      <c r="J1585" s="396"/>
      <c r="K1585" s="432">
        <v>0.61</v>
      </c>
      <c r="L1585" s="396" t="s">
        <v>147</v>
      </c>
    </row>
    <row r="1586" spans="1:12">
      <c r="A1586" s="396"/>
      <c r="B1586" s="396"/>
      <c r="C1586" s="396"/>
      <c r="D1586" s="396" t="s">
        <v>200</v>
      </c>
      <c r="E1586" s="397" t="s">
        <v>145</v>
      </c>
      <c r="F1586" s="429" t="s">
        <v>12718</v>
      </c>
      <c r="G1586" s="430">
        <v>102822</v>
      </c>
      <c r="H1586" s="431" t="s">
        <v>12991</v>
      </c>
      <c r="I1586" s="430" t="s">
        <v>413</v>
      </c>
      <c r="J1586" s="396"/>
      <c r="K1586" s="432">
        <v>0</v>
      </c>
      <c r="L1586" s="396" t="s">
        <v>147</v>
      </c>
    </row>
    <row r="1587" spans="1:12">
      <c r="A1587" s="396"/>
      <c r="B1587" s="396"/>
      <c r="C1587" s="396"/>
      <c r="D1587" s="396" t="s">
        <v>200</v>
      </c>
      <c r="E1587" s="397" t="s">
        <v>145</v>
      </c>
      <c r="F1587" s="429" t="s">
        <v>12718</v>
      </c>
      <c r="G1587" s="430">
        <v>102821</v>
      </c>
      <c r="H1587" s="431" t="s">
        <v>12992</v>
      </c>
      <c r="I1587" s="430" t="s">
        <v>279</v>
      </c>
      <c r="J1587" s="396"/>
      <c r="K1587" s="432">
        <v>0</v>
      </c>
      <c r="L1587" s="396" t="s">
        <v>147</v>
      </c>
    </row>
    <row r="1588" spans="1:12">
      <c r="A1588" s="396"/>
      <c r="B1588" s="396"/>
      <c r="C1588" s="396"/>
      <c r="D1588" s="396" t="s">
        <v>200</v>
      </c>
      <c r="E1588" s="397" t="s">
        <v>145</v>
      </c>
      <c r="F1588" s="429" t="s">
        <v>12718</v>
      </c>
      <c r="G1588" s="430">
        <v>102828</v>
      </c>
      <c r="H1588" s="431" t="s">
        <v>12993</v>
      </c>
      <c r="I1588" s="430" t="s">
        <v>413</v>
      </c>
      <c r="J1588" s="396"/>
      <c r="K1588" s="432">
        <v>0</v>
      </c>
      <c r="L1588" s="396" t="s">
        <v>147</v>
      </c>
    </row>
    <row r="1589" spans="1:12">
      <c r="A1589" s="396"/>
      <c r="B1589" s="396"/>
      <c r="C1589" s="396"/>
      <c r="D1589" s="396" t="s">
        <v>200</v>
      </c>
      <c r="E1589" s="397" t="s">
        <v>145</v>
      </c>
      <c r="F1589" s="429" t="s">
        <v>12718</v>
      </c>
      <c r="G1589" s="430">
        <v>102827</v>
      </c>
      <c r="H1589" s="431" t="s">
        <v>12994</v>
      </c>
      <c r="I1589" s="430" t="s">
        <v>279</v>
      </c>
      <c r="J1589" s="396"/>
      <c r="K1589" s="432">
        <v>0</v>
      </c>
      <c r="L1589" s="396" t="s">
        <v>147</v>
      </c>
    </row>
    <row r="1590" spans="1:12">
      <c r="A1590" s="396"/>
      <c r="B1590" s="396"/>
      <c r="C1590" s="396"/>
      <c r="D1590" s="396" t="s">
        <v>200</v>
      </c>
      <c r="E1590" s="397" t="s">
        <v>145</v>
      </c>
      <c r="F1590" s="429" t="s">
        <v>12718</v>
      </c>
      <c r="G1590" s="430">
        <v>103939</v>
      </c>
      <c r="H1590" s="431" t="s">
        <v>12995</v>
      </c>
      <c r="I1590" s="430" t="s">
        <v>413</v>
      </c>
      <c r="J1590" s="396"/>
      <c r="K1590" s="432">
        <v>0</v>
      </c>
      <c r="L1590" s="396" t="s">
        <v>147</v>
      </c>
    </row>
    <row r="1591" spans="1:12">
      <c r="A1591" s="396"/>
      <c r="B1591" s="396"/>
      <c r="C1591" s="396"/>
      <c r="D1591" s="396" t="s">
        <v>200</v>
      </c>
      <c r="E1591" s="397" t="s">
        <v>145</v>
      </c>
      <c r="F1591" s="429" t="s">
        <v>12718</v>
      </c>
      <c r="G1591" s="430">
        <v>103938</v>
      </c>
      <c r="H1591" s="431" t="s">
        <v>12996</v>
      </c>
      <c r="I1591" s="430" t="s">
        <v>279</v>
      </c>
      <c r="J1591" s="396"/>
      <c r="K1591" s="432">
        <v>0</v>
      </c>
      <c r="L1591" s="396" t="s">
        <v>147</v>
      </c>
    </row>
    <row r="1592" spans="1:12">
      <c r="A1592" s="396"/>
      <c r="B1592" s="396"/>
      <c r="C1592" s="396"/>
      <c r="D1592" s="396" t="s">
        <v>200</v>
      </c>
      <c r="E1592" s="397" t="s">
        <v>145</v>
      </c>
      <c r="F1592" s="429" t="s">
        <v>12718</v>
      </c>
      <c r="G1592" s="430">
        <v>103945</v>
      </c>
      <c r="H1592" s="431" t="s">
        <v>12997</v>
      </c>
      <c r="I1592" s="430" t="s">
        <v>413</v>
      </c>
      <c r="J1592" s="396"/>
      <c r="K1592" s="432">
        <v>0</v>
      </c>
      <c r="L1592" s="396" t="s">
        <v>147</v>
      </c>
    </row>
    <row r="1593" spans="1:12">
      <c r="A1593" s="396"/>
      <c r="B1593" s="396"/>
      <c r="C1593" s="396"/>
      <c r="D1593" s="396" t="s">
        <v>200</v>
      </c>
      <c r="E1593" s="397" t="s">
        <v>145</v>
      </c>
      <c r="F1593" s="429" t="s">
        <v>12718</v>
      </c>
      <c r="G1593" s="430">
        <v>103944</v>
      </c>
      <c r="H1593" s="431" t="s">
        <v>12998</v>
      </c>
      <c r="I1593" s="430" t="s">
        <v>279</v>
      </c>
      <c r="J1593" s="396"/>
      <c r="K1593" s="432">
        <v>0</v>
      </c>
      <c r="L1593" s="396" t="s">
        <v>147</v>
      </c>
    </row>
    <row r="1594" spans="1:12">
      <c r="A1594" s="396"/>
      <c r="B1594" s="396"/>
      <c r="C1594" s="396"/>
      <c r="D1594" s="396" t="s">
        <v>200</v>
      </c>
      <c r="E1594" s="397" t="s">
        <v>145</v>
      </c>
      <c r="F1594" s="429" t="s">
        <v>12718</v>
      </c>
      <c r="G1594" s="430">
        <v>106416</v>
      </c>
      <c r="H1594" s="431" t="s">
        <v>15838</v>
      </c>
      <c r="I1594" s="430" t="s">
        <v>413</v>
      </c>
      <c r="J1594" s="396"/>
      <c r="K1594" s="432">
        <v>15.84</v>
      </c>
      <c r="L1594" s="396" t="s">
        <v>147</v>
      </c>
    </row>
    <row r="1595" spans="1:12">
      <c r="A1595" s="396"/>
      <c r="B1595" s="396"/>
      <c r="C1595" s="396"/>
      <c r="D1595" s="396" t="s">
        <v>200</v>
      </c>
      <c r="E1595" s="397" t="s">
        <v>145</v>
      </c>
      <c r="F1595" s="429" t="s">
        <v>12718</v>
      </c>
      <c r="G1595" s="430">
        <v>106414</v>
      </c>
      <c r="H1595" s="431" t="s">
        <v>15839</v>
      </c>
      <c r="I1595" s="430" t="s">
        <v>279</v>
      </c>
      <c r="J1595" s="396"/>
      <c r="K1595" s="432">
        <v>28.58</v>
      </c>
      <c r="L1595" s="396" t="s">
        <v>147</v>
      </c>
    </row>
    <row r="1596" spans="1:12">
      <c r="A1596" s="396"/>
      <c r="B1596" s="396"/>
      <c r="C1596" s="396"/>
      <c r="D1596" s="396" t="s">
        <v>200</v>
      </c>
      <c r="E1596" s="397" t="s">
        <v>145</v>
      </c>
      <c r="F1596" s="429" t="s">
        <v>12718</v>
      </c>
      <c r="G1596" s="430">
        <v>91285</v>
      </c>
      <c r="H1596" s="431" t="s">
        <v>491</v>
      </c>
      <c r="I1596" s="430" t="s">
        <v>413</v>
      </c>
      <c r="J1596" s="396"/>
      <c r="K1596" s="432">
        <v>0.64</v>
      </c>
      <c r="L1596" s="396" t="s">
        <v>147</v>
      </c>
    </row>
    <row r="1597" spans="1:12">
      <c r="A1597" s="396"/>
      <c r="B1597" s="396"/>
      <c r="C1597" s="396"/>
      <c r="D1597" s="396" t="s">
        <v>200</v>
      </c>
      <c r="E1597" s="397" t="s">
        <v>145</v>
      </c>
      <c r="F1597" s="429" t="s">
        <v>12718</v>
      </c>
      <c r="G1597" s="430">
        <v>91283</v>
      </c>
      <c r="H1597" s="431" t="s">
        <v>360</v>
      </c>
      <c r="I1597" s="430" t="s">
        <v>279</v>
      </c>
      <c r="J1597" s="396"/>
      <c r="K1597" s="432">
        <v>9.7899999999999991</v>
      </c>
      <c r="L1597" s="396" t="s">
        <v>147</v>
      </c>
    </row>
    <row r="1598" spans="1:12">
      <c r="A1598" s="396"/>
      <c r="B1598" s="396"/>
      <c r="C1598" s="396"/>
      <c r="D1598" s="396" t="s">
        <v>200</v>
      </c>
      <c r="E1598" s="397" t="s">
        <v>145</v>
      </c>
      <c r="F1598" s="429" t="s">
        <v>12718</v>
      </c>
      <c r="G1598" s="430">
        <v>95283</v>
      </c>
      <c r="H1598" s="431" t="s">
        <v>527</v>
      </c>
      <c r="I1598" s="430" t="s">
        <v>413</v>
      </c>
      <c r="J1598" s="396"/>
      <c r="K1598" s="432">
        <v>0.88</v>
      </c>
      <c r="L1598" s="396" t="s">
        <v>147</v>
      </c>
    </row>
    <row r="1599" spans="1:12">
      <c r="A1599" s="396"/>
      <c r="B1599" s="396"/>
      <c r="C1599" s="396"/>
      <c r="D1599" s="396" t="s">
        <v>200</v>
      </c>
      <c r="E1599" s="397" t="s">
        <v>145</v>
      </c>
      <c r="F1599" s="429" t="s">
        <v>12718</v>
      </c>
      <c r="G1599" s="430">
        <v>95282</v>
      </c>
      <c r="H1599" s="431" t="s">
        <v>395</v>
      </c>
      <c r="I1599" s="430" t="s">
        <v>279</v>
      </c>
      <c r="J1599" s="396"/>
      <c r="K1599" s="432">
        <v>10.02</v>
      </c>
      <c r="L1599" s="396" t="s">
        <v>147</v>
      </c>
    </row>
    <row r="1600" spans="1:12">
      <c r="A1600" s="396"/>
      <c r="B1600" s="396"/>
      <c r="C1600" s="396"/>
      <c r="D1600" s="396" t="s">
        <v>200</v>
      </c>
      <c r="E1600" s="397" t="s">
        <v>145</v>
      </c>
      <c r="F1600" s="429" t="s">
        <v>12718</v>
      </c>
      <c r="G1600" s="430">
        <v>95128</v>
      </c>
      <c r="H1600" s="431" t="s">
        <v>520</v>
      </c>
      <c r="I1600" s="430" t="s">
        <v>413</v>
      </c>
      <c r="J1600" s="396"/>
      <c r="K1600" s="432">
        <v>52.5</v>
      </c>
      <c r="L1600" s="396" t="s">
        <v>147</v>
      </c>
    </row>
    <row r="1601" spans="1:12">
      <c r="A1601" s="396"/>
      <c r="B1601" s="396"/>
      <c r="C1601" s="396"/>
      <c r="D1601" s="396" t="s">
        <v>1303</v>
      </c>
      <c r="E1601" s="397" t="s">
        <v>145</v>
      </c>
      <c r="F1601" s="429" t="s">
        <v>12718</v>
      </c>
      <c r="G1601" s="430">
        <v>95127</v>
      </c>
      <c r="H1601" s="431" t="s">
        <v>387</v>
      </c>
      <c r="I1601" s="430" t="s">
        <v>279</v>
      </c>
      <c r="J1601" s="396"/>
      <c r="K1601" s="432">
        <v>217.43</v>
      </c>
      <c r="L1601" s="396" t="s">
        <v>147</v>
      </c>
    </row>
    <row r="1602" spans="1:12">
      <c r="A1602" s="396"/>
      <c r="B1602" s="396"/>
      <c r="C1602" s="396"/>
      <c r="D1602" s="396" t="s">
        <v>1303</v>
      </c>
      <c r="E1602" s="397" t="s">
        <v>145</v>
      </c>
      <c r="F1602" s="429" t="s">
        <v>12718</v>
      </c>
      <c r="G1602" s="430">
        <v>92044</v>
      </c>
      <c r="H1602" s="431" t="s">
        <v>498</v>
      </c>
      <c r="I1602" s="430" t="s">
        <v>413</v>
      </c>
      <c r="J1602" s="396"/>
      <c r="K1602" s="432">
        <v>9.4499999999999993</v>
      </c>
      <c r="L1602" s="396" t="s">
        <v>147</v>
      </c>
    </row>
    <row r="1603" spans="1:12">
      <c r="A1603" s="396"/>
      <c r="B1603" s="396"/>
      <c r="C1603" s="396"/>
      <c r="D1603" s="396" t="s">
        <v>1303</v>
      </c>
      <c r="E1603" s="397" t="s">
        <v>145</v>
      </c>
      <c r="F1603" s="429" t="s">
        <v>12718</v>
      </c>
      <c r="G1603" s="430">
        <v>92043</v>
      </c>
      <c r="H1603" s="431" t="s">
        <v>366</v>
      </c>
      <c r="I1603" s="430" t="s">
        <v>279</v>
      </c>
      <c r="J1603" s="396"/>
      <c r="K1603" s="432">
        <v>15.98</v>
      </c>
      <c r="L1603" s="396" t="s">
        <v>147</v>
      </c>
    </row>
    <row r="1604" spans="1:12">
      <c r="A1604" s="396"/>
      <c r="B1604" s="396"/>
      <c r="C1604" s="396"/>
      <c r="D1604" s="396" t="s">
        <v>1303</v>
      </c>
      <c r="E1604" s="397" t="s">
        <v>145</v>
      </c>
      <c r="F1604" s="429" t="s">
        <v>12718</v>
      </c>
      <c r="G1604" s="430">
        <v>106417</v>
      </c>
      <c r="H1604" s="431" t="s">
        <v>15840</v>
      </c>
      <c r="I1604" s="430" t="s">
        <v>413</v>
      </c>
      <c r="J1604" s="396"/>
      <c r="K1604" s="432">
        <v>9.02</v>
      </c>
      <c r="L1604" s="396" t="s">
        <v>147</v>
      </c>
    </row>
    <row r="1605" spans="1:12">
      <c r="A1605" s="396"/>
      <c r="B1605" s="396"/>
      <c r="C1605" s="396"/>
      <c r="D1605" s="396" t="s">
        <v>1303</v>
      </c>
      <c r="E1605" s="397" t="s">
        <v>145</v>
      </c>
      <c r="F1605" s="429" t="s">
        <v>12718</v>
      </c>
      <c r="G1605" s="430">
        <v>106415</v>
      </c>
      <c r="H1605" s="431" t="s">
        <v>15841</v>
      </c>
      <c r="I1605" s="430" t="s">
        <v>279</v>
      </c>
      <c r="J1605" s="396"/>
      <c r="K1605" s="432">
        <v>18.18</v>
      </c>
      <c r="L1605" s="396" t="s">
        <v>147</v>
      </c>
    </row>
    <row r="1606" spans="1:12">
      <c r="A1606" s="396"/>
      <c r="B1606" s="396"/>
      <c r="C1606" s="396"/>
      <c r="D1606" s="396" t="s">
        <v>1303</v>
      </c>
      <c r="E1606" s="397" t="s">
        <v>145</v>
      </c>
      <c r="F1606" s="429" t="s">
        <v>12718</v>
      </c>
      <c r="G1606" s="430">
        <v>102834</v>
      </c>
      <c r="H1606" s="431" t="s">
        <v>12999</v>
      </c>
      <c r="I1606" s="430" t="s">
        <v>413</v>
      </c>
      <c r="J1606" s="396"/>
      <c r="K1606" s="432">
        <v>0</v>
      </c>
      <c r="L1606" s="396" t="s">
        <v>147</v>
      </c>
    </row>
    <row r="1607" spans="1:12">
      <c r="A1607" s="396"/>
      <c r="B1607" s="396"/>
      <c r="C1607" s="396"/>
      <c r="D1607" s="396" t="s">
        <v>1303</v>
      </c>
      <c r="E1607" s="397" t="s">
        <v>145</v>
      </c>
      <c r="F1607" s="429" t="s">
        <v>12718</v>
      </c>
      <c r="G1607" s="430">
        <v>102833</v>
      </c>
      <c r="H1607" s="431" t="s">
        <v>13000</v>
      </c>
      <c r="I1607" s="430" t="s">
        <v>279</v>
      </c>
      <c r="J1607" s="396"/>
      <c r="K1607" s="432">
        <v>0</v>
      </c>
      <c r="L1607" s="396" t="s">
        <v>147</v>
      </c>
    </row>
    <row r="1608" spans="1:12">
      <c r="A1608" s="396"/>
      <c r="B1608" s="396"/>
      <c r="C1608" s="396"/>
      <c r="D1608" s="396" t="s">
        <v>1303</v>
      </c>
      <c r="E1608" s="397" t="s">
        <v>145</v>
      </c>
      <c r="F1608" s="429" t="s">
        <v>12718</v>
      </c>
      <c r="G1608" s="430">
        <v>92119</v>
      </c>
      <c r="H1608" s="431" t="s">
        <v>501</v>
      </c>
      <c r="I1608" s="430" t="s">
        <v>413</v>
      </c>
      <c r="J1608" s="396"/>
      <c r="K1608" s="432">
        <v>0.28999999999999998</v>
      </c>
      <c r="L1608" s="396" t="s">
        <v>147</v>
      </c>
    </row>
    <row r="1609" spans="1:12">
      <c r="A1609" s="396"/>
      <c r="B1609" s="396"/>
      <c r="C1609" s="396"/>
      <c r="D1609" s="396" t="s">
        <v>2095</v>
      </c>
      <c r="E1609" s="397" t="s">
        <v>145</v>
      </c>
      <c r="F1609" s="429" t="s">
        <v>12718</v>
      </c>
      <c r="G1609" s="430">
        <v>92118</v>
      </c>
      <c r="H1609" s="431" t="s">
        <v>369</v>
      </c>
      <c r="I1609" s="430" t="s">
        <v>279</v>
      </c>
      <c r="J1609" s="396"/>
      <c r="K1609" s="432">
        <v>0.46</v>
      </c>
      <c r="L1609" s="396" t="s">
        <v>147</v>
      </c>
    </row>
    <row r="1610" spans="1:12">
      <c r="A1610" s="396"/>
      <c r="B1610" s="396"/>
      <c r="C1610" s="396"/>
      <c r="D1610" s="396" t="s">
        <v>2095</v>
      </c>
      <c r="E1610" s="397" t="s">
        <v>145</v>
      </c>
      <c r="F1610" s="429" t="s">
        <v>12718</v>
      </c>
      <c r="G1610" s="430">
        <v>102917</v>
      </c>
      <c r="H1610" s="431" t="s">
        <v>13001</v>
      </c>
      <c r="I1610" s="430" t="s">
        <v>413</v>
      </c>
      <c r="J1610" s="396"/>
      <c r="K1610" s="432">
        <v>0</v>
      </c>
      <c r="L1610" s="396" t="s">
        <v>147</v>
      </c>
    </row>
    <row r="1611" spans="1:12">
      <c r="A1611" s="396"/>
      <c r="B1611" s="396"/>
      <c r="C1611" s="396"/>
      <c r="D1611" s="396" t="s">
        <v>2095</v>
      </c>
      <c r="E1611" s="397" t="s">
        <v>145</v>
      </c>
      <c r="F1611" s="429" t="s">
        <v>12718</v>
      </c>
      <c r="G1611" s="430">
        <v>102916</v>
      </c>
      <c r="H1611" s="431" t="s">
        <v>13002</v>
      </c>
      <c r="I1611" s="430" t="s">
        <v>279</v>
      </c>
      <c r="J1611" s="396"/>
      <c r="K1611" s="432">
        <v>0</v>
      </c>
      <c r="L1611" s="396" t="s">
        <v>147</v>
      </c>
    </row>
    <row r="1612" spans="1:12">
      <c r="A1612" s="396"/>
      <c r="B1612" s="396"/>
      <c r="C1612" s="396"/>
      <c r="D1612" s="396" t="s">
        <v>2095</v>
      </c>
      <c r="E1612" s="397" t="s">
        <v>145</v>
      </c>
      <c r="F1612" s="429" t="s">
        <v>12718</v>
      </c>
      <c r="G1612" s="430">
        <v>95721</v>
      </c>
      <c r="H1612" s="431" t="s">
        <v>529</v>
      </c>
      <c r="I1612" s="430" t="s">
        <v>413</v>
      </c>
      <c r="J1612" s="396"/>
      <c r="K1612" s="432">
        <v>108.2</v>
      </c>
      <c r="L1612" s="396" t="s">
        <v>147</v>
      </c>
    </row>
    <row r="1613" spans="1:12">
      <c r="A1613" s="396"/>
      <c r="B1613" s="396"/>
      <c r="C1613" s="396"/>
      <c r="D1613" s="396" t="s">
        <v>2095</v>
      </c>
      <c r="E1613" s="397" t="s">
        <v>145</v>
      </c>
      <c r="F1613" s="429" t="s">
        <v>12718</v>
      </c>
      <c r="G1613" s="430">
        <v>95720</v>
      </c>
      <c r="H1613" s="431" t="s">
        <v>397</v>
      </c>
      <c r="I1613" s="430" t="s">
        <v>279</v>
      </c>
      <c r="J1613" s="396"/>
      <c r="K1613" s="432">
        <v>276.05</v>
      </c>
      <c r="L1613" s="396" t="s">
        <v>147</v>
      </c>
    </row>
    <row r="1614" spans="1:12">
      <c r="A1614" s="396"/>
      <c r="B1614" s="396"/>
      <c r="C1614" s="396"/>
      <c r="D1614" s="396" t="s">
        <v>2095</v>
      </c>
      <c r="E1614" s="397" t="s">
        <v>145</v>
      </c>
      <c r="F1614" s="429" t="s">
        <v>12718</v>
      </c>
      <c r="G1614" s="430">
        <v>104717</v>
      </c>
      <c r="H1614" s="431" t="s">
        <v>7700</v>
      </c>
      <c r="I1614" s="430" t="s">
        <v>413</v>
      </c>
      <c r="J1614" s="396"/>
      <c r="K1614" s="432">
        <v>103.25</v>
      </c>
      <c r="L1614" s="396" t="s">
        <v>147</v>
      </c>
    </row>
    <row r="1615" spans="1:12">
      <c r="A1615" s="396"/>
      <c r="B1615" s="396"/>
      <c r="C1615" s="396"/>
      <c r="D1615" s="396" t="s">
        <v>2095</v>
      </c>
      <c r="E1615" s="397" t="s">
        <v>145</v>
      </c>
      <c r="F1615" s="429" t="s">
        <v>12718</v>
      </c>
      <c r="G1615" s="430">
        <v>104716</v>
      </c>
      <c r="H1615" s="431" t="s">
        <v>13003</v>
      </c>
      <c r="I1615" s="430" t="s">
        <v>279</v>
      </c>
      <c r="J1615" s="396"/>
      <c r="K1615" s="432">
        <v>266.2</v>
      </c>
      <c r="L1615" s="396" t="s">
        <v>147</v>
      </c>
    </row>
    <row r="1616" spans="1:12">
      <c r="A1616" s="396"/>
      <c r="B1616" s="396"/>
      <c r="C1616" s="396"/>
      <c r="D1616" s="396" t="s">
        <v>2095</v>
      </c>
      <c r="E1616" s="397" t="s">
        <v>145</v>
      </c>
      <c r="F1616" s="429" t="s">
        <v>12718</v>
      </c>
      <c r="G1616" s="430">
        <v>106399</v>
      </c>
      <c r="H1616" s="431" t="s">
        <v>15842</v>
      </c>
      <c r="I1616" s="430" t="s">
        <v>413</v>
      </c>
      <c r="J1616" s="396"/>
      <c r="K1616" s="432">
        <v>0</v>
      </c>
      <c r="L1616" s="396" t="s">
        <v>147</v>
      </c>
    </row>
    <row r="1617" spans="1:12">
      <c r="A1617" s="396"/>
      <c r="B1617" s="396"/>
      <c r="C1617" s="396"/>
      <c r="D1617" s="396" t="s">
        <v>2095</v>
      </c>
      <c r="E1617" s="397" t="s">
        <v>145</v>
      </c>
      <c r="F1617" s="429" t="s">
        <v>12718</v>
      </c>
      <c r="G1617" s="430">
        <v>106398</v>
      </c>
      <c r="H1617" s="431" t="s">
        <v>15843</v>
      </c>
      <c r="I1617" s="430" t="s">
        <v>279</v>
      </c>
      <c r="J1617" s="396"/>
      <c r="K1617" s="432">
        <v>0</v>
      </c>
      <c r="L1617" s="396" t="s">
        <v>147</v>
      </c>
    </row>
    <row r="1618" spans="1:12">
      <c r="A1618" s="396"/>
      <c r="B1618" s="396"/>
      <c r="C1618" s="396"/>
      <c r="D1618" s="396" t="s">
        <v>2095</v>
      </c>
      <c r="E1618" s="397" t="s">
        <v>145</v>
      </c>
      <c r="F1618" s="429" t="s">
        <v>12718</v>
      </c>
      <c r="G1618" s="430">
        <v>106405</v>
      </c>
      <c r="H1618" s="431" t="s">
        <v>15844</v>
      </c>
      <c r="I1618" s="430" t="s">
        <v>413</v>
      </c>
      <c r="J1618" s="396"/>
      <c r="K1618" s="432">
        <v>0</v>
      </c>
      <c r="L1618" s="396" t="s">
        <v>147</v>
      </c>
    </row>
    <row r="1619" spans="1:12">
      <c r="A1619" s="396"/>
      <c r="B1619" s="396"/>
      <c r="C1619" s="396"/>
      <c r="D1619" s="396" t="s">
        <v>2095</v>
      </c>
      <c r="E1619" s="397" t="s">
        <v>145</v>
      </c>
      <c r="F1619" s="429" t="s">
        <v>12718</v>
      </c>
      <c r="G1619" s="430">
        <v>106404</v>
      </c>
      <c r="H1619" s="431" t="s">
        <v>15845</v>
      </c>
      <c r="I1619" s="430" t="s">
        <v>279</v>
      </c>
      <c r="J1619" s="396"/>
      <c r="K1619" s="432">
        <v>0</v>
      </c>
      <c r="L1619" s="396" t="s">
        <v>147</v>
      </c>
    </row>
    <row r="1620" spans="1:12">
      <c r="A1620" s="396"/>
      <c r="B1620" s="396"/>
      <c r="C1620" s="396"/>
      <c r="D1620" s="396" t="s">
        <v>2095</v>
      </c>
      <c r="E1620" s="397" t="s">
        <v>145</v>
      </c>
      <c r="F1620" s="429" t="s">
        <v>12718</v>
      </c>
      <c r="G1620" s="430">
        <v>102899</v>
      </c>
      <c r="H1620" s="431" t="s">
        <v>13004</v>
      </c>
      <c r="I1620" s="430" t="s">
        <v>413</v>
      </c>
      <c r="J1620" s="396"/>
      <c r="K1620" s="432">
        <v>0</v>
      </c>
      <c r="L1620" s="396" t="s">
        <v>147</v>
      </c>
    </row>
    <row r="1621" spans="1:12">
      <c r="A1621" s="396"/>
      <c r="B1621" s="396"/>
      <c r="C1621" s="396"/>
      <c r="D1621" s="396" t="s">
        <v>2095</v>
      </c>
      <c r="E1621" s="397" t="s">
        <v>145</v>
      </c>
      <c r="F1621" s="429" t="s">
        <v>12718</v>
      </c>
      <c r="G1621" s="430">
        <v>102898</v>
      </c>
      <c r="H1621" s="431" t="s">
        <v>13005</v>
      </c>
      <c r="I1621" s="430" t="s">
        <v>279</v>
      </c>
      <c r="J1621" s="396"/>
      <c r="K1621" s="432">
        <v>0</v>
      </c>
      <c r="L1621" s="396" t="s">
        <v>147</v>
      </c>
    </row>
    <row r="1622" spans="1:12">
      <c r="A1622" s="396"/>
      <c r="B1622" s="396"/>
      <c r="C1622" s="396"/>
      <c r="D1622" s="396" t="s">
        <v>2095</v>
      </c>
      <c r="E1622" s="397" t="s">
        <v>145</v>
      </c>
      <c r="F1622" s="429" t="s">
        <v>12718</v>
      </c>
      <c r="G1622" s="430">
        <v>5632</v>
      </c>
      <c r="H1622" s="431" t="s">
        <v>412</v>
      </c>
      <c r="I1622" s="430" t="s">
        <v>413</v>
      </c>
      <c r="J1622" s="396"/>
      <c r="K1622" s="432">
        <v>85.28</v>
      </c>
      <c r="L1622" s="396" t="s">
        <v>147</v>
      </c>
    </row>
    <row r="1623" spans="1:12">
      <c r="A1623" s="396"/>
      <c r="B1623" s="396"/>
      <c r="C1623" s="396"/>
      <c r="D1623" s="396" t="s">
        <v>2095</v>
      </c>
      <c r="E1623" s="397" t="s">
        <v>145</v>
      </c>
      <c r="F1623" s="429" t="s">
        <v>12718</v>
      </c>
      <c r="G1623" s="430">
        <v>5631</v>
      </c>
      <c r="H1623" s="431" t="s">
        <v>278</v>
      </c>
      <c r="I1623" s="430" t="s">
        <v>279</v>
      </c>
      <c r="J1623" s="396"/>
      <c r="K1623" s="432">
        <v>206</v>
      </c>
      <c r="L1623" s="396" t="s">
        <v>147</v>
      </c>
    </row>
    <row r="1624" spans="1:12">
      <c r="A1624" s="396"/>
      <c r="B1624" s="396"/>
      <c r="C1624" s="396"/>
      <c r="D1624" s="396" t="s">
        <v>2095</v>
      </c>
      <c r="E1624" s="397" t="s">
        <v>145</v>
      </c>
      <c r="F1624" s="429" t="s">
        <v>12718</v>
      </c>
      <c r="G1624" s="430">
        <v>88908</v>
      </c>
      <c r="H1624" s="431" t="s">
        <v>458</v>
      </c>
      <c r="I1624" s="430" t="s">
        <v>413</v>
      </c>
      <c r="J1624" s="396"/>
      <c r="K1624" s="432">
        <v>93.12</v>
      </c>
      <c r="L1624" s="396" t="s">
        <v>147</v>
      </c>
    </row>
    <row r="1625" spans="1:12">
      <c r="A1625" s="396"/>
      <c r="B1625" s="396"/>
      <c r="C1625" s="396"/>
      <c r="D1625" s="396" t="s">
        <v>2326</v>
      </c>
      <c r="E1625" s="397" t="s">
        <v>145</v>
      </c>
      <c r="F1625" s="429" t="s">
        <v>13949</v>
      </c>
      <c r="G1625" s="430">
        <v>88907</v>
      </c>
      <c r="H1625" s="431" t="s">
        <v>327</v>
      </c>
      <c r="I1625" s="430" t="s">
        <v>279</v>
      </c>
      <c r="J1625" s="396"/>
      <c r="K1625" s="432">
        <v>246.05</v>
      </c>
      <c r="L1625" s="396" t="s">
        <v>147</v>
      </c>
    </row>
    <row r="1626" spans="1:12">
      <c r="A1626" s="396"/>
      <c r="B1626" s="396"/>
      <c r="C1626" s="396"/>
      <c r="D1626" s="396" t="s">
        <v>2326</v>
      </c>
      <c r="E1626" s="397" t="s">
        <v>145</v>
      </c>
      <c r="F1626" s="429" t="s">
        <v>13949</v>
      </c>
      <c r="G1626" s="430">
        <v>5911</v>
      </c>
      <c r="H1626" s="431" t="s">
        <v>433</v>
      </c>
      <c r="I1626" s="430" t="s">
        <v>413</v>
      </c>
      <c r="J1626" s="396"/>
      <c r="K1626" s="432">
        <v>25.65</v>
      </c>
      <c r="L1626" s="396" t="s">
        <v>147</v>
      </c>
    </row>
    <row r="1627" spans="1:12">
      <c r="A1627" s="396"/>
      <c r="B1627" s="396"/>
      <c r="C1627" s="396"/>
      <c r="D1627" s="396" t="s">
        <v>2326</v>
      </c>
      <c r="E1627" s="397" t="s">
        <v>145</v>
      </c>
      <c r="F1627" s="429" t="s">
        <v>13949</v>
      </c>
      <c r="G1627" s="430">
        <v>5909</v>
      </c>
      <c r="H1627" s="431" t="s">
        <v>301</v>
      </c>
      <c r="I1627" s="430" t="s">
        <v>279</v>
      </c>
      <c r="J1627" s="396"/>
      <c r="K1627" s="432">
        <v>34.07</v>
      </c>
      <c r="L1627" s="396" t="s">
        <v>147</v>
      </c>
    </row>
    <row r="1628" spans="1:12">
      <c r="A1628" s="396"/>
      <c r="B1628" s="396"/>
      <c r="C1628" s="396"/>
      <c r="D1628" s="396" t="s">
        <v>2326</v>
      </c>
      <c r="E1628" s="397" t="s">
        <v>145</v>
      </c>
      <c r="F1628" s="429" t="s">
        <v>13949</v>
      </c>
      <c r="G1628" s="430">
        <v>91486</v>
      </c>
      <c r="H1628" s="431" t="s">
        <v>13006</v>
      </c>
      <c r="I1628" s="430" t="s">
        <v>413</v>
      </c>
      <c r="J1628" s="396"/>
      <c r="K1628" s="432">
        <v>66.95</v>
      </c>
      <c r="L1628" s="396" t="s">
        <v>147</v>
      </c>
    </row>
    <row r="1629" spans="1:12">
      <c r="A1629" s="396"/>
      <c r="B1629" s="396"/>
      <c r="C1629" s="396"/>
      <c r="D1629" s="396" t="s">
        <v>3585</v>
      </c>
      <c r="E1629" s="397" t="s">
        <v>145</v>
      </c>
      <c r="F1629" s="429" t="s">
        <v>13676</v>
      </c>
      <c r="G1629" s="430">
        <v>83362</v>
      </c>
      <c r="H1629" s="431" t="s">
        <v>13007</v>
      </c>
      <c r="I1629" s="430" t="s">
        <v>279</v>
      </c>
      <c r="J1629" s="396"/>
      <c r="K1629" s="432">
        <v>260.77</v>
      </c>
      <c r="L1629" s="396" t="s">
        <v>147</v>
      </c>
    </row>
    <row r="1630" spans="1:12">
      <c r="A1630" s="396"/>
      <c r="B1630" s="396"/>
      <c r="C1630" s="396"/>
      <c r="D1630" s="396" t="s">
        <v>3585</v>
      </c>
      <c r="E1630" s="397" t="s">
        <v>145</v>
      </c>
      <c r="F1630" s="429" t="s">
        <v>13676</v>
      </c>
      <c r="G1630" s="430">
        <v>102839</v>
      </c>
      <c r="H1630" s="431" t="s">
        <v>13008</v>
      </c>
      <c r="I1630" s="430" t="s">
        <v>413</v>
      </c>
      <c r="J1630" s="396"/>
      <c r="K1630" s="432">
        <v>0</v>
      </c>
      <c r="L1630" s="396" t="s">
        <v>147</v>
      </c>
    </row>
    <row r="1631" spans="1:12">
      <c r="A1631" s="396"/>
      <c r="B1631" s="396"/>
      <c r="C1631" s="396"/>
      <c r="D1631" s="396" t="s">
        <v>3585</v>
      </c>
      <c r="E1631" s="397" t="s">
        <v>145</v>
      </c>
      <c r="F1631" s="429" t="s">
        <v>13676</v>
      </c>
      <c r="G1631" s="430">
        <v>102838</v>
      </c>
      <c r="H1631" s="431" t="s">
        <v>13009</v>
      </c>
      <c r="I1631" s="430" t="s">
        <v>279</v>
      </c>
      <c r="J1631" s="396"/>
      <c r="K1631" s="432">
        <v>0</v>
      </c>
      <c r="L1631" s="396" t="s">
        <v>147</v>
      </c>
    </row>
    <row r="1632" spans="1:12">
      <c r="A1632" s="396"/>
      <c r="B1632" s="396"/>
      <c r="C1632" s="396"/>
      <c r="D1632" s="396" t="s">
        <v>3585</v>
      </c>
      <c r="E1632" s="397" t="s">
        <v>145</v>
      </c>
      <c r="F1632" s="429" t="s">
        <v>13676</v>
      </c>
      <c r="G1632" s="430">
        <v>89235</v>
      </c>
      <c r="H1632" s="431" t="s">
        <v>464</v>
      </c>
      <c r="I1632" s="430" t="s">
        <v>413</v>
      </c>
      <c r="J1632" s="396"/>
      <c r="K1632" s="432">
        <v>162.75</v>
      </c>
      <c r="L1632" s="396" t="s">
        <v>147</v>
      </c>
    </row>
    <row r="1633" spans="1:12">
      <c r="A1633" s="396"/>
      <c r="B1633" s="396"/>
      <c r="C1633" s="396"/>
      <c r="D1633" s="396" t="s">
        <v>3585</v>
      </c>
      <c r="E1633" s="397" t="s">
        <v>145</v>
      </c>
      <c r="F1633" s="429" t="s">
        <v>13676</v>
      </c>
      <c r="G1633" s="430">
        <v>89234</v>
      </c>
      <c r="H1633" s="431" t="s">
        <v>332</v>
      </c>
      <c r="I1633" s="430" t="s">
        <v>279</v>
      </c>
      <c r="J1633" s="396"/>
      <c r="K1633" s="432">
        <v>513.26</v>
      </c>
      <c r="L1633" s="396" t="s">
        <v>147</v>
      </c>
    </row>
    <row r="1634" spans="1:12">
      <c r="A1634" s="396"/>
      <c r="B1634" s="396"/>
      <c r="C1634" s="396"/>
      <c r="D1634" s="396" t="s">
        <v>3585</v>
      </c>
      <c r="E1634" s="397" t="s">
        <v>145</v>
      </c>
      <c r="F1634" s="429" t="s">
        <v>13676</v>
      </c>
      <c r="G1634" s="430">
        <v>89243</v>
      </c>
      <c r="H1634" s="431" t="s">
        <v>465</v>
      </c>
      <c r="I1634" s="430" t="s">
        <v>413</v>
      </c>
      <c r="J1634" s="396"/>
      <c r="K1634" s="432">
        <v>348.83</v>
      </c>
      <c r="L1634" s="396" t="s">
        <v>147</v>
      </c>
    </row>
    <row r="1635" spans="1:12">
      <c r="A1635" s="396"/>
      <c r="B1635" s="396"/>
      <c r="C1635" s="396"/>
      <c r="D1635" s="396" t="s">
        <v>3585</v>
      </c>
      <c r="E1635" s="397" t="s">
        <v>145</v>
      </c>
      <c r="F1635" s="429" t="s">
        <v>13676</v>
      </c>
      <c r="G1635" s="430">
        <v>89242</v>
      </c>
      <c r="H1635" s="431" t="s">
        <v>333</v>
      </c>
      <c r="I1635" s="430" t="s">
        <v>279</v>
      </c>
      <c r="J1635" s="396"/>
      <c r="K1635" s="432">
        <v>1217.0899999999999</v>
      </c>
      <c r="L1635" s="396" t="s">
        <v>147</v>
      </c>
    </row>
    <row r="1636" spans="1:12">
      <c r="A1636" s="396"/>
      <c r="B1636" s="396"/>
      <c r="C1636" s="396"/>
      <c r="D1636" s="396" t="s">
        <v>3585</v>
      </c>
      <c r="E1636" s="397" t="s">
        <v>145</v>
      </c>
      <c r="F1636" s="429" t="s">
        <v>13676</v>
      </c>
      <c r="G1636" s="430">
        <v>102935</v>
      </c>
      <c r="H1636" s="431" t="s">
        <v>13010</v>
      </c>
      <c r="I1636" s="430" t="s">
        <v>413</v>
      </c>
      <c r="J1636" s="396"/>
      <c r="K1636" s="432">
        <v>0</v>
      </c>
      <c r="L1636" s="396" t="s">
        <v>147</v>
      </c>
    </row>
    <row r="1637" spans="1:12">
      <c r="A1637" s="396"/>
      <c r="B1637" s="396"/>
      <c r="C1637" s="396"/>
      <c r="D1637" s="396" t="s">
        <v>3759</v>
      </c>
      <c r="E1637" s="397" t="s">
        <v>145</v>
      </c>
      <c r="F1637" s="429" t="s">
        <v>13676</v>
      </c>
      <c r="G1637" s="430">
        <v>102934</v>
      </c>
      <c r="H1637" s="431" t="s">
        <v>13011</v>
      </c>
      <c r="I1637" s="430" t="s">
        <v>279</v>
      </c>
      <c r="J1637" s="396"/>
      <c r="K1637" s="432">
        <v>0</v>
      </c>
      <c r="L1637" s="396" t="s">
        <v>147</v>
      </c>
    </row>
    <row r="1638" spans="1:12">
      <c r="A1638" s="396"/>
      <c r="B1638" s="396"/>
      <c r="C1638" s="396"/>
      <c r="D1638" s="396" t="s">
        <v>3759</v>
      </c>
      <c r="E1638" s="397" t="s">
        <v>145</v>
      </c>
      <c r="F1638" s="429" t="s">
        <v>13676</v>
      </c>
      <c r="G1638" s="430">
        <v>93416</v>
      </c>
      <c r="H1638" s="431" t="s">
        <v>514</v>
      </c>
      <c r="I1638" s="430" t="s">
        <v>413</v>
      </c>
      <c r="J1638" s="396"/>
      <c r="K1638" s="432">
        <v>0.5</v>
      </c>
      <c r="L1638" s="396" t="s">
        <v>147</v>
      </c>
    </row>
    <row r="1639" spans="1:12">
      <c r="A1639" s="396"/>
      <c r="B1639" s="396"/>
      <c r="C1639" s="396"/>
      <c r="D1639" s="396" t="s">
        <v>3759</v>
      </c>
      <c r="E1639" s="397" t="s">
        <v>145</v>
      </c>
      <c r="F1639" s="429" t="s">
        <v>13676</v>
      </c>
      <c r="G1639" s="430">
        <v>93415</v>
      </c>
      <c r="H1639" s="431" t="s">
        <v>381</v>
      </c>
      <c r="I1639" s="430" t="s">
        <v>279</v>
      </c>
      <c r="J1639" s="396"/>
      <c r="K1639" s="432">
        <v>11.49</v>
      </c>
      <c r="L1639" s="396" t="s">
        <v>147</v>
      </c>
    </row>
    <row r="1640" spans="1:12">
      <c r="A1640" s="396"/>
      <c r="B1640" s="396"/>
      <c r="C1640" s="396"/>
      <c r="D1640" s="396" t="s">
        <v>1472</v>
      </c>
      <c r="E1640" s="397" t="s">
        <v>145</v>
      </c>
      <c r="F1640" s="429" t="s">
        <v>13689</v>
      </c>
      <c r="G1640" s="430">
        <v>5689</v>
      </c>
      <c r="H1640" s="431" t="s">
        <v>283</v>
      </c>
      <c r="I1640" s="430" t="s">
        <v>279</v>
      </c>
      <c r="J1640" s="396"/>
      <c r="K1640" s="432">
        <v>6.32</v>
      </c>
      <c r="L1640" s="396" t="s">
        <v>147</v>
      </c>
    </row>
    <row r="1641" spans="1:12">
      <c r="A1641" s="396"/>
      <c r="B1641" s="396"/>
      <c r="C1641" s="396"/>
      <c r="D1641" s="396" t="s">
        <v>1472</v>
      </c>
      <c r="E1641" s="397" t="s">
        <v>145</v>
      </c>
      <c r="F1641" s="429" t="s">
        <v>13689</v>
      </c>
      <c r="G1641" s="430">
        <v>5690</v>
      </c>
      <c r="H1641" s="431" t="s">
        <v>6286</v>
      </c>
      <c r="I1641" s="430" t="s">
        <v>413</v>
      </c>
      <c r="J1641" s="396"/>
      <c r="K1641" s="432">
        <v>4.09</v>
      </c>
      <c r="L1641" s="396" t="s">
        <v>147</v>
      </c>
    </row>
    <row r="1642" spans="1:12">
      <c r="A1642" s="396"/>
      <c r="B1642" s="396"/>
      <c r="C1642" s="396"/>
      <c r="D1642" s="396" t="s">
        <v>1472</v>
      </c>
      <c r="E1642" s="397" t="s">
        <v>145</v>
      </c>
      <c r="F1642" s="429" t="s">
        <v>13689</v>
      </c>
      <c r="G1642" s="430">
        <v>5923</v>
      </c>
      <c r="H1642" s="431" t="s">
        <v>434</v>
      </c>
      <c r="I1642" s="430" t="s">
        <v>413</v>
      </c>
      <c r="J1642" s="396"/>
      <c r="K1642" s="432">
        <v>3.2</v>
      </c>
      <c r="L1642" s="396" t="s">
        <v>147</v>
      </c>
    </row>
    <row r="1643" spans="1:12">
      <c r="A1643" s="396"/>
      <c r="B1643" s="396"/>
      <c r="C1643" s="396"/>
      <c r="D1643" s="396" t="s">
        <v>1472</v>
      </c>
      <c r="E1643" s="397" t="s">
        <v>145</v>
      </c>
      <c r="F1643" s="429" t="s">
        <v>13689</v>
      </c>
      <c r="G1643" s="430">
        <v>5921</v>
      </c>
      <c r="H1643" s="431" t="s">
        <v>302</v>
      </c>
      <c r="I1643" s="430" t="s">
        <v>279</v>
      </c>
      <c r="J1643" s="396"/>
      <c r="K1643" s="432">
        <v>4.9400000000000004</v>
      </c>
      <c r="L1643" s="396" t="s">
        <v>147</v>
      </c>
    </row>
    <row r="1644" spans="1:12">
      <c r="A1644" s="396"/>
      <c r="B1644" s="396"/>
      <c r="C1644" s="396"/>
      <c r="D1644" s="396" t="s">
        <v>1472</v>
      </c>
      <c r="E1644" s="397" t="s">
        <v>145</v>
      </c>
      <c r="F1644" s="429" t="s">
        <v>13689</v>
      </c>
      <c r="G1644" s="430">
        <v>95212</v>
      </c>
      <c r="H1644" s="431" t="s">
        <v>390</v>
      </c>
      <c r="I1644" s="430" t="s">
        <v>279</v>
      </c>
      <c r="J1644" s="396"/>
      <c r="K1644" s="432">
        <v>162.99</v>
      </c>
      <c r="L1644" s="396" t="s">
        <v>147</v>
      </c>
    </row>
    <row r="1645" spans="1:12">
      <c r="A1645" s="396"/>
      <c r="B1645" s="396"/>
      <c r="C1645" s="396"/>
      <c r="D1645" s="396" t="s">
        <v>1472</v>
      </c>
      <c r="E1645" s="397" t="s">
        <v>145</v>
      </c>
      <c r="F1645" s="429" t="s">
        <v>13689</v>
      </c>
      <c r="G1645" s="430">
        <v>95213</v>
      </c>
      <c r="H1645" s="431" t="s">
        <v>522</v>
      </c>
      <c r="I1645" s="430" t="s">
        <v>413</v>
      </c>
      <c r="J1645" s="396"/>
      <c r="K1645" s="432">
        <v>96.03</v>
      </c>
      <c r="L1645" s="396" t="s">
        <v>147</v>
      </c>
    </row>
    <row r="1646" spans="1:12">
      <c r="A1646" s="396"/>
      <c r="B1646" s="396"/>
      <c r="C1646" s="396"/>
      <c r="D1646" s="396" t="s">
        <v>1472</v>
      </c>
      <c r="E1646" s="397" t="s">
        <v>145</v>
      </c>
      <c r="F1646" s="429" t="s">
        <v>13689</v>
      </c>
      <c r="G1646" s="430">
        <v>93272</v>
      </c>
      <c r="H1646" s="431" t="s">
        <v>377</v>
      </c>
      <c r="I1646" s="430" t="s">
        <v>279</v>
      </c>
      <c r="J1646" s="396"/>
      <c r="K1646" s="432">
        <v>100.7</v>
      </c>
      <c r="L1646" s="396" t="s">
        <v>147</v>
      </c>
    </row>
    <row r="1647" spans="1:12">
      <c r="A1647" s="396"/>
      <c r="B1647" s="396"/>
      <c r="C1647" s="396"/>
      <c r="D1647" s="396" t="s">
        <v>1472</v>
      </c>
      <c r="E1647" s="397" t="s">
        <v>145</v>
      </c>
      <c r="F1647" s="429" t="s">
        <v>13689</v>
      </c>
      <c r="G1647" s="430">
        <v>93274</v>
      </c>
      <c r="H1647" s="431" t="s">
        <v>510</v>
      </c>
      <c r="I1647" s="430" t="s">
        <v>413</v>
      </c>
      <c r="J1647" s="396"/>
      <c r="K1647" s="432">
        <v>66.56</v>
      </c>
      <c r="L1647" s="396" t="s">
        <v>147</v>
      </c>
    </row>
    <row r="1648" spans="1:12">
      <c r="A1648" s="396"/>
      <c r="B1648" s="396"/>
      <c r="C1648" s="396"/>
      <c r="D1648" s="396" t="s">
        <v>3505</v>
      </c>
      <c r="E1648" s="397" t="s">
        <v>145</v>
      </c>
      <c r="F1648" s="429" t="s">
        <v>13598</v>
      </c>
      <c r="G1648" s="430">
        <v>83766</v>
      </c>
      <c r="H1648" s="431" t="s">
        <v>449</v>
      </c>
      <c r="I1648" s="430" t="s">
        <v>413</v>
      </c>
      <c r="J1648" s="396"/>
      <c r="K1648" s="432">
        <v>39.51</v>
      </c>
      <c r="L1648" s="396" t="s">
        <v>147</v>
      </c>
    </row>
    <row r="1649" spans="1:12">
      <c r="A1649" s="396"/>
      <c r="B1649" s="396"/>
      <c r="C1649" s="396"/>
      <c r="D1649" s="396" t="s">
        <v>3505</v>
      </c>
      <c r="E1649" s="397" t="s">
        <v>145</v>
      </c>
      <c r="F1649" s="429" t="s">
        <v>13598</v>
      </c>
      <c r="G1649" s="430">
        <v>83765</v>
      </c>
      <c r="H1649" s="431" t="s">
        <v>318</v>
      </c>
      <c r="I1649" s="430" t="s">
        <v>279</v>
      </c>
      <c r="J1649" s="396"/>
      <c r="K1649" s="432">
        <v>96.93</v>
      </c>
      <c r="L1649" s="396" t="s">
        <v>147</v>
      </c>
    </row>
    <row r="1650" spans="1:12">
      <c r="A1650" s="396"/>
      <c r="B1650" s="396"/>
      <c r="C1650" s="396"/>
      <c r="D1650" s="396" t="s">
        <v>3505</v>
      </c>
      <c r="E1650" s="397" t="s">
        <v>145</v>
      </c>
      <c r="F1650" s="429" t="s">
        <v>13598</v>
      </c>
      <c r="G1650" s="430">
        <v>95873</v>
      </c>
      <c r="H1650" s="431" t="s">
        <v>530</v>
      </c>
      <c r="I1650" s="430" t="s">
        <v>413</v>
      </c>
      <c r="J1650" s="396"/>
      <c r="K1650" s="432">
        <v>15</v>
      </c>
      <c r="L1650" s="396" t="s">
        <v>147</v>
      </c>
    </row>
    <row r="1651" spans="1:12">
      <c r="A1651" s="396"/>
      <c r="B1651" s="396"/>
      <c r="C1651" s="396"/>
      <c r="D1651" s="396" t="s">
        <v>3505</v>
      </c>
      <c r="E1651" s="397" t="s">
        <v>145</v>
      </c>
      <c r="F1651" s="429" t="s">
        <v>13598</v>
      </c>
      <c r="G1651" s="430">
        <v>95872</v>
      </c>
      <c r="H1651" s="431" t="s">
        <v>398</v>
      </c>
      <c r="I1651" s="430" t="s">
        <v>279</v>
      </c>
      <c r="J1651" s="396"/>
      <c r="K1651" s="432">
        <v>286.87</v>
      </c>
      <c r="L1651" s="396" t="s">
        <v>147</v>
      </c>
    </row>
    <row r="1652" spans="1:12">
      <c r="A1652" s="396"/>
      <c r="B1652" s="396"/>
      <c r="C1652" s="396"/>
      <c r="D1652" s="396" t="s">
        <v>2326</v>
      </c>
      <c r="E1652" s="397" t="s">
        <v>145</v>
      </c>
      <c r="F1652" s="429" t="s">
        <v>12975</v>
      </c>
      <c r="G1652" s="430">
        <v>104689</v>
      </c>
      <c r="H1652" s="431" t="s">
        <v>13012</v>
      </c>
      <c r="I1652" s="430" t="s">
        <v>413</v>
      </c>
      <c r="J1652" s="396"/>
      <c r="K1652" s="432">
        <v>0</v>
      </c>
      <c r="L1652" s="396" t="s">
        <v>147</v>
      </c>
    </row>
    <row r="1653" spans="1:12">
      <c r="A1653" s="396"/>
      <c r="B1653" s="396"/>
      <c r="C1653" s="396"/>
      <c r="D1653" s="396" t="s">
        <v>2326</v>
      </c>
      <c r="E1653" s="397" t="s">
        <v>145</v>
      </c>
      <c r="F1653" s="429" t="s">
        <v>12975</v>
      </c>
      <c r="G1653" s="430">
        <v>104688</v>
      </c>
      <c r="H1653" s="431" t="s">
        <v>13013</v>
      </c>
      <c r="I1653" s="430" t="s">
        <v>279</v>
      </c>
      <c r="J1653" s="396"/>
      <c r="K1653" s="432">
        <v>0</v>
      </c>
      <c r="L1653" s="396" t="s">
        <v>147</v>
      </c>
    </row>
    <row r="1654" spans="1:12">
      <c r="A1654" s="396"/>
      <c r="B1654" s="396"/>
      <c r="C1654" s="396"/>
      <c r="D1654" s="396" t="s">
        <v>2326</v>
      </c>
      <c r="E1654" s="397" t="s">
        <v>145</v>
      </c>
      <c r="F1654" s="429" t="s">
        <v>12975</v>
      </c>
      <c r="G1654" s="430">
        <v>73395</v>
      </c>
      <c r="H1654" s="431" t="s">
        <v>448</v>
      </c>
      <c r="I1654" s="430" t="s">
        <v>413</v>
      </c>
      <c r="J1654" s="396"/>
      <c r="K1654" s="432">
        <v>10.53</v>
      </c>
      <c r="L1654" s="396" t="s">
        <v>147</v>
      </c>
    </row>
    <row r="1655" spans="1:12">
      <c r="A1655" s="396"/>
      <c r="B1655" s="396"/>
      <c r="C1655" s="396"/>
      <c r="D1655" s="396" t="s">
        <v>2326</v>
      </c>
      <c r="E1655" s="397" t="s">
        <v>145</v>
      </c>
      <c r="F1655" s="429" t="s">
        <v>12975</v>
      </c>
      <c r="G1655" s="430">
        <v>73417</v>
      </c>
      <c r="H1655" s="431" t="s">
        <v>314</v>
      </c>
      <c r="I1655" s="430" t="s">
        <v>279</v>
      </c>
      <c r="J1655" s="396"/>
      <c r="K1655" s="432">
        <v>185.61</v>
      </c>
      <c r="L1655" s="396" t="s">
        <v>147</v>
      </c>
    </row>
    <row r="1656" spans="1:12">
      <c r="A1656" s="396"/>
      <c r="B1656" s="396"/>
      <c r="C1656" s="396"/>
      <c r="D1656" s="396" t="s">
        <v>2326</v>
      </c>
      <c r="E1656" s="397" t="s">
        <v>145</v>
      </c>
      <c r="F1656" s="429" t="s">
        <v>12975</v>
      </c>
      <c r="G1656" s="430">
        <v>93428</v>
      </c>
      <c r="H1656" s="431" t="s">
        <v>516</v>
      </c>
      <c r="I1656" s="430" t="s">
        <v>413</v>
      </c>
      <c r="J1656" s="396"/>
      <c r="K1656" s="432">
        <v>9.3800000000000008</v>
      </c>
      <c r="L1656" s="396" t="s">
        <v>147</v>
      </c>
    </row>
    <row r="1657" spans="1:12">
      <c r="A1657" s="396"/>
      <c r="B1657" s="396"/>
      <c r="C1657" s="396"/>
      <c r="D1657" s="396" t="s">
        <v>2326</v>
      </c>
      <c r="E1657" s="397" t="s">
        <v>145</v>
      </c>
      <c r="F1657" s="429" t="s">
        <v>12975</v>
      </c>
      <c r="G1657" s="430">
        <v>93427</v>
      </c>
      <c r="H1657" s="431" t="s">
        <v>383</v>
      </c>
      <c r="I1657" s="430" t="s">
        <v>279</v>
      </c>
      <c r="J1657" s="396"/>
      <c r="K1657" s="432">
        <v>169.34</v>
      </c>
      <c r="L1657" s="396" t="s">
        <v>147</v>
      </c>
    </row>
    <row r="1658" spans="1:12">
      <c r="A1658" s="396"/>
      <c r="B1658" s="396"/>
      <c r="C1658" s="396"/>
      <c r="D1658" s="396" t="s">
        <v>2326</v>
      </c>
      <c r="E1658" s="397" t="s">
        <v>145</v>
      </c>
      <c r="F1658" s="429" t="s">
        <v>12975</v>
      </c>
      <c r="G1658" s="430">
        <v>93422</v>
      </c>
      <c r="H1658" s="431" t="s">
        <v>515</v>
      </c>
      <c r="I1658" s="430" t="s">
        <v>413</v>
      </c>
      <c r="J1658" s="396"/>
      <c r="K1658" s="432">
        <v>6.62</v>
      </c>
      <c r="L1658" s="396" t="s">
        <v>147</v>
      </c>
    </row>
    <row r="1659" spans="1:12">
      <c r="A1659" s="396"/>
      <c r="B1659" s="396"/>
      <c r="C1659" s="396"/>
      <c r="D1659" s="396" t="s">
        <v>2185</v>
      </c>
      <c r="E1659" s="397" t="s">
        <v>145</v>
      </c>
      <c r="F1659" s="429" t="s">
        <v>12975</v>
      </c>
      <c r="G1659" s="430">
        <v>93421</v>
      </c>
      <c r="H1659" s="431" t="s">
        <v>382</v>
      </c>
      <c r="I1659" s="430" t="s">
        <v>279</v>
      </c>
      <c r="J1659" s="396"/>
      <c r="K1659" s="432">
        <v>75.33</v>
      </c>
      <c r="L1659" s="396" t="s">
        <v>147</v>
      </c>
    </row>
    <row r="1660" spans="1:12">
      <c r="A1660" s="396"/>
      <c r="B1660" s="396"/>
      <c r="C1660" s="396"/>
      <c r="D1660" s="396" t="s">
        <v>2185</v>
      </c>
      <c r="E1660" s="397" t="s">
        <v>145</v>
      </c>
      <c r="F1660" s="429" t="s">
        <v>12975</v>
      </c>
      <c r="G1660" s="430">
        <v>93282</v>
      </c>
      <c r="H1660" s="431" t="s">
        <v>511</v>
      </c>
      <c r="I1660" s="430" t="s">
        <v>413</v>
      </c>
      <c r="J1660" s="396"/>
      <c r="K1660" s="432">
        <v>21.06</v>
      </c>
      <c r="L1660" s="396" t="s">
        <v>147</v>
      </c>
    </row>
    <row r="1661" spans="1:12">
      <c r="A1661" s="396"/>
      <c r="B1661" s="396"/>
      <c r="C1661" s="396"/>
      <c r="D1661" s="396" t="s">
        <v>2185</v>
      </c>
      <c r="E1661" s="397" t="s">
        <v>145</v>
      </c>
      <c r="F1661" s="429" t="s">
        <v>12975</v>
      </c>
      <c r="G1661" s="430">
        <v>93281</v>
      </c>
      <c r="H1661" s="431" t="s">
        <v>378</v>
      </c>
      <c r="I1661" s="430" t="s">
        <v>279</v>
      </c>
      <c r="J1661" s="396"/>
      <c r="K1661" s="432">
        <v>21.96</v>
      </c>
      <c r="L1661" s="396" t="s">
        <v>147</v>
      </c>
    </row>
    <row r="1662" spans="1:12">
      <c r="A1662" s="396"/>
      <c r="B1662" s="396"/>
      <c r="C1662" s="396"/>
      <c r="D1662" s="396" t="s">
        <v>2185</v>
      </c>
      <c r="E1662" s="397" t="s">
        <v>145</v>
      </c>
      <c r="F1662" s="429" t="s">
        <v>12975</v>
      </c>
      <c r="G1662" s="430">
        <v>104914</v>
      </c>
      <c r="H1662" s="431" t="s">
        <v>13014</v>
      </c>
      <c r="I1662" s="430" t="s">
        <v>413</v>
      </c>
      <c r="J1662" s="396"/>
      <c r="K1662" s="432">
        <v>0</v>
      </c>
      <c r="L1662" s="396" t="s">
        <v>147</v>
      </c>
    </row>
    <row r="1663" spans="1:12">
      <c r="A1663" s="396"/>
      <c r="B1663" s="396"/>
      <c r="C1663" s="396"/>
      <c r="D1663" s="396" t="s">
        <v>2326</v>
      </c>
      <c r="E1663" s="397" t="s">
        <v>145</v>
      </c>
      <c r="F1663" s="429" t="s">
        <v>12975</v>
      </c>
      <c r="G1663" s="430">
        <v>104913</v>
      </c>
      <c r="H1663" s="431" t="s">
        <v>13015</v>
      </c>
      <c r="I1663" s="430" t="s">
        <v>279</v>
      </c>
      <c r="J1663" s="396"/>
      <c r="K1663" s="432">
        <v>0</v>
      </c>
      <c r="L1663" s="396" t="s">
        <v>147</v>
      </c>
    </row>
    <row r="1664" spans="1:12">
      <c r="A1664" s="396"/>
      <c r="B1664" s="396"/>
      <c r="C1664" s="396"/>
      <c r="D1664" s="396" t="s">
        <v>2326</v>
      </c>
      <c r="E1664" s="397" t="s">
        <v>145</v>
      </c>
      <c r="F1664" s="429" t="s">
        <v>12975</v>
      </c>
      <c r="G1664" s="430">
        <v>102845</v>
      </c>
      <c r="H1664" s="431" t="s">
        <v>13016</v>
      </c>
      <c r="I1664" s="430" t="s">
        <v>413</v>
      </c>
      <c r="J1664" s="396"/>
      <c r="K1664" s="432">
        <v>0</v>
      </c>
      <c r="L1664" s="396" t="s">
        <v>147</v>
      </c>
    </row>
    <row r="1665" spans="1:12">
      <c r="A1665" s="396"/>
      <c r="B1665" s="396"/>
      <c r="C1665" s="396"/>
      <c r="D1665" s="396" t="s">
        <v>2326</v>
      </c>
      <c r="E1665" s="397" t="s">
        <v>145</v>
      </c>
      <c r="F1665" s="429" t="s">
        <v>12975</v>
      </c>
      <c r="G1665" s="430">
        <v>102844</v>
      </c>
      <c r="H1665" s="431" t="s">
        <v>13017</v>
      </c>
      <c r="I1665" s="430" t="s">
        <v>279</v>
      </c>
      <c r="J1665" s="396"/>
      <c r="K1665" s="432">
        <v>0</v>
      </c>
      <c r="L1665" s="396" t="s">
        <v>147</v>
      </c>
    </row>
    <row r="1666" spans="1:12">
      <c r="A1666" s="396"/>
      <c r="B1666" s="396"/>
      <c r="C1666" s="396"/>
      <c r="D1666" s="396" t="s">
        <v>2326</v>
      </c>
      <c r="E1666" s="397" t="s">
        <v>145</v>
      </c>
      <c r="F1666" s="429" t="s">
        <v>12975</v>
      </c>
      <c r="G1666" s="430">
        <v>89273</v>
      </c>
      <c r="H1666" s="431" t="s">
        <v>468</v>
      </c>
      <c r="I1666" s="430" t="s">
        <v>413</v>
      </c>
      <c r="J1666" s="396"/>
      <c r="K1666" s="432">
        <v>107.35</v>
      </c>
      <c r="L1666" s="396" t="s">
        <v>147</v>
      </c>
    </row>
    <row r="1667" spans="1:12">
      <c r="A1667" s="396"/>
      <c r="B1667" s="396"/>
      <c r="C1667" s="396"/>
      <c r="D1667" s="396" t="s">
        <v>2326</v>
      </c>
      <c r="E1667" s="397" t="s">
        <v>145</v>
      </c>
      <c r="F1667" s="429" t="s">
        <v>12975</v>
      </c>
      <c r="G1667" s="430">
        <v>89272</v>
      </c>
      <c r="H1667" s="431" t="s">
        <v>336</v>
      </c>
      <c r="I1667" s="430" t="s">
        <v>279</v>
      </c>
      <c r="J1667" s="396"/>
      <c r="K1667" s="432">
        <v>218.47</v>
      </c>
      <c r="L1667" s="396" t="s">
        <v>147</v>
      </c>
    </row>
    <row r="1668" spans="1:12">
      <c r="A1668" s="396"/>
      <c r="B1668" s="396"/>
      <c r="C1668" s="396"/>
      <c r="D1668" s="396" t="s">
        <v>2326</v>
      </c>
      <c r="E1668" s="397" t="s">
        <v>145</v>
      </c>
      <c r="F1668" s="429" t="s">
        <v>12975</v>
      </c>
      <c r="G1668" s="430">
        <v>93288</v>
      </c>
      <c r="H1668" s="431" t="s">
        <v>512</v>
      </c>
      <c r="I1668" s="430" t="s">
        <v>413</v>
      </c>
      <c r="J1668" s="396"/>
      <c r="K1668" s="432">
        <v>178.85</v>
      </c>
      <c r="L1668" s="396" t="s">
        <v>147</v>
      </c>
    </row>
    <row r="1669" spans="1:12">
      <c r="A1669" s="396"/>
      <c r="B1669" s="396"/>
      <c r="C1669" s="396"/>
      <c r="D1669" s="396" t="s">
        <v>2326</v>
      </c>
      <c r="E1669" s="397" t="s">
        <v>145</v>
      </c>
      <c r="F1669" s="429" t="s">
        <v>12975</v>
      </c>
      <c r="G1669" s="430">
        <v>93287</v>
      </c>
      <c r="H1669" s="431" t="s">
        <v>379</v>
      </c>
      <c r="I1669" s="430" t="s">
        <v>279</v>
      </c>
      <c r="J1669" s="396"/>
      <c r="K1669" s="432">
        <v>350.46</v>
      </c>
      <c r="L1669" s="396" t="s">
        <v>147</v>
      </c>
    </row>
    <row r="1670" spans="1:12">
      <c r="A1670" s="396"/>
      <c r="B1670" s="396"/>
      <c r="C1670" s="396"/>
      <c r="D1670" s="396" t="s">
        <v>2326</v>
      </c>
      <c r="E1670" s="397" t="s">
        <v>145</v>
      </c>
      <c r="F1670" s="429" t="s">
        <v>12975</v>
      </c>
      <c r="G1670" s="430">
        <v>104711</v>
      </c>
      <c r="H1670" s="431" t="s">
        <v>13018</v>
      </c>
      <c r="I1670" s="430" t="s">
        <v>413</v>
      </c>
      <c r="J1670" s="396"/>
      <c r="K1670" s="432">
        <v>0</v>
      </c>
      <c r="L1670" s="396" t="s">
        <v>147</v>
      </c>
    </row>
    <row r="1671" spans="1:12">
      <c r="A1671" s="396"/>
      <c r="B1671" s="396"/>
      <c r="C1671" s="396"/>
      <c r="D1671" s="396" t="s">
        <v>2326</v>
      </c>
      <c r="E1671" s="397" t="s">
        <v>145</v>
      </c>
      <c r="F1671" s="429" t="s">
        <v>12975</v>
      </c>
      <c r="G1671" s="430">
        <v>104710</v>
      </c>
      <c r="H1671" s="431" t="s">
        <v>13019</v>
      </c>
      <c r="I1671" s="430" t="s">
        <v>279</v>
      </c>
      <c r="J1671" s="396"/>
      <c r="K1671" s="432">
        <v>0</v>
      </c>
      <c r="L1671" s="396" t="s">
        <v>147</v>
      </c>
    </row>
    <row r="1672" spans="1:12">
      <c r="A1672" s="396"/>
      <c r="B1672" s="396"/>
      <c r="C1672" s="396"/>
      <c r="D1672" s="396" t="s">
        <v>2326</v>
      </c>
      <c r="E1672" s="397" t="s">
        <v>145</v>
      </c>
      <c r="F1672" s="429" t="s">
        <v>12975</v>
      </c>
      <c r="G1672" s="430">
        <v>104908</v>
      </c>
      <c r="H1672" s="431" t="s">
        <v>13020</v>
      </c>
      <c r="I1672" s="430" t="s">
        <v>413</v>
      </c>
      <c r="J1672" s="396"/>
      <c r="K1672" s="432">
        <v>0</v>
      </c>
      <c r="L1672" s="396" t="s">
        <v>147</v>
      </c>
    </row>
    <row r="1673" spans="1:12">
      <c r="A1673" s="396"/>
      <c r="B1673" s="396"/>
      <c r="C1673" s="396"/>
      <c r="D1673" s="396" t="s">
        <v>2326</v>
      </c>
      <c r="E1673" s="397" t="s">
        <v>145</v>
      </c>
      <c r="F1673" s="429" t="s">
        <v>12975</v>
      </c>
      <c r="G1673" s="430">
        <v>104907</v>
      </c>
      <c r="H1673" s="431" t="s">
        <v>13021</v>
      </c>
      <c r="I1673" s="430" t="s">
        <v>279</v>
      </c>
      <c r="J1673" s="396"/>
      <c r="K1673" s="432">
        <v>0</v>
      </c>
      <c r="L1673" s="396" t="s">
        <v>147</v>
      </c>
    </row>
    <row r="1674" spans="1:12">
      <c r="A1674" s="396"/>
      <c r="B1674" s="396"/>
      <c r="C1674" s="396"/>
      <c r="D1674" s="396" t="s">
        <v>2326</v>
      </c>
      <c r="E1674" s="397" t="s">
        <v>145</v>
      </c>
      <c r="F1674" s="429" t="s">
        <v>12975</v>
      </c>
      <c r="G1674" s="430">
        <v>102851</v>
      </c>
      <c r="H1674" s="431" t="s">
        <v>13022</v>
      </c>
      <c r="I1674" s="430" t="s">
        <v>413</v>
      </c>
      <c r="J1674" s="396"/>
      <c r="K1674" s="432">
        <v>0</v>
      </c>
      <c r="L1674" s="396" t="s">
        <v>147</v>
      </c>
    </row>
    <row r="1675" spans="1:12">
      <c r="A1675" s="396"/>
      <c r="B1675" s="396"/>
      <c r="C1675" s="396"/>
      <c r="D1675" s="396" t="s">
        <v>2326</v>
      </c>
      <c r="E1675" s="397" t="s">
        <v>145</v>
      </c>
      <c r="F1675" s="429" t="s">
        <v>12975</v>
      </c>
      <c r="G1675" s="430">
        <v>102850</v>
      </c>
      <c r="H1675" s="431" t="s">
        <v>13023</v>
      </c>
      <c r="I1675" s="430" t="s">
        <v>279</v>
      </c>
      <c r="J1675" s="396"/>
      <c r="K1675" s="432">
        <v>0</v>
      </c>
      <c r="L1675" s="396" t="s">
        <v>147</v>
      </c>
    </row>
    <row r="1676" spans="1:12">
      <c r="A1676" s="396"/>
      <c r="B1676" s="396"/>
      <c r="C1676" s="396"/>
      <c r="D1676" s="396" t="s">
        <v>2326</v>
      </c>
      <c r="E1676" s="397" t="s">
        <v>145</v>
      </c>
      <c r="F1676" s="429" t="s">
        <v>12975</v>
      </c>
      <c r="G1676" s="430">
        <v>102857</v>
      </c>
      <c r="H1676" s="431" t="s">
        <v>13024</v>
      </c>
      <c r="I1676" s="430" t="s">
        <v>413</v>
      </c>
      <c r="J1676" s="396"/>
      <c r="K1676" s="432">
        <v>0</v>
      </c>
      <c r="L1676" s="396" t="s">
        <v>147</v>
      </c>
    </row>
    <row r="1677" spans="1:12">
      <c r="A1677" s="396"/>
      <c r="B1677" s="396"/>
      <c r="C1677" s="396"/>
      <c r="D1677" s="396" t="s">
        <v>2326</v>
      </c>
      <c r="E1677" s="397" t="s">
        <v>145</v>
      </c>
      <c r="F1677" s="429" t="s">
        <v>12975</v>
      </c>
      <c r="G1677" s="430">
        <v>102856</v>
      </c>
      <c r="H1677" s="431" t="s">
        <v>13025</v>
      </c>
      <c r="I1677" s="430" t="s">
        <v>279</v>
      </c>
      <c r="J1677" s="396"/>
      <c r="K1677" s="432">
        <v>0</v>
      </c>
      <c r="L1677" s="396" t="s">
        <v>147</v>
      </c>
    </row>
    <row r="1678" spans="1:12">
      <c r="A1678" s="396"/>
      <c r="B1678" s="396"/>
      <c r="C1678" s="396"/>
      <c r="D1678" s="396" t="s">
        <v>2326</v>
      </c>
      <c r="E1678" s="397" t="s">
        <v>145</v>
      </c>
      <c r="F1678" s="429" t="s">
        <v>12975</v>
      </c>
      <c r="G1678" s="430">
        <v>106256</v>
      </c>
      <c r="H1678" s="431" t="s">
        <v>15846</v>
      </c>
      <c r="I1678" s="430" t="s">
        <v>413</v>
      </c>
      <c r="J1678" s="396"/>
      <c r="K1678" s="432">
        <v>95.21</v>
      </c>
      <c r="L1678" s="396" t="s">
        <v>147</v>
      </c>
    </row>
    <row r="1679" spans="1:12">
      <c r="A1679" s="396"/>
      <c r="B1679" s="396"/>
      <c r="C1679" s="396"/>
      <c r="D1679" s="396" t="s">
        <v>2326</v>
      </c>
      <c r="E1679" s="397" t="s">
        <v>145</v>
      </c>
      <c r="F1679" s="429" t="s">
        <v>12975</v>
      </c>
      <c r="G1679" s="430">
        <v>106251</v>
      </c>
      <c r="H1679" s="431" t="s">
        <v>15847</v>
      </c>
      <c r="I1679" s="430" t="s">
        <v>279</v>
      </c>
      <c r="J1679" s="396"/>
      <c r="K1679" s="432">
        <v>318.75</v>
      </c>
      <c r="L1679" s="396" t="s">
        <v>147</v>
      </c>
    </row>
    <row r="1680" spans="1:12">
      <c r="A1680" s="396"/>
      <c r="B1680" s="396"/>
      <c r="C1680" s="396"/>
      <c r="D1680" s="396" t="s">
        <v>2326</v>
      </c>
      <c r="E1680" s="397" t="s">
        <v>145</v>
      </c>
      <c r="F1680" s="429" t="s">
        <v>12975</v>
      </c>
      <c r="G1680" s="430">
        <v>93403</v>
      </c>
      <c r="H1680" s="431" t="s">
        <v>513</v>
      </c>
      <c r="I1680" s="430" t="s">
        <v>413</v>
      </c>
      <c r="J1680" s="396"/>
      <c r="K1680" s="432">
        <v>65.97</v>
      </c>
      <c r="L1680" s="396" t="s">
        <v>147</v>
      </c>
    </row>
    <row r="1681" spans="1:12">
      <c r="A1681" s="396"/>
      <c r="B1681" s="396"/>
      <c r="C1681" s="396"/>
      <c r="D1681" s="396" t="s">
        <v>2326</v>
      </c>
      <c r="E1681" s="397" t="s">
        <v>145</v>
      </c>
      <c r="F1681" s="429" t="s">
        <v>12975</v>
      </c>
      <c r="G1681" s="430">
        <v>93402</v>
      </c>
      <c r="H1681" s="431" t="s">
        <v>380</v>
      </c>
      <c r="I1681" s="430" t="s">
        <v>279</v>
      </c>
      <c r="J1681" s="396"/>
      <c r="K1681" s="432">
        <v>261.45</v>
      </c>
      <c r="L1681" s="396" t="s">
        <v>147</v>
      </c>
    </row>
    <row r="1682" spans="1:12">
      <c r="A1682" s="396"/>
      <c r="B1682" s="396"/>
      <c r="C1682" s="396"/>
      <c r="D1682" s="396" t="s">
        <v>2326</v>
      </c>
      <c r="E1682" s="397" t="s">
        <v>145</v>
      </c>
      <c r="F1682" s="429" t="s">
        <v>12975</v>
      </c>
      <c r="G1682" s="430">
        <v>5930</v>
      </c>
      <c r="H1682" s="431" t="s">
        <v>435</v>
      </c>
      <c r="I1682" s="430" t="s">
        <v>413</v>
      </c>
      <c r="J1682" s="396"/>
      <c r="K1682" s="432">
        <v>69.099999999999994</v>
      </c>
      <c r="L1682" s="396" t="s">
        <v>147</v>
      </c>
    </row>
    <row r="1683" spans="1:12">
      <c r="A1683" s="396"/>
      <c r="B1683" s="396"/>
      <c r="C1683" s="396"/>
      <c r="D1683" s="396" t="s">
        <v>2326</v>
      </c>
      <c r="E1683" s="397" t="s">
        <v>145</v>
      </c>
      <c r="F1683" s="429" t="s">
        <v>12975</v>
      </c>
      <c r="G1683" s="430">
        <v>5928</v>
      </c>
      <c r="H1683" s="431" t="s">
        <v>303</v>
      </c>
      <c r="I1683" s="430" t="s">
        <v>279</v>
      </c>
      <c r="J1683" s="396"/>
      <c r="K1683" s="432">
        <v>267.44</v>
      </c>
      <c r="L1683" s="396" t="s">
        <v>147</v>
      </c>
    </row>
    <row r="1684" spans="1:12">
      <c r="A1684" s="396"/>
      <c r="B1684" s="396"/>
      <c r="C1684" s="396"/>
      <c r="D1684" s="396" t="s">
        <v>2326</v>
      </c>
      <c r="E1684" s="397" t="s">
        <v>145</v>
      </c>
      <c r="F1684" s="429" t="s">
        <v>12975</v>
      </c>
      <c r="G1684" s="430">
        <v>105845</v>
      </c>
      <c r="H1684" s="431" t="s">
        <v>13026</v>
      </c>
      <c r="I1684" s="430" t="s">
        <v>413</v>
      </c>
      <c r="J1684" s="396"/>
      <c r="K1684" s="432">
        <v>0</v>
      </c>
      <c r="L1684" s="396" t="s">
        <v>147</v>
      </c>
    </row>
    <row r="1685" spans="1:12">
      <c r="A1685" s="396"/>
      <c r="B1685" s="396"/>
      <c r="C1685" s="396"/>
      <c r="D1685" s="396" t="s">
        <v>2326</v>
      </c>
      <c r="E1685" s="397" t="s">
        <v>145</v>
      </c>
      <c r="F1685" s="429" t="s">
        <v>12975</v>
      </c>
      <c r="G1685" s="430">
        <v>105844</v>
      </c>
      <c r="H1685" s="431" t="s">
        <v>13027</v>
      </c>
      <c r="I1685" s="430" t="s">
        <v>279</v>
      </c>
      <c r="J1685" s="396"/>
      <c r="K1685" s="432">
        <v>0</v>
      </c>
      <c r="L1685" s="396" t="s">
        <v>147</v>
      </c>
    </row>
    <row r="1686" spans="1:12">
      <c r="A1686" s="396"/>
      <c r="B1686" s="396"/>
      <c r="C1686" s="396"/>
      <c r="D1686" s="396" t="s">
        <v>2326</v>
      </c>
      <c r="E1686" s="397" t="s">
        <v>145</v>
      </c>
      <c r="F1686" s="429" t="s">
        <v>12975</v>
      </c>
      <c r="G1686" s="430">
        <v>91635</v>
      </c>
      <c r="H1686" s="431" t="s">
        <v>495</v>
      </c>
      <c r="I1686" s="430" t="s">
        <v>413</v>
      </c>
      <c r="J1686" s="396"/>
      <c r="K1686" s="432">
        <v>60.57</v>
      </c>
      <c r="L1686" s="396" t="s">
        <v>147</v>
      </c>
    </row>
    <row r="1687" spans="1:12">
      <c r="A1687" s="396"/>
      <c r="B1687" s="396"/>
      <c r="C1687" s="396"/>
      <c r="D1687" s="396" t="s">
        <v>2326</v>
      </c>
      <c r="E1687" s="397" t="s">
        <v>145</v>
      </c>
      <c r="F1687" s="429" t="s">
        <v>12975</v>
      </c>
      <c r="G1687" s="430">
        <v>91634</v>
      </c>
      <c r="H1687" s="431" t="s">
        <v>363</v>
      </c>
      <c r="I1687" s="430" t="s">
        <v>279</v>
      </c>
      <c r="J1687" s="396"/>
      <c r="K1687" s="432">
        <v>226.34</v>
      </c>
      <c r="L1687" s="396" t="s">
        <v>147</v>
      </c>
    </row>
    <row r="1688" spans="1:12">
      <c r="A1688" s="396"/>
      <c r="B1688" s="396"/>
      <c r="C1688" s="396"/>
      <c r="D1688" s="396" t="s">
        <v>2326</v>
      </c>
      <c r="E1688" s="397" t="s">
        <v>145</v>
      </c>
      <c r="F1688" s="429" t="s">
        <v>12975</v>
      </c>
      <c r="G1688" s="430">
        <v>105985</v>
      </c>
      <c r="H1688" s="431" t="s">
        <v>13028</v>
      </c>
      <c r="I1688" s="430" t="s">
        <v>413</v>
      </c>
      <c r="J1688" s="396"/>
      <c r="K1688" s="432">
        <v>92.46</v>
      </c>
      <c r="L1688" s="396" t="s">
        <v>147</v>
      </c>
    </row>
    <row r="1689" spans="1:12">
      <c r="A1689" s="396"/>
      <c r="B1689" s="396"/>
      <c r="C1689" s="396"/>
      <c r="D1689" s="396" t="s">
        <v>2326</v>
      </c>
      <c r="E1689" s="397" t="s">
        <v>145</v>
      </c>
      <c r="F1689" s="429" t="s">
        <v>12975</v>
      </c>
      <c r="G1689" s="430">
        <v>105984</v>
      </c>
      <c r="H1689" s="431" t="s">
        <v>13029</v>
      </c>
      <c r="I1689" s="430" t="s">
        <v>279</v>
      </c>
      <c r="J1689" s="396"/>
      <c r="K1689" s="432">
        <v>313.5</v>
      </c>
      <c r="L1689" s="396" t="s">
        <v>147</v>
      </c>
    </row>
    <row r="1690" spans="1:12">
      <c r="A1690" s="396"/>
      <c r="B1690" s="396"/>
      <c r="C1690" s="396"/>
      <c r="D1690" s="396" t="s">
        <v>2326</v>
      </c>
      <c r="E1690" s="397" t="s">
        <v>145</v>
      </c>
      <c r="F1690" s="429" t="s">
        <v>12975</v>
      </c>
      <c r="G1690" s="430">
        <v>98765</v>
      </c>
      <c r="H1690" s="431" t="s">
        <v>13030</v>
      </c>
      <c r="I1690" s="430" t="s">
        <v>413</v>
      </c>
      <c r="J1690" s="396"/>
      <c r="K1690" s="432">
        <v>0.04</v>
      </c>
      <c r="L1690" s="396" t="s">
        <v>147</v>
      </c>
    </row>
    <row r="1691" spans="1:12">
      <c r="A1691" s="396"/>
      <c r="B1691" s="396"/>
      <c r="C1691" s="396"/>
      <c r="D1691" s="396" t="s">
        <v>2326</v>
      </c>
      <c r="E1691" s="397" t="s">
        <v>145</v>
      </c>
      <c r="F1691" s="429" t="s">
        <v>12975</v>
      </c>
      <c r="G1691" s="430">
        <v>98764</v>
      </c>
      <c r="H1691" s="431" t="s">
        <v>13031</v>
      </c>
      <c r="I1691" s="430" t="s">
        <v>279</v>
      </c>
      <c r="J1691" s="396"/>
      <c r="K1691" s="432">
        <v>5.32</v>
      </c>
      <c r="L1691" s="396" t="s">
        <v>147</v>
      </c>
    </row>
    <row r="1692" spans="1:12">
      <c r="A1692" s="396"/>
      <c r="B1692" s="396"/>
      <c r="C1692" s="396"/>
      <c r="D1692" s="396" t="s">
        <v>2326</v>
      </c>
      <c r="E1692" s="397" t="s">
        <v>145</v>
      </c>
      <c r="F1692" s="429" t="s">
        <v>12975</v>
      </c>
      <c r="G1692" s="430">
        <v>99834</v>
      </c>
      <c r="H1692" s="431" t="s">
        <v>538</v>
      </c>
      <c r="I1692" s="430" t="s">
        <v>413</v>
      </c>
      <c r="J1692" s="396"/>
      <c r="K1692" s="432">
        <v>0.12</v>
      </c>
      <c r="L1692" s="396" t="s">
        <v>147</v>
      </c>
    </row>
    <row r="1693" spans="1:12">
      <c r="A1693" s="396"/>
      <c r="B1693" s="396"/>
      <c r="C1693" s="396"/>
      <c r="D1693" s="396" t="s">
        <v>2326</v>
      </c>
      <c r="E1693" s="397" t="s">
        <v>145</v>
      </c>
      <c r="F1693" s="429" t="s">
        <v>12975</v>
      </c>
      <c r="G1693" s="430">
        <v>99833</v>
      </c>
      <c r="H1693" s="431" t="s">
        <v>405</v>
      </c>
      <c r="I1693" s="430" t="s">
        <v>279</v>
      </c>
      <c r="J1693" s="396"/>
      <c r="K1693" s="432">
        <v>4.07</v>
      </c>
      <c r="L1693" s="396" t="s">
        <v>147</v>
      </c>
    </row>
    <row r="1694" spans="1:12">
      <c r="A1694" s="396"/>
      <c r="B1694" s="396"/>
      <c r="C1694" s="396"/>
      <c r="D1694" s="396" t="s">
        <v>2326</v>
      </c>
      <c r="E1694" s="397" t="s">
        <v>145</v>
      </c>
      <c r="F1694" s="429" t="s">
        <v>12975</v>
      </c>
      <c r="G1694" s="430">
        <v>104521</v>
      </c>
      <c r="H1694" s="431" t="s">
        <v>13032</v>
      </c>
      <c r="I1694" s="430" t="s">
        <v>413</v>
      </c>
      <c r="J1694" s="396"/>
      <c r="K1694" s="432">
        <v>0</v>
      </c>
      <c r="L1694" s="396" t="s">
        <v>147</v>
      </c>
    </row>
    <row r="1695" spans="1:12">
      <c r="A1695" s="396"/>
      <c r="B1695" s="396"/>
      <c r="C1695" s="396"/>
      <c r="D1695" s="396" t="s">
        <v>2326</v>
      </c>
      <c r="E1695" s="397" t="s">
        <v>145</v>
      </c>
      <c r="F1695" s="429" t="s">
        <v>12975</v>
      </c>
      <c r="G1695" s="430">
        <v>104520</v>
      </c>
      <c r="H1695" s="431" t="s">
        <v>13033</v>
      </c>
      <c r="I1695" s="430" t="s">
        <v>279</v>
      </c>
      <c r="J1695" s="396"/>
      <c r="K1695" s="432">
        <v>0</v>
      </c>
      <c r="L1695" s="396" t="s">
        <v>147</v>
      </c>
    </row>
    <row r="1696" spans="1:12">
      <c r="A1696" s="396"/>
      <c r="B1696" s="396"/>
      <c r="C1696" s="396"/>
      <c r="D1696" s="396" t="s">
        <v>2326</v>
      </c>
      <c r="E1696" s="397" t="s">
        <v>145</v>
      </c>
      <c r="F1696" s="429" t="s">
        <v>12975</v>
      </c>
      <c r="G1696" s="430">
        <v>90687</v>
      </c>
      <c r="H1696" s="431" t="s">
        <v>483</v>
      </c>
      <c r="I1696" s="430" t="s">
        <v>413</v>
      </c>
      <c r="J1696" s="396"/>
      <c r="K1696" s="432">
        <v>71.150000000000006</v>
      </c>
      <c r="L1696" s="396" t="s">
        <v>147</v>
      </c>
    </row>
    <row r="1697" spans="1:12">
      <c r="A1697" s="396"/>
      <c r="B1697" s="396"/>
      <c r="C1697" s="396"/>
      <c r="D1697" s="396" t="s">
        <v>2326</v>
      </c>
      <c r="E1697" s="397" t="s">
        <v>145</v>
      </c>
      <c r="F1697" s="429" t="s">
        <v>12975</v>
      </c>
      <c r="G1697" s="430">
        <v>90686</v>
      </c>
      <c r="H1697" s="431" t="s">
        <v>352</v>
      </c>
      <c r="I1697" s="430" t="s">
        <v>279</v>
      </c>
      <c r="J1697" s="396"/>
      <c r="K1697" s="432">
        <v>168.09</v>
      </c>
      <c r="L1697" s="396" t="s">
        <v>147</v>
      </c>
    </row>
    <row r="1698" spans="1:12">
      <c r="A1698" s="396"/>
      <c r="B1698" s="396"/>
      <c r="C1698" s="396"/>
      <c r="D1698" s="396" t="s">
        <v>2326</v>
      </c>
      <c r="E1698" s="397" t="s">
        <v>145</v>
      </c>
      <c r="F1698" s="429" t="s">
        <v>12975</v>
      </c>
      <c r="G1698" s="430">
        <v>5952</v>
      </c>
      <c r="H1698" s="431" t="s">
        <v>439</v>
      </c>
      <c r="I1698" s="430" t="s">
        <v>413</v>
      </c>
      <c r="J1698" s="396"/>
      <c r="K1698" s="432">
        <v>17.03</v>
      </c>
      <c r="L1698" s="396" t="s">
        <v>147</v>
      </c>
    </row>
    <row r="1699" spans="1:12">
      <c r="A1699" s="396"/>
      <c r="B1699" s="396"/>
      <c r="C1699" s="396"/>
      <c r="D1699" s="396" t="s">
        <v>2326</v>
      </c>
      <c r="E1699" s="397" t="s">
        <v>145</v>
      </c>
      <c r="F1699" s="429" t="s">
        <v>12975</v>
      </c>
      <c r="G1699" s="430">
        <v>5795</v>
      </c>
      <c r="H1699" s="431" t="s">
        <v>284</v>
      </c>
      <c r="I1699" s="430" t="s">
        <v>279</v>
      </c>
      <c r="J1699" s="396"/>
      <c r="K1699" s="432">
        <v>17.68</v>
      </c>
      <c r="L1699" s="396" t="s">
        <v>147</v>
      </c>
    </row>
    <row r="1700" spans="1:12">
      <c r="A1700" s="396"/>
      <c r="B1700" s="396"/>
      <c r="C1700" s="396"/>
      <c r="D1700" s="396" t="s">
        <v>2326</v>
      </c>
      <c r="E1700" s="397" t="s">
        <v>145</v>
      </c>
      <c r="F1700" s="429" t="s">
        <v>12975</v>
      </c>
      <c r="G1700" s="430">
        <v>104657</v>
      </c>
      <c r="H1700" s="431" t="s">
        <v>13034</v>
      </c>
      <c r="I1700" s="430" t="s">
        <v>413</v>
      </c>
      <c r="J1700" s="396"/>
      <c r="K1700" s="432">
        <v>0</v>
      </c>
      <c r="L1700" s="396" t="s">
        <v>147</v>
      </c>
    </row>
    <row r="1701" spans="1:12">
      <c r="A1701" s="396"/>
      <c r="B1701" s="396"/>
      <c r="C1701" s="396"/>
      <c r="D1701" s="396" t="s">
        <v>2184</v>
      </c>
      <c r="E1701" s="397" t="s">
        <v>145</v>
      </c>
      <c r="F1701" s="429" t="s">
        <v>12975</v>
      </c>
      <c r="G1701" s="430">
        <v>104656</v>
      </c>
      <c r="H1701" s="431" t="s">
        <v>13035</v>
      </c>
      <c r="I1701" s="430" t="s">
        <v>279</v>
      </c>
      <c r="J1701" s="396"/>
      <c r="K1701" s="432">
        <v>0</v>
      </c>
      <c r="L1701" s="396" t="s">
        <v>147</v>
      </c>
    </row>
    <row r="1702" spans="1:12">
      <c r="A1702" s="396"/>
      <c r="B1702" s="396"/>
      <c r="C1702" s="396"/>
      <c r="D1702" s="396" t="s">
        <v>2184</v>
      </c>
      <c r="E1702" s="397" t="s">
        <v>145</v>
      </c>
      <c r="F1702" s="429" t="s">
        <v>12975</v>
      </c>
      <c r="G1702" s="430">
        <v>102274</v>
      </c>
      <c r="H1702" s="431" t="s">
        <v>13036</v>
      </c>
      <c r="I1702" s="430" t="s">
        <v>413</v>
      </c>
      <c r="J1702" s="396"/>
      <c r="K1702" s="432">
        <v>17.47</v>
      </c>
      <c r="L1702" s="396" t="s">
        <v>147</v>
      </c>
    </row>
    <row r="1703" spans="1:12">
      <c r="A1703" s="396"/>
      <c r="B1703" s="396"/>
      <c r="C1703" s="396"/>
      <c r="D1703" s="396" t="s">
        <v>2184</v>
      </c>
      <c r="E1703" s="397" t="s">
        <v>145</v>
      </c>
      <c r="F1703" s="429" t="s">
        <v>12975</v>
      </c>
      <c r="G1703" s="430">
        <v>102275</v>
      </c>
      <c r="H1703" s="431" t="s">
        <v>408</v>
      </c>
      <c r="I1703" s="430" t="s">
        <v>279</v>
      </c>
      <c r="J1703" s="396"/>
      <c r="K1703" s="432">
        <v>20.07</v>
      </c>
      <c r="L1703" s="396" t="s">
        <v>147</v>
      </c>
    </row>
    <row r="1704" spans="1:12">
      <c r="A1704" s="396"/>
      <c r="B1704" s="396"/>
      <c r="C1704" s="396"/>
      <c r="D1704" s="396" t="s">
        <v>1907</v>
      </c>
      <c r="E1704" s="397" t="s">
        <v>145</v>
      </c>
      <c r="F1704" s="429" t="s">
        <v>12975</v>
      </c>
      <c r="G1704" s="430">
        <v>95259</v>
      </c>
      <c r="H1704" s="431" t="s">
        <v>523</v>
      </c>
      <c r="I1704" s="430" t="s">
        <v>413</v>
      </c>
      <c r="J1704" s="396"/>
      <c r="K1704" s="432">
        <v>17.690000000000001</v>
      </c>
      <c r="L1704" s="396" t="s">
        <v>147</v>
      </c>
    </row>
    <row r="1705" spans="1:12">
      <c r="A1705" s="396"/>
      <c r="B1705" s="396"/>
      <c r="C1705" s="396"/>
      <c r="D1705" s="396" t="s">
        <v>1907</v>
      </c>
      <c r="E1705" s="397" t="s">
        <v>145</v>
      </c>
      <c r="F1705" s="429" t="s">
        <v>12975</v>
      </c>
      <c r="G1705" s="430">
        <v>95258</v>
      </c>
      <c r="H1705" s="431" t="s">
        <v>391</v>
      </c>
      <c r="I1705" s="430" t="s">
        <v>279</v>
      </c>
      <c r="J1705" s="396"/>
      <c r="K1705" s="432">
        <v>19.010000000000002</v>
      </c>
      <c r="L1705" s="396" t="s">
        <v>147</v>
      </c>
    </row>
    <row r="1706" spans="1:12">
      <c r="A1706" s="396"/>
      <c r="B1706" s="396"/>
      <c r="C1706" s="396"/>
      <c r="D1706" s="396" t="s">
        <v>2094</v>
      </c>
      <c r="E1706" s="397" t="s">
        <v>145</v>
      </c>
      <c r="F1706" s="429" t="s">
        <v>12975</v>
      </c>
      <c r="G1706" s="430">
        <v>105917</v>
      </c>
      <c r="H1706" s="431" t="s">
        <v>13037</v>
      </c>
      <c r="I1706" s="430" t="s">
        <v>413</v>
      </c>
      <c r="J1706" s="396"/>
      <c r="K1706" s="432">
        <v>17.489999999999998</v>
      </c>
      <c r="L1706" s="396" t="s">
        <v>147</v>
      </c>
    </row>
    <row r="1707" spans="1:12">
      <c r="A1707" s="396"/>
      <c r="B1707" s="396"/>
      <c r="C1707" s="396"/>
      <c r="D1707" s="396" t="s">
        <v>1907</v>
      </c>
      <c r="E1707" s="397" t="s">
        <v>145</v>
      </c>
      <c r="F1707" s="429" t="s">
        <v>12975</v>
      </c>
      <c r="G1707" s="430">
        <v>105916</v>
      </c>
      <c r="H1707" s="431" t="s">
        <v>13038</v>
      </c>
      <c r="I1707" s="430" t="s">
        <v>279</v>
      </c>
      <c r="J1707" s="396"/>
      <c r="K1707" s="432">
        <v>18.61</v>
      </c>
      <c r="L1707" s="396" t="s">
        <v>147</v>
      </c>
    </row>
    <row r="1708" spans="1:12">
      <c r="A1708" s="396"/>
      <c r="B1708" s="396"/>
      <c r="C1708" s="396"/>
      <c r="D1708" s="396" t="s">
        <v>1907</v>
      </c>
      <c r="E1708" s="397" t="s">
        <v>145</v>
      </c>
      <c r="F1708" s="429" t="s">
        <v>12975</v>
      </c>
      <c r="G1708" s="430">
        <v>103794</v>
      </c>
      <c r="H1708" s="431" t="s">
        <v>13039</v>
      </c>
      <c r="I1708" s="430" t="s">
        <v>413</v>
      </c>
      <c r="J1708" s="396"/>
      <c r="K1708" s="432">
        <v>0</v>
      </c>
      <c r="L1708" s="396" t="s">
        <v>147</v>
      </c>
    </row>
    <row r="1709" spans="1:12">
      <c r="A1709" s="396"/>
      <c r="B1709" s="396"/>
      <c r="C1709" s="396"/>
      <c r="D1709" s="396" t="s">
        <v>1907</v>
      </c>
      <c r="E1709" s="397" t="s">
        <v>145</v>
      </c>
      <c r="F1709" s="429" t="s">
        <v>12975</v>
      </c>
      <c r="G1709" s="430">
        <v>103793</v>
      </c>
      <c r="H1709" s="431" t="s">
        <v>13040</v>
      </c>
      <c r="I1709" s="430" t="s">
        <v>279</v>
      </c>
      <c r="J1709" s="396"/>
      <c r="K1709" s="432">
        <v>0</v>
      </c>
      <c r="L1709" s="396" t="s">
        <v>147</v>
      </c>
    </row>
    <row r="1710" spans="1:12">
      <c r="A1710" s="396"/>
      <c r="B1710" s="396"/>
      <c r="C1710" s="396"/>
      <c r="D1710" s="396" t="s">
        <v>3680</v>
      </c>
      <c r="E1710" s="397" t="s">
        <v>145</v>
      </c>
      <c r="F1710" s="429" t="s">
        <v>13423</v>
      </c>
      <c r="G1710" s="430">
        <v>96156</v>
      </c>
      <c r="H1710" s="431" t="s">
        <v>536</v>
      </c>
      <c r="I1710" s="430" t="s">
        <v>413</v>
      </c>
      <c r="J1710" s="396"/>
      <c r="K1710" s="432">
        <v>62.63</v>
      </c>
      <c r="L1710" s="396" t="s">
        <v>147</v>
      </c>
    </row>
    <row r="1711" spans="1:12">
      <c r="A1711" s="396"/>
      <c r="B1711" s="396"/>
      <c r="C1711" s="396"/>
      <c r="D1711" s="396" t="s">
        <v>4562</v>
      </c>
      <c r="E1711" s="397" t="s">
        <v>145</v>
      </c>
      <c r="F1711" s="429" t="s">
        <v>13822</v>
      </c>
      <c r="G1711" s="430">
        <v>96158</v>
      </c>
      <c r="H1711" s="431" t="s">
        <v>404</v>
      </c>
      <c r="I1711" s="430" t="s">
        <v>279</v>
      </c>
      <c r="J1711" s="396"/>
      <c r="K1711" s="432">
        <v>141.47999999999999</v>
      </c>
      <c r="L1711" s="396" t="s">
        <v>147</v>
      </c>
    </row>
    <row r="1712" spans="1:12">
      <c r="A1712" s="396"/>
      <c r="B1712" s="396"/>
      <c r="C1712" s="396"/>
      <c r="D1712" s="396" t="s">
        <v>4562</v>
      </c>
      <c r="E1712" s="397" t="s">
        <v>145</v>
      </c>
      <c r="F1712" s="429" t="s">
        <v>13822</v>
      </c>
      <c r="G1712" s="430">
        <v>90693</v>
      </c>
      <c r="H1712" s="431" t="s">
        <v>484</v>
      </c>
      <c r="I1712" s="430" t="s">
        <v>413</v>
      </c>
      <c r="J1712" s="396"/>
      <c r="K1712" s="432">
        <v>57.95</v>
      </c>
      <c r="L1712" s="396" t="s">
        <v>147</v>
      </c>
    </row>
    <row r="1713" spans="1:12">
      <c r="A1713" s="396"/>
      <c r="B1713" s="396"/>
      <c r="C1713" s="396"/>
      <c r="D1713" s="396" t="s">
        <v>4562</v>
      </c>
      <c r="E1713" s="397" t="s">
        <v>145</v>
      </c>
      <c r="F1713" s="429" t="s">
        <v>13822</v>
      </c>
      <c r="G1713" s="430">
        <v>90692</v>
      </c>
      <c r="H1713" s="431" t="s">
        <v>353</v>
      </c>
      <c r="I1713" s="430" t="s">
        <v>279</v>
      </c>
      <c r="J1713" s="396"/>
      <c r="K1713" s="432">
        <v>132.16999999999999</v>
      </c>
      <c r="L1713" s="396" t="s">
        <v>147</v>
      </c>
    </row>
    <row r="1714" spans="1:12">
      <c r="A1714" s="396"/>
      <c r="B1714" s="396"/>
      <c r="C1714" s="396"/>
      <c r="D1714" s="396" t="s">
        <v>4562</v>
      </c>
      <c r="E1714" s="397" t="s">
        <v>145</v>
      </c>
      <c r="F1714" s="429" t="s">
        <v>13822</v>
      </c>
      <c r="G1714" s="430">
        <v>96246</v>
      </c>
      <c r="H1714" s="431" t="s">
        <v>6289</v>
      </c>
      <c r="I1714" s="430" t="s">
        <v>413</v>
      </c>
      <c r="J1714" s="396"/>
      <c r="K1714" s="432">
        <v>64.38</v>
      </c>
      <c r="L1714" s="396" t="s">
        <v>147</v>
      </c>
    </row>
    <row r="1715" spans="1:12">
      <c r="A1715" s="396"/>
      <c r="B1715" s="396"/>
      <c r="C1715" s="396"/>
      <c r="D1715" s="396" t="s">
        <v>4562</v>
      </c>
      <c r="E1715" s="397" t="s">
        <v>145</v>
      </c>
      <c r="F1715" s="429" t="s">
        <v>13822</v>
      </c>
      <c r="G1715" s="430">
        <v>96245</v>
      </c>
      <c r="H1715" s="431" t="s">
        <v>6284</v>
      </c>
      <c r="I1715" s="430" t="s">
        <v>279</v>
      </c>
      <c r="J1715" s="396"/>
      <c r="K1715" s="432">
        <v>119.33</v>
      </c>
      <c r="L1715" s="396" t="s">
        <v>147</v>
      </c>
    </row>
    <row r="1716" spans="1:12">
      <c r="A1716" s="396"/>
      <c r="B1716" s="396"/>
      <c r="C1716" s="396"/>
      <c r="D1716" s="396" t="s">
        <v>4562</v>
      </c>
      <c r="E1716" s="397" t="s">
        <v>145</v>
      </c>
      <c r="F1716" s="429" t="s">
        <v>13822</v>
      </c>
      <c r="G1716" s="430">
        <v>88404</v>
      </c>
      <c r="H1716" s="431" t="s">
        <v>453</v>
      </c>
      <c r="I1716" s="430" t="s">
        <v>413</v>
      </c>
      <c r="J1716" s="396"/>
      <c r="K1716" s="432">
        <v>1.02</v>
      </c>
      <c r="L1716" s="396" t="s">
        <v>147</v>
      </c>
    </row>
    <row r="1717" spans="1:12">
      <c r="A1717" s="396"/>
      <c r="B1717" s="396"/>
      <c r="C1717" s="396"/>
      <c r="D1717" s="396" t="s">
        <v>3204</v>
      </c>
      <c r="E1717" s="397" t="s">
        <v>145</v>
      </c>
      <c r="F1717" s="429" t="s">
        <v>12976</v>
      </c>
      <c r="G1717" s="430">
        <v>88399</v>
      </c>
      <c r="H1717" s="431" t="s">
        <v>322</v>
      </c>
      <c r="I1717" s="430" t="s">
        <v>279</v>
      </c>
      <c r="J1717" s="396"/>
      <c r="K1717" s="432">
        <v>3.57</v>
      </c>
      <c r="L1717" s="396" t="s">
        <v>147</v>
      </c>
    </row>
    <row r="1718" spans="1:12">
      <c r="A1718" s="396"/>
      <c r="B1718" s="396"/>
      <c r="C1718" s="396"/>
      <c r="D1718" s="396" t="s">
        <v>3204</v>
      </c>
      <c r="E1718" s="397" t="s">
        <v>145</v>
      </c>
      <c r="F1718" s="429" t="s">
        <v>12976</v>
      </c>
      <c r="G1718" s="430">
        <v>88392</v>
      </c>
      <c r="H1718" s="431" t="s">
        <v>451</v>
      </c>
      <c r="I1718" s="430" t="s">
        <v>413</v>
      </c>
      <c r="J1718" s="396"/>
      <c r="K1718" s="432">
        <v>1.07</v>
      </c>
      <c r="L1718" s="396" t="s">
        <v>147</v>
      </c>
    </row>
    <row r="1719" spans="1:12">
      <c r="A1719" s="396"/>
      <c r="B1719" s="396"/>
      <c r="C1719" s="396"/>
      <c r="D1719" s="396" t="s">
        <v>2326</v>
      </c>
      <c r="E1719" s="397" t="s">
        <v>145</v>
      </c>
      <c r="F1719" s="429" t="s">
        <v>13086</v>
      </c>
      <c r="G1719" s="430">
        <v>88386</v>
      </c>
      <c r="H1719" s="431" t="s">
        <v>320</v>
      </c>
      <c r="I1719" s="430" t="s">
        <v>279</v>
      </c>
      <c r="J1719" s="396"/>
      <c r="K1719" s="432">
        <v>4.78</v>
      </c>
      <c r="L1719" s="396" t="s">
        <v>147</v>
      </c>
    </row>
    <row r="1720" spans="1:12">
      <c r="A1720" s="396"/>
      <c r="B1720" s="396"/>
      <c r="C1720" s="396"/>
      <c r="D1720" s="396" t="s">
        <v>2326</v>
      </c>
      <c r="E1720" s="397" t="s">
        <v>145</v>
      </c>
      <c r="F1720" s="429" t="s">
        <v>13086</v>
      </c>
      <c r="G1720" s="430">
        <v>88398</v>
      </c>
      <c r="H1720" s="431" t="s">
        <v>452</v>
      </c>
      <c r="I1720" s="430" t="s">
        <v>413</v>
      </c>
      <c r="J1720" s="396"/>
      <c r="K1720" s="432">
        <v>1.28</v>
      </c>
      <c r="L1720" s="396" t="s">
        <v>147</v>
      </c>
    </row>
    <row r="1721" spans="1:12">
      <c r="A1721" s="396"/>
      <c r="B1721" s="396"/>
      <c r="C1721" s="396"/>
      <c r="D1721" s="396" t="s">
        <v>2326</v>
      </c>
      <c r="E1721" s="397" t="s">
        <v>145</v>
      </c>
      <c r="F1721" s="429" t="s">
        <v>13086</v>
      </c>
      <c r="G1721" s="430">
        <v>88393</v>
      </c>
      <c r="H1721" s="431" t="s">
        <v>321</v>
      </c>
      <c r="I1721" s="430" t="s">
        <v>279</v>
      </c>
      <c r="J1721" s="396"/>
      <c r="K1721" s="432">
        <v>6.54</v>
      </c>
      <c r="L1721" s="396" t="s">
        <v>147</v>
      </c>
    </row>
    <row r="1722" spans="1:12">
      <c r="A1722" s="396"/>
      <c r="B1722" s="396"/>
      <c r="C1722" s="396"/>
      <c r="D1722" s="396" t="s">
        <v>2326</v>
      </c>
      <c r="E1722" s="397" t="s">
        <v>145</v>
      </c>
      <c r="F1722" s="429" t="s">
        <v>13086</v>
      </c>
      <c r="G1722" s="430">
        <v>90638</v>
      </c>
      <c r="H1722" s="431" t="s">
        <v>475</v>
      </c>
      <c r="I1722" s="430" t="s">
        <v>413</v>
      </c>
      <c r="J1722" s="396"/>
      <c r="K1722" s="432">
        <v>5.12</v>
      </c>
      <c r="L1722" s="396" t="s">
        <v>147</v>
      </c>
    </row>
    <row r="1723" spans="1:12">
      <c r="A1723" s="396"/>
      <c r="B1723" s="396"/>
      <c r="C1723" s="396"/>
      <c r="D1723" s="396" t="s">
        <v>3811</v>
      </c>
      <c r="E1723" s="397" t="s">
        <v>145</v>
      </c>
      <c r="F1723" s="429" t="s">
        <v>12682</v>
      </c>
      <c r="G1723" s="430">
        <v>90637</v>
      </c>
      <c r="H1723" s="431" t="s">
        <v>344</v>
      </c>
      <c r="I1723" s="430" t="s">
        <v>279</v>
      </c>
      <c r="J1723" s="396"/>
      <c r="K1723" s="432">
        <v>15.17</v>
      </c>
      <c r="L1723" s="396" t="s">
        <v>147</v>
      </c>
    </row>
    <row r="1724" spans="1:12">
      <c r="A1724" s="396"/>
      <c r="B1724" s="396"/>
      <c r="C1724" s="396"/>
      <c r="D1724" s="396" t="s">
        <v>3811</v>
      </c>
      <c r="E1724" s="397" t="s">
        <v>145</v>
      </c>
      <c r="F1724" s="429" t="s">
        <v>12682</v>
      </c>
      <c r="G1724" s="430">
        <v>103243</v>
      </c>
      <c r="H1724" s="431" t="s">
        <v>13041</v>
      </c>
      <c r="I1724" s="430" t="s">
        <v>413</v>
      </c>
      <c r="J1724" s="396"/>
      <c r="K1724" s="432">
        <v>0</v>
      </c>
      <c r="L1724" s="396" t="s">
        <v>147</v>
      </c>
    </row>
    <row r="1725" spans="1:12">
      <c r="A1725" s="396"/>
      <c r="B1725" s="396"/>
      <c r="C1725" s="396"/>
      <c r="D1725" s="396" t="s">
        <v>3811</v>
      </c>
      <c r="E1725" s="397" t="s">
        <v>145</v>
      </c>
      <c r="F1725" s="429" t="s">
        <v>12682</v>
      </c>
      <c r="G1725" s="430">
        <v>103242</v>
      </c>
      <c r="H1725" s="431" t="s">
        <v>13042</v>
      </c>
      <c r="I1725" s="430" t="s">
        <v>279</v>
      </c>
      <c r="J1725" s="396"/>
      <c r="K1725" s="432">
        <v>0</v>
      </c>
      <c r="L1725" s="396" t="s">
        <v>147</v>
      </c>
    </row>
    <row r="1726" spans="1:12">
      <c r="A1726" s="396"/>
      <c r="B1726" s="396"/>
      <c r="C1726" s="396"/>
      <c r="D1726" s="396" t="s">
        <v>3811</v>
      </c>
      <c r="E1726" s="397" t="s">
        <v>145</v>
      </c>
      <c r="F1726" s="429" t="s">
        <v>12682</v>
      </c>
      <c r="G1726" s="430">
        <v>5806</v>
      </c>
      <c r="H1726" s="431" t="s">
        <v>417</v>
      </c>
      <c r="I1726" s="430" t="s">
        <v>413</v>
      </c>
      <c r="J1726" s="396"/>
      <c r="K1726" s="432">
        <v>0.28000000000000003</v>
      </c>
      <c r="L1726" s="396" t="s">
        <v>147</v>
      </c>
    </row>
    <row r="1727" spans="1:12">
      <c r="A1727" s="396"/>
      <c r="B1727" s="396"/>
      <c r="C1727" s="396"/>
      <c r="D1727" s="396" t="s">
        <v>3811</v>
      </c>
      <c r="E1727" s="397" t="s">
        <v>145</v>
      </c>
      <c r="F1727" s="429" t="s">
        <v>12682</v>
      </c>
      <c r="G1727" s="430">
        <v>73536</v>
      </c>
      <c r="H1727" s="431" t="s">
        <v>317</v>
      </c>
      <c r="I1727" s="430" t="s">
        <v>279</v>
      </c>
      <c r="J1727" s="396"/>
      <c r="K1727" s="432">
        <v>20.68</v>
      </c>
      <c r="L1727" s="396" t="s">
        <v>147</v>
      </c>
    </row>
    <row r="1728" spans="1:12">
      <c r="A1728" s="396"/>
      <c r="B1728" s="396"/>
      <c r="C1728" s="396"/>
      <c r="D1728" s="396" t="s">
        <v>3811</v>
      </c>
      <c r="E1728" s="397" t="s">
        <v>145</v>
      </c>
      <c r="F1728" s="429" t="s">
        <v>12682</v>
      </c>
      <c r="G1728" s="430">
        <v>7043</v>
      </c>
      <c r="H1728" s="431" t="s">
        <v>445</v>
      </c>
      <c r="I1728" s="430" t="s">
        <v>413</v>
      </c>
      <c r="J1728" s="396"/>
      <c r="K1728" s="432">
        <v>0.34</v>
      </c>
      <c r="L1728" s="396" t="s">
        <v>147</v>
      </c>
    </row>
    <row r="1729" spans="1:12">
      <c r="A1729" s="396"/>
      <c r="B1729" s="396"/>
      <c r="C1729" s="396"/>
      <c r="D1729" s="396" t="s">
        <v>3811</v>
      </c>
      <c r="E1729" s="397" t="s">
        <v>145</v>
      </c>
      <c r="F1729" s="429" t="s">
        <v>12682</v>
      </c>
      <c r="G1729" s="430">
        <v>7042</v>
      </c>
      <c r="H1729" s="431" t="s">
        <v>311</v>
      </c>
      <c r="I1729" s="430" t="s">
        <v>279</v>
      </c>
      <c r="J1729" s="396"/>
      <c r="K1729" s="432">
        <v>24.44</v>
      </c>
      <c r="L1729" s="396" t="s">
        <v>147</v>
      </c>
    </row>
    <row r="1730" spans="1:12">
      <c r="A1730" s="396"/>
      <c r="B1730" s="396"/>
      <c r="C1730" s="396"/>
      <c r="D1730" s="396" t="s">
        <v>3811</v>
      </c>
      <c r="E1730" s="397" t="s">
        <v>145</v>
      </c>
      <c r="F1730" s="429" t="s">
        <v>12682</v>
      </c>
      <c r="G1730" s="430">
        <v>5934</v>
      </c>
      <c r="H1730" s="431" t="s">
        <v>436</v>
      </c>
      <c r="I1730" s="430" t="s">
        <v>413</v>
      </c>
      <c r="J1730" s="396"/>
      <c r="K1730" s="432">
        <v>98.06</v>
      </c>
      <c r="L1730" s="396" t="s">
        <v>147</v>
      </c>
    </row>
    <row r="1731" spans="1:12">
      <c r="A1731" s="396"/>
      <c r="B1731" s="396"/>
      <c r="C1731" s="396"/>
      <c r="D1731" s="396" t="s">
        <v>3826</v>
      </c>
      <c r="E1731" s="397" t="s">
        <v>145</v>
      </c>
      <c r="F1731" s="429" t="s">
        <v>12682</v>
      </c>
      <c r="G1731" s="430">
        <v>5932</v>
      </c>
      <c r="H1731" s="431" t="s">
        <v>304</v>
      </c>
      <c r="I1731" s="430" t="s">
        <v>279</v>
      </c>
      <c r="J1731" s="396"/>
      <c r="K1731" s="432">
        <v>255.19</v>
      </c>
      <c r="L1731" s="396" t="s">
        <v>147</v>
      </c>
    </row>
    <row r="1732" spans="1:12">
      <c r="A1732" s="396"/>
      <c r="B1732" s="396"/>
      <c r="C1732" s="396"/>
      <c r="D1732" s="396" t="s">
        <v>3826</v>
      </c>
      <c r="E1732" s="397" t="s">
        <v>145</v>
      </c>
      <c r="F1732" s="429" t="s">
        <v>12682</v>
      </c>
      <c r="G1732" s="430">
        <v>96159</v>
      </c>
      <c r="H1732" s="431" t="s">
        <v>537</v>
      </c>
      <c r="I1732" s="430" t="s">
        <v>413</v>
      </c>
      <c r="J1732" s="396"/>
      <c r="K1732" s="432">
        <v>102.46</v>
      </c>
      <c r="L1732" s="396" t="s">
        <v>147</v>
      </c>
    </row>
    <row r="1733" spans="1:12">
      <c r="A1733" s="396"/>
      <c r="B1733" s="396"/>
      <c r="C1733" s="396"/>
      <c r="D1733" s="396" t="s">
        <v>3826</v>
      </c>
      <c r="E1733" s="397" t="s">
        <v>145</v>
      </c>
      <c r="F1733" s="429" t="s">
        <v>12682</v>
      </c>
      <c r="G1733" s="430">
        <v>95133</v>
      </c>
      <c r="H1733" s="431" t="s">
        <v>388</v>
      </c>
      <c r="I1733" s="430" t="s">
        <v>279</v>
      </c>
      <c r="J1733" s="396"/>
      <c r="K1733" s="432">
        <v>201.63</v>
      </c>
      <c r="L1733" s="396" t="s">
        <v>147</v>
      </c>
    </row>
    <row r="1734" spans="1:12">
      <c r="A1734" s="396"/>
      <c r="B1734" s="396"/>
      <c r="C1734" s="396"/>
      <c r="D1734" s="396" t="s">
        <v>4432</v>
      </c>
      <c r="E1734" s="397" t="s">
        <v>145</v>
      </c>
      <c r="F1734" s="429" t="s">
        <v>12682</v>
      </c>
      <c r="G1734" s="430">
        <v>102986</v>
      </c>
      <c r="H1734" s="431" t="s">
        <v>13043</v>
      </c>
      <c r="I1734" s="430" t="s">
        <v>413</v>
      </c>
      <c r="J1734" s="396"/>
      <c r="K1734" s="432">
        <v>0</v>
      </c>
      <c r="L1734" s="396" t="s">
        <v>4588</v>
      </c>
    </row>
    <row r="1735" spans="1:12">
      <c r="A1735" s="396"/>
      <c r="B1735" s="396"/>
      <c r="C1735" s="396"/>
      <c r="D1735" s="396" t="s">
        <v>4432</v>
      </c>
      <c r="E1735" s="397" t="s">
        <v>145</v>
      </c>
      <c r="F1735" s="429" t="s">
        <v>12682</v>
      </c>
      <c r="G1735" s="430">
        <v>102987</v>
      </c>
      <c r="H1735" s="431" t="s">
        <v>13044</v>
      </c>
      <c r="I1735" s="430" t="s">
        <v>279</v>
      </c>
      <c r="J1735" s="396"/>
      <c r="K1735" s="432">
        <v>0</v>
      </c>
      <c r="L1735" s="396" t="s">
        <v>4588</v>
      </c>
    </row>
    <row r="1736" spans="1:12">
      <c r="A1736" s="396"/>
      <c r="B1736" s="396"/>
      <c r="C1736" s="396"/>
      <c r="D1736" s="396" t="s">
        <v>3455</v>
      </c>
      <c r="E1736" s="397" t="s">
        <v>145</v>
      </c>
      <c r="F1736" s="429" t="s">
        <v>12682</v>
      </c>
      <c r="G1736" s="430">
        <v>92961</v>
      </c>
      <c r="H1736" s="431" t="s">
        <v>506</v>
      </c>
      <c r="I1736" s="430" t="s">
        <v>413</v>
      </c>
      <c r="J1736" s="396"/>
      <c r="K1736" s="432">
        <v>5.38</v>
      </c>
      <c r="L1736" s="396" t="s">
        <v>147</v>
      </c>
    </row>
    <row r="1737" spans="1:12">
      <c r="A1737" s="396"/>
      <c r="B1737" s="396"/>
      <c r="C1737" s="396"/>
      <c r="D1737" s="396" t="s">
        <v>2153</v>
      </c>
      <c r="E1737" s="397" t="s">
        <v>145</v>
      </c>
      <c r="F1737" s="429" t="s">
        <v>12682</v>
      </c>
      <c r="G1737" s="430">
        <v>92960</v>
      </c>
      <c r="H1737" s="431" t="s">
        <v>374</v>
      </c>
      <c r="I1737" s="430" t="s">
        <v>279</v>
      </c>
      <c r="J1737" s="396"/>
      <c r="K1737" s="432">
        <v>19.059999999999999</v>
      </c>
      <c r="L1737" s="396" t="s">
        <v>147</v>
      </c>
    </row>
    <row r="1738" spans="1:12">
      <c r="A1738" s="396"/>
      <c r="B1738" s="396"/>
      <c r="C1738" s="396"/>
      <c r="D1738" s="396" t="s">
        <v>2153</v>
      </c>
      <c r="E1738" s="397" t="s">
        <v>145</v>
      </c>
      <c r="F1738" s="429" t="s">
        <v>12682</v>
      </c>
      <c r="G1738" s="430">
        <v>102863</v>
      </c>
      <c r="H1738" s="431" t="s">
        <v>13045</v>
      </c>
      <c r="I1738" s="430" t="s">
        <v>413</v>
      </c>
      <c r="J1738" s="396"/>
      <c r="K1738" s="432">
        <v>0</v>
      </c>
      <c r="L1738" s="396" t="s">
        <v>147</v>
      </c>
    </row>
    <row r="1739" spans="1:12">
      <c r="A1739" s="396"/>
      <c r="B1739" s="396"/>
      <c r="C1739" s="396"/>
      <c r="D1739" s="396" t="s">
        <v>2153</v>
      </c>
      <c r="E1739" s="397" t="s">
        <v>145</v>
      </c>
      <c r="F1739" s="429" t="s">
        <v>12682</v>
      </c>
      <c r="G1739" s="430">
        <v>102862</v>
      </c>
      <c r="H1739" s="431" t="s">
        <v>13046</v>
      </c>
      <c r="I1739" s="430" t="s">
        <v>279</v>
      </c>
      <c r="J1739" s="396"/>
      <c r="K1739" s="432">
        <v>0</v>
      </c>
      <c r="L1739" s="396" t="s">
        <v>147</v>
      </c>
    </row>
    <row r="1740" spans="1:12">
      <c r="A1740" s="396"/>
      <c r="B1740" s="396"/>
      <c r="C1740" s="396"/>
      <c r="D1740" s="396" t="s">
        <v>2326</v>
      </c>
      <c r="E1740" s="397" t="s">
        <v>145</v>
      </c>
      <c r="F1740" s="429" t="s">
        <v>14046</v>
      </c>
      <c r="G1740" s="430">
        <v>93409</v>
      </c>
      <c r="H1740" s="431" t="s">
        <v>13047</v>
      </c>
      <c r="I1740" s="430" t="s">
        <v>413</v>
      </c>
      <c r="J1740" s="396"/>
      <c r="K1740" s="432">
        <v>32.03</v>
      </c>
      <c r="L1740" s="396" t="s">
        <v>147</v>
      </c>
    </row>
    <row r="1741" spans="1:12">
      <c r="A1741" s="396"/>
      <c r="B1741" s="396"/>
      <c r="C1741" s="396"/>
      <c r="D1741" s="396" t="s">
        <v>2326</v>
      </c>
      <c r="E1741" s="397" t="s">
        <v>145</v>
      </c>
      <c r="F1741" s="429" t="s">
        <v>14046</v>
      </c>
      <c r="G1741" s="430">
        <v>93408</v>
      </c>
      <c r="H1741" s="431" t="s">
        <v>13048</v>
      </c>
      <c r="I1741" s="430" t="s">
        <v>279</v>
      </c>
      <c r="J1741" s="396"/>
      <c r="K1741" s="432">
        <v>86.56</v>
      </c>
      <c r="L1741" s="396" t="s">
        <v>147</v>
      </c>
    </row>
    <row r="1742" spans="1:12">
      <c r="A1742" s="396"/>
      <c r="B1742" s="396"/>
      <c r="C1742" s="396"/>
      <c r="D1742" s="396" t="s">
        <v>2326</v>
      </c>
      <c r="E1742" s="397" t="s">
        <v>145</v>
      </c>
      <c r="F1742" s="429" t="s">
        <v>14046</v>
      </c>
      <c r="G1742" s="430">
        <v>102941</v>
      </c>
      <c r="H1742" s="431" t="s">
        <v>13049</v>
      </c>
      <c r="I1742" s="430" t="s">
        <v>413</v>
      </c>
      <c r="J1742" s="396"/>
      <c r="K1742" s="432">
        <v>0</v>
      </c>
      <c r="L1742" s="396" t="s">
        <v>147</v>
      </c>
    </row>
    <row r="1743" spans="1:12">
      <c r="A1743" s="396"/>
      <c r="B1743" s="396"/>
      <c r="C1743" s="396"/>
      <c r="D1743" s="396" t="s">
        <v>2326</v>
      </c>
      <c r="E1743" s="397" t="s">
        <v>145</v>
      </c>
      <c r="F1743" s="429" t="s">
        <v>14046</v>
      </c>
      <c r="G1743" s="430">
        <v>102940</v>
      </c>
      <c r="H1743" s="431" t="s">
        <v>13050</v>
      </c>
      <c r="I1743" s="430" t="s">
        <v>279</v>
      </c>
      <c r="J1743" s="396"/>
      <c r="K1743" s="432">
        <v>0</v>
      </c>
      <c r="L1743" s="396" t="s">
        <v>147</v>
      </c>
    </row>
    <row r="1744" spans="1:12">
      <c r="A1744" s="396"/>
      <c r="B1744" s="396"/>
      <c r="C1744" s="396"/>
      <c r="D1744" s="396" t="s">
        <v>2326</v>
      </c>
      <c r="E1744" s="397" t="s">
        <v>145</v>
      </c>
      <c r="F1744" s="429" t="s">
        <v>14046</v>
      </c>
      <c r="G1744" s="430">
        <v>103164</v>
      </c>
      <c r="H1744" s="431" t="s">
        <v>13051</v>
      </c>
      <c r="I1744" s="430" t="s">
        <v>413</v>
      </c>
      <c r="J1744" s="396"/>
      <c r="K1744" s="432">
        <v>0</v>
      </c>
      <c r="L1744" s="396" t="s">
        <v>147</v>
      </c>
    </row>
    <row r="1745" spans="1:12">
      <c r="A1745" s="396"/>
      <c r="B1745" s="396"/>
      <c r="C1745" s="396"/>
      <c r="D1745" s="396" t="s">
        <v>2326</v>
      </c>
      <c r="E1745" s="397" t="s">
        <v>145</v>
      </c>
      <c r="F1745" s="429" t="s">
        <v>14046</v>
      </c>
      <c r="G1745" s="430">
        <v>103163</v>
      </c>
      <c r="H1745" s="431" t="s">
        <v>13052</v>
      </c>
      <c r="I1745" s="430" t="s">
        <v>279</v>
      </c>
      <c r="J1745" s="396"/>
      <c r="K1745" s="432">
        <v>0</v>
      </c>
      <c r="L1745" s="396" t="s">
        <v>147</v>
      </c>
    </row>
    <row r="1746" spans="1:12">
      <c r="A1746" s="396"/>
      <c r="B1746" s="396"/>
      <c r="C1746" s="396"/>
      <c r="D1746" s="396" t="s">
        <v>2326</v>
      </c>
      <c r="E1746" s="397" t="s">
        <v>145</v>
      </c>
      <c r="F1746" s="429" t="s">
        <v>14046</v>
      </c>
      <c r="G1746" s="430">
        <v>103158</v>
      </c>
      <c r="H1746" s="431" t="s">
        <v>13053</v>
      </c>
      <c r="I1746" s="430" t="s">
        <v>413</v>
      </c>
      <c r="J1746" s="396"/>
      <c r="K1746" s="432">
        <v>0</v>
      </c>
      <c r="L1746" s="396" t="s">
        <v>147</v>
      </c>
    </row>
    <row r="1747" spans="1:12">
      <c r="A1747" s="396"/>
      <c r="B1747" s="396"/>
      <c r="C1747" s="396"/>
      <c r="D1747" s="396" t="s">
        <v>2326</v>
      </c>
      <c r="E1747" s="397" t="s">
        <v>145</v>
      </c>
      <c r="F1747" s="429" t="s">
        <v>14046</v>
      </c>
      <c r="G1747" s="430">
        <v>103157</v>
      </c>
      <c r="H1747" s="431" t="s">
        <v>13054</v>
      </c>
      <c r="I1747" s="430" t="s">
        <v>279</v>
      </c>
      <c r="J1747" s="396"/>
      <c r="K1747" s="432">
        <v>0</v>
      </c>
      <c r="L1747" s="396" t="s">
        <v>147</v>
      </c>
    </row>
    <row r="1748" spans="1:12">
      <c r="A1748" s="396"/>
      <c r="B1748" s="396"/>
      <c r="C1748" s="396"/>
      <c r="D1748" s="396" t="s">
        <v>2326</v>
      </c>
      <c r="E1748" s="397" t="s">
        <v>145</v>
      </c>
      <c r="F1748" s="429" t="s">
        <v>14046</v>
      </c>
      <c r="G1748" s="430">
        <v>103176</v>
      </c>
      <c r="H1748" s="431" t="s">
        <v>13055</v>
      </c>
      <c r="I1748" s="430" t="s">
        <v>413</v>
      </c>
      <c r="J1748" s="396"/>
      <c r="K1748" s="432">
        <v>0</v>
      </c>
      <c r="L1748" s="396" t="s">
        <v>147</v>
      </c>
    </row>
    <row r="1749" spans="1:12">
      <c r="A1749" s="396"/>
      <c r="B1749" s="396"/>
      <c r="C1749" s="396"/>
      <c r="D1749" s="396" t="s">
        <v>2326</v>
      </c>
      <c r="E1749" s="397" t="s">
        <v>145</v>
      </c>
      <c r="F1749" s="429" t="s">
        <v>14046</v>
      </c>
      <c r="G1749" s="430">
        <v>103175</v>
      </c>
      <c r="H1749" s="431" t="s">
        <v>13056</v>
      </c>
      <c r="I1749" s="430" t="s">
        <v>279</v>
      </c>
      <c r="J1749" s="396"/>
      <c r="K1749" s="432">
        <v>0</v>
      </c>
      <c r="L1749" s="396" t="s">
        <v>147</v>
      </c>
    </row>
    <row r="1750" spans="1:12">
      <c r="A1750" s="396"/>
      <c r="B1750" s="396"/>
      <c r="C1750" s="396"/>
      <c r="D1750" s="396" t="s">
        <v>2326</v>
      </c>
      <c r="E1750" s="397" t="s">
        <v>145</v>
      </c>
      <c r="F1750" s="429" t="s">
        <v>14046</v>
      </c>
      <c r="G1750" s="430">
        <v>103182</v>
      </c>
      <c r="H1750" s="431" t="s">
        <v>13057</v>
      </c>
      <c r="I1750" s="430" t="s">
        <v>413</v>
      </c>
      <c r="J1750" s="396"/>
      <c r="K1750" s="432">
        <v>0</v>
      </c>
      <c r="L1750" s="396" t="s">
        <v>147</v>
      </c>
    </row>
    <row r="1751" spans="1:12">
      <c r="A1751" s="396"/>
      <c r="B1751" s="396"/>
      <c r="C1751" s="396"/>
      <c r="D1751" s="396" t="s">
        <v>2326</v>
      </c>
      <c r="E1751" s="397" t="s">
        <v>145</v>
      </c>
      <c r="F1751" s="429" t="s">
        <v>14046</v>
      </c>
      <c r="G1751" s="430">
        <v>103181</v>
      </c>
      <c r="H1751" s="431" t="s">
        <v>13058</v>
      </c>
      <c r="I1751" s="430" t="s">
        <v>279</v>
      </c>
      <c r="J1751" s="396"/>
      <c r="K1751" s="432">
        <v>0</v>
      </c>
      <c r="L1751" s="396" t="s">
        <v>147</v>
      </c>
    </row>
    <row r="1752" spans="1:12">
      <c r="A1752" s="396"/>
      <c r="B1752" s="396"/>
      <c r="C1752" s="396"/>
      <c r="D1752" s="396" t="s">
        <v>2326</v>
      </c>
      <c r="E1752" s="397" t="s">
        <v>145</v>
      </c>
      <c r="F1752" s="429" t="s">
        <v>14046</v>
      </c>
      <c r="G1752" s="430">
        <v>103170</v>
      </c>
      <c r="H1752" s="431" t="s">
        <v>13059</v>
      </c>
      <c r="I1752" s="430" t="s">
        <v>413</v>
      </c>
      <c r="J1752" s="396"/>
      <c r="K1752" s="432">
        <v>0</v>
      </c>
      <c r="L1752" s="396" t="s">
        <v>147</v>
      </c>
    </row>
    <row r="1753" spans="1:12">
      <c r="A1753" s="396"/>
      <c r="B1753" s="396"/>
      <c r="C1753" s="396"/>
      <c r="D1753" s="396" t="s">
        <v>2326</v>
      </c>
      <c r="E1753" s="397" t="s">
        <v>145</v>
      </c>
      <c r="F1753" s="429" t="s">
        <v>13332</v>
      </c>
      <c r="G1753" s="430">
        <v>103169</v>
      </c>
      <c r="H1753" s="431" t="s">
        <v>13060</v>
      </c>
      <c r="I1753" s="430" t="s">
        <v>279</v>
      </c>
      <c r="J1753" s="396"/>
      <c r="K1753" s="432">
        <v>0</v>
      </c>
      <c r="L1753" s="396" t="s">
        <v>147</v>
      </c>
    </row>
    <row r="1754" spans="1:12">
      <c r="A1754" s="396"/>
      <c r="B1754" s="396"/>
      <c r="C1754" s="396"/>
      <c r="D1754" s="396" t="s">
        <v>2326</v>
      </c>
      <c r="E1754" s="397" t="s">
        <v>145</v>
      </c>
      <c r="F1754" s="429" t="s">
        <v>13332</v>
      </c>
      <c r="G1754" s="430">
        <v>102869</v>
      </c>
      <c r="H1754" s="431" t="s">
        <v>13061</v>
      </c>
      <c r="I1754" s="430" t="s">
        <v>413</v>
      </c>
      <c r="J1754" s="396"/>
      <c r="K1754" s="432">
        <v>0</v>
      </c>
      <c r="L1754" s="396" t="s">
        <v>147</v>
      </c>
    </row>
    <row r="1755" spans="1:12">
      <c r="A1755" s="396"/>
      <c r="B1755" s="396"/>
      <c r="C1755" s="396"/>
      <c r="D1755" s="396" t="s">
        <v>2326</v>
      </c>
      <c r="E1755" s="397" t="s">
        <v>145</v>
      </c>
      <c r="F1755" s="429" t="s">
        <v>13332</v>
      </c>
      <c r="G1755" s="430">
        <v>102868</v>
      </c>
      <c r="H1755" s="431" t="s">
        <v>13062</v>
      </c>
      <c r="I1755" s="430" t="s">
        <v>279</v>
      </c>
      <c r="J1755" s="396"/>
      <c r="K1755" s="432">
        <v>0</v>
      </c>
      <c r="L1755" s="396" t="s">
        <v>147</v>
      </c>
    </row>
    <row r="1756" spans="1:12">
      <c r="A1756" s="396"/>
      <c r="B1756" s="396"/>
      <c r="C1756" s="396"/>
      <c r="D1756" s="396" t="s">
        <v>2326</v>
      </c>
      <c r="E1756" s="397" t="s">
        <v>145</v>
      </c>
      <c r="F1756" s="429" t="s">
        <v>13332</v>
      </c>
      <c r="G1756" s="430">
        <v>106326</v>
      </c>
      <c r="H1756" s="431" t="s">
        <v>15848</v>
      </c>
      <c r="I1756" s="430" t="s">
        <v>413</v>
      </c>
      <c r="J1756" s="396"/>
      <c r="K1756" s="432">
        <v>0</v>
      </c>
      <c r="L1756" s="396" t="s">
        <v>147</v>
      </c>
    </row>
    <row r="1757" spans="1:12">
      <c r="A1757" s="396"/>
      <c r="B1757" s="396"/>
      <c r="C1757" s="396"/>
      <c r="D1757" s="396" t="s">
        <v>2326</v>
      </c>
      <c r="E1757" s="397" t="s">
        <v>145</v>
      </c>
      <c r="F1757" s="429" t="s">
        <v>13332</v>
      </c>
      <c r="G1757" s="430">
        <v>106325</v>
      </c>
      <c r="H1757" s="431" t="s">
        <v>15849</v>
      </c>
      <c r="I1757" s="430" t="s">
        <v>279</v>
      </c>
      <c r="J1757" s="396"/>
      <c r="K1757" s="432">
        <v>0</v>
      </c>
      <c r="L1757" s="396" t="s">
        <v>147</v>
      </c>
    </row>
    <row r="1758" spans="1:12">
      <c r="A1758" s="396"/>
      <c r="B1758" s="396"/>
      <c r="C1758" s="396"/>
      <c r="D1758" s="396" t="s">
        <v>2326</v>
      </c>
      <c r="E1758" s="397" t="s">
        <v>145</v>
      </c>
      <c r="F1758" s="429" t="s">
        <v>13332</v>
      </c>
      <c r="G1758" s="430">
        <v>92113</v>
      </c>
      <c r="H1758" s="431" t="s">
        <v>500</v>
      </c>
      <c r="I1758" s="430" t="s">
        <v>413</v>
      </c>
      <c r="J1758" s="396"/>
      <c r="K1758" s="432">
        <v>1.19</v>
      </c>
      <c r="L1758" s="396" t="s">
        <v>147</v>
      </c>
    </row>
    <row r="1759" spans="1:12">
      <c r="A1759" s="396"/>
      <c r="B1759" s="396"/>
      <c r="C1759" s="396"/>
      <c r="D1759" s="396" t="s">
        <v>3493</v>
      </c>
      <c r="E1759" s="397" t="s">
        <v>145</v>
      </c>
      <c r="F1759" s="429" t="s">
        <v>13332</v>
      </c>
      <c r="G1759" s="430">
        <v>92112</v>
      </c>
      <c r="H1759" s="431" t="s">
        <v>368</v>
      </c>
      <c r="I1759" s="430" t="s">
        <v>279</v>
      </c>
      <c r="J1759" s="396"/>
      <c r="K1759" s="432">
        <v>3.5</v>
      </c>
      <c r="L1759" s="396" t="s">
        <v>147</v>
      </c>
    </row>
    <row r="1760" spans="1:12">
      <c r="A1760" s="396"/>
      <c r="B1760" s="396"/>
      <c r="C1760" s="396"/>
      <c r="D1760" s="396" t="s">
        <v>3493</v>
      </c>
      <c r="E1760" s="397" t="s">
        <v>145</v>
      </c>
      <c r="F1760" s="429" t="s">
        <v>13332</v>
      </c>
      <c r="G1760" s="430">
        <v>90675</v>
      </c>
      <c r="H1760" s="431" t="s">
        <v>481</v>
      </c>
      <c r="I1760" s="430" t="s">
        <v>413</v>
      </c>
      <c r="J1760" s="396"/>
      <c r="K1760" s="432">
        <v>331.73</v>
      </c>
      <c r="L1760" s="396" t="s">
        <v>147</v>
      </c>
    </row>
    <row r="1761" spans="1:12">
      <c r="A1761" s="396"/>
      <c r="B1761" s="396"/>
      <c r="C1761" s="396"/>
      <c r="D1761" s="396" t="s">
        <v>3493</v>
      </c>
      <c r="E1761" s="397" t="s">
        <v>145</v>
      </c>
      <c r="F1761" s="429" t="s">
        <v>13332</v>
      </c>
      <c r="G1761" s="430">
        <v>90674</v>
      </c>
      <c r="H1761" s="431" t="s">
        <v>350</v>
      </c>
      <c r="I1761" s="430" t="s">
        <v>279</v>
      </c>
      <c r="J1761" s="396"/>
      <c r="K1761" s="432">
        <v>749.92</v>
      </c>
      <c r="L1761" s="396" t="s">
        <v>147</v>
      </c>
    </row>
    <row r="1762" spans="1:12">
      <c r="A1762" s="396"/>
      <c r="B1762" s="396"/>
      <c r="C1762" s="396"/>
      <c r="D1762" s="396" t="s">
        <v>3493</v>
      </c>
      <c r="E1762" s="397" t="s">
        <v>145</v>
      </c>
      <c r="F1762" s="429" t="s">
        <v>13332</v>
      </c>
      <c r="G1762" s="430">
        <v>93225</v>
      </c>
      <c r="H1762" s="431" t="s">
        <v>507</v>
      </c>
      <c r="I1762" s="430" t="s">
        <v>413</v>
      </c>
      <c r="J1762" s="396"/>
      <c r="K1762" s="432">
        <v>495.76</v>
      </c>
      <c r="L1762" s="396" t="s">
        <v>147</v>
      </c>
    </row>
    <row r="1763" spans="1:12">
      <c r="A1763" s="396"/>
      <c r="B1763" s="396"/>
      <c r="C1763" s="396"/>
      <c r="D1763" s="396" t="s">
        <v>2326</v>
      </c>
      <c r="E1763" s="397" t="s">
        <v>145</v>
      </c>
      <c r="F1763" s="429" t="s">
        <v>13332</v>
      </c>
      <c r="G1763" s="430">
        <v>93224</v>
      </c>
      <c r="H1763" s="431" t="s">
        <v>375</v>
      </c>
      <c r="I1763" s="430" t="s">
        <v>279</v>
      </c>
      <c r="J1763" s="396"/>
      <c r="K1763" s="432">
        <v>1110.93</v>
      </c>
      <c r="L1763" s="396" t="s">
        <v>147</v>
      </c>
    </row>
    <row r="1764" spans="1:12">
      <c r="A1764" s="396"/>
      <c r="B1764" s="396"/>
      <c r="C1764" s="396"/>
      <c r="D1764" s="396" t="s">
        <v>2326</v>
      </c>
      <c r="E1764" s="397" t="s">
        <v>145</v>
      </c>
      <c r="F1764" s="429" t="s">
        <v>13332</v>
      </c>
      <c r="G1764" s="430">
        <v>104696</v>
      </c>
      <c r="H1764" s="431" t="s">
        <v>7699</v>
      </c>
      <c r="I1764" s="430" t="s">
        <v>413</v>
      </c>
      <c r="J1764" s="396"/>
      <c r="K1764" s="432">
        <v>25.37</v>
      </c>
      <c r="L1764" s="396" t="s">
        <v>147</v>
      </c>
    </row>
    <row r="1765" spans="1:12">
      <c r="A1765" s="396"/>
      <c r="B1765" s="396"/>
      <c r="C1765" s="396"/>
      <c r="D1765" s="396" t="s">
        <v>2326</v>
      </c>
      <c r="E1765" s="397" t="s">
        <v>145</v>
      </c>
      <c r="F1765" s="429" t="s">
        <v>13332</v>
      </c>
      <c r="G1765" s="430">
        <v>104695</v>
      </c>
      <c r="H1765" s="431" t="s">
        <v>7691</v>
      </c>
      <c r="I1765" s="430" t="s">
        <v>279</v>
      </c>
      <c r="J1765" s="396"/>
      <c r="K1765" s="432">
        <v>28.44</v>
      </c>
      <c r="L1765" s="396" t="s">
        <v>147</v>
      </c>
    </row>
    <row r="1766" spans="1:12">
      <c r="A1766" s="396"/>
      <c r="B1766" s="396"/>
      <c r="C1766" s="396"/>
      <c r="D1766" s="396" t="s">
        <v>2326</v>
      </c>
      <c r="E1766" s="397" t="s">
        <v>145</v>
      </c>
      <c r="F1766" s="429" t="s">
        <v>13949</v>
      </c>
      <c r="G1766" s="430">
        <v>90681</v>
      </c>
      <c r="H1766" s="431" t="s">
        <v>482</v>
      </c>
      <c r="I1766" s="430" t="s">
        <v>413</v>
      </c>
      <c r="J1766" s="396"/>
      <c r="K1766" s="432">
        <v>165.32</v>
      </c>
      <c r="L1766" s="396" t="s">
        <v>147</v>
      </c>
    </row>
    <row r="1767" spans="1:12">
      <c r="A1767" s="396"/>
      <c r="B1767" s="396"/>
      <c r="C1767" s="396"/>
      <c r="D1767" s="396" t="s">
        <v>2326</v>
      </c>
      <c r="E1767" s="397" t="s">
        <v>145</v>
      </c>
      <c r="F1767" s="429" t="s">
        <v>13949</v>
      </c>
      <c r="G1767" s="430">
        <v>90680</v>
      </c>
      <c r="H1767" s="431" t="s">
        <v>351</v>
      </c>
      <c r="I1767" s="430" t="s">
        <v>279</v>
      </c>
      <c r="J1767" s="396"/>
      <c r="K1767" s="432">
        <v>391.9</v>
      </c>
      <c r="L1767" s="396" t="s">
        <v>147</v>
      </c>
    </row>
    <row r="1768" spans="1:12">
      <c r="A1768" s="396"/>
      <c r="B1768" s="396"/>
      <c r="C1768" s="396"/>
      <c r="D1768" s="396" t="s">
        <v>2326</v>
      </c>
      <c r="E1768" s="397" t="s">
        <v>145</v>
      </c>
      <c r="F1768" s="429" t="s">
        <v>13949</v>
      </c>
      <c r="G1768" s="430">
        <v>102875</v>
      </c>
      <c r="H1768" s="431" t="s">
        <v>7692</v>
      </c>
      <c r="I1768" s="430" t="s">
        <v>413</v>
      </c>
      <c r="J1768" s="396"/>
      <c r="K1768" s="432">
        <v>473.37</v>
      </c>
      <c r="L1768" s="396" t="s">
        <v>147</v>
      </c>
    </row>
    <row r="1769" spans="1:12">
      <c r="A1769" s="396"/>
      <c r="B1769" s="396"/>
      <c r="C1769" s="396"/>
      <c r="D1769" s="396" t="s">
        <v>2326</v>
      </c>
      <c r="E1769" s="397" t="s">
        <v>145</v>
      </c>
      <c r="F1769" s="429" t="s">
        <v>13949</v>
      </c>
      <c r="G1769" s="430">
        <v>102874</v>
      </c>
      <c r="H1769" s="431" t="s">
        <v>7684</v>
      </c>
      <c r="I1769" s="430" t="s">
        <v>279</v>
      </c>
      <c r="J1769" s="396"/>
      <c r="K1769" s="432">
        <v>1030.6600000000001</v>
      </c>
      <c r="L1769" s="396" t="s">
        <v>147</v>
      </c>
    </row>
    <row r="1770" spans="1:12">
      <c r="A1770" s="396"/>
      <c r="B1770" s="396"/>
      <c r="C1770" s="396"/>
      <c r="D1770" s="396" t="s">
        <v>2185</v>
      </c>
      <c r="E1770" s="397" t="s">
        <v>145</v>
      </c>
      <c r="F1770" s="429" t="s">
        <v>13949</v>
      </c>
      <c r="G1770" s="430">
        <v>102965</v>
      </c>
      <c r="H1770" s="431" t="s">
        <v>7694</v>
      </c>
      <c r="I1770" s="430" t="s">
        <v>413</v>
      </c>
      <c r="J1770" s="396"/>
      <c r="K1770" s="432">
        <v>242.18</v>
      </c>
      <c r="L1770" s="396" t="s">
        <v>147</v>
      </c>
    </row>
    <row r="1771" spans="1:12">
      <c r="A1771" s="396"/>
      <c r="B1771" s="396"/>
      <c r="C1771" s="396"/>
      <c r="D1771" s="396" t="s">
        <v>3454</v>
      </c>
      <c r="E1771" s="397" t="s">
        <v>145</v>
      </c>
      <c r="F1771" s="429" t="s">
        <v>13949</v>
      </c>
      <c r="G1771" s="430">
        <v>102964</v>
      </c>
      <c r="H1771" s="431" t="s">
        <v>7686</v>
      </c>
      <c r="I1771" s="430" t="s">
        <v>279</v>
      </c>
      <c r="J1771" s="396"/>
      <c r="K1771" s="432">
        <v>484.51</v>
      </c>
      <c r="L1771" s="396" t="s">
        <v>147</v>
      </c>
    </row>
    <row r="1772" spans="1:12">
      <c r="A1772" s="396"/>
      <c r="B1772" s="396"/>
      <c r="C1772" s="396"/>
      <c r="D1772" s="396" t="s">
        <v>3454</v>
      </c>
      <c r="E1772" s="397" t="s">
        <v>145</v>
      </c>
      <c r="F1772" s="429" t="s">
        <v>13949</v>
      </c>
      <c r="G1772" s="430">
        <v>90626</v>
      </c>
      <c r="H1772" s="431" t="s">
        <v>473</v>
      </c>
      <c r="I1772" s="430" t="s">
        <v>413</v>
      </c>
      <c r="J1772" s="396"/>
      <c r="K1772" s="432">
        <v>4.07</v>
      </c>
      <c r="L1772" s="396" t="s">
        <v>147</v>
      </c>
    </row>
    <row r="1773" spans="1:12">
      <c r="A1773" s="396"/>
      <c r="B1773" s="396"/>
      <c r="C1773" s="396"/>
      <c r="D1773" s="396" t="s">
        <v>3454</v>
      </c>
      <c r="E1773" s="397" t="s">
        <v>145</v>
      </c>
      <c r="F1773" s="429" t="s">
        <v>13949</v>
      </c>
      <c r="G1773" s="430">
        <v>90625</v>
      </c>
      <c r="H1773" s="431" t="s">
        <v>342</v>
      </c>
      <c r="I1773" s="430" t="s">
        <v>279</v>
      </c>
      <c r="J1773" s="396"/>
      <c r="K1773" s="432">
        <v>10.95</v>
      </c>
      <c r="L1773" s="396" t="s">
        <v>147</v>
      </c>
    </row>
    <row r="1774" spans="1:12">
      <c r="A1774" s="396"/>
      <c r="B1774" s="396"/>
      <c r="C1774" s="396"/>
      <c r="D1774" s="396" t="s">
        <v>3454</v>
      </c>
      <c r="E1774" s="397" t="s">
        <v>145</v>
      </c>
      <c r="F1774" s="429" t="s">
        <v>13949</v>
      </c>
      <c r="G1774" s="430">
        <v>102881</v>
      </c>
      <c r="H1774" s="431" t="s">
        <v>7693</v>
      </c>
      <c r="I1774" s="430" t="s">
        <v>413</v>
      </c>
      <c r="J1774" s="396"/>
      <c r="K1774" s="432">
        <v>648.41</v>
      </c>
      <c r="L1774" s="396" t="s">
        <v>147</v>
      </c>
    </row>
    <row r="1775" spans="1:12">
      <c r="A1775" s="396"/>
      <c r="B1775" s="396"/>
      <c r="C1775" s="396"/>
      <c r="D1775" s="396" t="s">
        <v>3454</v>
      </c>
      <c r="E1775" s="397" t="s">
        <v>145</v>
      </c>
      <c r="F1775" s="429" t="s">
        <v>13949</v>
      </c>
      <c r="G1775" s="430">
        <v>102880</v>
      </c>
      <c r="H1775" s="431" t="s">
        <v>7685</v>
      </c>
      <c r="I1775" s="430" t="s">
        <v>279</v>
      </c>
      <c r="J1775" s="396"/>
      <c r="K1775" s="432">
        <v>1435.62</v>
      </c>
      <c r="L1775" s="396" t="s">
        <v>147</v>
      </c>
    </row>
    <row r="1776" spans="1:12">
      <c r="A1776" s="396"/>
      <c r="B1776" s="396"/>
      <c r="C1776" s="396"/>
      <c r="D1776" s="396" t="s">
        <v>2326</v>
      </c>
      <c r="E1776" s="397" t="s">
        <v>145</v>
      </c>
      <c r="F1776" s="429" t="s">
        <v>13332</v>
      </c>
      <c r="G1776" s="430">
        <v>103225</v>
      </c>
      <c r="H1776" s="431" t="s">
        <v>7696</v>
      </c>
      <c r="I1776" s="430" t="s">
        <v>413</v>
      </c>
      <c r="J1776" s="396"/>
      <c r="K1776" s="432">
        <v>215.08</v>
      </c>
      <c r="L1776" s="396" t="s">
        <v>147</v>
      </c>
    </row>
    <row r="1777" spans="1:12">
      <c r="A1777" s="396"/>
      <c r="B1777" s="396"/>
      <c r="C1777" s="396"/>
      <c r="D1777" s="396" t="s">
        <v>2326</v>
      </c>
      <c r="E1777" s="397" t="s">
        <v>145</v>
      </c>
      <c r="F1777" s="429" t="s">
        <v>13332</v>
      </c>
      <c r="G1777" s="430">
        <v>103224</v>
      </c>
      <c r="H1777" s="431" t="s">
        <v>7688</v>
      </c>
      <c r="I1777" s="430" t="s">
        <v>279</v>
      </c>
      <c r="J1777" s="396"/>
      <c r="K1777" s="432">
        <v>436.79</v>
      </c>
      <c r="L1777" s="396" t="s">
        <v>147</v>
      </c>
    </row>
    <row r="1778" spans="1:12">
      <c r="A1778" s="396"/>
      <c r="B1778" s="396"/>
      <c r="C1778" s="396"/>
      <c r="D1778" s="396" t="s">
        <v>2326</v>
      </c>
      <c r="E1778" s="397" t="s">
        <v>145</v>
      </c>
      <c r="F1778" s="429" t="s">
        <v>13332</v>
      </c>
      <c r="G1778" s="430">
        <v>103237</v>
      </c>
      <c r="H1778" s="431" t="s">
        <v>7698</v>
      </c>
      <c r="I1778" s="430" t="s">
        <v>413</v>
      </c>
      <c r="J1778" s="396"/>
      <c r="K1778" s="432">
        <v>623.11</v>
      </c>
      <c r="L1778" s="396" t="s">
        <v>147</v>
      </c>
    </row>
    <row r="1779" spans="1:12">
      <c r="A1779" s="396"/>
      <c r="B1779" s="396"/>
      <c r="C1779" s="396"/>
      <c r="D1779" s="396" t="s">
        <v>2326</v>
      </c>
      <c r="E1779" s="397" t="s">
        <v>145</v>
      </c>
      <c r="F1779" s="429" t="s">
        <v>13332</v>
      </c>
      <c r="G1779" s="430">
        <v>103236</v>
      </c>
      <c r="H1779" s="431" t="s">
        <v>7690</v>
      </c>
      <c r="I1779" s="430" t="s">
        <v>279</v>
      </c>
      <c r="J1779" s="396"/>
      <c r="K1779" s="432">
        <v>1340.87</v>
      </c>
      <c r="L1779" s="396" t="s">
        <v>147</v>
      </c>
    </row>
    <row r="1780" spans="1:12">
      <c r="A1780" s="396"/>
      <c r="B1780" s="396"/>
      <c r="C1780" s="396"/>
      <c r="D1780" s="396" t="s">
        <v>2326</v>
      </c>
      <c r="E1780" s="397" t="s">
        <v>145</v>
      </c>
      <c r="F1780" s="429" t="s">
        <v>13332</v>
      </c>
      <c r="G1780" s="430">
        <v>103231</v>
      </c>
      <c r="H1780" s="431" t="s">
        <v>7697</v>
      </c>
      <c r="I1780" s="430" t="s">
        <v>413</v>
      </c>
      <c r="J1780" s="396"/>
      <c r="K1780" s="432">
        <v>462.15</v>
      </c>
      <c r="L1780" s="396" t="s">
        <v>147</v>
      </c>
    </row>
    <row r="1781" spans="1:12">
      <c r="A1781" s="396"/>
      <c r="B1781" s="396"/>
      <c r="C1781" s="396"/>
      <c r="D1781" s="396" t="s">
        <v>2326</v>
      </c>
      <c r="E1781" s="397" t="s">
        <v>145</v>
      </c>
      <c r="F1781" s="429" t="s">
        <v>13332</v>
      </c>
      <c r="G1781" s="430">
        <v>103230</v>
      </c>
      <c r="H1781" s="431" t="s">
        <v>7689</v>
      </c>
      <c r="I1781" s="430" t="s">
        <v>279</v>
      </c>
      <c r="J1781" s="396"/>
      <c r="K1781" s="432">
        <v>977.16</v>
      </c>
      <c r="L1781" s="396" t="s">
        <v>147</v>
      </c>
    </row>
    <row r="1782" spans="1:12">
      <c r="A1782" s="396"/>
      <c r="B1782" s="396"/>
      <c r="C1782" s="396"/>
      <c r="D1782" s="396" t="s">
        <v>4433</v>
      </c>
      <c r="E1782" s="397" t="s">
        <v>145</v>
      </c>
      <c r="F1782" s="429" t="s">
        <v>13332</v>
      </c>
      <c r="G1782" s="430">
        <v>102975</v>
      </c>
      <c r="H1782" s="431" t="s">
        <v>7695</v>
      </c>
      <c r="I1782" s="430" t="s">
        <v>413</v>
      </c>
      <c r="J1782" s="396"/>
      <c r="K1782" s="432">
        <v>141.22</v>
      </c>
      <c r="L1782" s="396" t="s">
        <v>147</v>
      </c>
    </row>
    <row r="1783" spans="1:12">
      <c r="A1783" s="396"/>
      <c r="B1783" s="396"/>
      <c r="C1783" s="396"/>
      <c r="D1783" s="396" t="s">
        <v>4433</v>
      </c>
      <c r="E1783" s="397" t="s">
        <v>145</v>
      </c>
      <c r="F1783" s="429" t="s">
        <v>13332</v>
      </c>
      <c r="G1783" s="430">
        <v>102976</v>
      </c>
      <c r="H1783" s="431" t="s">
        <v>7687</v>
      </c>
      <c r="I1783" s="430" t="s">
        <v>279</v>
      </c>
      <c r="J1783" s="396"/>
      <c r="K1783" s="432">
        <v>274.27</v>
      </c>
      <c r="L1783" s="396" t="s">
        <v>147</v>
      </c>
    </row>
    <row r="1784" spans="1:12">
      <c r="A1784" s="396"/>
      <c r="B1784" s="396"/>
      <c r="C1784" s="396"/>
      <c r="D1784" s="396" t="s">
        <v>4433</v>
      </c>
      <c r="E1784" s="397" t="s">
        <v>145</v>
      </c>
      <c r="F1784" s="429" t="s">
        <v>13332</v>
      </c>
      <c r="G1784" s="430">
        <v>90632</v>
      </c>
      <c r="H1784" s="431" t="s">
        <v>474</v>
      </c>
      <c r="I1784" s="430" t="s">
        <v>413</v>
      </c>
      <c r="J1784" s="396"/>
      <c r="K1784" s="432">
        <v>92.36</v>
      </c>
      <c r="L1784" s="396" t="s">
        <v>147</v>
      </c>
    </row>
    <row r="1785" spans="1:12">
      <c r="A1785" s="396"/>
      <c r="B1785" s="396"/>
      <c r="C1785" s="396"/>
      <c r="D1785" s="396" t="s">
        <v>4433</v>
      </c>
      <c r="E1785" s="397" t="s">
        <v>145</v>
      </c>
      <c r="F1785" s="429" t="s">
        <v>13332</v>
      </c>
      <c r="G1785" s="430">
        <v>90631</v>
      </c>
      <c r="H1785" s="431" t="s">
        <v>343</v>
      </c>
      <c r="I1785" s="430" t="s">
        <v>279</v>
      </c>
      <c r="J1785" s="396"/>
      <c r="K1785" s="432">
        <v>160.93</v>
      </c>
      <c r="L1785" s="396" t="s">
        <v>147</v>
      </c>
    </row>
    <row r="1786" spans="1:12">
      <c r="A1786" s="396"/>
      <c r="B1786" s="396"/>
      <c r="C1786" s="396"/>
      <c r="D1786" s="396" t="s">
        <v>4433</v>
      </c>
      <c r="E1786" s="397" t="s">
        <v>145</v>
      </c>
      <c r="F1786" s="429" t="s">
        <v>13332</v>
      </c>
      <c r="G1786" s="430">
        <v>95709</v>
      </c>
      <c r="H1786" s="431" t="s">
        <v>6288</v>
      </c>
      <c r="I1786" s="430" t="s">
        <v>413</v>
      </c>
      <c r="J1786" s="396"/>
      <c r="K1786" s="432">
        <v>93.02</v>
      </c>
      <c r="L1786" s="396" t="s">
        <v>147</v>
      </c>
    </row>
    <row r="1787" spans="1:12">
      <c r="A1787" s="396"/>
      <c r="B1787" s="396"/>
      <c r="C1787" s="396"/>
      <c r="D1787" s="396" t="s">
        <v>4433</v>
      </c>
      <c r="E1787" s="397" t="s">
        <v>145</v>
      </c>
      <c r="F1787" s="429" t="s">
        <v>13332</v>
      </c>
      <c r="G1787" s="430">
        <v>95708</v>
      </c>
      <c r="H1787" s="431" t="s">
        <v>6283</v>
      </c>
      <c r="I1787" s="430" t="s">
        <v>279</v>
      </c>
      <c r="J1787" s="396"/>
      <c r="K1787" s="432">
        <v>164.54</v>
      </c>
      <c r="L1787" s="396" t="s">
        <v>147</v>
      </c>
    </row>
    <row r="1788" spans="1:12">
      <c r="A1788" s="396"/>
      <c r="B1788" s="396"/>
      <c r="C1788" s="396"/>
      <c r="D1788" s="396" t="s">
        <v>4433</v>
      </c>
      <c r="E1788" s="397" t="s">
        <v>145</v>
      </c>
      <c r="F1788" s="429" t="s">
        <v>13332</v>
      </c>
      <c r="G1788" s="430">
        <v>91278</v>
      </c>
      <c r="H1788" s="431" t="s">
        <v>490</v>
      </c>
      <c r="I1788" s="430" t="s">
        <v>413</v>
      </c>
      <c r="J1788" s="396"/>
      <c r="K1788" s="432">
        <v>0.78</v>
      </c>
      <c r="L1788" s="396" t="s">
        <v>147</v>
      </c>
    </row>
    <row r="1789" spans="1:12">
      <c r="A1789" s="396"/>
      <c r="B1789" s="396"/>
      <c r="C1789" s="396"/>
      <c r="D1789" s="396" t="s">
        <v>2326</v>
      </c>
      <c r="E1789" s="397" t="s">
        <v>145</v>
      </c>
      <c r="F1789" s="429" t="s">
        <v>14046</v>
      </c>
      <c r="G1789" s="430">
        <v>91277</v>
      </c>
      <c r="H1789" s="431" t="s">
        <v>359</v>
      </c>
      <c r="I1789" s="430" t="s">
        <v>279</v>
      </c>
      <c r="J1789" s="396"/>
      <c r="K1789" s="432">
        <v>9.99</v>
      </c>
      <c r="L1789" s="396" t="s">
        <v>147</v>
      </c>
    </row>
    <row r="1790" spans="1:12">
      <c r="A1790" s="396"/>
      <c r="B1790" s="396"/>
      <c r="C1790" s="396"/>
      <c r="D1790" s="396" t="s">
        <v>277</v>
      </c>
      <c r="E1790" s="397" t="s">
        <v>145</v>
      </c>
      <c r="F1790" s="429" t="s">
        <v>13626</v>
      </c>
      <c r="G1790" s="430">
        <v>102887</v>
      </c>
      <c r="H1790" s="431" t="s">
        <v>13063</v>
      </c>
      <c r="I1790" s="430" t="s">
        <v>413</v>
      </c>
      <c r="J1790" s="396"/>
      <c r="K1790" s="432">
        <v>0</v>
      </c>
      <c r="L1790" s="396" t="s">
        <v>147</v>
      </c>
    </row>
    <row r="1791" spans="1:12">
      <c r="A1791" s="396"/>
      <c r="B1791" s="396"/>
      <c r="C1791" s="396"/>
      <c r="D1791" s="396" t="s">
        <v>2326</v>
      </c>
      <c r="E1791" s="397" t="s">
        <v>145</v>
      </c>
      <c r="F1791" s="429" t="s">
        <v>13908</v>
      </c>
      <c r="G1791" s="430">
        <v>102886</v>
      </c>
      <c r="H1791" s="431" t="s">
        <v>13064</v>
      </c>
      <c r="I1791" s="430" t="s">
        <v>279</v>
      </c>
      <c r="J1791" s="396"/>
      <c r="K1791" s="432">
        <v>0</v>
      </c>
      <c r="L1791" s="396" t="s">
        <v>147</v>
      </c>
    </row>
    <row r="1792" spans="1:12">
      <c r="A1792" s="396"/>
      <c r="B1792" s="396"/>
      <c r="C1792" s="396"/>
      <c r="D1792" s="396" t="s">
        <v>2326</v>
      </c>
      <c r="E1792" s="397" t="s">
        <v>145</v>
      </c>
      <c r="F1792" s="429" t="s">
        <v>13908</v>
      </c>
      <c r="G1792" s="430">
        <v>95277</v>
      </c>
      <c r="H1792" s="431" t="s">
        <v>526</v>
      </c>
      <c r="I1792" s="430" t="s">
        <v>413</v>
      </c>
      <c r="J1792" s="396"/>
      <c r="K1792" s="432">
        <v>0.73</v>
      </c>
      <c r="L1792" s="396" t="s">
        <v>147</v>
      </c>
    </row>
    <row r="1793" spans="1:12">
      <c r="A1793" s="396"/>
      <c r="B1793" s="396"/>
      <c r="C1793" s="396"/>
      <c r="D1793" s="396" t="s">
        <v>2326</v>
      </c>
      <c r="E1793" s="397" t="s">
        <v>145</v>
      </c>
      <c r="F1793" s="429" t="s">
        <v>13908</v>
      </c>
      <c r="G1793" s="430">
        <v>95276</v>
      </c>
      <c r="H1793" s="431" t="s">
        <v>394</v>
      </c>
      <c r="I1793" s="430" t="s">
        <v>279</v>
      </c>
      <c r="J1793" s="396"/>
      <c r="K1793" s="432">
        <v>3.42</v>
      </c>
      <c r="L1793" s="396" t="s">
        <v>147</v>
      </c>
    </row>
    <row r="1794" spans="1:12">
      <c r="A1794" s="396"/>
      <c r="B1794" s="396"/>
      <c r="C1794" s="396"/>
      <c r="D1794" s="396" t="s">
        <v>2326</v>
      </c>
      <c r="E1794" s="397" t="s">
        <v>145</v>
      </c>
      <c r="F1794" s="429" t="s">
        <v>13908</v>
      </c>
      <c r="G1794" s="430">
        <v>106254</v>
      </c>
      <c r="H1794" s="431" t="s">
        <v>15850</v>
      </c>
      <c r="I1794" s="430" t="s">
        <v>413</v>
      </c>
      <c r="J1794" s="396"/>
      <c r="K1794" s="432">
        <v>0</v>
      </c>
      <c r="L1794" s="396" t="s">
        <v>147</v>
      </c>
    </row>
    <row r="1795" spans="1:12">
      <c r="A1795" s="396"/>
      <c r="B1795" s="396"/>
      <c r="C1795" s="396"/>
      <c r="D1795" s="396" t="s">
        <v>2326</v>
      </c>
      <c r="E1795" s="397" t="s">
        <v>145</v>
      </c>
      <c r="F1795" s="429" t="s">
        <v>13889</v>
      </c>
      <c r="G1795" s="430">
        <v>106249</v>
      </c>
      <c r="H1795" s="431" t="s">
        <v>15851</v>
      </c>
      <c r="I1795" s="430" t="s">
        <v>279</v>
      </c>
      <c r="J1795" s="396"/>
      <c r="K1795" s="432">
        <v>0</v>
      </c>
      <c r="L1795" s="396" t="s">
        <v>147</v>
      </c>
    </row>
    <row r="1796" spans="1:12">
      <c r="A1796" s="396"/>
      <c r="B1796" s="396"/>
      <c r="C1796" s="396"/>
      <c r="D1796" s="396" t="s">
        <v>2326</v>
      </c>
      <c r="E1796" s="397" t="s">
        <v>145</v>
      </c>
      <c r="F1796" s="429" t="s">
        <v>13889</v>
      </c>
      <c r="G1796" s="430">
        <v>88430</v>
      </c>
      <c r="H1796" s="431" t="s">
        <v>454</v>
      </c>
      <c r="I1796" s="430" t="s">
        <v>413</v>
      </c>
      <c r="J1796" s="396"/>
      <c r="K1796" s="432">
        <v>6.65</v>
      </c>
      <c r="L1796" s="396" t="s">
        <v>147</v>
      </c>
    </row>
    <row r="1797" spans="1:12">
      <c r="A1797" s="396"/>
      <c r="B1797" s="396"/>
      <c r="C1797" s="396"/>
      <c r="D1797" s="396" t="s">
        <v>2326</v>
      </c>
      <c r="E1797" s="397" t="s">
        <v>145</v>
      </c>
      <c r="F1797" s="429" t="s">
        <v>13889</v>
      </c>
      <c r="G1797" s="430">
        <v>88418</v>
      </c>
      <c r="H1797" s="431" t="s">
        <v>323</v>
      </c>
      <c r="I1797" s="430" t="s">
        <v>279</v>
      </c>
      <c r="J1797" s="396"/>
      <c r="K1797" s="432">
        <v>14.34</v>
      </c>
      <c r="L1797" s="396" t="s">
        <v>147</v>
      </c>
    </row>
    <row r="1798" spans="1:12">
      <c r="A1798" s="396"/>
      <c r="B1798" s="396"/>
      <c r="C1798" s="396"/>
      <c r="D1798" s="396" t="s">
        <v>2326</v>
      </c>
      <c r="E1798" s="397" t="s">
        <v>145</v>
      </c>
      <c r="F1798" s="429" t="s">
        <v>13889</v>
      </c>
      <c r="G1798" s="430">
        <v>88438</v>
      </c>
      <c r="H1798" s="431" t="s">
        <v>455</v>
      </c>
      <c r="I1798" s="430" t="s">
        <v>413</v>
      </c>
      <c r="J1798" s="396"/>
      <c r="K1798" s="432">
        <v>8.81</v>
      </c>
      <c r="L1798" s="396" t="s">
        <v>147</v>
      </c>
    </row>
    <row r="1799" spans="1:12">
      <c r="A1799" s="396"/>
      <c r="B1799" s="396"/>
      <c r="C1799" s="396"/>
      <c r="D1799" s="396" t="s">
        <v>2326</v>
      </c>
      <c r="E1799" s="397" t="s">
        <v>145</v>
      </c>
      <c r="F1799" s="429" t="s">
        <v>13889</v>
      </c>
      <c r="G1799" s="430">
        <v>88433</v>
      </c>
      <c r="H1799" s="431" t="s">
        <v>324</v>
      </c>
      <c r="I1799" s="430" t="s">
        <v>279</v>
      </c>
      <c r="J1799" s="396"/>
      <c r="K1799" s="432">
        <v>18.7</v>
      </c>
      <c r="L1799" s="396" t="s">
        <v>147</v>
      </c>
    </row>
    <row r="1800" spans="1:12">
      <c r="A1800" s="396"/>
      <c r="B1800" s="396"/>
      <c r="C1800" s="396"/>
      <c r="D1800" s="396" t="s">
        <v>2326</v>
      </c>
      <c r="E1800" s="397" t="s">
        <v>145</v>
      </c>
      <c r="F1800" s="429" t="s">
        <v>13889</v>
      </c>
      <c r="G1800" s="430">
        <v>90669</v>
      </c>
      <c r="H1800" s="431" t="s">
        <v>480</v>
      </c>
      <c r="I1800" s="430" t="s">
        <v>413</v>
      </c>
      <c r="J1800" s="396"/>
      <c r="K1800" s="432">
        <v>8.94</v>
      </c>
      <c r="L1800" s="396" t="s">
        <v>147</v>
      </c>
    </row>
    <row r="1801" spans="1:12">
      <c r="A1801" s="396"/>
      <c r="B1801" s="396"/>
      <c r="C1801" s="396"/>
      <c r="D1801" s="396" t="s">
        <v>2326</v>
      </c>
      <c r="E1801" s="397" t="s">
        <v>145</v>
      </c>
      <c r="F1801" s="429" t="s">
        <v>13889</v>
      </c>
      <c r="G1801" s="430">
        <v>90668</v>
      </c>
      <c r="H1801" s="431" t="s">
        <v>349</v>
      </c>
      <c r="I1801" s="430" t="s">
        <v>279</v>
      </c>
      <c r="J1801" s="396"/>
      <c r="K1801" s="432">
        <v>32.130000000000003</v>
      </c>
      <c r="L1801" s="396" t="s">
        <v>147</v>
      </c>
    </row>
    <row r="1802" spans="1:12">
      <c r="A1802" s="396"/>
      <c r="B1802" s="396"/>
      <c r="C1802" s="396"/>
      <c r="D1802" s="396" t="s">
        <v>2326</v>
      </c>
      <c r="E1802" s="397" t="s">
        <v>145</v>
      </c>
      <c r="F1802" s="429" t="s">
        <v>13889</v>
      </c>
      <c r="G1802" s="430">
        <v>102980</v>
      </c>
      <c r="H1802" s="431" t="s">
        <v>13065</v>
      </c>
      <c r="I1802" s="430" t="s">
        <v>413</v>
      </c>
      <c r="J1802" s="396"/>
      <c r="K1802" s="432">
        <v>0</v>
      </c>
      <c r="L1802" s="396" t="s">
        <v>147</v>
      </c>
    </row>
    <row r="1803" spans="1:12">
      <c r="A1803" s="396"/>
      <c r="B1803" s="396"/>
      <c r="C1803" s="396"/>
      <c r="D1803" s="396" t="s">
        <v>2326</v>
      </c>
      <c r="E1803" s="397" t="s">
        <v>145</v>
      </c>
      <c r="F1803" s="429" t="s">
        <v>13889</v>
      </c>
      <c r="G1803" s="430">
        <v>102981</v>
      </c>
      <c r="H1803" s="431" t="s">
        <v>13066</v>
      </c>
      <c r="I1803" s="430" t="s">
        <v>279</v>
      </c>
      <c r="J1803" s="396"/>
      <c r="K1803" s="432">
        <v>0</v>
      </c>
      <c r="L1803" s="396" t="s">
        <v>147</v>
      </c>
    </row>
    <row r="1804" spans="1:12">
      <c r="A1804" s="396"/>
      <c r="B1804" s="396"/>
      <c r="C1804" s="396"/>
      <c r="D1804" s="396" t="s">
        <v>2326</v>
      </c>
      <c r="E1804" s="397" t="s">
        <v>145</v>
      </c>
      <c r="F1804" s="429" t="s">
        <v>13889</v>
      </c>
      <c r="G1804" s="430">
        <v>5946</v>
      </c>
      <c r="H1804" s="431" t="s">
        <v>438</v>
      </c>
      <c r="I1804" s="430" t="s">
        <v>413</v>
      </c>
      <c r="J1804" s="396"/>
      <c r="K1804" s="432">
        <v>88.74</v>
      </c>
      <c r="L1804" s="396" t="s">
        <v>147</v>
      </c>
    </row>
    <row r="1805" spans="1:12">
      <c r="A1805" s="396"/>
      <c r="B1805" s="396"/>
      <c r="C1805" s="396"/>
      <c r="D1805" s="396" t="s">
        <v>2326</v>
      </c>
      <c r="E1805" s="397" t="s">
        <v>145</v>
      </c>
      <c r="F1805" s="429" t="s">
        <v>13889</v>
      </c>
      <c r="G1805" s="430">
        <v>5944</v>
      </c>
      <c r="H1805" s="431" t="s">
        <v>306</v>
      </c>
      <c r="I1805" s="430" t="s">
        <v>279</v>
      </c>
      <c r="J1805" s="396"/>
      <c r="K1805" s="432">
        <v>220.78</v>
      </c>
      <c r="L1805" s="396" t="s">
        <v>147</v>
      </c>
    </row>
    <row r="1806" spans="1:12">
      <c r="A1806" s="396"/>
      <c r="B1806" s="396"/>
      <c r="C1806" s="396"/>
      <c r="D1806" s="396" t="s">
        <v>2326</v>
      </c>
      <c r="E1806" s="397" t="s">
        <v>145</v>
      </c>
      <c r="F1806" s="429" t="s">
        <v>13889</v>
      </c>
      <c r="G1806" s="430">
        <v>5942</v>
      </c>
      <c r="H1806" s="431" t="s">
        <v>437</v>
      </c>
      <c r="I1806" s="430" t="s">
        <v>413</v>
      </c>
      <c r="J1806" s="396"/>
      <c r="K1806" s="432">
        <v>70.55</v>
      </c>
      <c r="L1806" s="396" t="s">
        <v>147</v>
      </c>
    </row>
    <row r="1807" spans="1:12">
      <c r="A1807" s="396"/>
      <c r="B1807" s="396"/>
      <c r="C1807" s="396"/>
      <c r="D1807" s="396" t="s">
        <v>2326</v>
      </c>
      <c r="E1807" s="397" t="s">
        <v>145</v>
      </c>
      <c r="F1807" s="429" t="s">
        <v>13889</v>
      </c>
      <c r="G1807" s="430">
        <v>5940</v>
      </c>
      <c r="H1807" s="431" t="s">
        <v>305</v>
      </c>
      <c r="I1807" s="430" t="s">
        <v>279</v>
      </c>
      <c r="J1807" s="396"/>
      <c r="K1807" s="432">
        <v>160.94999999999999</v>
      </c>
      <c r="L1807" s="396" t="s">
        <v>147</v>
      </c>
    </row>
    <row r="1808" spans="1:12">
      <c r="A1808" s="396"/>
      <c r="B1808" s="396"/>
      <c r="C1808" s="396"/>
      <c r="D1808" s="396" t="s">
        <v>2326</v>
      </c>
      <c r="E1808" s="397" t="s">
        <v>145</v>
      </c>
      <c r="F1808" s="429" t="s">
        <v>13889</v>
      </c>
      <c r="G1808" s="430">
        <v>102893</v>
      </c>
      <c r="H1808" s="431" t="s">
        <v>13067</v>
      </c>
      <c r="I1808" s="430" t="s">
        <v>413</v>
      </c>
      <c r="J1808" s="396"/>
      <c r="K1808" s="432">
        <v>0</v>
      </c>
      <c r="L1808" s="396" t="s">
        <v>147</v>
      </c>
    </row>
    <row r="1809" spans="1:12">
      <c r="A1809" s="396"/>
      <c r="B1809" s="396"/>
      <c r="C1809" s="396"/>
      <c r="D1809" s="396" t="s">
        <v>2326</v>
      </c>
      <c r="E1809" s="397" t="s">
        <v>145</v>
      </c>
      <c r="F1809" s="429" t="s">
        <v>13889</v>
      </c>
      <c r="G1809" s="430">
        <v>102892</v>
      </c>
      <c r="H1809" s="431" t="s">
        <v>13068</v>
      </c>
      <c r="I1809" s="430" t="s">
        <v>279</v>
      </c>
      <c r="J1809" s="396"/>
      <c r="K1809" s="432">
        <v>0</v>
      </c>
      <c r="L1809" s="396" t="s">
        <v>147</v>
      </c>
    </row>
    <row r="1810" spans="1:12">
      <c r="A1810" s="396"/>
      <c r="B1810" s="396"/>
      <c r="C1810" s="396"/>
      <c r="D1810" s="396" t="s">
        <v>2326</v>
      </c>
      <c r="E1810" s="397" t="s">
        <v>145</v>
      </c>
      <c r="F1810" s="429" t="s">
        <v>13908</v>
      </c>
      <c r="G1810" s="430">
        <v>89251</v>
      </c>
      <c r="H1810" s="431" t="s">
        <v>466</v>
      </c>
      <c r="I1810" s="430" t="s">
        <v>413</v>
      </c>
      <c r="J1810" s="396"/>
      <c r="K1810" s="432">
        <v>306.18</v>
      </c>
      <c r="L1810" s="396" t="s">
        <v>147</v>
      </c>
    </row>
    <row r="1811" spans="1:12">
      <c r="A1811" s="396"/>
      <c r="B1811" s="396"/>
      <c r="C1811" s="396"/>
      <c r="D1811" s="396" t="s">
        <v>2326</v>
      </c>
      <c r="E1811" s="397" t="s">
        <v>145</v>
      </c>
      <c r="F1811" s="429" t="s">
        <v>13908</v>
      </c>
      <c r="G1811" s="430">
        <v>89250</v>
      </c>
      <c r="H1811" s="431" t="s">
        <v>334</v>
      </c>
      <c r="I1811" s="430" t="s">
        <v>279</v>
      </c>
      <c r="J1811" s="396"/>
      <c r="K1811" s="432">
        <v>1053.6400000000001</v>
      </c>
      <c r="L1811" s="396" t="s">
        <v>147</v>
      </c>
    </row>
    <row r="1812" spans="1:12">
      <c r="A1812" s="396"/>
      <c r="B1812" s="396"/>
      <c r="C1812" s="396"/>
      <c r="D1812" s="396" t="s">
        <v>149</v>
      </c>
      <c r="E1812" s="397" t="s">
        <v>145</v>
      </c>
      <c r="F1812" s="429" t="s">
        <v>13908</v>
      </c>
      <c r="G1812" s="430">
        <v>102959</v>
      </c>
      <c r="H1812" s="431" t="s">
        <v>13069</v>
      </c>
      <c r="I1812" s="430" t="s">
        <v>413</v>
      </c>
      <c r="J1812" s="396"/>
      <c r="K1812" s="432">
        <v>0</v>
      </c>
      <c r="L1812" s="396" t="s">
        <v>147</v>
      </c>
    </row>
    <row r="1813" spans="1:12">
      <c r="A1813" s="396"/>
      <c r="B1813" s="396"/>
      <c r="C1813" s="396"/>
      <c r="D1813" s="396" t="s">
        <v>149</v>
      </c>
      <c r="E1813" s="397" t="s">
        <v>145</v>
      </c>
      <c r="F1813" s="429" t="s">
        <v>13908</v>
      </c>
      <c r="G1813" s="430">
        <v>102958</v>
      </c>
      <c r="H1813" s="431" t="s">
        <v>13070</v>
      </c>
      <c r="I1813" s="430" t="s">
        <v>279</v>
      </c>
      <c r="J1813" s="396"/>
      <c r="K1813" s="432">
        <v>0</v>
      </c>
      <c r="L1813" s="396" t="s">
        <v>147</v>
      </c>
    </row>
    <row r="1814" spans="1:12">
      <c r="A1814" s="396"/>
      <c r="B1814" s="396"/>
      <c r="C1814" s="396"/>
      <c r="D1814" s="396" t="s">
        <v>2326</v>
      </c>
      <c r="E1814" s="397" t="s">
        <v>145</v>
      </c>
      <c r="F1814" s="429" t="s">
        <v>14046</v>
      </c>
      <c r="G1814" s="430">
        <v>5681</v>
      </c>
      <c r="H1814" s="431" t="s">
        <v>415</v>
      </c>
      <c r="I1814" s="430" t="s">
        <v>413</v>
      </c>
      <c r="J1814" s="396"/>
      <c r="K1814" s="432">
        <v>55.07</v>
      </c>
      <c r="L1814" s="396" t="s">
        <v>147</v>
      </c>
    </row>
    <row r="1815" spans="1:12">
      <c r="A1815" s="396"/>
      <c r="B1815" s="396"/>
      <c r="C1815" s="396"/>
      <c r="D1815" s="396" t="s">
        <v>2326</v>
      </c>
      <c r="E1815" s="397" t="s">
        <v>145</v>
      </c>
      <c r="F1815" s="429" t="s">
        <v>14046</v>
      </c>
      <c r="G1815" s="430">
        <v>5680</v>
      </c>
      <c r="H1815" s="431" t="s">
        <v>281</v>
      </c>
      <c r="I1815" s="430" t="s">
        <v>279</v>
      </c>
      <c r="J1815" s="396"/>
      <c r="K1815" s="432">
        <v>128.07</v>
      </c>
      <c r="L1815" s="396" t="s">
        <v>147</v>
      </c>
    </row>
    <row r="1816" spans="1:12">
      <c r="A1816" s="396"/>
      <c r="B1816" s="396"/>
      <c r="C1816" s="396"/>
      <c r="D1816" s="396" t="s">
        <v>2326</v>
      </c>
      <c r="E1816" s="397" t="s">
        <v>145</v>
      </c>
      <c r="F1816" s="429" t="s">
        <v>14046</v>
      </c>
      <c r="G1816" s="430">
        <v>5877</v>
      </c>
      <c r="H1816" s="431" t="s">
        <v>428</v>
      </c>
      <c r="I1816" s="430" t="s">
        <v>413</v>
      </c>
      <c r="J1816" s="396"/>
      <c r="K1816" s="432">
        <v>57.56</v>
      </c>
      <c r="L1816" s="396" t="s">
        <v>147</v>
      </c>
    </row>
    <row r="1817" spans="1:12">
      <c r="A1817" s="396"/>
      <c r="B1817" s="396"/>
      <c r="C1817" s="396"/>
      <c r="D1817" s="396" t="s">
        <v>2326</v>
      </c>
      <c r="E1817" s="397" t="s">
        <v>145</v>
      </c>
      <c r="F1817" s="429" t="s">
        <v>14046</v>
      </c>
      <c r="G1817" s="430">
        <v>5875</v>
      </c>
      <c r="H1817" s="431" t="s">
        <v>296</v>
      </c>
      <c r="I1817" s="430" t="s">
        <v>279</v>
      </c>
      <c r="J1817" s="396"/>
      <c r="K1817" s="432">
        <v>129.12</v>
      </c>
      <c r="L1817" s="396" t="s">
        <v>147</v>
      </c>
    </row>
    <row r="1818" spans="1:12">
      <c r="A1818" s="396"/>
      <c r="B1818" s="396"/>
      <c r="C1818" s="396"/>
      <c r="D1818" s="396" t="s">
        <v>2326</v>
      </c>
      <c r="E1818" s="397" t="s">
        <v>145</v>
      </c>
      <c r="F1818" s="429" t="s">
        <v>14046</v>
      </c>
      <c r="G1818" s="430">
        <v>5679</v>
      </c>
      <c r="H1818" s="431" t="s">
        <v>414</v>
      </c>
      <c r="I1818" s="430" t="s">
        <v>413</v>
      </c>
      <c r="J1818" s="396"/>
      <c r="K1818" s="432">
        <v>58.72</v>
      </c>
      <c r="L1818" s="396" t="s">
        <v>147</v>
      </c>
    </row>
    <row r="1819" spans="1:12">
      <c r="A1819" s="396"/>
      <c r="B1819" s="396"/>
      <c r="C1819" s="396"/>
      <c r="D1819" s="396" t="s">
        <v>2326</v>
      </c>
      <c r="E1819" s="397" t="s">
        <v>145</v>
      </c>
      <c r="F1819" s="429" t="s">
        <v>14046</v>
      </c>
      <c r="G1819" s="430">
        <v>5678</v>
      </c>
      <c r="H1819" s="431" t="s">
        <v>280</v>
      </c>
      <c r="I1819" s="430" t="s">
        <v>279</v>
      </c>
      <c r="J1819" s="396"/>
      <c r="K1819" s="432">
        <v>140.33000000000001</v>
      </c>
      <c r="L1819" s="396" t="s">
        <v>147</v>
      </c>
    </row>
    <row r="1820" spans="1:12">
      <c r="A1820" s="396"/>
      <c r="B1820" s="396"/>
      <c r="C1820" s="396"/>
      <c r="D1820" s="396" t="s">
        <v>149</v>
      </c>
      <c r="E1820" s="397" t="s">
        <v>145</v>
      </c>
      <c r="F1820" s="429" t="s">
        <v>13908</v>
      </c>
      <c r="G1820" s="430">
        <v>6880</v>
      </c>
      <c r="H1820" s="431" t="s">
        <v>443</v>
      </c>
      <c r="I1820" s="430" t="s">
        <v>413</v>
      </c>
      <c r="J1820" s="396"/>
      <c r="K1820" s="432">
        <v>84.78</v>
      </c>
      <c r="L1820" s="396" t="s">
        <v>147</v>
      </c>
    </row>
    <row r="1821" spans="1:12">
      <c r="A1821" s="396"/>
      <c r="B1821" s="396"/>
      <c r="C1821" s="396"/>
      <c r="D1821" s="396" t="s">
        <v>149</v>
      </c>
      <c r="E1821" s="397" t="s">
        <v>145</v>
      </c>
      <c r="F1821" s="429" t="s">
        <v>13908</v>
      </c>
      <c r="G1821" s="430">
        <v>6879</v>
      </c>
      <c r="H1821" s="431" t="s">
        <v>309</v>
      </c>
      <c r="I1821" s="430" t="s">
        <v>279</v>
      </c>
      <c r="J1821" s="396"/>
      <c r="K1821" s="432">
        <v>205.95</v>
      </c>
      <c r="L1821" s="396" t="s">
        <v>147</v>
      </c>
    </row>
    <row r="1822" spans="1:12">
      <c r="A1822" s="396"/>
      <c r="B1822" s="396"/>
      <c r="C1822" s="396"/>
      <c r="D1822" s="396" t="s">
        <v>149</v>
      </c>
      <c r="E1822" s="397" t="s">
        <v>145</v>
      </c>
      <c r="F1822" s="429" t="s">
        <v>13908</v>
      </c>
      <c r="G1822" s="430">
        <v>96464</v>
      </c>
      <c r="H1822" s="431" t="s">
        <v>6290</v>
      </c>
      <c r="I1822" s="430" t="s">
        <v>413</v>
      </c>
      <c r="J1822" s="396"/>
      <c r="K1822" s="432">
        <v>88.48</v>
      </c>
      <c r="L1822" s="396" t="s">
        <v>147</v>
      </c>
    </row>
    <row r="1823" spans="1:12">
      <c r="A1823" s="396"/>
      <c r="B1823" s="396"/>
      <c r="C1823" s="396"/>
      <c r="D1823" s="396" t="s">
        <v>149</v>
      </c>
      <c r="E1823" s="397" t="s">
        <v>145</v>
      </c>
      <c r="F1823" s="429" t="s">
        <v>13908</v>
      </c>
      <c r="G1823" s="430">
        <v>96463</v>
      </c>
      <c r="H1823" s="431" t="s">
        <v>6285</v>
      </c>
      <c r="I1823" s="430" t="s">
        <v>279</v>
      </c>
      <c r="J1823" s="396"/>
      <c r="K1823" s="432">
        <v>212.73</v>
      </c>
      <c r="L1823" s="396" t="s">
        <v>147</v>
      </c>
    </row>
    <row r="1824" spans="1:12">
      <c r="A1824" s="396"/>
      <c r="B1824" s="396"/>
      <c r="C1824" s="396"/>
      <c r="D1824" s="396" t="s">
        <v>2326</v>
      </c>
      <c r="E1824" s="397" t="s">
        <v>145</v>
      </c>
      <c r="F1824" s="429" t="s">
        <v>13889</v>
      </c>
      <c r="G1824" s="430">
        <v>7050</v>
      </c>
      <c r="H1824" s="431" t="s">
        <v>446</v>
      </c>
      <c r="I1824" s="430" t="s">
        <v>413</v>
      </c>
      <c r="J1824" s="396"/>
      <c r="K1824" s="432">
        <v>78.06</v>
      </c>
      <c r="L1824" s="396" t="s">
        <v>147</v>
      </c>
    </row>
    <row r="1825" spans="1:12">
      <c r="A1825" s="396"/>
      <c r="B1825" s="396"/>
      <c r="C1825" s="396"/>
      <c r="D1825" s="396" t="s">
        <v>2326</v>
      </c>
      <c r="E1825" s="397" t="s">
        <v>145</v>
      </c>
      <c r="F1825" s="429" t="s">
        <v>13889</v>
      </c>
      <c r="G1825" s="430">
        <v>7049</v>
      </c>
      <c r="H1825" s="431" t="s">
        <v>312</v>
      </c>
      <c r="I1825" s="430" t="s">
        <v>279</v>
      </c>
      <c r="J1825" s="396"/>
      <c r="K1825" s="432">
        <v>216.35</v>
      </c>
      <c r="L1825" s="396" t="s">
        <v>147</v>
      </c>
    </row>
    <row r="1826" spans="1:12">
      <c r="A1826" s="396"/>
      <c r="B1826" s="396"/>
      <c r="C1826" s="396"/>
      <c r="D1826" s="396" t="s">
        <v>2326</v>
      </c>
      <c r="E1826" s="397" t="s">
        <v>145</v>
      </c>
      <c r="F1826" s="429" t="s">
        <v>13889</v>
      </c>
      <c r="G1826" s="430">
        <v>95632</v>
      </c>
      <c r="H1826" s="431" t="s">
        <v>528</v>
      </c>
      <c r="I1826" s="430" t="s">
        <v>413</v>
      </c>
      <c r="J1826" s="396"/>
      <c r="K1826" s="432">
        <v>82.21</v>
      </c>
      <c r="L1826" s="396" t="s">
        <v>147</v>
      </c>
    </row>
    <row r="1827" spans="1:12">
      <c r="A1827" s="396"/>
      <c r="B1827" s="396"/>
      <c r="C1827" s="396"/>
      <c r="D1827" s="396" t="s">
        <v>2326</v>
      </c>
      <c r="E1827" s="397" t="s">
        <v>145</v>
      </c>
      <c r="F1827" s="429" t="s">
        <v>13889</v>
      </c>
      <c r="G1827" s="430">
        <v>95631</v>
      </c>
      <c r="H1827" s="431" t="s">
        <v>396</v>
      </c>
      <c r="I1827" s="430" t="s">
        <v>279</v>
      </c>
      <c r="J1827" s="396"/>
      <c r="K1827" s="432">
        <v>224.66</v>
      </c>
      <c r="L1827" s="396" t="s">
        <v>147</v>
      </c>
    </row>
    <row r="1828" spans="1:12">
      <c r="A1828" s="396"/>
      <c r="B1828" s="396"/>
      <c r="C1828" s="396"/>
      <c r="D1828" s="396" t="s">
        <v>2326</v>
      </c>
      <c r="E1828" s="397" t="s">
        <v>145</v>
      </c>
      <c r="F1828" s="429" t="s">
        <v>13889</v>
      </c>
      <c r="G1828" s="430">
        <v>5685</v>
      </c>
      <c r="H1828" s="431" t="s">
        <v>416</v>
      </c>
      <c r="I1828" s="430" t="s">
        <v>413</v>
      </c>
      <c r="J1828" s="396"/>
      <c r="K1828" s="432">
        <v>63.12</v>
      </c>
      <c r="L1828" s="396" t="s">
        <v>147</v>
      </c>
    </row>
    <row r="1829" spans="1:12">
      <c r="A1829" s="396"/>
      <c r="B1829" s="396"/>
      <c r="C1829" s="396"/>
      <c r="D1829" s="396" t="s">
        <v>2326</v>
      </c>
      <c r="E1829" s="397" t="s">
        <v>145</v>
      </c>
      <c r="F1829" s="429" t="s">
        <v>13889</v>
      </c>
      <c r="G1829" s="430">
        <v>5684</v>
      </c>
      <c r="H1829" s="431" t="s">
        <v>282</v>
      </c>
      <c r="I1829" s="430" t="s">
        <v>279</v>
      </c>
      <c r="J1829" s="396"/>
      <c r="K1829" s="432">
        <v>155.91</v>
      </c>
      <c r="L1829" s="396" t="s">
        <v>147</v>
      </c>
    </row>
    <row r="1830" spans="1:12">
      <c r="A1830" s="396"/>
      <c r="B1830" s="396"/>
      <c r="C1830" s="396"/>
      <c r="D1830" s="396" t="s">
        <v>2326</v>
      </c>
      <c r="E1830" s="397" t="s">
        <v>145</v>
      </c>
      <c r="F1830" s="429" t="s">
        <v>13889</v>
      </c>
      <c r="G1830" s="430">
        <v>93244</v>
      </c>
      <c r="H1830" s="431" t="s">
        <v>509</v>
      </c>
      <c r="I1830" s="430" t="s">
        <v>413</v>
      </c>
      <c r="J1830" s="396"/>
      <c r="K1830" s="432">
        <v>64.7</v>
      </c>
      <c r="L1830" s="396" t="s">
        <v>147</v>
      </c>
    </row>
    <row r="1831" spans="1:12">
      <c r="A1831" s="396"/>
      <c r="B1831" s="396"/>
      <c r="C1831" s="396"/>
      <c r="D1831" s="396" t="s">
        <v>2326</v>
      </c>
      <c r="E1831" s="397" t="s">
        <v>145</v>
      </c>
      <c r="F1831" s="429" t="s">
        <v>13889</v>
      </c>
      <c r="G1831" s="430">
        <v>73436</v>
      </c>
      <c r="H1831" s="431" t="s">
        <v>315</v>
      </c>
      <c r="I1831" s="430" t="s">
        <v>279</v>
      </c>
      <c r="J1831" s="396"/>
      <c r="K1831" s="432">
        <v>159</v>
      </c>
      <c r="L1831" s="396" t="s">
        <v>147</v>
      </c>
    </row>
    <row r="1832" spans="1:12">
      <c r="A1832" s="396"/>
      <c r="B1832" s="396"/>
      <c r="C1832" s="396"/>
      <c r="D1832" s="396" t="s">
        <v>2326</v>
      </c>
      <c r="E1832" s="397" t="s">
        <v>145</v>
      </c>
      <c r="F1832" s="429" t="s">
        <v>13889</v>
      </c>
      <c r="G1832" s="430">
        <v>5881</v>
      </c>
      <c r="H1832" s="431" t="s">
        <v>429</v>
      </c>
      <c r="I1832" s="430" t="s">
        <v>413</v>
      </c>
      <c r="J1832" s="396"/>
      <c r="K1832" s="432">
        <v>77.22</v>
      </c>
      <c r="L1832" s="396" t="s">
        <v>147</v>
      </c>
    </row>
    <row r="1833" spans="1:12">
      <c r="A1833" s="396"/>
      <c r="B1833" s="396"/>
      <c r="C1833" s="396"/>
      <c r="D1833" s="396" t="s">
        <v>2326</v>
      </c>
      <c r="E1833" s="397" t="s">
        <v>145</v>
      </c>
      <c r="F1833" s="429" t="s">
        <v>13889</v>
      </c>
      <c r="G1833" s="430">
        <v>5879</v>
      </c>
      <c r="H1833" s="431" t="s">
        <v>297</v>
      </c>
      <c r="I1833" s="430" t="s">
        <v>279</v>
      </c>
      <c r="J1833" s="396"/>
      <c r="K1833" s="432">
        <v>140.6</v>
      </c>
      <c r="L1833" s="396" t="s">
        <v>147</v>
      </c>
    </row>
    <row r="1834" spans="1:12">
      <c r="A1834" s="396"/>
      <c r="B1834" s="396"/>
      <c r="C1834" s="396"/>
      <c r="D1834" s="396" t="s">
        <v>2326</v>
      </c>
      <c r="E1834" s="397" t="s">
        <v>145</v>
      </c>
      <c r="F1834" s="429" t="s">
        <v>13889</v>
      </c>
      <c r="G1834" s="430">
        <v>5865</v>
      </c>
      <c r="H1834" s="431" t="s">
        <v>426</v>
      </c>
      <c r="I1834" s="430" t="s">
        <v>413</v>
      </c>
      <c r="J1834" s="396"/>
      <c r="K1834" s="432">
        <v>11.61</v>
      </c>
      <c r="L1834" s="396" t="s">
        <v>147</v>
      </c>
    </row>
    <row r="1835" spans="1:12">
      <c r="A1835" s="396"/>
      <c r="B1835" s="396"/>
      <c r="C1835" s="396"/>
      <c r="D1835" s="396" t="s">
        <v>2326</v>
      </c>
      <c r="E1835" s="397" t="s">
        <v>145</v>
      </c>
      <c r="F1835" s="429" t="s">
        <v>13889</v>
      </c>
      <c r="G1835" s="430">
        <v>5863</v>
      </c>
      <c r="H1835" s="431" t="s">
        <v>294</v>
      </c>
      <c r="I1835" s="430" t="s">
        <v>279</v>
      </c>
      <c r="J1835" s="396"/>
      <c r="K1835" s="432">
        <v>23.07</v>
      </c>
      <c r="L1835" s="396" t="s">
        <v>147</v>
      </c>
    </row>
    <row r="1836" spans="1:12">
      <c r="A1836" s="396"/>
      <c r="B1836" s="396"/>
      <c r="C1836" s="396"/>
      <c r="D1836" s="396" t="s">
        <v>149</v>
      </c>
      <c r="E1836" s="397" t="s">
        <v>145</v>
      </c>
      <c r="F1836" s="429" t="s">
        <v>13908</v>
      </c>
      <c r="G1836" s="430">
        <v>5869</v>
      </c>
      <c r="H1836" s="431" t="s">
        <v>427</v>
      </c>
      <c r="I1836" s="430" t="s">
        <v>413</v>
      </c>
      <c r="J1836" s="396"/>
      <c r="K1836" s="432">
        <v>71.89</v>
      </c>
      <c r="L1836" s="396" t="s">
        <v>147</v>
      </c>
    </row>
    <row r="1837" spans="1:12">
      <c r="A1837" s="396"/>
      <c r="B1837" s="396"/>
      <c r="C1837" s="396"/>
      <c r="D1837" s="396" t="s">
        <v>149</v>
      </c>
      <c r="E1837" s="397" t="s">
        <v>145</v>
      </c>
      <c r="F1837" s="429" t="s">
        <v>13908</v>
      </c>
      <c r="G1837" s="430">
        <v>5867</v>
      </c>
      <c r="H1837" s="431" t="s">
        <v>295</v>
      </c>
      <c r="I1837" s="430" t="s">
        <v>279</v>
      </c>
      <c r="J1837" s="396"/>
      <c r="K1837" s="432">
        <v>157.72999999999999</v>
      </c>
      <c r="L1837" s="396" t="s">
        <v>147</v>
      </c>
    </row>
    <row r="1838" spans="1:12">
      <c r="A1838" s="396"/>
      <c r="B1838" s="396"/>
      <c r="C1838" s="396"/>
      <c r="D1838" s="396" t="s">
        <v>149</v>
      </c>
      <c r="E1838" s="397" t="s">
        <v>145</v>
      </c>
      <c r="F1838" s="429" t="s">
        <v>13908</v>
      </c>
      <c r="G1838" s="430">
        <v>95271</v>
      </c>
      <c r="H1838" s="431" t="s">
        <v>525</v>
      </c>
      <c r="I1838" s="430" t="s">
        <v>413</v>
      </c>
      <c r="J1838" s="396"/>
      <c r="K1838" s="432">
        <v>0.73</v>
      </c>
      <c r="L1838" s="396" t="s">
        <v>147</v>
      </c>
    </row>
    <row r="1839" spans="1:12">
      <c r="A1839" s="396"/>
      <c r="B1839" s="396"/>
      <c r="C1839" s="396"/>
      <c r="D1839" s="396" t="s">
        <v>2326</v>
      </c>
      <c r="E1839" s="397" t="s">
        <v>145</v>
      </c>
      <c r="F1839" s="429" t="s">
        <v>14046</v>
      </c>
      <c r="G1839" s="430">
        <v>95270</v>
      </c>
      <c r="H1839" s="431" t="s">
        <v>393</v>
      </c>
      <c r="I1839" s="430" t="s">
        <v>279</v>
      </c>
      <c r="J1839" s="396"/>
      <c r="K1839" s="432">
        <v>9.75</v>
      </c>
      <c r="L1839" s="396" t="s">
        <v>147</v>
      </c>
    </row>
    <row r="1840" spans="1:12">
      <c r="A1840" s="396"/>
      <c r="B1840" s="396"/>
      <c r="C1840" s="396"/>
      <c r="D1840" s="396" t="s">
        <v>2326</v>
      </c>
      <c r="E1840" s="397" t="s">
        <v>145</v>
      </c>
      <c r="F1840" s="429" t="s">
        <v>14046</v>
      </c>
      <c r="G1840" s="430">
        <v>91693</v>
      </c>
      <c r="H1840" s="431" t="s">
        <v>497</v>
      </c>
      <c r="I1840" s="430" t="s">
        <v>413</v>
      </c>
      <c r="J1840" s="396"/>
      <c r="K1840" s="432">
        <v>24.32</v>
      </c>
      <c r="L1840" s="396" t="s">
        <v>147</v>
      </c>
    </row>
    <row r="1841" spans="1:12">
      <c r="A1841" s="396"/>
      <c r="B1841" s="396"/>
      <c r="C1841" s="396"/>
      <c r="D1841" s="396" t="s">
        <v>2326</v>
      </c>
      <c r="E1841" s="397" t="s">
        <v>145</v>
      </c>
      <c r="F1841" s="429" t="s">
        <v>14046</v>
      </c>
      <c r="G1841" s="430">
        <v>91692</v>
      </c>
      <c r="H1841" s="431" t="s">
        <v>365</v>
      </c>
      <c r="I1841" s="430" t="s">
        <v>279</v>
      </c>
      <c r="J1841" s="396"/>
      <c r="K1841" s="432">
        <v>25.59</v>
      </c>
      <c r="L1841" s="396" t="s">
        <v>147</v>
      </c>
    </row>
    <row r="1842" spans="1:12">
      <c r="A1842" s="396"/>
      <c r="B1842" s="396"/>
      <c r="C1842" s="396"/>
      <c r="D1842" s="396" t="s">
        <v>2326</v>
      </c>
      <c r="E1842" s="397" t="s">
        <v>145</v>
      </c>
      <c r="F1842" s="429" t="s">
        <v>14046</v>
      </c>
      <c r="G1842" s="430">
        <v>102929</v>
      </c>
      <c r="H1842" s="431" t="s">
        <v>13071</v>
      </c>
      <c r="I1842" s="430" t="s">
        <v>413</v>
      </c>
      <c r="J1842" s="396"/>
      <c r="K1842" s="432">
        <v>0</v>
      </c>
      <c r="L1842" s="396" t="s">
        <v>147</v>
      </c>
    </row>
    <row r="1843" spans="1:12">
      <c r="A1843" s="396"/>
      <c r="B1843" s="396"/>
      <c r="C1843" s="396"/>
      <c r="D1843" s="396" t="s">
        <v>2326</v>
      </c>
      <c r="E1843" s="397" t="s">
        <v>145</v>
      </c>
      <c r="F1843" s="429" t="s">
        <v>14046</v>
      </c>
      <c r="G1843" s="430">
        <v>102928</v>
      </c>
      <c r="H1843" s="431" t="s">
        <v>13072</v>
      </c>
      <c r="I1843" s="430" t="s">
        <v>279</v>
      </c>
      <c r="J1843" s="396"/>
      <c r="K1843" s="432">
        <v>0</v>
      </c>
      <c r="L1843" s="396" t="s">
        <v>147</v>
      </c>
    </row>
    <row r="1844" spans="1:12">
      <c r="A1844" s="396"/>
      <c r="B1844" s="396"/>
      <c r="C1844" s="396"/>
      <c r="D1844" s="396" t="s">
        <v>2326</v>
      </c>
      <c r="E1844" s="397" t="s">
        <v>145</v>
      </c>
      <c r="F1844" s="429" t="s">
        <v>14046</v>
      </c>
      <c r="G1844" s="430">
        <v>95140</v>
      </c>
      <c r="H1844" s="431" t="s">
        <v>521</v>
      </c>
      <c r="I1844" s="430" t="s">
        <v>413</v>
      </c>
      <c r="J1844" s="396"/>
      <c r="K1844" s="432">
        <v>0.03</v>
      </c>
      <c r="L1844" s="396" t="s">
        <v>147</v>
      </c>
    </row>
    <row r="1845" spans="1:12">
      <c r="A1845" s="396"/>
      <c r="B1845" s="396"/>
      <c r="C1845" s="396"/>
      <c r="D1845" s="396" t="s">
        <v>2326</v>
      </c>
      <c r="E1845" s="397" t="s">
        <v>145</v>
      </c>
      <c r="F1845" s="429" t="s">
        <v>14046</v>
      </c>
      <c r="G1845" s="430">
        <v>95139</v>
      </c>
      <c r="H1845" s="431" t="s">
        <v>389</v>
      </c>
      <c r="I1845" s="430" t="s">
        <v>279</v>
      </c>
      <c r="J1845" s="396"/>
      <c r="K1845" s="432">
        <v>0.05</v>
      </c>
      <c r="L1845" s="396" t="s">
        <v>147</v>
      </c>
    </row>
    <row r="1846" spans="1:12">
      <c r="A1846" s="396"/>
      <c r="B1846" s="396"/>
      <c r="C1846" s="396"/>
      <c r="D1846" s="396" t="s">
        <v>2326</v>
      </c>
      <c r="E1846" s="397" t="s">
        <v>145</v>
      </c>
      <c r="F1846" s="429" t="s">
        <v>14046</v>
      </c>
      <c r="G1846" s="430">
        <v>89027</v>
      </c>
      <c r="H1846" s="431" t="s">
        <v>459</v>
      </c>
      <c r="I1846" s="430" t="s">
        <v>413</v>
      </c>
      <c r="J1846" s="396"/>
      <c r="K1846" s="432">
        <v>5.34</v>
      </c>
      <c r="L1846" s="396" t="s">
        <v>147</v>
      </c>
    </row>
    <row r="1847" spans="1:12">
      <c r="A1847" s="396"/>
      <c r="B1847" s="396"/>
      <c r="C1847" s="396"/>
      <c r="D1847" s="396" t="s">
        <v>2326</v>
      </c>
      <c r="E1847" s="397" t="s">
        <v>145</v>
      </c>
      <c r="F1847" s="429" t="s">
        <v>14046</v>
      </c>
      <c r="G1847" s="430">
        <v>89028</v>
      </c>
      <c r="H1847" s="431" t="s">
        <v>328</v>
      </c>
      <c r="I1847" s="430" t="s">
        <v>279</v>
      </c>
      <c r="J1847" s="396"/>
      <c r="K1847" s="432">
        <v>174.31</v>
      </c>
      <c r="L1847" s="396" t="s">
        <v>147</v>
      </c>
    </row>
    <row r="1848" spans="1:12">
      <c r="A1848" s="396"/>
      <c r="B1848" s="396"/>
      <c r="C1848" s="396"/>
      <c r="D1848" s="396" t="s">
        <v>2326</v>
      </c>
      <c r="E1848" s="397" t="s">
        <v>145</v>
      </c>
      <c r="F1848" s="429" t="s">
        <v>14046</v>
      </c>
      <c r="G1848" s="430">
        <v>7031</v>
      </c>
      <c r="H1848" s="431" t="s">
        <v>444</v>
      </c>
      <c r="I1848" s="430" t="s">
        <v>413</v>
      </c>
      <c r="J1848" s="396"/>
      <c r="K1848" s="432">
        <v>6.57</v>
      </c>
      <c r="L1848" s="396" t="s">
        <v>147</v>
      </c>
    </row>
    <row r="1849" spans="1:12">
      <c r="A1849" s="396"/>
      <c r="B1849" s="396"/>
      <c r="C1849" s="396"/>
      <c r="D1849" s="396" t="s">
        <v>2326</v>
      </c>
      <c r="E1849" s="397" t="s">
        <v>145</v>
      </c>
      <c r="F1849" s="429" t="s">
        <v>14046</v>
      </c>
      <c r="G1849" s="430">
        <v>7030</v>
      </c>
      <c r="H1849" s="431" t="s">
        <v>310</v>
      </c>
      <c r="I1849" s="430" t="s">
        <v>279</v>
      </c>
      <c r="J1849" s="396"/>
      <c r="K1849" s="432">
        <v>258.69</v>
      </c>
      <c r="L1849" s="396" t="s">
        <v>147</v>
      </c>
    </row>
    <row r="1850" spans="1:12">
      <c r="A1850" s="396"/>
      <c r="B1850" s="396"/>
      <c r="C1850" s="396"/>
      <c r="D1850" s="396" t="s">
        <v>2326</v>
      </c>
      <c r="E1850" s="397" t="s">
        <v>145</v>
      </c>
      <c r="F1850" s="429" t="s">
        <v>14046</v>
      </c>
      <c r="G1850" s="430">
        <v>102947</v>
      </c>
      <c r="H1850" s="431" t="s">
        <v>13073</v>
      </c>
      <c r="I1850" s="430" t="s">
        <v>413</v>
      </c>
      <c r="J1850" s="396"/>
      <c r="K1850" s="432">
        <v>0</v>
      </c>
      <c r="L1850" s="396" t="s">
        <v>147</v>
      </c>
    </row>
    <row r="1851" spans="1:12">
      <c r="A1851" s="396"/>
      <c r="B1851" s="396"/>
      <c r="C1851" s="396"/>
      <c r="D1851" s="396" t="s">
        <v>2326</v>
      </c>
      <c r="E1851" s="397" t="s">
        <v>145</v>
      </c>
      <c r="F1851" s="429" t="s">
        <v>14046</v>
      </c>
      <c r="G1851" s="430">
        <v>102946</v>
      </c>
      <c r="H1851" s="431" t="s">
        <v>13074</v>
      </c>
      <c r="I1851" s="430" t="s">
        <v>279</v>
      </c>
      <c r="J1851" s="396"/>
      <c r="K1851" s="432">
        <v>0</v>
      </c>
      <c r="L1851" s="396" t="s">
        <v>147</v>
      </c>
    </row>
    <row r="1852" spans="1:12">
      <c r="A1852" s="396"/>
      <c r="B1852" s="396"/>
      <c r="C1852" s="396"/>
      <c r="D1852" s="396" t="s">
        <v>2326</v>
      </c>
      <c r="E1852" s="397" t="s">
        <v>145</v>
      </c>
      <c r="F1852" s="429" t="s">
        <v>14046</v>
      </c>
      <c r="G1852" s="430">
        <v>104092</v>
      </c>
      <c r="H1852" s="431" t="s">
        <v>541</v>
      </c>
      <c r="I1852" s="430" t="s">
        <v>413</v>
      </c>
      <c r="J1852" s="396"/>
      <c r="K1852" s="432">
        <v>0.05</v>
      </c>
      <c r="L1852" s="396" t="s">
        <v>147</v>
      </c>
    </row>
    <row r="1853" spans="1:12">
      <c r="A1853" s="396"/>
      <c r="B1853" s="396"/>
      <c r="C1853" s="396"/>
      <c r="D1853" s="396" t="s">
        <v>2326</v>
      </c>
      <c r="E1853" s="397" t="s">
        <v>145</v>
      </c>
      <c r="F1853" s="429" t="s">
        <v>14046</v>
      </c>
      <c r="G1853" s="430">
        <v>104091</v>
      </c>
      <c r="H1853" s="431" t="s">
        <v>409</v>
      </c>
      <c r="I1853" s="430" t="s">
        <v>279</v>
      </c>
      <c r="J1853" s="396"/>
      <c r="K1853" s="432">
        <v>0.69</v>
      </c>
      <c r="L1853" s="396" t="s">
        <v>147</v>
      </c>
    </row>
    <row r="1854" spans="1:12">
      <c r="A1854" s="396"/>
      <c r="B1854" s="396"/>
      <c r="C1854" s="396"/>
      <c r="D1854" s="396" t="s">
        <v>2326</v>
      </c>
      <c r="E1854" s="397" t="s">
        <v>145</v>
      </c>
      <c r="F1854" s="429" t="s">
        <v>14046</v>
      </c>
      <c r="G1854" s="430">
        <v>104098</v>
      </c>
      <c r="H1854" s="431" t="s">
        <v>542</v>
      </c>
      <c r="I1854" s="430" t="s">
        <v>413</v>
      </c>
      <c r="J1854" s="396"/>
      <c r="K1854" s="432">
        <v>0.06</v>
      </c>
      <c r="L1854" s="396" t="s">
        <v>147</v>
      </c>
    </row>
    <row r="1855" spans="1:12">
      <c r="A1855" s="396"/>
      <c r="B1855" s="396"/>
      <c r="C1855" s="396"/>
      <c r="D1855" s="396" t="s">
        <v>2326</v>
      </c>
      <c r="E1855" s="397" t="s">
        <v>145</v>
      </c>
      <c r="F1855" s="429" t="s">
        <v>14046</v>
      </c>
      <c r="G1855" s="430">
        <v>104097</v>
      </c>
      <c r="H1855" s="431" t="s">
        <v>410</v>
      </c>
      <c r="I1855" s="430" t="s">
        <v>279</v>
      </c>
      <c r="J1855" s="396"/>
      <c r="K1855" s="432">
        <v>0.95</v>
      </c>
      <c r="L1855" s="396" t="s">
        <v>147</v>
      </c>
    </row>
    <row r="1856" spans="1:12">
      <c r="A1856" s="396"/>
      <c r="B1856" s="396"/>
      <c r="C1856" s="396"/>
      <c r="D1856" s="396" t="s">
        <v>2326</v>
      </c>
      <c r="E1856" s="397" t="s">
        <v>145</v>
      </c>
      <c r="F1856" s="429" t="s">
        <v>14046</v>
      </c>
      <c r="G1856" s="430">
        <v>102905</v>
      </c>
      <c r="H1856" s="431" t="s">
        <v>13075</v>
      </c>
      <c r="I1856" s="430" t="s">
        <v>413</v>
      </c>
      <c r="J1856" s="396"/>
      <c r="K1856" s="432">
        <v>0</v>
      </c>
      <c r="L1856" s="396" t="s">
        <v>147</v>
      </c>
    </row>
    <row r="1857" spans="1:12">
      <c r="A1857" s="396"/>
      <c r="B1857" s="396"/>
      <c r="C1857" s="396"/>
      <c r="D1857" s="396" t="s">
        <v>2326</v>
      </c>
      <c r="E1857" s="397" t="s">
        <v>145</v>
      </c>
      <c r="F1857" s="429" t="s">
        <v>14046</v>
      </c>
      <c r="G1857" s="430">
        <v>102904</v>
      </c>
      <c r="H1857" s="431" t="s">
        <v>13076</v>
      </c>
      <c r="I1857" s="430" t="s">
        <v>279</v>
      </c>
      <c r="J1857" s="396"/>
      <c r="K1857" s="432">
        <v>0</v>
      </c>
      <c r="L1857" s="396" t="s">
        <v>147</v>
      </c>
    </row>
    <row r="1858" spans="1:12">
      <c r="A1858" s="396"/>
      <c r="B1858" s="396"/>
      <c r="C1858" s="396"/>
      <c r="D1858" s="396" t="s">
        <v>2326</v>
      </c>
      <c r="E1858" s="397" t="s">
        <v>145</v>
      </c>
      <c r="F1858" s="429" t="s">
        <v>14046</v>
      </c>
      <c r="G1858" s="430">
        <v>89031</v>
      </c>
      <c r="H1858" s="431" t="s">
        <v>460</v>
      </c>
      <c r="I1858" s="430" t="s">
        <v>413</v>
      </c>
      <c r="J1858" s="396"/>
      <c r="K1858" s="432">
        <v>75.150000000000006</v>
      </c>
      <c r="L1858" s="396" t="s">
        <v>147</v>
      </c>
    </row>
    <row r="1859" spans="1:12">
      <c r="A1859" s="396"/>
      <c r="B1859" s="396"/>
      <c r="C1859" s="396"/>
      <c r="D1859" s="396" t="s">
        <v>2326</v>
      </c>
      <c r="E1859" s="397" t="s">
        <v>145</v>
      </c>
      <c r="F1859" s="429" t="s">
        <v>14046</v>
      </c>
      <c r="G1859" s="430">
        <v>89032</v>
      </c>
      <c r="H1859" s="431" t="s">
        <v>329</v>
      </c>
      <c r="I1859" s="430" t="s">
        <v>279</v>
      </c>
      <c r="J1859" s="396"/>
      <c r="K1859" s="432">
        <v>198.33</v>
      </c>
      <c r="L1859" s="396" t="s">
        <v>147</v>
      </c>
    </row>
    <row r="1860" spans="1:12">
      <c r="A1860" s="396"/>
      <c r="B1860" s="396"/>
      <c r="C1860" s="396"/>
      <c r="D1860" s="396" t="s">
        <v>2326</v>
      </c>
      <c r="E1860" s="397" t="s">
        <v>145</v>
      </c>
      <c r="F1860" s="429" t="s">
        <v>14046</v>
      </c>
      <c r="G1860" s="430">
        <v>88844</v>
      </c>
      <c r="H1860" s="431" t="s">
        <v>457</v>
      </c>
      <c r="I1860" s="430" t="s">
        <v>413</v>
      </c>
      <c r="J1860" s="396"/>
      <c r="K1860" s="432">
        <v>77.53</v>
      </c>
      <c r="L1860" s="396" t="s">
        <v>147</v>
      </c>
    </row>
    <row r="1861" spans="1:12">
      <c r="A1861" s="396"/>
      <c r="B1861" s="396"/>
      <c r="C1861" s="396"/>
      <c r="D1861" s="396" t="s">
        <v>2326</v>
      </c>
      <c r="E1861" s="397" t="s">
        <v>145</v>
      </c>
      <c r="F1861" s="429" t="s">
        <v>14046</v>
      </c>
      <c r="G1861" s="430">
        <v>88843</v>
      </c>
      <c r="H1861" s="431" t="s">
        <v>326</v>
      </c>
      <c r="I1861" s="430" t="s">
        <v>279</v>
      </c>
      <c r="J1861" s="396"/>
      <c r="K1861" s="432">
        <v>218.69</v>
      </c>
      <c r="L1861" s="396" t="s">
        <v>147</v>
      </c>
    </row>
    <row r="1862" spans="1:12">
      <c r="A1862" s="396"/>
      <c r="B1862" s="396"/>
      <c r="C1862" s="396"/>
      <c r="D1862" s="396" t="s">
        <v>2326</v>
      </c>
      <c r="E1862" s="397" t="s">
        <v>145</v>
      </c>
      <c r="F1862" s="429" t="s">
        <v>14046</v>
      </c>
      <c r="G1862" s="430">
        <v>5853</v>
      </c>
      <c r="H1862" s="431" t="s">
        <v>424</v>
      </c>
      <c r="I1862" s="430" t="s">
        <v>413</v>
      </c>
      <c r="J1862" s="396"/>
      <c r="K1862" s="432">
        <v>90.26</v>
      </c>
      <c r="L1862" s="396" t="s">
        <v>147</v>
      </c>
    </row>
    <row r="1863" spans="1:12">
      <c r="A1863" s="396"/>
      <c r="B1863" s="396"/>
      <c r="C1863" s="396"/>
      <c r="D1863" s="396" t="s">
        <v>2326</v>
      </c>
      <c r="E1863" s="397" t="s">
        <v>145</v>
      </c>
      <c r="F1863" s="429" t="s">
        <v>14046</v>
      </c>
      <c r="G1863" s="430">
        <v>5851</v>
      </c>
      <c r="H1863" s="431" t="s">
        <v>292</v>
      </c>
      <c r="I1863" s="430" t="s">
        <v>279</v>
      </c>
      <c r="J1863" s="396"/>
      <c r="K1863" s="432">
        <v>262.20999999999998</v>
      </c>
      <c r="L1863" s="396" t="s">
        <v>147</v>
      </c>
    </row>
    <row r="1864" spans="1:12">
      <c r="A1864" s="396"/>
      <c r="B1864" s="396"/>
      <c r="C1864" s="396"/>
      <c r="D1864" s="396" t="s">
        <v>2326</v>
      </c>
      <c r="E1864" s="397" t="s">
        <v>145</v>
      </c>
      <c r="F1864" s="429" t="s">
        <v>14046</v>
      </c>
      <c r="G1864" s="430">
        <v>5849</v>
      </c>
      <c r="H1864" s="431" t="s">
        <v>423</v>
      </c>
      <c r="I1864" s="430" t="s">
        <v>413</v>
      </c>
      <c r="J1864" s="396"/>
      <c r="K1864" s="432">
        <v>89.86</v>
      </c>
      <c r="L1864" s="396" t="s">
        <v>147</v>
      </c>
    </row>
    <row r="1865" spans="1:12">
      <c r="A1865" s="396"/>
      <c r="B1865" s="396"/>
      <c r="C1865" s="396"/>
      <c r="D1865" s="396" t="s">
        <v>2326</v>
      </c>
      <c r="E1865" s="397" t="s">
        <v>145</v>
      </c>
      <c r="F1865" s="429" t="s">
        <v>14046</v>
      </c>
      <c r="G1865" s="430">
        <v>5847</v>
      </c>
      <c r="H1865" s="431" t="s">
        <v>291</v>
      </c>
      <c r="I1865" s="430" t="s">
        <v>279</v>
      </c>
      <c r="J1865" s="396"/>
      <c r="K1865" s="432">
        <v>273.3</v>
      </c>
      <c r="L1865" s="396" t="s">
        <v>147</v>
      </c>
    </row>
    <row r="1866" spans="1:12">
      <c r="A1866" s="396"/>
      <c r="B1866" s="396"/>
      <c r="C1866" s="396"/>
      <c r="D1866" s="396" t="s">
        <v>2326</v>
      </c>
      <c r="E1866" s="397" t="s">
        <v>145</v>
      </c>
      <c r="F1866" s="429" t="s">
        <v>14046</v>
      </c>
      <c r="G1866" s="430">
        <v>5857</v>
      </c>
      <c r="H1866" s="431" t="s">
        <v>425</v>
      </c>
      <c r="I1866" s="430" t="s">
        <v>413</v>
      </c>
      <c r="J1866" s="396"/>
      <c r="K1866" s="432">
        <v>240.63</v>
      </c>
      <c r="L1866" s="396" t="s">
        <v>147</v>
      </c>
    </row>
    <row r="1867" spans="1:12">
      <c r="A1867" s="396"/>
      <c r="B1867" s="396"/>
      <c r="C1867" s="396"/>
      <c r="D1867" s="396" t="s">
        <v>2326</v>
      </c>
      <c r="E1867" s="397" t="s">
        <v>145</v>
      </c>
      <c r="F1867" s="429" t="s">
        <v>14046</v>
      </c>
      <c r="G1867" s="430">
        <v>5855</v>
      </c>
      <c r="H1867" s="431" t="s">
        <v>293</v>
      </c>
      <c r="I1867" s="430" t="s">
        <v>279</v>
      </c>
      <c r="J1867" s="396"/>
      <c r="K1867" s="432">
        <v>717.26</v>
      </c>
      <c r="L1867" s="396" t="s">
        <v>147</v>
      </c>
    </row>
    <row r="1868" spans="1:12">
      <c r="A1868" s="396"/>
      <c r="B1868" s="396"/>
      <c r="C1868" s="396"/>
      <c r="D1868" s="396" t="s">
        <v>4433</v>
      </c>
      <c r="E1868" s="397" t="s">
        <v>145</v>
      </c>
      <c r="F1868" s="429" t="s">
        <v>13332</v>
      </c>
      <c r="G1868" s="430">
        <v>96021</v>
      </c>
      <c r="H1868" s="431" t="s">
        <v>532</v>
      </c>
      <c r="I1868" s="430" t="s">
        <v>413</v>
      </c>
      <c r="J1868" s="396"/>
      <c r="K1868" s="432">
        <v>50.73</v>
      </c>
      <c r="L1868" s="396" t="s">
        <v>147</v>
      </c>
    </row>
    <row r="1869" spans="1:12">
      <c r="A1869" s="396"/>
      <c r="B1869" s="396"/>
      <c r="C1869" s="396"/>
      <c r="D1869" s="396" t="s">
        <v>4433</v>
      </c>
      <c r="E1869" s="397" t="s">
        <v>145</v>
      </c>
      <c r="F1869" s="429" t="s">
        <v>13332</v>
      </c>
      <c r="G1869" s="430">
        <v>96020</v>
      </c>
      <c r="H1869" s="431" t="s">
        <v>400</v>
      </c>
      <c r="I1869" s="430" t="s">
        <v>279</v>
      </c>
      <c r="J1869" s="396"/>
      <c r="K1869" s="432">
        <v>166.37</v>
      </c>
      <c r="L1869" s="396" t="s">
        <v>147</v>
      </c>
    </row>
    <row r="1870" spans="1:12">
      <c r="A1870" s="396"/>
      <c r="B1870" s="396"/>
      <c r="C1870" s="396"/>
      <c r="D1870" s="396" t="s">
        <v>4433</v>
      </c>
      <c r="E1870" s="397" t="s">
        <v>145</v>
      </c>
      <c r="F1870" s="429" t="s">
        <v>13332</v>
      </c>
      <c r="G1870" s="430">
        <v>96014</v>
      </c>
      <c r="H1870" s="431" t="s">
        <v>531</v>
      </c>
      <c r="I1870" s="430" t="s">
        <v>413</v>
      </c>
      <c r="J1870" s="396"/>
      <c r="K1870" s="432">
        <v>50.98</v>
      </c>
      <c r="L1870" s="396" t="s">
        <v>147</v>
      </c>
    </row>
    <row r="1871" spans="1:12">
      <c r="A1871" s="396"/>
      <c r="B1871" s="396"/>
      <c r="C1871" s="396"/>
      <c r="D1871" s="396" t="s">
        <v>4433</v>
      </c>
      <c r="E1871" s="397" t="s">
        <v>145</v>
      </c>
      <c r="F1871" s="429" t="s">
        <v>13332</v>
      </c>
      <c r="G1871" s="430">
        <v>96013</v>
      </c>
      <c r="H1871" s="431" t="s">
        <v>399</v>
      </c>
      <c r="I1871" s="430" t="s">
        <v>279</v>
      </c>
      <c r="J1871" s="396"/>
      <c r="K1871" s="432">
        <v>166.84</v>
      </c>
      <c r="L1871" s="396" t="s">
        <v>147</v>
      </c>
    </row>
    <row r="1872" spans="1:12">
      <c r="A1872" s="396"/>
      <c r="B1872" s="396"/>
      <c r="C1872" s="396"/>
      <c r="D1872" s="396" t="s">
        <v>4433</v>
      </c>
      <c r="E1872" s="397" t="s">
        <v>145</v>
      </c>
      <c r="F1872" s="429" t="s">
        <v>13332</v>
      </c>
      <c r="G1872" s="430">
        <v>96029</v>
      </c>
      <c r="H1872" s="431" t="s">
        <v>533</v>
      </c>
      <c r="I1872" s="430" t="s">
        <v>413</v>
      </c>
      <c r="J1872" s="396"/>
      <c r="K1872" s="432">
        <v>44.77</v>
      </c>
      <c r="L1872" s="396" t="s">
        <v>147</v>
      </c>
    </row>
    <row r="1873" spans="1:12">
      <c r="A1873" s="396"/>
      <c r="B1873" s="396"/>
      <c r="C1873" s="396"/>
      <c r="D1873" s="396" t="s">
        <v>4433</v>
      </c>
      <c r="E1873" s="397" t="s">
        <v>145</v>
      </c>
      <c r="F1873" s="429" t="s">
        <v>13332</v>
      </c>
      <c r="G1873" s="430">
        <v>96028</v>
      </c>
      <c r="H1873" s="431" t="s">
        <v>401</v>
      </c>
      <c r="I1873" s="430" t="s">
        <v>279</v>
      </c>
      <c r="J1873" s="396"/>
      <c r="K1873" s="432">
        <v>127.15</v>
      </c>
      <c r="L1873" s="396" t="s">
        <v>147</v>
      </c>
    </row>
    <row r="1874" spans="1:12">
      <c r="A1874" s="396"/>
      <c r="B1874" s="396"/>
      <c r="C1874" s="396"/>
      <c r="D1874" s="396" t="s">
        <v>4433</v>
      </c>
      <c r="E1874" s="397" t="s">
        <v>145</v>
      </c>
      <c r="F1874" s="429" t="s">
        <v>13332</v>
      </c>
      <c r="G1874" s="430">
        <v>96155</v>
      </c>
      <c r="H1874" s="431" t="s">
        <v>535</v>
      </c>
      <c r="I1874" s="430" t="s">
        <v>413</v>
      </c>
      <c r="J1874" s="396"/>
      <c r="K1874" s="432">
        <v>45.02</v>
      </c>
      <c r="L1874" s="396" t="s">
        <v>147</v>
      </c>
    </row>
    <row r="1875" spans="1:12">
      <c r="A1875" s="396"/>
      <c r="B1875" s="396"/>
      <c r="C1875" s="396"/>
      <c r="D1875" s="396" t="s">
        <v>4433</v>
      </c>
      <c r="E1875" s="397" t="s">
        <v>145</v>
      </c>
      <c r="F1875" s="429" t="s">
        <v>13332</v>
      </c>
      <c r="G1875" s="430">
        <v>96157</v>
      </c>
      <c r="H1875" s="431" t="s">
        <v>403</v>
      </c>
      <c r="I1875" s="430" t="s">
        <v>279</v>
      </c>
      <c r="J1875" s="396"/>
      <c r="K1875" s="432">
        <v>127.62</v>
      </c>
      <c r="L1875" s="396" t="s">
        <v>147</v>
      </c>
    </row>
    <row r="1876" spans="1:12">
      <c r="A1876" s="396"/>
      <c r="B1876" s="396"/>
      <c r="C1876" s="396"/>
      <c r="D1876" s="396" t="s">
        <v>4433</v>
      </c>
      <c r="E1876" s="397" t="s">
        <v>145</v>
      </c>
      <c r="F1876" s="429" t="s">
        <v>13332</v>
      </c>
      <c r="G1876" s="430">
        <v>5845</v>
      </c>
      <c r="H1876" s="431" t="s">
        <v>422</v>
      </c>
      <c r="I1876" s="430" t="s">
        <v>413</v>
      </c>
      <c r="J1876" s="396"/>
      <c r="K1876" s="432">
        <v>46.54</v>
      </c>
      <c r="L1876" s="396" t="s">
        <v>147</v>
      </c>
    </row>
    <row r="1877" spans="1:12">
      <c r="A1877" s="396"/>
      <c r="B1877" s="396"/>
      <c r="C1877" s="396"/>
      <c r="D1877" s="396" t="s">
        <v>4433</v>
      </c>
      <c r="E1877" s="397" t="s">
        <v>145</v>
      </c>
      <c r="F1877" s="429" t="s">
        <v>13332</v>
      </c>
      <c r="G1877" s="430">
        <v>5843</v>
      </c>
      <c r="H1877" s="431" t="s">
        <v>290</v>
      </c>
      <c r="I1877" s="430" t="s">
        <v>279</v>
      </c>
      <c r="J1877" s="396"/>
      <c r="K1877" s="432">
        <v>158.54</v>
      </c>
      <c r="L1877" s="396" t="s">
        <v>147</v>
      </c>
    </row>
    <row r="1878" spans="1:12">
      <c r="A1878" s="396"/>
      <c r="B1878" s="396"/>
      <c r="C1878" s="396"/>
      <c r="D1878" s="396" t="s">
        <v>4433</v>
      </c>
      <c r="E1878" s="397" t="s">
        <v>145</v>
      </c>
      <c r="F1878" s="429" t="s">
        <v>13332</v>
      </c>
      <c r="G1878" s="430">
        <v>89036</v>
      </c>
      <c r="H1878" s="431" t="s">
        <v>461</v>
      </c>
      <c r="I1878" s="430" t="s">
        <v>413</v>
      </c>
      <c r="J1878" s="396"/>
      <c r="K1878" s="432">
        <v>40.549999999999997</v>
      </c>
      <c r="L1878" s="396" t="s">
        <v>147</v>
      </c>
    </row>
    <row r="1879" spans="1:12">
      <c r="A1879" s="396"/>
      <c r="B1879" s="396"/>
      <c r="C1879" s="396"/>
      <c r="D1879" s="396" t="s">
        <v>1796</v>
      </c>
      <c r="E1879" s="397" t="s">
        <v>145</v>
      </c>
      <c r="F1879" s="429" t="s">
        <v>13332</v>
      </c>
      <c r="G1879" s="430">
        <v>89035</v>
      </c>
      <c r="H1879" s="431" t="s">
        <v>330</v>
      </c>
      <c r="I1879" s="430" t="s">
        <v>279</v>
      </c>
      <c r="J1879" s="396"/>
      <c r="K1879" s="432">
        <v>119.29</v>
      </c>
      <c r="L1879" s="396" t="s">
        <v>147</v>
      </c>
    </row>
    <row r="1880" spans="1:12">
      <c r="A1880" s="396"/>
      <c r="B1880" s="396"/>
      <c r="C1880" s="396"/>
      <c r="D1880" s="396" t="s">
        <v>543</v>
      </c>
      <c r="E1880" s="397" t="s">
        <v>145</v>
      </c>
      <c r="F1880" s="429" t="s">
        <v>13332</v>
      </c>
      <c r="G1880" s="430">
        <v>102911</v>
      </c>
      <c r="H1880" s="431" t="s">
        <v>13077</v>
      </c>
      <c r="I1880" s="430" t="s">
        <v>413</v>
      </c>
      <c r="J1880" s="396"/>
      <c r="K1880" s="432">
        <v>0</v>
      </c>
      <c r="L1880" s="396" t="s">
        <v>147</v>
      </c>
    </row>
    <row r="1881" spans="1:12">
      <c r="A1881" s="396"/>
      <c r="B1881" s="396"/>
      <c r="C1881" s="396"/>
      <c r="D1881" s="396" t="s">
        <v>2326</v>
      </c>
      <c r="E1881" s="397" t="s">
        <v>145</v>
      </c>
      <c r="F1881" s="429" t="s">
        <v>14046</v>
      </c>
      <c r="G1881" s="430">
        <v>102910</v>
      </c>
      <c r="H1881" s="431" t="s">
        <v>13078</v>
      </c>
      <c r="I1881" s="430" t="s">
        <v>279</v>
      </c>
      <c r="J1881" s="396"/>
      <c r="K1881" s="432">
        <v>0</v>
      </c>
      <c r="L1881" s="396" t="s">
        <v>147</v>
      </c>
    </row>
    <row r="1882" spans="1:12">
      <c r="A1882" s="396"/>
      <c r="B1882" s="396"/>
      <c r="C1882" s="396"/>
      <c r="D1882" s="396" t="s">
        <v>1166</v>
      </c>
      <c r="E1882" s="397" t="s">
        <v>145</v>
      </c>
      <c r="F1882" s="429" t="s">
        <v>14046</v>
      </c>
      <c r="G1882" s="430">
        <v>93440</v>
      </c>
      <c r="H1882" s="431" t="s">
        <v>518</v>
      </c>
      <c r="I1882" s="430" t="s">
        <v>413</v>
      </c>
      <c r="J1882" s="396"/>
      <c r="K1882" s="432">
        <v>123.89</v>
      </c>
      <c r="L1882" s="396" t="s">
        <v>147</v>
      </c>
    </row>
    <row r="1883" spans="1:12">
      <c r="A1883" s="396"/>
      <c r="B1883" s="396"/>
      <c r="C1883" s="396"/>
      <c r="D1883" s="396" t="s">
        <v>2326</v>
      </c>
      <c r="E1883" s="397" t="s">
        <v>145</v>
      </c>
      <c r="F1883" s="429" t="s">
        <v>14046</v>
      </c>
      <c r="G1883" s="430">
        <v>93439</v>
      </c>
      <c r="H1883" s="431" t="s">
        <v>385</v>
      </c>
      <c r="I1883" s="430" t="s">
        <v>279</v>
      </c>
      <c r="J1883" s="396"/>
      <c r="K1883" s="432">
        <v>241.68</v>
      </c>
      <c r="L1883" s="396" t="s">
        <v>147</v>
      </c>
    </row>
    <row r="1884" spans="1:12">
      <c r="A1884" s="396"/>
      <c r="B1884" s="396"/>
      <c r="C1884" s="396"/>
      <c r="D1884" s="396" t="s">
        <v>2326</v>
      </c>
      <c r="E1884" s="397" t="s">
        <v>145</v>
      </c>
      <c r="F1884" s="429" t="s">
        <v>14046</v>
      </c>
      <c r="G1884" s="430">
        <v>100648</v>
      </c>
      <c r="H1884" s="431" t="s">
        <v>540</v>
      </c>
      <c r="I1884" s="430" t="s">
        <v>413</v>
      </c>
      <c r="J1884" s="396"/>
      <c r="K1884" s="432">
        <v>591.38</v>
      </c>
      <c r="L1884" s="396" t="s">
        <v>147</v>
      </c>
    </row>
    <row r="1885" spans="1:12">
      <c r="A1885" s="396"/>
      <c r="B1885" s="396"/>
      <c r="C1885" s="396"/>
      <c r="D1885" s="396" t="s">
        <v>2326</v>
      </c>
      <c r="E1885" s="397" t="s">
        <v>145</v>
      </c>
      <c r="F1885" s="429" t="s">
        <v>14046</v>
      </c>
      <c r="G1885" s="430">
        <v>100647</v>
      </c>
      <c r="H1885" s="431" t="s">
        <v>407</v>
      </c>
      <c r="I1885" s="430" t="s">
        <v>279</v>
      </c>
      <c r="J1885" s="396"/>
      <c r="K1885" s="432">
        <v>6420.55</v>
      </c>
      <c r="L1885" s="396" t="s">
        <v>147</v>
      </c>
    </row>
    <row r="1886" spans="1:12">
      <c r="A1886" s="396"/>
      <c r="B1886" s="396"/>
      <c r="C1886" s="396"/>
      <c r="D1886" s="396" t="s">
        <v>2185</v>
      </c>
      <c r="E1886" s="397" t="s">
        <v>145</v>
      </c>
      <c r="F1886" s="429" t="s">
        <v>14046</v>
      </c>
      <c r="G1886" s="430">
        <v>5829</v>
      </c>
      <c r="H1886" s="431" t="s">
        <v>419</v>
      </c>
      <c r="I1886" s="430" t="s">
        <v>413</v>
      </c>
      <c r="J1886" s="396"/>
      <c r="K1886" s="432">
        <v>154.44999999999999</v>
      </c>
      <c r="L1886" s="396" t="s">
        <v>147</v>
      </c>
    </row>
    <row r="1887" spans="1:12">
      <c r="A1887" s="396"/>
      <c r="B1887" s="396"/>
      <c r="C1887" s="396"/>
      <c r="D1887" s="396" t="s">
        <v>2185</v>
      </c>
      <c r="E1887" s="397" t="s">
        <v>145</v>
      </c>
      <c r="F1887" s="429" t="s">
        <v>14046</v>
      </c>
      <c r="G1887" s="430">
        <v>5823</v>
      </c>
      <c r="H1887" s="431" t="s">
        <v>286</v>
      </c>
      <c r="I1887" s="430" t="s">
        <v>279</v>
      </c>
      <c r="J1887" s="396"/>
      <c r="K1887" s="432">
        <v>211.01</v>
      </c>
      <c r="L1887" s="396" t="s">
        <v>147</v>
      </c>
    </row>
    <row r="1888" spans="1:12">
      <c r="A1888" s="396"/>
      <c r="B1888" s="396"/>
      <c r="C1888" s="396"/>
      <c r="D1888" s="396" t="s">
        <v>2185</v>
      </c>
      <c r="E1888" s="397" t="s">
        <v>145</v>
      </c>
      <c r="F1888" s="429" t="s">
        <v>14046</v>
      </c>
      <c r="G1888" s="430">
        <v>106095</v>
      </c>
      <c r="H1888" s="431" t="s">
        <v>13079</v>
      </c>
      <c r="I1888" s="430" t="s">
        <v>413</v>
      </c>
      <c r="J1888" s="396"/>
      <c r="K1888" s="432">
        <v>107.8</v>
      </c>
      <c r="L1888" s="396" t="s">
        <v>147</v>
      </c>
    </row>
    <row r="1889" spans="1:12">
      <c r="A1889" s="396"/>
      <c r="B1889" s="396"/>
      <c r="C1889" s="396"/>
      <c r="D1889" s="396" t="s">
        <v>2326</v>
      </c>
      <c r="E1889" s="397" t="s">
        <v>145</v>
      </c>
      <c r="F1889" s="429" t="s">
        <v>14046</v>
      </c>
      <c r="G1889" s="430">
        <v>106094</v>
      </c>
      <c r="H1889" s="431" t="s">
        <v>13080</v>
      </c>
      <c r="I1889" s="430" t="s">
        <v>279</v>
      </c>
      <c r="J1889" s="396"/>
      <c r="K1889" s="432">
        <v>327.45999999999998</v>
      </c>
      <c r="L1889" s="396" t="s">
        <v>147</v>
      </c>
    </row>
    <row r="1890" spans="1:12">
      <c r="A1890" s="396"/>
      <c r="B1890" s="396"/>
      <c r="C1890" s="396"/>
      <c r="D1890" s="396" t="s">
        <v>4500</v>
      </c>
      <c r="E1890" s="397" t="s">
        <v>145</v>
      </c>
      <c r="F1890" s="429" t="s">
        <v>13083</v>
      </c>
      <c r="G1890" s="430">
        <v>100642</v>
      </c>
      <c r="H1890" s="431" t="s">
        <v>539</v>
      </c>
      <c r="I1890" s="430" t="s">
        <v>413</v>
      </c>
      <c r="J1890" s="396"/>
      <c r="K1890" s="432">
        <v>296.64999999999998</v>
      </c>
      <c r="L1890" s="396" t="s">
        <v>147</v>
      </c>
    </row>
    <row r="1891" spans="1:12">
      <c r="A1891" s="396"/>
      <c r="B1891" s="396"/>
      <c r="C1891" s="396"/>
      <c r="D1891" s="396" t="s">
        <v>4500</v>
      </c>
      <c r="E1891" s="397" t="s">
        <v>145</v>
      </c>
      <c r="F1891" s="429" t="s">
        <v>13083</v>
      </c>
      <c r="G1891" s="430">
        <v>100641</v>
      </c>
      <c r="H1891" s="431" t="s">
        <v>406</v>
      </c>
      <c r="I1891" s="430" t="s">
        <v>279</v>
      </c>
      <c r="J1891" s="396"/>
      <c r="K1891" s="432">
        <v>4681.32</v>
      </c>
      <c r="L1891" s="396" t="s">
        <v>147</v>
      </c>
    </row>
    <row r="1892" spans="1:12">
      <c r="A1892" s="396"/>
      <c r="B1892" s="396"/>
      <c r="C1892" s="396"/>
      <c r="D1892" s="396" t="s">
        <v>4500</v>
      </c>
      <c r="E1892" s="397" t="s">
        <v>145</v>
      </c>
      <c r="F1892" s="429" t="s">
        <v>13083</v>
      </c>
      <c r="G1892" s="430">
        <v>93434</v>
      </c>
      <c r="H1892" s="431" t="s">
        <v>517</v>
      </c>
      <c r="I1892" s="430" t="s">
        <v>413</v>
      </c>
      <c r="J1892" s="396"/>
      <c r="K1892" s="432">
        <v>326.14999999999998</v>
      </c>
      <c r="L1892" s="396" t="s">
        <v>147</v>
      </c>
    </row>
    <row r="1893" spans="1:12">
      <c r="A1893" s="396"/>
      <c r="B1893" s="396"/>
      <c r="C1893" s="396"/>
      <c r="D1893" s="396" t="s">
        <v>4500</v>
      </c>
      <c r="E1893" s="397" t="s">
        <v>145</v>
      </c>
      <c r="F1893" s="429" t="s">
        <v>13083</v>
      </c>
      <c r="G1893" s="430">
        <v>93433</v>
      </c>
      <c r="H1893" s="431" t="s">
        <v>384</v>
      </c>
      <c r="I1893" s="430" t="s">
        <v>279</v>
      </c>
      <c r="J1893" s="396"/>
      <c r="K1893" s="432">
        <v>2597.6</v>
      </c>
      <c r="L1893" s="396" t="s">
        <v>147</v>
      </c>
    </row>
    <row r="1894" spans="1:12">
      <c r="A1894" s="396"/>
      <c r="B1894" s="396"/>
      <c r="C1894" s="396"/>
      <c r="D1894" s="396" t="s">
        <v>4500</v>
      </c>
      <c r="E1894" s="397" t="s">
        <v>145</v>
      </c>
      <c r="F1894" s="429" t="s">
        <v>13083</v>
      </c>
      <c r="G1894" s="430">
        <v>95122</v>
      </c>
      <c r="H1894" s="431" t="s">
        <v>519</v>
      </c>
      <c r="I1894" s="430" t="s">
        <v>413</v>
      </c>
      <c r="J1894" s="396"/>
      <c r="K1894" s="432">
        <v>210.22</v>
      </c>
      <c r="L1894" s="396" t="s">
        <v>147</v>
      </c>
    </row>
    <row r="1895" spans="1:12">
      <c r="A1895" s="396"/>
      <c r="B1895" s="396"/>
      <c r="C1895" s="396"/>
      <c r="D1895" s="396" t="s">
        <v>4500</v>
      </c>
      <c r="E1895" s="397" t="s">
        <v>145</v>
      </c>
      <c r="F1895" s="429" t="s">
        <v>13083</v>
      </c>
      <c r="G1895" s="430">
        <v>95121</v>
      </c>
      <c r="H1895" s="431" t="s">
        <v>386</v>
      </c>
      <c r="I1895" s="430" t="s">
        <v>279</v>
      </c>
      <c r="J1895" s="396"/>
      <c r="K1895" s="432">
        <v>348.57</v>
      </c>
      <c r="L1895" s="396" t="s">
        <v>147</v>
      </c>
    </row>
    <row r="1896" spans="1:12">
      <c r="A1896" s="396"/>
      <c r="B1896" s="396"/>
      <c r="C1896" s="396"/>
      <c r="D1896" s="396" t="s">
        <v>4500</v>
      </c>
      <c r="E1896" s="397" t="s">
        <v>145</v>
      </c>
      <c r="F1896" s="429" t="s">
        <v>13083</v>
      </c>
      <c r="G1896" s="430">
        <v>103662</v>
      </c>
      <c r="H1896" s="431" t="s">
        <v>13081</v>
      </c>
      <c r="I1896" s="430" t="s">
        <v>413</v>
      </c>
      <c r="J1896" s="396"/>
      <c r="K1896" s="432">
        <v>0</v>
      </c>
      <c r="L1896" s="396" t="s">
        <v>147</v>
      </c>
    </row>
    <row r="1897" spans="1:12">
      <c r="A1897" s="396"/>
      <c r="B1897" s="396"/>
      <c r="C1897" s="396"/>
      <c r="D1897" s="396" t="s">
        <v>4500</v>
      </c>
      <c r="E1897" s="397" t="s">
        <v>145</v>
      </c>
      <c r="F1897" s="429" t="s">
        <v>13083</v>
      </c>
      <c r="G1897" s="430">
        <v>103661</v>
      </c>
      <c r="H1897" s="431" t="s">
        <v>13082</v>
      </c>
      <c r="I1897" s="430" t="s">
        <v>279</v>
      </c>
      <c r="J1897" s="396"/>
      <c r="K1897" s="432">
        <v>0</v>
      </c>
      <c r="L1897" s="396" t="s">
        <v>147</v>
      </c>
    </row>
    <row r="1898" spans="1:12">
      <c r="A1898" s="396"/>
      <c r="B1898" s="396"/>
      <c r="C1898" s="396"/>
      <c r="D1898" s="396" t="s">
        <v>4500</v>
      </c>
      <c r="E1898" s="397" t="s">
        <v>145</v>
      </c>
      <c r="F1898" s="429" t="s">
        <v>13083</v>
      </c>
      <c r="G1898" s="430">
        <v>5841</v>
      </c>
      <c r="H1898" s="431" t="s">
        <v>421</v>
      </c>
      <c r="I1898" s="430" t="s">
        <v>413</v>
      </c>
      <c r="J1898" s="396"/>
      <c r="K1898" s="432">
        <v>4.68</v>
      </c>
      <c r="L1898" s="396" t="s">
        <v>147</v>
      </c>
    </row>
    <row r="1899" spans="1:12">
      <c r="A1899" s="396"/>
      <c r="B1899" s="396"/>
      <c r="C1899" s="396"/>
      <c r="D1899" s="396" t="s">
        <v>4500</v>
      </c>
      <c r="E1899" s="397" t="s">
        <v>145</v>
      </c>
      <c r="F1899" s="429" t="s">
        <v>13083</v>
      </c>
      <c r="G1899" s="430">
        <v>5839</v>
      </c>
      <c r="H1899" s="431" t="s">
        <v>289</v>
      </c>
      <c r="I1899" s="430" t="s">
        <v>279</v>
      </c>
      <c r="J1899" s="396"/>
      <c r="K1899" s="432">
        <v>9.31</v>
      </c>
      <c r="L1899" s="396" t="s">
        <v>147</v>
      </c>
    </row>
    <row r="1900" spans="1:12">
      <c r="A1900" s="396"/>
      <c r="B1900" s="396"/>
      <c r="C1900" s="396"/>
      <c r="D1900" s="396" t="s">
        <v>4500</v>
      </c>
      <c r="E1900" s="397" t="s">
        <v>145</v>
      </c>
      <c r="F1900" s="429" t="s">
        <v>13083</v>
      </c>
      <c r="G1900" s="430">
        <v>90587</v>
      </c>
      <c r="H1900" s="431" t="s">
        <v>472</v>
      </c>
      <c r="I1900" s="430" t="s">
        <v>413</v>
      </c>
      <c r="J1900" s="396"/>
      <c r="K1900" s="432">
        <v>0.55000000000000004</v>
      </c>
      <c r="L1900" s="396" t="s">
        <v>147</v>
      </c>
    </row>
    <row r="1901" spans="1:12">
      <c r="A1901" s="396"/>
      <c r="B1901" s="396"/>
      <c r="C1901" s="396"/>
      <c r="D1901" s="396" t="s">
        <v>4500</v>
      </c>
      <c r="E1901" s="397" t="s">
        <v>145</v>
      </c>
      <c r="F1901" s="429" t="s">
        <v>13083</v>
      </c>
      <c r="G1901" s="430">
        <v>90586</v>
      </c>
      <c r="H1901" s="431" t="s">
        <v>341</v>
      </c>
      <c r="I1901" s="430" t="s">
        <v>279</v>
      </c>
      <c r="J1901" s="396"/>
      <c r="K1901" s="432">
        <v>1.35</v>
      </c>
      <c r="L1901" s="396" t="s">
        <v>147</v>
      </c>
    </row>
    <row r="1902" spans="1:12">
      <c r="A1902" s="396"/>
      <c r="B1902" s="396"/>
      <c r="C1902" s="396"/>
      <c r="D1902" s="396" t="s">
        <v>4500</v>
      </c>
      <c r="E1902" s="397" t="s">
        <v>145</v>
      </c>
      <c r="F1902" s="429" t="s">
        <v>13083</v>
      </c>
      <c r="G1902" s="430">
        <v>106392</v>
      </c>
      <c r="H1902" s="431" t="s">
        <v>15852</v>
      </c>
      <c r="I1902" s="430" t="s">
        <v>413</v>
      </c>
      <c r="J1902" s="396"/>
      <c r="K1902" s="432">
        <v>108.8</v>
      </c>
      <c r="L1902" s="396" t="s">
        <v>147</v>
      </c>
    </row>
    <row r="1903" spans="1:12">
      <c r="A1903" s="396"/>
      <c r="B1903" s="396"/>
      <c r="C1903" s="396"/>
      <c r="D1903" s="396" t="s">
        <v>4500</v>
      </c>
      <c r="E1903" s="397" t="s">
        <v>145</v>
      </c>
      <c r="F1903" s="429" t="s">
        <v>13083</v>
      </c>
      <c r="G1903" s="430">
        <v>106389</v>
      </c>
      <c r="H1903" s="431" t="s">
        <v>15853</v>
      </c>
      <c r="I1903" s="430" t="s">
        <v>279</v>
      </c>
      <c r="J1903" s="396"/>
      <c r="K1903" s="432">
        <v>299.70999999999998</v>
      </c>
      <c r="L1903" s="396" t="s">
        <v>147</v>
      </c>
    </row>
    <row r="1904" spans="1:12">
      <c r="A1904" s="396"/>
      <c r="B1904" s="396"/>
      <c r="C1904" s="396"/>
      <c r="D1904" s="396" t="s">
        <v>4500</v>
      </c>
      <c r="E1904" s="397" t="s">
        <v>145</v>
      </c>
      <c r="F1904" s="429" t="s">
        <v>13083</v>
      </c>
      <c r="G1904" s="430">
        <v>106391</v>
      </c>
      <c r="H1904" s="431" t="s">
        <v>15854</v>
      </c>
      <c r="I1904" s="430" t="s">
        <v>413</v>
      </c>
      <c r="J1904" s="396"/>
      <c r="K1904" s="432">
        <v>224.72</v>
      </c>
      <c r="L1904" s="396" t="s">
        <v>147</v>
      </c>
    </row>
    <row r="1905" spans="1:12">
      <c r="A1905" s="396"/>
      <c r="B1905" s="396"/>
      <c r="C1905" s="396"/>
      <c r="D1905" s="396" t="s">
        <v>4500</v>
      </c>
      <c r="E1905" s="397" t="s">
        <v>145</v>
      </c>
      <c r="F1905" s="429" t="s">
        <v>13083</v>
      </c>
      <c r="G1905" s="430">
        <v>106388</v>
      </c>
      <c r="H1905" s="431" t="s">
        <v>15855</v>
      </c>
      <c r="I1905" s="430" t="s">
        <v>279</v>
      </c>
      <c r="J1905" s="396"/>
      <c r="K1905" s="432">
        <v>572.91999999999996</v>
      </c>
      <c r="L1905" s="396" t="s">
        <v>147</v>
      </c>
    </row>
    <row r="1906" spans="1:12">
      <c r="A1906" s="396"/>
      <c r="B1906" s="396"/>
      <c r="C1906" s="396"/>
      <c r="D1906" s="396" t="s">
        <v>4500</v>
      </c>
      <c r="E1906" s="397" t="s">
        <v>145</v>
      </c>
      <c r="F1906" s="429" t="s">
        <v>13083</v>
      </c>
      <c r="G1906" s="430">
        <v>5837</v>
      </c>
      <c r="H1906" s="431" t="s">
        <v>420</v>
      </c>
      <c r="I1906" s="430" t="s">
        <v>413</v>
      </c>
      <c r="J1906" s="396"/>
      <c r="K1906" s="432">
        <v>126.85</v>
      </c>
      <c r="L1906" s="396" t="s">
        <v>147</v>
      </c>
    </row>
    <row r="1907" spans="1:12">
      <c r="A1907" s="396"/>
      <c r="B1907" s="396"/>
      <c r="C1907" s="396"/>
      <c r="D1907" s="396" t="s">
        <v>4495</v>
      </c>
      <c r="E1907" s="397" t="s">
        <v>145</v>
      </c>
      <c r="F1907" s="429" t="s">
        <v>13083</v>
      </c>
      <c r="G1907" s="430">
        <v>5835</v>
      </c>
      <c r="H1907" s="431" t="s">
        <v>288</v>
      </c>
      <c r="I1907" s="430" t="s">
        <v>279</v>
      </c>
      <c r="J1907" s="396"/>
      <c r="K1907" s="432">
        <v>335.14</v>
      </c>
      <c r="L1907" s="396" t="s">
        <v>147</v>
      </c>
    </row>
    <row r="1908" spans="1:12">
      <c r="A1908" s="396"/>
      <c r="B1908" s="396"/>
      <c r="C1908" s="396"/>
      <c r="D1908" s="396" t="s">
        <v>4495</v>
      </c>
      <c r="E1908" s="397" t="s">
        <v>145</v>
      </c>
      <c r="F1908" s="429" t="s">
        <v>13083</v>
      </c>
      <c r="G1908" s="430">
        <v>89257</v>
      </c>
      <c r="H1908" s="431" t="s">
        <v>335</v>
      </c>
      <c r="I1908" s="430" t="s">
        <v>279</v>
      </c>
      <c r="J1908" s="396"/>
      <c r="K1908" s="432">
        <v>290.22000000000003</v>
      </c>
      <c r="L1908" s="396" t="s">
        <v>147</v>
      </c>
    </row>
    <row r="1909" spans="1:12">
      <c r="A1909" s="396"/>
      <c r="B1909" s="396"/>
      <c r="C1909" s="396"/>
      <c r="D1909" s="396" t="s">
        <v>1856</v>
      </c>
      <c r="E1909" s="397" t="s">
        <v>145</v>
      </c>
      <c r="F1909" s="429" t="s">
        <v>13272</v>
      </c>
      <c r="G1909" s="430">
        <v>89258</v>
      </c>
      <c r="H1909" s="431" t="s">
        <v>467</v>
      </c>
      <c r="I1909" s="430" t="s">
        <v>413</v>
      </c>
      <c r="J1909" s="396"/>
      <c r="K1909" s="432">
        <v>108.19</v>
      </c>
      <c r="L1909" s="396" t="s">
        <v>147</v>
      </c>
    </row>
    <row r="1910" spans="1:12">
      <c r="A1910" s="396"/>
      <c r="B1910" s="396"/>
      <c r="C1910" s="396"/>
      <c r="D1910" s="396" t="s">
        <v>3204</v>
      </c>
      <c r="E1910" s="397" t="s">
        <v>145</v>
      </c>
      <c r="F1910" s="429" t="s">
        <v>12976</v>
      </c>
      <c r="G1910" s="430">
        <v>106393</v>
      </c>
      <c r="H1910" s="431" t="s">
        <v>15856</v>
      </c>
      <c r="I1910" s="430" t="s">
        <v>413</v>
      </c>
      <c r="J1910" s="396"/>
      <c r="K1910" s="432">
        <v>124.72</v>
      </c>
      <c r="L1910" s="396" t="s">
        <v>147</v>
      </c>
    </row>
    <row r="1911" spans="1:12">
      <c r="A1911" s="396"/>
      <c r="B1911" s="396"/>
      <c r="C1911" s="396"/>
      <c r="D1911" s="396" t="s">
        <v>3204</v>
      </c>
      <c r="E1911" s="397" t="s">
        <v>145</v>
      </c>
      <c r="F1911" s="429" t="s">
        <v>12976</v>
      </c>
      <c r="G1911" s="430">
        <v>106390</v>
      </c>
      <c r="H1911" s="431" t="s">
        <v>15857</v>
      </c>
      <c r="I1911" s="430" t="s">
        <v>279</v>
      </c>
      <c r="J1911" s="396"/>
      <c r="K1911" s="432">
        <v>319</v>
      </c>
      <c r="L1911" s="396" t="s">
        <v>147</v>
      </c>
    </row>
    <row r="1912" spans="1:12">
      <c r="A1912" s="396"/>
      <c r="B1912" s="396"/>
      <c r="C1912" s="396"/>
      <c r="D1912" s="396" t="s">
        <v>2326</v>
      </c>
      <c r="E1912" s="397" t="s">
        <v>145</v>
      </c>
      <c r="F1912" s="429" t="s">
        <v>13086</v>
      </c>
      <c r="G1912" s="430">
        <v>97621</v>
      </c>
      <c r="H1912" s="431" t="s">
        <v>7440</v>
      </c>
      <c r="I1912" s="430" t="s">
        <v>1164</v>
      </c>
      <c r="J1912" s="396"/>
      <c r="K1912" s="432">
        <v>106.21</v>
      </c>
      <c r="L1912" s="396" t="s">
        <v>147</v>
      </c>
    </row>
    <row r="1913" spans="1:12">
      <c r="A1913" s="396"/>
      <c r="B1913" s="396"/>
      <c r="C1913" s="396"/>
      <c r="D1913" s="396" t="s">
        <v>2326</v>
      </c>
      <c r="E1913" s="397" t="s">
        <v>145</v>
      </c>
      <c r="F1913" s="429" t="s">
        <v>13086</v>
      </c>
      <c r="G1913" s="430">
        <v>97622</v>
      </c>
      <c r="H1913" s="431" t="s">
        <v>7441</v>
      </c>
      <c r="I1913" s="430" t="s">
        <v>1164</v>
      </c>
      <c r="J1913" s="396"/>
      <c r="K1913" s="432">
        <v>51.76</v>
      </c>
      <c r="L1913" s="396" t="s">
        <v>147</v>
      </c>
    </row>
    <row r="1914" spans="1:12">
      <c r="A1914" s="396"/>
      <c r="B1914" s="396"/>
      <c r="C1914" s="396"/>
      <c r="D1914" s="396" t="s">
        <v>2326</v>
      </c>
      <c r="E1914" s="397" t="s">
        <v>145</v>
      </c>
      <c r="F1914" s="429" t="s">
        <v>13086</v>
      </c>
      <c r="G1914" s="430">
        <v>97623</v>
      </c>
      <c r="H1914" s="431" t="s">
        <v>7442</v>
      </c>
      <c r="I1914" s="430" t="s">
        <v>1164</v>
      </c>
      <c r="J1914" s="396"/>
      <c r="K1914" s="432">
        <v>158.58000000000001</v>
      </c>
      <c r="L1914" s="396" t="s">
        <v>147</v>
      </c>
    </row>
    <row r="1915" spans="1:12">
      <c r="A1915" s="396"/>
      <c r="B1915" s="396"/>
      <c r="C1915" s="396"/>
      <c r="D1915" s="396" t="s">
        <v>2326</v>
      </c>
      <c r="E1915" s="397" t="s">
        <v>145</v>
      </c>
      <c r="F1915" s="429" t="s">
        <v>13086</v>
      </c>
      <c r="G1915" s="430">
        <v>97624</v>
      </c>
      <c r="H1915" s="431" t="s">
        <v>7443</v>
      </c>
      <c r="I1915" s="430" t="s">
        <v>1164</v>
      </c>
      <c r="J1915" s="396"/>
      <c r="K1915" s="432">
        <v>97.33</v>
      </c>
      <c r="L1915" s="396" t="s">
        <v>147</v>
      </c>
    </row>
    <row r="1916" spans="1:12">
      <c r="A1916" s="396"/>
      <c r="B1916" s="396"/>
      <c r="C1916" s="396"/>
      <c r="D1916" s="396" t="s">
        <v>3584</v>
      </c>
      <c r="E1916" s="397" t="s">
        <v>145</v>
      </c>
      <c r="F1916" s="429" t="s">
        <v>13559</v>
      </c>
      <c r="G1916" s="430">
        <v>97625</v>
      </c>
      <c r="H1916" s="431" t="s">
        <v>7444</v>
      </c>
      <c r="I1916" s="430" t="s">
        <v>1164</v>
      </c>
      <c r="J1916" s="396"/>
      <c r="K1916" s="432">
        <v>48.45</v>
      </c>
      <c r="L1916" s="396" t="s">
        <v>147</v>
      </c>
    </row>
    <row r="1917" spans="1:12">
      <c r="A1917" s="396"/>
      <c r="B1917" s="396"/>
      <c r="C1917" s="396"/>
      <c r="D1917" s="396" t="s">
        <v>3584</v>
      </c>
      <c r="E1917" s="397" t="s">
        <v>145</v>
      </c>
      <c r="F1917" s="429" t="s">
        <v>13559</v>
      </c>
      <c r="G1917" s="430">
        <v>104791</v>
      </c>
      <c r="H1917" s="431" t="s">
        <v>7486</v>
      </c>
      <c r="I1917" s="430" t="s">
        <v>121</v>
      </c>
      <c r="J1917" s="396"/>
      <c r="K1917" s="432">
        <v>4.84</v>
      </c>
      <c r="L1917" s="396" t="s">
        <v>147</v>
      </c>
    </row>
    <row r="1918" spans="1:12">
      <c r="A1918" s="396"/>
      <c r="B1918" s="396"/>
      <c r="C1918" s="396"/>
      <c r="D1918" s="396" t="s">
        <v>3584</v>
      </c>
      <c r="E1918" s="397" t="s">
        <v>145</v>
      </c>
      <c r="F1918" s="429" t="s">
        <v>13559</v>
      </c>
      <c r="G1918" s="430">
        <v>97631</v>
      </c>
      <c r="H1918" s="431" t="s">
        <v>7449</v>
      </c>
      <c r="I1918" s="430" t="s">
        <v>121</v>
      </c>
      <c r="J1918" s="396"/>
      <c r="K1918" s="432">
        <v>10.42</v>
      </c>
      <c r="L1918" s="396" t="s">
        <v>147</v>
      </c>
    </row>
    <row r="1919" spans="1:12">
      <c r="A1919" s="396"/>
      <c r="B1919" s="396"/>
      <c r="C1919" s="396"/>
      <c r="D1919" s="396" t="s">
        <v>3584</v>
      </c>
      <c r="E1919" s="397" t="s">
        <v>145</v>
      </c>
      <c r="F1919" s="429" t="s">
        <v>13559</v>
      </c>
      <c r="G1919" s="430">
        <v>97630</v>
      </c>
      <c r="H1919" s="431" t="s">
        <v>13084</v>
      </c>
      <c r="I1919" s="430" t="s">
        <v>1164</v>
      </c>
      <c r="J1919" s="396"/>
      <c r="K1919" s="432">
        <v>0</v>
      </c>
      <c r="L1919" s="396" t="s">
        <v>147</v>
      </c>
    </row>
    <row r="1920" spans="1:12">
      <c r="A1920" s="396"/>
      <c r="B1920" s="396"/>
      <c r="C1920" s="396"/>
      <c r="D1920" s="396" t="s">
        <v>3584</v>
      </c>
      <c r="E1920" s="397" t="s">
        <v>145</v>
      </c>
      <c r="F1920" s="429" t="s">
        <v>13559</v>
      </c>
      <c r="G1920" s="430">
        <v>104796</v>
      </c>
      <c r="H1920" s="431" t="s">
        <v>7491</v>
      </c>
      <c r="I1920" s="430" t="s">
        <v>146</v>
      </c>
      <c r="J1920" s="396"/>
      <c r="K1920" s="432">
        <v>11.93</v>
      </c>
      <c r="L1920" s="396" t="s">
        <v>147</v>
      </c>
    </row>
    <row r="1921" spans="1:12">
      <c r="A1921" s="396"/>
      <c r="B1921" s="396"/>
      <c r="C1921" s="396"/>
      <c r="D1921" s="396" t="s">
        <v>3584</v>
      </c>
      <c r="E1921" s="397" t="s">
        <v>145</v>
      </c>
      <c r="F1921" s="429" t="s">
        <v>13559</v>
      </c>
      <c r="G1921" s="430">
        <v>97628</v>
      </c>
      <c r="H1921" s="431" t="s">
        <v>7447</v>
      </c>
      <c r="I1921" s="430" t="s">
        <v>1164</v>
      </c>
      <c r="J1921" s="396"/>
      <c r="K1921" s="432">
        <v>242.31</v>
      </c>
      <c r="L1921" s="396" t="s">
        <v>147</v>
      </c>
    </row>
    <row r="1922" spans="1:12">
      <c r="A1922" s="396"/>
      <c r="B1922" s="396"/>
      <c r="C1922" s="396"/>
      <c r="D1922" s="396" t="s">
        <v>2326</v>
      </c>
      <c r="E1922" s="397" t="s">
        <v>145</v>
      </c>
      <c r="F1922" s="429" t="s">
        <v>13889</v>
      </c>
      <c r="G1922" s="430">
        <v>97629</v>
      </c>
      <c r="H1922" s="431" t="s">
        <v>7448</v>
      </c>
      <c r="I1922" s="430" t="s">
        <v>1164</v>
      </c>
      <c r="J1922" s="396"/>
      <c r="K1922" s="432">
        <v>64.55</v>
      </c>
      <c r="L1922" s="396" t="s">
        <v>147</v>
      </c>
    </row>
    <row r="1923" spans="1:12">
      <c r="A1923" s="396"/>
      <c r="B1923" s="396"/>
      <c r="C1923" s="396"/>
      <c r="D1923" s="396" t="s">
        <v>2326</v>
      </c>
      <c r="E1923" s="397" t="s">
        <v>145</v>
      </c>
      <c r="F1923" s="429" t="s">
        <v>13889</v>
      </c>
      <c r="G1923" s="430">
        <v>97626</v>
      </c>
      <c r="H1923" s="431" t="s">
        <v>7445</v>
      </c>
      <c r="I1923" s="430" t="s">
        <v>1164</v>
      </c>
      <c r="J1923" s="396"/>
      <c r="K1923" s="432">
        <v>520.27</v>
      </c>
      <c r="L1923" s="396" t="s">
        <v>147</v>
      </c>
    </row>
    <row r="1924" spans="1:12">
      <c r="A1924" s="396"/>
      <c r="B1924" s="396"/>
      <c r="C1924" s="396"/>
      <c r="D1924" s="396" t="s">
        <v>3454</v>
      </c>
      <c r="E1924" s="397" t="s">
        <v>145</v>
      </c>
      <c r="F1924" s="429" t="s">
        <v>13949</v>
      </c>
      <c r="G1924" s="430">
        <v>97627</v>
      </c>
      <c r="H1924" s="431" t="s">
        <v>7446</v>
      </c>
      <c r="I1924" s="430" t="s">
        <v>1164</v>
      </c>
      <c r="J1924" s="396"/>
      <c r="K1924" s="432">
        <v>138.62</v>
      </c>
      <c r="L1924" s="396" t="s">
        <v>147</v>
      </c>
    </row>
    <row r="1925" spans="1:12">
      <c r="A1925" s="396"/>
      <c r="B1925" s="396"/>
      <c r="C1925" s="396"/>
      <c r="D1925" s="396" t="s">
        <v>3454</v>
      </c>
      <c r="E1925" s="397" t="s">
        <v>145</v>
      </c>
      <c r="F1925" s="429" t="s">
        <v>13949</v>
      </c>
      <c r="G1925" s="430">
        <v>104789</v>
      </c>
      <c r="H1925" s="431" t="s">
        <v>7484</v>
      </c>
      <c r="I1925" s="430" t="s">
        <v>1164</v>
      </c>
      <c r="J1925" s="396"/>
      <c r="K1925" s="432">
        <v>182.19</v>
      </c>
      <c r="L1925" s="396" t="s">
        <v>147</v>
      </c>
    </row>
    <row r="1926" spans="1:12">
      <c r="A1926" s="396"/>
      <c r="B1926" s="396"/>
      <c r="C1926" s="396"/>
      <c r="D1926" s="396" t="s">
        <v>3454</v>
      </c>
      <c r="E1926" s="397" t="s">
        <v>145</v>
      </c>
      <c r="F1926" s="429" t="s">
        <v>13949</v>
      </c>
      <c r="G1926" s="430">
        <v>104790</v>
      </c>
      <c r="H1926" s="431" t="s">
        <v>7485</v>
      </c>
      <c r="I1926" s="430" t="s">
        <v>1164</v>
      </c>
      <c r="J1926" s="396"/>
      <c r="K1926" s="432">
        <v>89.6</v>
      </c>
      <c r="L1926" s="396" t="s">
        <v>147</v>
      </c>
    </row>
    <row r="1927" spans="1:12">
      <c r="A1927" s="396"/>
      <c r="B1927" s="396"/>
      <c r="C1927" s="396"/>
      <c r="D1927" s="396" t="s">
        <v>3454</v>
      </c>
      <c r="E1927" s="397" t="s">
        <v>145</v>
      </c>
      <c r="F1927" s="429" t="s">
        <v>13949</v>
      </c>
      <c r="G1927" s="430">
        <v>97633</v>
      </c>
      <c r="H1927" s="431" t="s">
        <v>7451</v>
      </c>
      <c r="I1927" s="430" t="s">
        <v>121</v>
      </c>
      <c r="J1927" s="396"/>
      <c r="K1927" s="432">
        <v>20.8</v>
      </c>
      <c r="L1927" s="396" t="s">
        <v>147</v>
      </c>
    </row>
    <row r="1928" spans="1:12">
      <c r="A1928" s="396"/>
      <c r="B1928" s="396"/>
      <c r="C1928" s="396"/>
      <c r="D1928" s="396" t="s">
        <v>3454</v>
      </c>
      <c r="E1928" s="397" t="s">
        <v>145</v>
      </c>
      <c r="F1928" s="429" t="s">
        <v>13949</v>
      </c>
      <c r="G1928" s="430">
        <v>97634</v>
      </c>
      <c r="H1928" s="431" t="s">
        <v>7452</v>
      </c>
      <c r="I1928" s="430" t="s">
        <v>121</v>
      </c>
      <c r="J1928" s="396"/>
      <c r="K1928" s="432">
        <v>5.54</v>
      </c>
      <c r="L1928" s="396" t="s">
        <v>147</v>
      </c>
    </row>
    <row r="1929" spans="1:12">
      <c r="A1929" s="396"/>
      <c r="B1929" s="396"/>
      <c r="C1929" s="396"/>
      <c r="D1929" s="396" t="s">
        <v>3454</v>
      </c>
      <c r="E1929" s="397" t="s">
        <v>145</v>
      </c>
      <c r="F1929" s="429" t="s">
        <v>13949</v>
      </c>
      <c r="G1929" s="430">
        <v>97632</v>
      </c>
      <c r="H1929" s="431" t="s">
        <v>7450</v>
      </c>
      <c r="I1929" s="430" t="s">
        <v>146</v>
      </c>
      <c r="J1929" s="396"/>
      <c r="K1929" s="432">
        <v>2.38</v>
      </c>
      <c r="L1929" s="396" t="s">
        <v>147</v>
      </c>
    </row>
    <row r="1930" spans="1:12">
      <c r="A1930" s="396"/>
      <c r="B1930" s="396"/>
      <c r="C1930" s="396"/>
      <c r="D1930" s="396" t="s">
        <v>3454</v>
      </c>
      <c r="E1930" s="397" t="s">
        <v>145</v>
      </c>
      <c r="F1930" s="429" t="s">
        <v>13949</v>
      </c>
      <c r="G1930" s="430">
        <v>97636</v>
      </c>
      <c r="H1930" s="431" t="s">
        <v>7454</v>
      </c>
      <c r="I1930" s="430" t="s">
        <v>121</v>
      </c>
      <c r="J1930" s="396"/>
      <c r="K1930" s="432">
        <v>20.9</v>
      </c>
      <c r="L1930" s="396" t="s">
        <v>147</v>
      </c>
    </row>
    <row r="1931" spans="1:12">
      <c r="A1931" s="396"/>
      <c r="B1931" s="396"/>
      <c r="C1931" s="396"/>
      <c r="D1931" s="396" t="s">
        <v>3454</v>
      </c>
      <c r="E1931" s="397" t="s">
        <v>145</v>
      </c>
      <c r="F1931" s="429" t="s">
        <v>13949</v>
      </c>
      <c r="G1931" s="430">
        <v>104797</v>
      </c>
      <c r="H1931" s="431" t="s">
        <v>7492</v>
      </c>
      <c r="I1931" s="430" t="s">
        <v>146</v>
      </c>
      <c r="J1931" s="396"/>
      <c r="K1931" s="432">
        <v>14.91</v>
      </c>
      <c r="L1931" s="396" t="s">
        <v>147</v>
      </c>
    </row>
    <row r="1932" spans="1:12">
      <c r="A1932" s="396"/>
      <c r="B1932" s="396"/>
      <c r="C1932" s="396"/>
      <c r="D1932" s="396" t="s">
        <v>3454</v>
      </c>
      <c r="E1932" s="397" t="s">
        <v>145</v>
      </c>
      <c r="F1932" s="429" t="s">
        <v>13949</v>
      </c>
      <c r="G1932" s="430">
        <v>104803</v>
      </c>
      <c r="H1932" s="431" t="s">
        <v>7498</v>
      </c>
      <c r="I1932" s="430" t="s">
        <v>146</v>
      </c>
      <c r="J1932" s="396"/>
      <c r="K1932" s="432">
        <v>4.41</v>
      </c>
      <c r="L1932" s="396" t="s">
        <v>147</v>
      </c>
    </row>
    <row r="1933" spans="1:12">
      <c r="A1933" s="396"/>
      <c r="B1933" s="396"/>
      <c r="C1933" s="396"/>
      <c r="D1933" s="396" t="s">
        <v>3454</v>
      </c>
      <c r="E1933" s="397" t="s">
        <v>145</v>
      </c>
      <c r="F1933" s="429" t="s">
        <v>13949</v>
      </c>
      <c r="G1933" s="430">
        <v>97664</v>
      </c>
      <c r="H1933" s="431" t="s">
        <v>7481</v>
      </c>
      <c r="I1933" s="430" t="s">
        <v>160</v>
      </c>
      <c r="J1933" s="396"/>
      <c r="K1933" s="432">
        <v>1.43</v>
      </c>
      <c r="L1933" s="396" t="s">
        <v>147</v>
      </c>
    </row>
    <row r="1934" spans="1:12">
      <c r="A1934" s="396"/>
      <c r="B1934" s="396"/>
      <c r="C1934" s="396"/>
      <c r="D1934" s="396" t="s">
        <v>3454</v>
      </c>
      <c r="E1934" s="397" t="s">
        <v>145</v>
      </c>
      <c r="F1934" s="429" t="s">
        <v>13949</v>
      </c>
      <c r="G1934" s="430">
        <v>104801</v>
      </c>
      <c r="H1934" s="431" t="s">
        <v>7496</v>
      </c>
      <c r="I1934" s="430" t="s">
        <v>121</v>
      </c>
      <c r="J1934" s="396"/>
      <c r="K1934" s="432">
        <v>12.87</v>
      </c>
      <c r="L1934" s="396" t="s">
        <v>147</v>
      </c>
    </row>
    <row r="1935" spans="1:12">
      <c r="A1935" s="396"/>
      <c r="B1935" s="396"/>
      <c r="C1935" s="396"/>
      <c r="D1935" s="396" t="s">
        <v>3454</v>
      </c>
      <c r="E1935" s="397" t="s">
        <v>145</v>
      </c>
      <c r="F1935" s="429" t="s">
        <v>13949</v>
      </c>
      <c r="G1935" s="430">
        <v>97661</v>
      </c>
      <c r="H1935" s="431" t="s">
        <v>7478</v>
      </c>
      <c r="I1935" s="430" t="s">
        <v>146</v>
      </c>
      <c r="J1935" s="396"/>
      <c r="K1935" s="432">
        <v>0.65</v>
      </c>
      <c r="L1935" s="396" t="s">
        <v>147</v>
      </c>
    </row>
    <row r="1936" spans="1:12">
      <c r="A1936" s="396"/>
      <c r="B1936" s="396"/>
      <c r="C1936" s="396"/>
      <c r="D1936" s="396" t="s">
        <v>3454</v>
      </c>
      <c r="E1936" s="397" t="s">
        <v>145</v>
      </c>
      <c r="F1936" s="429" t="s">
        <v>13949</v>
      </c>
      <c r="G1936" s="430">
        <v>104794</v>
      </c>
      <c r="H1936" s="431" t="s">
        <v>7489</v>
      </c>
      <c r="I1936" s="430" t="s">
        <v>146</v>
      </c>
      <c r="J1936" s="396"/>
      <c r="K1936" s="432">
        <v>0.88</v>
      </c>
      <c r="L1936" s="396" t="s">
        <v>147</v>
      </c>
    </row>
    <row r="1937" spans="1:12">
      <c r="A1937" s="396"/>
      <c r="B1937" s="396"/>
      <c r="C1937" s="396"/>
      <c r="D1937" s="396" t="s">
        <v>3454</v>
      </c>
      <c r="E1937" s="397" t="s">
        <v>145</v>
      </c>
      <c r="F1937" s="429" t="s">
        <v>13949</v>
      </c>
      <c r="G1937" s="430">
        <v>104795</v>
      </c>
      <c r="H1937" s="431" t="s">
        <v>7490</v>
      </c>
      <c r="I1937" s="430" t="s">
        <v>146</v>
      </c>
      <c r="J1937" s="396"/>
      <c r="K1937" s="432">
        <v>1.23</v>
      </c>
      <c r="L1937" s="396" t="s">
        <v>147</v>
      </c>
    </row>
    <row r="1938" spans="1:12">
      <c r="A1938" s="396"/>
      <c r="B1938" s="396"/>
      <c r="C1938" s="396"/>
      <c r="D1938" s="396" t="s">
        <v>3454</v>
      </c>
      <c r="E1938" s="397" t="s">
        <v>145</v>
      </c>
      <c r="F1938" s="429" t="s">
        <v>13949</v>
      </c>
      <c r="G1938" s="430">
        <v>104792</v>
      </c>
      <c r="H1938" s="431" t="s">
        <v>7487</v>
      </c>
      <c r="I1938" s="430" t="s">
        <v>146</v>
      </c>
      <c r="J1938" s="396"/>
      <c r="K1938" s="432">
        <v>0.36</v>
      </c>
      <c r="L1938" s="396" t="s">
        <v>147</v>
      </c>
    </row>
    <row r="1939" spans="1:12">
      <c r="A1939" s="396"/>
      <c r="B1939" s="396"/>
      <c r="C1939" s="396"/>
      <c r="D1939" s="396" t="s">
        <v>3454</v>
      </c>
      <c r="E1939" s="397" t="s">
        <v>145</v>
      </c>
      <c r="F1939" s="429" t="s">
        <v>13949</v>
      </c>
      <c r="G1939" s="430">
        <v>104793</v>
      </c>
      <c r="H1939" s="431" t="s">
        <v>7488</v>
      </c>
      <c r="I1939" s="430" t="s">
        <v>146</v>
      </c>
      <c r="J1939" s="396"/>
      <c r="K1939" s="432">
        <v>0.49</v>
      </c>
      <c r="L1939" s="396" t="s">
        <v>147</v>
      </c>
    </row>
    <row r="1940" spans="1:12">
      <c r="A1940" s="396"/>
      <c r="B1940" s="396"/>
      <c r="C1940" s="396"/>
      <c r="D1940" s="396" t="s">
        <v>3454</v>
      </c>
      <c r="E1940" s="397" t="s">
        <v>145</v>
      </c>
      <c r="F1940" s="429" t="s">
        <v>13949</v>
      </c>
      <c r="G1940" s="430">
        <v>104800</v>
      </c>
      <c r="H1940" s="431" t="s">
        <v>7495</v>
      </c>
      <c r="I1940" s="430" t="s">
        <v>146</v>
      </c>
      <c r="J1940" s="396"/>
      <c r="K1940" s="432">
        <v>8.4600000000000009</v>
      </c>
      <c r="L1940" s="396" t="s">
        <v>147</v>
      </c>
    </row>
    <row r="1941" spans="1:12">
      <c r="A1941" s="396"/>
      <c r="B1941" s="396"/>
      <c r="C1941" s="396"/>
      <c r="D1941" s="396" t="s">
        <v>3454</v>
      </c>
      <c r="E1941" s="397" t="s">
        <v>145</v>
      </c>
      <c r="F1941" s="429" t="s">
        <v>13949</v>
      </c>
      <c r="G1941" s="430">
        <v>97638</v>
      </c>
      <c r="H1941" s="431" t="s">
        <v>7456</v>
      </c>
      <c r="I1941" s="430" t="s">
        <v>121</v>
      </c>
      <c r="J1941" s="396"/>
      <c r="K1941" s="432">
        <v>7.31</v>
      </c>
      <c r="L1941" s="396" t="s">
        <v>147</v>
      </c>
    </row>
    <row r="1942" spans="1:12">
      <c r="A1942" s="396"/>
      <c r="B1942" s="396"/>
      <c r="C1942" s="396"/>
      <c r="D1942" s="396" t="s">
        <v>3454</v>
      </c>
      <c r="E1942" s="397" t="s">
        <v>145</v>
      </c>
      <c r="F1942" s="429" t="s">
        <v>13949</v>
      </c>
      <c r="G1942" s="430">
        <v>97641</v>
      </c>
      <c r="H1942" s="431" t="s">
        <v>7459</v>
      </c>
      <c r="I1942" s="430" t="s">
        <v>121</v>
      </c>
      <c r="J1942" s="396"/>
      <c r="K1942" s="432">
        <v>2.68</v>
      </c>
      <c r="L1942" s="396" t="s">
        <v>147</v>
      </c>
    </row>
    <row r="1943" spans="1:12">
      <c r="A1943" s="396"/>
      <c r="B1943" s="396"/>
      <c r="C1943" s="396"/>
      <c r="D1943" s="396" t="s">
        <v>3454</v>
      </c>
      <c r="E1943" s="397" t="s">
        <v>145</v>
      </c>
      <c r="F1943" s="429" t="s">
        <v>13949</v>
      </c>
      <c r="G1943" s="430">
        <v>97640</v>
      </c>
      <c r="H1943" s="431" t="s">
        <v>7458</v>
      </c>
      <c r="I1943" s="430" t="s">
        <v>121</v>
      </c>
      <c r="J1943" s="396"/>
      <c r="K1943" s="432">
        <v>1.7</v>
      </c>
      <c r="L1943" s="396" t="s">
        <v>147</v>
      </c>
    </row>
    <row r="1944" spans="1:12">
      <c r="A1944" s="396"/>
      <c r="B1944" s="396"/>
      <c r="C1944" s="396"/>
      <c r="D1944" s="396" t="s">
        <v>3454</v>
      </c>
      <c r="E1944" s="397" t="s">
        <v>145</v>
      </c>
      <c r="F1944" s="429" t="s">
        <v>13949</v>
      </c>
      <c r="G1944" s="430">
        <v>97660</v>
      </c>
      <c r="H1944" s="431" t="s">
        <v>7477</v>
      </c>
      <c r="I1944" s="430" t="s">
        <v>160</v>
      </c>
      <c r="J1944" s="396"/>
      <c r="K1944" s="432">
        <v>0.6</v>
      </c>
      <c r="L1944" s="396" t="s">
        <v>147</v>
      </c>
    </row>
    <row r="1945" spans="1:12">
      <c r="A1945" s="396"/>
      <c r="B1945" s="396"/>
      <c r="C1945" s="396"/>
      <c r="D1945" s="396" t="s">
        <v>3454</v>
      </c>
      <c r="E1945" s="397" t="s">
        <v>145</v>
      </c>
      <c r="F1945" s="429" t="s">
        <v>13949</v>
      </c>
      <c r="G1945" s="430">
        <v>97645</v>
      </c>
      <c r="H1945" s="431" t="s">
        <v>7463</v>
      </c>
      <c r="I1945" s="430" t="s">
        <v>121</v>
      </c>
      <c r="J1945" s="396"/>
      <c r="K1945" s="432">
        <v>22.47</v>
      </c>
      <c r="L1945" s="396" t="s">
        <v>147</v>
      </c>
    </row>
    <row r="1946" spans="1:12">
      <c r="A1946" s="396"/>
      <c r="B1946" s="396"/>
      <c r="C1946" s="396"/>
      <c r="D1946" s="396" t="s">
        <v>3454</v>
      </c>
      <c r="E1946" s="397" t="s">
        <v>145</v>
      </c>
      <c r="F1946" s="429" t="s">
        <v>13949</v>
      </c>
      <c r="G1946" s="430">
        <v>97663</v>
      </c>
      <c r="H1946" s="431" t="s">
        <v>7480</v>
      </c>
      <c r="I1946" s="430" t="s">
        <v>160</v>
      </c>
      <c r="J1946" s="396"/>
      <c r="K1946" s="432">
        <v>11.49</v>
      </c>
      <c r="L1946" s="396" t="s">
        <v>147</v>
      </c>
    </row>
    <row r="1947" spans="1:12">
      <c r="A1947" s="396"/>
      <c r="B1947" s="396"/>
      <c r="C1947" s="396"/>
      <c r="D1947" s="396" t="s">
        <v>3454</v>
      </c>
      <c r="E1947" s="397" t="s">
        <v>145</v>
      </c>
      <c r="F1947" s="429" t="s">
        <v>13949</v>
      </c>
      <c r="G1947" s="430">
        <v>97665</v>
      </c>
      <c r="H1947" s="431" t="s">
        <v>7482</v>
      </c>
      <c r="I1947" s="430" t="s">
        <v>160</v>
      </c>
      <c r="J1947" s="396"/>
      <c r="K1947" s="432">
        <v>1.64</v>
      </c>
      <c r="L1947" s="396" t="s">
        <v>147</v>
      </c>
    </row>
    <row r="1948" spans="1:12">
      <c r="A1948" s="396"/>
      <c r="B1948" s="396"/>
      <c r="C1948" s="396"/>
      <c r="D1948" s="396" t="s">
        <v>3454</v>
      </c>
      <c r="E1948" s="397" t="s">
        <v>145</v>
      </c>
      <c r="F1948" s="429" t="s">
        <v>13949</v>
      </c>
      <c r="G1948" s="430">
        <v>97666</v>
      </c>
      <c r="H1948" s="431" t="s">
        <v>7483</v>
      </c>
      <c r="I1948" s="430" t="s">
        <v>160</v>
      </c>
      <c r="J1948" s="396"/>
      <c r="K1948" s="432">
        <v>8.3699999999999992</v>
      </c>
      <c r="L1948" s="396" t="s">
        <v>147</v>
      </c>
    </row>
    <row r="1949" spans="1:12">
      <c r="A1949" s="396"/>
      <c r="B1949" s="396"/>
      <c r="C1949" s="396"/>
      <c r="D1949" s="396" t="s">
        <v>3454</v>
      </c>
      <c r="E1949" s="397" t="s">
        <v>145</v>
      </c>
      <c r="F1949" s="429" t="s">
        <v>13949</v>
      </c>
      <c r="G1949" s="430">
        <v>97635</v>
      </c>
      <c r="H1949" s="431" t="s">
        <v>7453</v>
      </c>
      <c r="I1949" s="430" t="s">
        <v>121</v>
      </c>
      <c r="J1949" s="396"/>
      <c r="K1949" s="432">
        <v>15.9</v>
      </c>
      <c r="L1949" s="396" t="s">
        <v>147</v>
      </c>
    </row>
    <row r="1950" spans="1:12">
      <c r="A1950" s="396"/>
      <c r="B1950" s="396"/>
      <c r="C1950" s="396"/>
      <c r="D1950" s="396" t="s">
        <v>3454</v>
      </c>
      <c r="E1950" s="397" t="s">
        <v>145</v>
      </c>
      <c r="F1950" s="429" t="s">
        <v>13949</v>
      </c>
      <c r="G1950" s="430">
        <v>97643</v>
      </c>
      <c r="H1950" s="431" t="s">
        <v>7461</v>
      </c>
      <c r="I1950" s="430" t="s">
        <v>121</v>
      </c>
      <c r="J1950" s="396"/>
      <c r="K1950" s="432">
        <v>23.92</v>
      </c>
      <c r="L1950" s="396" t="s">
        <v>147</v>
      </c>
    </row>
    <row r="1951" spans="1:12">
      <c r="A1951" s="396"/>
      <c r="B1951" s="396"/>
      <c r="C1951" s="396"/>
      <c r="D1951" s="396" t="s">
        <v>3454</v>
      </c>
      <c r="E1951" s="397" t="s">
        <v>145</v>
      </c>
      <c r="F1951" s="429" t="s">
        <v>13949</v>
      </c>
      <c r="G1951" s="430">
        <v>104799</v>
      </c>
      <c r="H1951" s="431" t="s">
        <v>7494</v>
      </c>
      <c r="I1951" s="430" t="s">
        <v>121</v>
      </c>
      <c r="J1951" s="396"/>
      <c r="K1951" s="432">
        <v>9.4600000000000009</v>
      </c>
      <c r="L1951" s="396" t="s">
        <v>147</v>
      </c>
    </row>
    <row r="1952" spans="1:12">
      <c r="A1952" s="396"/>
      <c r="B1952" s="396"/>
      <c r="C1952" s="396"/>
      <c r="D1952" s="396" t="s">
        <v>3454</v>
      </c>
      <c r="E1952" s="397" t="s">
        <v>145</v>
      </c>
      <c r="F1952" s="429" t="s">
        <v>13949</v>
      </c>
      <c r="G1952" s="430">
        <v>97639</v>
      </c>
      <c r="H1952" s="431" t="s">
        <v>7457</v>
      </c>
      <c r="I1952" s="430" t="s">
        <v>121</v>
      </c>
      <c r="J1952" s="396"/>
      <c r="K1952" s="432">
        <v>18.78</v>
      </c>
      <c r="L1952" s="396" t="s">
        <v>147</v>
      </c>
    </row>
    <row r="1953" spans="1:12">
      <c r="A1953" s="396"/>
      <c r="B1953" s="396"/>
      <c r="C1953" s="396"/>
      <c r="D1953" s="396" t="s">
        <v>3454</v>
      </c>
      <c r="E1953" s="397" t="s">
        <v>145</v>
      </c>
      <c r="F1953" s="429" t="s">
        <v>13949</v>
      </c>
      <c r="G1953" s="430">
        <v>97644</v>
      </c>
      <c r="H1953" s="431" t="s">
        <v>7462</v>
      </c>
      <c r="I1953" s="430" t="s">
        <v>121</v>
      </c>
      <c r="J1953" s="396"/>
      <c r="K1953" s="432">
        <v>8.6999999999999993</v>
      </c>
      <c r="L1953" s="396" t="s">
        <v>147</v>
      </c>
    </row>
    <row r="1954" spans="1:12">
      <c r="A1954" s="396"/>
      <c r="B1954" s="396"/>
      <c r="C1954" s="396"/>
      <c r="D1954" s="396" t="s">
        <v>3454</v>
      </c>
      <c r="E1954" s="397" t="s">
        <v>145</v>
      </c>
      <c r="F1954" s="429" t="s">
        <v>13949</v>
      </c>
      <c r="G1954" s="430">
        <v>97648</v>
      </c>
      <c r="H1954" s="431" t="s">
        <v>7465</v>
      </c>
      <c r="I1954" s="430" t="s">
        <v>121</v>
      </c>
      <c r="J1954" s="396"/>
      <c r="K1954" s="432">
        <v>1.93</v>
      </c>
      <c r="L1954" s="396" t="s">
        <v>147</v>
      </c>
    </row>
    <row r="1955" spans="1:12">
      <c r="A1955" s="396"/>
      <c r="B1955" s="396"/>
      <c r="C1955" s="396"/>
      <c r="D1955" s="396" t="s">
        <v>3454</v>
      </c>
      <c r="E1955" s="397" t="s">
        <v>145</v>
      </c>
      <c r="F1955" s="429" t="s">
        <v>13949</v>
      </c>
      <c r="G1955" s="430">
        <v>104798</v>
      </c>
      <c r="H1955" s="431" t="s">
        <v>7493</v>
      </c>
      <c r="I1955" s="430" t="s">
        <v>160</v>
      </c>
      <c r="J1955" s="396"/>
      <c r="K1955" s="432">
        <v>12.04</v>
      </c>
      <c r="L1955" s="396" t="s">
        <v>147</v>
      </c>
    </row>
    <row r="1956" spans="1:12">
      <c r="A1956" s="396"/>
      <c r="B1956" s="396"/>
      <c r="C1956" s="396"/>
      <c r="D1956" s="396" t="s">
        <v>3454</v>
      </c>
      <c r="E1956" s="397" t="s">
        <v>145</v>
      </c>
      <c r="F1956" s="429" t="s">
        <v>13949</v>
      </c>
      <c r="G1956" s="430">
        <v>97637</v>
      </c>
      <c r="H1956" s="431" t="s">
        <v>7455</v>
      </c>
      <c r="I1956" s="430" t="s">
        <v>121</v>
      </c>
      <c r="J1956" s="396"/>
      <c r="K1956" s="432">
        <v>2.5099999999999998</v>
      </c>
      <c r="L1956" s="396" t="s">
        <v>147</v>
      </c>
    </row>
    <row r="1957" spans="1:12">
      <c r="A1957" s="396"/>
      <c r="B1957" s="396"/>
      <c r="C1957" s="396"/>
      <c r="D1957" s="396" t="s">
        <v>2326</v>
      </c>
      <c r="E1957" s="397" t="s">
        <v>145</v>
      </c>
      <c r="F1957" s="429" t="s">
        <v>13949</v>
      </c>
      <c r="G1957" s="430">
        <v>104802</v>
      </c>
      <c r="H1957" s="431" t="s">
        <v>7497</v>
      </c>
      <c r="I1957" s="430" t="s">
        <v>121</v>
      </c>
      <c r="J1957" s="396"/>
      <c r="K1957" s="432">
        <v>8.56</v>
      </c>
      <c r="L1957" s="396" t="s">
        <v>147</v>
      </c>
    </row>
    <row r="1958" spans="1:12">
      <c r="A1958" s="396"/>
      <c r="B1958" s="396"/>
      <c r="C1958" s="396"/>
      <c r="D1958" s="396" t="s">
        <v>2326</v>
      </c>
      <c r="E1958" s="397" t="s">
        <v>145</v>
      </c>
      <c r="F1958" s="429" t="s">
        <v>13949</v>
      </c>
      <c r="G1958" s="430">
        <v>97647</v>
      </c>
      <c r="H1958" s="431" t="s">
        <v>7464</v>
      </c>
      <c r="I1958" s="430" t="s">
        <v>121</v>
      </c>
      <c r="J1958" s="396"/>
      <c r="K1958" s="432">
        <v>3.36</v>
      </c>
      <c r="L1958" s="396" t="s">
        <v>147</v>
      </c>
    </row>
    <row r="1959" spans="1:12">
      <c r="A1959" s="396"/>
      <c r="B1959" s="396"/>
      <c r="C1959" s="396"/>
      <c r="D1959" s="396" t="s">
        <v>2326</v>
      </c>
      <c r="E1959" s="397" t="s">
        <v>145</v>
      </c>
      <c r="F1959" s="429" t="s">
        <v>13949</v>
      </c>
      <c r="G1959" s="430">
        <v>97649</v>
      </c>
      <c r="H1959" s="431" t="s">
        <v>7466</v>
      </c>
      <c r="I1959" s="430" t="s">
        <v>121</v>
      </c>
      <c r="J1959" s="396"/>
      <c r="K1959" s="432">
        <v>4.3099999999999996</v>
      </c>
      <c r="L1959" s="396" t="s">
        <v>147</v>
      </c>
    </row>
    <row r="1960" spans="1:12">
      <c r="A1960" s="396"/>
      <c r="B1960" s="396"/>
      <c r="C1960" s="396"/>
      <c r="D1960" s="396" t="s">
        <v>2326</v>
      </c>
      <c r="E1960" s="397" t="s">
        <v>145</v>
      </c>
      <c r="F1960" s="429" t="s">
        <v>13949</v>
      </c>
      <c r="G1960" s="430">
        <v>97652</v>
      </c>
      <c r="H1960" s="431" t="s">
        <v>7469</v>
      </c>
      <c r="I1960" s="430" t="s">
        <v>160</v>
      </c>
      <c r="J1960" s="396"/>
      <c r="K1960" s="432">
        <v>179.07</v>
      </c>
      <c r="L1960" s="396" t="s">
        <v>147</v>
      </c>
    </row>
    <row r="1961" spans="1:12">
      <c r="A1961" s="396"/>
      <c r="B1961" s="396"/>
      <c r="C1961" s="396"/>
      <c r="D1961" s="396" t="s">
        <v>2326</v>
      </c>
      <c r="E1961" s="397" t="s">
        <v>145</v>
      </c>
      <c r="F1961" s="429" t="s">
        <v>13949</v>
      </c>
      <c r="G1961" s="430">
        <v>97654</v>
      </c>
      <c r="H1961" s="431" t="s">
        <v>7471</v>
      </c>
      <c r="I1961" s="430" t="s">
        <v>160</v>
      </c>
      <c r="J1961" s="396"/>
      <c r="K1961" s="432">
        <v>173.82</v>
      </c>
      <c r="L1961" s="396" t="s">
        <v>147</v>
      </c>
    </row>
    <row r="1962" spans="1:12">
      <c r="A1962" s="396"/>
      <c r="B1962" s="396"/>
      <c r="C1962" s="396"/>
      <c r="D1962" s="396" t="s">
        <v>2326</v>
      </c>
      <c r="E1962" s="397" t="s">
        <v>145</v>
      </c>
      <c r="F1962" s="429" t="s">
        <v>13949</v>
      </c>
      <c r="G1962" s="430">
        <v>97651</v>
      </c>
      <c r="H1962" s="431" t="s">
        <v>7468</v>
      </c>
      <c r="I1962" s="430" t="s">
        <v>160</v>
      </c>
      <c r="J1962" s="396"/>
      <c r="K1962" s="432">
        <v>78.989999999999995</v>
      </c>
      <c r="L1962" s="396" t="s">
        <v>147</v>
      </c>
    </row>
    <row r="1963" spans="1:12">
      <c r="A1963" s="396"/>
      <c r="B1963" s="396"/>
      <c r="C1963" s="396"/>
      <c r="D1963" s="396" t="s">
        <v>3282</v>
      </c>
      <c r="E1963" s="397" t="s">
        <v>145</v>
      </c>
      <c r="F1963" s="429" t="s">
        <v>13949</v>
      </c>
      <c r="G1963" s="430">
        <v>97653</v>
      </c>
      <c r="H1963" s="431" t="s">
        <v>7470</v>
      </c>
      <c r="I1963" s="430" t="s">
        <v>160</v>
      </c>
      <c r="J1963" s="396"/>
      <c r="K1963" s="432">
        <v>141.07</v>
      </c>
      <c r="L1963" s="396" t="s">
        <v>147</v>
      </c>
    </row>
    <row r="1964" spans="1:12">
      <c r="A1964" s="396"/>
      <c r="B1964" s="396"/>
      <c r="C1964" s="396"/>
      <c r="D1964" s="396" t="s">
        <v>1415</v>
      </c>
      <c r="E1964" s="397" t="s">
        <v>145</v>
      </c>
      <c r="F1964" s="429" t="s">
        <v>13949</v>
      </c>
      <c r="G1964" s="430">
        <v>97657</v>
      </c>
      <c r="H1964" s="431" t="s">
        <v>7474</v>
      </c>
      <c r="I1964" s="430" t="s">
        <v>160</v>
      </c>
      <c r="J1964" s="396"/>
      <c r="K1964" s="432">
        <v>627.36</v>
      </c>
      <c r="L1964" s="396" t="s">
        <v>147</v>
      </c>
    </row>
    <row r="1965" spans="1:12">
      <c r="A1965" s="396"/>
      <c r="B1965" s="396"/>
      <c r="C1965" s="396"/>
      <c r="D1965" s="396" t="s">
        <v>1415</v>
      </c>
      <c r="E1965" s="397" t="s">
        <v>145</v>
      </c>
      <c r="F1965" s="429" t="s">
        <v>13949</v>
      </c>
      <c r="G1965" s="430">
        <v>97659</v>
      </c>
      <c r="H1965" s="431" t="s">
        <v>7476</v>
      </c>
      <c r="I1965" s="430" t="s">
        <v>160</v>
      </c>
      <c r="J1965" s="396"/>
      <c r="K1965" s="432">
        <v>296.36</v>
      </c>
      <c r="L1965" s="396" t="s">
        <v>147</v>
      </c>
    </row>
    <row r="1966" spans="1:12">
      <c r="A1966" s="396"/>
      <c r="B1966" s="396"/>
      <c r="C1966" s="396"/>
      <c r="D1966" s="396" t="s">
        <v>2326</v>
      </c>
      <c r="E1966" s="397" t="s">
        <v>145</v>
      </c>
      <c r="F1966" s="429" t="s">
        <v>13086</v>
      </c>
      <c r="G1966" s="430">
        <v>97656</v>
      </c>
      <c r="H1966" s="431" t="s">
        <v>7473</v>
      </c>
      <c r="I1966" s="430" t="s">
        <v>160</v>
      </c>
      <c r="J1966" s="396"/>
      <c r="K1966" s="432">
        <v>316.51</v>
      </c>
      <c r="L1966" s="396" t="s">
        <v>147</v>
      </c>
    </row>
    <row r="1967" spans="1:12">
      <c r="A1967" s="396"/>
      <c r="B1967" s="396"/>
      <c r="C1967" s="396"/>
      <c r="D1967" s="396" t="s">
        <v>3204</v>
      </c>
      <c r="E1967" s="397" t="s">
        <v>145</v>
      </c>
      <c r="F1967" s="429" t="s">
        <v>12976</v>
      </c>
      <c r="G1967" s="430">
        <v>97658</v>
      </c>
      <c r="H1967" s="431" t="s">
        <v>7475</v>
      </c>
      <c r="I1967" s="430" t="s">
        <v>160</v>
      </c>
      <c r="J1967" s="396"/>
      <c r="K1967" s="432">
        <v>215.53</v>
      </c>
      <c r="L1967" s="396" t="s">
        <v>147</v>
      </c>
    </row>
    <row r="1968" spans="1:12">
      <c r="A1968" s="396"/>
      <c r="B1968" s="396"/>
      <c r="C1968" s="396"/>
      <c r="D1968" s="396" t="s">
        <v>3204</v>
      </c>
      <c r="E1968" s="397" t="s">
        <v>145</v>
      </c>
      <c r="F1968" s="429" t="s">
        <v>12976</v>
      </c>
      <c r="G1968" s="430">
        <v>97650</v>
      </c>
      <c r="H1968" s="431" t="s">
        <v>7467</v>
      </c>
      <c r="I1968" s="430" t="s">
        <v>121</v>
      </c>
      <c r="J1968" s="396"/>
      <c r="K1968" s="432">
        <v>7.25</v>
      </c>
      <c r="L1968" s="396" t="s">
        <v>147</v>
      </c>
    </row>
    <row r="1969" spans="1:12">
      <c r="A1969" s="396"/>
      <c r="B1969" s="396"/>
      <c r="C1969" s="396"/>
      <c r="D1969" s="396" t="s">
        <v>2326</v>
      </c>
      <c r="E1969" s="397" t="s">
        <v>145</v>
      </c>
      <c r="F1969" s="429" t="s">
        <v>13086</v>
      </c>
      <c r="G1969" s="430">
        <v>97642</v>
      </c>
      <c r="H1969" s="431" t="s">
        <v>7460</v>
      </c>
      <c r="I1969" s="430" t="s">
        <v>121</v>
      </c>
      <c r="J1969" s="396"/>
      <c r="K1969" s="432">
        <v>2.44</v>
      </c>
      <c r="L1969" s="396" t="s">
        <v>147</v>
      </c>
    </row>
    <row r="1970" spans="1:12">
      <c r="A1970" s="396"/>
      <c r="B1970" s="396"/>
      <c r="C1970" s="396"/>
      <c r="D1970" s="396" t="s">
        <v>2326</v>
      </c>
      <c r="E1970" s="397" t="s">
        <v>145</v>
      </c>
      <c r="F1970" s="429" t="s">
        <v>13086</v>
      </c>
      <c r="G1970" s="430">
        <v>97655</v>
      </c>
      <c r="H1970" s="431" t="s">
        <v>7472</v>
      </c>
      <c r="I1970" s="430" t="s">
        <v>121</v>
      </c>
      <c r="J1970" s="396"/>
      <c r="K1970" s="432">
        <v>34.75</v>
      </c>
      <c r="L1970" s="396" t="s">
        <v>147</v>
      </c>
    </row>
    <row r="1971" spans="1:12">
      <c r="A1971" s="396"/>
      <c r="B1971" s="396"/>
      <c r="C1971" s="396"/>
      <c r="D1971" s="396" t="s">
        <v>2326</v>
      </c>
      <c r="E1971" s="397" t="s">
        <v>145</v>
      </c>
      <c r="F1971" s="429" t="s">
        <v>13086</v>
      </c>
      <c r="G1971" s="430">
        <v>97662</v>
      </c>
      <c r="H1971" s="431" t="s">
        <v>7479</v>
      </c>
      <c r="I1971" s="430" t="s">
        <v>146</v>
      </c>
      <c r="J1971" s="396"/>
      <c r="K1971" s="432">
        <v>0.46</v>
      </c>
      <c r="L1971" s="396" t="s">
        <v>147</v>
      </c>
    </row>
    <row r="1972" spans="1:12">
      <c r="A1972" s="396"/>
      <c r="B1972" s="396"/>
      <c r="C1972" s="396"/>
      <c r="D1972" s="396" t="s">
        <v>3204</v>
      </c>
      <c r="E1972" s="397" t="s">
        <v>145</v>
      </c>
      <c r="F1972" s="429" t="s">
        <v>12976</v>
      </c>
      <c r="G1972" s="430">
        <v>97646</v>
      </c>
      <c r="H1972" s="431" t="s">
        <v>13085</v>
      </c>
      <c r="I1972" s="430" t="s">
        <v>121</v>
      </c>
      <c r="J1972" s="396"/>
      <c r="K1972" s="432">
        <v>0</v>
      </c>
      <c r="L1972" s="396" t="s">
        <v>147</v>
      </c>
    </row>
    <row r="1973" spans="1:12">
      <c r="A1973" s="396"/>
      <c r="B1973" s="396"/>
      <c r="C1973" s="396"/>
      <c r="D1973" s="396" t="s">
        <v>3204</v>
      </c>
      <c r="E1973" s="397" t="s">
        <v>145</v>
      </c>
      <c r="F1973" s="429" t="s">
        <v>12976</v>
      </c>
      <c r="G1973" s="430">
        <v>92712</v>
      </c>
      <c r="H1973" s="431" t="s">
        <v>924</v>
      </c>
      <c r="I1973" s="430" t="s">
        <v>123</v>
      </c>
      <c r="J1973" s="396"/>
      <c r="K1973" s="432">
        <v>0.15</v>
      </c>
      <c r="L1973" s="396" t="s">
        <v>147</v>
      </c>
    </row>
    <row r="1974" spans="1:12">
      <c r="A1974" s="396"/>
      <c r="B1974" s="396"/>
      <c r="C1974" s="396"/>
      <c r="D1974" s="396" t="s">
        <v>2326</v>
      </c>
      <c r="E1974" s="397" t="s">
        <v>145</v>
      </c>
      <c r="F1974" s="429" t="s">
        <v>13086</v>
      </c>
      <c r="G1974" s="430">
        <v>92713</v>
      </c>
      <c r="H1974" s="431" t="s">
        <v>925</v>
      </c>
      <c r="I1974" s="430" t="s">
        <v>123</v>
      </c>
      <c r="J1974" s="396"/>
      <c r="K1974" s="432">
        <v>0.03</v>
      </c>
      <c r="L1974" s="396" t="s">
        <v>147</v>
      </c>
    </row>
    <row r="1975" spans="1:12">
      <c r="A1975" s="396"/>
      <c r="B1975" s="396"/>
      <c r="C1975" s="396"/>
      <c r="D1975" s="396" t="s">
        <v>2109</v>
      </c>
      <c r="E1975" s="397" t="s">
        <v>145</v>
      </c>
      <c r="F1975" s="429" t="s">
        <v>13086</v>
      </c>
      <c r="G1975" s="430">
        <v>92714</v>
      </c>
      <c r="H1975" s="431" t="s">
        <v>926</v>
      </c>
      <c r="I1975" s="430" t="s">
        <v>123</v>
      </c>
      <c r="J1975" s="396"/>
      <c r="K1975" s="432">
        <v>0.18</v>
      </c>
      <c r="L1975" s="396" t="s">
        <v>147</v>
      </c>
    </row>
    <row r="1976" spans="1:12">
      <c r="A1976" s="396"/>
      <c r="B1976" s="396"/>
      <c r="C1976" s="396"/>
      <c r="D1976" s="396" t="s">
        <v>2109</v>
      </c>
      <c r="E1976" s="397" t="s">
        <v>145</v>
      </c>
      <c r="F1976" s="429" t="s">
        <v>13086</v>
      </c>
      <c r="G1976" s="430">
        <v>92715</v>
      </c>
      <c r="H1976" s="431" t="s">
        <v>927</v>
      </c>
      <c r="I1976" s="430" t="s">
        <v>123</v>
      </c>
      <c r="J1976" s="396"/>
      <c r="K1976" s="432">
        <v>98.49</v>
      </c>
      <c r="L1976" s="396" t="s">
        <v>147</v>
      </c>
    </row>
    <row r="1977" spans="1:12">
      <c r="A1977" s="396"/>
      <c r="B1977" s="396"/>
      <c r="C1977" s="396"/>
      <c r="D1977" s="396" t="s">
        <v>3204</v>
      </c>
      <c r="E1977" s="397" t="s">
        <v>145</v>
      </c>
      <c r="F1977" s="429" t="s">
        <v>12976</v>
      </c>
      <c r="G1977" s="430">
        <v>103663</v>
      </c>
      <c r="H1977" s="431" t="s">
        <v>13087</v>
      </c>
      <c r="I1977" s="430" t="s">
        <v>123</v>
      </c>
      <c r="J1977" s="396"/>
      <c r="K1977" s="432">
        <v>0</v>
      </c>
      <c r="L1977" s="396" t="s">
        <v>147</v>
      </c>
    </row>
    <row r="1978" spans="1:12">
      <c r="A1978" s="396"/>
      <c r="B1978" s="396"/>
      <c r="C1978" s="396"/>
      <c r="D1978" s="396" t="s">
        <v>3204</v>
      </c>
      <c r="E1978" s="397" t="s">
        <v>145</v>
      </c>
      <c r="F1978" s="429" t="s">
        <v>12976</v>
      </c>
      <c r="G1978" s="430">
        <v>104390</v>
      </c>
      <c r="H1978" s="431" t="s">
        <v>13088</v>
      </c>
      <c r="I1978" s="430" t="s">
        <v>123</v>
      </c>
      <c r="J1978" s="396"/>
      <c r="K1978" s="432">
        <v>0</v>
      </c>
      <c r="L1978" s="396" t="s">
        <v>147</v>
      </c>
    </row>
    <row r="1979" spans="1:12">
      <c r="A1979" s="396"/>
      <c r="B1979" s="396"/>
      <c r="C1979" s="396"/>
      <c r="D1979" s="396" t="s">
        <v>2109</v>
      </c>
      <c r="E1979" s="397" t="s">
        <v>145</v>
      </c>
      <c r="F1979" s="429" t="s">
        <v>13086</v>
      </c>
      <c r="G1979" s="430">
        <v>103664</v>
      </c>
      <c r="H1979" s="431" t="s">
        <v>13089</v>
      </c>
      <c r="I1979" s="430" t="s">
        <v>123</v>
      </c>
      <c r="J1979" s="396"/>
      <c r="K1979" s="432">
        <v>0</v>
      </c>
      <c r="L1979" s="396" t="s">
        <v>147</v>
      </c>
    </row>
    <row r="1980" spans="1:12">
      <c r="A1980" s="396"/>
      <c r="B1980" s="396"/>
      <c r="C1980" s="396"/>
      <c r="D1980" s="396" t="s">
        <v>2326</v>
      </c>
      <c r="E1980" s="397" t="s">
        <v>145</v>
      </c>
      <c r="F1980" s="429" t="s">
        <v>13086</v>
      </c>
      <c r="G1980" s="430">
        <v>104451</v>
      </c>
      <c r="H1980" s="431" t="s">
        <v>13090</v>
      </c>
      <c r="I1980" s="430" t="s">
        <v>123</v>
      </c>
      <c r="J1980" s="396"/>
      <c r="K1980" s="432">
        <v>0</v>
      </c>
      <c r="L1980" s="396" t="s">
        <v>147</v>
      </c>
    </row>
    <row r="1981" spans="1:12">
      <c r="A1981" s="396"/>
      <c r="B1981" s="396"/>
      <c r="C1981" s="396"/>
      <c r="D1981" s="396" t="s">
        <v>2326</v>
      </c>
      <c r="E1981" s="397" t="s">
        <v>145</v>
      </c>
      <c r="F1981" s="429" t="s">
        <v>13086</v>
      </c>
      <c r="G1981" s="430">
        <v>103666</v>
      </c>
      <c r="H1981" s="431" t="s">
        <v>1097</v>
      </c>
      <c r="I1981" s="430" t="s">
        <v>123</v>
      </c>
      <c r="J1981" s="396"/>
      <c r="K1981" s="432">
        <v>130.18</v>
      </c>
      <c r="L1981" s="396" t="s">
        <v>147</v>
      </c>
    </row>
    <row r="1982" spans="1:12">
      <c r="A1982" s="396"/>
      <c r="B1982" s="396"/>
      <c r="C1982" s="396"/>
      <c r="D1982" s="396" t="s">
        <v>543</v>
      </c>
      <c r="E1982" s="397" t="s">
        <v>145</v>
      </c>
      <c r="F1982" s="429" t="s">
        <v>13626</v>
      </c>
      <c r="G1982" s="430">
        <v>89212</v>
      </c>
      <c r="H1982" s="431" t="s">
        <v>711</v>
      </c>
      <c r="I1982" s="430" t="s">
        <v>123</v>
      </c>
      <c r="J1982" s="396"/>
      <c r="K1982" s="432">
        <v>29.76</v>
      </c>
      <c r="L1982" s="396" t="s">
        <v>147</v>
      </c>
    </row>
    <row r="1983" spans="1:12">
      <c r="A1983" s="396"/>
      <c r="B1983" s="396"/>
      <c r="C1983" s="396"/>
      <c r="D1983" s="396" t="s">
        <v>411</v>
      </c>
      <c r="E1983" s="397" t="s">
        <v>145</v>
      </c>
      <c r="F1983" s="429" t="s">
        <v>13626</v>
      </c>
      <c r="G1983" s="430">
        <v>89213</v>
      </c>
      <c r="H1983" s="431" t="s">
        <v>712</v>
      </c>
      <c r="I1983" s="430" t="s">
        <v>123</v>
      </c>
      <c r="J1983" s="396"/>
      <c r="K1983" s="432">
        <v>9.18</v>
      </c>
      <c r="L1983" s="396" t="s">
        <v>147</v>
      </c>
    </row>
    <row r="1984" spans="1:12">
      <c r="A1984" s="396"/>
      <c r="B1984" s="396"/>
      <c r="C1984" s="396"/>
      <c r="D1984" s="396" t="s">
        <v>3204</v>
      </c>
      <c r="E1984" s="397" t="s">
        <v>145</v>
      </c>
      <c r="F1984" s="429" t="s">
        <v>12976</v>
      </c>
      <c r="G1984" s="430">
        <v>89214</v>
      </c>
      <c r="H1984" s="431" t="s">
        <v>713</v>
      </c>
      <c r="I1984" s="430" t="s">
        <v>123</v>
      </c>
      <c r="J1984" s="396"/>
      <c r="K1984" s="432">
        <v>27.94</v>
      </c>
      <c r="L1984" s="396" t="s">
        <v>147</v>
      </c>
    </row>
    <row r="1985" spans="1:12">
      <c r="A1985" s="396"/>
      <c r="B1985" s="396"/>
      <c r="C1985" s="396"/>
      <c r="D1985" s="396" t="s">
        <v>3345</v>
      </c>
      <c r="E1985" s="397" t="s">
        <v>145</v>
      </c>
      <c r="F1985" s="429" t="s">
        <v>12976</v>
      </c>
      <c r="G1985" s="430">
        <v>89215</v>
      </c>
      <c r="H1985" s="431" t="s">
        <v>714</v>
      </c>
      <c r="I1985" s="430" t="s">
        <v>123</v>
      </c>
      <c r="J1985" s="396"/>
      <c r="K1985" s="432">
        <v>89.08</v>
      </c>
      <c r="L1985" s="396" t="s">
        <v>147</v>
      </c>
    </row>
    <row r="1986" spans="1:12">
      <c r="A1986" s="396"/>
      <c r="B1986" s="396"/>
      <c r="C1986" s="396"/>
      <c r="D1986" s="396" t="s">
        <v>2326</v>
      </c>
      <c r="E1986" s="397" t="s">
        <v>145</v>
      </c>
      <c r="F1986" s="429" t="s">
        <v>13086</v>
      </c>
      <c r="G1986" s="430">
        <v>87441</v>
      </c>
      <c r="H1986" s="431" t="s">
        <v>643</v>
      </c>
      <c r="I1986" s="430" t="s">
        <v>123</v>
      </c>
      <c r="J1986" s="396"/>
      <c r="K1986" s="432">
        <v>0.45</v>
      </c>
      <c r="L1986" s="396" t="s">
        <v>147</v>
      </c>
    </row>
    <row r="1987" spans="1:12">
      <c r="A1987" s="396"/>
      <c r="B1987" s="396"/>
      <c r="C1987" s="396"/>
      <c r="D1987" s="396" t="s">
        <v>2326</v>
      </c>
      <c r="E1987" s="397" t="s">
        <v>145</v>
      </c>
      <c r="F1987" s="429" t="s">
        <v>13086</v>
      </c>
      <c r="G1987" s="430">
        <v>87442</v>
      </c>
      <c r="H1987" s="431" t="s">
        <v>644</v>
      </c>
      <c r="I1987" s="430" t="s">
        <v>123</v>
      </c>
      <c r="J1987" s="396"/>
      <c r="K1987" s="432">
        <v>0.1</v>
      </c>
      <c r="L1987" s="396" t="s">
        <v>147</v>
      </c>
    </row>
    <row r="1988" spans="1:12">
      <c r="A1988" s="396"/>
      <c r="B1988" s="396"/>
      <c r="C1988" s="396"/>
      <c r="D1988" s="396" t="s">
        <v>2326</v>
      </c>
      <c r="E1988" s="397" t="s">
        <v>145</v>
      </c>
      <c r="F1988" s="429" t="s">
        <v>13086</v>
      </c>
      <c r="G1988" s="430">
        <v>87443</v>
      </c>
      <c r="H1988" s="431" t="s">
        <v>645</v>
      </c>
      <c r="I1988" s="430" t="s">
        <v>123</v>
      </c>
      <c r="J1988" s="396"/>
      <c r="K1988" s="432">
        <v>0.56000000000000005</v>
      </c>
      <c r="L1988" s="396" t="s">
        <v>147</v>
      </c>
    </row>
    <row r="1989" spans="1:12">
      <c r="A1989" s="396"/>
      <c r="B1989" s="396"/>
      <c r="C1989" s="396"/>
      <c r="D1989" s="396" t="s">
        <v>2326</v>
      </c>
      <c r="E1989" s="397" t="s">
        <v>145</v>
      </c>
      <c r="F1989" s="429" t="s">
        <v>13273</v>
      </c>
      <c r="G1989" s="430">
        <v>87444</v>
      </c>
      <c r="H1989" s="431" t="s">
        <v>646</v>
      </c>
      <c r="I1989" s="430" t="s">
        <v>123</v>
      </c>
      <c r="J1989" s="396"/>
      <c r="K1989" s="432">
        <v>4.01</v>
      </c>
      <c r="L1989" s="396" t="s">
        <v>147</v>
      </c>
    </row>
    <row r="1990" spans="1:12">
      <c r="A1990" s="396"/>
      <c r="B1990" s="396"/>
      <c r="C1990" s="396"/>
      <c r="D1990" s="396" t="s">
        <v>2326</v>
      </c>
      <c r="E1990" s="397" t="s">
        <v>145</v>
      </c>
      <c r="F1990" s="429" t="s">
        <v>13273</v>
      </c>
      <c r="G1990" s="430">
        <v>93229</v>
      </c>
      <c r="H1990" s="431" t="s">
        <v>935</v>
      </c>
      <c r="I1990" s="430" t="s">
        <v>123</v>
      </c>
      <c r="J1990" s="396"/>
      <c r="K1990" s="432">
        <v>0.41</v>
      </c>
      <c r="L1990" s="396" t="s">
        <v>147</v>
      </c>
    </row>
    <row r="1991" spans="1:12">
      <c r="A1991" s="396"/>
      <c r="B1991" s="396"/>
      <c r="C1991" s="396"/>
      <c r="D1991" s="396" t="s">
        <v>2326</v>
      </c>
      <c r="E1991" s="397" t="s">
        <v>145</v>
      </c>
      <c r="F1991" s="429" t="s">
        <v>13273</v>
      </c>
      <c r="G1991" s="430">
        <v>93230</v>
      </c>
      <c r="H1991" s="431" t="s">
        <v>936</v>
      </c>
      <c r="I1991" s="430" t="s">
        <v>123</v>
      </c>
      <c r="J1991" s="396"/>
      <c r="K1991" s="432">
        <v>0.09</v>
      </c>
      <c r="L1991" s="396" t="s">
        <v>147</v>
      </c>
    </row>
    <row r="1992" spans="1:12">
      <c r="A1992" s="396"/>
      <c r="B1992" s="396"/>
      <c r="C1992" s="396"/>
      <c r="D1992" s="396" t="s">
        <v>2326</v>
      </c>
      <c r="E1992" s="397" t="s">
        <v>145</v>
      </c>
      <c r="F1992" s="429" t="s">
        <v>13273</v>
      </c>
      <c r="G1992" s="430">
        <v>93231</v>
      </c>
      <c r="H1992" s="431" t="s">
        <v>937</v>
      </c>
      <c r="I1992" s="430" t="s">
        <v>123</v>
      </c>
      <c r="J1992" s="396"/>
      <c r="K1992" s="432">
        <v>0.51</v>
      </c>
      <c r="L1992" s="396" t="s">
        <v>147</v>
      </c>
    </row>
    <row r="1993" spans="1:12">
      <c r="A1993" s="396"/>
      <c r="B1993" s="396"/>
      <c r="C1993" s="396"/>
      <c r="D1993" s="396" t="s">
        <v>2326</v>
      </c>
      <c r="E1993" s="397" t="s">
        <v>145</v>
      </c>
      <c r="F1993" s="429" t="s">
        <v>13277</v>
      </c>
      <c r="G1993" s="430">
        <v>93232</v>
      </c>
      <c r="H1993" s="431" t="s">
        <v>938</v>
      </c>
      <c r="I1993" s="430" t="s">
        <v>123</v>
      </c>
      <c r="J1993" s="396"/>
      <c r="K1993" s="432">
        <v>4.51</v>
      </c>
      <c r="L1993" s="396" t="s">
        <v>147</v>
      </c>
    </row>
    <row r="1994" spans="1:12">
      <c r="A1994" s="396"/>
      <c r="B1994" s="396"/>
      <c r="C1994" s="396"/>
      <c r="D1994" s="396" t="s">
        <v>2326</v>
      </c>
      <c r="E1994" s="397" t="s">
        <v>145</v>
      </c>
      <c r="F1994" s="429" t="s">
        <v>13277</v>
      </c>
      <c r="G1994" s="430">
        <v>102948</v>
      </c>
      <c r="H1994" s="431" t="s">
        <v>13091</v>
      </c>
      <c r="I1994" s="430" t="s">
        <v>123</v>
      </c>
      <c r="J1994" s="396"/>
      <c r="K1994" s="432">
        <v>0</v>
      </c>
      <c r="L1994" s="396" t="s">
        <v>147</v>
      </c>
    </row>
    <row r="1995" spans="1:12">
      <c r="A1995" s="396"/>
      <c r="B1995" s="396"/>
      <c r="C1995" s="396"/>
      <c r="D1995" s="396" t="s">
        <v>2326</v>
      </c>
      <c r="E1995" s="397" t="s">
        <v>145</v>
      </c>
      <c r="F1995" s="429" t="s">
        <v>13277</v>
      </c>
      <c r="G1995" s="430">
        <v>102949</v>
      </c>
      <c r="H1995" s="431" t="s">
        <v>13092</v>
      </c>
      <c r="I1995" s="430" t="s">
        <v>123</v>
      </c>
      <c r="J1995" s="396"/>
      <c r="K1995" s="432">
        <v>0</v>
      </c>
      <c r="L1995" s="396" t="s">
        <v>147</v>
      </c>
    </row>
    <row r="1996" spans="1:12">
      <c r="A1996" s="396"/>
      <c r="B1996" s="396"/>
      <c r="C1996" s="396"/>
      <c r="D1996" s="396" t="s">
        <v>2326</v>
      </c>
      <c r="E1996" s="397" t="s">
        <v>145</v>
      </c>
      <c r="F1996" s="429" t="s">
        <v>13277</v>
      </c>
      <c r="G1996" s="430">
        <v>102950</v>
      </c>
      <c r="H1996" s="431" t="s">
        <v>13093</v>
      </c>
      <c r="I1996" s="430" t="s">
        <v>123</v>
      </c>
      <c r="J1996" s="396"/>
      <c r="K1996" s="432">
        <v>0</v>
      </c>
      <c r="L1996" s="396" t="s">
        <v>147</v>
      </c>
    </row>
    <row r="1997" spans="1:12">
      <c r="A1997" s="396"/>
      <c r="B1997" s="396"/>
      <c r="C1997" s="396"/>
      <c r="D1997" s="396" t="s">
        <v>2326</v>
      </c>
      <c r="E1997" s="397" t="s">
        <v>145</v>
      </c>
      <c r="F1997" s="429" t="s">
        <v>13277</v>
      </c>
      <c r="G1997" s="430">
        <v>102951</v>
      </c>
      <c r="H1997" s="431" t="s">
        <v>1083</v>
      </c>
      <c r="I1997" s="430" t="s">
        <v>123</v>
      </c>
      <c r="J1997" s="396"/>
      <c r="K1997" s="432">
        <v>0.55000000000000004</v>
      </c>
      <c r="L1997" s="396" t="s">
        <v>147</v>
      </c>
    </row>
    <row r="1998" spans="1:12">
      <c r="A1998" s="396"/>
      <c r="B1998" s="396"/>
      <c r="C1998" s="396"/>
      <c r="D1998" s="396" t="s">
        <v>2326</v>
      </c>
      <c r="E1998" s="397" t="s">
        <v>145</v>
      </c>
      <c r="F1998" s="429" t="s">
        <v>13277</v>
      </c>
      <c r="G1998" s="430">
        <v>88826</v>
      </c>
      <c r="H1998" s="431" t="s">
        <v>669</v>
      </c>
      <c r="I1998" s="430" t="s">
        <v>123</v>
      </c>
      <c r="J1998" s="396"/>
      <c r="K1998" s="432">
        <v>0.33</v>
      </c>
      <c r="L1998" s="396" t="s">
        <v>147</v>
      </c>
    </row>
    <row r="1999" spans="1:12">
      <c r="A1999" s="396"/>
      <c r="B1999" s="396"/>
      <c r="C1999" s="396"/>
      <c r="D1999" s="396" t="s">
        <v>2326</v>
      </c>
      <c r="E1999" s="397" t="s">
        <v>145</v>
      </c>
      <c r="F1999" s="429" t="s">
        <v>13277</v>
      </c>
      <c r="G1999" s="430">
        <v>88827</v>
      </c>
      <c r="H1999" s="431" t="s">
        <v>670</v>
      </c>
      <c r="I1999" s="430" t="s">
        <v>123</v>
      </c>
      <c r="J1999" s="396"/>
      <c r="K1999" s="432">
        <v>7.0000000000000007E-2</v>
      </c>
      <c r="L1999" s="396" t="s">
        <v>147</v>
      </c>
    </row>
    <row r="2000" spans="1:12">
      <c r="A2000" s="396"/>
      <c r="B2000" s="396"/>
      <c r="C2000" s="396"/>
      <c r="D2000" s="396" t="s">
        <v>2326</v>
      </c>
      <c r="E2000" s="397" t="s">
        <v>145</v>
      </c>
      <c r="F2000" s="429" t="s">
        <v>13277</v>
      </c>
      <c r="G2000" s="430">
        <v>88828</v>
      </c>
      <c r="H2000" s="431" t="s">
        <v>671</v>
      </c>
      <c r="I2000" s="430" t="s">
        <v>123</v>
      </c>
      <c r="J2000" s="396"/>
      <c r="K2000" s="432">
        <v>0.36</v>
      </c>
      <c r="L2000" s="396" t="s">
        <v>147</v>
      </c>
    </row>
    <row r="2001" spans="1:12">
      <c r="A2001" s="396"/>
      <c r="B2001" s="396"/>
      <c r="C2001" s="396"/>
      <c r="D2001" s="396" t="s">
        <v>2326</v>
      </c>
      <c r="E2001" s="397" t="s">
        <v>145</v>
      </c>
      <c r="F2001" s="429" t="s">
        <v>13277</v>
      </c>
      <c r="G2001" s="430">
        <v>88829</v>
      </c>
      <c r="H2001" s="431" t="s">
        <v>672</v>
      </c>
      <c r="I2001" s="430" t="s">
        <v>123</v>
      </c>
      <c r="J2001" s="396"/>
      <c r="K2001" s="432">
        <v>1.1000000000000001</v>
      </c>
      <c r="L2001" s="396" t="s">
        <v>147</v>
      </c>
    </row>
    <row r="2002" spans="1:12">
      <c r="A2002" s="396"/>
      <c r="B2002" s="396"/>
      <c r="C2002" s="396"/>
      <c r="D2002" s="396" t="s">
        <v>2326</v>
      </c>
      <c r="E2002" s="397" t="s">
        <v>145</v>
      </c>
      <c r="F2002" s="429" t="s">
        <v>13277</v>
      </c>
      <c r="G2002" s="430">
        <v>89221</v>
      </c>
      <c r="H2002" s="431" t="s">
        <v>715</v>
      </c>
      <c r="I2002" s="430" t="s">
        <v>123</v>
      </c>
      <c r="J2002" s="396"/>
      <c r="K2002" s="432">
        <v>1.34</v>
      </c>
      <c r="L2002" s="396" t="s">
        <v>147</v>
      </c>
    </row>
    <row r="2003" spans="1:12">
      <c r="A2003" s="396"/>
      <c r="B2003" s="396"/>
      <c r="C2003" s="396"/>
      <c r="D2003" s="396" t="s">
        <v>2326</v>
      </c>
      <c r="E2003" s="397" t="s">
        <v>145</v>
      </c>
      <c r="F2003" s="429" t="s">
        <v>13277</v>
      </c>
      <c r="G2003" s="430">
        <v>89222</v>
      </c>
      <c r="H2003" s="431" t="s">
        <v>716</v>
      </c>
      <c r="I2003" s="430" t="s">
        <v>123</v>
      </c>
      <c r="J2003" s="396"/>
      <c r="K2003" s="432">
        <v>0.31</v>
      </c>
      <c r="L2003" s="396" t="s">
        <v>147</v>
      </c>
    </row>
    <row r="2004" spans="1:12">
      <c r="A2004" s="396"/>
      <c r="B2004" s="396"/>
      <c r="C2004" s="396"/>
      <c r="D2004" s="396" t="s">
        <v>2326</v>
      </c>
      <c r="E2004" s="397" t="s">
        <v>145</v>
      </c>
      <c r="F2004" s="429" t="s">
        <v>13277</v>
      </c>
      <c r="G2004" s="430">
        <v>89223</v>
      </c>
      <c r="H2004" s="431" t="s">
        <v>717</v>
      </c>
      <c r="I2004" s="430" t="s">
        <v>123</v>
      </c>
      <c r="J2004" s="396"/>
      <c r="K2004" s="432">
        <v>1.47</v>
      </c>
      <c r="L2004" s="396" t="s">
        <v>147</v>
      </c>
    </row>
    <row r="2005" spans="1:12">
      <c r="A2005" s="396"/>
      <c r="B2005" s="396"/>
      <c r="C2005" s="396"/>
      <c r="D2005" s="396" t="s">
        <v>2326</v>
      </c>
      <c r="E2005" s="397" t="s">
        <v>145</v>
      </c>
      <c r="F2005" s="429" t="s">
        <v>13277</v>
      </c>
      <c r="G2005" s="430">
        <v>89224</v>
      </c>
      <c r="H2005" s="431" t="s">
        <v>718</v>
      </c>
      <c r="I2005" s="430" t="s">
        <v>123</v>
      </c>
      <c r="J2005" s="396"/>
      <c r="K2005" s="432">
        <v>2.2000000000000002</v>
      </c>
      <c r="L2005" s="396" t="s">
        <v>147</v>
      </c>
    </row>
    <row r="2006" spans="1:12">
      <c r="A2006" s="396"/>
      <c r="B2006" s="396"/>
      <c r="C2006" s="396"/>
      <c r="D2006" s="396" t="s">
        <v>2326</v>
      </c>
      <c r="E2006" s="397" t="s">
        <v>145</v>
      </c>
      <c r="F2006" s="429" t="s">
        <v>13277</v>
      </c>
      <c r="G2006" s="430">
        <v>89274</v>
      </c>
      <c r="H2006" s="431" t="s">
        <v>750</v>
      </c>
      <c r="I2006" s="430" t="s">
        <v>123</v>
      </c>
      <c r="J2006" s="396"/>
      <c r="K2006" s="432">
        <v>1.63</v>
      </c>
      <c r="L2006" s="396" t="s">
        <v>147</v>
      </c>
    </row>
    <row r="2007" spans="1:12">
      <c r="A2007" s="396"/>
      <c r="B2007" s="396"/>
      <c r="C2007" s="396"/>
      <c r="D2007" s="396" t="s">
        <v>2326</v>
      </c>
      <c r="E2007" s="397" t="s">
        <v>145</v>
      </c>
      <c r="F2007" s="429" t="s">
        <v>13277</v>
      </c>
      <c r="G2007" s="430">
        <v>89275</v>
      </c>
      <c r="H2007" s="431" t="s">
        <v>751</v>
      </c>
      <c r="I2007" s="430" t="s">
        <v>123</v>
      </c>
      <c r="J2007" s="396"/>
      <c r="K2007" s="432">
        <v>0.37</v>
      </c>
      <c r="L2007" s="396" t="s">
        <v>147</v>
      </c>
    </row>
    <row r="2008" spans="1:12">
      <c r="A2008" s="396"/>
      <c r="B2008" s="396"/>
      <c r="C2008" s="396"/>
      <c r="D2008" s="396" t="s">
        <v>2326</v>
      </c>
      <c r="E2008" s="397" t="s">
        <v>145</v>
      </c>
      <c r="F2008" s="429" t="s">
        <v>13277</v>
      </c>
      <c r="G2008" s="430">
        <v>89276</v>
      </c>
      <c r="H2008" s="431" t="s">
        <v>752</v>
      </c>
      <c r="I2008" s="430" t="s">
        <v>123</v>
      </c>
      <c r="J2008" s="396"/>
      <c r="K2008" s="432">
        <v>2.04</v>
      </c>
      <c r="L2008" s="396" t="s">
        <v>147</v>
      </c>
    </row>
    <row r="2009" spans="1:12">
      <c r="A2009" s="396"/>
      <c r="B2009" s="396"/>
      <c r="C2009" s="396"/>
      <c r="D2009" s="396" t="s">
        <v>2326</v>
      </c>
      <c r="E2009" s="397" t="s">
        <v>145</v>
      </c>
      <c r="F2009" s="429" t="s">
        <v>13277</v>
      </c>
      <c r="G2009" s="430">
        <v>89277</v>
      </c>
      <c r="H2009" s="431" t="s">
        <v>753</v>
      </c>
      <c r="I2009" s="430" t="s">
        <v>123</v>
      </c>
      <c r="J2009" s="396"/>
      <c r="K2009" s="432">
        <v>8.0299999999999994</v>
      </c>
      <c r="L2009" s="396" t="s">
        <v>147</v>
      </c>
    </row>
    <row r="2010" spans="1:12">
      <c r="A2010" s="396"/>
      <c r="B2010" s="396"/>
      <c r="C2010" s="396"/>
      <c r="D2010" s="396" t="s">
        <v>2326</v>
      </c>
      <c r="E2010" s="397" t="s">
        <v>145</v>
      </c>
      <c r="F2010" s="429" t="s">
        <v>13277</v>
      </c>
      <c r="G2010" s="430">
        <v>90646</v>
      </c>
      <c r="H2010" s="431" t="s">
        <v>786</v>
      </c>
      <c r="I2010" s="430" t="s">
        <v>123</v>
      </c>
      <c r="J2010" s="396"/>
      <c r="K2010" s="432">
        <v>0.82</v>
      </c>
      <c r="L2010" s="396" t="s">
        <v>147</v>
      </c>
    </row>
    <row r="2011" spans="1:12">
      <c r="A2011" s="396"/>
      <c r="B2011" s="396"/>
      <c r="C2011" s="396"/>
      <c r="D2011" s="396" t="s">
        <v>2326</v>
      </c>
      <c r="E2011" s="397" t="s">
        <v>145</v>
      </c>
      <c r="F2011" s="429" t="s">
        <v>13277</v>
      </c>
      <c r="G2011" s="430">
        <v>90647</v>
      </c>
      <c r="H2011" s="431" t="s">
        <v>787</v>
      </c>
      <c r="I2011" s="430" t="s">
        <v>123</v>
      </c>
      <c r="J2011" s="396"/>
      <c r="K2011" s="432">
        <v>0.19</v>
      </c>
      <c r="L2011" s="396" t="s">
        <v>147</v>
      </c>
    </row>
    <row r="2012" spans="1:12">
      <c r="A2012" s="396"/>
      <c r="B2012" s="396"/>
      <c r="C2012" s="396"/>
      <c r="D2012" s="396" t="s">
        <v>2326</v>
      </c>
      <c r="E2012" s="397" t="s">
        <v>145</v>
      </c>
      <c r="F2012" s="429" t="s">
        <v>13277</v>
      </c>
      <c r="G2012" s="430">
        <v>90648</v>
      </c>
      <c r="H2012" s="431" t="s">
        <v>788</v>
      </c>
      <c r="I2012" s="430" t="s">
        <v>123</v>
      </c>
      <c r="J2012" s="396"/>
      <c r="K2012" s="432">
        <v>0.89</v>
      </c>
      <c r="L2012" s="396" t="s">
        <v>147</v>
      </c>
    </row>
    <row r="2013" spans="1:12">
      <c r="A2013" s="396"/>
      <c r="B2013" s="396"/>
      <c r="C2013" s="396"/>
      <c r="D2013" s="396" t="s">
        <v>2326</v>
      </c>
      <c r="E2013" s="397" t="s">
        <v>145</v>
      </c>
      <c r="F2013" s="429" t="s">
        <v>13277</v>
      </c>
      <c r="G2013" s="430">
        <v>90649</v>
      </c>
      <c r="H2013" s="431" t="s">
        <v>789</v>
      </c>
      <c r="I2013" s="430" t="s">
        <v>123</v>
      </c>
      <c r="J2013" s="396"/>
      <c r="K2013" s="432">
        <v>8.5500000000000007</v>
      </c>
      <c r="L2013" s="396" t="s">
        <v>147</v>
      </c>
    </row>
    <row r="2014" spans="1:12">
      <c r="A2014" s="396"/>
      <c r="B2014" s="396"/>
      <c r="C2014" s="396"/>
      <c r="D2014" s="396" t="s">
        <v>2326</v>
      </c>
      <c r="E2014" s="397" t="s">
        <v>145</v>
      </c>
      <c r="F2014" s="429" t="s">
        <v>13277</v>
      </c>
      <c r="G2014" s="430">
        <v>106096</v>
      </c>
      <c r="H2014" s="431" t="s">
        <v>13094</v>
      </c>
      <c r="I2014" s="430" t="s">
        <v>123</v>
      </c>
      <c r="J2014" s="396"/>
      <c r="K2014" s="432">
        <v>0</v>
      </c>
      <c r="L2014" s="396" t="s">
        <v>147</v>
      </c>
    </row>
    <row r="2015" spans="1:12">
      <c r="A2015" s="396"/>
      <c r="B2015" s="396"/>
      <c r="C2015" s="396"/>
      <c r="D2015" s="396" t="s">
        <v>2326</v>
      </c>
      <c r="E2015" s="397" t="s">
        <v>145</v>
      </c>
      <c r="F2015" s="429" t="s">
        <v>13277</v>
      </c>
      <c r="G2015" s="430">
        <v>106097</v>
      </c>
      <c r="H2015" s="431" t="s">
        <v>13095</v>
      </c>
      <c r="I2015" s="430" t="s">
        <v>123</v>
      </c>
      <c r="J2015" s="396"/>
      <c r="K2015" s="432">
        <v>0</v>
      </c>
      <c r="L2015" s="396" t="s">
        <v>147</v>
      </c>
    </row>
    <row r="2016" spans="1:12">
      <c r="A2016" s="396"/>
      <c r="B2016" s="396"/>
      <c r="C2016" s="396"/>
      <c r="D2016" s="396" t="s">
        <v>2326</v>
      </c>
      <c r="E2016" s="397" t="s">
        <v>145</v>
      </c>
      <c r="F2016" s="429" t="s">
        <v>13277</v>
      </c>
      <c r="G2016" s="430">
        <v>106098</v>
      </c>
      <c r="H2016" s="431" t="s">
        <v>13096</v>
      </c>
      <c r="I2016" s="430" t="s">
        <v>123</v>
      </c>
      <c r="J2016" s="396"/>
      <c r="K2016" s="432">
        <v>0</v>
      </c>
      <c r="L2016" s="396" t="s">
        <v>147</v>
      </c>
    </row>
    <row r="2017" spans="1:12">
      <c r="A2017" s="396"/>
      <c r="B2017" s="396"/>
      <c r="C2017" s="396"/>
      <c r="D2017" s="396" t="s">
        <v>2326</v>
      </c>
      <c r="E2017" s="397" t="s">
        <v>145</v>
      </c>
      <c r="F2017" s="429" t="s">
        <v>13277</v>
      </c>
      <c r="G2017" s="430">
        <v>106099</v>
      </c>
      <c r="H2017" s="431" t="s">
        <v>13097</v>
      </c>
      <c r="I2017" s="430" t="s">
        <v>123</v>
      </c>
      <c r="J2017" s="396"/>
      <c r="K2017" s="432">
        <v>0.92</v>
      </c>
      <c r="L2017" s="396" t="s">
        <v>147</v>
      </c>
    </row>
    <row r="2018" spans="1:12">
      <c r="A2018" s="396"/>
      <c r="B2018" s="396"/>
      <c r="C2018" s="396"/>
      <c r="D2018" s="396" t="s">
        <v>2326</v>
      </c>
      <c r="E2018" s="397" t="s">
        <v>145</v>
      </c>
      <c r="F2018" s="429" t="s">
        <v>13277</v>
      </c>
      <c r="G2018" s="430">
        <v>90652</v>
      </c>
      <c r="H2018" s="431" t="s">
        <v>790</v>
      </c>
      <c r="I2018" s="430" t="s">
        <v>123</v>
      </c>
      <c r="J2018" s="396"/>
      <c r="K2018" s="432">
        <v>4.04</v>
      </c>
      <c r="L2018" s="396" t="s">
        <v>147</v>
      </c>
    </row>
    <row r="2019" spans="1:12">
      <c r="A2019" s="396"/>
      <c r="B2019" s="396"/>
      <c r="C2019" s="396"/>
      <c r="D2019" s="396" t="s">
        <v>2326</v>
      </c>
      <c r="E2019" s="397" t="s">
        <v>145</v>
      </c>
      <c r="F2019" s="429" t="s">
        <v>13277</v>
      </c>
      <c r="G2019" s="430">
        <v>90653</v>
      </c>
      <c r="H2019" s="431" t="s">
        <v>791</v>
      </c>
      <c r="I2019" s="430" t="s">
        <v>123</v>
      </c>
      <c r="J2019" s="396"/>
      <c r="K2019" s="432">
        <v>0.93</v>
      </c>
      <c r="L2019" s="396" t="s">
        <v>147</v>
      </c>
    </row>
    <row r="2020" spans="1:12">
      <c r="A2020" s="396"/>
      <c r="B2020" s="396"/>
      <c r="C2020" s="396"/>
      <c r="D2020" s="396" t="s">
        <v>2326</v>
      </c>
      <c r="E2020" s="397" t="s">
        <v>145</v>
      </c>
      <c r="F2020" s="429" t="s">
        <v>13277</v>
      </c>
      <c r="G2020" s="430">
        <v>90654</v>
      </c>
      <c r="H2020" s="431" t="s">
        <v>792</v>
      </c>
      <c r="I2020" s="430" t="s">
        <v>123</v>
      </c>
      <c r="J2020" s="396"/>
      <c r="K2020" s="432">
        <v>4.42</v>
      </c>
      <c r="L2020" s="396" t="s">
        <v>147</v>
      </c>
    </row>
    <row r="2021" spans="1:12">
      <c r="A2021" s="396"/>
      <c r="B2021" s="396"/>
      <c r="C2021" s="396"/>
      <c r="D2021" s="396" t="s">
        <v>2326</v>
      </c>
      <c r="E2021" s="397" t="s">
        <v>145</v>
      </c>
      <c r="F2021" s="429" t="s">
        <v>13277</v>
      </c>
      <c r="G2021" s="430">
        <v>90655</v>
      </c>
      <c r="H2021" s="431" t="s">
        <v>793</v>
      </c>
      <c r="I2021" s="430" t="s">
        <v>123</v>
      </c>
      <c r="J2021" s="396"/>
      <c r="K2021" s="432">
        <v>5.63</v>
      </c>
      <c r="L2021" s="396" t="s">
        <v>147</v>
      </c>
    </row>
    <row r="2022" spans="1:12">
      <c r="A2022" s="396"/>
      <c r="B2022" s="396"/>
      <c r="C2022" s="396"/>
      <c r="D2022" s="396" t="s">
        <v>2326</v>
      </c>
      <c r="E2022" s="397" t="s">
        <v>145</v>
      </c>
      <c r="F2022" s="429" t="s">
        <v>13277</v>
      </c>
      <c r="G2022" s="430">
        <v>90658</v>
      </c>
      <c r="H2022" s="431" t="s">
        <v>794</v>
      </c>
      <c r="I2022" s="430" t="s">
        <v>123</v>
      </c>
      <c r="J2022" s="396"/>
      <c r="K2022" s="432">
        <v>4.33</v>
      </c>
      <c r="L2022" s="396" t="s">
        <v>147</v>
      </c>
    </row>
    <row r="2023" spans="1:12">
      <c r="A2023" s="396"/>
      <c r="B2023" s="396"/>
      <c r="C2023" s="396"/>
      <c r="D2023" s="396" t="s">
        <v>2326</v>
      </c>
      <c r="E2023" s="397" t="s">
        <v>145</v>
      </c>
      <c r="F2023" s="429" t="s">
        <v>13277</v>
      </c>
      <c r="G2023" s="430">
        <v>90659</v>
      </c>
      <c r="H2023" s="431" t="s">
        <v>795</v>
      </c>
      <c r="I2023" s="430" t="s">
        <v>123</v>
      </c>
      <c r="J2023" s="396"/>
      <c r="K2023" s="432">
        <v>1</v>
      </c>
      <c r="L2023" s="396" t="s">
        <v>147</v>
      </c>
    </row>
    <row r="2024" spans="1:12">
      <c r="A2024" s="396"/>
      <c r="B2024" s="396"/>
      <c r="C2024" s="396"/>
      <c r="D2024" s="396" t="s">
        <v>2326</v>
      </c>
      <c r="E2024" s="397" t="s">
        <v>145</v>
      </c>
      <c r="F2024" s="429" t="s">
        <v>13277</v>
      </c>
      <c r="G2024" s="430">
        <v>90660</v>
      </c>
      <c r="H2024" s="431" t="s">
        <v>796</v>
      </c>
      <c r="I2024" s="430" t="s">
        <v>123</v>
      </c>
      <c r="J2024" s="396"/>
      <c r="K2024" s="432">
        <v>4.7300000000000004</v>
      </c>
      <c r="L2024" s="396" t="s">
        <v>147</v>
      </c>
    </row>
    <row r="2025" spans="1:12">
      <c r="A2025" s="396"/>
      <c r="B2025" s="396"/>
      <c r="C2025" s="396"/>
      <c r="D2025" s="396" t="s">
        <v>2326</v>
      </c>
      <c r="E2025" s="397" t="s">
        <v>145</v>
      </c>
      <c r="F2025" s="429" t="s">
        <v>13277</v>
      </c>
      <c r="G2025" s="430">
        <v>90661</v>
      </c>
      <c r="H2025" s="431" t="s">
        <v>797</v>
      </c>
      <c r="I2025" s="430" t="s">
        <v>123</v>
      </c>
      <c r="J2025" s="396"/>
      <c r="K2025" s="432">
        <v>5.63</v>
      </c>
      <c r="L2025" s="396" t="s">
        <v>147</v>
      </c>
    </row>
    <row r="2026" spans="1:12">
      <c r="A2026" s="396"/>
      <c r="B2026" s="396"/>
      <c r="C2026" s="396"/>
      <c r="D2026" s="396" t="s">
        <v>2326</v>
      </c>
      <c r="E2026" s="397" t="s">
        <v>145</v>
      </c>
      <c r="F2026" s="429" t="s">
        <v>13277</v>
      </c>
      <c r="G2026" s="430">
        <v>89019</v>
      </c>
      <c r="H2026" s="431" t="s">
        <v>6296</v>
      </c>
      <c r="I2026" s="430" t="s">
        <v>123</v>
      </c>
      <c r="J2026" s="396"/>
      <c r="K2026" s="432">
        <v>0.4</v>
      </c>
      <c r="L2026" s="396" t="s">
        <v>147</v>
      </c>
    </row>
    <row r="2027" spans="1:12">
      <c r="A2027" s="396"/>
      <c r="B2027" s="396"/>
      <c r="C2027" s="396"/>
      <c r="D2027" s="396" t="s">
        <v>2326</v>
      </c>
      <c r="E2027" s="397" t="s">
        <v>145</v>
      </c>
      <c r="F2027" s="429" t="s">
        <v>13277</v>
      </c>
      <c r="G2027" s="430">
        <v>89020</v>
      </c>
      <c r="H2027" s="431" t="s">
        <v>6297</v>
      </c>
      <c r="I2027" s="430" t="s">
        <v>123</v>
      </c>
      <c r="J2027" s="396"/>
      <c r="K2027" s="432">
        <v>0.09</v>
      </c>
      <c r="L2027" s="396" t="s">
        <v>147</v>
      </c>
    </row>
    <row r="2028" spans="1:12">
      <c r="A2028" s="396"/>
      <c r="B2028" s="396"/>
      <c r="C2028" s="396"/>
      <c r="D2028" s="396" t="s">
        <v>2326</v>
      </c>
      <c r="E2028" s="397" t="s">
        <v>145</v>
      </c>
      <c r="F2028" s="429" t="s">
        <v>13277</v>
      </c>
      <c r="G2028" s="430">
        <v>5800</v>
      </c>
      <c r="H2028" s="431" t="s">
        <v>6292</v>
      </c>
      <c r="I2028" s="430" t="s">
        <v>123</v>
      </c>
      <c r="J2028" s="396"/>
      <c r="K2028" s="432">
        <v>0.44</v>
      </c>
      <c r="L2028" s="396" t="s">
        <v>147</v>
      </c>
    </row>
    <row r="2029" spans="1:12">
      <c r="A2029" s="396"/>
      <c r="B2029" s="396"/>
      <c r="C2029" s="396"/>
      <c r="D2029" s="396" t="s">
        <v>2002</v>
      </c>
      <c r="E2029" s="397" t="s">
        <v>145</v>
      </c>
      <c r="F2029" s="429" t="s">
        <v>13849</v>
      </c>
      <c r="G2029" s="430">
        <v>53866</v>
      </c>
      <c r="H2029" s="431" t="s">
        <v>6293</v>
      </c>
      <c r="I2029" s="430" t="s">
        <v>123</v>
      </c>
      <c r="J2029" s="396"/>
      <c r="K2029" s="432">
        <v>1.69</v>
      </c>
      <c r="L2029" s="396" t="s">
        <v>147</v>
      </c>
    </row>
    <row r="2030" spans="1:12">
      <c r="A2030" s="396"/>
      <c r="B2030" s="396"/>
      <c r="C2030" s="396"/>
      <c r="D2030" s="396" t="s">
        <v>411</v>
      </c>
      <c r="E2030" s="397" t="s">
        <v>145</v>
      </c>
      <c r="F2030" s="429" t="s">
        <v>13332</v>
      </c>
      <c r="G2030" s="430">
        <v>90639</v>
      </c>
      <c r="H2030" s="431" t="s">
        <v>782</v>
      </c>
      <c r="I2030" s="430" t="s">
        <v>123</v>
      </c>
      <c r="J2030" s="396"/>
      <c r="K2030" s="432">
        <v>6.21</v>
      </c>
      <c r="L2030" s="396" t="s">
        <v>147</v>
      </c>
    </row>
    <row r="2031" spans="1:12">
      <c r="A2031" s="396"/>
      <c r="B2031" s="396"/>
      <c r="C2031" s="396"/>
      <c r="D2031" s="396" t="s">
        <v>277</v>
      </c>
      <c r="E2031" s="397" t="s">
        <v>145</v>
      </c>
      <c r="F2031" s="429" t="s">
        <v>13332</v>
      </c>
      <c r="G2031" s="430">
        <v>90640</v>
      </c>
      <c r="H2031" s="431" t="s">
        <v>783</v>
      </c>
      <c r="I2031" s="430" t="s">
        <v>123</v>
      </c>
      <c r="J2031" s="396"/>
      <c r="K2031" s="432">
        <v>1.43</v>
      </c>
      <c r="L2031" s="396" t="s">
        <v>147</v>
      </c>
    </row>
    <row r="2032" spans="1:12">
      <c r="A2032" s="396"/>
      <c r="B2032" s="396"/>
      <c r="C2032" s="396"/>
      <c r="D2032" s="396" t="s">
        <v>543</v>
      </c>
      <c r="E2032" s="397" t="s">
        <v>145</v>
      </c>
      <c r="F2032" s="429" t="s">
        <v>13332</v>
      </c>
      <c r="G2032" s="430">
        <v>90641</v>
      </c>
      <c r="H2032" s="431" t="s">
        <v>784</v>
      </c>
      <c r="I2032" s="430" t="s">
        <v>123</v>
      </c>
      <c r="J2032" s="396"/>
      <c r="K2032" s="432">
        <v>6.79</v>
      </c>
      <c r="L2032" s="396" t="s">
        <v>147</v>
      </c>
    </row>
    <row r="2033" spans="1:12">
      <c r="A2033" s="396"/>
      <c r="B2033" s="396"/>
      <c r="C2033" s="396"/>
      <c r="D2033" s="396" t="s">
        <v>543</v>
      </c>
      <c r="E2033" s="397" t="s">
        <v>145</v>
      </c>
      <c r="F2033" s="429" t="s">
        <v>13332</v>
      </c>
      <c r="G2033" s="430">
        <v>90642</v>
      </c>
      <c r="H2033" s="431" t="s">
        <v>785</v>
      </c>
      <c r="I2033" s="430" t="s">
        <v>123</v>
      </c>
      <c r="J2033" s="396"/>
      <c r="K2033" s="432">
        <v>12.05</v>
      </c>
      <c r="L2033" s="396" t="s">
        <v>147</v>
      </c>
    </row>
    <row r="2034" spans="1:12">
      <c r="A2034" s="396"/>
      <c r="B2034" s="396"/>
      <c r="C2034" s="396"/>
      <c r="D2034" s="396" t="s">
        <v>543</v>
      </c>
      <c r="E2034" s="397" t="s">
        <v>145</v>
      </c>
      <c r="F2034" s="429" t="s">
        <v>13332</v>
      </c>
      <c r="G2034" s="430">
        <v>102806</v>
      </c>
      <c r="H2034" s="431" t="s">
        <v>13098</v>
      </c>
      <c r="I2034" s="430" t="s">
        <v>123</v>
      </c>
      <c r="J2034" s="396"/>
      <c r="K2034" s="432">
        <v>0</v>
      </c>
      <c r="L2034" s="396" t="s">
        <v>147</v>
      </c>
    </row>
    <row r="2035" spans="1:12">
      <c r="A2035" s="396"/>
      <c r="B2035" s="396"/>
      <c r="C2035" s="396"/>
      <c r="D2035" s="396" t="s">
        <v>4432</v>
      </c>
      <c r="E2035" s="397" t="s">
        <v>145</v>
      </c>
      <c r="F2035" s="429" t="s">
        <v>13332</v>
      </c>
      <c r="G2035" s="430">
        <v>102807</v>
      </c>
      <c r="H2035" s="431" t="s">
        <v>13099</v>
      </c>
      <c r="I2035" s="430" t="s">
        <v>123</v>
      </c>
      <c r="J2035" s="396"/>
      <c r="K2035" s="432">
        <v>0</v>
      </c>
      <c r="L2035" s="396" t="s">
        <v>4588</v>
      </c>
    </row>
    <row r="2036" spans="1:12">
      <c r="A2036" s="396"/>
      <c r="B2036" s="396"/>
      <c r="C2036" s="396"/>
      <c r="D2036" s="396" t="s">
        <v>4432</v>
      </c>
      <c r="E2036" s="397" t="s">
        <v>145</v>
      </c>
      <c r="F2036" s="429" t="s">
        <v>13332</v>
      </c>
      <c r="G2036" s="430">
        <v>102808</v>
      </c>
      <c r="H2036" s="431" t="s">
        <v>13100</v>
      </c>
      <c r="I2036" s="430" t="s">
        <v>123</v>
      </c>
      <c r="J2036" s="396"/>
      <c r="K2036" s="432">
        <v>0</v>
      </c>
      <c r="L2036" s="396" t="s">
        <v>4588</v>
      </c>
    </row>
    <row r="2037" spans="1:12">
      <c r="A2037" s="396"/>
      <c r="B2037" s="396"/>
      <c r="C2037" s="396"/>
      <c r="D2037" s="396" t="s">
        <v>3505</v>
      </c>
      <c r="E2037" s="397" t="s">
        <v>145</v>
      </c>
      <c r="F2037" s="429" t="s">
        <v>13332</v>
      </c>
      <c r="G2037" s="430">
        <v>102809</v>
      </c>
      <c r="H2037" s="431" t="s">
        <v>1065</v>
      </c>
      <c r="I2037" s="430" t="s">
        <v>123</v>
      </c>
      <c r="J2037" s="396"/>
      <c r="K2037" s="432">
        <v>17.420000000000002</v>
      </c>
      <c r="L2037" s="396" t="s">
        <v>147</v>
      </c>
    </row>
    <row r="2038" spans="1:12">
      <c r="A2038" s="396"/>
      <c r="B2038" s="396"/>
      <c r="C2038" s="396"/>
      <c r="D2038" s="396" t="s">
        <v>3505</v>
      </c>
      <c r="E2038" s="397" t="s">
        <v>145</v>
      </c>
      <c r="F2038" s="429" t="s">
        <v>13332</v>
      </c>
      <c r="G2038" s="430">
        <v>92140</v>
      </c>
      <c r="H2038" s="431" t="s">
        <v>914</v>
      </c>
      <c r="I2038" s="430" t="s">
        <v>123</v>
      </c>
      <c r="J2038" s="396"/>
      <c r="K2038" s="432">
        <v>4.96</v>
      </c>
      <c r="L2038" s="396" t="s">
        <v>147</v>
      </c>
    </row>
    <row r="2039" spans="1:12">
      <c r="A2039" s="396"/>
      <c r="B2039" s="396"/>
      <c r="C2039" s="396"/>
      <c r="D2039" s="396" t="s">
        <v>2002</v>
      </c>
      <c r="E2039" s="397" t="s">
        <v>145</v>
      </c>
      <c r="F2039" s="429" t="s">
        <v>13332</v>
      </c>
      <c r="G2039" s="430">
        <v>92142</v>
      </c>
      <c r="H2039" s="431" t="s">
        <v>916</v>
      </c>
      <c r="I2039" s="430" t="s">
        <v>123</v>
      </c>
      <c r="J2039" s="396"/>
      <c r="K2039" s="432">
        <v>0.62</v>
      </c>
      <c r="L2039" s="396" t="s">
        <v>147</v>
      </c>
    </row>
    <row r="2040" spans="1:12">
      <c r="A2040" s="396"/>
      <c r="B2040" s="396"/>
      <c r="C2040" s="396"/>
      <c r="D2040" s="396" t="s">
        <v>2002</v>
      </c>
      <c r="E2040" s="397" t="s">
        <v>145</v>
      </c>
      <c r="F2040" s="429" t="s">
        <v>13332</v>
      </c>
      <c r="G2040" s="430">
        <v>92141</v>
      </c>
      <c r="H2040" s="431" t="s">
        <v>915</v>
      </c>
      <c r="I2040" s="430" t="s">
        <v>123</v>
      </c>
      <c r="J2040" s="396"/>
      <c r="K2040" s="432">
        <v>1.52</v>
      </c>
      <c r="L2040" s="396" t="s">
        <v>147</v>
      </c>
    </row>
    <row r="2041" spans="1:12">
      <c r="A2041" s="396"/>
      <c r="B2041" s="396"/>
      <c r="C2041" s="396"/>
      <c r="D2041" s="396" t="s">
        <v>2001</v>
      </c>
      <c r="E2041" s="397" t="s">
        <v>145</v>
      </c>
      <c r="F2041" s="429" t="s">
        <v>13332</v>
      </c>
      <c r="G2041" s="430">
        <v>92143</v>
      </c>
      <c r="H2041" s="431" t="s">
        <v>917</v>
      </c>
      <c r="I2041" s="430" t="s">
        <v>123</v>
      </c>
      <c r="J2041" s="396"/>
      <c r="K2041" s="432">
        <v>6.2</v>
      </c>
      <c r="L2041" s="396" t="s">
        <v>147</v>
      </c>
    </row>
    <row r="2042" spans="1:12">
      <c r="A2042" s="396"/>
      <c r="B2042" s="396"/>
      <c r="C2042" s="396"/>
      <c r="D2042" s="396" t="s">
        <v>2001</v>
      </c>
      <c r="E2042" s="397" t="s">
        <v>145</v>
      </c>
      <c r="F2042" s="429" t="s">
        <v>13332</v>
      </c>
      <c r="G2042" s="430">
        <v>92144</v>
      </c>
      <c r="H2042" s="431" t="s">
        <v>918</v>
      </c>
      <c r="I2042" s="430" t="s">
        <v>123</v>
      </c>
      <c r="J2042" s="396"/>
      <c r="K2042" s="432">
        <v>39.200000000000003</v>
      </c>
      <c r="L2042" s="396" t="s">
        <v>147</v>
      </c>
    </row>
    <row r="2043" spans="1:12">
      <c r="A2043" s="396"/>
      <c r="B2043" s="396"/>
      <c r="C2043" s="396"/>
      <c r="D2043" s="396" t="s">
        <v>2326</v>
      </c>
      <c r="E2043" s="397" t="s">
        <v>145</v>
      </c>
      <c r="F2043" s="429" t="s">
        <v>13889</v>
      </c>
      <c r="G2043" s="430">
        <v>92133</v>
      </c>
      <c r="H2043" s="431" t="s">
        <v>909</v>
      </c>
      <c r="I2043" s="430" t="s">
        <v>123</v>
      </c>
      <c r="J2043" s="396"/>
      <c r="K2043" s="432">
        <v>13.53</v>
      </c>
      <c r="L2043" s="396" t="s">
        <v>147</v>
      </c>
    </row>
    <row r="2044" spans="1:12">
      <c r="A2044" s="396"/>
      <c r="B2044" s="396"/>
      <c r="C2044" s="396"/>
      <c r="D2044" s="396" t="s">
        <v>2326</v>
      </c>
      <c r="E2044" s="397" t="s">
        <v>145</v>
      </c>
      <c r="F2044" s="429" t="s">
        <v>13889</v>
      </c>
      <c r="G2044" s="430">
        <v>92135</v>
      </c>
      <c r="H2044" s="431" t="s">
        <v>911</v>
      </c>
      <c r="I2044" s="430" t="s">
        <v>123</v>
      </c>
      <c r="J2044" s="396"/>
      <c r="K2044" s="432">
        <v>1.69</v>
      </c>
      <c r="L2044" s="396" t="s">
        <v>147</v>
      </c>
    </row>
    <row r="2045" spans="1:12">
      <c r="A2045" s="396"/>
      <c r="B2045" s="396"/>
      <c r="C2045" s="396"/>
      <c r="D2045" s="396" t="s">
        <v>2326</v>
      </c>
      <c r="E2045" s="397" t="s">
        <v>145</v>
      </c>
      <c r="F2045" s="429" t="s">
        <v>13889</v>
      </c>
      <c r="G2045" s="430">
        <v>92134</v>
      </c>
      <c r="H2045" s="431" t="s">
        <v>910</v>
      </c>
      <c r="I2045" s="430" t="s">
        <v>123</v>
      </c>
      <c r="J2045" s="396"/>
      <c r="K2045" s="432">
        <v>4.17</v>
      </c>
      <c r="L2045" s="396" t="s">
        <v>147</v>
      </c>
    </row>
    <row r="2046" spans="1:12">
      <c r="A2046" s="396"/>
      <c r="B2046" s="396"/>
      <c r="C2046" s="396"/>
      <c r="D2046" s="396" t="s">
        <v>2326</v>
      </c>
      <c r="E2046" s="397" t="s">
        <v>145</v>
      </c>
      <c r="F2046" s="429" t="s">
        <v>13889</v>
      </c>
      <c r="G2046" s="430">
        <v>92136</v>
      </c>
      <c r="H2046" s="431" t="s">
        <v>912</v>
      </c>
      <c r="I2046" s="430" t="s">
        <v>123</v>
      </c>
      <c r="J2046" s="396"/>
      <c r="K2046" s="432">
        <v>16.920000000000002</v>
      </c>
      <c r="L2046" s="396" t="s">
        <v>147</v>
      </c>
    </row>
    <row r="2047" spans="1:12">
      <c r="A2047" s="396"/>
      <c r="B2047" s="396"/>
      <c r="C2047" s="396"/>
      <c r="D2047" s="396" t="s">
        <v>2326</v>
      </c>
      <c r="E2047" s="397" t="s">
        <v>145</v>
      </c>
      <c r="F2047" s="429" t="s">
        <v>13889</v>
      </c>
      <c r="G2047" s="430">
        <v>92137</v>
      </c>
      <c r="H2047" s="431" t="s">
        <v>913</v>
      </c>
      <c r="I2047" s="430" t="s">
        <v>123</v>
      </c>
      <c r="J2047" s="396"/>
      <c r="K2047" s="432">
        <v>33.799999999999997</v>
      </c>
      <c r="L2047" s="396" t="s">
        <v>147</v>
      </c>
    </row>
    <row r="2048" spans="1:12">
      <c r="A2048" s="396"/>
      <c r="B2048" s="396"/>
      <c r="C2048" s="396"/>
      <c r="D2048" s="396" t="s">
        <v>2326</v>
      </c>
      <c r="E2048" s="397" t="s">
        <v>145</v>
      </c>
      <c r="F2048" s="429" t="s">
        <v>13889</v>
      </c>
      <c r="G2048" s="430">
        <v>91380</v>
      </c>
      <c r="H2048" s="431" t="s">
        <v>862</v>
      </c>
      <c r="I2048" s="430" t="s">
        <v>123</v>
      </c>
      <c r="J2048" s="396"/>
      <c r="K2048" s="432">
        <v>29.53</v>
      </c>
      <c r="L2048" s="396" t="s">
        <v>147</v>
      </c>
    </row>
    <row r="2049" spans="1:12">
      <c r="A2049" s="396"/>
      <c r="B2049" s="396"/>
      <c r="C2049" s="396"/>
      <c r="D2049" s="396" t="s">
        <v>2326</v>
      </c>
      <c r="E2049" s="397" t="s">
        <v>145</v>
      </c>
      <c r="F2049" s="429" t="s">
        <v>13889</v>
      </c>
      <c r="G2049" s="430">
        <v>91382</v>
      </c>
      <c r="H2049" s="431" t="s">
        <v>864</v>
      </c>
      <c r="I2049" s="430" t="s">
        <v>123</v>
      </c>
      <c r="J2049" s="396"/>
      <c r="K2049" s="432">
        <v>4.57</v>
      </c>
      <c r="L2049" s="396" t="s">
        <v>147</v>
      </c>
    </row>
    <row r="2050" spans="1:12">
      <c r="A2050" s="396"/>
      <c r="B2050" s="396"/>
      <c r="C2050" s="396"/>
      <c r="D2050" s="396" t="s">
        <v>2326</v>
      </c>
      <c r="E2050" s="397" t="s">
        <v>145</v>
      </c>
      <c r="F2050" s="429" t="s">
        <v>13889</v>
      </c>
      <c r="G2050" s="430">
        <v>91381</v>
      </c>
      <c r="H2050" s="431" t="s">
        <v>863</v>
      </c>
      <c r="I2050" s="430" t="s">
        <v>123</v>
      </c>
      <c r="J2050" s="396"/>
      <c r="K2050" s="432">
        <v>11.33</v>
      </c>
      <c r="L2050" s="396" t="s">
        <v>147</v>
      </c>
    </row>
    <row r="2051" spans="1:12">
      <c r="A2051" s="396"/>
      <c r="B2051" s="396"/>
      <c r="C2051" s="396"/>
      <c r="D2051" s="396" t="s">
        <v>2326</v>
      </c>
      <c r="E2051" s="397" t="s">
        <v>145</v>
      </c>
      <c r="F2051" s="429" t="s">
        <v>13889</v>
      </c>
      <c r="G2051" s="430">
        <v>91383</v>
      </c>
      <c r="H2051" s="431" t="s">
        <v>865</v>
      </c>
      <c r="I2051" s="430" t="s">
        <v>123</v>
      </c>
      <c r="J2051" s="396"/>
      <c r="K2051" s="432">
        <v>53.14</v>
      </c>
      <c r="L2051" s="396" t="s">
        <v>147</v>
      </c>
    </row>
    <row r="2052" spans="1:12">
      <c r="A2052" s="396"/>
      <c r="B2052" s="396"/>
      <c r="C2052" s="396"/>
      <c r="D2052" s="396" t="s">
        <v>2326</v>
      </c>
      <c r="E2052" s="397" t="s">
        <v>145</v>
      </c>
      <c r="F2052" s="429" t="s">
        <v>13889</v>
      </c>
      <c r="G2052" s="430">
        <v>91384</v>
      </c>
      <c r="H2052" s="431" t="s">
        <v>866</v>
      </c>
      <c r="I2052" s="430" t="s">
        <v>123</v>
      </c>
      <c r="J2052" s="396"/>
      <c r="K2052" s="432">
        <v>136.03</v>
      </c>
      <c r="L2052" s="396" t="s">
        <v>147</v>
      </c>
    </row>
    <row r="2053" spans="1:12">
      <c r="A2053" s="396"/>
      <c r="B2053" s="396"/>
      <c r="C2053" s="396"/>
      <c r="D2053" s="396" t="s">
        <v>2326</v>
      </c>
      <c r="E2053" s="397" t="s">
        <v>145</v>
      </c>
      <c r="F2053" s="429" t="s">
        <v>13889</v>
      </c>
      <c r="G2053" s="430">
        <v>96030</v>
      </c>
      <c r="H2053" s="431" t="s">
        <v>1035</v>
      </c>
      <c r="I2053" s="430" t="s">
        <v>123</v>
      </c>
      <c r="J2053" s="396"/>
      <c r="K2053" s="432">
        <v>37.369999999999997</v>
      </c>
      <c r="L2053" s="396" t="s">
        <v>147</v>
      </c>
    </row>
    <row r="2054" spans="1:12">
      <c r="A2054" s="396"/>
      <c r="B2054" s="396"/>
      <c r="C2054" s="396"/>
      <c r="D2054" s="396" t="s">
        <v>2326</v>
      </c>
      <c r="E2054" s="397" t="s">
        <v>145</v>
      </c>
      <c r="F2054" s="429" t="s">
        <v>13889</v>
      </c>
      <c r="G2054" s="430">
        <v>96032</v>
      </c>
      <c r="H2054" s="431" t="s">
        <v>1037</v>
      </c>
      <c r="I2054" s="430" t="s">
        <v>123</v>
      </c>
      <c r="J2054" s="396"/>
      <c r="K2054" s="432">
        <v>5.19</v>
      </c>
      <c r="L2054" s="396" t="s">
        <v>147</v>
      </c>
    </row>
    <row r="2055" spans="1:12">
      <c r="A2055" s="396"/>
      <c r="B2055" s="396"/>
      <c r="C2055" s="396"/>
      <c r="D2055" s="396" t="s">
        <v>2326</v>
      </c>
      <c r="E2055" s="397" t="s">
        <v>145</v>
      </c>
      <c r="F2055" s="429" t="s">
        <v>13889</v>
      </c>
      <c r="G2055" s="430">
        <v>96031</v>
      </c>
      <c r="H2055" s="431" t="s">
        <v>1036</v>
      </c>
      <c r="I2055" s="430" t="s">
        <v>123</v>
      </c>
      <c r="J2055" s="396"/>
      <c r="K2055" s="432">
        <v>12.94</v>
      </c>
      <c r="L2055" s="396" t="s">
        <v>147</v>
      </c>
    </row>
    <row r="2056" spans="1:12">
      <c r="A2056" s="396"/>
      <c r="B2056" s="396"/>
      <c r="C2056" s="396"/>
      <c r="D2056" s="396" t="s">
        <v>2326</v>
      </c>
      <c r="E2056" s="397" t="s">
        <v>145</v>
      </c>
      <c r="F2056" s="429" t="s">
        <v>13889</v>
      </c>
      <c r="G2056" s="430">
        <v>96033</v>
      </c>
      <c r="H2056" s="431" t="s">
        <v>1038</v>
      </c>
      <c r="I2056" s="430" t="s">
        <v>123</v>
      </c>
      <c r="J2056" s="396"/>
      <c r="K2056" s="432">
        <v>59.67</v>
      </c>
      <c r="L2056" s="396" t="s">
        <v>147</v>
      </c>
    </row>
    <row r="2057" spans="1:12">
      <c r="A2057" s="396"/>
      <c r="B2057" s="396"/>
      <c r="C2057" s="396"/>
      <c r="D2057" s="396" t="s">
        <v>2326</v>
      </c>
      <c r="E2057" s="397" t="s">
        <v>145</v>
      </c>
      <c r="F2057" s="429" t="s">
        <v>13889</v>
      </c>
      <c r="G2057" s="430">
        <v>96034</v>
      </c>
      <c r="H2057" s="431" t="s">
        <v>1039</v>
      </c>
      <c r="I2057" s="430" t="s">
        <v>123</v>
      </c>
      <c r="J2057" s="396"/>
      <c r="K2057" s="432">
        <v>136.03</v>
      </c>
      <c r="L2057" s="396" t="s">
        <v>147</v>
      </c>
    </row>
    <row r="2058" spans="1:12">
      <c r="A2058" s="396"/>
      <c r="B2058" s="396"/>
      <c r="C2058" s="396"/>
      <c r="D2058" s="396" t="s">
        <v>2326</v>
      </c>
      <c r="E2058" s="397" t="s">
        <v>145</v>
      </c>
      <c r="F2058" s="429" t="s">
        <v>13889</v>
      </c>
      <c r="G2058" s="430">
        <v>89870</v>
      </c>
      <c r="H2058" s="431" t="s">
        <v>756</v>
      </c>
      <c r="I2058" s="430" t="s">
        <v>123</v>
      </c>
      <c r="J2058" s="396"/>
      <c r="K2058" s="432">
        <v>39.299999999999997</v>
      </c>
      <c r="L2058" s="396" t="s">
        <v>147</v>
      </c>
    </row>
    <row r="2059" spans="1:12">
      <c r="A2059" s="396"/>
      <c r="B2059" s="396"/>
      <c r="C2059" s="396"/>
      <c r="D2059" s="396" t="s">
        <v>2326</v>
      </c>
      <c r="E2059" s="397" t="s">
        <v>145</v>
      </c>
      <c r="F2059" s="429" t="s">
        <v>13889</v>
      </c>
      <c r="G2059" s="430">
        <v>89872</v>
      </c>
      <c r="H2059" s="431" t="s">
        <v>758</v>
      </c>
      <c r="I2059" s="430" t="s">
        <v>123</v>
      </c>
      <c r="J2059" s="396"/>
      <c r="K2059" s="432">
        <v>5.56</v>
      </c>
      <c r="L2059" s="396" t="s">
        <v>147</v>
      </c>
    </row>
    <row r="2060" spans="1:12">
      <c r="A2060" s="396"/>
      <c r="B2060" s="396"/>
      <c r="C2060" s="396"/>
      <c r="D2060" s="396" t="s">
        <v>2326</v>
      </c>
      <c r="E2060" s="397" t="s">
        <v>145</v>
      </c>
      <c r="F2060" s="429" t="s">
        <v>13889</v>
      </c>
      <c r="G2060" s="430">
        <v>89871</v>
      </c>
      <c r="H2060" s="431" t="s">
        <v>757</v>
      </c>
      <c r="I2060" s="430" t="s">
        <v>123</v>
      </c>
      <c r="J2060" s="396"/>
      <c r="K2060" s="432">
        <v>13.77</v>
      </c>
      <c r="L2060" s="396" t="s">
        <v>147</v>
      </c>
    </row>
    <row r="2061" spans="1:12">
      <c r="A2061" s="396"/>
      <c r="B2061" s="396"/>
      <c r="C2061" s="396"/>
      <c r="D2061" s="396" t="s">
        <v>2326</v>
      </c>
      <c r="E2061" s="397" t="s">
        <v>145</v>
      </c>
      <c r="F2061" s="429" t="s">
        <v>13889</v>
      </c>
      <c r="G2061" s="430">
        <v>89873</v>
      </c>
      <c r="H2061" s="431" t="s">
        <v>759</v>
      </c>
      <c r="I2061" s="430" t="s">
        <v>123</v>
      </c>
      <c r="J2061" s="396"/>
      <c r="K2061" s="432">
        <v>67.099999999999994</v>
      </c>
      <c r="L2061" s="396" t="s">
        <v>147</v>
      </c>
    </row>
    <row r="2062" spans="1:12">
      <c r="A2062" s="396"/>
      <c r="B2062" s="396"/>
      <c r="C2062" s="396"/>
      <c r="D2062" s="396" t="s">
        <v>2326</v>
      </c>
      <c r="E2062" s="397" t="s">
        <v>145</v>
      </c>
      <c r="F2062" s="429" t="s">
        <v>13889</v>
      </c>
      <c r="G2062" s="430">
        <v>89874</v>
      </c>
      <c r="H2062" s="431" t="s">
        <v>760</v>
      </c>
      <c r="I2062" s="430" t="s">
        <v>123</v>
      </c>
      <c r="J2062" s="396"/>
      <c r="K2062" s="432">
        <v>169.15</v>
      </c>
      <c r="L2062" s="396" t="s">
        <v>147</v>
      </c>
    </row>
    <row r="2063" spans="1:12">
      <c r="A2063" s="396"/>
      <c r="B2063" s="396"/>
      <c r="C2063" s="396"/>
      <c r="D2063" s="396" t="s">
        <v>2326</v>
      </c>
      <c r="E2063" s="397" t="s">
        <v>145</v>
      </c>
      <c r="F2063" s="429" t="s">
        <v>13889</v>
      </c>
      <c r="G2063" s="430">
        <v>89878</v>
      </c>
      <c r="H2063" s="431" t="s">
        <v>761</v>
      </c>
      <c r="I2063" s="430" t="s">
        <v>123</v>
      </c>
      <c r="J2063" s="396"/>
      <c r="K2063" s="432">
        <v>42.12</v>
      </c>
      <c r="L2063" s="396" t="s">
        <v>147</v>
      </c>
    </row>
    <row r="2064" spans="1:12">
      <c r="A2064" s="396"/>
      <c r="B2064" s="396"/>
      <c r="C2064" s="396"/>
      <c r="D2064" s="396" t="s">
        <v>2326</v>
      </c>
      <c r="E2064" s="397" t="s">
        <v>145</v>
      </c>
      <c r="F2064" s="429" t="s">
        <v>13889</v>
      </c>
      <c r="G2064" s="430">
        <v>89880</v>
      </c>
      <c r="H2064" s="431" t="s">
        <v>763</v>
      </c>
      <c r="I2064" s="430" t="s">
        <v>123</v>
      </c>
      <c r="J2064" s="396"/>
      <c r="K2064" s="432">
        <v>5.86</v>
      </c>
      <c r="L2064" s="396" t="s">
        <v>147</v>
      </c>
    </row>
    <row r="2065" spans="1:12">
      <c r="A2065" s="396"/>
      <c r="B2065" s="396"/>
      <c r="C2065" s="396"/>
      <c r="D2065" s="396" t="s">
        <v>2326</v>
      </c>
      <c r="E2065" s="397" t="s">
        <v>145</v>
      </c>
      <c r="F2065" s="429" t="s">
        <v>13889</v>
      </c>
      <c r="G2065" s="430">
        <v>89879</v>
      </c>
      <c r="H2065" s="431" t="s">
        <v>762</v>
      </c>
      <c r="I2065" s="430" t="s">
        <v>123</v>
      </c>
      <c r="J2065" s="396"/>
      <c r="K2065" s="432">
        <v>14.5</v>
      </c>
      <c r="L2065" s="396" t="s">
        <v>147</v>
      </c>
    </row>
    <row r="2066" spans="1:12">
      <c r="A2066" s="396"/>
      <c r="B2066" s="396"/>
      <c r="C2066" s="396"/>
      <c r="D2066" s="396" t="s">
        <v>2326</v>
      </c>
      <c r="E2066" s="397" t="s">
        <v>145</v>
      </c>
      <c r="F2066" s="429" t="s">
        <v>13889</v>
      </c>
      <c r="G2066" s="430">
        <v>89881</v>
      </c>
      <c r="H2066" s="431" t="s">
        <v>764</v>
      </c>
      <c r="I2066" s="430" t="s">
        <v>123</v>
      </c>
      <c r="J2066" s="396"/>
      <c r="K2066" s="432">
        <v>71.2</v>
      </c>
      <c r="L2066" s="396" t="s">
        <v>147</v>
      </c>
    </row>
    <row r="2067" spans="1:12">
      <c r="A2067" s="396"/>
      <c r="B2067" s="396"/>
      <c r="C2067" s="396"/>
      <c r="D2067" s="396" t="s">
        <v>2326</v>
      </c>
      <c r="E2067" s="397" t="s">
        <v>145</v>
      </c>
      <c r="F2067" s="429" t="s">
        <v>13889</v>
      </c>
      <c r="G2067" s="430">
        <v>89882</v>
      </c>
      <c r="H2067" s="431" t="s">
        <v>765</v>
      </c>
      <c r="I2067" s="430" t="s">
        <v>123</v>
      </c>
      <c r="J2067" s="396"/>
      <c r="K2067" s="432">
        <v>195.16</v>
      </c>
      <c r="L2067" s="396" t="s">
        <v>147</v>
      </c>
    </row>
    <row r="2068" spans="1:12">
      <c r="A2068" s="396"/>
      <c r="B2068" s="396"/>
      <c r="C2068" s="396"/>
      <c r="D2068" s="396" t="s">
        <v>2326</v>
      </c>
      <c r="E2068" s="397" t="s">
        <v>145</v>
      </c>
      <c r="F2068" s="429" t="s">
        <v>13889</v>
      </c>
      <c r="G2068" s="430">
        <v>7058</v>
      </c>
      <c r="H2068" s="431" t="s">
        <v>598</v>
      </c>
      <c r="I2068" s="430" t="s">
        <v>123</v>
      </c>
      <c r="J2068" s="396"/>
      <c r="K2068" s="432">
        <v>23.21</v>
      </c>
      <c r="L2068" s="396" t="s">
        <v>147</v>
      </c>
    </row>
    <row r="2069" spans="1:12">
      <c r="A2069" s="396"/>
      <c r="B2069" s="396"/>
      <c r="C2069" s="396"/>
      <c r="D2069" s="396" t="s">
        <v>2326</v>
      </c>
      <c r="E2069" s="397" t="s">
        <v>145</v>
      </c>
      <c r="F2069" s="429" t="s">
        <v>13889</v>
      </c>
      <c r="G2069" s="430">
        <v>91402</v>
      </c>
      <c r="H2069" s="431" t="s">
        <v>873</v>
      </c>
      <c r="I2069" s="430" t="s">
        <v>123</v>
      </c>
      <c r="J2069" s="396"/>
      <c r="K2069" s="432">
        <v>3.6</v>
      </c>
      <c r="L2069" s="396" t="s">
        <v>147</v>
      </c>
    </row>
    <row r="2070" spans="1:12">
      <c r="A2070" s="396"/>
      <c r="B2070" s="396"/>
      <c r="C2070" s="396"/>
      <c r="D2070" s="396" t="s">
        <v>2326</v>
      </c>
      <c r="E2070" s="397" t="s">
        <v>145</v>
      </c>
      <c r="F2070" s="429" t="s">
        <v>13889</v>
      </c>
      <c r="G2070" s="430">
        <v>7059</v>
      </c>
      <c r="H2070" s="431" t="s">
        <v>599</v>
      </c>
      <c r="I2070" s="430" t="s">
        <v>123</v>
      </c>
      <c r="J2070" s="396"/>
      <c r="K2070" s="432">
        <v>8.94</v>
      </c>
      <c r="L2070" s="396" t="s">
        <v>147</v>
      </c>
    </row>
    <row r="2071" spans="1:12">
      <c r="A2071" s="396"/>
      <c r="B2071" s="396"/>
      <c r="C2071" s="396"/>
      <c r="D2071" s="396" t="s">
        <v>2326</v>
      </c>
      <c r="E2071" s="397" t="s">
        <v>145</v>
      </c>
      <c r="F2071" s="429" t="s">
        <v>13889</v>
      </c>
      <c r="G2071" s="430">
        <v>7060</v>
      </c>
      <c r="H2071" s="431" t="s">
        <v>600</v>
      </c>
      <c r="I2071" s="430" t="s">
        <v>123</v>
      </c>
      <c r="J2071" s="396"/>
      <c r="K2071" s="432">
        <v>41.85</v>
      </c>
      <c r="L2071" s="396" t="s">
        <v>147</v>
      </c>
    </row>
    <row r="2072" spans="1:12">
      <c r="A2072" s="396"/>
      <c r="B2072" s="396"/>
      <c r="C2072" s="396"/>
      <c r="D2072" s="396" t="s">
        <v>2326</v>
      </c>
      <c r="E2072" s="397" t="s">
        <v>145</v>
      </c>
      <c r="F2072" s="429" t="s">
        <v>13889</v>
      </c>
      <c r="G2072" s="430">
        <v>7061</v>
      </c>
      <c r="H2072" s="431" t="s">
        <v>601</v>
      </c>
      <c r="I2072" s="430" t="s">
        <v>123</v>
      </c>
      <c r="J2072" s="396"/>
      <c r="K2072" s="432">
        <v>78.17</v>
      </c>
      <c r="L2072" s="396" t="s">
        <v>147</v>
      </c>
    </row>
    <row r="2073" spans="1:12">
      <c r="A2073" s="396"/>
      <c r="B2073" s="396"/>
      <c r="C2073" s="396"/>
      <c r="D2073" s="396" t="s">
        <v>2326</v>
      </c>
      <c r="E2073" s="397" t="s">
        <v>145</v>
      </c>
      <c r="F2073" s="429" t="s">
        <v>13889</v>
      </c>
      <c r="G2073" s="430">
        <v>91367</v>
      </c>
      <c r="H2073" s="431" t="s">
        <v>856</v>
      </c>
      <c r="I2073" s="430" t="s">
        <v>123</v>
      </c>
      <c r="J2073" s="396"/>
      <c r="K2073" s="432">
        <v>22.43</v>
      </c>
      <c r="L2073" s="396" t="s">
        <v>147</v>
      </c>
    </row>
    <row r="2074" spans="1:12">
      <c r="A2074" s="396"/>
      <c r="B2074" s="396"/>
      <c r="C2074" s="396"/>
      <c r="D2074" s="396" t="s">
        <v>2326</v>
      </c>
      <c r="E2074" s="397" t="s">
        <v>145</v>
      </c>
      <c r="F2074" s="429" t="s">
        <v>13889</v>
      </c>
      <c r="G2074" s="430">
        <v>91369</v>
      </c>
      <c r="H2074" s="431" t="s">
        <v>858</v>
      </c>
      <c r="I2074" s="430" t="s">
        <v>123</v>
      </c>
      <c r="J2074" s="396"/>
      <c r="K2074" s="432">
        <v>3.47</v>
      </c>
      <c r="L2074" s="396" t="s">
        <v>147</v>
      </c>
    </row>
    <row r="2075" spans="1:12">
      <c r="A2075" s="396"/>
      <c r="B2075" s="396"/>
      <c r="C2075" s="396"/>
      <c r="D2075" s="396" t="s">
        <v>2326</v>
      </c>
      <c r="E2075" s="397" t="s">
        <v>145</v>
      </c>
      <c r="F2075" s="429" t="s">
        <v>13889</v>
      </c>
      <c r="G2075" s="430">
        <v>91368</v>
      </c>
      <c r="H2075" s="431" t="s">
        <v>857</v>
      </c>
      <c r="I2075" s="430" t="s">
        <v>123</v>
      </c>
      <c r="J2075" s="396"/>
      <c r="K2075" s="432">
        <v>8.6199999999999992</v>
      </c>
      <c r="L2075" s="396" t="s">
        <v>147</v>
      </c>
    </row>
    <row r="2076" spans="1:12">
      <c r="A2076" s="396"/>
      <c r="B2076" s="396"/>
      <c r="C2076" s="396"/>
      <c r="D2076" s="396" t="s">
        <v>2326</v>
      </c>
      <c r="E2076" s="397" t="s">
        <v>145</v>
      </c>
      <c r="F2076" s="429" t="s">
        <v>13889</v>
      </c>
      <c r="G2076" s="430">
        <v>5695</v>
      </c>
      <c r="H2076" s="431" t="s">
        <v>555</v>
      </c>
      <c r="I2076" s="430" t="s">
        <v>123</v>
      </c>
      <c r="J2076" s="396"/>
      <c r="K2076" s="432">
        <v>40.450000000000003</v>
      </c>
      <c r="L2076" s="396" t="s">
        <v>147</v>
      </c>
    </row>
    <row r="2077" spans="1:12">
      <c r="A2077" s="396"/>
      <c r="B2077" s="396"/>
      <c r="C2077" s="396"/>
      <c r="D2077" s="396" t="s">
        <v>2326</v>
      </c>
      <c r="E2077" s="397" t="s">
        <v>145</v>
      </c>
      <c r="F2077" s="429" t="s">
        <v>13889</v>
      </c>
      <c r="G2077" s="430">
        <v>53792</v>
      </c>
      <c r="H2077" s="431" t="s">
        <v>608</v>
      </c>
      <c r="I2077" s="430" t="s">
        <v>123</v>
      </c>
      <c r="J2077" s="396"/>
      <c r="K2077" s="432">
        <v>97.17</v>
      </c>
      <c r="L2077" s="396" t="s">
        <v>147</v>
      </c>
    </row>
    <row r="2078" spans="1:12">
      <c r="A2078" s="396"/>
      <c r="B2078" s="396"/>
      <c r="C2078" s="396"/>
      <c r="D2078" s="396" t="s">
        <v>2326</v>
      </c>
      <c r="E2078" s="397" t="s">
        <v>145</v>
      </c>
      <c r="F2078" s="429" t="s">
        <v>13889</v>
      </c>
      <c r="G2078" s="430">
        <v>106347</v>
      </c>
      <c r="H2078" s="431" t="s">
        <v>15858</v>
      </c>
      <c r="I2078" s="430" t="s">
        <v>123</v>
      </c>
      <c r="J2078" s="396"/>
      <c r="K2078" s="432">
        <v>0</v>
      </c>
      <c r="L2078" s="396" t="s">
        <v>147</v>
      </c>
    </row>
    <row r="2079" spans="1:12">
      <c r="A2079" s="396"/>
      <c r="B2079" s="396"/>
      <c r="C2079" s="396"/>
      <c r="D2079" s="396" t="s">
        <v>2326</v>
      </c>
      <c r="E2079" s="397" t="s">
        <v>145</v>
      </c>
      <c r="F2079" s="429" t="s">
        <v>13889</v>
      </c>
      <c r="G2079" s="430">
        <v>106350</v>
      </c>
      <c r="H2079" s="431" t="s">
        <v>15859</v>
      </c>
      <c r="I2079" s="430" t="s">
        <v>123</v>
      </c>
      <c r="J2079" s="396"/>
      <c r="K2079" s="432">
        <v>0</v>
      </c>
      <c r="L2079" s="396" t="s">
        <v>147</v>
      </c>
    </row>
    <row r="2080" spans="1:12">
      <c r="A2080" s="396"/>
      <c r="B2080" s="396"/>
      <c r="C2080" s="396"/>
      <c r="D2080" s="396" t="s">
        <v>2326</v>
      </c>
      <c r="E2080" s="397" t="s">
        <v>145</v>
      </c>
      <c r="F2080" s="429" t="s">
        <v>13889</v>
      </c>
      <c r="G2080" s="430">
        <v>106348</v>
      </c>
      <c r="H2080" s="431" t="s">
        <v>15860</v>
      </c>
      <c r="I2080" s="430" t="s">
        <v>123</v>
      </c>
      <c r="J2080" s="396"/>
      <c r="K2080" s="432">
        <v>0</v>
      </c>
      <c r="L2080" s="396" t="s">
        <v>147</v>
      </c>
    </row>
    <row r="2081" spans="1:12">
      <c r="A2081" s="396"/>
      <c r="B2081" s="396"/>
      <c r="C2081" s="396"/>
      <c r="D2081" s="396" t="s">
        <v>2326</v>
      </c>
      <c r="E2081" s="397" t="s">
        <v>145</v>
      </c>
      <c r="F2081" s="429" t="s">
        <v>13889</v>
      </c>
      <c r="G2081" s="430">
        <v>106349</v>
      </c>
      <c r="H2081" s="431" t="s">
        <v>15861</v>
      </c>
      <c r="I2081" s="430" t="s">
        <v>123</v>
      </c>
      <c r="J2081" s="396"/>
      <c r="K2081" s="432">
        <v>0</v>
      </c>
      <c r="L2081" s="396" t="s">
        <v>147</v>
      </c>
    </row>
    <row r="2082" spans="1:12">
      <c r="A2082" s="396"/>
      <c r="B2082" s="396"/>
      <c r="C2082" s="396"/>
      <c r="D2082" s="396" t="s">
        <v>149</v>
      </c>
      <c r="E2082" s="397" t="s">
        <v>145</v>
      </c>
      <c r="F2082" s="429" t="s">
        <v>13908</v>
      </c>
      <c r="G2082" s="430">
        <v>106351</v>
      </c>
      <c r="H2082" s="431" t="s">
        <v>15862</v>
      </c>
      <c r="I2082" s="430" t="s">
        <v>123</v>
      </c>
      <c r="J2082" s="396"/>
      <c r="K2082" s="432">
        <v>189.87</v>
      </c>
      <c r="L2082" s="396" t="s">
        <v>147</v>
      </c>
    </row>
    <row r="2083" spans="1:12">
      <c r="A2083" s="396"/>
      <c r="B2083" s="396"/>
      <c r="C2083" s="396"/>
      <c r="D2083" s="396" t="s">
        <v>2326</v>
      </c>
      <c r="E2083" s="397" t="s">
        <v>145</v>
      </c>
      <c r="F2083" s="429" t="s">
        <v>13908</v>
      </c>
      <c r="G2083" s="430">
        <v>106337</v>
      </c>
      <c r="H2083" s="431" t="s">
        <v>15863</v>
      </c>
      <c r="I2083" s="430" t="s">
        <v>123</v>
      </c>
      <c r="J2083" s="396"/>
      <c r="K2083" s="432">
        <v>0</v>
      </c>
      <c r="L2083" s="396" t="s">
        <v>147</v>
      </c>
    </row>
    <row r="2084" spans="1:12">
      <c r="A2084" s="396"/>
      <c r="B2084" s="396"/>
      <c r="C2084" s="396"/>
      <c r="D2084" s="396" t="s">
        <v>2326</v>
      </c>
      <c r="E2084" s="397" t="s">
        <v>145</v>
      </c>
      <c r="F2084" s="429" t="s">
        <v>13908</v>
      </c>
      <c r="G2084" s="430">
        <v>106340</v>
      </c>
      <c r="H2084" s="431" t="s">
        <v>15864</v>
      </c>
      <c r="I2084" s="430" t="s">
        <v>123</v>
      </c>
      <c r="J2084" s="396"/>
      <c r="K2084" s="432">
        <v>0</v>
      </c>
      <c r="L2084" s="396" t="s">
        <v>147</v>
      </c>
    </row>
    <row r="2085" spans="1:12">
      <c r="A2085" s="396"/>
      <c r="B2085" s="396"/>
      <c r="C2085" s="396"/>
      <c r="D2085" s="396" t="s">
        <v>149</v>
      </c>
      <c r="E2085" s="397" t="s">
        <v>145</v>
      </c>
      <c r="F2085" s="429" t="s">
        <v>13908</v>
      </c>
      <c r="G2085" s="430">
        <v>106338</v>
      </c>
      <c r="H2085" s="431" t="s">
        <v>15865</v>
      </c>
      <c r="I2085" s="430" t="s">
        <v>123</v>
      </c>
      <c r="J2085" s="396"/>
      <c r="K2085" s="432">
        <v>0</v>
      </c>
      <c r="L2085" s="396" t="s">
        <v>147</v>
      </c>
    </row>
    <row r="2086" spans="1:12">
      <c r="A2086" s="396"/>
      <c r="B2086" s="396"/>
      <c r="C2086" s="396"/>
      <c r="D2086" s="396" t="s">
        <v>149</v>
      </c>
      <c r="E2086" s="397" t="s">
        <v>145</v>
      </c>
      <c r="F2086" s="429" t="s">
        <v>13908</v>
      </c>
      <c r="G2086" s="430">
        <v>106339</v>
      </c>
      <c r="H2086" s="431" t="s">
        <v>15866</v>
      </c>
      <c r="I2086" s="430" t="s">
        <v>123</v>
      </c>
      <c r="J2086" s="396"/>
      <c r="K2086" s="432">
        <v>0</v>
      </c>
      <c r="L2086" s="396" t="s">
        <v>147</v>
      </c>
    </row>
    <row r="2087" spans="1:12">
      <c r="A2087" s="396"/>
      <c r="B2087" s="396"/>
      <c r="C2087" s="396"/>
      <c r="D2087" s="396" t="s">
        <v>149</v>
      </c>
      <c r="E2087" s="397" t="s">
        <v>145</v>
      </c>
      <c r="F2087" s="429" t="s">
        <v>13908</v>
      </c>
      <c r="G2087" s="430">
        <v>106341</v>
      </c>
      <c r="H2087" s="431" t="s">
        <v>15867</v>
      </c>
      <c r="I2087" s="430" t="s">
        <v>123</v>
      </c>
      <c r="J2087" s="396"/>
      <c r="K2087" s="432">
        <v>257.66000000000003</v>
      </c>
      <c r="L2087" s="396" t="s">
        <v>147</v>
      </c>
    </row>
    <row r="2088" spans="1:12">
      <c r="A2088" s="396"/>
      <c r="B2088" s="396"/>
      <c r="C2088" s="396"/>
      <c r="D2088" s="396" t="s">
        <v>149</v>
      </c>
      <c r="E2088" s="397" t="s">
        <v>145</v>
      </c>
      <c r="F2088" s="429" t="s">
        <v>13908</v>
      </c>
      <c r="G2088" s="430">
        <v>92237</v>
      </c>
      <c r="H2088" s="431" t="s">
        <v>919</v>
      </c>
      <c r="I2088" s="430" t="s">
        <v>123</v>
      </c>
      <c r="J2088" s="396"/>
      <c r="K2088" s="432">
        <v>29.38</v>
      </c>
      <c r="L2088" s="396" t="s">
        <v>147</v>
      </c>
    </row>
    <row r="2089" spans="1:12">
      <c r="A2089" s="396"/>
      <c r="B2089" s="396"/>
      <c r="C2089" s="396"/>
      <c r="D2089" s="396" t="s">
        <v>2001</v>
      </c>
      <c r="E2089" s="397" t="s">
        <v>145</v>
      </c>
      <c r="F2089" s="429" t="s">
        <v>13332</v>
      </c>
      <c r="G2089" s="430">
        <v>92239</v>
      </c>
      <c r="H2089" s="431" t="s">
        <v>921</v>
      </c>
      <c r="I2089" s="430" t="s">
        <v>123</v>
      </c>
      <c r="J2089" s="396"/>
      <c r="K2089" s="432">
        <v>4.7699999999999996</v>
      </c>
      <c r="L2089" s="396" t="s">
        <v>147</v>
      </c>
    </row>
    <row r="2090" spans="1:12">
      <c r="A2090" s="396"/>
      <c r="B2090" s="396"/>
      <c r="C2090" s="396"/>
      <c r="D2090" s="396" t="s">
        <v>2001</v>
      </c>
      <c r="E2090" s="397" t="s">
        <v>145</v>
      </c>
      <c r="F2090" s="429" t="s">
        <v>13332</v>
      </c>
      <c r="G2090" s="430">
        <v>92238</v>
      </c>
      <c r="H2090" s="431" t="s">
        <v>920</v>
      </c>
      <c r="I2090" s="430" t="s">
        <v>123</v>
      </c>
      <c r="J2090" s="396"/>
      <c r="K2090" s="432">
        <v>11.81</v>
      </c>
      <c r="L2090" s="396" t="s">
        <v>147</v>
      </c>
    </row>
    <row r="2091" spans="1:12">
      <c r="A2091" s="396"/>
      <c r="B2091" s="396"/>
      <c r="C2091" s="396"/>
      <c r="D2091" s="396" t="s">
        <v>2001</v>
      </c>
      <c r="E2091" s="397" t="s">
        <v>145</v>
      </c>
      <c r="F2091" s="429" t="s">
        <v>13332</v>
      </c>
      <c r="G2091" s="430">
        <v>92240</v>
      </c>
      <c r="H2091" s="431" t="s">
        <v>922</v>
      </c>
      <c r="I2091" s="430" t="s">
        <v>123</v>
      </c>
      <c r="J2091" s="396"/>
      <c r="K2091" s="432">
        <v>52.6</v>
      </c>
      <c r="L2091" s="396" t="s">
        <v>147</v>
      </c>
    </row>
    <row r="2092" spans="1:12">
      <c r="A2092" s="396"/>
      <c r="B2092" s="396"/>
      <c r="C2092" s="396"/>
      <c r="D2092" s="396" t="s">
        <v>2001</v>
      </c>
      <c r="E2092" s="397" t="s">
        <v>145</v>
      </c>
      <c r="F2092" s="429" t="s">
        <v>13332</v>
      </c>
      <c r="G2092" s="430">
        <v>92241</v>
      </c>
      <c r="H2092" s="431" t="s">
        <v>923</v>
      </c>
      <c r="I2092" s="430" t="s">
        <v>123</v>
      </c>
      <c r="J2092" s="396"/>
      <c r="K2092" s="432">
        <v>264.89999999999998</v>
      </c>
      <c r="L2092" s="396" t="s">
        <v>147</v>
      </c>
    </row>
    <row r="2093" spans="1:12">
      <c r="A2093" s="396"/>
      <c r="B2093" s="396"/>
      <c r="C2093" s="396"/>
      <c r="D2093" s="396" t="s">
        <v>2001</v>
      </c>
      <c r="E2093" s="397" t="s">
        <v>145</v>
      </c>
      <c r="F2093" s="429" t="s">
        <v>13332</v>
      </c>
      <c r="G2093" s="430">
        <v>91640</v>
      </c>
      <c r="H2093" s="431" t="s">
        <v>885</v>
      </c>
      <c r="I2093" s="430" t="s">
        <v>123</v>
      </c>
      <c r="J2093" s="396"/>
      <c r="K2093" s="432">
        <v>40.31</v>
      </c>
      <c r="L2093" s="396" t="s">
        <v>147</v>
      </c>
    </row>
    <row r="2094" spans="1:12">
      <c r="A2094" s="396"/>
      <c r="B2094" s="396"/>
      <c r="C2094" s="396"/>
      <c r="D2094" s="396" t="s">
        <v>2001</v>
      </c>
      <c r="E2094" s="397" t="s">
        <v>145</v>
      </c>
      <c r="F2094" s="429" t="s">
        <v>13332</v>
      </c>
      <c r="G2094" s="430">
        <v>91642</v>
      </c>
      <c r="H2094" s="431" t="s">
        <v>887</v>
      </c>
      <c r="I2094" s="430" t="s">
        <v>123</v>
      </c>
      <c r="J2094" s="396"/>
      <c r="K2094" s="432">
        <v>6.56</v>
      </c>
      <c r="L2094" s="396" t="s">
        <v>147</v>
      </c>
    </row>
    <row r="2095" spans="1:12">
      <c r="A2095" s="396"/>
      <c r="B2095" s="396"/>
      <c r="C2095" s="396"/>
      <c r="D2095" s="396" t="s">
        <v>2001</v>
      </c>
      <c r="E2095" s="397" t="s">
        <v>145</v>
      </c>
      <c r="F2095" s="429" t="s">
        <v>13332</v>
      </c>
      <c r="G2095" s="430">
        <v>91641</v>
      </c>
      <c r="H2095" s="431" t="s">
        <v>886</v>
      </c>
      <c r="I2095" s="430" t="s">
        <v>123</v>
      </c>
      <c r="J2095" s="396"/>
      <c r="K2095" s="432">
        <v>16.25</v>
      </c>
      <c r="L2095" s="396" t="s">
        <v>147</v>
      </c>
    </row>
    <row r="2096" spans="1:12">
      <c r="A2096" s="396"/>
      <c r="B2096" s="396"/>
      <c r="C2096" s="396"/>
      <c r="D2096" s="396" t="s">
        <v>2001</v>
      </c>
      <c r="E2096" s="397" t="s">
        <v>145</v>
      </c>
      <c r="F2096" s="429" t="s">
        <v>13332</v>
      </c>
      <c r="G2096" s="430">
        <v>91643</v>
      </c>
      <c r="H2096" s="431" t="s">
        <v>888</v>
      </c>
      <c r="I2096" s="430" t="s">
        <v>123</v>
      </c>
      <c r="J2096" s="396"/>
      <c r="K2096" s="432">
        <v>72.52</v>
      </c>
      <c r="L2096" s="396" t="s">
        <v>147</v>
      </c>
    </row>
    <row r="2097" spans="1:12">
      <c r="A2097" s="396"/>
      <c r="B2097" s="396"/>
      <c r="C2097" s="396"/>
      <c r="D2097" s="396" t="s">
        <v>2001</v>
      </c>
      <c r="E2097" s="397" t="s">
        <v>145</v>
      </c>
      <c r="F2097" s="429" t="s">
        <v>13332</v>
      </c>
      <c r="G2097" s="430">
        <v>91644</v>
      </c>
      <c r="H2097" s="431" t="s">
        <v>889</v>
      </c>
      <c r="I2097" s="430" t="s">
        <v>123</v>
      </c>
      <c r="J2097" s="396"/>
      <c r="K2097" s="432">
        <v>288.95</v>
      </c>
      <c r="L2097" s="396" t="s">
        <v>147</v>
      </c>
    </row>
    <row r="2098" spans="1:12">
      <c r="A2098" s="396"/>
      <c r="B2098" s="396"/>
      <c r="C2098" s="396"/>
      <c r="D2098" s="396" t="s">
        <v>2001</v>
      </c>
      <c r="E2098" s="397" t="s">
        <v>145</v>
      </c>
      <c r="F2098" s="429" t="s">
        <v>13332</v>
      </c>
      <c r="G2098" s="430">
        <v>92105</v>
      </c>
      <c r="H2098" s="431" t="s">
        <v>901</v>
      </c>
      <c r="I2098" s="430" t="s">
        <v>123</v>
      </c>
      <c r="J2098" s="396"/>
      <c r="K2098" s="432">
        <v>184.59</v>
      </c>
      <c r="L2098" s="396" t="s">
        <v>147</v>
      </c>
    </row>
    <row r="2099" spans="1:12">
      <c r="A2099" s="396"/>
      <c r="B2099" s="396"/>
      <c r="C2099" s="396"/>
      <c r="D2099" s="396" t="s">
        <v>2001</v>
      </c>
      <c r="E2099" s="397" t="s">
        <v>145</v>
      </c>
      <c r="F2099" s="429" t="s">
        <v>13332</v>
      </c>
      <c r="G2099" s="430">
        <v>92101</v>
      </c>
      <c r="H2099" s="431" t="s">
        <v>897</v>
      </c>
      <c r="I2099" s="430" t="s">
        <v>123</v>
      </c>
      <c r="J2099" s="396"/>
      <c r="K2099" s="432">
        <v>46.61</v>
      </c>
      <c r="L2099" s="396" t="s">
        <v>147</v>
      </c>
    </row>
    <row r="2100" spans="1:12">
      <c r="A2100" s="396"/>
      <c r="B2100" s="396"/>
      <c r="C2100" s="396"/>
      <c r="D2100" s="396" t="s">
        <v>2001</v>
      </c>
      <c r="E2100" s="397" t="s">
        <v>145</v>
      </c>
      <c r="F2100" s="429" t="s">
        <v>13332</v>
      </c>
      <c r="G2100" s="430">
        <v>92103</v>
      </c>
      <c r="H2100" s="431" t="s">
        <v>899</v>
      </c>
      <c r="I2100" s="430" t="s">
        <v>123</v>
      </c>
      <c r="J2100" s="396"/>
      <c r="K2100" s="432">
        <v>5.86</v>
      </c>
      <c r="L2100" s="396" t="s">
        <v>147</v>
      </c>
    </row>
    <row r="2101" spans="1:12">
      <c r="A2101" s="396"/>
      <c r="B2101" s="396"/>
      <c r="C2101" s="396"/>
      <c r="D2101" s="396" t="s">
        <v>2001</v>
      </c>
      <c r="E2101" s="397" t="s">
        <v>145</v>
      </c>
      <c r="F2101" s="429" t="s">
        <v>13332</v>
      </c>
      <c r="G2101" s="430">
        <v>92102</v>
      </c>
      <c r="H2101" s="431" t="s">
        <v>898</v>
      </c>
      <c r="I2101" s="430" t="s">
        <v>123</v>
      </c>
      <c r="J2101" s="396"/>
      <c r="K2101" s="432">
        <v>14.49</v>
      </c>
      <c r="L2101" s="396" t="s">
        <v>147</v>
      </c>
    </row>
    <row r="2102" spans="1:12">
      <c r="A2102" s="396"/>
      <c r="B2102" s="396"/>
      <c r="C2102" s="396"/>
      <c r="D2102" s="396" t="s">
        <v>3204</v>
      </c>
      <c r="E2102" s="397" t="s">
        <v>145</v>
      </c>
      <c r="F2102" s="429" t="s">
        <v>12976</v>
      </c>
      <c r="G2102" s="430">
        <v>92104</v>
      </c>
      <c r="H2102" s="431" t="s">
        <v>900</v>
      </c>
      <c r="I2102" s="430" t="s">
        <v>123</v>
      </c>
      <c r="J2102" s="396"/>
      <c r="K2102" s="432">
        <v>73.19</v>
      </c>
      <c r="L2102" s="396" t="s">
        <v>147</v>
      </c>
    </row>
    <row r="2103" spans="1:12">
      <c r="A2103" s="396"/>
      <c r="B2103" s="396"/>
      <c r="C2103" s="396"/>
      <c r="D2103" s="396" t="s">
        <v>3345</v>
      </c>
      <c r="E2103" s="397" t="s">
        <v>145</v>
      </c>
      <c r="F2103" s="429" t="s">
        <v>12976</v>
      </c>
      <c r="G2103" s="430">
        <v>91396</v>
      </c>
      <c r="H2103" s="431" t="s">
        <v>870</v>
      </c>
      <c r="I2103" s="430" t="s">
        <v>123</v>
      </c>
      <c r="J2103" s="396"/>
      <c r="K2103" s="432">
        <v>29.61</v>
      </c>
      <c r="L2103" s="396" t="s">
        <v>147</v>
      </c>
    </row>
    <row r="2104" spans="1:12">
      <c r="A2104" s="396"/>
      <c r="B2104" s="396"/>
      <c r="C2104" s="396"/>
      <c r="D2104" s="396" t="s">
        <v>2326</v>
      </c>
      <c r="E2104" s="397" t="s">
        <v>145</v>
      </c>
      <c r="F2104" s="429" t="s">
        <v>13086</v>
      </c>
      <c r="G2104" s="430">
        <v>91398</v>
      </c>
      <c r="H2104" s="431" t="s">
        <v>872</v>
      </c>
      <c r="I2104" s="430" t="s">
        <v>123</v>
      </c>
      <c r="J2104" s="396"/>
      <c r="K2104" s="432">
        <v>4.6100000000000003</v>
      </c>
      <c r="L2104" s="396" t="s">
        <v>147</v>
      </c>
    </row>
    <row r="2105" spans="1:12">
      <c r="A2105" s="396"/>
      <c r="B2105" s="396"/>
      <c r="C2105" s="396"/>
      <c r="D2105" s="396" t="s">
        <v>2109</v>
      </c>
      <c r="E2105" s="397" t="s">
        <v>145</v>
      </c>
      <c r="F2105" s="429" t="s">
        <v>13086</v>
      </c>
      <c r="G2105" s="430">
        <v>91397</v>
      </c>
      <c r="H2105" s="431" t="s">
        <v>871</v>
      </c>
      <c r="I2105" s="430" t="s">
        <v>123</v>
      </c>
      <c r="J2105" s="396"/>
      <c r="K2105" s="432">
        <v>11.43</v>
      </c>
      <c r="L2105" s="396" t="s">
        <v>147</v>
      </c>
    </row>
    <row r="2106" spans="1:12">
      <c r="A2106" s="396"/>
      <c r="B2106" s="396"/>
      <c r="C2106" s="396"/>
      <c r="D2106" s="396" t="s">
        <v>2109</v>
      </c>
      <c r="E2106" s="397" t="s">
        <v>145</v>
      </c>
      <c r="F2106" s="429" t="s">
        <v>13086</v>
      </c>
      <c r="G2106" s="430">
        <v>5763</v>
      </c>
      <c r="H2106" s="431" t="s">
        <v>577</v>
      </c>
      <c r="I2106" s="430" t="s">
        <v>123</v>
      </c>
      <c r="J2106" s="396"/>
      <c r="K2106" s="432">
        <v>52.45</v>
      </c>
      <c r="L2106" s="396" t="s">
        <v>147</v>
      </c>
    </row>
    <row r="2107" spans="1:12">
      <c r="A2107" s="396"/>
      <c r="B2107" s="396"/>
      <c r="C2107" s="396"/>
      <c r="D2107" s="396" t="s">
        <v>2109</v>
      </c>
      <c r="E2107" s="397" t="s">
        <v>145</v>
      </c>
      <c r="F2107" s="429" t="s">
        <v>13086</v>
      </c>
      <c r="G2107" s="430">
        <v>53831</v>
      </c>
      <c r="H2107" s="431" t="s">
        <v>619</v>
      </c>
      <c r="I2107" s="430" t="s">
        <v>123</v>
      </c>
      <c r="J2107" s="396"/>
      <c r="K2107" s="432">
        <v>184.59</v>
      </c>
      <c r="L2107" s="396" t="s">
        <v>147</v>
      </c>
    </row>
    <row r="2108" spans="1:12">
      <c r="A2108" s="396"/>
      <c r="B2108" s="396"/>
      <c r="C2108" s="396"/>
      <c r="D2108" s="396" t="s">
        <v>2326</v>
      </c>
      <c r="E2108" s="397" t="s">
        <v>145</v>
      </c>
      <c r="F2108" s="429" t="s">
        <v>13277</v>
      </c>
      <c r="G2108" s="430">
        <v>106222</v>
      </c>
      <c r="H2108" s="431" t="s">
        <v>15868</v>
      </c>
      <c r="I2108" s="430" t="s">
        <v>123</v>
      </c>
      <c r="J2108" s="396"/>
      <c r="K2108" s="432">
        <v>29.48</v>
      </c>
      <c r="L2108" s="396" t="s">
        <v>147</v>
      </c>
    </row>
    <row r="2109" spans="1:12">
      <c r="A2109" s="396"/>
      <c r="B2109" s="396"/>
      <c r="C2109" s="396"/>
      <c r="D2109" s="396" t="s">
        <v>2326</v>
      </c>
      <c r="E2109" s="397" t="s">
        <v>145</v>
      </c>
      <c r="F2109" s="429" t="s">
        <v>13277</v>
      </c>
      <c r="G2109" s="430">
        <v>106225</v>
      </c>
      <c r="H2109" s="431" t="s">
        <v>15869</v>
      </c>
      <c r="I2109" s="430" t="s">
        <v>123</v>
      </c>
      <c r="J2109" s="396"/>
      <c r="K2109" s="432">
        <v>4.53</v>
      </c>
      <c r="L2109" s="396" t="s">
        <v>147</v>
      </c>
    </row>
    <row r="2110" spans="1:12">
      <c r="A2110" s="396"/>
      <c r="B2110" s="396"/>
      <c r="C2110" s="396"/>
      <c r="D2110" s="396" t="s">
        <v>2326</v>
      </c>
      <c r="E2110" s="397" t="s">
        <v>145</v>
      </c>
      <c r="F2110" s="429" t="s">
        <v>13277</v>
      </c>
      <c r="G2110" s="430">
        <v>106223</v>
      </c>
      <c r="H2110" s="431" t="s">
        <v>15870</v>
      </c>
      <c r="I2110" s="430" t="s">
        <v>123</v>
      </c>
      <c r="J2110" s="396"/>
      <c r="K2110" s="432">
        <v>11.22</v>
      </c>
      <c r="L2110" s="396" t="s">
        <v>147</v>
      </c>
    </row>
    <row r="2111" spans="1:12">
      <c r="A2111" s="396"/>
      <c r="B2111" s="396"/>
      <c r="C2111" s="396"/>
      <c r="D2111" s="396" t="s">
        <v>2326</v>
      </c>
      <c r="E2111" s="397" t="s">
        <v>145</v>
      </c>
      <c r="F2111" s="429" t="s">
        <v>13277</v>
      </c>
      <c r="G2111" s="430">
        <v>106224</v>
      </c>
      <c r="H2111" s="431" t="s">
        <v>15871</v>
      </c>
      <c r="I2111" s="430" t="s">
        <v>123</v>
      </c>
      <c r="J2111" s="396"/>
      <c r="K2111" s="432">
        <v>51.49</v>
      </c>
      <c r="L2111" s="396" t="s">
        <v>147</v>
      </c>
    </row>
    <row r="2112" spans="1:12">
      <c r="A2112" s="396"/>
      <c r="B2112" s="396"/>
      <c r="C2112" s="396"/>
      <c r="D2112" s="396" t="s">
        <v>1415</v>
      </c>
      <c r="E2112" s="397" t="s">
        <v>145</v>
      </c>
      <c r="F2112" s="429" t="s">
        <v>14045</v>
      </c>
      <c r="G2112" s="430">
        <v>106226</v>
      </c>
      <c r="H2112" s="431" t="s">
        <v>15872</v>
      </c>
      <c r="I2112" s="430" t="s">
        <v>123</v>
      </c>
      <c r="J2112" s="396"/>
      <c r="K2112" s="432">
        <v>151.41999999999999</v>
      </c>
      <c r="L2112" s="396" t="s">
        <v>147</v>
      </c>
    </row>
    <row r="2113" spans="1:12">
      <c r="A2113" s="396"/>
      <c r="B2113" s="396"/>
      <c r="C2113" s="396"/>
      <c r="D2113" s="396" t="s">
        <v>1415</v>
      </c>
      <c r="E2113" s="397" t="s">
        <v>145</v>
      </c>
      <c r="F2113" s="429" t="s">
        <v>14045</v>
      </c>
      <c r="G2113" s="430">
        <v>91359</v>
      </c>
      <c r="H2113" s="431" t="s">
        <v>853</v>
      </c>
      <c r="I2113" s="430" t="s">
        <v>123</v>
      </c>
      <c r="J2113" s="396"/>
      <c r="K2113" s="432">
        <v>21.36</v>
      </c>
      <c r="L2113" s="396" t="s">
        <v>147</v>
      </c>
    </row>
    <row r="2114" spans="1:12">
      <c r="A2114" s="396"/>
      <c r="B2114" s="396"/>
      <c r="C2114" s="396"/>
      <c r="D2114" s="396" t="s">
        <v>1415</v>
      </c>
      <c r="E2114" s="397" t="s">
        <v>145</v>
      </c>
      <c r="F2114" s="429" t="s">
        <v>14045</v>
      </c>
      <c r="G2114" s="430">
        <v>91361</v>
      </c>
      <c r="H2114" s="431" t="s">
        <v>855</v>
      </c>
      <c r="I2114" s="430" t="s">
        <v>123</v>
      </c>
      <c r="J2114" s="396"/>
      <c r="K2114" s="432">
        <v>3.29</v>
      </c>
      <c r="L2114" s="396" t="s">
        <v>147</v>
      </c>
    </row>
    <row r="2115" spans="1:12">
      <c r="A2115" s="396"/>
      <c r="B2115" s="396"/>
      <c r="C2115" s="396"/>
      <c r="D2115" s="396" t="s">
        <v>1415</v>
      </c>
      <c r="E2115" s="397" t="s">
        <v>145</v>
      </c>
      <c r="F2115" s="429" t="s">
        <v>14045</v>
      </c>
      <c r="G2115" s="430">
        <v>91360</v>
      </c>
      <c r="H2115" s="431" t="s">
        <v>854</v>
      </c>
      <c r="I2115" s="430" t="s">
        <v>123</v>
      </c>
      <c r="J2115" s="396"/>
      <c r="K2115" s="432">
        <v>8.16</v>
      </c>
      <c r="L2115" s="396" t="s">
        <v>147</v>
      </c>
    </row>
    <row r="2116" spans="1:12">
      <c r="A2116" s="396"/>
      <c r="B2116" s="396"/>
      <c r="C2116" s="396"/>
      <c r="D2116" s="396" t="s">
        <v>1415</v>
      </c>
      <c r="E2116" s="397" t="s">
        <v>145</v>
      </c>
      <c r="F2116" s="429" t="s">
        <v>14045</v>
      </c>
      <c r="G2116" s="430">
        <v>53882</v>
      </c>
      <c r="H2116" s="431" t="s">
        <v>628</v>
      </c>
      <c r="I2116" s="430" t="s">
        <v>123</v>
      </c>
      <c r="J2116" s="396"/>
      <c r="K2116" s="432">
        <v>37.5</v>
      </c>
      <c r="L2116" s="396" t="s">
        <v>147</v>
      </c>
    </row>
    <row r="2117" spans="1:12">
      <c r="A2117" s="396"/>
      <c r="B2117" s="396"/>
      <c r="C2117" s="396"/>
      <c r="D2117" s="396" t="s">
        <v>1415</v>
      </c>
      <c r="E2117" s="397" t="s">
        <v>145</v>
      </c>
      <c r="F2117" s="429" t="s">
        <v>14045</v>
      </c>
      <c r="G2117" s="430">
        <v>5747</v>
      </c>
      <c r="H2117" s="431" t="s">
        <v>574</v>
      </c>
      <c r="I2117" s="430" t="s">
        <v>123</v>
      </c>
      <c r="J2117" s="396"/>
      <c r="K2117" s="432">
        <v>151.69999999999999</v>
      </c>
      <c r="L2117" s="396" t="s">
        <v>147</v>
      </c>
    </row>
    <row r="2118" spans="1:12">
      <c r="A2118" s="396"/>
      <c r="B2118" s="396"/>
      <c r="C2118" s="396"/>
      <c r="D2118" s="396" t="s">
        <v>1415</v>
      </c>
      <c r="E2118" s="397" t="s">
        <v>145</v>
      </c>
      <c r="F2118" s="429" t="s">
        <v>14045</v>
      </c>
      <c r="G2118" s="430">
        <v>104699</v>
      </c>
      <c r="H2118" s="431" t="s">
        <v>13101</v>
      </c>
      <c r="I2118" s="430" t="s">
        <v>123</v>
      </c>
      <c r="J2118" s="396"/>
      <c r="K2118" s="432">
        <v>0</v>
      </c>
      <c r="L2118" s="396" t="s">
        <v>147</v>
      </c>
    </row>
    <row r="2119" spans="1:12">
      <c r="A2119" s="396"/>
      <c r="B2119" s="396"/>
      <c r="C2119" s="396"/>
      <c r="D2119" s="396" t="s">
        <v>1415</v>
      </c>
      <c r="E2119" s="397" t="s">
        <v>145</v>
      </c>
      <c r="F2119" s="429" t="s">
        <v>14045</v>
      </c>
      <c r="G2119" s="430">
        <v>104702</v>
      </c>
      <c r="H2119" s="431" t="s">
        <v>13102</v>
      </c>
      <c r="I2119" s="430" t="s">
        <v>123</v>
      </c>
      <c r="J2119" s="396"/>
      <c r="K2119" s="432">
        <v>0</v>
      </c>
      <c r="L2119" s="396" t="s">
        <v>147</v>
      </c>
    </row>
    <row r="2120" spans="1:12">
      <c r="A2120" s="396"/>
      <c r="B2120" s="396"/>
      <c r="C2120" s="396"/>
      <c r="D2120" s="396" t="s">
        <v>1415</v>
      </c>
      <c r="E2120" s="397" t="s">
        <v>145</v>
      </c>
      <c r="F2120" s="429" t="s">
        <v>14045</v>
      </c>
      <c r="G2120" s="430">
        <v>104700</v>
      </c>
      <c r="H2120" s="431" t="s">
        <v>13103</v>
      </c>
      <c r="I2120" s="430" t="s">
        <v>123</v>
      </c>
      <c r="J2120" s="396"/>
      <c r="K2120" s="432">
        <v>0</v>
      </c>
      <c r="L2120" s="396" t="s">
        <v>147</v>
      </c>
    </row>
    <row r="2121" spans="1:12">
      <c r="A2121" s="396"/>
      <c r="B2121" s="396"/>
      <c r="C2121" s="396"/>
      <c r="D2121" s="396" t="s">
        <v>1415</v>
      </c>
      <c r="E2121" s="397" t="s">
        <v>145</v>
      </c>
      <c r="F2121" s="429" t="s">
        <v>14045</v>
      </c>
      <c r="G2121" s="430">
        <v>104701</v>
      </c>
      <c r="H2121" s="431" t="s">
        <v>13104</v>
      </c>
      <c r="I2121" s="430" t="s">
        <v>123</v>
      </c>
      <c r="J2121" s="396"/>
      <c r="K2121" s="432">
        <v>0</v>
      </c>
      <c r="L2121" s="396" t="s">
        <v>147</v>
      </c>
    </row>
    <row r="2122" spans="1:12">
      <c r="A2122" s="396"/>
      <c r="B2122" s="396"/>
      <c r="C2122" s="396"/>
      <c r="D2122" s="396" t="s">
        <v>1415</v>
      </c>
      <c r="E2122" s="397" t="s">
        <v>145</v>
      </c>
      <c r="F2122" s="429" t="s">
        <v>14045</v>
      </c>
      <c r="G2122" s="430">
        <v>104703</v>
      </c>
      <c r="H2122" s="431" t="s">
        <v>1110</v>
      </c>
      <c r="I2122" s="430" t="s">
        <v>123</v>
      </c>
      <c r="J2122" s="396"/>
      <c r="K2122" s="432">
        <v>88.74</v>
      </c>
      <c r="L2122" s="396" t="s">
        <v>147</v>
      </c>
    </row>
    <row r="2123" spans="1:12">
      <c r="A2123" s="396"/>
      <c r="B2123" s="396"/>
      <c r="C2123" s="396"/>
      <c r="D2123" s="396" t="s">
        <v>1791</v>
      </c>
      <c r="E2123" s="397" t="s">
        <v>145</v>
      </c>
      <c r="F2123" s="429" t="s">
        <v>14045</v>
      </c>
      <c r="G2123" s="430">
        <v>91390</v>
      </c>
      <c r="H2123" s="431" t="s">
        <v>867</v>
      </c>
      <c r="I2123" s="430" t="s">
        <v>123</v>
      </c>
      <c r="J2123" s="396"/>
      <c r="K2123" s="432">
        <v>19.5</v>
      </c>
      <c r="L2123" s="396" t="s">
        <v>147</v>
      </c>
    </row>
    <row r="2124" spans="1:12">
      <c r="A2124" s="396"/>
      <c r="B2124" s="396"/>
      <c r="C2124" s="396"/>
      <c r="D2124" s="396" t="s">
        <v>1791</v>
      </c>
      <c r="E2124" s="397" t="s">
        <v>145</v>
      </c>
      <c r="F2124" s="429" t="s">
        <v>14045</v>
      </c>
      <c r="G2124" s="430">
        <v>91392</v>
      </c>
      <c r="H2124" s="431" t="s">
        <v>869</v>
      </c>
      <c r="I2124" s="430" t="s">
        <v>123</v>
      </c>
      <c r="J2124" s="396"/>
      <c r="K2124" s="432">
        <v>3.13</v>
      </c>
      <c r="L2124" s="396" t="s">
        <v>147</v>
      </c>
    </row>
    <row r="2125" spans="1:12">
      <c r="A2125" s="396"/>
      <c r="B2125" s="396"/>
      <c r="C2125" s="396"/>
      <c r="D2125" s="396" t="s">
        <v>2093</v>
      </c>
      <c r="E2125" s="397" t="s">
        <v>145</v>
      </c>
      <c r="F2125" s="429" t="s">
        <v>14045</v>
      </c>
      <c r="G2125" s="430">
        <v>91391</v>
      </c>
      <c r="H2125" s="431" t="s">
        <v>868</v>
      </c>
      <c r="I2125" s="430" t="s">
        <v>123</v>
      </c>
      <c r="J2125" s="396"/>
      <c r="K2125" s="432">
        <v>7.76</v>
      </c>
      <c r="L2125" s="396" t="s">
        <v>147</v>
      </c>
    </row>
    <row r="2126" spans="1:12">
      <c r="A2126" s="396"/>
      <c r="B2126" s="396"/>
      <c r="C2126" s="396"/>
      <c r="D2126" s="396" t="s">
        <v>2093</v>
      </c>
      <c r="E2126" s="397" t="s">
        <v>145</v>
      </c>
      <c r="F2126" s="429" t="s">
        <v>14045</v>
      </c>
      <c r="G2126" s="430">
        <v>73335</v>
      </c>
      <c r="H2126" s="431" t="s">
        <v>636</v>
      </c>
      <c r="I2126" s="430" t="s">
        <v>123</v>
      </c>
      <c r="J2126" s="396"/>
      <c r="K2126" s="432">
        <v>35.520000000000003</v>
      </c>
      <c r="L2126" s="396" t="s">
        <v>147</v>
      </c>
    </row>
    <row r="2127" spans="1:12">
      <c r="A2127" s="396"/>
      <c r="B2127" s="396"/>
      <c r="C2127" s="396"/>
      <c r="D2127" s="396" t="s">
        <v>2093</v>
      </c>
      <c r="E2127" s="397" t="s">
        <v>145</v>
      </c>
      <c r="F2127" s="429" t="s">
        <v>14045</v>
      </c>
      <c r="G2127" s="430">
        <v>73340</v>
      </c>
      <c r="H2127" s="431" t="s">
        <v>637</v>
      </c>
      <c r="I2127" s="430" t="s">
        <v>123</v>
      </c>
      <c r="J2127" s="396"/>
      <c r="K2127" s="432">
        <v>148.49</v>
      </c>
      <c r="L2127" s="396" t="s">
        <v>147</v>
      </c>
    </row>
    <row r="2128" spans="1:12">
      <c r="A2128" s="396"/>
      <c r="B2128" s="396"/>
      <c r="C2128" s="396"/>
      <c r="D2128" s="396" t="s">
        <v>2093</v>
      </c>
      <c r="E2128" s="397" t="s">
        <v>145</v>
      </c>
      <c r="F2128" s="429" t="s">
        <v>14045</v>
      </c>
      <c r="G2128" s="430">
        <v>89264</v>
      </c>
      <c r="H2128" s="431" t="s">
        <v>742</v>
      </c>
      <c r="I2128" s="430" t="s">
        <v>123</v>
      </c>
      <c r="J2128" s="396"/>
      <c r="K2128" s="432">
        <v>21.36</v>
      </c>
      <c r="L2128" s="396" t="s">
        <v>147</v>
      </c>
    </row>
    <row r="2129" spans="1:12">
      <c r="A2129" s="396"/>
      <c r="B2129" s="396"/>
      <c r="C2129" s="396"/>
      <c r="D2129" s="396" t="s">
        <v>2093</v>
      </c>
      <c r="E2129" s="397" t="s">
        <v>145</v>
      </c>
      <c r="F2129" s="429" t="s">
        <v>14045</v>
      </c>
      <c r="G2129" s="430">
        <v>89266</v>
      </c>
      <c r="H2129" s="431" t="s">
        <v>744</v>
      </c>
      <c r="I2129" s="430" t="s">
        <v>123</v>
      </c>
      <c r="J2129" s="396"/>
      <c r="K2129" s="432">
        <v>3.43</v>
      </c>
      <c r="L2129" s="396" t="s">
        <v>147</v>
      </c>
    </row>
    <row r="2130" spans="1:12">
      <c r="A2130" s="396"/>
      <c r="B2130" s="396"/>
      <c r="C2130" s="396"/>
      <c r="D2130" s="396" t="s">
        <v>1733</v>
      </c>
      <c r="E2130" s="397" t="s">
        <v>145</v>
      </c>
      <c r="F2130" s="429" t="s">
        <v>14045</v>
      </c>
      <c r="G2130" s="430">
        <v>89265</v>
      </c>
      <c r="H2130" s="431" t="s">
        <v>743</v>
      </c>
      <c r="I2130" s="430" t="s">
        <v>123</v>
      </c>
      <c r="J2130" s="396"/>
      <c r="K2130" s="432">
        <v>8.51</v>
      </c>
      <c r="L2130" s="396" t="s">
        <v>147</v>
      </c>
    </row>
    <row r="2131" spans="1:12">
      <c r="A2131" s="396"/>
      <c r="B2131" s="396"/>
      <c r="C2131" s="396"/>
      <c r="D2131" s="396" t="s">
        <v>1733</v>
      </c>
      <c r="E2131" s="397" t="s">
        <v>145</v>
      </c>
      <c r="F2131" s="429" t="s">
        <v>14045</v>
      </c>
      <c r="G2131" s="430">
        <v>5705</v>
      </c>
      <c r="H2131" s="431" t="s">
        <v>557</v>
      </c>
      <c r="I2131" s="430" t="s">
        <v>123</v>
      </c>
      <c r="J2131" s="396"/>
      <c r="K2131" s="432">
        <v>38.950000000000003</v>
      </c>
      <c r="L2131" s="396" t="s">
        <v>147</v>
      </c>
    </row>
    <row r="2132" spans="1:12">
      <c r="A2132" s="396"/>
      <c r="B2132" s="396"/>
      <c r="C2132" s="396"/>
      <c r="D2132" s="396" t="s">
        <v>1446</v>
      </c>
      <c r="E2132" s="397" t="s">
        <v>145</v>
      </c>
      <c r="F2132" s="429" t="s">
        <v>14045</v>
      </c>
      <c r="G2132" s="430">
        <v>53797</v>
      </c>
      <c r="H2132" s="431" t="s">
        <v>610</v>
      </c>
      <c r="I2132" s="430" t="s">
        <v>123</v>
      </c>
      <c r="J2132" s="396"/>
      <c r="K2132" s="432">
        <v>111.75</v>
      </c>
      <c r="L2132" s="396" t="s">
        <v>147</v>
      </c>
    </row>
    <row r="2133" spans="1:12">
      <c r="A2133" s="396"/>
      <c r="B2133" s="396"/>
      <c r="C2133" s="396"/>
      <c r="D2133" s="396" t="s">
        <v>1446</v>
      </c>
      <c r="E2133" s="397" t="s">
        <v>145</v>
      </c>
      <c r="F2133" s="429" t="s">
        <v>14045</v>
      </c>
      <c r="G2133" s="430">
        <v>106327</v>
      </c>
      <c r="H2133" s="431" t="s">
        <v>15873</v>
      </c>
      <c r="I2133" s="430" t="s">
        <v>123</v>
      </c>
      <c r="J2133" s="396"/>
      <c r="K2133" s="432">
        <v>0</v>
      </c>
      <c r="L2133" s="396" t="s">
        <v>147</v>
      </c>
    </row>
    <row r="2134" spans="1:12">
      <c r="A2134" s="396"/>
      <c r="B2134" s="396"/>
      <c r="C2134" s="396"/>
      <c r="D2134" s="396" t="s">
        <v>1446</v>
      </c>
      <c r="E2134" s="397" t="s">
        <v>145</v>
      </c>
      <c r="F2134" s="429" t="s">
        <v>14045</v>
      </c>
      <c r="G2134" s="430">
        <v>106330</v>
      </c>
      <c r="H2134" s="431" t="s">
        <v>15874</v>
      </c>
      <c r="I2134" s="430" t="s">
        <v>123</v>
      </c>
      <c r="J2134" s="396"/>
      <c r="K2134" s="432">
        <v>0</v>
      </c>
      <c r="L2134" s="396" t="s">
        <v>147</v>
      </c>
    </row>
    <row r="2135" spans="1:12">
      <c r="A2135" s="396"/>
      <c r="B2135" s="396"/>
      <c r="C2135" s="396"/>
      <c r="D2135" s="396" t="s">
        <v>1446</v>
      </c>
      <c r="E2135" s="397" t="s">
        <v>145</v>
      </c>
      <c r="F2135" s="429" t="s">
        <v>14045</v>
      </c>
      <c r="G2135" s="430">
        <v>106328</v>
      </c>
      <c r="H2135" s="431" t="s">
        <v>15875</v>
      </c>
      <c r="I2135" s="430" t="s">
        <v>123</v>
      </c>
      <c r="J2135" s="396"/>
      <c r="K2135" s="432">
        <v>0</v>
      </c>
      <c r="L2135" s="396" t="s">
        <v>147</v>
      </c>
    </row>
    <row r="2136" spans="1:12">
      <c r="A2136" s="396"/>
      <c r="B2136" s="396"/>
      <c r="C2136" s="396"/>
      <c r="D2136" s="396" t="s">
        <v>1446</v>
      </c>
      <c r="E2136" s="397" t="s">
        <v>145</v>
      </c>
      <c r="F2136" s="429" t="s">
        <v>14045</v>
      </c>
      <c r="G2136" s="430">
        <v>106329</v>
      </c>
      <c r="H2136" s="431" t="s">
        <v>15876</v>
      </c>
      <c r="I2136" s="430" t="s">
        <v>123</v>
      </c>
      <c r="J2136" s="396"/>
      <c r="K2136" s="432">
        <v>0</v>
      </c>
      <c r="L2136" s="396" t="s">
        <v>147</v>
      </c>
    </row>
    <row r="2137" spans="1:12">
      <c r="A2137" s="396"/>
      <c r="B2137" s="396"/>
      <c r="C2137" s="396"/>
      <c r="D2137" s="396" t="s">
        <v>1446</v>
      </c>
      <c r="E2137" s="397" t="s">
        <v>145</v>
      </c>
      <c r="F2137" s="429" t="s">
        <v>14045</v>
      </c>
      <c r="G2137" s="430">
        <v>106331</v>
      </c>
      <c r="H2137" s="431" t="s">
        <v>15877</v>
      </c>
      <c r="I2137" s="430" t="s">
        <v>123</v>
      </c>
      <c r="J2137" s="396"/>
      <c r="K2137" s="432">
        <v>95.45</v>
      </c>
      <c r="L2137" s="396" t="s">
        <v>147</v>
      </c>
    </row>
    <row r="2138" spans="1:12">
      <c r="A2138" s="396"/>
      <c r="B2138" s="396"/>
      <c r="C2138" s="396"/>
      <c r="D2138" s="396" t="s">
        <v>1446</v>
      </c>
      <c r="E2138" s="397" t="s">
        <v>145</v>
      </c>
      <c r="F2138" s="429" t="s">
        <v>14045</v>
      </c>
      <c r="G2138" s="430">
        <v>106227</v>
      </c>
      <c r="H2138" s="431" t="s">
        <v>15878</v>
      </c>
      <c r="I2138" s="430" t="s">
        <v>123</v>
      </c>
      <c r="J2138" s="396"/>
      <c r="K2138" s="432">
        <v>30.8</v>
      </c>
      <c r="L2138" s="396" t="s">
        <v>147</v>
      </c>
    </row>
    <row r="2139" spans="1:12">
      <c r="A2139" s="396"/>
      <c r="B2139" s="396"/>
      <c r="C2139" s="396"/>
      <c r="D2139" s="396" t="s">
        <v>1446</v>
      </c>
      <c r="E2139" s="397" t="s">
        <v>145</v>
      </c>
      <c r="F2139" s="429" t="s">
        <v>14045</v>
      </c>
      <c r="G2139" s="430">
        <v>106230</v>
      </c>
      <c r="H2139" s="431" t="s">
        <v>15879</v>
      </c>
      <c r="I2139" s="430" t="s">
        <v>123</v>
      </c>
      <c r="J2139" s="396"/>
      <c r="K2139" s="432">
        <v>5.1100000000000003</v>
      </c>
      <c r="L2139" s="396" t="s">
        <v>147</v>
      </c>
    </row>
    <row r="2140" spans="1:12">
      <c r="A2140" s="396"/>
      <c r="B2140" s="396"/>
      <c r="C2140" s="396"/>
      <c r="D2140" s="396" t="s">
        <v>1446</v>
      </c>
      <c r="E2140" s="397" t="s">
        <v>145</v>
      </c>
      <c r="F2140" s="429" t="s">
        <v>14045</v>
      </c>
      <c r="G2140" s="430">
        <v>106228</v>
      </c>
      <c r="H2140" s="431" t="s">
        <v>15880</v>
      </c>
      <c r="I2140" s="430" t="s">
        <v>123</v>
      </c>
      <c r="J2140" s="396"/>
      <c r="K2140" s="432">
        <v>12.66</v>
      </c>
      <c r="L2140" s="396" t="s">
        <v>147</v>
      </c>
    </row>
    <row r="2141" spans="1:12">
      <c r="A2141" s="396"/>
      <c r="B2141" s="396"/>
      <c r="C2141" s="396"/>
      <c r="D2141" s="396" t="s">
        <v>1446</v>
      </c>
      <c r="E2141" s="397" t="s">
        <v>145</v>
      </c>
      <c r="F2141" s="429" t="s">
        <v>14045</v>
      </c>
      <c r="G2141" s="430">
        <v>106229</v>
      </c>
      <c r="H2141" s="431" t="s">
        <v>15881</v>
      </c>
      <c r="I2141" s="430" t="s">
        <v>123</v>
      </c>
      <c r="J2141" s="396"/>
      <c r="K2141" s="432">
        <v>57.76</v>
      </c>
      <c r="L2141" s="396" t="s">
        <v>147</v>
      </c>
    </row>
    <row r="2142" spans="1:12">
      <c r="A2142" s="396"/>
      <c r="B2142" s="396"/>
      <c r="C2142" s="396"/>
      <c r="D2142" s="396" t="s">
        <v>1446</v>
      </c>
      <c r="E2142" s="397" t="s">
        <v>145</v>
      </c>
      <c r="F2142" s="429" t="s">
        <v>14045</v>
      </c>
      <c r="G2142" s="430">
        <v>106231</v>
      </c>
      <c r="H2142" s="431" t="s">
        <v>15882</v>
      </c>
      <c r="I2142" s="430" t="s">
        <v>123</v>
      </c>
      <c r="J2142" s="396"/>
      <c r="K2142" s="432">
        <v>151.41999999999999</v>
      </c>
      <c r="L2142" s="396" t="s">
        <v>147</v>
      </c>
    </row>
    <row r="2143" spans="1:12">
      <c r="A2143" s="396"/>
      <c r="B2143" s="396"/>
      <c r="C2143" s="396"/>
      <c r="D2143" s="396" t="s">
        <v>1446</v>
      </c>
      <c r="E2143" s="397" t="s">
        <v>145</v>
      </c>
      <c r="F2143" s="429" t="s">
        <v>14045</v>
      </c>
      <c r="G2143" s="430">
        <v>106342</v>
      </c>
      <c r="H2143" s="431" t="s">
        <v>15883</v>
      </c>
      <c r="I2143" s="430" t="s">
        <v>123</v>
      </c>
      <c r="J2143" s="396"/>
      <c r="K2143" s="432">
        <v>0</v>
      </c>
      <c r="L2143" s="396" t="s">
        <v>147</v>
      </c>
    </row>
    <row r="2144" spans="1:12">
      <c r="A2144" s="396"/>
      <c r="B2144" s="396"/>
      <c r="C2144" s="396"/>
      <c r="D2144" s="396" t="s">
        <v>1446</v>
      </c>
      <c r="E2144" s="397" t="s">
        <v>145</v>
      </c>
      <c r="F2144" s="429" t="s">
        <v>14045</v>
      </c>
      <c r="G2144" s="430">
        <v>106345</v>
      </c>
      <c r="H2144" s="431" t="s">
        <v>15884</v>
      </c>
      <c r="I2144" s="430" t="s">
        <v>123</v>
      </c>
      <c r="J2144" s="396"/>
      <c r="K2144" s="432">
        <v>0</v>
      </c>
      <c r="L2144" s="396" t="s">
        <v>147</v>
      </c>
    </row>
    <row r="2145" spans="1:12">
      <c r="A2145" s="396"/>
      <c r="B2145" s="396"/>
      <c r="C2145" s="396"/>
      <c r="D2145" s="396" t="s">
        <v>411</v>
      </c>
      <c r="E2145" s="397" t="s">
        <v>145</v>
      </c>
      <c r="F2145" s="429" t="s">
        <v>14045</v>
      </c>
      <c r="G2145" s="430">
        <v>106343</v>
      </c>
      <c r="H2145" s="431" t="s">
        <v>15885</v>
      </c>
      <c r="I2145" s="430" t="s">
        <v>123</v>
      </c>
      <c r="J2145" s="396"/>
      <c r="K2145" s="432">
        <v>0</v>
      </c>
      <c r="L2145" s="396" t="s">
        <v>147</v>
      </c>
    </row>
    <row r="2146" spans="1:12">
      <c r="A2146" s="396"/>
      <c r="B2146" s="396"/>
      <c r="C2146" s="396"/>
      <c r="D2146" s="396" t="s">
        <v>277</v>
      </c>
      <c r="E2146" s="397" t="s">
        <v>145</v>
      </c>
      <c r="F2146" s="429" t="s">
        <v>14045</v>
      </c>
      <c r="G2146" s="430">
        <v>106344</v>
      </c>
      <c r="H2146" s="431" t="s">
        <v>15886</v>
      </c>
      <c r="I2146" s="430" t="s">
        <v>123</v>
      </c>
      <c r="J2146" s="396"/>
      <c r="K2146" s="432">
        <v>0</v>
      </c>
      <c r="L2146" s="396" t="s">
        <v>147</v>
      </c>
    </row>
    <row r="2147" spans="1:12">
      <c r="A2147" s="396"/>
      <c r="B2147" s="396"/>
      <c r="C2147" s="396"/>
      <c r="D2147" s="396" t="s">
        <v>543</v>
      </c>
      <c r="E2147" s="397" t="s">
        <v>145</v>
      </c>
      <c r="F2147" s="429" t="s">
        <v>14045</v>
      </c>
      <c r="G2147" s="430">
        <v>106346</v>
      </c>
      <c r="H2147" s="431" t="s">
        <v>15887</v>
      </c>
      <c r="I2147" s="430" t="s">
        <v>123</v>
      </c>
      <c r="J2147" s="396"/>
      <c r="K2147" s="432">
        <v>151.41999999999999</v>
      </c>
      <c r="L2147" s="396" t="s">
        <v>147</v>
      </c>
    </row>
    <row r="2148" spans="1:12">
      <c r="A2148" s="396"/>
      <c r="B2148" s="396"/>
      <c r="C2148" s="396"/>
      <c r="D2148" s="396" t="s">
        <v>543</v>
      </c>
      <c r="E2148" s="397" t="s">
        <v>145</v>
      </c>
      <c r="F2148" s="429" t="s">
        <v>14045</v>
      </c>
      <c r="G2148" s="430">
        <v>106332</v>
      </c>
      <c r="H2148" s="431" t="s">
        <v>15888</v>
      </c>
      <c r="I2148" s="430" t="s">
        <v>123</v>
      </c>
      <c r="J2148" s="396"/>
      <c r="K2148" s="432">
        <v>0</v>
      </c>
      <c r="L2148" s="396" t="s">
        <v>147</v>
      </c>
    </row>
    <row r="2149" spans="1:12">
      <c r="A2149" s="396"/>
      <c r="B2149" s="396"/>
      <c r="C2149" s="396"/>
      <c r="D2149" s="396" t="s">
        <v>543</v>
      </c>
      <c r="E2149" s="397" t="s">
        <v>145</v>
      </c>
      <c r="F2149" s="429" t="s">
        <v>14045</v>
      </c>
      <c r="G2149" s="430">
        <v>106335</v>
      </c>
      <c r="H2149" s="431" t="s">
        <v>15889</v>
      </c>
      <c r="I2149" s="430" t="s">
        <v>123</v>
      </c>
      <c r="J2149" s="396"/>
      <c r="K2149" s="432">
        <v>0</v>
      </c>
      <c r="L2149" s="396" t="s">
        <v>147</v>
      </c>
    </row>
    <row r="2150" spans="1:12">
      <c r="A2150" s="396"/>
      <c r="B2150" s="396"/>
      <c r="C2150" s="396"/>
      <c r="D2150" s="396" t="s">
        <v>543</v>
      </c>
      <c r="E2150" s="397" t="s">
        <v>145</v>
      </c>
      <c r="F2150" s="429" t="s">
        <v>14045</v>
      </c>
      <c r="G2150" s="430">
        <v>106333</v>
      </c>
      <c r="H2150" s="431" t="s">
        <v>15890</v>
      </c>
      <c r="I2150" s="430" t="s">
        <v>123</v>
      </c>
      <c r="J2150" s="396"/>
      <c r="K2150" s="432">
        <v>0</v>
      </c>
      <c r="L2150" s="396" t="s">
        <v>147</v>
      </c>
    </row>
    <row r="2151" spans="1:12">
      <c r="A2151" s="396"/>
      <c r="B2151" s="396"/>
      <c r="C2151" s="396"/>
      <c r="D2151" s="396" t="s">
        <v>3282</v>
      </c>
      <c r="E2151" s="397" t="s">
        <v>145</v>
      </c>
      <c r="F2151" s="429" t="s">
        <v>14045</v>
      </c>
      <c r="G2151" s="430">
        <v>106334</v>
      </c>
      <c r="H2151" s="431" t="s">
        <v>15891</v>
      </c>
      <c r="I2151" s="430" t="s">
        <v>123</v>
      </c>
      <c r="J2151" s="396"/>
      <c r="K2151" s="432">
        <v>0</v>
      </c>
      <c r="L2151" s="396" t="s">
        <v>147</v>
      </c>
    </row>
    <row r="2152" spans="1:12">
      <c r="A2152" s="396"/>
      <c r="B2152" s="396"/>
      <c r="C2152" s="396"/>
      <c r="D2152" s="396" t="s">
        <v>3282</v>
      </c>
      <c r="E2152" s="397" t="s">
        <v>145</v>
      </c>
      <c r="F2152" s="429" t="s">
        <v>14045</v>
      </c>
      <c r="G2152" s="430">
        <v>106336</v>
      </c>
      <c r="H2152" s="431" t="s">
        <v>15892</v>
      </c>
      <c r="I2152" s="430" t="s">
        <v>123</v>
      </c>
      <c r="J2152" s="396"/>
      <c r="K2152" s="432">
        <v>151.41999999999999</v>
      </c>
      <c r="L2152" s="396" t="s">
        <v>147</v>
      </c>
    </row>
    <row r="2153" spans="1:12">
      <c r="A2153" s="396"/>
      <c r="B2153" s="396"/>
      <c r="C2153" s="396"/>
      <c r="D2153" s="396" t="s">
        <v>3282</v>
      </c>
      <c r="E2153" s="397" t="s">
        <v>145</v>
      </c>
      <c r="F2153" s="429" t="s">
        <v>14045</v>
      </c>
      <c r="G2153" s="430">
        <v>91354</v>
      </c>
      <c r="H2153" s="431" t="s">
        <v>850</v>
      </c>
      <c r="I2153" s="430" t="s">
        <v>123</v>
      </c>
      <c r="J2153" s="396"/>
      <c r="K2153" s="432">
        <v>17.850000000000001</v>
      </c>
      <c r="L2153" s="396" t="s">
        <v>147</v>
      </c>
    </row>
    <row r="2154" spans="1:12">
      <c r="A2154" s="396"/>
      <c r="B2154" s="396"/>
      <c r="C2154" s="396"/>
      <c r="D2154" s="396" t="s">
        <v>3282</v>
      </c>
      <c r="E2154" s="397" t="s">
        <v>145</v>
      </c>
      <c r="F2154" s="429" t="s">
        <v>14045</v>
      </c>
      <c r="G2154" s="430">
        <v>91356</v>
      </c>
      <c r="H2154" s="431" t="s">
        <v>852</v>
      </c>
      <c r="I2154" s="430" t="s">
        <v>123</v>
      </c>
      <c r="J2154" s="396"/>
      <c r="K2154" s="432">
        <v>2.96</v>
      </c>
      <c r="L2154" s="396" t="s">
        <v>147</v>
      </c>
    </row>
    <row r="2155" spans="1:12">
      <c r="A2155" s="396"/>
      <c r="B2155" s="396"/>
      <c r="C2155" s="396"/>
      <c r="D2155" s="396" t="s">
        <v>3282</v>
      </c>
      <c r="E2155" s="397" t="s">
        <v>145</v>
      </c>
      <c r="F2155" s="429" t="s">
        <v>14045</v>
      </c>
      <c r="G2155" s="430">
        <v>91355</v>
      </c>
      <c r="H2155" s="431" t="s">
        <v>851</v>
      </c>
      <c r="I2155" s="430" t="s">
        <v>123</v>
      </c>
      <c r="J2155" s="396"/>
      <c r="K2155" s="432">
        <v>7.33</v>
      </c>
      <c r="L2155" s="396" t="s">
        <v>147</v>
      </c>
    </row>
    <row r="2156" spans="1:12">
      <c r="A2156" s="396"/>
      <c r="B2156" s="396"/>
      <c r="C2156" s="396"/>
      <c r="D2156" s="396" t="s">
        <v>3282</v>
      </c>
      <c r="E2156" s="397" t="s">
        <v>145</v>
      </c>
      <c r="F2156" s="429" t="s">
        <v>14045</v>
      </c>
      <c r="G2156" s="430">
        <v>5751</v>
      </c>
      <c r="H2156" s="431" t="s">
        <v>575</v>
      </c>
      <c r="I2156" s="430" t="s">
        <v>123</v>
      </c>
      <c r="J2156" s="396"/>
      <c r="K2156" s="432">
        <v>33.46</v>
      </c>
      <c r="L2156" s="396" t="s">
        <v>147</v>
      </c>
    </row>
    <row r="2157" spans="1:12">
      <c r="A2157" s="396"/>
      <c r="B2157" s="396"/>
      <c r="C2157" s="396"/>
      <c r="D2157" s="396" t="s">
        <v>3282</v>
      </c>
      <c r="E2157" s="397" t="s">
        <v>145</v>
      </c>
      <c r="F2157" s="429" t="s">
        <v>14045</v>
      </c>
      <c r="G2157" s="430">
        <v>53827</v>
      </c>
      <c r="H2157" s="431" t="s">
        <v>617</v>
      </c>
      <c r="I2157" s="430" t="s">
        <v>123</v>
      </c>
      <c r="J2157" s="396"/>
      <c r="K2157" s="432">
        <v>109.4</v>
      </c>
      <c r="L2157" s="396" t="s">
        <v>147</v>
      </c>
    </row>
    <row r="2158" spans="1:12">
      <c r="A2158" s="396"/>
      <c r="B2158" s="396"/>
      <c r="C2158" s="396"/>
      <c r="D2158" s="396" t="s">
        <v>3282</v>
      </c>
      <c r="E2158" s="397" t="s">
        <v>145</v>
      </c>
      <c r="F2158" s="429" t="s">
        <v>14045</v>
      </c>
      <c r="G2158" s="430">
        <v>91375</v>
      </c>
      <c r="H2158" s="431" t="s">
        <v>859</v>
      </c>
      <c r="I2158" s="430" t="s">
        <v>123</v>
      </c>
      <c r="J2158" s="396"/>
      <c r="K2158" s="432">
        <v>19.600000000000001</v>
      </c>
      <c r="L2158" s="396" t="s">
        <v>147</v>
      </c>
    </row>
    <row r="2159" spans="1:12">
      <c r="A2159" s="396"/>
      <c r="B2159" s="396"/>
      <c r="C2159" s="396"/>
      <c r="D2159" s="396" t="s">
        <v>4431</v>
      </c>
      <c r="E2159" s="397" t="s">
        <v>145</v>
      </c>
      <c r="F2159" s="429" t="s">
        <v>14045</v>
      </c>
      <c r="G2159" s="430">
        <v>91377</v>
      </c>
      <c r="H2159" s="431" t="s">
        <v>861</v>
      </c>
      <c r="I2159" s="430" t="s">
        <v>123</v>
      </c>
      <c r="J2159" s="396"/>
      <c r="K2159" s="432">
        <v>3.25</v>
      </c>
      <c r="L2159" s="396" t="s">
        <v>147</v>
      </c>
    </row>
    <row r="2160" spans="1:12">
      <c r="A2160" s="396"/>
      <c r="B2160" s="396"/>
      <c r="C2160" s="396"/>
      <c r="D2160" s="396" t="s">
        <v>4039</v>
      </c>
      <c r="E2160" s="397" t="s">
        <v>145</v>
      </c>
      <c r="F2160" s="429" t="s">
        <v>13506</v>
      </c>
      <c r="G2160" s="430">
        <v>91376</v>
      </c>
      <c r="H2160" s="431" t="s">
        <v>860</v>
      </c>
      <c r="I2160" s="430" t="s">
        <v>123</v>
      </c>
      <c r="J2160" s="396"/>
      <c r="K2160" s="432">
        <v>8.0500000000000007</v>
      </c>
      <c r="L2160" s="396" t="s">
        <v>147</v>
      </c>
    </row>
    <row r="2161" spans="1:12">
      <c r="A2161" s="396"/>
      <c r="B2161" s="396"/>
      <c r="C2161" s="396"/>
      <c r="D2161" s="396" t="s">
        <v>4039</v>
      </c>
      <c r="E2161" s="397" t="s">
        <v>145</v>
      </c>
      <c r="F2161" s="429" t="s">
        <v>13506</v>
      </c>
      <c r="G2161" s="430">
        <v>5754</v>
      </c>
      <c r="H2161" s="431" t="s">
        <v>576</v>
      </c>
      <c r="I2161" s="430" t="s">
        <v>123</v>
      </c>
      <c r="J2161" s="396"/>
      <c r="K2161" s="432">
        <v>36.74</v>
      </c>
      <c r="L2161" s="396" t="s">
        <v>147</v>
      </c>
    </row>
    <row r="2162" spans="1:12">
      <c r="A2162" s="396"/>
      <c r="B2162" s="396"/>
      <c r="C2162" s="396"/>
      <c r="D2162" s="396" t="s">
        <v>4039</v>
      </c>
      <c r="E2162" s="397" t="s">
        <v>145</v>
      </c>
      <c r="F2162" s="429" t="s">
        <v>13506</v>
      </c>
      <c r="G2162" s="430">
        <v>53829</v>
      </c>
      <c r="H2162" s="431" t="s">
        <v>618</v>
      </c>
      <c r="I2162" s="430" t="s">
        <v>123</v>
      </c>
      <c r="J2162" s="396"/>
      <c r="K2162" s="432">
        <v>111.75</v>
      </c>
      <c r="L2162" s="396" t="s">
        <v>147</v>
      </c>
    </row>
    <row r="2163" spans="1:12">
      <c r="A2163" s="396"/>
      <c r="B2163" s="396"/>
      <c r="C2163" s="396"/>
      <c r="D2163" s="396" t="s">
        <v>4039</v>
      </c>
      <c r="E2163" s="397" t="s">
        <v>145</v>
      </c>
      <c r="F2163" s="429" t="s">
        <v>13506</v>
      </c>
      <c r="G2163" s="430">
        <v>91026</v>
      </c>
      <c r="H2163" s="431" t="s">
        <v>837</v>
      </c>
      <c r="I2163" s="430" t="s">
        <v>123</v>
      </c>
      <c r="J2163" s="396"/>
      <c r="K2163" s="432">
        <v>25.07</v>
      </c>
      <c r="L2163" s="396" t="s">
        <v>147</v>
      </c>
    </row>
    <row r="2164" spans="1:12">
      <c r="A2164" s="396"/>
      <c r="B2164" s="396"/>
      <c r="C2164" s="396"/>
      <c r="D2164" s="396" t="s">
        <v>4039</v>
      </c>
      <c r="E2164" s="397" t="s">
        <v>145</v>
      </c>
      <c r="F2164" s="429" t="s">
        <v>13506</v>
      </c>
      <c r="G2164" s="430">
        <v>91028</v>
      </c>
      <c r="H2164" s="431" t="s">
        <v>839</v>
      </c>
      <c r="I2164" s="430" t="s">
        <v>123</v>
      </c>
      <c r="J2164" s="396"/>
      <c r="K2164" s="432">
        <v>4.0599999999999996</v>
      </c>
      <c r="L2164" s="396" t="s">
        <v>147</v>
      </c>
    </row>
    <row r="2165" spans="1:12">
      <c r="A2165" s="396"/>
      <c r="B2165" s="396"/>
      <c r="C2165" s="396"/>
      <c r="D2165" s="396" t="s">
        <v>4039</v>
      </c>
      <c r="E2165" s="397" t="s">
        <v>145</v>
      </c>
      <c r="F2165" s="429" t="s">
        <v>13506</v>
      </c>
      <c r="G2165" s="430">
        <v>91027</v>
      </c>
      <c r="H2165" s="431" t="s">
        <v>838</v>
      </c>
      <c r="I2165" s="430" t="s">
        <v>123</v>
      </c>
      <c r="J2165" s="396"/>
      <c r="K2165" s="432">
        <v>10.06</v>
      </c>
      <c r="L2165" s="396" t="s">
        <v>147</v>
      </c>
    </row>
    <row r="2166" spans="1:12">
      <c r="A2166" s="396"/>
      <c r="B2166" s="396"/>
      <c r="C2166" s="396"/>
      <c r="D2166" s="396" t="s">
        <v>4039</v>
      </c>
      <c r="E2166" s="397" t="s">
        <v>145</v>
      </c>
      <c r="F2166" s="429" t="s">
        <v>13506</v>
      </c>
      <c r="G2166" s="430">
        <v>91029</v>
      </c>
      <c r="H2166" s="431" t="s">
        <v>840</v>
      </c>
      <c r="I2166" s="430" t="s">
        <v>123</v>
      </c>
      <c r="J2166" s="396"/>
      <c r="K2166" s="432">
        <v>45.98</v>
      </c>
      <c r="L2166" s="396" t="s">
        <v>147</v>
      </c>
    </row>
    <row r="2167" spans="1:12">
      <c r="A2167" s="396"/>
      <c r="B2167" s="396"/>
      <c r="C2167" s="396"/>
      <c r="D2167" s="396" t="s">
        <v>4039</v>
      </c>
      <c r="E2167" s="397" t="s">
        <v>145</v>
      </c>
      <c r="F2167" s="429" t="s">
        <v>13506</v>
      </c>
      <c r="G2167" s="430">
        <v>91030</v>
      </c>
      <c r="H2167" s="431" t="s">
        <v>841</v>
      </c>
      <c r="I2167" s="430" t="s">
        <v>123</v>
      </c>
      <c r="J2167" s="396"/>
      <c r="K2167" s="432">
        <v>140.74</v>
      </c>
      <c r="L2167" s="396" t="s">
        <v>147</v>
      </c>
    </row>
    <row r="2168" spans="1:12">
      <c r="A2168" s="396"/>
      <c r="B2168" s="396"/>
      <c r="C2168" s="396"/>
      <c r="D2168" s="396" t="s">
        <v>4039</v>
      </c>
      <c r="E2168" s="397" t="s">
        <v>145</v>
      </c>
      <c r="F2168" s="429" t="s">
        <v>13506</v>
      </c>
      <c r="G2168" s="430">
        <v>106237</v>
      </c>
      <c r="H2168" s="431" t="s">
        <v>15893</v>
      </c>
      <c r="I2168" s="430" t="s">
        <v>123</v>
      </c>
      <c r="J2168" s="396"/>
      <c r="K2168" s="432">
        <v>0</v>
      </c>
      <c r="L2168" s="396" t="s">
        <v>147</v>
      </c>
    </row>
    <row r="2169" spans="1:12">
      <c r="A2169" s="396"/>
      <c r="B2169" s="396"/>
      <c r="C2169" s="396"/>
      <c r="D2169" s="396" t="s">
        <v>1856</v>
      </c>
      <c r="E2169" s="397" t="s">
        <v>145</v>
      </c>
      <c r="F2169" s="429" t="s">
        <v>13272</v>
      </c>
      <c r="G2169" s="430">
        <v>106240</v>
      </c>
      <c r="H2169" s="431" t="s">
        <v>15894</v>
      </c>
      <c r="I2169" s="430" t="s">
        <v>123</v>
      </c>
      <c r="J2169" s="396"/>
      <c r="K2169" s="432">
        <v>0</v>
      </c>
      <c r="L2169" s="396" t="s">
        <v>147</v>
      </c>
    </row>
    <row r="2170" spans="1:12">
      <c r="A2170" s="396"/>
      <c r="B2170" s="396"/>
      <c r="C2170" s="396"/>
      <c r="D2170" s="396" t="s">
        <v>1856</v>
      </c>
      <c r="E2170" s="397" t="s">
        <v>145</v>
      </c>
      <c r="F2170" s="429" t="s">
        <v>13272</v>
      </c>
      <c r="G2170" s="430">
        <v>106238</v>
      </c>
      <c r="H2170" s="431" t="s">
        <v>15895</v>
      </c>
      <c r="I2170" s="430" t="s">
        <v>123</v>
      </c>
      <c r="J2170" s="396"/>
      <c r="K2170" s="432">
        <v>0</v>
      </c>
      <c r="L2170" s="396" t="s">
        <v>147</v>
      </c>
    </row>
    <row r="2171" spans="1:12">
      <c r="A2171" s="396"/>
      <c r="B2171" s="396"/>
      <c r="C2171" s="396"/>
      <c r="D2171" s="396" t="s">
        <v>4039</v>
      </c>
      <c r="E2171" s="397" t="s">
        <v>145</v>
      </c>
      <c r="F2171" s="429" t="s">
        <v>13506</v>
      </c>
      <c r="G2171" s="430">
        <v>106239</v>
      </c>
      <c r="H2171" s="431" t="s">
        <v>15896</v>
      </c>
      <c r="I2171" s="430" t="s">
        <v>123</v>
      </c>
      <c r="J2171" s="396"/>
      <c r="K2171" s="432">
        <v>0</v>
      </c>
      <c r="L2171" s="396" t="s">
        <v>147</v>
      </c>
    </row>
    <row r="2172" spans="1:12">
      <c r="A2172" s="396"/>
      <c r="B2172" s="396"/>
      <c r="C2172" s="396"/>
      <c r="D2172" s="396" t="s">
        <v>4039</v>
      </c>
      <c r="E2172" s="397" t="s">
        <v>145</v>
      </c>
      <c r="F2172" s="429" t="s">
        <v>13506</v>
      </c>
      <c r="G2172" s="430">
        <v>106241</v>
      </c>
      <c r="H2172" s="431" t="s">
        <v>15897</v>
      </c>
      <c r="I2172" s="430" t="s">
        <v>123</v>
      </c>
      <c r="J2172" s="396"/>
      <c r="K2172" s="432">
        <v>212.89</v>
      </c>
      <c r="L2172" s="396" t="s">
        <v>147</v>
      </c>
    </row>
    <row r="2173" spans="1:12">
      <c r="A2173" s="396"/>
      <c r="B2173" s="396"/>
      <c r="C2173" s="396"/>
      <c r="D2173" s="396" t="s">
        <v>4039</v>
      </c>
      <c r="E2173" s="397" t="s">
        <v>145</v>
      </c>
      <c r="F2173" s="429" t="s">
        <v>13506</v>
      </c>
      <c r="G2173" s="430">
        <v>106352</v>
      </c>
      <c r="H2173" s="431" t="s">
        <v>15898</v>
      </c>
      <c r="I2173" s="430" t="s">
        <v>123</v>
      </c>
      <c r="J2173" s="396"/>
      <c r="K2173" s="432">
        <v>0</v>
      </c>
      <c r="L2173" s="396" t="s">
        <v>147</v>
      </c>
    </row>
    <row r="2174" spans="1:12">
      <c r="A2174" s="396"/>
      <c r="B2174" s="396"/>
      <c r="C2174" s="396"/>
      <c r="D2174" s="396" t="s">
        <v>3584</v>
      </c>
      <c r="E2174" s="397" t="s">
        <v>145</v>
      </c>
      <c r="F2174" s="429" t="s">
        <v>13559</v>
      </c>
      <c r="G2174" s="430">
        <v>106355</v>
      </c>
      <c r="H2174" s="431" t="s">
        <v>15899</v>
      </c>
      <c r="I2174" s="430" t="s">
        <v>123</v>
      </c>
      <c r="J2174" s="396"/>
      <c r="K2174" s="432">
        <v>0</v>
      </c>
      <c r="L2174" s="396" t="s">
        <v>147</v>
      </c>
    </row>
    <row r="2175" spans="1:12">
      <c r="A2175" s="396"/>
      <c r="B2175" s="396"/>
      <c r="C2175" s="396"/>
      <c r="D2175" s="396" t="s">
        <v>3584</v>
      </c>
      <c r="E2175" s="397" t="s">
        <v>145</v>
      </c>
      <c r="F2175" s="429" t="s">
        <v>13559</v>
      </c>
      <c r="G2175" s="430">
        <v>106353</v>
      </c>
      <c r="H2175" s="431" t="s">
        <v>15900</v>
      </c>
      <c r="I2175" s="430" t="s">
        <v>123</v>
      </c>
      <c r="J2175" s="396"/>
      <c r="K2175" s="432">
        <v>0</v>
      </c>
      <c r="L2175" s="396" t="s">
        <v>147</v>
      </c>
    </row>
    <row r="2176" spans="1:12">
      <c r="A2176" s="396"/>
      <c r="B2176" s="396"/>
      <c r="C2176" s="396"/>
      <c r="D2176" s="396" t="s">
        <v>3584</v>
      </c>
      <c r="E2176" s="397" t="s">
        <v>145</v>
      </c>
      <c r="F2176" s="429" t="s">
        <v>13559</v>
      </c>
      <c r="G2176" s="430">
        <v>106354</v>
      </c>
      <c r="H2176" s="431" t="s">
        <v>15901</v>
      </c>
      <c r="I2176" s="430" t="s">
        <v>123</v>
      </c>
      <c r="J2176" s="396"/>
      <c r="K2176" s="432">
        <v>0</v>
      </c>
      <c r="L2176" s="396" t="s">
        <v>147</v>
      </c>
    </row>
    <row r="2177" spans="1:12">
      <c r="A2177" s="396"/>
      <c r="B2177" s="396"/>
      <c r="C2177" s="396"/>
      <c r="D2177" s="396" t="s">
        <v>3584</v>
      </c>
      <c r="E2177" s="397" t="s">
        <v>145</v>
      </c>
      <c r="F2177" s="429" t="s">
        <v>13559</v>
      </c>
      <c r="G2177" s="430">
        <v>106356</v>
      </c>
      <c r="H2177" s="431" t="s">
        <v>15902</v>
      </c>
      <c r="I2177" s="430" t="s">
        <v>123</v>
      </c>
      <c r="J2177" s="396"/>
      <c r="K2177" s="432">
        <v>212.89</v>
      </c>
      <c r="L2177" s="396" t="s">
        <v>147</v>
      </c>
    </row>
    <row r="2178" spans="1:12">
      <c r="A2178" s="396"/>
      <c r="B2178" s="396"/>
      <c r="C2178" s="396"/>
      <c r="D2178" s="396" t="s">
        <v>3584</v>
      </c>
      <c r="E2178" s="397" t="s">
        <v>145</v>
      </c>
      <c r="F2178" s="429" t="s">
        <v>13559</v>
      </c>
      <c r="G2178" s="430">
        <v>106357</v>
      </c>
      <c r="H2178" s="431" t="s">
        <v>15903</v>
      </c>
      <c r="I2178" s="430" t="s">
        <v>123</v>
      </c>
      <c r="J2178" s="396"/>
      <c r="K2178" s="432">
        <v>0</v>
      </c>
      <c r="L2178" s="396" t="s">
        <v>147</v>
      </c>
    </row>
    <row r="2179" spans="1:12">
      <c r="A2179" s="396"/>
      <c r="B2179" s="396"/>
      <c r="C2179" s="396"/>
      <c r="D2179" s="396" t="s">
        <v>3584</v>
      </c>
      <c r="E2179" s="397" t="s">
        <v>145</v>
      </c>
      <c r="F2179" s="429" t="s">
        <v>13559</v>
      </c>
      <c r="G2179" s="430">
        <v>106360</v>
      </c>
      <c r="H2179" s="431" t="s">
        <v>15904</v>
      </c>
      <c r="I2179" s="430" t="s">
        <v>123</v>
      </c>
      <c r="J2179" s="396"/>
      <c r="K2179" s="432">
        <v>0</v>
      </c>
      <c r="L2179" s="396" t="s">
        <v>147</v>
      </c>
    </row>
    <row r="2180" spans="1:12">
      <c r="A2180" s="396"/>
      <c r="B2180" s="396"/>
      <c r="C2180" s="396"/>
      <c r="D2180" s="396" t="s">
        <v>3584</v>
      </c>
      <c r="E2180" s="397" t="s">
        <v>145</v>
      </c>
      <c r="F2180" s="429" t="s">
        <v>13559</v>
      </c>
      <c r="G2180" s="430">
        <v>106358</v>
      </c>
      <c r="H2180" s="431" t="s">
        <v>15905</v>
      </c>
      <c r="I2180" s="430" t="s">
        <v>123</v>
      </c>
      <c r="J2180" s="396"/>
      <c r="K2180" s="432">
        <v>0</v>
      </c>
      <c r="L2180" s="396" t="s">
        <v>147</v>
      </c>
    </row>
    <row r="2181" spans="1:12">
      <c r="A2181" s="396"/>
      <c r="B2181" s="396"/>
      <c r="C2181" s="396"/>
      <c r="D2181" s="396" t="s">
        <v>3584</v>
      </c>
      <c r="E2181" s="397" t="s">
        <v>145</v>
      </c>
      <c r="F2181" s="429" t="s">
        <v>13559</v>
      </c>
      <c r="G2181" s="430">
        <v>106359</v>
      </c>
      <c r="H2181" s="431" t="s">
        <v>15906</v>
      </c>
      <c r="I2181" s="430" t="s">
        <v>123</v>
      </c>
      <c r="J2181" s="396"/>
      <c r="K2181" s="432">
        <v>0</v>
      </c>
      <c r="L2181" s="396" t="s">
        <v>147</v>
      </c>
    </row>
    <row r="2182" spans="1:12">
      <c r="A2182" s="396"/>
      <c r="B2182" s="396"/>
      <c r="C2182" s="396"/>
      <c r="D2182" s="396" t="s">
        <v>4039</v>
      </c>
      <c r="E2182" s="397" t="s">
        <v>145</v>
      </c>
      <c r="F2182" s="429" t="s">
        <v>13520</v>
      </c>
      <c r="G2182" s="430">
        <v>106361</v>
      </c>
      <c r="H2182" s="431" t="s">
        <v>15907</v>
      </c>
      <c r="I2182" s="430" t="s">
        <v>123</v>
      </c>
      <c r="J2182" s="396"/>
      <c r="K2182" s="432">
        <v>288.95</v>
      </c>
      <c r="L2182" s="396" t="s">
        <v>147</v>
      </c>
    </row>
    <row r="2183" spans="1:12">
      <c r="A2183" s="396"/>
      <c r="B2183" s="396"/>
      <c r="C2183" s="396"/>
      <c r="D2183" s="396" t="s">
        <v>4039</v>
      </c>
      <c r="E2183" s="397" t="s">
        <v>145</v>
      </c>
      <c r="F2183" s="429" t="s">
        <v>13520</v>
      </c>
      <c r="G2183" s="430">
        <v>102812</v>
      </c>
      <c r="H2183" s="431" t="s">
        <v>13105</v>
      </c>
      <c r="I2183" s="430" t="s">
        <v>123</v>
      </c>
      <c r="J2183" s="396"/>
      <c r="K2183" s="432">
        <v>0</v>
      </c>
      <c r="L2183" s="396" t="s">
        <v>147</v>
      </c>
    </row>
    <row r="2184" spans="1:12">
      <c r="A2184" s="396"/>
      <c r="B2184" s="396"/>
      <c r="C2184" s="396"/>
      <c r="D2184" s="396" t="s">
        <v>4039</v>
      </c>
      <c r="E2184" s="397" t="s">
        <v>145</v>
      </c>
      <c r="F2184" s="429" t="s">
        <v>13520</v>
      </c>
      <c r="G2184" s="430">
        <v>102813</v>
      </c>
      <c r="H2184" s="431" t="s">
        <v>13106</v>
      </c>
      <c r="I2184" s="430" t="s">
        <v>123</v>
      </c>
      <c r="J2184" s="396"/>
      <c r="K2184" s="432">
        <v>0</v>
      </c>
      <c r="L2184" s="396" t="s">
        <v>147</v>
      </c>
    </row>
    <row r="2185" spans="1:12">
      <c r="A2185" s="396"/>
      <c r="B2185" s="396"/>
      <c r="C2185" s="396"/>
      <c r="D2185" s="396" t="s">
        <v>4039</v>
      </c>
      <c r="E2185" s="397" t="s">
        <v>145</v>
      </c>
      <c r="F2185" s="429" t="s">
        <v>13520</v>
      </c>
      <c r="G2185" s="430">
        <v>102814</v>
      </c>
      <c r="H2185" s="431" t="s">
        <v>13107</v>
      </c>
      <c r="I2185" s="430" t="s">
        <v>123</v>
      </c>
      <c r="J2185" s="396"/>
      <c r="K2185" s="432">
        <v>0</v>
      </c>
      <c r="L2185" s="396" t="s">
        <v>147</v>
      </c>
    </row>
    <row r="2186" spans="1:12">
      <c r="A2186" s="396"/>
      <c r="B2186" s="396"/>
      <c r="C2186" s="396"/>
      <c r="D2186" s="396" t="s">
        <v>4039</v>
      </c>
      <c r="E2186" s="397" t="s">
        <v>145</v>
      </c>
      <c r="F2186" s="429" t="s">
        <v>13520</v>
      </c>
      <c r="G2186" s="430">
        <v>102815</v>
      </c>
      <c r="H2186" s="431" t="s">
        <v>1066</v>
      </c>
      <c r="I2186" s="430" t="s">
        <v>123</v>
      </c>
      <c r="J2186" s="396"/>
      <c r="K2186" s="432">
        <v>2.99</v>
      </c>
      <c r="L2186" s="396" t="s">
        <v>147</v>
      </c>
    </row>
    <row r="2187" spans="1:12">
      <c r="A2187" s="396"/>
      <c r="B2187" s="396"/>
      <c r="C2187" s="396"/>
      <c r="D2187" s="396" t="s">
        <v>4039</v>
      </c>
      <c r="E2187" s="397" t="s">
        <v>145</v>
      </c>
      <c r="F2187" s="429" t="s">
        <v>13520</v>
      </c>
      <c r="G2187" s="430">
        <v>91529</v>
      </c>
      <c r="H2187" s="431" t="s">
        <v>876</v>
      </c>
      <c r="I2187" s="430" t="s">
        <v>123</v>
      </c>
      <c r="J2187" s="396"/>
      <c r="K2187" s="432">
        <v>0.92</v>
      </c>
      <c r="L2187" s="396" t="s">
        <v>147</v>
      </c>
    </row>
    <row r="2188" spans="1:12">
      <c r="A2188" s="396"/>
      <c r="B2188" s="396"/>
      <c r="C2188" s="396"/>
      <c r="D2188" s="396" t="s">
        <v>4039</v>
      </c>
      <c r="E2188" s="397" t="s">
        <v>145</v>
      </c>
      <c r="F2188" s="429" t="s">
        <v>13520</v>
      </c>
      <c r="G2188" s="430">
        <v>91530</v>
      </c>
      <c r="H2188" s="431" t="s">
        <v>877</v>
      </c>
      <c r="I2188" s="430" t="s">
        <v>123</v>
      </c>
      <c r="J2188" s="396"/>
      <c r="K2188" s="432">
        <v>0.24</v>
      </c>
      <c r="L2188" s="396" t="s">
        <v>147</v>
      </c>
    </row>
    <row r="2189" spans="1:12">
      <c r="A2189" s="396"/>
      <c r="B2189" s="396"/>
      <c r="C2189" s="396"/>
      <c r="D2189" s="396" t="s">
        <v>4039</v>
      </c>
      <c r="E2189" s="397" t="s">
        <v>145</v>
      </c>
      <c r="F2189" s="429" t="s">
        <v>13520</v>
      </c>
      <c r="G2189" s="430">
        <v>91531</v>
      </c>
      <c r="H2189" s="431" t="s">
        <v>878</v>
      </c>
      <c r="I2189" s="430" t="s">
        <v>123</v>
      </c>
      <c r="J2189" s="396"/>
      <c r="K2189" s="432">
        <v>1.1499999999999999</v>
      </c>
      <c r="L2189" s="396" t="s">
        <v>147</v>
      </c>
    </row>
    <row r="2190" spans="1:12">
      <c r="A2190" s="396"/>
      <c r="B2190" s="396"/>
      <c r="C2190" s="396"/>
      <c r="D2190" s="396" t="s">
        <v>4039</v>
      </c>
      <c r="E2190" s="397" t="s">
        <v>145</v>
      </c>
      <c r="F2190" s="429" t="s">
        <v>13520</v>
      </c>
      <c r="G2190" s="430">
        <v>91532</v>
      </c>
      <c r="H2190" s="431" t="s">
        <v>879</v>
      </c>
      <c r="I2190" s="430" t="s">
        <v>123</v>
      </c>
      <c r="J2190" s="396"/>
      <c r="K2190" s="432">
        <v>6.03</v>
      </c>
      <c r="L2190" s="396" t="s">
        <v>147</v>
      </c>
    </row>
    <row r="2191" spans="1:12">
      <c r="A2191" s="396"/>
      <c r="B2191" s="396"/>
      <c r="C2191" s="396"/>
      <c r="D2191" s="396" t="s">
        <v>4039</v>
      </c>
      <c r="E2191" s="397" t="s">
        <v>145</v>
      </c>
      <c r="F2191" s="429" t="s">
        <v>13520</v>
      </c>
      <c r="G2191" s="430">
        <v>95260</v>
      </c>
      <c r="H2191" s="431" t="s">
        <v>997</v>
      </c>
      <c r="I2191" s="430" t="s">
        <v>123</v>
      </c>
      <c r="J2191" s="396"/>
      <c r="K2191" s="432">
        <v>0.74</v>
      </c>
      <c r="L2191" s="396" t="s">
        <v>147</v>
      </c>
    </row>
    <row r="2192" spans="1:12">
      <c r="A2192" s="396"/>
      <c r="B2192" s="396"/>
      <c r="C2192" s="396"/>
      <c r="D2192" s="396" t="s">
        <v>4039</v>
      </c>
      <c r="E2192" s="397" t="s">
        <v>145</v>
      </c>
      <c r="F2192" s="429" t="s">
        <v>13520</v>
      </c>
      <c r="G2192" s="430">
        <v>95261</v>
      </c>
      <c r="H2192" s="431" t="s">
        <v>998</v>
      </c>
      <c r="I2192" s="430" t="s">
        <v>123</v>
      </c>
      <c r="J2192" s="396"/>
      <c r="K2192" s="432">
        <v>0.2</v>
      </c>
      <c r="L2192" s="396" t="s">
        <v>147</v>
      </c>
    </row>
    <row r="2193" spans="1:12">
      <c r="A2193" s="396"/>
      <c r="B2193" s="396"/>
      <c r="C2193" s="396"/>
      <c r="D2193" s="396" t="s">
        <v>4039</v>
      </c>
      <c r="E2193" s="397" t="s">
        <v>145</v>
      </c>
      <c r="F2193" s="429" t="s">
        <v>13520</v>
      </c>
      <c r="G2193" s="430">
        <v>95262</v>
      </c>
      <c r="H2193" s="431" t="s">
        <v>999</v>
      </c>
      <c r="I2193" s="430" t="s">
        <v>123</v>
      </c>
      <c r="J2193" s="396"/>
      <c r="K2193" s="432">
        <v>0.93</v>
      </c>
      <c r="L2193" s="396" t="s">
        <v>147</v>
      </c>
    </row>
    <row r="2194" spans="1:12">
      <c r="A2194" s="396"/>
      <c r="B2194" s="396"/>
      <c r="C2194" s="396"/>
      <c r="D2194" s="396" t="s">
        <v>4039</v>
      </c>
      <c r="E2194" s="397" t="s">
        <v>145</v>
      </c>
      <c r="F2194" s="429" t="s">
        <v>13520</v>
      </c>
      <c r="G2194" s="430">
        <v>95263</v>
      </c>
      <c r="H2194" s="431" t="s">
        <v>1000</v>
      </c>
      <c r="I2194" s="430" t="s">
        <v>123</v>
      </c>
      <c r="J2194" s="396"/>
      <c r="K2194" s="432">
        <v>4.57</v>
      </c>
      <c r="L2194" s="396" t="s">
        <v>147</v>
      </c>
    </row>
    <row r="2195" spans="1:12">
      <c r="A2195" s="396"/>
      <c r="B2195" s="396"/>
      <c r="C2195" s="396"/>
      <c r="D2195" s="396" t="s">
        <v>4039</v>
      </c>
      <c r="E2195" s="397" t="s">
        <v>145</v>
      </c>
      <c r="F2195" s="429" t="s">
        <v>13520</v>
      </c>
      <c r="G2195" s="430">
        <v>90968</v>
      </c>
      <c r="H2195" s="431" t="s">
        <v>824</v>
      </c>
      <c r="I2195" s="430" t="s">
        <v>123</v>
      </c>
      <c r="J2195" s="396"/>
      <c r="K2195" s="432">
        <v>7.04</v>
      </c>
      <c r="L2195" s="396" t="s">
        <v>147</v>
      </c>
    </row>
    <row r="2196" spans="1:12">
      <c r="A2196" s="396"/>
      <c r="B2196" s="396"/>
      <c r="C2196" s="396"/>
      <c r="D2196" s="396" t="s">
        <v>4039</v>
      </c>
      <c r="E2196" s="397" t="s">
        <v>145</v>
      </c>
      <c r="F2196" s="429" t="s">
        <v>13520</v>
      </c>
      <c r="G2196" s="430">
        <v>90969</v>
      </c>
      <c r="H2196" s="431" t="s">
        <v>825</v>
      </c>
      <c r="I2196" s="430" t="s">
        <v>123</v>
      </c>
      <c r="J2196" s="396"/>
      <c r="K2196" s="432">
        <v>1.89</v>
      </c>
      <c r="L2196" s="396" t="s">
        <v>147</v>
      </c>
    </row>
    <row r="2197" spans="1:12">
      <c r="A2197" s="396"/>
      <c r="B2197" s="396"/>
      <c r="C2197" s="396"/>
      <c r="D2197" s="396" t="s">
        <v>4039</v>
      </c>
      <c r="E2197" s="397" t="s">
        <v>145</v>
      </c>
      <c r="F2197" s="429" t="s">
        <v>13520</v>
      </c>
      <c r="G2197" s="430">
        <v>90970</v>
      </c>
      <c r="H2197" s="431" t="s">
        <v>826</v>
      </c>
      <c r="I2197" s="430" t="s">
        <v>123</v>
      </c>
      <c r="J2197" s="396"/>
      <c r="K2197" s="432">
        <v>8.81</v>
      </c>
      <c r="L2197" s="396" t="s">
        <v>147</v>
      </c>
    </row>
    <row r="2198" spans="1:12">
      <c r="A2198" s="396"/>
      <c r="B2198" s="396"/>
      <c r="C2198" s="396"/>
      <c r="D2198" s="396" t="s">
        <v>4039</v>
      </c>
      <c r="E2198" s="397" t="s">
        <v>145</v>
      </c>
      <c r="F2198" s="429" t="s">
        <v>13520</v>
      </c>
      <c r="G2198" s="430">
        <v>90971</v>
      </c>
      <c r="H2198" s="431" t="s">
        <v>827</v>
      </c>
      <c r="I2198" s="430" t="s">
        <v>123</v>
      </c>
      <c r="J2198" s="396"/>
      <c r="K2198" s="432">
        <v>58.14</v>
      </c>
      <c r="L2198" s="396" t="s">
        <v>147</v>
      </c>
    </row>
    <row r="2199" spans="1:12">
      <c r="A2199" s="396"/>
      <c r="B2199" s="396"/>
      <c r="C2199" s="396"/>
      <c r="D2199" s="396" t="s">
        <v>4039</v>
      </c>
      <c r="E2199" s="397" t="s">
        <v>145</v>
      </c>
      <c r="F2199" s="429" t="s">
        <v>13520</v>
      </c>
      <c r="G2199" s="430">
        <v>90992</v>
      </c>
      <c r="H2199" s="431" t="s">
        <v>832</v>
      </c>
      <c r="I2199" s="430" t="s">
        <v>123</v>
      </c>
      <c r="J2199" s="396"/>
      <c r="K2199" s="432">
        <v>8.35</v>
      </c>
      <c r="L2199" s="396" t="s">
        <v>147</v>
      </c>
    </row>
    <row r="2200" spans="1:12">
      <c r="A2200" s="396"/>
      <c r="B2200" s="396"/>
      <c r="C2200" s="396"/>
      <c r="D2200" s="396" t="s">
        <v>4039</v>
      </c>
      <c r="E2200" s="397" t="s">
        <v>145</v>
      </c>
      <c r="F2200" s="429" t="s">
        <v>13520</v>
      </c>
      <c r="G2200" s="430">
        <v>90993</v>
      </c>
      <c r="H2200" s="431" t="s">
        <v>833</v>
      </c>
      <c r="I2200" s="430" t="s">
        <v>123</v>
      </c>
      <c r="J2200" s="396"/>
      <c r="K2200" s="432">
        <v>2.2400000000000002</v>
      </c>
      <c r="L2200" s="396" t="s">
        <v>147</v>
      </c>
    </row>
    <row r="2201" spans="1:12">
      <c r="A2201" s="396"/>
      <c r="B2201" s="396"/>
      <c r="C2201" s="396"/>
      <c r="D2201" s="396" t="s">
        <v>4039</v>
      </c>
      <c r="E2201" s="397" t="s">
        <v>145</v>
      </c>
      <c r="F2201" s="429" t="s">
        <v>13520</v>
      </c>
      <c r="G2201" s="430">
        <v>90994</v>
      </c>
      <c r="H2201" s="431" t="s">
        <v>834</v>
      </c>
      <c r="I2201" s="430" t="s">
        <v>123</v>
      </c>
      <c r="J2201" s="396"/>
      <c r="K2201" s="432">
        <v>10.45</v>
      </c>
      <c r="L2201" s="396" t="s">
        <v>147</v>
      </c>
    </row>
    <row r="2202" spans="1:12">
      <c r="A2202" s="396"/>
      <c r="B2202" s="396"/>
      <c r="C2202" s="396"/>
      <c r="D2202" s="396" t="s">
        <v>4039</v>
      </c>
      <c r="E2202" s="397" t="s">
        <v>145</v>
      </c>
      <c r="F2202" s="429" t="s">
        <v>13520</v>
      </c>
      <c r="G2202" s="430">
        <v>90995</v>
      </c>
      <c r="H2202" s="431" t="s">
        <v>835</v>
      </c>
      <c r="I2202" s="430" t="s">
        <v>123</v>
      </c>
      <c r="J2202" s="396"/>
      <c r="K2202" s="432">
        <v>78.98</v>
      </c>
      <c r="L2202" s="396" t="s">
        <v>147</v>
      </c>
    </row>
    <row r="2203" spans="1:12">
      <c r="A2203" s="396"/>
      <c r="B2203" s="396"/>
      <c r="C2203" s="396"/>
      <c r="D2203" s="396" t="s">
        <v>4039</v>
      </c>
      <c r="E2203" s="397" t="s">
        <v>145</v>
      </c>
      <c r="F2203" s="429" t="s">
        <v>13520</v>
      </c>
      <c r="G2203" s="430">
        <v>90957</v>
      </c>
      <c r="H2203" s="431" t="s">
        <v>818</v>
      </c>
      <c r="I2203" s="430" t="s">
        <v>123</v>
      </c>
      <c r="J2203" s="396"/>
      <c r="K2203" s="432">
        <v>5.26</v>
      </c>
      <c r="L2203" s="396" t="s">
        <v>147</v>
      </c>
    </row>
    <row r="2204" spans="1:12">
      <c r="A2204" s="396"/>
      <c r="B2204" s="396"/>
      <c r="C2204" s="396"/>
      <c r="D2204" s="396" t="s">
        <v>4039</v>
      </c>
      <c r="E2204" s="397" t="s">
        <v>145</v>
      </c>
      <c r="F2204" s="429" t="s">
        <v>13520</v>
      </c>
      <c r="G2204" s="430">
        <v>90958</v>
      </c>
      <c r="H2204" s="431" t="s">
        <v>819</v>
      </c>
      <c r="I2204" s="430" t="s">
        <v>123</v>
      </c>
      <c r="J2204" s="396"/>
      <c r="K2204" s="432">
        <v>1.41</v>
      </c>
      <c r="L2204" s="396" t="s">
        <v>147</v>
      </c>
    </row>
    <row r="2205" spans="1:12">
      <c r="A2205" s="396"/>
      <c r="B2205" s="396"/>
      <c r="C2205" s="396"/>
      <c r="D2205" s="396" t="s">
        <v>4039</v>
      </c>
      <c r="E2205" s="397" t="s">
        <v>145</v>
      </c>
      <c r="F2205" s="429" t="s">
        <v>13520</v>
      </c>
      <c r="G2205" s="430">
        <v>5797</v>
      </c>
      <c r="H2205" s="431" t="s">
        <v>582</v>
      </c>
      <c r="I2205" s="430" t="s">
        <v>123</v>
      </c>
      <c r="J2205" s="396"/>
      <c r="K2205" s="432">
        <v>6.58</v>
      </c>
      <c r="L2205" s="396" t="s">
        <v>147</v>
      </c>
    </row>
    <row r="2206" spans="1:12">
      <c r="A2206" s="396"/>
      <c r="B2206" s="396"/>
      <c r="C2206" s="396"/>
      <c r="D2206" s="396" t="s">
        <v>4039</v>
      </c>
      <c r="E2206" s="397" t="s">
        <v>145</v>
      </c>
      <c r="F2206" s="429" t="s">
        <v>13520</v>
      </c>
      <c r="G2206" s="430">
        <v>53865</v>
      </c>
      <c r="H2206" s="431" t="s">
        <v>627</v>
      </c>
      <c r="I2206" s="430" t="s">
        <v>123</v>
      </c>
      <c r="J2206" s="396"/>
      <c r="K2206" s="432">
        <v>45.23</v>
      </c>
      <c r="L2206" s="396" t="s">
        <v>147</v>
      </c>
    </row>
    <row r="2207" spans="1:12">
      <c r="A2207" s="396"/>
      <c r="B2207" s="396"/>
      <c r="C2207" s="396"/>
      <c r="D2207" s="396" t="s">
        <v>4039</v>
      </c>
      <c r="E2207" s="397" t="s">
        <v>145</v>
      </c>
      <c r="F2207" s="429" t="s">
        <v>13520</v>
      </c>
      <c r="G2207" s="430">
        <v>90975</v>
      </c>
      <c r="H2207" s="431" t="s">
        <v>828</v>
      </c>
      <c r="I2207" s="430" t="s">
        <v>123</v>
      </c>
      <c r="J2207" s="396"/>
      <c r="K2207" s="432">
        <v>17.89</v>
      </c>
      <c r="L2207" s="396" t="s">
        <v>147</v>
      </c>
    </row>
    <row r="2208" spans="1:12">
      <c r="A2208" s="396"/>
      <c r="B2208" s="396"/>
      <c r="C2208" s="396"/>
      <c r="D2208" s="396" t="s">
        <v>4039</v>
      </c>
      <c r="E2208" s="397" t="s">
        <v>145</v>
      </c>
      <c r="F2208" s="429" t="s">
        <v>13520</v>
      </c>
      <c r="G2208" s="430">
        <v>90976</v>
      </c>
      <c r="H2208" s="431" t="s">
        <v>829</v>
      </c>
      <c r="I2208" s="430" t="s">
        <v>123</v>
      </c>
      <c r="J2208" s="396"/>
      <c r="K2208" s="432">
        <v>4.8</v>
      </c>
      <c r="L2208" s="396" t="s">
        <v>147</v>
      </c>
    </row>
    <row r="2209" spans="1:12">
      <c r="A2209" s="396"/>
      <c r="B2209" s="396"/>
      <c r="C2209" s="396"/>
      <c r="D2209" s="396" t="s">
        <v>4039</v>
      </c>
      <c r="E2209" s="397" t="s">
        <v>145</v>
      </c>
      <c r="F2209" s="429" t="s">
        <v>13520</v>
      </c>
      <c r="G2209" s="430">
        <v>90977</v>
      </c>
      <c r="H2209" s="431" t="s">
        <v>830</v>
      </c>
      <c r="I2209" s="430" t="s">
        <v>123</v>
      </c>
      <c r="J2209" s="396"/>
      <c r="K2209" s="432">
        <v>22.39</v>
      </c>
      <c r="L2209" s="396" t="s">
        <v>147</v>
      </c>
    </row>
    <row r="2210" spans="1:12">
      <c r="A2210" s="396"/>
      <c r="B2210" s="396"/>
      <c r="C2210" s="396"/>
      <c r="D2210" s="396" t="s">
        <v>4039</v>
      </c>
      <c r="E2210" s="397" t="s">
        <v>145</v>
      </c>
      <c r="F2210" s="429" t="s">
        <v>13520</v>
      </c>
      <c r="G2210" s="430">
        <v>90978</v>
      </c>
      <c r="H2210" s="431" t="s">
        <v>831</v>
      </c>
      <c r="I2210" s="430" t="s">
        <v>123</v>
      </c>
      <c r="J2210" s="396"/>
      <c r="K2210" s="432">
        <v>150.84</v>
      </c>
      <c r="L2210" s="396" t="s">
        <v>147</v>
      </c>
    </row>
    <row r="2211" spans="1:12">
      <c r="A2211" s="396"/>
      <c r="B2211" s="396"/>
      <c r="C2211" s="396"/>
      <c r="D2211" s="396" t="s">
        <v>4039</v>
      </c>
      <c r="E2211" s="397" t="s">
        <v>145</v>
      </c>
      <c r="F2211" s="429" t="s">
        <v>13520</v>
      </c>
      <c r="G2211" s="430">
        <v>90960</v>
      </c>
      <c r="H2211" s="431" t="s">
        <v>820</v>
      </c>
      <c r="I2211" s="430" t="s">
        <v>123</v>
      </c>
      <c r="J2211" s="396"/>
      <c r="K2211" s="432">
        <v>7.02</v>
      </c>
      <c r="L2211" s="396" t="s">
        <v>147</v>
      </c>
    </row>
    <row r="2212" spans="1:12">
      <c r="A2212" s="396"/>
      <c r="B2212" s="396"/>
      <c r="C2212" s="396"/>
      <c r="D2212" s="396" t="s">
        <v>4039</v>
      </c>
      <c r="E2212" s="397" t="s">
        <v>145</v>
      </c>
      <c r="F2212" s="429" t="s">
        <v>13520</v>
      </c>
      <c r="G2212" s="430">
        <v>90961</v>
      </c>
      <c r="H2212" s="431" t="s">
        <v>821</v>
      </c>
      <c r="I2212" s="430" t="s">
        <v>123</v>
      </c>
      <c r="J2212" s="396"/>
      <c r="K2212" s="432">
        <v>1.88</v>
      </c>
      <c r="L2212" s="396" t="s">
        <v>147</v>
      </c>
    </row>
    <row r="2213" spans="1:12">
      <c r="A2213" s="396"/>
      <c r="B2213" s="396"/>
      <c r="C2213" s="396"/>
      <c r="D2213" s="396" t="s">
        <v>4039</v>
      </c>
      <c r="E2213" s="397" t="s">
        <v>145</v>
      </c>
      <c r="F2213" s="429" t="s">
        <v>13520</v>
      </c>
      <c r="G2213" s="430">
        <v>90962</v>
      </c>
      <c r="H2213" s="431" t="s">
        <v>822</v>
      </c>
      <c r="I2213" s="430" t="s">
        <v>123</v>
      </c>
      <c r="J2213" s="396"/>
      <c r="K2213" s="432">
        <v>8.7899999999999991</v>
      </c>
      <c r="L2213" s="396" t="s">
        <v>147</v>
      </c>
    </row>
    <row r="2214" spans="1:12">
      <c r="A2214" s="396"/>
      <c r="B2214" s="396"/>
      <c r="C2214" s="396"/>
      <c r="D2214" s="396" t="s">
        <v>4039</v>
      </c>
      <c r="E2214" s="397" t="s">
        <v>145</v>
      </c>
      <c r="F2214" s="429" t="s">
        <v>13520</v>
      </c>
      <c r="G2214" s="430">
        <v>90963</v>
      </c>
      <c r="H2214" s="431" t="s">
        <v>823</v>
      </c>
      <c r="I2214" s="430" t="s">
        <v>123</v>
      </c>
      <c r="J2214" s="396"/>
      <c r="K2214" s="432">
        <v>14.35</v>
      </c>
      <c r="L2214" s="396" t="s">
        <v>147</v>
      </c>
    </row>
    <row r="2215" spans="1:12">
      <c r="A2215" s="396"/>
      <c r="B2215" s="396"/>
      <c r="C2215" s="396"/>
      <c r="D2215" s="396" t="s">
        <v>4039</v>
      </c>
      <c r="E2215" s="397" t="s">
        <v>145</v>
      </c>
      <c r="F2215" s="429" t="s">
        <v>13520</v>
      </c>
      <c r="G2215" s="430">
        <v>102966</v>
      </c>
      <c r="H2215" s="431" t="s">
        <v>13108</v>
      </c>
      <c r="I2215" s="430" t="s">
        <v>123</v>
      </c>
      <c r="J2215" s="396"/>
      <c r="K2215" s="432">
        <v>0.23</v>
      </c>
      <c r="L2215" s="396" t="s">
        <v>147</v>
      </c>
    </row>
    <row r="2216" spans="1:12">
      <c r="A2216" s="396"/>
      <c r="B2216" s="396"/>
      <c r="C2216" s="396"/>
      <c r="D2216" s="396" t="s">
        <v>4039</v>
      </c>
      <c r="E2216" s="397" t="s">
        <v>145</v>
      </c>
      <c r="F2216" s="429" t="s">
        <v>13520</v>
      </c>
      <c r="G2216" s="430">
        <v>102967</v>
      </c>
      <c r="H2216" s="431" t="s">
        <v>13109</v>
      </c>
      <c r="I2216" s="430" t="s">
        <v>123</v>
      </c>
      <c r="J2216" s="396"/>
      <c r="K2216" s="432">
        <v>0.04</v>
      </c>
      <c r="L2216" s="396" t="s">
        <v>147</v>
      </c>
    </row>
    <row r="2217" spans="1:12">
      <c r="A2217" s="396"/>
      <c r="B2217" s="396"/>
      <c r="C2217" s="396"/>
      <c r="D2217" s="396" t="s">
        <v>4039</v>
      </c>
      <c r="E2217" s="397" t="s">
        <v>145</v>
      </c>
      <c r="F2217" s="429" t="s">
        <v>13520</v>
      </c>
      <c r="G2217" s="430">
        <v>102968</v>
      </c>
      <c r="H2217" s="431" t="s">
        <v>13110</v>
      </c>
      <c r="I2217" s="430" t="s">
        <v>123</v>
      </c>
      <c r="J2217" s="396"/>
      <c r="K2217" s="432">
        <v>0.21</v>
      </c>
      <c r="L2217" s="396" t="s">
        <v>147</v>
      </c>
    </row>
    <row r="2218" spans="1:12">
      <c r="A2218" s="396"/>
      <c r="B2218" s="396"/>
      <c r="C2218" s="396"/>
      <c r="D2218" s="396" t="s">
        <v>4039</v>
      </c>
      <c r="E2218" s="397" t="s">
        <v>145</v>
      </c>
      <c r="F2218" s="429" t="s">
        <v>13520</v>
      </c>
      <c r="G2218" s="430">
        <v>102969</v>
      </c>
      <c r="H2218" s="431" t="s">
        <v>1085</v>
      </c>
      <c r="I2218" s="430" t="s">
        <v>123</v>
      </c>
      <c r="J2218" s="396"/>
      <c r="K2218" s="432">
        <v>0.13</v>
      </c>
      <c r="L2218" s="396" t="s">
        <v>147</v>
      </c>
    </row>
    <row r="2219" spans="1:12">
      <c r="A2219" s="396"/>
      <c r="B2219" s="396"/>
      <c r="C2219" s="396"/>
      <c r="D2219" s="396" t="s">
        <v>4432</v>
      </c>
      <c r="E2219" s="397" t="s">
        <v>145</v>
      </c>
      <c r="F2219" s="429" t="s">
        <v>13520</v>
      </c>
      <c r="G2219" s="430">
        <v>102818</v>
      </c>
      <c r="H2219" s="431" t="s">
        <v>13111</v>
      </c>
      <c r="I2219" s="430" t="s">
        <v>123</v>
      </c>
      <c r="J2219" s="396"/>
      <c r="K2219" s="432">
        <v>0</v>
      </c>
      <c r="L2219" s="396" t="s">
        <v>4588</v>
      </c>
    </row>
    <row r="2220" spans="1:12">
      <c r="A2220" s="396"/>
      <c r="B2220" s="396"/>
      <c r="C2220" s="396"/>
      <c r="D2220" s="396" t="s">
        <v>4432</v>
      </c>
      <c r="E2220" s="397" t="s">
        <v>145</v>
      </c>
      <c r="F2220" s="429" t="s">
        <v>13520</v>
      </c>
      <c r="G2220" s="430">
        <v>102819</v>
      </c>
      <c r="H2220" s="431" t="s">
        <v>13112</v>
      </c>
      <c r="I2220" s="430" t="s">
        <v>123</v>
      </c>
      <c r="J2220" s="396"/>
      <c r="K2220" s="432">
        <v>0</v>
      </c>
      <c r="L2220" s="396" t="s">
        <v>4588</v>
      </c>
    </row>
    <row r="2221" spans="1:12">
      <c r="A2221" s="396"/>
      <c r="B2221" s="396"/>
      <c r="C2221" s="396"/>
      <c r="D2221" s="396" t="s">
        <v>4432</v>
      </c>
      <c r="E2221" s="397" t="s">
        <v>145</v>
      </c>
      <c r="F2221" s="429" t="s">
        <v>13520</v>
      </c>
      <c r="G2221" s="430">
        <v>102820</v>
      </c>
      <c r="H2221" s="431" t="s">
        <v>13113</v>
      </c>
      <c r="I2221" s="430" t="s">
        <v>123</v>
      </c>
      <c r="J2221" s="396"/>
      <c r="K2221" s="432">
        <v>0</v>
      </c>
      <c r="L2221" s="396" t="s">
        <v>4588</v>
      </c>
    </row>
    <row r="2222" spans="1:12">
      <c r="A2222" s="396"/>
      <c r="B2222" s="396"/>
      <c r="C2222" s="396"/>
      <c r="D2222" s="396" t="s">
        <v>1472</v>
      </c>
      <c r="E2222" s="397" t="s">
        <v>145</v>
      </c>
      <c r="F2222" s="429" t="s">
        <v>13558</v>
      </c>
      <c r="G2222" s="430">
        <v>102832</v>
      </c>
      <c r="H2222" s="431" t="s">
        <v>13114</v>
      </c>
      <c r="I2222" s="430" t="s">
        <v>123</v>
      </c>
      <c r="J2222" s="396"/>
      <c r="K2222" s="432">
        <v>7.48</v>
      </c>
      <c r="L2222" s="396" t="s">
        <v>147</v>
      </c>
    </row>
    <row r="2223" spans="1:12">
      <c r="A2223" s="396"/>
      <c r="B2223" s="396"/>
      <c r="C2223" s="396"/>
      <c r="D2223" s="396" t="s">
        <v>3204</v>
      </c>
      <c r="E2223" s="397" t="s">
        <v>145</v>
      </c>
      <c r="F2223" s="429" t="s">
        <v>13780</v>
      </c>
      <c r="G2223" s="430">
        <v>102823</v>
      </c>
      <c r="H2223" s="431" t="s">
        <v>13115</v>
      </c>
      <c r="I2223" s="430" t="s">
        <v>123</v>
      </c>
      <c r="J2223" s="396"/>
      <c r="K2223" s="432">
        <v>0</v>
      </c>
      <c r="L2223" s="396" t="s">
        <v>147</v>
      </c>
    </row>
    <row r="2224" spans="1:12">
      <c r="A2224" s="396"/>
      <c r="B2224" s="396"/>
      <c r="C2224" s="396"/>
      <c r="D2224" s="396" t="s">
        <v>3204</v>
      </c>
      <c r="E2224" s="397" t="s">
        <v>145</v>
      </c>
      <c r="F2224" s="429" t="s">
        <v>13780</v>
      </c>
      <c r="G2224" s="430">
        <v>102824</v>
      </c>
      <c r="H2224" s="431" t="s">
        <v>13116</v>
      </c>
      <c r="I2224" s="430" t="s">
        <v>123</v>
      </c>
      <c r="J2224" s="396"/>
      <c r="K2224" s="432">
        <v>0</v>
      </c>
      <c r="L2224" s="396" t="s">
        <v>147</v>
      </c>
    </row>
    <row r="2225" spans="1:12">
      <c r="A2225" s="396"/>
      <c r="B2225" s="396"/>
      <c r="C2225" s="396"/>
      <c r="D2225" s="396" t="s">
        <v>3204</v>
      </c>
      <c r="E2225" s="397" t="s">
        <v>145</v>
      </c>
      <c r="F2225" s="429" t="s">
        <v>13780</v>
      </c>
      <c r="G2225" s="430">
        <v>102825</v>
      </c>
      <c r="H2225" s="431" t="s">
        <v>13117</v>
      </c>
      <c r="I2225" s="430" t="s">
        <v>123</v>
      </c>
      <c r="J2225" s="396"/>
      <c r="K2225" s="432">
        <v>0</v>
      </c>
      <c r="L2225" s="396" t="s">
        <v>147</v>
      </c>
    </row>
    <row r="2226" spans="1:12">
      <c r="A2226" s="396"/>
      <c r="B2226" s="396"/>
      <c r="C2226" s="396"/>
      <c r="D2226" s="396" t="s">
        <v>3204</v>
      </c>
      <c r="E2226" s="397" t="s">
        <v>145</v>
      </c>
      <c r="F2226" s="429" t="s">
        <v>13780</v>
      </c>
      <c r="G2226" s="430">
        <v>102826</v>
      </c>
      <c r="H2226" s="431" t="s">
        <v>1067</v>
      </c>
      <c r="I2226" s="430" t="s">
        <v>123</v>
      </c>
      <c r="J2226" s="396"/>
      <c r="K2226" s="432">
        <v>5.61</v>
      </c>
      <c r="L2226" s="396" t="s">
        <v>147</v>
      </c>
    </row>
    <row r="2227" spans="1:12">
      <c r="A2227" s="396"/>
      <c r="B2227" s="396"/>
      <c r="C2227" s="396"/>
      <c r="D2227" s="396" t="s">
        <v>1472</v>
      </c>
      <c r="E2227" s="397" t="s">
        <v>145</v>
      </c>
      <c r="F2227" s="429" t="s">
        <v>13558</v>
      </c>
      <c r="G2227" s="430">
        <v>103934</v>
      </c>
      <c r="H2227" s="431" t="s">
        <v>13118</v>
      </c>
      <c r="I2227" s="430" t="s">
        <v>123</v>
      </c>
      <c r="J2227" s="396"/>
      <c r="K2227" s="432">
        <v>0</v>
      </c>
      <c r="L2227" s="396" t="s">
        <v>147</v>
      </c>
    </row>
    <row r="2228" spans="1:12">
      <c r="A2228" s="396"/>
      <c r="B2228" s="396"/>
      <c r="C2228" s="396"/>
      <c r="D2228" s="396" t="s">
        <v>1796</v>
      </c>
      <c r="E2228" s="397" t="s">
        <v>145</v>
      </c>
      <c r="F2228" s="429" t="s">
        <v>13558</v>
      </c>
      <c r="G2228" s="430">
        <v>103935</v>
      </c>
      <c r="H2228" s="431" t="s">
        <v>13119</v>
      </c>
      <c r="I2228" s="430" t="s">
        <v>123</v>
      </c>
      <c r="J2228" s="396"/>
      <c r="K2228" s="432">
        <v>0</v>
      </c>
      <c r="L2228" s="396" t="s">
        <v>147</v>
      </c>
    </row>
    <row r="2229" spans="1:12">
      <c r="A2229" s="396"/>
      <c r="B2229" s="396"/>
      <c r="C2229" s="396"/>
      <c r="D2229" s="396" t="s">
        <v>1796</v>
      </c>
      <c r="E2229" s="397" t="s">
        <v>145</v>
      </c>
      <c r="F2229" s="429" t="s">
        <v>13558</v>
      </c>
      <c r="G2229" s="430">
        <v>103936</v>
      </c>
      <c r="H2229" s="431" t="s">
        <v>13120</v>
      </c>
      <c r="I2229" s="430" t="s">
        <v>123</v>
      </c>
      <c r="J2229" s="396"/>
      <c r="K2229" s="432">
        <v>0</v>
      </c>
      <c r="L2229" s="396" t="s">
        <v>147</v>
      </c>
    </row>
    <row r="2230" spans="1:12">
      <c r="A2230" s="396"/>
      <c r="B2230" s="396"/>
      <c r="C2230" s="396"/>
      <c r="D2230" s="396" t="s">
        <v>3505</v>
      </c>
      <c r="E2230" s="397" t="s">
        <v>145</v>
      </c>
      <c r="F2230" s="429" t="s">
        <v>13558</v>
      </c>
      <c r="G2230" s="430">
        <v>103937</v>
      </c>
      <c r="H2230" s="431" t="s">
        <v>13121</v>
      </c>
      <c r="I2230" s="430" t="s">
        <v>123</v>
      </c>
      <c r="J2230" s="396"/>
      <c r="K2230" s="432">
        <v>1.34</v>
      </c>
      <c r="L2230" s="396" t="s">
        <v>147</v>
      </c>
    </row>
    <row r="2231" spans="1:12">
      <c r="A2231" s="396"/>
      <c r="B2231" s="396"/>
      <c r="C2231" s="396"/>
      <c r="D2231" s="396" t="s">
        <v>3505</v>
      </c>
      <c r="E2231" s="397" t="s">
        <v>145</v>
      </c>
      <c r="F2231" s="429" t="s">
        <v>13558</v>
      </c>
      <c r="G2231" s="430">
        <v>103940</v>
      </c>
      <c r="H2231" s="431" t="s">
        <v>13122</v>
      </c>
      <c r="I2231" s="430" t="s">
        <v>123</v>
      </c>
      <c r="J2231" s="396"/>
      <c r="K2231" s="432">
        <v>0</v>
      </c>
      <c r="L2231" s="396" t="s">
        <v>147</v>
      </c>
    </row>
    <row r="2232" spans="1:12">
      <c r="A2232" s="396"/>
      <c r="B2232" s="396"/>
      <c r="C2232" s="396"/>
      <c r="D2232" s="396" t="s">
        <v>3505</v>
      </c>
      <c r="E2232" s="397" t="s">
        <v>145</v>
      </c>
      <c r="F2232" s="429" t="s">
        <v>13558</v>
      </c>
      <c r="G2232" s="430">
        <v>103941</v>
      </c>
      <c r="H2232" s="431" t="s">
        <v>13123</v>
      </c>
      <c r="I2232" s="430" t="s">
        <v>123</v>
      </c>
      <c r="J2232" s="396"/>
      <c r="K2232" s="432">
        <v>0</v>
      </c>
      <c r="L2232" s="396" t="s">
        <v>147</v>
      </c>
    </row>
    <row r="2233" spans="1:12">
      <c r="A2233" s="396"/>
      <c r="B2233" s="396"/>
      <c r="C2233" s="396"/>
      <c r="D2233" s="396" t="s">
        <v>3505</v>
      </c>
      <c r="E2233" s="397" t="s">
        <v>145</v>
      </c>
      <c r="F2233" s="429" t="s">
        <v>13558</v>
      </c>
      <c r="G2233" s="430">
        <v>103942</v>
      </c>
      <c r="H2233" s="431" t="s">
        <v>13124</v>
      </c>
      <c r="I2233" s="430" t="s">
        <v>123</v>
      </c>
      <c r="J2233" s="396"/>
      <c r="K2233" s="432">
        <v>0</v>
      </c>
      <c r="L2233" s="396" t="s">
        <v>147</v>
      </c>
    </row>
    <row r="2234" spans="1:12">
      <c r="A2234" s="396"/>
      <c r="B2234" s="396"/>
      <c r="C2234" s="396"/>
      <c r="D2234" s="396" t="s">
        <v>3505</v>
      </c>
      <c r="E2234" s="397" t="s">
        <v>145</v>
      </c>
      <c r="F2234" s="429" t="s">
        <v>13558</v>
      </c>
      <c r="G2234" s="430">
        <v>103943</v>
      </c>
      <c r="H2234" s="431" t="s">
        <v>13125</v>
      </c>
      <c r="I2234" s="430" t="s">
        <v>123</v>
      </c>
      <c r="J2234" s="396"/>
      <c r="K2234" s="432">
        <v>1.34</v>
      </c>
      <c r="L2234" s="396" t="s">
        <v>147</v>
      </c>
    </row>
    <row r="2235" spans="1:12">
      <c r="A2235" s="396"/>
      <c r="B2235" s="396"/>
      <c r="C2235" s="396"/>
      <c r="D2235" s="396" t="s">
        <v>3505</v>
      </c>
      <c r="E2235" s="397" t="s">
        <v>145</v>
      </c>
      <c r="F2235" s="429" t="s">
        <v>13558</v>
      </c>
      <c r="G2235" s="430">
        <v>106406</v>
      </c>
      <c r="H2235" s="431" t="s">
        <v>15908</v>
      </c>
      <c r="I2235" s="430" t="s">
        <v>123</v>
      </c>
      <c r="J2235" s="396"/>
      <c r="K2235" s="432">
        <v>13.14</v>
      </c>
      <c r="L2235" s="396" t="s">
        <v>147</v>
      </c>
    </row>
    <row r="2236" spans="1:12">
      <c r="A2236" s="396"/>
      <c r="B2236" s="396"/>
      <c r="C2236" s="396"/>
      <c r="D2236" s="396" t="s">
        <v>3505</v>
      </c>
      <c r="E2236" s="397" t="s">
        <v>145</v>
      </c>
      <c r="F2236" s="429" t="s">
        <v>13558</v>
      </c>
      <c r="G2236" s="430">
        <v>106407</v>
      </c>
      <c r="H2236" s="431" t="s">
        <v>15909</v>
      </c>
      <c r="I2236" s="430" t="s">
        <v>123</v>
      </c>
      <c r="J2236" s="396"/>
      <c r="K2236" s="432">
        <v>2.7</v>
      </c>
      <c r="L2236" s="396" t="s">
        <v>147</v>
      </c>
    </row>
    <row r="2237" spans="1:12">
      <c r="A2237" s="396"/>
      <c r="B2237" s="396"/>
      <c r="C2237" s="396"/>
      <c r="D2237" s="396" t="s">
        <v>3505</v>
      </c>
      <c r="E2237" s="397" t="s">
        <v>145</v>
      </c>
      <c r="F2237" s="429" t="s">
        <v>13558</v>
      </c>
      <c r="G2237" s="430">
        <v>106408</v>
      </c>
      <c r="H2237" s="431" t="s">
        <v>15910</v>
      </c>
      <c r="I2237" s="430" t="s">
        <v>123</v>
      </c>
      <c r="J2237" s="396"/>
      <c r="K2237" s="432">
        <v>9.1199999999999992</v>
      </c>
      <c r="L2237" s="396" t="s">
        <v>147</v>
      </c>
    </row>
    <row r="2238" spans="1:12">
      <c r="A2238" s="396"/>
      <c r="B2238" s="396"/>
      <c r="C2238" s="396"/>
      <c r="D2238" s="396" t="s">
        <v>3505</v>
      </c>
      <c r="E2238" s="397" t="s">
        <v>145</v>
      </c>
      <c r="F2238" s="429" t="s">
        <v>13558</v>
      </c>
      <c r="G2238" s="430">
        <v>106409</v>
      </c>
      <c r="H2238" s="431" t="s">
        <v>15911</v>
      </c>
      <c r="I2238" s="430" t="s">
        <v>123</v>
      </c>
      <c r="J2238" s="396"/>
      <c r="K2238" s="432">
        <v>3.62</v>
      </c>
      <c r="L2238" s="396" t="s">
        <v>147</v>
      </c>
    </row>
    <row r="2239" spans="1:12">
      <c r="A2239" s="396"/>
      <c r="B2239" s="396"/>
      <c r="C2239" s="396"/>
      <c r="D2239" s="396" t="s">
        <v>3505</v>
      </c>
      <c r="E2239" s="397" t="s">
        <v>145</v>
      </c>
      <c r="F2239" s="429" t="s">
        <v>13558</v>
      </c>
      <c r="G2239" s="430">
        <v>91279</v>
      </c>
      <c r="H2239" s="431" t="s">
        <v>846</v>
      </c>
      <c r="I2239" s="430" t="s">
        <v>123</v>
      </c>
      <c r="J2239" s="396"/>
      <c r="K2239" s="432">
        <v>0.53</v>
      </c>
      <c r="L2239" s="396" t="s">
        <v>147</v>
      </c>
    </row>
    <row r="2240" spans="1:12">
      <c r="A2240" s="396"/>
      <c r="B2240" s="396"/>
      <c r="C2240" s="396"/>
      <c r="D2240" s="396" t="s">
        <v>3505</v>
      </c>
      <c r="E2240" s="397" t="s">
        <v>145</v>
      </c>
      <c r="F2240" s="429" t="s">
        <v>13558</v>
      </c>
      <c r="G2240" s="430">
        <v>91280</v>
      </c>
      <c r="H2240" s="431" t="s">
        <v>847</v>
      </c>
      <c r="I2240" s="430" t="s">
        <v>123</v>
      </c>
      <c r="J2240" s="396"/>
      <c r="K2240" s="432">
        <v>0.11</v>
      </c>
      <c r="L2240" s="396" t="s">
        <v>147</v>
      </c>
    </row>
    <row r="2241" spans="1:12">
      <c r="A2241" s="396"/>
      <c r="B2241" s="396"/>
      <c r="C2241" s="396"/>
      <c r="D2241" s="396" t="s">
        <v>3505</v>
      </c>
      <c r="E2241" s="397" t="s">
        <v>145</v>
      </c>
      <c r="F2241" s="429" t="s">
        <v>13558</v>
      </c>
      <c r="G2241" s="430">
        <v>91281</v>
      </c>
      <c r="H2241" s="431" t="s">
        <v>848</v>
      </c>
      <c r="I2241" s="430" t="s">
        <v>123</v>
      </c>
      <c r="J2241" s="396"/>
      <c r="K2241" s="432">
        <v>0.66</v>
      </c>
      <c r="L2241" s="396" t="s">
        <v>147</v>
      </c>
    </row>
    <row r="2242" spans="1:12">
      <c r="A2242" s="396"/>
      <c r="B2242" s="396"/>
      <c r="C2242" s="396"/>
      <c r="D2242" s="396" t="s">
        <v>3505</v>
      </c>
      <c r="E2242" s="397" t="s">
        <v>145</v>
      </c>
      <c r="F2242" s="429" t="s">
        <v>13558</v>
      </c>
      <c r="G2242" s="430">
        <v>91282</v>
      </c>
      <c r="H2242" s="431" t="s">
        <v>849</v>
      </c>
      <c r="I2242" s="430" t="s">
        <v>123</v>
      </c>
      <c r="J2242" s="396"/>
      <c r="K2242" s="432">
        <v>8.49</v>
      </c>
      <c r="L2242" s="396" t="s">
        <v>147</v>
      </c>
    </row>
    <row r="2243" spans="1:12">
      <c r="A2243" s="396"/>
      <c r="B2243" s="396"/>
      <c r="C2243" s="396"/>
      <c r="D2243" s="396" t="s">
        <v>3505</v>
      </c>
      <c r="E2243" s="397" t="s">
        <v>145</v>
      </c>
      <c r="F2243" s="429" t="s">
        <v>13558</v>
      </c>
      <c r="G2243" s="430">
        <v>95278</v>
      </c>
      <c r="H2243" s="431" t="s">
        <v>1008</v>
      </c>
      <c r="I2243" s="430" t="s">
        <v>123</v>
      </c>
      <c r="J2243" s="396"/>
      <c r="K2243" s="432">
        <v>0.73</v>
      </c>
      <c r="L2243" s="396" t="s">
        <v>147</v>
      </c>
    </row>
    <row r="2244" spans="1:12">
      <c r="A2244" s="396"/>
      <c r="B2244" s="396"/>
      <c r="C2244" s="396"/>
      <c r="D2244" s="396" t="s">
        <v>3505</v>
      </c>
      <c r="E2244" s="397" t="s">
        <v>145</v>
      </c>
      <c r="F2244" s="429" t="s">
        <v>13558</v>
      </c>
      <c r="G2244" s="430">
        <v>95279</v>
      </c>
      <c r="H2244" s="431" t="s">
        <v>1009</v>
      </c>
      <c r="I2244" s="430" t="s">
        <v>123</v>
      </c>
      <c r="J2244" s="396"/>
      <c r="K2244" s="432">
        <v>0.15</v>
      </c>
      <c r="L2244" s="396" t="s">
        <v>147</v>
      </c>
    </row>
    <row r="2245" spans="1:12">
      <c r="A2245" s="396"/>
      <c r="B2245" s="396"/>
      <c r="C2245" s="396"/>
      <c r="D2245" s="396" t="s">
        <v>3505</v>
      </c>
      <c r="E2245" s="397" t="s">
        <v>145</v>
      </c>
      <c r="F2245" s="429" t="s">
        <v>13558</v>
      </c>
      <c r="G2245" s="430">
        <v>95280</v>
      </c>
      <c r="H2245" s="431" t="s">
        <v>1010</v>
      </c>
      <c r="I2245" s="430" t="s">
        <v>123</v>
      </c>
      <c r="J2245" s="396"/>
      <c r="K2245" s="432">
        <v>0.71</v>
      </c>
      <c r="L2245" s="396" t="s">
        <v>147</v>
      </c>
    </row>
    <row r="2246" spans="1:12">
      <c r="A2246" s="396"/>
      <c r="B2246" s="396"/>
      <c r="C2246" s="396"/>
      <c r="D2246" s="396" t="s">
        <v>3505</v>
      </c>
      <c r="E2246" s="397" t="s">
        <v>145</v>
      </c>
      <c r="F2246" s="429" t="s">
        <v>13558</v>
      </c>
      <c r="G2246" s="430">
        <v>95281</v>
      </c>
      <c r="H2246" s="431" t="s">
        <v>13126</v>
      </c>
      <c r="I2246" s="430" t="s">
        <v>123</v>
      </c>
      <c r="J2246" s="396"/>
      <c r="K2246" s="432">
        <v>8.43</v>
      </c>
      <c r="L2246" s="396" t="s">
        <v>147</v>
      </c>
    </row>
    <row r="2247" spans="1:12">
      <c r="A2247" s="396"/>
      <c r="B2247" s="396"/>
      <c r="C2247" s="396"/>
      <c r="D2247" s="396" t="s">
        <v>3505</v>
      </c>
      <c r="E2247" s="397" t="s">
        <v>145</v>
      </c>
      <c r="F2247" s="429" t="s">
        <v>13558</v>
      </c>
      <c r="G2247" s="430">
        <v>95124</v>
      </c>
      <c r="H2247" s="431" t="s">
        <v>984</v>
      </c>
      <c r="I2247" s="430" t="s">
        <v>123</v>
      </c>
      <c r="J2247" s="396"/>
      <c r="K2247" s="432">
        <v>6.67</v>
      </c>
      <c r="L2247" s="396" t="s">
        <v>147</v>
      </c>
    </row>
    <row r="2248" spans="1:12">
      <c r="A2248" s="396"/>
      <c r="B2248" s="396"/>
      <c r="C2248" s="396"/>
      <c r="D2248" s="396" t="s">
        <v>3505</v>
      </c>
      <c r="E2248" s="397" t="s">
        <v>145</v>
      </c>
      <c r="F2248" s="429" t="s">
        <v>13558</v>
      </c>
      <c r="G2248" s="430">
        <v>95123</v>
      </c>
      <c r="H2248" s="431" t="s">
        <v>983</v>
      </c>
      <c r="I2248" s="430" t="s">
        <v>123</v>
      </c>
      <c r="J2248" s="396"/>
      <c r="K2248" s="432">
        <v>21.64</v>
      </c>
      <c r="L2248" s="396" t="s">
        <v>147</v>
      </c>
    </row>
    <row r="2249" spans="1:12">
      <c r="A2249" s="396"/>
      <c r="B2249" s="396"/>
      <c r="C2249" s="396"/>
      <c r="D2249" s="396" t="s">
        <v>3505</v>
      </c>
      <c r="E2249" s="397" t="s">
        <v>145</v>
      </c>
      <c r="F2249" s="429" t="s">
        <v>13558</v>
      </c>
      <c r="G2249" s="430">
        <v>95125</v>
      </c>
      <c r="H2249" s="431" t="s">
        <v>985</v>
      </c>
      <c r="I2249" s="430" t="s">
        <v>123</v>
      </c>
      <c r="J2249" s="396"/>
      <c r="K2249" s="432">
        <v>23.67</v>
      </c>
      <c r="L2249" s="396" t="s">
        <v>147</v>
      </c>
    </row>
    <row r="2250" spans="1:12">
      <c r="A2250" s="396"/>
      <c r="B2250" s="396"/>
      <c r="C2250" s="396"/>
      <c r="D2250" s="396" t="s">
        <v>3505</v>
      </c>
      <c r="E2250" s="397" t="s">
        <v>145</v>
      </c>
      <c r="F2250" s="429" t="s">
        <v>13558</v>
      </c>
      <c r="G2250" s="430">
        <v>95126</v>
      </c>
      <c r="H2250" s="431" t="s">
        <v>6300</v>
      </c>
      <c r="I2250" s="430" t="s">
        <v>123</v>
      </c>
      <c r="J2250" s="396"/>
      <c r="K2250" s="432">
        <v>141.26</v>
      </c>
      <c r="L2250" s="396" t="s">
        <v>147</v>
      </c>
    </row>
    <row r="2251" spans="1:12">
      <c r="A2251" s="396"/>
      <c r="B2251" s="396"/>
      <c r="C2251" s="396"/>
      <c r="D2251" s="396" t="s">
        <v>3505</v>
      </c>
      <c r="E2251" s="397" t="s">
        <v>145</v>
      </c>
      <c r="F2251" s="429" t="s">
        <v>13558</v>
      </c>
      <c r="G2251" s="430">
        <v>92040</v>
      </c>
      <c r="H2251" s="431" t="s">
        <v>894</v>
      </c>
      <c r="I2251" s="430" t="s">
        <v>123</v>
      </c>
      <c r="J2251" s="396"/>
      <c r="K2251" s="432">
        <v>7.84</v>
      </c>
      <c r="L2251" s="396" t="s">
        <v>147</v>
      </c>
    </row>
    <row r="2252" spans="1:12">
      <c r="A2252" s="396"/>
      <c r="B2252" s="396"/>
      <c r="C2252" s="396"/>
      <c r="D2252" s="396" t="s">
        <v>3505</v>
      </c>
      <c r="E2252" s="397" t="s">
        <v>145</v>
      </c>
      <c r="F2252" s="429" t="s">
        <v>13558</v>
      </c>
      <c r="G2252" s="430">
        <v>92041</v>
      </c>
      <c r="H2252" s="431" t="s">
        <v>895</v>
      </c>
      <c r="I2252" s="430" t="s">
        <v>123</v>
      </c>
      <c r="J2252" s="396"/>
      <c r="K2252" s="432">
        <v>1.61</v>
      </c>
      <c r="L2252" s="396" t="s">
        <v>147</v>
      </c>
    </row>
    <row r="2253" spans="1:12">
      <c r="A2253" s="396"/>
      <c r="B2253" s="396"/>
      <c r="C2253" s="396"/>
      <c r="D2253" s="396" t="s">
        <v>3505</v>
      </c>
      <c r="E2253" s="397" t="s">
        <v>145</v>
      </c>
      <c r="F2253" s="429" t="s">
        <v>13558</v>
      </c>
      <c r="G2253" s="430">
        <v>92042</v>
      </c>
      <c r="H2253" s="431" t="s">
        <v>896</v>
      </c>
      <c r="I2253" s="430" t="s">
        <v>123</v>
      </c>
      <c r="J2253" s="396"/>
      <c r="K2253" s="432">
        <v>6.53</v>
      </c>
      <c r="L2253" s="396" t="s">
        <v>147</v>
      </c>
    </row>
    <row r="2254" spans="1:12">
      <c r="A2254" s="396"/>
      <c r="B2254" s="396"/>
      <c r="C2254" s="396"/>
      <c r="D2254" s="396" t="s">
        <v>3505</v>
      </c>
      <c r="E2254" s="397" t="s">
        <v>145</v>
      </c>
      <c r="F2254" s="429" t="s">
        <v>13558</v>
      </c>
      <c r="G2254" s="430">
        <v>106410</v>
      </c>
      <c r="H2254" s="431" t="s">
        <v>15912</v>
      </c>
      <c r="I2254" s="430" t="s">
        <v>123</v>
      </c>
      <c r="J2254" s="396"/>
      <c r="K2254" s="432">
        <v>6.33</v>
      </c>
      <c r="L2254" s="396" t="s">
        <v>147</v>
      </c>
    </row>
    <row r="2255" spans="1:12">
      <c r="A2255" s="396"/>
      <c r="B2255" s="396"/>
      <c r="C2255" s="396"/>
      <c r="D2255" s="396" t="s">
        <v>3505</v>
      </c>
      <c r="E2255" s="397" t="s">
        <v>145</v>
      </c>
      <c r="F2255" s="429" t="s">
        <v>13558</v>
      </c>
      <c r="G2255" s="430">
        <v>106411</v>
      </c>
      <c r="H2255" s="431" t="s">
        <v>15913</v>
      </c>
      <c r="I2255" s="430" t="s">
        <v>123</v>
      </c>
      <c r="J2255" s="396"/>
      <c r="K2255" s="432">
        <v>2.69</v>
      </c>
      <c r="L2255" s="396" t="s">
        <v>147</v>
      </c>
    </row>
    <row r="2256" spans="1:12">
      <c r="A2256" s="396"/>
      <c r="B2256" s="396"/>
      <c r="C2256" s="396"/>
      <c r="D2256" s="396" t="s">
        <v>3505</v>
      </c>
      <c r="E2256" s="397" t="s">
        <v>145</v>
      </c>
      <c r="F2256" s="429" t="s">
        <v>13558</v>
      </c>
      <c r="G2256" s="430">
        <v>106412</v>
      </c>
      <c r="H2256" s="431" t="s">
        <v>15914</v>
      </c>
      <c r="I2256" s="430" t="s">
        <v>123</v>
      </c>
      <c r="J2256" s="396"/>
      <c r="K2256" s="432">
        <v>6.93</v>
      </c>
      <c r="L2256" s="396" t="s">
        <v>147</v>
      </c>
    </row>
    <row r="2257" spans="1:12">
      <c r="A2257" s="396"/>
      <c r="B2257" s="396"/>
      <c r="C2257" s="396"/>
      <c r="D2257" s="396" t="s">
        <v>3505</v>
      </c>
      <c r="E2257" s="397" t="s">
        <v>145</v>
      </c>
      <c r="F2257" s="429" t="s">
        <v>13558</v>
      </c>
      <c r="G2257" s="430">
        <v>106413</v>
      </c>
      <c r="H2257" s="431" t="s">
        <v>15915</v>
      </c>
      <c r="I2257" s="430" t="s">
        <v>123</v>
      </c>
      <c r="J2257" s="396"/>
      <c r="K2257" s="432">
        <v>2.23</v>
      </c>
      <c r="L2257" s="396" t="s">
        <v>147</v>
      </c>
    </row>
    <row r="2258" spans="1:12">
      <c r="A2258" s="396"/>
      <c r="B2258" s="396"/>
      <c r="C2258" s="396"/>
      <c r="D2258" s="396" t="s">
        <v>3505</v>
      </c>
      <c r="E2258" s="397" t="s">
        <v>145</v>
      </c>
      <c r="F2258" s="429" t="s">
        <v>13558</v>
      </c>
      <c r="G2258" s="430">
        <v>102829</v>
      </c>
      <c r="H2258" s="431" t="s">
        <v>13127</v>
      </c>
      <c r="I2258" s="430" t="s">
        <v>123</v>
      </c>
      <c r="J2258" s="396"/>
      <c r="K2258" s="432">
        <v>0</v>
      </c>
      <c r="L2258" s="396" t="s">
        <v>147</v>
      </c>
    </row>
    <row r="2259" spans="1:12">
      <c r="A2259" s="396"/>
      <c r="B2259" s="396"/>
      <c r="C2259" s="396"/>
      <c r="D2259" s="396" t="s">
        <v>3505</v>
      </c>
      <c r="E2259" s="397" t="s">
        <v>145</v>
      </c>
      <c r="F2259" s="429" t="s">
        <v>13558</v>
      </c>
      <c r="G2259" s="430">
        <v>102830</v>
      </c>
      <c r="H2259" s="431" t="s">
        <v>13128</v>
      </c>
      <c r="I2259" s="430" t="s">
        <v>123</v>
      </c>
      <c r="J2259" s="396"/>
      <c r="K2259" s="432">
        <v>0</v>
      </c>
      <c r="L2259" s="396" t="s">
        <v>147</v>
      </c>
    </row>
    <row r="2260" spans="1:12">
      <c r="A2260" s="396"/>
      <c r="B2260" s="396"/>
      <c r="C2260" s="396"/>
      <c r="D2260" s="396" t="s">
        <v>3505</v>
      </c>
      <c r="E2260" s="397" t="s">
        <v>145</v>
      </c>
      <c r="F2260" s="429" t="s">
        <v>13558</v>
      </c>
      <c r="G2260" s="430">
        <v>102831</v>
      </c>
      <c r="H2260" s="431" t="s">
        <v>13129</v>
      </c>
      <c r="I2260" s="430" t="s">
        <v>123</v>
      </c>
      <c r="J2260" s="396"/>
      <c r="K2260" s="432">
        <v>0</v>
      </c>
      <c r="L2260" s="396" t="s">
        <v>147</v>
      </c>
    </row>
    <row r="2261" spans="1:12">
      <c r="A2261" s="396"/>
      <c r="B2261" s="396"/>
      <c r="C2261" s="396"/>
      <c r="D2261" s="396" t="s">
        <v>3505</v>
      </c>
      <c r="E2261" s="397" t="s">
        <v>145</v>
      </c>
      <c r="F2261" s="429" t="s">
        <v>13558</v>
      </c>
      <c r="G2261" s="430">
        <v>92114</v>
      </c>
      <c r="H2261" s="431" t="s">
        <v>906</v>
      </c>
      <c r="I2261" s="430" t="s">
        <v>123</v>
      </c>
      <c r="J2261" s="396"/>
      <c r="K2261" s="432">
        <v>0.24</v>
      </c>
      <c r="L2261" s="396" t="s">
        <v>147</v>
      </c>
    </row>
    <row r="2262" spans="1:12">
      <c r="A2262" s="396"/>
      <c r="B2262" s="396"/>
      <c r="C2262" s="396"/>
      <c r="D2262" s="396" t="s">
        <v>3505</v>
      </c>
      <c r="E2262" s="397" t="s">
        <v>145</v>
      </c>
      <c r="F2262" s="429" t="s">
        <v>13558</v>
      </c>
      <c r="G2262" s="430">
        <v>92115</v>
      </c>
      <c r="H2262" s="431" t="s">
        <v>907</v>
      </c>
      <c r="I2262" s="430" t="s">
        <v>123</v>
      </c>
      <c r="J2262" s="396"/>
      <c r="K2262" s="432">
        <v>0.05</v>
      </c>
      <c r="L2262" s="396" t="s">
        <v>147</v>
      </c>
    </row>
    <row r="2263" spans="1:12">
      <c r="A2263" s="396"/>
      <c r="B2263" s="396"/>
      <c r="C2263" s="396"/>
      <c r="D2263" s="396" t="s">
        <v>3505</v>
      </c>
      <c r="E2263" s="397" t="s">
        <v>145</v>
      </c>
      <c r="F2263" s="429" t="s">
        <v>13558</v>
      </c>
      <c r="G2263" s="430">
        <v>92116</v>
      </c>
      <c r="H2263" s="431" t="s">
        <v>908</v>
      </c>
      <c r="I2263" s="430" t="s">
        <v>123</v>
      </c>
      <c r="J2263" s="396"/>
      <c r="K2263" s="432">
        <v>0.17</v>
      </c>
      <c r="L2263" s="396" t="s">
        <v>147</v>
      </c>
    </row>
    <row r="2264" spans="1:12">
      <c r="A2264" s="396"/>
      <c r="B2264" s="396"/>
      <c r="C2264" s="396"/>
      <c r="D2264" s="396" t="s">
        <v>3505</v>
      </c>
      <c r="E2264" s="397" t="s">
        <v>145</v>
      </c>
      <c r="F2264" s="429" t="s">
        <v>13558</v>
      </c>
      <c r="G2264" s="430">
        <v>102912</v>
      </c>
      <c r="H2264" s="431" t="s">
        <v>13130</v>
      </c>
      <c r="I2264" s="430" t="s">
        <v>123</v>
      </c>
      <c r="J2264" s="396"/>
      <c r="K2264" s="432">
        <v>0</v>
      </c>
      <c r="L2264" s="396" t="s">
        <v>147</v>
      </c>
    </row>
    <row r="2265" spans="1:12">
      <c r="A2265" s="396"/>
      <c r="B2265" s="396"/>
      <c r="C2265" s="396"/>
      <c r="D2265" s="396" t="s">
        <v>3505</v>
      </c>
      <c r="E2265" s="397" t="s">
        <v>145</v>
      </c>
      <c r="F2265" s="429" t="s">
        <v>13558</v>
      </c>
      <c r="G2265" s="430">
        <v>102913</v>
      </c>
      <c r="H2265" s="431" t="s">
        <v>13131</v>
      </c>
      <c r="I2265" s="430" t="s">
        <v>123</v>
      </c>
      <c r="J2265" s="396"/>
      <c r="K2265" s="432">
        <v>0</v>
      </c>
      <c r="L2265" s="396" t="s">
        <v>147</v>
      </c>
    </row>
    <row r="2266" spans="1:12">
      <c r="A2266" s="396"/>
      <c r="B2266" s="396"/>
      <c r="C2266" s="396"/>
      <c r="D2266" s="396" t="s">
        <v>3505</v>
      </c>
      <c r="E2266" s="397" t="s">
        <v>145</v>
      </c>
      <c r="F2266" s="429" t="s">
        <v>13558</v>
      </c>
      <c r="G2266" s="430">
        <v>102914</v>
      </c>
      <c r="H2266" s="431" t="s">
        <v>13132</v>
      </c>
      <c r="I2266" s="430" t="s">
        <v>123</v>
      </c>
      <c r="J2266" s="396"/>
      <c r="K2266" s="432">
        <v>0</v>
      </c>
      <c r="L2266" s="396" t="s">
        <v>147</v>
      </c>
    </row>
    <row r="2267" spans="1:12">
      <c r="A2267" s="396"/>
      <c r="B2267" s="396"/>
      <c r="C2267" s="396"/>
      <c r="D2267" s="396" t="s">
        <v>3505</v>
      </c>
      <c r="E2267" s="397" t="s">
        <v>145</v>
      </c>
      <c r="F2267" s="429" t="s">
        <v>13558</v>
      </c>
      <c r="G2267" s="430">
        <v>102915</v>
      </c>
      <c r="H2267" s="431" t="s">
        <v>1078</v>
      </c>
      <c r="I2267" s="430" t="s">
        <v>123</v>
      </c>
      <c r="J2267" s="396"/>
      <c r="K2267" s="432">
        <v>0.55000000000000004</v>
      </c>
      <c r="L2267" s="396" t="s">
        <v>147</v>
      </c>
    </row>
    <row r="2268" spans="1:12">
      <c r="A2268" s="396"/>
      <c r="B2268" s="396"/>
      <c r="C2268" s="396"/>
      <c r="D2268" s="396" t="s">
        <v>3505</v>
      </c>
      <c r="E2268" s="397" t="s">
        <v>145</v>
      </c>
      <c r="F2268" s="429" t="s">
        <v>13558</v>
      </c>
      <c r="G2268" s="430">
        <v>95716</v>
      </c>
      <c r="H2268" s="431" t="s">
        <v>1015</v>
      </c>
      <c r="I2268" s="430" t="s">
        <v>123</v>
      </c>
      <c r="J2268" s="396"/>
      <c r="K2268" s="432">
        <v>65.260000000000005</v>
      </c>
      <c r="L2268" s="396" t="s">
        <v>147</v>
      </c>
    </row>
    <row r="2269" spans="1:12">
      <c r="A2269" s="396"/>
      <c r="B2269" s="396"/>
      <c r="C2269" s="396"/>
      <c r="D2269" s="396" t="s">
        <v>3505</v>
      </c>
      <c r="E2269" s="397" t="s">
        <v>145</v>
      </c>
      <c r="F2269" s="429" t="s">
        <v>13558</v>
      </c>
      <c r="G2269" s="430">
        <v>95717</v>
      </c>
      <c r="H2269" s="431" t="s">
        <v>1016</v>
      </c>
      <c r="I2269" s="430" t="s">
        <v>123</v>
      </c>
      <c r="J2269" s="396"/>
      <c r="K2269" s="432">
        <v>17.239999999999998</v>
      </c>
      <c r="L2269" s="396" t="s">
        <v>147</v>
      </c>
    </row>
    <row r="2270" spans="1:12">
      <c r="A2270" s="396"/>
      <c r="B2270" s="396"/>
      <c r="C2270" s="396"/>
      <c r="D2270" s="396" t="s">
        <v>3584</v>
      </c>
      <c r="E2270" s="397" t="s">
        <v>145</v>
      </c>
      <c r="F2270" s="429" t="s">
        <v>13558</v>
      </c>
      <c r="G2270" s="430">
        <v>95718</v>
      </c>
      <c r="H2270" s="431" t="s">
        <v>1017</v>
      </c>
      <c r="I2270" s="430" t="s">
        <v>123</v>
      </c>
      <c r="J2270" s="396"/>
      <c r="K2270" s="432">
        <v>81.58</v>
      </c>
      <c r="L2270" s="396" t="s">
        <v>147</v>
      </c>
    </row>
    <row r="2271" spans="1:12">
      <c r="A2271" s="396"/>
      <c r="B2271" s="396"/>
      <c r="C2271" s="396"/>
      <c r="D2271" s="396" t="s">
        <v>1446</v>
      </c>
      <c r="E2271" s="397" t="s">
        <v>145</v>
      </c>
      <c r="F2271" s="429" t="s">
        <v>13558</v>
      </c>
      <c r="G2271" s="430">
        <v>95719</v>
      </c>
      <c r="H2271" s="431" t="s">
        <v>1018</v>
      </c>
      <c r="I2271" s="430" t="s">
        <v>123</v>
      </c>
      <c r="J2271" s="396"/>
      <c r="K2271" s="432">
        <v>86.27</v>
      </c>
      <c r="L2271" s="396" t="s">
        <v>147</v>
      </c>
    </row>
    <row r="2272" spans="1:12">
      <c r="A2272" s="396"/>
      <c r="B2272" s="396"/>
      <c r="C2272" s="396"/>
      <c r="D2272" s="396" t="s">
        <v>3505</v>
      </c>
      <c r="E2272" s="397" t="s">
        <v>145</v>
      </c>
      <c r="F2272" s="429" t="s">
        <v>13558</v>
      </c>
      <c r="G2272" s="430">
        <v>104712</v>
      </c>
      <c r="H2272" s="431" t="s">
        <v>7725</v>
      </c>
      <c r="I2272" s="430" t="s">
        <v>123</v>
      </c>
      <c r="J2272" s="396"/>
      <c r="K2272" s="432">
        <v>61.34</v>
      </c>
      <c r="L2272" s="396" t="s">
        <v>147</v>
      </c>
    </row>
    <row r="2273" spans="1:12">
      <c r="A2273" s="396"/>
      <c r="B2273" s="396"/>
      <c r="C2273" s="396"/>
      <c r="D2273" s="396" t="s">
        <v>3505</v>
      </c>
      <c r="E2273" s="397" t="s">
        <v>145</v>
      </c>
      <c r="F2273" s="429" t="s">
        <v>13558</v>
      </c>
      <c r="G2273" s="430">
        <v>104713</v>
      </c>
      <c r="H2273" s="431" t="s">
        <v>7726</v>
      </c>
      <c r="I2273" s="430" t="s">
        <v>123</v>
      </c>
      <c r="J2273" s="396"/>
      <c r="K2273" s="432">
        <v>16.21</v>
      </c>
      <c r="L2273" s="396" t="s">
        <v>147</v>
      </c>
    </row>
    <row r="2274" spans="1:12">
      <c r="A2274" s="396"/>
      <c r="B2274" s="396"/>
      <c r="C2274" s="396"/>
      <c r="D2274" s="396" t="s">
        <v>3505</v>
      </c>
      <c r="E2274" s="397" t="s">
        <v>145</v>
      </c>
      <c r="F2274" s="429" t="s">
        <v>13558</v>
      </c>
      <c r="G2274" s="430">
        <v>104714</v>
      </c>
      <c r="H2274" s="431" t="s">
        <v>7727</v>
      </c>
      <c r="I2274" s="430" t="s">
        <v>123</v>
      </c>
      <c r="J2274" s="396"/>
      <c r="K2274" s="432">
        <v>76.680000000000007</v>
      </c>
      <c r="L2274" s="396" t="s">
        <v>147</v>
      </c>
    </row>
    <row r="2275" spans="1:12">
      <c r="A2275" s="396"/>
      <c r="B2275" s="396"/>
      <c r="C2275" s="396"/>
      <c r="D2275" s="396" t="s">
        <v>3505</v>
      </c>
      <c r="E2275" s="397" t="s">
        <v>145</v>
      </c>
      <c r="F2275" s="429" t="s">
        <v>13558</v>
      </c>
      <c r="G2275" s="430">
        <v>104715</v>
      </c>
      <c r="H2275" s="431" t="s">
        <v>13133</v>
      </c>
      <c r="I2275" s="430" t="s">
        <v>123</v>
      </c>
      <c r="J2275" s="396"/>
      <c r="K2275" s="432">
        <v>86.27</v>
      </c>
      <c r="L2275" s="396" t="s">
        <v>147</v>
      </c>
    </row>
    <row r="2276" spans="1:12">
      <c r="A2276" s="396"/>
      <c r="B2276" s="396"/>
      <c r="C2276" s="396"/>
      <c r="D2276" s="396" t="s">
        <v>3584</v>
      </c>
      <c r="E2276" s="397" t="s">
        <v>145</v>
      </c>
      <c r="F2276" s="429" t="s">
        <v>13558</v>
      </c>
      <c r="G2276" s="430">
        <v>106394</v>
      </c>
      <c r="H2276" s="431" t="s">
        <v>15916</v>
      </c>
      <c r="I2276" s="430" t="s">
        <v>123</v>
      </c>
      <c r="J2276" s="396"/>
      <c r="K2276" s="432">
        <v>0</v>
      </c>
      <c r="L2276" s="396" t="s">
        <v>147</v>
      </c>
    </row>
    <row r="2277" spans="1:12">
      <c r="A2277" s="396"/>
      <c r="B2277" s="396"/>
      <c r="C2277" s="396"/>
      <c r="D2277" s="396" t="s">
        <v>3584</v>
      </c>
      <c r="E2277" s="397" t="s">
        <v>145</v>
      </c>
      <c r="F2277" s="429" t="s">
        <v>13558</v>
      </c>
      <c r="G2277" s="430">
        <v>106395</v>
      </c>
      <c r="H2277" s="431" t="s">
        <v>15917</v>
      </c>
      <c r="I2277" s="430" t="s">
        <v>123</v>
      </c>
      <c r="J2277" s="396"/>
      <c r="K2277" s="432">
        <v>0</v>
      </c>
      <c r="L2277" s="396" t="s">
        <v>147</v>
      </c>
    </row>
    <row r="2278" spans="1:12">
      <c r="A2278" s="396"/>
      <c r="B2278" s="396"/>
      <c r="C2278" s="396"/>
      <c r="D2278" s="396" t="s">
        <v>3584</v>
      </c>
      <c r="E2278" s="397" t="s">
        <v>145</v>
      </c>
      <c r="F2278" s="429" t="s">
        <v>13558</v>
      </c>
      <c r="G2278" s="430">
        <v>106396</v>
      </c>
      <c r="H2278" s="431" t="s">
        <v>15918</v>
      </c>
      <c r="I2278" s="430" t="s">
        <v>123</v>
      </c>
      <c r="J2278" s="396"/>
      <c r="K2278" s="432">
        <v>0</v>
      </c>
      <c r="L2278" s="396" t="s">
        <v>147</v>
      </c>
    </row>
    <row r="2279" spans="1:12">
      <c r="A2279" s="396"/>
      <c r="B2279" s="396"/>
      <c r="C2279" s="396"/>
      <c r="D2279" s="396" t="s">
        <v>3584</v>
      </c>
      <c r="E2279" s="397" t="s">
        <v>145</v>
      </c>
      <c r="F2279" s="429" t="s">
        <v>13558</v>
      </c>
      <c r="G2279" s="430">
        <v>106397</v>
      </c>
      <c r="H2279" s="431" t="s">
        <v>15919</v>
      </c>
      <c r="I2279" s="430" t="s">
        <v>123</v>
      </c>
      <c r="J2279" s="396"/>
      <c r="K2279" s="432">
        <v>86.27</v>
      </c>
      <c r="L2279" s="396" t="s">
        <v>147</v>
      </c>
    </row>
    <row r="2280" spans="1:12">
      <c r="A2280" s="396"/>
      <c r="B2280" s="396"/>
      <c r="C2280" s="396"/>
      <c r="D2280" s="396" t="s">
        <v>3584</v>
      </c>
      <c r="E2280" s="397" t="s">
        <v>145</v>
      </c>
      <c r="F2280" s="429" t="s">
        <v>13558</v>
      </c>
      <c r="G2280" s="430">
        <v>106400</v>
      </c>
      <c r="H2280" s="431" t="s">
        <v>15920</v>
      </c>
      <c r="I2280" s="430" t="s">
        <v>123</v>
      </c>
      <c r="J2280" s="396"/>
      <c r="K2280" s="432">
        <v>0</v>
      </c>
      <c r="L2280" s="396" t="s">
        <v>147</v>
      </c>
    </row>
    <row r="2281" spans="1:12">
      <c r="A2281" s="396"/>
      <c r="B2281" s="396"/>
      <c r="C2281" s="396"/>
      <c r="D2281" s="396" t="s">
        <v>3584</v>
      </c>
      <c r="E2281" s="397" t="s">
        <v>145</v>
      </c>
      <c r="F2281" s="429" t="s">
        <v>13558</v>
      </c>
      <c r="G2281" s="430">
        <v>106401</v>
      </c>
      <c r="H2281" s="431" t="s">
        <v>15921</v>
      </c>
      <c r="I2281" s="430" t="s">
        <v>123</v>
      </c>
      <c r="J2281" s="396"/>
      <c r="K2281" s="432">
        <v>0</v>
      </c>
      <c r="L2281" s="396" t="s">
        <v>147</v>
      </c>
    </row>
    <row r="2282" spans="1:12">
      <c r="A2282" s="396"/>
      <c r="B2282" s="396"/>
      <c r="C2282" s="396"/>
      <c r="D2282" s="396" t="s">
        <v>3584</v>
      </c>
      <c r="E2282" s="397" t="s">
        <v>145</v>
      </c>
      <c r="F2282" s="429" t="s">
        <v>13558</v>
      </c>
      <c r="G2282" s="430">
        <v>106402</v>
      </c>
      <c r="H2282" s="431" t="s">
        <v>15922</v>
      </c>
      <c r="I2282" s="430" t="s">
        <v>123</v>
      </c>
      <c r="J2282" s="396"/>
      <c r="K2282" s="432">
        <v>0</v>
      </c>
      <c r="L2282" s="396" t="s">
        <v>147</v>
      </c>
    </row>
    <row r="2283" spans="1:12">
      <c r="A2283" s="396"/>
      <c r="B2283" s="396"/>
      <c r="C2283" s="396"/>
      <c r="D2283" s="396" t="s">
        <v>3584</v>
      </c>
      <c r="E2283" s="397" t="s">
        <v>145</v>
      </c>
      <c r="F2283" s="429" t="s">
        <v>13558</v>
      </c>
      <c r="G2283" s="430">
        <v>106403</v>
      </c>
      <c r="H2283" s="431" t="s">
        <v>15923</v>
      </c>
      <c r="I2283" s="430" t="s">
        <v>123</v>
      </c>
      <c r="J2283" s="396"/>
      <c r="K2283" s="432">
        <v>86.27</v>
      </c>
      <c r="L2283" s="396" t="s">
        <v>147</v>
      </c>
    </row>
    <row r="2284" spans="1:12">
      <c r="A2284" s="396"/>
      <c r="B2284" s="396"/>
      <c r="C2284" s="396"/>
      <c r="D2284" s="396" t="s">
        <v>3584</v>
      </c>
      <c r="E2284" s="397" t="s">
        <v>145</v>
      </c>
      <c r="F2284" s="429" t="s">
        <v>13558</v>
      </c>
      <c r="G2284" s="430">
        <v>102894</v>
      </c>
      <c r="H2284" s="431" t="s">
        <v>13134</v>
      </c>
      <c r="I2284" s="430" t="s">
        <v>123</v>
      </c>
      <c r="J2284" s="396"/>
      <c r="K2284" s="432">
        <v>0</v>
      </c>
      <c r="L2284" s="396" t="s">
        <v>147</v>
      </c>
    </row>
    <row r="2285" spans="1:12">
      <c r="A2285" s="396"/>
      <c r="B2285" s="396"/>
      <c r="C2285" s="396"/>
      <c r="D2285" s="396" t="s">
        <v>3584</v>
      </c>
      <c r="E2285" s="397" t="s">
        <v>145</v>
      </c>
      <c r="F2285" s="429" t="s">
        <v>13558</v>
      </c>
      <c r="G2285" s="430">
        <v>104161</v>
      </c>
      <c r="H2285" s="431" t="s">
        <v>13135</v>
      </c>
      <c r="I2285" s="430" t="s">
        <v>123</v>
      </c>
      <c r="J2285" s="396"/>
      <c r="K2285" s="432">
        <v>0</v>
      </c>
      <c r="L2285" s="396" t="s">
        <v>147</v>
      </c>
    </row>
    <row r="2286" spans="1:12">
      <c r="A2286" s="396"/>
      <c r="B2286" s="396"/>
      <c r="C2286" s="396"/>
      <c r="D2286" s="396" t="s">
        <v>3584</v>
      </c>
      <c r="E2286" s="397" t="s">
        <v>145</v>
      </c>
      <c r="F2286" s="429" t="s">
        <v>13558</v>
      </c>
      <c r="G2286" s="430">
        <v>102896</v>
      </c>
      <c r="H2286" s="431" t="s">
        <v>13136</v>
      </c>
      <c r="I2286" s="430" t="s">
        <v>123</v>
      </c>
      <c r="J2286" s="396"/>
      <c r="K2286" s="432">
        <v>0</v>
      </c>
      <c r="L2286" s="396" t="s">
        <v>147</v>
      </c>
    </row>
    <row r="2287" spans="1:12">
      <c r="A2287" s="396"/>
      <c r="B2287" s="396"/>
      <c r="C2287" s="396"/>
      <c r="D2287" s="396" t="s">
        <v>3584</v>
      </c>
      <c r="E2287" s="397" t="s">
        <v>145</v>
      </c>
      <c r="F2287" s="429" t="s">
        <v>13558</v>
      </c>
      <c r="G2287" s="430">
        <v>102897</v>
      </c>
      <c r="H2287" s="431" t="s">
        <v>1076</v>
      </c>
      <c r="I2287" s="430" t="s">
        <v>123</v>
      </c>
      <c r="J2287" s="396"/>
      <c r="K2287" s="432">
        <v>86.27</v>
      </c>
      <c r="L2287" s="396" t="s">
        <v>147</v>
      </c>
    </row>
    <row r="2288" spans="1:12">
      <c r="A2288" s="396"/>
      <c r="B2288" s="396"/>
      <c r="C2288" s="396"/>
      <c r="D2288" s="396" t="s">
        <v>3584</v>
      </c>
      <c r="E2288" s="397" t="s">
        <v>145</v>
      </c>
      <c r="F2288" s="429" t="s">
        <v>13558</v>
      </c>
      <c r="G2288" s="430">
        <v>5627</v>
      </c>
      <c r="H2288" s="431" t="s">
        <v>545</v>
      </c>
      <c r="I2288" s="430" t="s">
        <v>123</v>
      </c>
      <c r="J2288" s="396"/>
      <c r="K2288" s="432">
        <v>47.13</v>
      </c>
      <c r="L2288" s="396" t="s">
        <v>147</v>
      </c>
    </row>
    <row r="2289" spans="1:12">
      <c r="A2289" s="396"/>
      <c r="B2289" s="396"/>
      <c r="C2289" s="396"/>
      <c r="D2289" s="396" t="s">
        <v>3584</v>
      </c>
      <c r="E2289" s="397" t="s">
        <v>145</v>
      </c>
      <c r="F2289" s="429" t="s">
        <v>13558</v>
      </c>
      <c r="G2289" s="430">
        <v>5628</v>
      </c>
      <c r="H2289" s="431" t="s">
        <v>546</v>
      </c>
      <c r="I2289" s="430" t="s">
        <v>123</v>
      </c>
      <c r="J2289" s="396"/>
      <c r="K2289" s="432">
        <v>12.45</v>
      </c>
      <c r="L2289" s="396" t="s">
        <v>147</v>
      </c>
    </row>
    <row r="2290" spans="1:12">
      <c r="A2290" s="396"/>
      <c r="B2290" s="396"/>
      <c r="C2290" s="396"/>
      <c r="D2290" s="396" t="s">
        <v>3584</v>
      </c>
      <c r="E2290" s="397" t="s">
        <v>145</v>
      </c>
      <c r="F2290" s="429" t="s">
        <v>13558</v>
      </c>
      <c r="G2290" s="430">
        <v>5629</v>
      </c>
      <c r="H2290" s="431" t="s">
        <v>547</v>
      </c>
      <c r="I2290" s="430" t="s">
        <v>123</v>
      </c>
      <c r="J2290" s="396"/>
      <c r="K2290" s="432">
        <v>58.91</v>
      </c>
      <c r="L2290" s="396" t="s">
        <v>147</v>
      </c>
    </row>
    <row r="2291" spans="1:12">
      <c r="A2291" s="396"/>
      <c r="B2291" s="396"/>
      <c r="C2291" s="396"/>
      <c r="D2291" s="396" t="s">
        <v>3584</v>
      </c>
      <c r="E2291" s="397" t="s">
        <v>145</v>
      </c>
      <c r="F2291" s="429" t="s">
        <v>13558</v>
      </c>
      <c r="G2291" s="430">
        <v>5630</v>
      </c>
      <c r="H2291" s="431" t="s">
        <v>548</v>
      </c>
      <c r="I2291" s="430" t="s">
        <v>123</v>
      </c>
      <c r="J2291" s="396"/>
      <c r="K2291" s="432">
        <v>61.81</v>
      </c>
      <c r="L2291" s="396" t="s">
        <v>147</v>
      </c>
    </row>
    <row r="2292" spans="1:12">
      <c r="A2292" s="396"/>
      <c r="B2292" s="396"/>
      <c r="C2292" s="396"/>
      <c r="D2292" s="396" t="s">
        <v>3584</v>
      </c>
      <c r="E2292" s="397" t="s">
        <v>145</v>
      </c>
      <c r="F2292" s="429" t="s">
        <v>13558</v>
      </c>
      <c r="G2292" s="430">
        <v>88900</v>
      </c>
      <c r="H2292" s="431" t="s">
        <v>683</v>
      </c>
      <c r="I2292" s="430" t="s">
        <v>123</v>
      </c>
      <c r="J2292" s="396"/>
      <c r="K2292" s="432">
        <v>53.33</v>
      </c>
      <c r="L2292" s="396" t="s">
        <v>147</v>
      </c>
    </row>
    <row r="2293" spans="1:12">
      <c r="A2293" s="396"/>
      <c r="B2293" s="396"/>
      <c r="C2293" s="396"/>
      <c r="D2293" s="396" t="s">
        <v>3584</v>
      </c>
      <c r="E2293" s="397" t="s">
        <v>145</v>
      </c>
      <c r="F2293" s="429" t="s">
        <v>13558</v>
      </c>
      <c r="G2293" s="430">
        <v>88902</v>
      </c>
      <c r="H2293" s="431" t="s">
        <v>684</v>
      </c>
      <c r="I2293" s="430" t="s">
        <v>123</v>
      </c>
      <c r="J2293" s="396"/>
      <c r="K2293" s="432">
        <v>14.09</v>
      </c>
      <c r="L2293" s="396" t="s">
        <v>147</v>
      </c>
    </row>
    <row r="2294" spans="1:12">
      <c r="A2294" s="396"/>
      <c r="B2294" s="396"/>
      <c r="C2294" s="396"/>
      <c r="D2294" s="396" t="s">
        <v>3584</v>
      </c>
      <c r="E2294" s="397" t="s">
        <v>145</v>
      </c>
      <c r="F2294" s="429" t="s">
        <v>13558</v>
      </c>
      <c r="G2294" s="430">
        <v>88903</v>
      </c>
      <c r="H2294" s="431" t="s">
        <v>685</v>
      </c>
      <c r="I2294" s="430" t="s">
        <v>123</v>
      </c>
      <c r="J2294" s="396"/>
      <c r="K2294" s="432">
        <v>66.66</v>
      </c>
      <c r="L2294" s="396" t="s">
        <v>147</v>
      </c>
    </row>
    <row r="2295" spans="1:12">
      <c r="A2295" s="396"/>
      <c r="B2295" s="396"/>
      <c r="C2295" s="396"/>
      <c r="D2295" s="396" t="s">
        <v>3584</v>
      </c>
      <c r="E2295" s="397" t="s">
        <v>145</v>
      </c>
      <c r="F2295" s="429" t="s">
        <v>13558</v>
      </c>
      <c r="G2295" s="430">
        <v>88904</v>
      </c>
      <c r="H2295" s="431" t="s">
        <v>686</v>
      </c>
      <c r="I2295" s="430" t="s">
        <v>123</v>
      </c>
      <c r="J2295" s="396"/>
      <c r="K2295" s="432">
        <v>86.27</v>
      </c>
      <c r="L2295" s="396" t="s">
        <v>147</v>
      </c>
    </row>
    <row r="2296" spans="1:12">
      <c r="A2296" s="396"/>
      <c r="B2296" s="396"/>
      <c r="C2296" s="396"/>
      <c r="D2296" s="396" t="s">
        <v>3584</v>
      </c>
      <c r="E2296" s="397" t="s">
        <v>145</v>
      </c>
      <c r="F2296" s="429" t="s">
        <v>13558</v>
      </c>
      <c r="G2296" s="430">
        <v>88569</v>
      </c>
      <c r="H2296" s="431" t="s">
        <v>667</v>
      </c>
      <c r="I2296" s="430" t="s">
        <v>123</v>
      </c>
      <c r="J2296" s="396"/>
      <c r="K2296" s="432">
        <v>4.49</v>
      </c>
      <c r="L2296" s="396" t="s">
        <v>147</v>
      </c>
    </row>
    <row r="2297" spans="1:12">
      <c r="A2297" s="396"/>
      <c r="B2297" s="396"/>
      <c r="C2297" s="396"/>
      <c r="D2297" s="396" t="s">
        <v>3584</v>
      </c>
      <c r="E2297" s="397" t="s">
        <v>145</v>
      </c>
      <c r="F2297" s="429" t="s">
        <v>13558</v>
      </c>
      <c r="G2297" s="430">
        <v>88570</v>
      </c>
      <c r="H2297" s="431" t="s">
        <v>668</v>
      </c>
      <c r="I2297" s="430" t="s">
        <v>123</v>
      </c>
      <c r="J2297" s="396"/>
      <c r="K2297" s="432">
        <v>1.55</v>
      </c>
      <c r="L2297" s="396" t="s">
        <v>147</v>
      </c>
    </row>
    <row r="2298" spans="1:12">
      <c r="A2298" s="396"/>
      <c r="B2298" s="396"/>
      <c r="C2298" s="396"/>
      <c r="D2298" s="396" t="s">
        <v>3584</v>
      </c>
      <c r="E2298" s="397" t="s">
        <v>145</v>
      </c>
      <c r="F2298" s="429" t="s">
        <v>13558</v>
      </c>
      <c r="G2298" s="430">
        <v>5765</v>
      </c>
      <c r="H2298" s="431" t="s">
        <v>578</v>
      </c>
      <c r="I2298" s="430" t="s">
        <v>123</v>
      </c>
      <c r="J2298" s="396"/>
      <c r="K2298" s="432">
        <v>5.61</v>
      </c>
      <c r="L2298" s="396" t="s">
        <v>147</v>
      </c>
    </row>
    <row r="2299" spans="1:12">
      <c r="A2299" s="396"/>
      <c r="B2299" s="396"/>
      <c r="C2299" s="396"/>
      <c r="D2299" s="396" t="s">
        <v>3204</v>
      </c>
      <c r="E2299" s="397" t="s">
        <v>145</v>
      </c>
      <c r="F2299" s="429" t="s">
        <v>13780</v>
      </c>
      <c r="G2299" s="430">
        <v>5766</v>
      </c>
      <c r="H2299" s="431" t="s">
        <v>579</v>
      </c>
      <c r="I2299" s="430" t="s">
        <v>123</v>
      </c>
      <c r="J2299" s="396"/>
      <c r="K2299" s="432">
        <v>2.81</v>
      </c>
      <c r="L2299" s="396" t="s">
        <v>147</v>
      </c>
    </row>
    <row r="2300" spans="1:12">
      <c r="A2300" s="396"/>
      <c r="B2300" s="396"/>
      <c r="C2300" s="396"/>
      <c r="D2300" s="396" t="s">
        <v>3204</v>
      </c>
      <c r="E2300" s="397" t="s">
        <v>145</v>
      </c>
      <c r="F2300" s="429" t="s">
        <v>13780</v>
      </c>
      <c r="G2300" s="430">
        <v>91468</v>
      </c>
      <c r="H2300" s="431" t="s">
        <v>13137</v>
      </c>
      <c r="I2300" s="430" t="s">
        <v>123</v>
      </c>
      <c r="J2300" s="396"/>
      <c r="K2300" s="432">
        <v>27.38</v>
      </c>
      <c r="L2300" s="396" t="s">
        <v>147</v>
      </c>
    </row>
    <row r="2301" spans="1:12">
      <c r="A2301" s="396"/>
      <c r="B2301" s="396"/>
      <c r="C2301" s="396"/>
      <c r="D2301" s="396" t="s">
        <v>3204</v>
      </c>
      <c r="E2301" s="397" t="s">
        <v>145</v>
      </c>
      <c r="F2301" s="429" t="s">
        <v>13780</v>
      </c>
      <c r="G2301" s="430">
        <v>91484</v>
      </c>
      <c r="H2301" s="431" t="s">
        <v>13138</v>
      </c>
      <c r="I2301" s="430" t="s">
        <v>123</v>
      </c>
      <c r="J2301" s="396"/>
      <c r="K2301" s="432">
        <v>4.3</v>
      </c>
      <c r="L2301" s="396" t="s">
        <v>147</v>
      </c>
    </row>
    <row r="2302" spans="1:12">
      <c r="A2302" s="396"/>
      <c r="B2302" s="396"/>
      <c r="C2302" s="396"/>
      <c r="D2302" s="396" t="s">
        <v>3204</v>
      </c>
      <c r="E2302" s="397" t="s">
        <v>145</v>
      </c>
      <c r="F2302" s="429" t="s">
        <v>13780</v>
      </c>
      <c r="G2302" s="430">
        <v>91469</v>
      </c>
      <c r="H2302" s="431" t="s">
        <v>13139</v>
      </c>
      <c r="I2302" s="430" t="s">
        <v>123</v>
      </c>
      <c r="J2302" s="396"/>
      <c r="K2302" s="432">
        <v>10.63</v>
      </c>
      <c r="L2302" s="396" t="s">
        <v>147</v>
      </c>
    </row>
    <row r="2303" spans="1:12">
      <c r="A2303" s="396"/>
      <c r="B2303" s="396"/>
      <c r="C2303" s="396"/>
      <c r="D2303" s="396" t="s">
        <v>4432</v>
      </c>
      <c r="E2303" s="397" t="s">
        <v>145</v>
      </c>
      <c r="F2303" s="429" t="s">
        <v>13522</v>
      </c>
      <c r="G2303" s="430">
        <v>83361</v>
      </c>
      <c r="H2303" s="431" t="s">
        <v>13140</v>
      </c>
      <c r="I2303" s="430" t="s">
        <v>123</v>
      </c>
      <c r="J2303" s="396"/>
      <c r="K2303" s="432">
        <v>45.33</v>
      </c>
      <c r="L2303" s="396" t="s">
        <v>4588</v>
      </c>
    </row>
    <row r="2304" spans="1:12">
      <c r="A2304" s="396"/>
      <c r="B2304" s="396"/>
      <c r="C2304" s="396"/>
      <c r="D2304" s="396" t="s">
        <v>543</v>
      </c>
      <c r="E2304" s="397" t="s">
        <v>145</v>
      </c>
      <c r="F2304" s="429" t="s">
        <v>13522</v>
      </c>
      <c r="G2304" s="430">
        <v>91485</v>
      </c>
      <c r="H2304" s="431" t="s">
        <v>13141</v>
      </c>
      <c r="I2304" s="430" t="s">
        <v>123</v>
      </c>
      <c r="J2304" s="396"/>
      <c r="K2304" s="432">
        <v>148.49</v>
      </c>
      <c r="L2304" s="396" t="s">
        <v>147</v>
      </c>
    </row>
    <row r="2305" spans="1:12">
      <c r="A2305" s="396"/>
      <c r="B2305" s="396"/>
      <c r="C2305" s="396"/>
      <c r="D2305" s="396" t="s">
        <v>3896</v>
      </c>
      <c r="E2305" s="397" t="s">
        <v>145</v>
      </c>
      <c r="F2305" s="429" t="s">
        <v>13522</v>
      </c>
      <c r="G2305" s="430">
        <v>102835</v>
      </c>
      <c r="H2305" s="431" t="s">
        <v>13142</v>
      </c>
      <c r="I2305" s="430" t="s">
        <v>123</v>
      </c>
      <c r="J2305" s="396"/>
      <c r="K2305" s="432">
        <v>0</v>
      </c>
      <c r="L2305" s="396" t="s">
        <v>147</v>
      </c>
    </row>
    <row r="2306" spans="1:12">
      <c r="A2306" s="396"/>
      <c r="B2306" s="396"/>
      <c r="C2306" s="396"/>
      <c r="D2306" s="396" t="s">
        <v>1166</v>
      </c>
      <c r="E2306" s="397" t="s">
        <v>145</v>
      </c>
      <c r="F2306" s="429" t="s">
        <v>13522</v>
      </c>
      <c r="G2306" s="430">
        <v>102836</v>
      </c>
      <c r="H2306" s="431" t="s">
        <v>13143</v>
      </c>
      <c r="I2306" s="430" t="s">
        <v>123</v>
      </c>
      <c r="J2306" s="396"/>
      <c r="K2306" s="432">
        <v>0</v>
      </c>
      <c r="L2306" s="396" t="s">
        <v>147</v>
      </c>
    </row>
    <row r="2307" spans="1:12">
      <c r="A2307" s="396"/>
      <c r="B2307" s="396"/>
      <c r="C2307" s="396"/>
      <c r="D2307" s="396" t="s">
        <v>1166</v>
      </c>
      <c r="E2307" s="397" t="s">
        <v>145</v>
      </c>
      <c r="F2307" s="429" t="s">
        <v>13522</v>
      </c>
      <c r="G2307" s="430">
        <v>102837</v>
      </c>
      <c r="H2307" s="431" t="s">
        <v>13144</v>
      </c>
      <c r="I2307" s="430" t="s">
        <v>123</v>
      </c>
      <c r="J2307" s="396"/>
      <c r="K2307" s="432">
        <v>0</v>
      </c>
      <c r="L2307" s="396" t="s">
        <v>147</v>
      </c>
    </row>
    <row r="2308" spans="1:12">
      <c r="A2308" s="396"/>
      <c r="B2308" s="396"/>
      <c r="C2308" s="396"/>
      <c r="D2308" s="396" t="s">
        <v>1166</v>
      </c>
      <c r="E2308" s="397" t="s">
        <v>145</v>
      </c>
      <c r="F2308" s="429" t="s">
        <v>13522</v>
      </c>
      <c r="G2308" s="430">
        <v>89230</v>
      </c>
      <c r="H2308" s="431" t="s">
        <v>721</v>
      </c>
      <c r="I2308" s="430" t="s">
        <v>123</v>
      </c>
      <c r="J2308" s="396"/>
      <c r="K2308" s="432">
        <v>106.63</v>
      </c>
      <c r="L2308" s="396" t="s">
        <v>147</v>
      </c>
    </row>
    <row r="2309" spans="1:12">
      <c r="A2309" s="396"/>
      <c r="B2309" s="396"/>
      <c r="C2309" s="396"/>
      <c r="D2309" s="396" t="s">
        <v>1166</v>
      </c>
      <c r="E2309" s="397" t="s">
        <v>145</v>
      </c>
      <c r="F2309" s="429" t="s">
        <v>13522</v>
      </c>
      <c r="G2309" s="430">
        <v>89231</v>
      </c>
      <c r="H2309" s="431" t="s">
        <v>722</v>
      </c>
      <c r="I2309" s="430" t="s">
        <v>123</v>
      </c>
      <c r="J2309" s="396"/>
      <c r="K2309" s="432">
        <v>32.65</v>
      </c>
      <c r="L2309" s="396" t="s">
        <v>147</v>
      </c>
    </row>
    <row r="2310" spans="1:12">
      <c r="A2310" s="396"/>
      <c r="B2310" s="396"/>
      <c r="C2310" s="396"/>
      <c r="D2310" s="396" t="s">
        <v>3282</v>
      </c>
      <c r="E2310" s="397" t="s">
        <v>145</v>
      </c>
      <c r="F2310" s="429" t="s">
        <v>13522</v>
      </c>
      <c r="G2310" s="430">
        <v>89232</v>
      </c>
      <c r="H2310" s="431" t="s">
        <v>723</v>
      </c>
      <c r="I2310" s="430" t="s">
        <v>123</v>
      </c>
      <c r="J2310" s="396"/>
      <c r="K2310" s="432">
        <v>190.2</v>
      </c>
      <c r="L2310" s="396" t="s">
        <v>147</v>
      </c>
    </row>
    <row r="2311" spans="1:12">
      <c r="A2311" s="396"/>
      <c r="B2311" s="396"/>
      <c r="C2311" s="396"/>
      <c r="D2311" s="396" t="s">
        <v>3282</v>
      </c>
      <c r="E2311" s="397" t="s">
        <v>145</v>
      </c>
      <c r="F2311" s="429" t="s">
        <v>13522</v>
      </c>
      <c r="G2311" s="430">
        <v>89233</v>
      </c>
      <c r="H2311" s="431" t="s">
        <v>724</v>
      </c>
      <c r="I2311" s="430" t="s">
        <v>123</v>
      </c>
      <c r="J2311" s="396"/>
      <c r="K2311" s="432">
        <v>160.31</v>
      </c>
      <c r="L2311" s="396" t="s">
        <v>147</v>
      </c>
    </row>
    <row r="2312" spans="1:12">
      <c r="A2312" s="396"/>
      <c r="B2312" s="396"/>
      <c r="C2312" s="396"/>
      <c r="D2312" s="396" t="s">
        <v>3282</v>
      </c>
      <c r="E2312" s="397" t="s">
        <v>145</v>
      </c>
      <c r="F2312" s="429" t="s">
        <v>13522</v>
      </c>
      <c r="G2312" s="430">
        <v>89236</v>
      </c>
      <c r="H2312" s="431" t="s">
        <v>725</v>
      </c>
      <c r="I2312" s="430" t="s">
        <v>123</v>
      </c>
      <c r="J2312" s="396"/>
      <c r="K2312" s="432">
        <v>249.09</v>
      </c>
      <c r="L2312" s="396" t="s">
        <v>147</v>
      </c>
    </row>
    <row r="2313" spans="1:12">
      <c r="A2313" s="396"/>
      <c r="B2313" s="396"/>
      <c r="C2313" s="396"/>
      <c r="D2313" s="396" t="s">
        <v>3282</v>
      </c>
      <c r="E2313" s="397" t="s">
        <v>145</v>
      </c>
      <c r="F2313" s="429" t="s">
        <v>13522</v>
      </c>
      <c r="G2313" s="430">
        <v>89237</v>
      </c>
      <c r="H2313" s="431" t="s">
        <v>726</v>
      </c>
      <c r="I2313" s="430" t="s">
        <v>123</v>
      </c>
      <c r="J2313" s="396"/>
      <c r="K2313" s="432">
        <v>76.27</v>
      </c>
      <c r="L2313" s="396" t="s">
        <v>147</v>
      </c>
    </row>
    <row r="2314" spans="1:12">
      <c r="A2314" s="396"/>
      <c r="B2314" s="396"/>
      <c r="C2314" s="396"/>
      <c r="D2314" s="396" t="s">
        <v>4432</v>
      </c>
      <c r="E2314" s="397" t="s">
        <v>145</v>
      </c>
      <c r="F2314" s="429" t="s">
        <v>13522</v>
      </c>
      <c r="G2314" s="430">
        <v>89238</v>
      </c>
      <c r="H2314" s="431" t="s">
        <v>727</v>
      </c>
      <c r="I2314" s="430" t="s">
        <v>123</v>
      </c>
      <c r="J2314" s="396"/>
      <c r="K2314" s="432">
        <v>444.31</v>
      </c>
      <c r="L2314" s="396" t="s">
        <v>4588</v>
      </c>
    </row>
    <row r="2315" spans="1:12">
      <c r="A2315" s="396"/>
      <c r="B2315" s="396"/>
      <c r="C2315" s="396"/>
      <c r="D2315" s="396" t="s">
        <v>4432</v>
      </c>
      <c r="E2315" s="397" t="s">
        <v>145</v>
      </c>
      <c r="F2315" s="429" t="s">
        <v>13522</v>
      </c>
      <c r="G2315" s="430">
        <v>89239</v>
      </c>
      <c r="H2315" s="431" t="s">
        <v>728</v>
      </c>
      <c r="I2315" s="430" t="s">
        <v>123</v>
      </c>
      <c r="J2315" s="396"/>
      <c r="K2315" s="432">
        <v>423.95</v>
      </c>
      <c r="L2315" s="396" t="s">
        <v>4588</v>
      </c>
    </row>
    <row r="2316" spans="1:12">
      <c r="A2316" s="396"/>
      <c r="B2316" s="396"/>
      <c r="C2316" s="396"/>
      <c r="D2316" s="396" t="s">
        <v>4432</v>
      </c>
      <c r="E2316" s="397" t="s">
        <v>145</v>
      </c>
      <c r="F2316" s="429" t="s">
        <v>13522</v>
      </c>
      <c r="G2316" s="430">
        <v>102930</v>
      </c>
      <c r="H2316" s="431" t="s">
        <v>13145</v>
      </c>
      <c r="I2316" s="430" t="s">
        <v>123</v>
      </c>
      <c r="J2316" s="396"/>
      <c r="K2316" s="432">
        <v>0</v>
      </c>
      <c r="L2316" s="396" t="s">
        <v>4588</v>
      </c>
    </row>
    <row r="2317" spans="1:12">
      <c r="A2317" s="396"/>
      <c r="B2317" s="396"/>
      <c r="C2317" s="396"/>
      <c r="D2317" s="396" t="s">
        <v>4432</v>
      </c>
      <c r="E2317" s="397" t="s">
        <v>145</v>
      </c>
      <c r="F2317" s="429" t="s">
        <v>13522</v>
      </c>
      <c r="G2317" s="430">
        <v>102931</v>
      </c>
      <c r="H2317" s="431" t="s">
        <v>13146</v>
      </c>
      <c r="I2317" s="430" t="s">
        <v>123</v>
      </c>
      <c r="J2317" s="396"/>
      <c r="K2317" s="432">
        <v>0</v>
      </c>
      <c r="L2317" s="396" t="s">
        <v>4588</v>
      </c>
    </row>
    <row r="2318" spans="1:12">
      <c r="A2318" s="396"/>
      <c r="B2318" s="396"/>
      <c r="C2318" s="396"/>
      <c r="D2318" s="396" t="s">
        <v>4432</v>
      </c>
      <c r="E2318" s="397" t="s">
        <v>145</v>
      </c>
      <c r="F2318" s="429" t="s">
        <v>13522</v>
      </c>
      <c r="G2318" s="430">
        <v>102932</v>
      </c>
      <c r="H2318" s="431" t="s">
        <v>13147</v>
      </c>
      <c r="I2318" s="430" t="s">
        <v>123</v>
      </c>
      <c r="J2318" s="396"/>
      <c r="K2318" s="432">
        <v>0</v>
      </c>
      <c r="L2318" s="396" t="s">
        <v>4588</v>
      </c>
    </row>
    <row r="2319" spans="1:12">
      <c r="A2319" s="396"/>
      <c r="B2319" s="396"/>
      <c r="C2319" s="396"/>
      <c r="D2319" s="396" t="s">
        <v>4432</v>
      </c>
      <c r="E2319" s="397" t="s">
        <v>145</v>
      </c>
      <c r="F2319" s="429" t="s">
        <v>13522</v>
      </c>
      <c r="G2319" s="430">
        <v>102933</v>
      </c>
      <c r="H2319" s="431" t="s">
        <v>1080</v>
      </c>
      <c r="I2319" s="430" t="s">
        <v>123</v>
      </c>
      <c r="J2319" s="396"/>
      <c r="K2319" s="432">
        <v>0.82</v>
      </c>
      <c r="L2319" s="396" t="s">
        <v>4588</v>
      </c>
    </row>
    <row r="2320" spans="1:12">
      <c r="A2320" s="396"/>
      <c r="B2320" s="396"/>
      <c r="C2320" s="396"/>
      <c r="D2320" s="396" t="s">
        <v>4328</v>
      </c>
      <c r="E2320" s="397" t="s">
        <v>145</v>
      </c>
      <c r="F2320" s="429" t="s">
        <v>13522</v>
      </c>
      <c r="G2320" s="430">
        <v>93411</v>
      </c>
      <c r="H2320" s="431" t="s">
        <v>956</v>
      </c>
      <c r="I2320" s="430" t="s">
        <v>123</v>
      </c>
      <c r="J2320" s="396"/>
      <c r="K2320" s="432">
        <v>0.37</v>
      </c>
      <c r="L2320" s="396" t="s">
        <v>147</v>
      </c>
    </row>
    <row r="2321" spans="1:12">
      <c r="A2321" s="396"/>
      <c r="B2321" s="396"/>
      <c r="C2321" s="396"/>
      <c r="D2321" s="396" t="s">
        <v>2094</v>
      </c>
      <c r="E2321" s="397" t="s">
        <v>145</v>
      </c>
      <c r="F2321" s="429" t="s">
        <v>13522</v>
      </c>
      <c r="G2321" s="430">
        <v>93412</v>
      </c>
      <c r="H2321" s="431" t="s">
        <v>957</v>
      </c>
      <c r="I2321" s="430" t="s">
        <v>123</v>
      </c>
      <c r="J2321" s="396"/>
      <c r="K2321" s="432">
        <v>0.13</v>
      </c>
      <c r="L2321" s="396" t="s">
        <v>147</v>
      </c>
    </row>
    <row r="2322" spans="1:12">
      <c r="A2322" s="396"/>
      <c r="B2322" s="396"/>
      <c r="C2322" s="396"/>
      <c r="D2322" s="396" t="s">
        <v>2094</v>
      </c>
      <c r="E2322" s="397" t="s">
        <v>145</v>
      </c>
      <c r="F2322" s="429" t="s">
        <v>13522</v>
      </c>
      <c r="G2322" s="430">
        <v>93413</v>
      </c>
      <c r="H2322" s="431" t="s">
        <v>958</v>
      </c>
      <c r="I2322" s="430" t="s">
        <v>123</v>
      </c>
      <c r="J2322" s="396"/>
      <c r="K2322" s="432">
        <v>0.33</v>
      </c>
      <c r="L2322" s="396" t="s">
        <v>147</v>
      </c>
    </row>
    <row r="2323" spans="1:12">
      <c r="A2323" s="396"/>
      <c r="B2323" s="396"/>
      <c r="C2323" s="396"/>
      <c r="D2323" s="396" t="s">
        <v>2094</v>
      </c>
      <c r="E2323" s="397" t="s">
        <v>145</v>
      </c>
      <c r="F2323" s="429" t="s">
        <v>13522</v>
      </c>
      <c r="G2323" s="430">
        <v>93414</v>
      </c>
      <c r="H2323" s="431" t="s">
        <v>959</v>
      </c>
      <c r="I2323" s="430" t="s">
        <v>123</v>
      </c>
      <c r="J2323" s="396"/>
      <c r="K2323" s="432">
        <v>10.66</v>
      </c>
      <c r="L2323" s="396" t="s">
        <v>147</v>
      </c>
    </row>
    <row r="2324" spans="1:12">
      <c r="A2324" s="396"/>
      <c r="B2324" s="396"/>
      <c r="C2324" s="396"/>
      <c r="D2324" s="396" t="s">
        <v>2094</v>
      </c>
      <c r="E2324" s="397" t="s">
        <v>145</v>
      </c>
      <c r="F2324" s="429" t="s">
        <v>13522</v>
      </c>
      <c r="G2324" s="430">
        <v>88855</v>
      </c>
      <c r="H2324" s="431" t="s">
        <v>6294</v>
      </c>
      <c r="I2324" s="430" t="s">
        <v>123</v>
      </c>
      <c r="J2324" s="396"/>
      <c r="K2324" s="432">
        <v>3.21</v>
      </c>
      <c r="L2324" s="396" t="s">
        <v>147</v>
      </c>
    </row>
    <row r="2325" spans="1:12">
      <c r="A2325" s="396"/>
      <c r="B2325" s="396"/>
      <c r="C2325" s="396"/>
      <c r="D2325" s="396" t="s">
        <v>2094</v>
      </c>
      <c r="E2325" s="397" t="s">
        <v>145</v>
      </c>
      <c r="F2325" s="429" t="s">
        <v>13522</v>
      </c>
      <c r="G2325" s="430">
        <v>88856</v>
      </c>
      <c r="H2325" s="431" t="s">
        <v>6295</v>
      </c>
      <c r="I2325" s="430" t="s">
        <v>123</v>
      </c>
      <c r="J2325" s="396"/>
      <c r="K2325" s="432">
        <v>0.88</v>
      </c>
      <c r="L2325" s="396" t="s">
        <v>147</v>
      </c>
    </row>
    <row r="2326" spans="1:12">
      <c r="A2326" s="396"/>
      <c r="B2326" s="396"/>
      <c r="C2326" s="396"/>
      <c r="D2326" s="396" t="s">
        <v>2094</v>
      </c>
      <c r="E2326" s="397" t="s">
        <v>145</v>
      </c>
      <c r="F2326" s="429" t="s">
        <v>13522</v>
      </c>
      <c r="G2326" s="430">
        <v>5658</v>
      </c>
      <c r="H2326" s="431" t="s">
        <v>6291</v>
      </c>
      <c r="I2326" s="430" t="s">
        <v>123</v>
      </c>
      <c r="J2326" s="396"/>
      <c r="K2326" s="432">
        <v>2.23</v>
      </c>
      <c r="L2326" s="396" t="s">
        <v>147</v>
      </c>
    </row>
    <row r="2327" spans="1:12">
      <c r="A2327" s="396"/>
      <c r="B2327" s="396"/>
      <c r="C2327" s="396"/>
      <c r="D2327" s="396" t="s">
        <v>2094</v>
      </c>
      <c r="E2327" s="397" t="s">
        <v>145</v>
      </c>
      <c r="F2327" s="429" t="s">
        <v>13522</v>
      </c>
      <c r="G2327" s="430">
        <v>53840</v>
      </c>
      <c r="H2327" s="431" t="s">
        <v>620</v>
      </c>
      <c r="I2327" s="430" t="s">
        <v>123</v>
      </c>
      <c r="J2327" s="396"/>
      <c r="K2327" s="432">
        <v>2.5099999999999998</v>
      </c>
      <c r="L2327" s="396" t="s">
        <v>147</v>
      </c>
    </row>
    <row r="2328" spans="1:12">
      <c r="A2328" s="396"/>
      <c r="B2328" s="396"/>
      <c r="C2328" s="396"/>
      <c r="D2328" s="396" t="s">
        <v>2094</v>
      </c>
      <c r="E2328" s="397" t="s">
        <v>145</v>
      </c>
      <c r="F2328" s="429" t="s">
        <v>13522</v>
      </c>
      <c r="G2328" s="430">
        <v>87026</v>
      </c>
      <c r="H2328" s="431" t="s">
        <v>642</v>
      </c>
      <c r="I2328" s="430" t="s">
        <v>123</v>
      </c>
      <c r="J2328" s="396"/>
      <c r="K2328" s="432">
        <v>0.69</v>
      </c>
      <c r="L2328" s="396" t="s">
        <v>147</v>
      </c>
    </row>
    <row r="2329" spans="1:12">
      <c r="A2329" s="396"/>
      <c r="B2329" s="396"/>
      <c r="C2329" s="396"/>
      <c r="D2329" s="396" t="s">
        <v>2094</v>
      </c>
      <c r="E2329" s="397" t="s">
        <v>145</v>
      </c>
      <c r="F2329" s="429" t="s">
        <v>13522</v>
      </c>
      <c r="G2329" s="430">
        <v>53841</v>
      </c>
      <c r="H2329" s="431" t="s">
        <v>621</v>
      </c>
      <c r="I2329" s="430" t="s">
        <v>123</v>
      </c>
      <c r="J2329" s="396"/>
      <c r="K2329" s="432">
        <v>1.74</v>
      </c>
      <c r="L2329" s="396" t="s">
        <v>147</v>
      </c>
    </row>
    <row r="2330" spans="1:12">
      <c r="A2330" s="396"/>
      <c r="B2330" s="396"/>
      <c r="C2330" s="396"/>
      <c r="D2330" s="396" t="s">
        <v>2094</v>
      </c>
      <c r="E2330" s="397" t="s">
        <v>145</v>
      </c>
      <c r="F2330" s="429" t="s">
        <v>13522</v>
      </c>
      <c r="G2330" s="430">
        <v>95209</v>
      </c>
      <c r="H2330" s="431" t="s">
        <v>13148</v>
      </c>
      <c r="I2330" s="430" t="s">
        <v>123</v>
      </c>
      <c r="J2330" s="396"/>
      <c r="K2330" s="432">
        <v>12.42</v>
      </c>
      <c r="L2330" s="396" t="s">
        <v>147</v>
      </c>
    </row>
    <row r="2331" spans="1:12">
      <c r="A2331" s="396"/>
      <c r="B2331" s="396"/>
      <c r="C2331" s="396"/>
      <c r="D2331" s="396" t="s">
        <v>2094</v>
      </c>
      <c r="E2331" s="397" t="s">
        <v>145</v>
      </c>
      <c r="F2331" s="429" t="s">
        <v>13522</v>
      </c>
      <c r="G2331" s="430">
        <v>95210</v>
      </c>
      <c r="H2331" s="431" t="s">
        <v>13149</v>
      </c>
      <c r="I2331" s="430" t="s">
        <v>123</v>
      </c>
      <c r="J2331" s="396"/>
      <c r="K2331" s="432">
        <v>58.74</v>
      </c>
      <c r="L2331" s="396" t="s">
        <v>147</v>
      </c>
    </row>
    <row r="2332" spans="1:12">
      <c r="A2332" s="396"/>
      <c r="B2332" s="396"/>
      <c r="C2332" s="396"/>
      <c r="D2332" s="396" t="s">
        <v>2094</v>
      </c>
      <c r="E2332" s="397" t="s">
        <v>145</v>
      </c>
      <c r="F2332" s="429" t="s">
        <v>13522</v>
      </c>
      <c r="G2332" s="430">
        <v>95211</v>
      </c>
      <c r="H2332" s="431" t="s">
        <v>13150</v>
      </c>
      <c r="I2332" s="430" t="s">
        <v>123</v>
      </c>
      <c r="J2332" s="396"/>
      <c r="K2332" s="432">
        <v>8.2200000000000006</v>
      </c>
      <c r="L2332" s="396" t="s">
        <v>147</v>
      </c>
    </row>
    <row r="2333" spans="1:12">
      <c r="A2333" s="396"/>
      <c r="B2333" s="396"/>
      <c r="C2333" s="396"/>
      <c r="D2333" s="396" t="s">
        <v>2094</v>
      </c>
      <c r="E2333" s="397" t="s">
        <v>145</v>
      </c>
      <c r="F2333" s="429" t="s">
        <v>13522</v>
      </c>
      <c r="G2333" s="430">
        <v>93267</v>
      </c>
      <c r="H2333" s="431" t="s">
        <v>13151</v>
      </c>
      <c r="I2333" s="430" t="s">
        <v>123</v>
      </c>
      <c r="J2333" s="396"/>
      <c r="K2333" s="432">
        <v>26.66</v>
      </c>
      <c r="L2333" s="396" t="s">
        <v>147</v>
      </c>
    </row>
    <row r="2334" spans="1:12">
      <c r="A2334" s="396"/>
      <c r="B2334" s="396"/>
      <c r="C2334" s="396"/>
      <c r="D2334" s="396" t="s">
        <v>2094</v>
      </c>
      <c r="E2334" s="397" t="s">
        <v>145</v>
      </c>
      <c r="F2334" s="429" t="s">
        <v>13522</v>
      </c>
      <c r="G2334" s="430">
        <v>93269</v>
      </c>
      <c r="H2334" s="431" t="s">
        <v>13152</v>
      </c>
      <c r="I2334" s="430" t="s">
        <v>123</v>
      </c>
      <c r="J2334" s="396"/>
      <c r="K2334" s="432">
        <v>10</v>
      </c>
      <c r="L2334" s="396" t="s">
        <v>147</v>
      </c>
    </row>
    <row r="2335" spans="1:12">
      <c r="A2335" s="396"/>
      <c r="B2335" s="396"/>
      <c r="C2335" s="396"/>
      <c r="D2335" s="396" t="s">
        <v>2094</v>
      </c>
      <c r="E2335" s="397" t="s">
        <v>145</v>
      </c>
      <c r="F2335" s="429" t="s">
        <v>13522</v>
      </c>
      <c r="G2335" s="430">
        <v>93270</v>
      </c>
      <c r="H2335" s="431" t="s">
        <v>13153</v>
      </c>
      <c r="I2335" s="430" t="s">
        <v>123</v>
      </c>
      <c r="J2335" s="396"/>
      <c r="K2335" s="432">
        <v>25.92</v>
      </c>
      <c r="L2335" s="396" t="s">
        <v>147</v>
      </c>
    </row>
    <row r="2336" spans="1:12">
      <c r="A2336" s="396"/>
      <c r="B2336" s="396"/>
      <c r="C2336" s="396"/>
      <c r="D2336" s="396" t="s">
        <v>2094</v>
      </c>
      <c r="E2336" s="397" t="s">
        <v>145</v>
      </c>
      <c r="F2336" s="429" t="s">
        <v>13522</v>
      </c>
      <c r="G2336" s="430">
        <v>93271</v>
      </c>
      <c r="H2336" s="431" t="s">
        <v>13154</v>
      </c>
      <c r="I2336" s="430" t="s">
        <v>123</v>
      </c>
      <c r="J2336" s="396"/>
      <c r="K2336" s="432">
        <v>8.2200000000000006</v>
      </c>
      <c r="L2336" s="396" t="s">
        <v>147</v>
      </c>
    </row>
    <row r="2337" spans="1:12">
      <c r="A2337" s="396"/>
      <c r="B2337" s="396"/>
      <c r="C2337" s="396"/>
      <c r="D2337" s="396" t="s">
        <v>2094</v>
      </c>
      <c r="E2337" s="397" t="s">
        <v>145</v>
      </c>
      <c r="F2337" s="429" t="s">
        <v>13522</v>
      </c>
      <c r="G2337" s="430">
        <v>95208</v>
      </c>
      <c r="H2337" s="431" t="s">
        <v>13155</v>
      </c>
      <c r="I2337" s="430" t="s">
        <v>123</v>
      </c>
      <c r="J2337" s="396"/>
      <c r="K2337" s="432">
        <v>53.71</v>
      </c>
      <c r="L2337" s="396" t="s">
        <v>147</v>
      </c>
    </row>
    <row r="2338" spans="1:12">
      <c r="A2338" s="396"/>
      <c r="B2338" s="396"/>
      <c r="C2338" s="396"/>
      <c r="D2338" s="396" t="s">
        <v>2094</v>
      </c>
      <c r="E2338" s="397" t="s">
        <v>145</v>
      </c>
      <c r="F2338" s="429" t="s">
        <v>13522</v>
      </c>
      <c r="G2338" s="430">
        <v>83761</v>
      </c>
      <c r="H2338" s="431" t="s">
        <v>638</v>
      </c>
      <c r="I2338" s="430" t="s">
        <v>123</v>
      </c>
      <c r="J2338" s="396"/>
      <c r="K2338" s="432">
        <v>10.38</v>
      </c>
      <c r="L2338" s="396" t="s">
        <v>147</v>
      </c>
    </row>
    <row r="2339" spans="1:12">
      <c r="A2339" s="396"/>
      <c r="B2339" s="396"/>
      <c r="C2339" s="396"/>
      <c r="D2339" s="396" t="s">
        <v>2094</v>
      </c>
      <c r="E2339" s="397" t="s">
        <v>145</v>
      </c>
      <c r="F2339" s="429" t="s">
        <v>13522</v>
      </c>
      <c r="G2339" s="430">
        <v>83764</v>
      </c>
      <c r="H2339" s="431" t="s">
        <v>641</v>
      </c>
      <c r="I2339" s="430" t="s">
        <v>123</v>
      </c>
      <c r="J2339" s="396"/>
      <c r="K2339" s="432">
        <v>3.66</v>
      </c>
      <c r="L2339" s="396" t="s">
        <v>147</v>
      </c>
    </row>
    <row r="2340" spans="1:12">
      <c r="A2340" s="396"/>
      <c r="B2340" s="396"/>
      <c r="C2340" s="396"/>
      <c r="D2340" s="396" t="s">
        <v>2094</v>
      </c>
      <c r="E2340" s="397" t="s">
        <v>145</v>
      </c>
      <c r="F2340" s="429" t="s">
        <v>13522</v>
      </c>
      <c r="G2340" s="430">
        <v>83762</v>
      </c>
      <c r="H2340" s="431" t="s">
        <v>639</v>
      </c>
      <c r="I2340" s="430" t="s">
        <v>123</v>
      </c>
      <c r="J2340" s="396"/>
      <c r="K2340" s="432">
        <v>9.27</v>
      </c>
      <c r="L2340" s="396" t="s">
        <v>147</v>
      </c>
    </row>
    <row r="2341" spans="1:12">
      <c r="A2341" s="396"/>
      <c r="B2341" s="396"/>
      <c r="C2341" s="396"/>
      <c r="D2341" s="396" t="s">
        <v>2094</v>
      </c>
      <c r="E2341" s="397" t="s">
        <v>145</v>
      </c>
      <c r="F2341" s="429" t="s">
        <v>13522</v>
      </c>
      <c r="G2341" s="430">
        <v>83763</v>
      </c>
      <c r="H2341" s="431" t="s">
        <v>640</v>
      </c>
      <c r="I2341" s="430" t="s">
        <v>123</v>
      </c>
      <c r="J2341" s="396"/>
      <c r="K2341" s="432">
        <v>48.15</v>
      </c>
      <c r="L2341" s="396" t="s">
        <v>147</v>
      </c>
    </row>
    <row r="2342" spans="1:12">
      <c r="A2342" s="396"/>
      <c r="B2342" s="396"/>
      <c r="C2342" s="396"/>
      <c r="D2342" s="396" t="s">
        <v>2094</v>
      </c>
      <c r="E2342" s="397" t="s">
        <v>145</v>
      </c>
      <c r="F2342" s="429" t="s">
        <v>13522</v>
      </c>
      <c r="G2342" s="430">
        <v>95874</v>
      </c>
      <c r="H2342" s="431" t="s">
        <v>1022</v>
      </c>
      <c r="I2342" s="430" t="s">
        <v>123</v>
      </c>
      <c r="J2342" s="396"/>
      <c r="K2342" s="432">
        <v>11.09</v>
      </c>
      <c r="L2342" s="396" t="s">
        <v>147</v>
      </c>
    </row>
    <row r="2343" spans="1:12">
      <c r="A2343" s="396"/>
      <c r="B2343" s="396"/>
      <c r="C2343" s="396"/>
      <c r="D2343" s="396" t="s">
        <v>2094</v>
      </c>
      <c r="E2343" s="397" t="s">
        <v>145</v>
      </c>
      <c r="F2343" s="429" t="s">
        <v>13522</v>
      </c>
      <c r="G2343" s="430">
        <v>95869</v>
      </c>
      <c r="H2343" s="431" t="s">
        <v>1019</v>
      </c>
      <c r="I2343" s="430" t="s">
        <v>123</v>
      </c>
      <c r="J2343" s="396"/>
      <c r="K2343" s="432">
        <v>3.91</v>
      </c>
      <c r="L2343" s="396" t="s">
        <v>147</v>
      </c>
    </row>
    <row r="2344" spans="1:12">
      <c r="A2344" s="396"/>
      <c r="B2344" s="396"/>
      <c r="C2344" s="396"/>
      <c r="D2344" s="396" t="s">
        <v>2094</v>
      </c>
      <c r="E2344" s="397" t="s">
        <v>145</v>
      </c>
      <c r="F2344" s="429" t="s">
        <v>13522</v>
      </c>
      <c r="G2344" s="430">
        <v>95870</v>
      </c>
      <c r="H2344" s="431" t="s">
        <v>1020</v>
      </c>
      <c r="I2344" s="430" t="s">
        <v>123</v>
      </c>
      <c r="J2344" s="396"/>
      <c r="K2344" s="432">
        <v>9.9</v>
      </c>
      <c r="L2344" s="396" t="s">
        <v>147</v>
      </c>
    </row>
    <row r="2345" spans="1:12">
      <c r="A2345" s="396"/>
      <c r="B2345" s="396"/>
      <c r="C2345" s="396"/>
      <c r="D2345" s="396" t="s">
        <v>2094</v>
      </c>
      <c r="E2345" s="397" t="s">
        <v>145</v>
      </c>
      <c r="F2345" s="429" t="s">
        <v>13522</v>
      </c>
      <c r="G2345" s="430">
        <v>95871</v>
      </c>
      <c r="H2345" s="431" t="s">
        <v>1021</v>
      </c>
      <c r="I2345" s="430" t="s">
        <v>123</v>
      </c>
      <c r="J2345" s="396"/>
      <c r="K2345" s="432">
        <v>261.97000000000003</v>
      </c>
      <c r="L2345" s="396" t="s">
        <v>147</v>
      </c>
    </row>
    <row r="2346" spans="1:12">
      <c r="A2346" s="396"/>
      <c r="B2346" s="396"/>
      <c r="C2346" s="396"/>
      <c r="D2346" s="396" t="s">
        <v>2094</v>
      </c>
      <c r="E2346" s="397" t="s">
        <v>145</v>
      </c>
      <c r="F2346" s="429" t="s">
        <v>13522</v>
      </c>
      <c r="G2346" s="430">
        <v>104684</v>
      </c>
      <c r="H2346" s="431" t="s">
        <v>13156</v>
      </c>
      <c r="I2346" s="430" t="s">
        <v>123</v>
      </c>
      <c r="J2346" s="396"/>
      <c r="K2346" s="432">
        <v>0</v>
      </c>
      <c r="L2346" s="396" t="s">
        <v>147</v>
      </c>
    </row>
    <row r="2347" spans="1:12">
      <c r="A2347" s="396"/>
      <c r="B2347" s="396"/>
      <c r="C2347" s="396"/>
      <c r="D2347" s="396" t="s">
        <v>2094</v>
      </c>
      <c r="E2347" s="397" t="s">
        <v>145</v>
      </c>
      <c r="F2347" s="429" t="s">
        <v>13522</v>
      </c>
      <c r="G2347" s="430">
        <v>104685</v>
      </c>
      <c r="H2347" s="431" t="s">
        <v>13157</v>
      </c>
      <c r="I2347" s="430" t="s">
        <v>123</v>
      </c>
      <c r="J2347" s="396"/>
      <c r="K2347" s="432">
        <v>0</v>
      </c>
      <c r="L2347" s="396" t="s">
        <v>147</v>
      </c>
    </row>
    <row r="2348" spans="1:12">
      <c r="A2348" s="396"/>
      <c r="B2348" s="396"/>
      <c r="C2348" s="396"/>
      <c r="D2348" s="396" t="s">
        <v>2094</v>
      </c>
      <c r="E2348" s="397" t="s">
        <v>145</v>
      </c>
      <c r="F2348" s="429" t="s">
        <v>13522</v>
      </c>
      <c r="G2348" s="430">
        <v>104686</v>
      </c>
      <c r="H2348" s="431" t="s">
        <v>13158</v>
      </c>
      <c r="I2348" s="430" t="s">
        <v>123</v>
      </c>
      <c r="J2348" s="396"/>
      <c r="K2348" s="432">
        <v>0</v>
      </c>
      <c r="L2348" s="396" t="s">
        <v>147</v>
      </c>
    </row>
    <row r="2349" spans="1:12">
      <c r="A2349" s="396"/>
      <c r="B2349" s="396"/>
      <c r="C2349" s="396"/>
      <c r="D2349" s="396" t="s">
        <v>2094</v>
      </c>
      <c r="E2349" s="397" t="s">
        <v>145</v>
      </c>
      <c r="F2349" s="429" t="s">
        <v>13522</v>
      </c>
      <c r="G2349" s="430">
        <v>104687</v>
      </c>
      <c r="H2349" s="431" t="s">
        <v>1108</v>
      </c>
      <c r="I2349" s="430" t="s">
        <v>123</v>
      </c>
      <c r="J2349" s="396"/>
      <c r="K2349" s="432">
        <v>431.18</v>
      </c>
      <c r="L2349" s="396" t="s">
        <v>147</v>
      </c>
    </row>
    <row r="2350" spans="1:12">
      <c r="A2350" s="396"/>
      <c r="B2350" s="396"/>
      <c r="C2350" s="396"/>
      <c r="D2350" s="396" t="s">
        <v>2094</v>
      </c>
      <c r="E2350" s="397" t="s">
        <v>145</v>
      </c>
      <c r="F2350" s="429" t="s">
        <v>13522</v>
      </c>
      <c r="G2350" s="430">
        <v>73303</v>
      </c>
      <c r="H2350" s="431" t="s">
        <v>630</v>
      </c>
      <c r="I2350" s="430" t="s">
        <v>123</v>
      </c>
      <c r="J2350" s="396"/>
      <c r="K2350" s="432">
        <v>7.79</v>
      </c>
      <c r="L2350" s="396" t="s">
        <v>147</v>
      </c>
    </row>
    <row r="2351" spans="1:12">
      <c r="A2351" s="396"/>
      <c r="B2351" s="396"/>
      <c r="C2351" s="396"/>
      <c r="D2351" s="396" t="s">
        <v>2094</v>
      </c>
      <c r="E2351" s="397" t="s">
        <v>145</v>
      </c>
      <c r="F2351" s="429" t="s">
        <v>13522</v>
      </c>
      <c r="G2351" s="430">
        <v>93235</v>
      </c>
      <c r="H2351" s="431" t="s">
        <v>939</v>
      </c>
      <c r="I2351" s="430" t="s">
        <v>123</v>
      </c>
      <c r="J2351" s="396"/>
      <c r="K2351" s="432">
        <v>2.74</v>
      </c>
      <c r="L2351" s="396" t="s">
        <v>147</v>
      </c>
    </row>
    <row r="2352" spans="1:12">
      <c r="A2352" s="396"/>
      <c r="B2352" s="396"/>
      <c r="C2352" s="396"/>
      <c r="D2352" s="396" t="s">
        <v>2094</v>
      </c>
      <c r="E2352" s="397" t="s">
        <v>145</v>
      </c>
      <c r="F2352" s="429" t="s">
        <v>13522</v>
      </c>
      <c r="G2352" s="430">
        <v>73307</v>
      </c>
      <c r="H2352" s="431" t="s">
        <v>631</v>
      </c>
      <c r="I2352" s="430" t="s">
        <v>123</v>
      </c>
      <c r="J2352" s="396"/>
      <c r="K2352" s="432">
        <v>6.95</v>
      </c>
      <c r="L2352" s="396" t="s">
        <v>147</v>
      </c>
    </row>
    <row r="2353" spans="1:12">
      <c r="A2353" s="396"/>
      <c r="B2353" s="396"/>
      <c r="C2353" s="396"/>
      <c r="D2353" s="396" t="s">
        <v>2094</v>
      </c>
      <c r="E2353" s="397" t="s">
        <v>145</v>
      </c>
      <c r="F2353" s="429" t="s">
        <v>13522</v>
      </c>
      <c r="G2353" s="430">
        <v>73311</v>
      </c>
      <c r="H2353" s="431" t="s">
        <v>633</v>
      </c>
      <c r="I2353" s="430" t="s">
        <v>123</v>
      </c>
      <c r="J2353" s="396"/>
      <c r="K2353" s="432">
        <v>170.87</v>
      </c>
      <c r="L2353" s="396" t="s">
        <v>147</v>
      </c>
    </row>
    <row r="2354" spans="1:12">
      <c r="A2354" s="396"/>
      <c r="B2354" s="396"/>
      <c r="C2354" s="396"/>
      <c r="D2354" s="396" t="s">
        <v>2094</v>
      </c>
      <c r="E2354" s="397" t="s">
        <v>145</v>
      </c>
      <c r="F2354" s="429" t="s">
        <v>13522</v>
      </c>
      <c r="G2354" s="430">
        <v>93423</v>
      </c>
      <c r="H2354" s="431" t="s">
        <v>964</v>
      </c>
      <c r="I2354" s="430" t="s">
        <v>123</v>
      </c>
      <c r="J2354" s="396"/>
      <c r="K2354" s="432">
        <v>6.94</v>
      </c>
      <c r="L2354" s="396" t="s">
        <v>147</v>
      </c>
    </row>
    <row r="2355" spans="1:12">
      <c r="A2355" s="396"/>
      <c r="B2355" s="396"/>
      <c r="C2355" s="396"/>
      <c r="D2355" s="396" t="s">
        <v>2094</v>
      </c>
      <c r="E2355" s="397" t="s">
        <v>145</v>
      </c>
      <c r="F2355" s="429" t="s">
        <v>13522</v>
      </c>
      <c r="G2355" s="430">
        <v>93424</v>
      </c>
      <c r="H2355" s="431" t="s">
        <v>965</v>
      </c>
      <c r="I2355" s="430" t="s">
        <v>123</v>
      </c>
      <c r="J2355" s="396"/>
      <c r="K2355" s="432">
        <v>2.44</v>
      </c>
      <c r="L2355" s="396" t="s">
        <v>147</v>
      </c>
    </row>
    <row r="2356" spans="1:12">
      <c r="A2356" s="396"/>
      <c r="B2356" s="396"/>
      <c r="C2356" s="396"/>
      <c r="D2356" s="396" t="s">
        <v>2094</v>
      </c>
      <c r="E2356" s="397" t="s">
        <v>145</v>
      </c>
      <c r="F2356" s="429" t="s">
        <v>13522</v>
      </c>
      <c r="G2356" s="430">
        <v>93425</v>
      </c>
      <c r="H2356" s="431" t="s">
        <v>966</v>
      </c>
      <c r="I2356" s="430" t="s">
        <v>123</v>
      </c>
      <c r="J2356" s="396"/>
      <c r="K2356" s="432">
        <v>6.19</v>
      </c>
      <c r="L2356" s="396" t="s">
        <v>147</v>
      </c>
    </row>
    <row r="2357" spans="1:12">
      <c r="A2357" s="396"/>
      <c r="B2357" s="396"/>
      <c r="C2357" s="396"/>
      <c r="D2357" s="396" t="s">
        <v>2094</v>
      </c>
      <c r="E2357" s="397" t="s">
        <v>145</v>
      </c>
      <c r="F2357" s="429" t="s">
        <v>13522</v>
      </c>
      <c r="G2357" s="430">
        <v>93426</v>
      </c>
      <c r="H2357" s="431" t="s">
        <v>967</v>
      </c>
      <c r="I2357" s="430" t="s">
        <v>123</v>
      </c>
      <c r="J2357" s="396"/>
      <c r="K2357" s="432">
        <v>153.77000000000001</v>
      </c>
      <c r="L2357" s="396" t="s">
        <v>147</v>
      </c>
    </row>
    <row r="2358" spans="1:12">
      <c r="A2358" s="396"/>
      <c r="B2358" s="396"/>
      <c r="C2358" s="396"/>
      <c r="D2358" s="396" t="s">
        <v>2094</v>
      </c>
      <c r="E2358" s="397" t="s">
        <v>145</v>
      </c>
      <c r="F2358" s="429" t="s">
        <v>13522</v>
      </c>
      <c r="G2358" s="430">
        <v>93417</v>
      </c>
      <c r="H2358" s="431" t="s">
        <v>960</v>
      </c>
      <c r="I2358" s="430" t="s">
        <v>123</v>
      </c>
      <c r="J2358" s="396"/>
      <c r="K2358" s="432">
        <v>4.9000000000000004</v>
      </c>
      <c r="L2358" s="396" t="s">
        <v>147</v>
      </c>
    </row>
    <row r="2359" spans="1:12">
      <c r="A2359" s="396"/>
      <c r="B2359" s="396"/>
      <c r="C2359" s="396"/>
      <c r="D2359" s="396" t="s">
        <v>2094</v>
      </c>
      <c r="E2359" s="397" t="s">
        <v>145</v>
      </c>
      <c r="F2359" s="429" t="s">
        <v>13522</v>
      </c>
      <c r="G2359" s="430">
        <v>93418</v>
      </c>
      <c r="H2359" s="431" t="s">
        <v>961</v>
      </c>
      <c r="I2359" s="430" t="s">
        <v>123</v>
      </c>
      <c r="J2359" s="396"/>
      <c r="K2359" s="432">
        <v>1.72</v>
      </c>
      <c r="L2359" s="396" t="s">
        <v>147</v>
      </c>
    </row>
    <row r="2360" spans="1:12">
      <c r="A2360" s="396"/>
      <c r="B2360" s="396"/>
      <c r="C2360" s="396"/>
      <c r="D2360" s="396" t="s">
        <v>2094</v>
      </c>
      <c r="E2360" s="397" t="s">
        <v>145</v>
      </c>
      <c r="F2360" s="429" t="s">
        <v>13522</v>
      </c>
      <c r="G2360" s="430">
        <v>93419</v>
      </c>
      <c r="H2360" s="431" t="s">
        <v>962</v>
      </c>
      <c r="I2360" s="430" t="s">
        <v>123</v>
      </c>
      <c r="J2360" s="396"/>
      <c r="K2360" s="432">
        <v>4.37</v>
      </c>
      <c r="L2360" s="396" t="s">
        <v>147</v>
      </c>
    </row>
    <row r="2361" spans="1:12">
      <c r="A2361" s="396"/>
      <c r="B2361" s="396"/>
      <c r="C2361" s="396"/>
      <c r="D2361" s="396" t="s">
        <v>2094</v>
      </c>
      <c r="E2361" s="397" t="s">
        <v>145</v>
      </c>
      <c r="F2361" s="429" t="s">
        <v>13522</v>
      </c>
      <c r="G2361" s="430">
        <v>93420</v>
      </c>
      <c r="H2361" s="431" t="s">
        <v>963</v>
      </c>
      <c r="I2361" s="430" t="s">
        <v>123</v>
      </c>
      <c r="J2361" s="396"/>
      <c r="K2361" s="432">
        <v>64.34</v>
      </c>
      <c r="L2361" s="396" t="s">
        <v>147</v>
      </c>
    </row>
    <row r="2362" spans="1:12">
      <c r="A2362" s="396"/>
      <c r="B2362" s="396"/>
      <c r="C2362" s="396"/>
      <c r="D2362" s="396" t="s">
        <v>2094</v>
      </c>
      <c r="E2362" s="397" t="s">
        <v>145</v>
      </c>
      <c r="F2362" s="429" t="s">
        <v>13522</v>
      </c>
      <c r="G2362" s="430">
        <v>93277</v>
      </c>
      <c r="H2362" s="431" t="s">
        <v>943</v>
      </c>
      <c r="I2362" s="430" t="s">
        <v>123</v>
      </c>
      <c r="J2362" s="396"/>
      <c r="K2362" s="432">
        <v>0.24</v>
      </c>
      <c r="L2362" s="396" t="s">
        <v>147</v>
      </c>
    </row>
    <row r="2363" spans="1:12">
      <c r="A2363" s="396"/>
      <c r="B2363" s="396"/>
      <c r="C2363" s="396"/>
      <c r="D2363" s="396" t="s">
        <v>2094</v>
      </c>
      <c r="E2363" s="397" t="s">
        <v>145</v>
      </c>
      <c r="F2363" s="429" t="s">
        <v>13522</v>
      </c>
      <c r="G2363" s="430">
        <v>93278</v>
      </c>
      <c r="H2363" s="431" t="s">
        <v>944</v>
      </c>
      <c r="I2363" s="430" t="s">
        <v>123</v>
      </c>
      <c r="J2363" s="396"/>
      <c r="K2363" s="432">
        <v>0.05</v>
      </c>
      <c r="L2363" s="396" t="s">
        <v>147</v>
      </c>
    </row>
    <row r="2364" spans="1:12">
      <c r="A2364" s="396"/>
      <c r="B2364" s="396"/>
      <c r="C2364" s="396"/>
      <c r="D2364" s="396" t="s">
        <v>2094</v>
      </c>
      <c r="E2364" s="397" t="s">
        <v>145</v>
      </c>
      <c r="F2364" s="429" t="s">
        <v>13522</v>
      </c>
      <c r="G2364" s="430">
        <v>93279</v>
      </c>
      <c r="H2364" s="431" t="s">
        <v>945</v>
      </c>
      <c r="I2364" s="430" t="s">
        <v>123</v>
      </c>
      <c r="J2364" s="396"/>
      <c r="K2364" s="432">
        <v>0.22</v>
      </c>
      <c r="L2364" s="396" t="s">
        <v>147</v>
      </c>
    </row>
    <row r="2365" spans="1:12">
      <c r="A2365" s="396"/>
      <c r="B2365" s="396"/>
      <c r="C2365" s="396"/>
      <c r="D2365" s="396" t="s">
        <v>2094</v>
      </c>
      <c r="E2365" s="397" t="s">
        <v>145</v>
      </c>
      <c r="F2365" s="429" t="s">
        <v>13522</v>
      </c>
      <c r="G2365" s="430">
        <v>93280</v>
      </c>
      <c r="H2365" s="431" t="s">
        <v>946</v>
      </c>
      <c r="I2365" s="430" t="s">
        <v>123</v>
      </c>
      <c r="J2365" s="396"/>
      <c r="K2365" s="432">
        <v>0.68</v>
      </c>
      <c r="L2365" s="396" t="s">
        <v>147</v>
      </c>
    </row>
    <row r="2366" spans="1:12">
      <c r="A2366" s="396"/>
      <c r="B2366" s="396"/>
      <c r="C2366" s="396"/>
      <c r="D2366" s="396" t="s">
        <v>2094</v>
      </c>
      <c r="E2366" s="397" t="s">
        <v>145</v>
      </c>
      <c r="F2366" s="429" t="s">
        <v>13522</v>
      </c>
      <c r="G2366" s="430">
        <v>104909</v>
      </c>
      <c r="H2366" s="431" t="s">
        <v>13159</v>
      </c>
      <c r="I2366" s="430" t="s">
        <v>123</v>
      </c>
      <c r="J2366" s="396"/>
      <c r="K2366" s="432">
        <v>0</v>
      </c>
      <c r="L2366" s="396" t="s">
        <v>147</v>
      </c>
    </row>
    <row r="2367" spans="1:12">
      <c r="A2367" s="396"/>
      <c r="B2367" s="396"/>
      <c r="C2367" s="396"/>
      <c r="D2367" s="396" t="s">
        <v>2094</v>
      </c>
      <c r="E2367" s="397" t="s">
        <v>145</v>
      </c>
      <c r="F2367" s="429" t="s">
        <v>13522</v>
      </c>
      <c r="G2367" s="430">
        <v>104910</v>
      </c>
      <c r="H2367" s="431" t="s">
        <v>13160</v>
      </c>
      <c r="I2367" s="430" t="s">
        <v>123</v>
      </c>
      <c r="J2367" s="396"/>
      <c r="K2367" s="432">
        <v>0</v>
      </c>
      <c r="L2367" s="396" t="s">
        <v>147</v>
      </c>
    </row>
    <row r="2368" spans="1:12">
      <c r="A2368" s="396"/>
      <c r="B2368" s="396"/>
      <c r="C2368" s="396"/>
      <c r="D2368" s="396" t="s">
        <v>2094</v>
      </c>
      <c r="E2368" s="397" t="s">
        <v>145</v>
      </c>
      <c r="F2368" s="429" t="s">
        <v>13522</v>
      </c>
      <c r="G2368" s="430">
        <v>104911</v>
      </c>
      <c r="H2368" s="431" t="s">
        <v>13161</v>
      </c>
      <c r="I2368" s="430" t="s">
        <v>123</v>
      </c>
      <c r="J2368" s="396"/>
      <c r="K2368" s="432">
        <v>0</v>
      </c>
      <c r="L2368" s="396" t="s">
        <v>147</v>
      </c>
    </row>
    <row r="2369" spans="1:12">
      <c r="A2369" s="396"/>
      <c r="B2369" s="396"/>
      <c r="C2369" s="396"/>
      <c r="D2369" s="396" t="s">
        <v>1472</v>
      </c>
      <c r="E2369" s="397" t="s">
        <v>145</v>
      </c>
      <c r="F2369" s="429" t="s">
        <v>13522</v>
      </c>
      <c r="G2369" s="430">
        <v>104912</v>
      </c>
      <c r="H2369" s="431" t="s">
        <v>6316</v>
      </c>
      <c r="I2369" s="430" t="s">
        <v>123</v>
      </c>
      <c r="J2369" s="396"/>
      <c r="K2369" s="432">
        <v>33.659999999999997</v>
      </c>
      <c r="L2369" s="396" t="s">
        <v>147</v>
      </c>
    </row>
    <row r="2370" spans="1:12">
      <c r="A2370" s="396"/>
      <c r="B2370" s="396"/>
      <c r="C2370" s="396"/>
      <c r="D2370" s="396" t="s">
        <v>1472</v>
      </c>
      <c r="E2370" s="397" t="s">
        <v>145</v>
      </c>
      <c r="F2370" s="429" t="s">
        <v>13522</v>
      </c>
      <c r="G2370" s="430">
        <v>102840</v>
      </c>
      <c r="H2370" s="431" t="s">
        <v>13162</v>
      </c>
      <c r="I2370" s="430" t="s">
        <v>123</v>
      </c>
      <c r="J2370" s="396"/>
      <c r="K2370" s="432">
        <v>0</v>
      </c>
      <c r="L2370" s="396" t="s">
        <v>147</v>
      </c>
    </row>
    <row r="2371" spans="1:12">
      <c r="A2371" s="396"/>
      <c r="B2371" s="396"/>
      <c r="C2371" s="396"/>
      <c r="D2371" s="396" t="s">
        <v>1472</v>
      </c>
      <c r="E2371" s="397" t="s">
        <v>145</v>
      </c>
      <c r="F2371" s="429" t="s">
        <v>13522</v>
      </c>
      <c r="G2371" s="430">
        <v>102841</v>
      </c>
      <c r="H2371" s="431" t="s">
        <v>13163</v>
      </c>
      <c r="I2371" s="430" t="s">
        <v>123</v>
      </c>
      <c r="J2371" s="396"/>
      <c r="K2371" s="432">
        <v>0</v>
      </c>
      <c r="L2371" s="396" t="s">
        <v>147</v>
      </c>
    </row>
    <row r="2372" spans="1:12">
      <c r="A2372" s="396"/>
      <c r="B2372" s="396"/>
      <c r="C2372" s="396"/>
      <c r="D2372" s="396" t="s">
        <v>1472</v>
      </c>
      <c r="E2372" s="397" t="s">
        <v>145</v>
      </c>
      <c r="F2372" s="429" t="s">
        <v>13522</v>
      </c>
      <c r="G2372" s="430">
        <v>102842</v>
      </c>
      <c r="H2372" s="431" t="s">
        <v>13164</v>
      </c>
      <c r="I2372" s="430" t="s">
        <v>123</v>
      </c>
      <c r="J2372" s="396"/>
      <c r="K2372" s="432">
        <v>0</v>
      </c>
      <c r="L2372" s="396" t="s">
        <v>147</v>
      </c>
    </row>
    <row r="2373" spans="1:12">
      <c r="A2373" s="396"/>
      <c r="B2373" s="396"/>
      <c r="C2373" s="396"/>
      <c r="D2373" s="396" t="s">
        <v>1472</v>
      </c>
      <c r="E2373" s="397" t="s">
        <v>145</v>
      </c>
      <c r="F2373" s="429" t="s">
        <v>13522</v>
      </c>
      <c r="G2373" s="430">
        <v>102843</v>
      </c>
      <c r="H2373" s="431" t="s">
        <v>1068</v>
      </c>
      <c r="I2373" s="430" t="s">
        <v>123</v>
      </c>
      <c r="J2373" s="396"/>
      <c r="K2373" s="432">
        <v>129.15</v>
      </c>
      <c r="L2373" s="396" t="s">
        <v>147</v>
      </c>
    </row>
    <row r="2374" spans="1:12">
      <c r="A2374" s="396"/>
      <c r="B2374" s="396"/>
      <c r="C2374" s="396"/>
      <c r="D2374" s="396" t="s">
        <v>1472</v>
      </c>
      <c r="E2374" s="397" t="s">
        <v>145</v>
      </c>
      <c r="F2374" s="429" t="s">
        <v>13522</v>
      </c>
      <c r="G2374" s="430">
        <v>89267</v>
      </c>
      <c r="H2374" s="431" t="s">
        <v>745</v>
      </c>
      <c r="I2374" s="430" t="s">
        <v>123</v>
      </c>
      <c r="J2374" s="396"/>
      <c r="K2374" s="432">
        <v>51.81</v>
      </c>
      <c r="L2374" s="396" t="s">
        <v>147</v>
      </c>
    </row>
    <row r="2375" spans="1:12">
      <c r="A2375" s="396"/>
      <c r="B2375" s="396"/>
      <c r="C2375" s="396"/>
      <c r="D2375" s="396" t="s">
        <v>3204</v>
      </c>
      <c r="E2375" s="397" t="s">
        <v>145</v>
      </c>
      <c r="F2375" s="429" t="s">
        <v>12976</v>
      </c>
      <c r="G2375" s="430">
        <v>89269</v>
      </c>
      <c r="H2375" s="431" t="s">
        <v>747</v>
      </c>
      <c r="I2375" s="430" t="s">
        <v>123</v>
      </c>
      <c r="J2375" s="396"/>
      <c r="K2375" s="432">
        <v>7.38</v>
      </c>
      <c r="L2375" s="396" t="s">
        <v>147</v>
      </c>
    </row>
    <row r="2376" spans="1:12">
      <c r="A2376" s="396"/>
      <c r="B2376" s="396"/>
      <c r="C2376" s="396"/>
      <c r="D2376" s="396" t="s">
        <v>2134</v>
      </c>
      <c r="E2376" s="397" t="s">
        <v>145</v>
      </c>
      <c r="F2376" s="429" t="s">
        <v>12976</v>
      </c>
      <c r="G2376" s="430">
        <v>89268</v>
      </c>
      <c r="H2376" s="431" t="s">
        <v>746</v>
      </c>
      <c r="I2376" s="430" t="s">
        <v>123</v>
      </c>
      <c r="J2376" s="396"/>
      <c r="K2376" s="432">
        <v>18.260000000000002</v>
      </c>
      <c r="L2376" s="396" t="s">
        <v>147</v>
      </c>
    </row>
    <row r="2377" spans="1:12">
      <c r="A2377" s="396"/>
      <c r="B2377" s="396"/>
      <c r="C2377" s="396"/>
      <c r="D2377" s="396" t="s">
        <v>2326</v>
      </c>
      <c r="E2377" s="397" t="s">
        <v>145</v>
      </c>
      <c r="F2377" s="429" t="s">
        <v>13086</v>
      </c>
      <c r="G2377" s="430">
        <v>89270</v>
      </c>
      <c r="H2377" s="431" t="s">
        <v>748</v>
      </c>
      <c r="I2377" s="430" t="s">
        <v>123</v>
      </c>
      <c r="J2377" s="396"/>
      <c r="K2377" s="432">
        <v>83.29</v>
      </c>
      <c r="L2377" s="396" t="s">
        <v>147</v>
      </c>
    </row>
    <row r="2378" spans="1:12">
      <c r="A2378" s="396"/>
      <c r="B2378" s="396"/>
      <c r="C2378" s="396"/>
      <c r="D2378" s="396" t="s">
        <v>2326</v>
      </c>
      <c r="E2378" s="397" t="s">
        <v>145</v>
      </c>
      <c r="F2378" s="429" t="s">
        <v>13086</v>
      </c>
      <c r="G2378" s="430">
        <v>89271</v>
      </c>
      <c r="H2378" s="431" t="s">
        <v>749</v>
      </c>
      <c r="I2378" s="430" t="s">
        <v>123</v>
      </c>
      <c r="J2378" s="396"/>
      <c r="K2378" s="432">
        <v>27.83</v>
      </c>
      <c r="L2378" s="396" t="s">
        <v>147</v>
      </c>
    </row>
    <row r="2379" spans="1:12">
      <c r="A2379" s="396"/>
      <c r="B2379" s="396"/>
      <c r="C2379" s="396"/>
      <c r="D2379" s="396" t="s">
        <v>2326</v>
      </c>
      <c r="E2379" s="397" t="s">
        <v>145</v>
      </c>
      <c r="F2379" s="429" t="s">
        <v>13086</v>
      </c>
      <c r="G2379" s="430">
        <v>93283</v>
      </c>
      <c r="H2379" s="431" t="s">
        <v>947</v>
      </c>
      <c r="I2379" s="430" t="s">
        <v>123</v>
      </c>
      <c r="J2379" s="396"/>
      <c r="K2379" s="432">
        <v>99.64</v>
      </c>
      <c r="L2379" s="396" t="s">
        <v>147</v>
      </c>
    </row>
    <row r="2380" spans="1:12">
      <c r="A2380" s="396"/>
      <c r="B2380" s="396"/>
      <c r="C2380" s="396"/>
      <c r="D2380" s="396" t="s">
        <v>2326</v>
      </c>
      <c r="E2380" s="397" t="s">
        <v>145</v>
      </c>
      <c r="F2380" s="429" t="s">
        <v>13086</v>
      </c>
      <c r="G2380" s="430">
        <v>93296</v>
      </c>
      <c r="H2380" s="431" t="s">
        <v>951</v>
      </c>
      <c r="I2380" s="430" t="s">
        <v>123</v>
      </c>
      <c r="J2380" s="396"/>
      <c r="K2380" s="432">
        <v>14.19</v>
      </c>
      <c r="L2380" s="396" t="s">
        <v>147</v>
      </c>
    </row>
    <row r="2381" spans="1:12">
      <c r="A2381" s="396"/>
      <c r="B2381" s="396"/>
      <c r="C2381" s="396"/>
      <c r="D2381" s="396" t="s">
        <v>3204</v>
      </c>
      <c r="E2381" s="397" t="s">
        <v>145</v>
      </c>
      <c r="F2381" s="429" t="s">
        <v>12976</v>
      </c>
      <c r="G2381" s="430">
        <v>93284</v>
      </c>
      <c r="H2381" s="431" t="s">
        <v>948</v>
      </c>
      <c r="I2381" s="430" t="s">
        <v>123</v>
      </c>
      <c r="J2381" s="396"/>
      <c r="K2381" s="432">
        <v>35.119999999999997</v>
      </c>
      <c r="L2381" s="396" t="s">
        <v>147</v>
      </c>
    </row>
    <row r="2382" spans="1:12">
      <c r="A2382" s="396"/>
      <c r="B2382" s="396"/>
      <c r="C2382" s="396"/>
      <c r="D2382" s="396" t="s">
        <v>3204</v>
      </c>
      <c r="E2382" s="397" t="s">
        <v>145</v>
      </c>
      <c r="F2382" s="429" t="s">
        <v>12976</v>
      </c>
      <c r="G2382" s="430">
        <v>93285</v>
      </c>
      <c r="H2382" s="431" t="s">
        <v>949</v>
      </c>
      <c r="I2382" s="430" t="s">
        <v>123</v>
      </c>
      <c r="J2382" s="396"/>
      <c r="K2382" s="432">
        <v>160.16999999999999</v>
      </c>
      <c r="L2382" s="396" t="s">
        <v>147</v>
      </c>
    </row>
    <row r="2383" spans="1:12">
      <c r="A2383" s="396"/>
      <c r="B2383" s="396"/>
      <c r="C2383" s="396"/>
      <c r="D2383" s="396" t="s">
        <v>2109</v>
      </c>
      <c r="E2383" s="397" t="s">
        <v>145</v>
      </c>
      <c r="F2383" s="429" t="s">
        <v>13086</v>
      </c>
      <c r="G2383" s="430">
        <v>93286</v>
      </c>
      <c r="H2383" s="431" t="s">
        <v>950</v>
      </c>
      <c r="I2383" s="430" t="s">
        <v>123</v>
      </c>
      <c r="J2383" s="396"/>
      <c r="K2383" s="432">
        <v>11.44</v>
      </c>
      <c r="L2383" s="396" t="s">
        <v>147</v>
      </c>
    </row>
    <row r="2384" spans="1:12">
      <c r="A2384" s="396"/>
      <c r="B2384" s="396"/>
      <c r="C2384" s="396"/>
      <c r="D2384" s="396" t="s">
        <v>2326</v>
      </c>
      <c r="E2384" s="397" t="s">
        <v>145</v>
      </c>
      <c r="F2384" s="429" t="s">
        <v>13086</v>
      </c>
      <c r="G2384" s="430">
        <v>104706</v>
      </c>
      <c r="H2384" s="431" t="s">
        <v>13165</v>
      </c>
      <c r="I2384" s="430" t="s">
        <v>123</v>
      </c>
      <c r="J2384" s="396"/>
      <c r="K2384" s="432">
        <v>0</v>
      </c>
      <c r="L2384" s="396" t="s">
        <v>147</v>
      </c>
    </row>
    <row r="2385" spans="1:12">
      <c r="A2385" s="396"/>
      <c r="B2385" s="396"/>
      <c r="C2385" s="396"/>
      <c r="D2385" s="396" t="s">
        <v>2326</v>
      </c>
      <c r="E2385" s="397" t="s">
        <v>145</v>
      </c>
      <c r="F2385" s="429" t="s">
        <v>13086</v>
      </c>
      <c r="G2385" s="430">
        <v>104707</v>
      </c>
      <c r="H2385" s="431" t="s">
        <v>13166</v>
      </c>
      <c r="I2385" s="430" t="s">
        <v>123</v>
      </c>
      <c r="J2385" s="396"/>
      <c r="K2385" s="432">
        <v>0</v>
      </c>
      <c r="L2385" s="396" t="s">
        <v>147</v>
      </c>
    </row>
    <row r="2386" spans="1:12">
      <c r="A2386" s="396"/>
      <c r="B2386" s="396"/>
      <c r="C2386" s="396"/>
      <c r="D2386" s="396" t="s">
        <v>2326</v>
      </c>
      <c r="E2386" s="397" t="s">
        <v>145</v>
      </c>
      <c r="F2386" s="429" t="s">
        <v>13086</v>
      </c>
      <c r="G2386" s="430">
        <v>104708</v>
      </c>
      <c r="H2386" s="431" t="s">
        <v>13167</v>
      </c>
      <c r="I2386" s="430" t="s">
        <v>123</v>
      </c>
      <c r="J2386" s="396"/>
      <c r="K2386" s="432">
        <v>0</v>
      </c>
      <c r="L2386" s="396" t="s">
        <v>147</v>
      </c>
    </row>
    <row r="2387" spans="1:12">
      <c r="A2387" s="396"/>
      <c r="B2387" s="396"/>
      <c r="C2387" s="396"/>
      <c r="D2387" s="396" t="s">
        <v>2134</v>
      </c>
      <c r="E2387" s="397" t="s">
        <v>145</v>
      </c>
      <c r="F2387" s="429" t="s">
        <v>12976</v>
      </c>
      <c r="G2387" s="430">
        <v>104709</v>
      </c>
      <c r="H2387" s="431" t="s">
        <v>1111</v>
      </c>
      <c r="I2387" s="430" t="s">
        <v>123</v>
      </c>
      <c r="J2387" s="396"/>
      <c r="K2387" s="432">
        <v>1122.17</v>
      </c>
      <c r="L2387" s="396" t="s">
        <v>147</v>
      </c>
    </row>
    <row r="2388" spans="1:12">
      <c r="A2388" s="396"/>
      <c r="B2388" s="396"/>
      <c r="C2388" s="396"/>
      <c r="D2388" s="396" t="s">
        <v>3345</v>
      </c>
      <c r="E2388" s="397" t="s">
        <v>145</v>
      </c>
      <c r="F2388" s="429" t="s">
        <v>12976</v>
      </c>
      <c r="G2388" s="430">
        <v>104903</v>
      </c>
      <c r="H2388" s="431" t="s">
        <v>13168</v>
      </c>
      <c r="I2388" s="430" t="s">
        <v>123</v>
      </c>
      <c r="J2388" s="396"/>
      <c r="K2388" s="432">
        <v>0</v>
      </c>
      <c r="L2388" s="396" t="s">
        <v>147</v>
      </c>
    </row>
    <row r="2389" spans="1:12">
      <c r="A2389" s="396"/>
      <c r="B2389" s="396"/>
      <c r="C2389" s="396"/>
      <c r="D2389" s="396" t="s">
        <v>2326</v>
      </c>
      <c r="E2389" s="397" t="s">
        <v>145</v>
      </c>
      <c r="F2389" s="429" t="s">
        <v>13086</v>
      </c>
      <c r="G2389" s="430">
        <v>104904</v>
      </c>
      <c r="H2389" s="431" t="s">
        <v>13169</v>
      </c>
      <c r="I2389" s="430" t="s">
        <v>123</v>
      </c>
      <c r="J2389" s="396"/>
      <c r="K2389" s="432">
        <v>0</v>
      </c>
      <c r="L2389" s="396" t="s">
        <v>147</v>
      </c>
    </row>
    <row r="2390" spans="1:12">
      <c r="A2390" s="396"/>
      <c r="B2390" s="396"/>
      <c r="C2390" s="396"/>
      <c r="D2390" s="396" t="s">
        <v>2326</v>
      </c>
      <c r="E2390" s="397" t="s">
        <v>145</v>
      </c>
      <c r="F2390" s="429" t="s">
        <v>13086</v>
      </c>
      <c r="G2390" s="430">
        <v>104905</v>
      </c>
      <c r="H2390" s="431" t="s">
        <v>13170</v>
      </c>
      <c r="I2390" s="430" t="s">
        <v>123</v>
      </c>
      <c r="J2390" s="396"/>
      <c r="K2390" s="432">
        <v>0</v>
      </c>
      <c r="L2390" s="396" t="s">
        <v>147</v>
      </c>
    </row>
    <row r="2391" spans="1:12">
      <c r="A2391" s="396"/>
      <c r="B2391" s="396"/>
      <c r="C2391" s="396"/>
      <c r="D2391" s="396" t="s">
        <v>2326</v>
      </c>
      <c r="E2391" s="397" t="s">
        <v>145</v>
      </c>
      <c r="F2391" s="429" t="s">
        <v>13086</v>
      </c>
      <c r="G2391" s="430">
        <v>104906</v>
      </c>
      <c r="H2391" s="431" t="s">
        <v>6315</v>
      </c>
      <c r="I2391" s="430" t="s">
        <v>123</v>
      </c>
      <c r="J2391" s="396"/>
      <c r="K2391" s="432">
        <v>94.71</v>
      </c>
      <c r="L2391" s="396" t="s">
        <v>147</v>
      </c>
    </row>
    <row r="2392" spans="1:12">
      <c r="A2392" s="396"/>
      <c r="B2392" s="396"/>
      <c r="C2392" s="396"/>
      <c r="D2392" s="396" t="s">
        <v>2326</v>
      </c>
      <c r="E2392" s="397" t="s">
        <v>145</v>
      </c>
      <c r="F2392" s="429" t="s">
        <v>13086</v>
      </c>
      <c r="G2392" s="430">
        <v>102846</v>
      </c>
      <c r="H2392" s="431" t="s">
        <v>13171</v>
      </c>
      <c r="I2392" s="430" t="s">
        <v>123</v>
      </c>
      <c r="J2392" s="396"/>
      <c r="K2392" s="432">
        <v>0</v>
      </c>
      <c r="L2392" s="396" t="s">
        <v>147</v>
      </c>
    </row>
    <row r="2393" spans="1:12">
      <c r="A2393" s="396"/>
      <c r="B2393" s="396"/>
      <c r="C2393" s="396"/>
      <c r="D2393" s="396" t="s">
        <v>2149</v>
      </c>
      <c r="E2393" s="397" t="s">
        <v>145</v>
      </c>
      <c r="F2393" s="429" t="s">
        <v>12976</v>
      </c>
      <c r="G2393" s="430">
        <v>102847</v>
      </c>
      <c r="H2393" s="431" t="s">
        <v>13172</v>
      </c>
      <c r="I2393" s="430" t="s">
        <v>123</v>
      </c>
      <c r="J2393" s="396"/>
      <c r="K2393" s="432">
        <v>0</v>
      </c>
      <c r="L2393" s="396" t="s">
        <v>147</v>
      </c>
    </row>
    <row r="2394" spans="1:12">
      <c r="A2394" s="396"/>
      <c r="B2394" s="396"/>
      <c r="C2394" s="396"/>
      <c r="D2394" s="396" t="s">
        <v>2149</v>
      </c>
      <c r="E2394" s="397" t="s">
        <v>145</v>
      </c>
      <c r="F2394" s="429" t="s">
        <v>12976</v>
      </c>
      <c r="G2394" s="430">
        <v>102848</v>
      </c>
      <c r="H2394" s="431" t="s">
        <v>13173</v>
      </c>
      <c r="I2394" s="430" t="s">
        <v>123</v>
      </c>
      <c r="J2394" s="396"/>
      <c r="K2394" s="432">
        <v>0</v>
      </c>
      <c r="L2394" s="396" t="s">
        <v>147</v>
      </c>
    </row>
    <row r="2395" spans="1:12">
      <c r="A2395" s="396"/>
      <c r="B2395" s="396"/>
      <c r="C2395" s="396"/>
      <c r="D2395" s="396" t="s">
        <v>2326</v>
      </c>
      <c r="E2395" s="397" t="s">
        <v>145</v>
      </c>
      <c r="F2395" s="429" t="s">
        <v>13086</v>
      </c>
      <c r="G2395" s="430">
        <v>102849</v>
      </c>
      <c r="H2395" s="431" t="s">
        <v>1069</v>
      </c>
      <c r="I2395" s="430" t="s">
        <v>123</v>
      </c>
      <c r="J2395" s="396"/>
      <c r="K2395" s="432">
        <v>63.14</v>
      </c>
      <c r="L2395" s="396" t="s">
        <v>147</v>
      </c>
    </row>
    <row r="2396" spans="1:12">
      <c r="A2396" s="396"/>
      <c r="B2396" s="396"/>
      <c r="C2396" s="396"/>
      <c r="D2396" s="396" t="s">
        <v>2326</v>
      </c>
      <c r="E2396" s="397" t="s">
        <v>145</v>
      </c>
      <c r="F2396" s="429" t="s">
        <v>13086</v>
      </c>
      <c r="G2396" s="430">
        <v>102852</v>
      </c>
      <c r="H2396" s="431" t="s">
        <v>13174</v>
      </c>
      <c r="I2396" s="430" t="s">
        <v>123</v>
      </c>
      <c r="J2396" s="396"/>
      <c r="K2396" s="432">
        <v>0</v>
      </c>
      <c r="L2396" s="396" t="s">
        <v>147</v>
      </c>
    </row>
    <row r="2397" spans="1:12">
      <c r="A2397" s="396"/>
      <c r="B2397" s="396"/>
      <c r="C2397" s="396"/>
      <c r="D2397" s="396" t="s">
        <v>2326</v>
      </c>
      <c r="E2397" s="397" t="s">
        <v>145</v>
      </c>
      <c r="F2397" s="429" t="s">
        <v>13086</v>
      </c>
      <c r="G2397" s="430">
        <v>102853</v>
      </c>
      <c r="H2397" s="431" t="s">
        <v>13175</v>
      </c>
      <c r="I2397" s="430" t="s">
        <v>123</v>
      </c>
      <c r="J2397" s="396"/>
      <c r="K2397" s="432">
        <v>0</v>
      </c>
      <c r="L2397" s="396" t="s">
        <v>147</v>
      </c>
    </row>
    <row r="2398" spans="1:12">
      <c r="A2398" s="396"/>
      <c r="B2398" s="396"/>
      <c r="C2398" s="396"/>
      <c r="D2398" s="396" t="s">
        <v>2326</v>
      </c>
      <c r="E2398" s="397" t="s">
        <v>145</v>
      </c>
      <c r="F2398" s="429" t="s">
        <v>13086</v>
      </c>
      <c r="G2398" s="430">
        <v>102854</v>
      </c>
      <c r="H2398" s="431" t="s">
        <v>13176</v>
      </c>
      <c r="I2398" s="430" t="s">
        <v>123</v>
      </c>
      <c r="J2398" s="396"/>
      <c r="K2398" s="432">
        <v>0</v>
      </c>
      <c r="L2398" s="396" t="s">
        <v>147</v>
      </c>
    </row>
    <row r="2399" spans="1:12">
      <c r="A2399" s="396"/>
      <c r="B2399" s="396"/>
      <c r="C2399" s="396"/>
      <c r="D2399" s="396" t="s">
        <v>2001</v>
      </c>
      <c r="E2399" s="397" t="s">
        <v>145</v>
      </c>
      <c r="F2399" s="429" t="s">
        <v>12976</v>
      </c>
      <c r="G2399" s="430">
        <v>102855</v>
      </c>
      <c r="H2399" s="431" t="s">
        <v>1070</v>
      </c>
      <c r="I2399" s="430" t="s">
        <v>123</v>
      </c>
      <c r="J2399" s="396"/>
      <c r="K2399" s="432">
        <v>63.14</v>
      </c>
      <c r="L2399" s="396" t="s">
        <v>147</v>
      </c>
    </row>
    <row r="2400" spans="1:12">
      <c r="A2400" s="396"/>
      <c r="B2400" s="396"/>
      <c r="C2400" s="396"/>
      <c r="D2400" s="396" t="s">
        <v>3454</v>
      </c>
      <c r="E2400" s="397" t="s">
        <v>145</v>
      </c>
      <c r="F2400" s="429" t="s">
        <v>12976</v>
      </c>
      <c r="G2400" s="430">
        <v>106242</v>
      </c>
      <c r="H2400" s="431" t="s">
        <v>15924</v>
      </c>
      <c r="I2400" s="430" t="s">
        <v>123</v>
      </c>
      <c r="J2400" s="396"/>
      <c r="K2400" s="432">
        <v>45.98</v>
      </c>
      <c r="L2400" s="396" t="s">
        <v>147</v>
      </c>
    </row>
    <row r="2401" spans="1:12">
      <c r="A2401" s="396"/>
      <c r="B2401" s="396"/>
      <c r="C2401" s="396"/>
      <c r="D2401" s="396" t="s">
        <v>2326</v>
      </c>
      <c r="E2401" s="397" t="s">
        <v>145</v>
      </c>
      <c r="F2401" s="429" t="s">
        <v>13086</v>
      </c>
      <c r="G2401" s="430">
        <v>106245</v>
      </c>
      <c r="H2401" s="431" t="s">
        <v>15925</v>
      </c>
      <c r="I2401" s="430" t="s">
        <v>123</v>
      </c>
      <c r="J2401" s="396"/>
      <c r="K2401" s="432">
        <v>6.3</v>
      </c>
      <c r="L2401" s="396" t="s">
        <v>147</v>
      </c>
    </row>
    <row r="2402" spans="1:12">
      <c r="A2402" s="396"/>
      <c r="B2402" s="396"/>
      <c r="C2402" s="396"/>
      <c r="D2402" s="396" t="s">
        <v>2326</v>
      </c>
      <c r="E2402" s="397" t="s">
        <v>145</v>
      </c>
      <c r="F2402" s="429" t="s">
        <v>13086</v>
      </c>
      <c r="G2402" s="430">
        <v>106243</v>
      </c>
      <c r="H2402" s="431" t="s">
        <v>15926</v>
      </c>
      <c r="I2402" s="430" t="s">
        <v>123</v>
      </c>
      <c r="J2402" s="396"/>
      <c r="K2402" s="432">
        <v>15.55</v>
      </c>
      <c r="L2402" s="396" t="s">
        <v>147</v>
      </c>
    </row>
    <row r="2403" spans="1:12">
      <c r="A2403" s="396"/>
      <c r="B2403" s="396"/>
      <c r="C2403" s="396"/>
      <c r="D2403" s="396" t="s">
        <v>2326</v>
      </c>
      <c r="E2403" s="397" t="s">
        <v>145</v>
      </c>
      <c r="F2403" s="429" t="s">
        <v>13086</v>
      </c>
      <c r="G2403" s="430">
        <v>106244</v>
      </c>
      <c r="H2403" s="431" t="s">
        <v>15927</v>
      </c>
      <c r="I2403" s="430" t="s">
        <v>123</v>
      </c>
      <c r="J2403" s="396"/>
      <c r="K2403" s="432">
        <v>72.12</v>
      </c>
      <c r="L2403" s="396" t="s">
        <v>147</v>
      </c>
    </row>
    <row r="2404" spans="1:12">
      <c r="A2404" s="396"/>
      <c r="B2404" s="396"/>
      <c r="C2404" s="396"/>
      <c r="D2404" s="396" t="s">
        <v>2326</v>
      </c>
      <c r="E2404" s="397" t="s">
        <v>145</v>
      </c>
      <c r="F2404" s="429" t="s">
        <v>13086</v>
      </c>
      <c r="G2404" s="430">
        <v>106246</v>
      </c>
      <c r="H2404" s="431" t="s">
        <v>15928</v>
      </c>
      <c r="I2404" s="430" t="s">
        <v>123</v>
      </c>
      <c r="J2404" s="396"/>
      <c r="K2404" s="432">
        <v>151.41999999999999</v>
      </c>
      <c r="L2404" s="396" t="s">
        <v>147</v>
      </c>
    </row>
    <row r="2405" spans="1:12">
      <c r="A2405" s="396"/>
      <c r="B2405" s="396"/>
      <c r="C2405" s="396"/>
      <c r="D2405" s="396" t="s">
        <v>3455</v>
      </c>
      <c r="E2405" s="397" t="s">
        <v>145</v>
      </c>
      <c r="F2405" s="429" t="s">
        <v>13786</v>
      </c>
      <c r="G2405" s="430">
        <v>93397</v>
      </c>
      <c r="H2405" s="431" t="s">
        <v>952</v>
      </c>
      <c r="I2405" s="430" t="s">
        <v>123</v>
      </c>
      <c r="J2405" s="396"/>
      <c r="K2405" s="432">
        <v>25.23</v>
      </c>
      <c r="L2405" s="396" t="s">
        <v>147</v>
      </c>
    </row>
    <row r="2406" spans="1:12">
      <c r="A2406" s="396"/>
      <c r="B2406" s="396"/>
      <c r="C2406" s="396"/>
      <c r="D2406" s="396" t="s">
        <v>3455</v>
      </c>
      <c r="E2406" s="397" t="s">
        <v>145</v>
      </c>
      <c r="F2406" s="429" t="s">
        <v>13786</v>
      </c>
      <c r="G2406" s="430">
        <v>93399</v>
      </c>
      <c r="H2406" s="431" t="s">
        <v>6299</v>
      </c>
      <c r="I2406" s="430" t="s">
        <v>123</v>
      </c>
      <c r="J2406" s="396"/>
      <c r="K2406" s="432">
        <v>3.84</v>
      </c>
      <c r="L2406" s="396" t="s">
        <v>147</v>
      </c>
    </row>
    <row r="2407" spans="1:12">
      <c r="A2407" s="396"/>
      <c r="B2407" s="396"/>
      <c r="C2407" s="396"/>
      <c r="D2407" s="396" t="s">
        <v>3584</v>
      </c>
      <c r="E2407" s="397" t="s">
        <v>145</v>
      </c>
      <c r="F2407" s="429" t="s">
        <v>13573</v>
      </c>
      <c r="G2407" s="430">
        <v>93398</v>
      </c>
      <c r="H2407" s="431" t="s">
        <v>953</v>
      </c>
      <c r="I2407" s="430" t="s">
        <v>123</v>
      </c>
      <c r="J2407" s="396"/>
      <c r="K2407" s="432">
        <v>9.52</v>
      </c>
      <c r="L2407" s="396" t="s">
        <v>147</v>
      </c>
    </row>
    <row r="2408" spans="1:12">
      <c r="A2408" s="396"/>
      <c r="B2408" s="396"/>
      <c r="C2408" s="396"/>
      <c r="D2408" s="396" t="s">
        <v>3584</v>
      </c>
      <c r="E2408" s="397" t="s">
        <v>145</v>
      </c>
      <c r="F2408" s="429" t="s">
        <v>13573</v>
      </c>
      <c r="G2408" s="430">
        <v>93400</v>
      </c>
      <c r="H2408" s="431" t="s">
        <v>954</v>
      </c>
      <c r="I2408" s="430" t="s">
        <v>123</v>
      </c>
      <c r="J2408" s="396"/>
      <c r="K2408" s="432">
        <v>43.78</v>
      </c>
      <c r="L2408" s="396" t="s">
        <v>147</v>
      </c>
    </row>
    <row r="2409" spans="1:12">
      <c r="A2409" s="396"/>
      <c r="B2409" s="396"/>
      <c r="C2409" s="396"/>
      <c r="D2409" s="396" t="s">
        <v>3584</v>
      </c>
      <c r="E2409" s="397" t="s">
        <v>145</v>
      </c>
      <c r="F2409" s="429" t="s">
        <v>13573</v>
      </c>
      <c r="G2409" s="430">
        <v>93401</v>
      </c>
      <c r="H2409" s="431" t="s">
        <v>955</v>
      </c>
      <c r="I2409" s="430" t="s">
        <v>123</v>
      </c>
      <c r="J2409" s="396"/>
      <c r="K2409" s="432">
        <v>151.69999999999999</v>
      </c>
      <c r="L2409" s="396" t="s">
        <v>147</v>
      </c>
    </row>
    <row r="2410" spans="1:12">
      <c r="A2410" s="396"/>
      <c r="B2410" s="396"/>
      <c r="C2410" s="396"/>
      <c r="D2410" s="396" t="s">
        <v>3584</v>
      </c>
      <c r="E2410" s="397" t="s">
        <v>145</v>
      </c>
      <c r="F2410" s="429" t="s">
        <v>13573</v>
      </c>
      <c r="G2410" s="430">
        <v>89259</v>
      </c>
      <c r="H2410" s="431" t="s">
        <v>739</v>
      </c>
      <c r="I2410" s="430" t="s">
        <v>123</v>
      </c>
      <c r="J2410" s="396"/>
      <c r="K2410" s="432">
        <v>27.52</v>
      </c>
      <c r="L2410" s="396" t="s">
        <v>147</v>
      </c>
    </row>
    <row r="2411" spans="1:12">
      <c r="A2411" s="396"/>
      <c r="B2411" s="396"/>
      <c r="C2411" s="396"/>
      <c r="D2411" s="396" t="s">
        <v>3584</v>
      </c>
      <c r="E2411" s="397" t="s">
        <v>145</v>
      </c>
      <c r="F2411" s="429" t="s">
        <v>13573</v>
      </c>
      <c r="G2411" s="430">
        <v>91466</v>
      </c>
      <c r="H2411" s="431" t="s">
        <v>874</v>
      </c>
      <c r="I2411" s="430" t="s">
        <v>123</v>
      </c>
      <c r="J2411" s="396"/>
      <c r="K2411" s="432">
        <v>4.08</v>
      </c>
      <c r="L2411" s="396" t="s">
        <v>147</v>
      </c>
    </row>
    <row r="2412" spans="1:12">
      <c r="A2412" s="396"/>
      <c r="B2412" s="396"/>
      <c r="C2412" s="396"/>
      <c r="D2412" s="396" t="s">
        <v>3584</v>
      </c>
      <c r="E2412" s="397" t="s">
        <v>145</v>
      </c>
      <c r="F2412" s="429" t="s">
        <v>13573</v>
      </c>
      <c r="G2412" s="430">
        <v>89260</v>
      </c>
      <c r="H2412" s="431" t="s">
        <v>740</v>
      </c>
      <c r="I2412" s="430" t="s">
        <v>123</v>
      </c>
      <c r="J2412" s="396"/>
      <c r="K2412" s="432">
        <v>10.119999999999999</v>
      </c>
      <c r="L2412" s="396" t="s">
        <v>147</v>
      </c>
    </row>
    <row r="2413" spans="1:12">
      <c r="A2413" s="396"/>
      <c r="B2413" s="396"/>
      <c r="C2413" s="396"/>
      <c r="D2413" s="396" t="s">
        <v>3584</v>
      </c>
      <c r="E2413" s="397" t="s">
        <v>145</v>
      </c>
      <c r="F2413" s="429" t="s">
        <v>13573</v>
      </c>
      <c r="G2413" s="430">
        <v>89262</v>
      </c>
      <c r="H2413" s="431" t="s">
        <v>741</v>
      </c>
      <c r="I2413" s="430" t="s">
        <v>123</v>
      </c>
      <c r="J2413" s="396"/>
      <c r="K2413" s="432">
        <v>46.64</v>
      </c>
      <c r="L2413" s="396" t="s">
        <v>147</v>
      </c>
    </row>
    <row r="2414" spans="1:12">
      <c r="A2414" s="396"/>
      <c r="B2414" s="396"/>
      <c r="C2414" s="396"/>
      <c r="D2414" s="396" t="s">
        <v>3584</v>
      </c>
      <c r="E2414" s="397" t="s">
        <v>145</v>
      </c>
      <c r="F2414" s="429" t="s">
        <v>13573</v>
      </c>
      <c r="G2414" s="430">
        <v>91467</v>
      </c>
      <c r="H2414" s="431" t="s">
        <v>875</v>
      </c>
      <c r="I2414" s="430" t="s">
        <v>123</v>
      </c>
      <c r="J2414" s="396"/>
      <c r="K2414" s="432">
        <v>151.69999999999999</v>
      </c>
      <c r="L2414" s="396" t="s">
        <v>147</v>
      </c>
    </row>
    <row r="2415" spans="1:12">
      <c r="A2415" s="396"/>
      <c r="B2415" s="396"/>
      <c r="C2415" s="396"/>
      <c r="D2415" s="396" t="s">
        <v>3584</v>
      </c>
      <c r="E2415" s="397" t="s">
        <v>145</v>
      </c>
      <c r="F2415" s="429" t="s">
        <v>13573</v>
      </c>
      <c r="G2415" s="430">
        <v>105839</v>
      </c>
      <c r="H2415" s="431" t="s">
        <v>13177</v>
      </c>
      <c r="I2415" s="430" t="s">
        <v>123</v>
      </c>
      <c r="J2415" s="396"/>
      <c r="K2415" s="432">
        <v>0</v>
      </c>
      <c r="L2415" s="396" t="s">
        <v>147</v>
      </c>
    </row>
    <row r="2416" spans="1:12">
      <c r="A2416" s="396"/>
      <c r="B2416" s="396"/>
      <c r="C2416" s="396"/>
      <c r="D2416" s="396" t="s">
        <v>3584</v>
      </c>
      <c r="E2416" s="397" t="s">
        <v>145</v>
      </c>
      <c r="F2416" s="429" t="s">
        <v>13573</v>
      </c>
      <c r="G2416" s="430">
        <v>105842</v>
      </c>
      <c r="H2416" s="431" t="s">
        <v>13178</v>
      </c>
      <c r="I2416" s="430" t="s">
        <v>123</v>
      </c>
      <c r="J2416" s="396"/>
      <c r="K2416" s="432">
        <v>0</v>
      </c>
      <c r="L2416" s="396" t="s">
        <v>147</v>
      </c>
    </row>
    <row r="2417" spans="1:12">
      <c r="A2417" s="396"/>
      <c r="B2417" s="396"/>
      <c r="C2417" s="396"/>
      <c r="D2417" s="396" t="s">
        <v>3584</v>
      </c>
      <c r="E2417" s="397" t="s">
        <v>145</v>
      </c>
      <c r="F2417" s="429" t="s">
        <v>13573</v>
      </c>
      <c r="G2417" s="430">
        <v>105840</v>
      </c>
      <c r="H2417" s="431" t="s">
        <v>13179</v>
      </c>
      <c r="I2417" s="430" t="s">
        <v>123</v>
      </c>
      <c r="J2417" s="396"/>
      <c r="K2417" s="432">
        <v>0</v>
      </c>
      <c r="L2417" s="396" t="s">
        <v>147</v>
      </c>
    </row>
    <row r="2418" spans="1:12">
      <c r="A2418" s="396"/>
      <c r="B2418" s="396"/>
      <c r="C2418" s="396"/>
      <c r="D2418" s="396" t="s">
        <v>3584</v>
      </c>
      <c r="E2418" s="397" t="s">
        <v>145</v>
      </c>
      <c r="F2418" s="429" t="s">
        <v>13573</v>
      </c>
      <c r="G2418" s="430">
        <v>105841</v>
      </c>
      <c r="H2418" s="431" t="s">
        <v>13180</v>
      </c>
      <c r="I2418" s="430" t="s">
        <v>123</v>
      </c>
      <c r="J2418" s="396"/>
      <c r="K2418" s="432">
        <v>0</v>
      </c>
      <c r="L2418" s="396" t="s">
        <v>147</v>
      </c>
    </row>
    <row r="2419" spans="1:12">
      <c r="A2419" s="396"/>
      <c r="B2419" s="396"/>
      <c r="C2419" s="396"/>
      <c r="D2419" s="396" t="s">
        <v>3584</v>
      </c>
      <c r="E2419" s="397" t="s">
        <v>145</v>
      </c>
      <c r="F2419" s="429" t="s">
        <v>13573</v>
      </c>
      <c r="G2419" s="430">
        <v>105843</v>
      </c>
      <c r="H2419" s="431" t="s">
        <v>13181</v>
      </c>
      <c r="I2419" s="430" t="s">
        <v>123</v>
      </c>
      <c r="J2419" s="396"/>
      <c r="K2419" s="432">
        <v>79.84</v>
      </c>
      <c r="L2419" s="396" t="s">
        <v>147</v>
      </c>
    </row>
    <row r="2420" spans="1:12">
      <c r="A2420" s="396"/>
      <c r="B2420" s="396"/>
      <c r="C2420" s="396"/>
      <c r="D2420" s="396" t="s">
        <v>3584</v>
      </c>
      <c r="E2420" s="397" t="s">
        <v>145</v>
      </c>
      <c r="F2420" s="429" t="s">
        <v>13573</v>
      </c>
      <c r="G2420" s="430">
        <v>91629</v>
      </c>
      <c r="H2420" s="431" t="s">
        <v>880</v>
      </c>
      <c r="I2420" s="430" t="s">
        <v>123</v>
      </c>
      <c r="J2420" s="396"/>
      <c r="K2420" s="432">
        <v>21.8</v>
      </c>
      <c r="L2420" s="396" t="s">
        <v>147</v>
      </c>
    </row>
    <row r="2421" spans="1:12">
      <c r="A2421" s="396"/>
      <c r="B2421" s="396"/>
      <c r="C2421" s="396"/>
      <c r="D2421" s="396" t="s">
        <v>3584</v>
      </c>
      <c r="E2421" s="397" t="s">
        <v>145</v>
      </c>
      <c r="F2421" s="429" t="s">
        <v>13573</v>
      </c>
      <c r="G2421" s="430">
        <v>91631</v>
      </c>
      <c r="H2421" s="431" t="s">
        <v>882</v>
      </c>
      <c r="I2421" s="430" t="s">
        <v>123</v>
      </c>
      <c r="J2421" s="396"/>
      <c r="K2421" s="432">
        <v>3.27</v>
      </c>
      <c r="L2421" s="396" t="s">
        <v>147</v>
      </c>
    </row>
    <row r="2422" spans="1:12">
      <c r="A2422" s="396"/>
      <c r="B2422" s="396"/>
      <c r="C2422" s="396"/>
      <c r="D2422" s="396" t="s">
        <v>3584</v>
      </c>
      <c r="E2422" s="397" t="s">
        <v>145</v>
      </c>
      <c r="F2422" s="429" t="s">
        <v>13573</v>
      </c>
      <c r="G2422" s="430">
        <v>91630</v>
      </c>
      <c r="H2422" s="431" t="s">
        <v>881</v>
      </c>
      <c r="I2422" s="430" t="s">
        <v>123</v>
      </c>
      <c r="J2422" s="396"/>
      <c r="K2422" s="432">
        <v>8.1199999999999992</v>
      </c>
      <c r="L2422" s="396" t="s">
        <v>147</v>
      </c>
    </row>
    <row r="2423" spans="1:12">
      <c r="A2423" s="396"/>
      <c r="B2423" s="396"/>
      <c r="C2423" s="396"/>
      <c r="D2423" s="396" t="s">
        <v>3584</v>
      </c>
      <c r="E2423" s="397" t="s">
        <v>145</v>
      </c>
      <c r="F2423" s="429" t="s">
        <v>13573</v>
      </c>
      <c r="G2423" s="430">
        <v>91632</v>
      </c>
      <c r="H2423" s="431" t="s">
        <v>883</v>
      </c>
      <c r="I2423" s="430" t="s">
        <v>123</v>
      </c>
      <c r="J2423" s="396"/>
      <c r="K2423" s="432">
        <v>37.369999999999997</v>
      </c>
      <c r="L2423" s="396" t="s">
        <v>147</v>
      </c>
    </row>
    <row r="2424" spans="1:12">
      <c r="A2424" s="396"/>
      <c r="B2424" s="396"/>
      <c r="C2424" s="396"/>
      <c r="D2424" s="396" t="s">
        <v>3584</v>
      </c>
      <c r="E2424" s="397" t="s">
        <v>145</v>
      </c>
      <c r="F2424" s="429" t="s">
        <v>13573</v>
      </c>
      <c r="G2424" s="430">
        <v>91633</v>
      </c>
      <c r="H2424" s="431" t="s">
        <v>884</v>
      </c>
      <c r="I2424" s="430" t="s">
        <v>123</v>
      </c>
      <c r="J2424" s="396"/>
      <c r="K2424" s="432">
        <v>128.4</v>
      </c>
      <c r="L2424" s="396" t="s">
        <v>147</v>
      </c>
    </row>
    <row r="2425" spans="1:12">
      <c r="A2425" s="396"/>
      <c r="B2425" s="396"/>
      <c r="C2425" s="396"/>
      <c r="D2425" s="396" t="s">
        <v>3584</v>
      </c>
      <c r="E2425" s="397" t="s">
        <v>145</v>
      </c>
      <c r="F2425" s="429" t="s">
        <v>13573</v>
      </c>
      <c r="G2425" s="430">
        <v>105979</v>
      </c>
      <c r="H2425" s="431" t="s">
        <v>13182</v>
      </c>
      <c r="I2425" s="430" t="s">
        <v>123</v>
      </c>
      <c r="J2425" s="396"/>
      <c r="K2425" s="432">
        <v>43.97</v>
      </c>
      <c r="L2425" s="396" t="s">
        <v>147</v>
      </c>
    </row>
    <row r="2426" spans="1:12">
      <c r="A2426" s="396"/>
      <c r="B2426" s="396"/>
      <c r="C2426" s="396"/>
      <c r="D2426" s="396" t="s">
        <v>3584</v>
      </c>
      <c r="E2426" s="397" t="s">
        <v>145</v>
      </c>
      <c r="F2426" s="429" t="s">
        <v>13573</v>
      </c>
      <c r="G2426" s="430">
        <v>105982</v>
      </c>
      <c r="H2426" s="431" t="s">
        <v>13183</v>
      </c>
      <c r="I2426" s="430" t="s">
        <v>123</v>
      </c>
      <c r="J2426" s="396"/>
      <c r="K2426" s="432">
        <v>6.08</v>
      </c>
      <c r="L2426" s="396" t="s">
        <v>147</v>
      </c>
    </row>
    <row r="2427" spans="1:12">
      <c r="A2427" s="396"/>
      <c r="B2427" s="396"/>
      <c r="C2427" s="396"/>
      <c r="D2427" s="396" t="s">
        <v>3584</v>
      </c>
      <c r="E2427" s="397" t="s">
        <v>145</v>
      </c>
      <c r="F2427" s="429" t="s">
        <v>13573</v>
      </c>
      <c r="G2427" s="430">
        <v>105980</v>
      </c>
      <c r="H2427" s="431" t="s">
        <v>13184</v>
      </c>
      <c r="I2427" s="430" t="s">
        <v>123</v>
      </c>
      <c r="J2427" s="396"/>
      <c r="K2427" s="432">
        <v>15.03</v>
      </c>
      <c r="L2427" s="396" t="s">
        <v>147</v>
      </c>
    </row>
    <row r="2428" spans="1:12">
      <c r="A2428" s="396"/>
      <c r="B2428" s="396"/>
      <c r="C2428" s="396"/>
      <c r="D2428" s="396" t="s">
        <v>3584</v>
      </c>
      <c r="E2428" s="397" t="s">
        <v>145</v>
      </c>
      <c r="F2428" s="429" t="s">
        <v>13573</v>
      </c>
      <c r="G2428" s="430">
        <v>105981</v>
      </c>
      <c r="H2428" s="431" t="s">
        <v>13185</v>
      </c>
      <c r="I2428" s="430" t="s">
        <v>123</v>
      </c>
      <c r="J2428" s="396"/>
      <c r="K2428" s="432">
        <v>69.62</v>
      </c>
      <c r="L2428" s="396" t="s">
        <v>147</v>
      </c>
    </row>
    <row r="2429" spans="1:12">
      <c r="A2429" s="396"/>
      <c r="B2429" s="396"/>
      <c r="C2429" s="396"/>
      <c r="D2429" s="396" t="s">
        <v>3584</v>
      </c>
      <c r="E2429" s="397" t="s">
        <v>145</v>
      </c>
      <c r="F2429" s="429" t="s">
        <v>13573</v>
      </c>
      <c r="G2429" s="430">
        <v>105983</v>
      </c>
      <c r="H2429" s="431" t="s">
        <v>13186</v>
      </c>
      <c r="I2429" s="430" t="s">
        <v>123</v>
      </c>
      <c r="J2429" s="396"/>
      <c r="K2429" s="432">
        <v>151.41999999999999</v>
      </c>
      <c r="L2429" s="396" t="s">
        <v>147</v>
      </c>
    </row>
    <row r="2430" spans="1:12">
      <c r="A2430" s="396"/>
      <c r="B2430" s="396"/>
      <c r="C2430" s="396"/>
      <c r="D2430" s="396" t="s">
        <v>3584</v>
      </c>
      <c r="E2430" s="397" t="s">
        <v>145</v>
      </c>
      <c r="F2430" s="429" t="s">
        <v>13573</v>
      </c>
      <c r="G2430" s="430">
        <v>98760</v>
      </c>
      <c r="H2430" s="431" t="s">
        <v>13187</v>
      </c>
      <c r="I2430" s="430" t="s">
        <v>123</v>
      </c>
      <c r="J2430" s="396"/>
      <c r="K2430" s="432">
        <v>0.04</v>
      </c>
      <c r="L2430" s="396" t="s">
        <v>147</v>
      </c>
    </row>
    <row r="2431" spans="1:12">
      <c r="A2431" s="396"/>
      <c r="B2431" s="396"/>
      <c r="C2431" s="396"/>
      <c r="D2431" s="396" t="s">
        <v>3584</v>
      </c>
      <c r="E2431" s="397" t="s">
        <v>145</v>
      </c>
      <c r="F2431" s="429" t="s">
        <v>13573</v>
      </c>
      <c r="G2431" s="430">
        <v>98761</v>
      </c>
      <c r="H2431" s="431" t="s">
        <v>13188</v>
      </c>
      <c r="I2431" s="430" t="s">
        <v>123</v>
      </c>
      <c r="J2431" s="396"/>
      <c r="K2431" s="432">
        <v>0</v>
      </c>
      <c r="L2431" s="396" t="s">
        <v>147</v>
      </c>
    </row>
    <row r="2432" spans="1:12">
      <c r="A2432" s="396"/>
      <c r="B2432" s="396"/>
      <c r="C2432" s="396"/>
      <c r="D2432" s="396" t="s">
        <v>3584</v>
      </c>
      <c r="E2432" s="397" t="s">
        <v>145</v>
      </c>
      <c r="F2432" s="429" t="s">
        <v>13573</v>
      </c>
      <c r="G2432" s="430">
        <v>98762</v>
      </c>
      <c r="H2432" s="431" t="s">
        <v>13189</v>
      </c>
      <c r="I2432" s="430" t="s">
        <v>123</v>
      </c>
      <c r="J2432" s="396"/>
      <c r="K2432" s="432">
        <v>0.05</v>
      </c>
      <c r="L2432" s="396" t="s">
        <v>147</v>
      </c>
    </row>
    <row r="2433" spans="1:12">
      <c r="A2433" s="396"/>
      <c r="B2433" s="396"/>
      <c r="C2433" s="396"/>
      <c r="D2433" s="396" t="s">
        <v>3584</v>
      </c>
      <c r="E2433" s="397" t="s">
        <v>145</v>
      </c>
      <c r="F2433" s="429" t="s">
        <v>13573</v>
      </c>
      <c r="G2433" s="430">
        <v>98763</v>
      </c>
      <c r="H2433" s="431" t="s">
        <v>13190</v>
      </c>
      <c r="I2433" s="430" t="s">
        <v>123</v>
      </c>
      <c r="J2433" s="396"/>
      <c r="K2433" s="432">
        <v>5.23</v>
      </c>
      <c r="L2433" s="396" t="s">
        <v>147</v>
      </c>
    </row>
    <row r="2434" spans="1:12">
      <c r="A2434" s="396"/>
      <c r="B2434" s="396"/>
      <c r="C2434" s="396"/>
      <c r="D2434" s="396" t="s">
        <v>3584</v>
      </c>
      <c r="E2434" s="397" t="s">
        <v>145</v>
      </c>
      <c r="F2434" s="429" t="s">
        <v>13573</v>
      </c>
      <c r="G2434" s="430">
        <v>99829</v>
      </c>
      <c r="H2434" s="431" t="s">
        <v>1049</v>
      </c>
      <c r="I2434" s="430" t="s">
        <v>123</v>
      </c>
      <c r="J2434" s="396"/>
      <c r="K2434" s="432">
        <v>0.1</v>
      </c>
      <c r="L2434" s="396" t="s">
        <v>147</v>
      </c>
    </row>
    <row r="2435" spans="1:12">
      <c r="A2435" s="396"/>
      <c r="B2435" s="396"/>
      <c r="C2435" s="396"/>
      <c r="D2435" s="396" t="s">
        <v>3584</v>
      </c>
      <c r="E2435" s="397" t="s">
        <v>145</v>
      </c>
      <c r="F2435" s="429" t="s">
        <v>13573</v>
      </c>
      <c r="G2435" s="430">
        <v>99830</v>
      </c>
      <c r="H2435" s="431" t="s">
        <v>1050</v>
      </c>
      <c r="I2435" s="430" t="s">
        <v>123</v>
      </c>
      <c r="J2435" s="396"/>
      <c r="K2435" s="432">
        <v>0.02</v>
      </c>
      <c r="L2435" s="396" t="s">
        <v>147</v>
      </c>
    </row>
    <row r="2436" spans="1:12">
      <c r="A2436" s="396"/>
      <c r="B2436" s="396"/>
      <c r="C2436" s="396"/>
      <c r="D2436" s="396" t="s">
        <v>3584</v>
      </c>
      <c r="E2436" s="397" t="s">
        <v>145</v>
      </c>
      <c r="F2436" s="429" t="s">
        <v>13573</v>
      </c>
      <c r="G2436" s="430">
        <v>99831</v>
      </c>
      <c r="H2436" s="431" t="s">
        <v>1051</v>
      </c>
      <c r="I2436" s="430" t="s">
        <v>123</v>
      </c>
      <c r="J2436" s="396"/>
      <c r="K2436" s="432">
        <v>7.0000000000000007E-2</v>
      </c>
      <c r="L2436" s="396" t="s">
        <v>147</v>
      </c>
    </row>
    <row r="2437" spans="1:12">
      <c r="A2437" s="396"/>
      <c r="B2437" s="396"/>
      <c r="C2437" s="396"/>
      <c r="D2437" s="396" t="s">
        <v>3584</v>
      </c>
      <c r="E2437" s="397" t="s">
        <v>145</v>
      </c>
      <c r="F2437" s="429" t="s">
        <v>13573</v>
      </c>
      <c r="G2437" s="430">
        <v>99832</v>
      </c>
      <c r="H2437" s="431" t="s">
        <v>1052</v>
      </c>
      <c r="I2437" s="430" t="s">
        <v>123</v>
      </c>
      <c r="J2437" s="396"/>
      <c r="K2437" s="432">
        <v>3.88</v>
      </c>
      <c r="L2437" s="396" t="s">
        <v>147</v>
      </c>
    </row>
    <row r="2438" spans="1:12">
      <c r="A2438" s="396"/>
      <c r="B2438" s="396"/>
      <c r="C2438" s="396"/>
      <c r="D2438" s="396" t="s">
        <v>3584</v>
      </c>
      <c r="E2438" s="397" t="s">
        <v>145</v>
      </c>
      <c r="F2438" s="429" t="s">
        <v>13573</v>
      </c>
      <c r="G2438" s="430">
        <v>104516</v>
      </c>
      <c r="H2438" s="431" t="s">
        <v>13191</v>
      </c>
      <c r="I2438" s="430" t="s">
        <v>123</v>
      </c>
      <c r="J2438" s="396"/>
      <c r="K2438" s="432">
        <v>0</v>
      </c>
      <c r="L2438" s="396" t="s">
        <v>147</v>
      </c>
    </row>
    <row r="2439" spans="1:12">
      <c r="A2439" s="396"/>
      <c r="B2439" s="396"/>
      <c r="C2439" s="396"/>
      <c r="D2439" s="396" t="s">
        <v>3584</v>
      </c>
      <c r="E2439" s="397" t="s">
        <v>145</v>
      </c>
      <c r="F2439" s="429" t="s">
        <v>13573</v>
      </c>
      <c r="G2439" s="430">
        <v>104517</v>
      </c>
      <c r="H2439" s="431" t="s">
        <v>13192</v>
      </c>
      <c r="I2439" s="430" t="s">
        <v>123</v>
      </c>
      <c r="J2439" s="396"/>
      <c r="K2439" s="432">
        <v>0</v>
      </c>
      <c r="L2439" s="396" t="s">
        <v>147</v>
      </c>
    </row>
    <row r="2440" spans="1:12">
      <c r="A2440" s="396"/>
      <c r="B2440" s="396"/>
      <c r="C2440" s="396"/>
      <c r="D2440" s="396" t="s">
        <v>3505</v>
      </c>
      <c r="E2440" s="397" t="s">
        <v>145</v>
      </c>
      <c r="F2440" s="429" t="s">
        <v>13573</v>
      </c>
      <c r="G2440" s="430">
        <v>104518</v>
      </c>
      <c r="H2440" s="431" t="s">
        <v>13193</v>
      </c>
      <c r="I2440" s="430" t="s">
        <v>123</v>
      </c>
      <c r="J2440" s="396"/>
      <c r="K2440" s="432">
        <v>0</v>
      </c>
      <c r="L2440" s="396" t="s">
        <v>147</v>
      </c>
    </row>
    <row r="2441" spans="1:12">
      <c r="A2441" s="396"/>
      <c r="B2441" s="396"/>
      <c r="C2441" s="396"/>
      <c r="D2441" s="396" t="s">
        <v>3505</v>
      </c>
      <c r="E2441" s="397" t="s">
        <v>145</v>
      </c>
      <c r="F2441" s="429" t="s">
        <v>13573</v>
      </c>
      <c r="G2441" s="430">
        <v>104519</v>
      </c>
      <c r="H2441" s="431" t="s">
        <v>1106</v>
      </c>
      <c r="I2441" s="430" t="s">
        <v>123</v>
      </c>
      <c r="J2441" s="396"/>
      <c r="K2441" s="432">
        <v>0.56000000000000005</v>
      </c>
      <c r="L2441" s="396" t="s">
        <v>147</v>
      </c>
    </row>
    <row r="2442" spans="1:12">
      <c r="A2442" s="396"/>
      <c r="B2442" s="396"/>
      <c r="C2442" s="396"/>
      <c r="D2442" s="396" t="s">
        <v>3505</v>
      </c>
      <c r="E2442" s="397" t="s">
        <v>145</v>
      </c>
      <c r="F2442" s="429" t="s">
        <v>13573</v>
      </c>
      <c r="G2442" s="430">
        <v>90682</v>
      </c>
      <c r="H2442" s="431" t="s">
        <v>810</v>
      </c>
      <c r="I2442" s="430" t="s">
        <v>123</v>
      </c>
      <c r="J2442" s="396"/>
      <c r="K2442" s="432">
        <v>38.729999999999997</v>
      </c>
      <c r="L2442" s="396" t="s">
        <v>147</v>
      </c>
    </row>
    <row r="2443" spans="1:12">
      <c r="A2443" s="396"/>
      <c r="B2443" s="396"/>
      <c r="C2443" s="396"/>
      <c r="D2443" s="396" t="s">
        <v>3505</v>
      </c>
      <c r="E2443" s="397" t="s">
        <v>145</v>
      </c>
      <c r="F2443" s="429" t="s">
        <v>13573</v>
      </c>
      <c r="G2443" s="430">
        <v>90683</v>
      </c>
      <c r="H2443" s="431" t="s">
        <v>811</v>
      </c>
      <c r="I2443" s="430" t="s">
        <v>123</v>
      </c>
      <c r="J2443" s="396"/>
      <c r="K2443" s="432">
        <v>8.9499999999999993</v>
      </c>
      <c r="L2443" s="396" t="s">
        <v>147</v>
      </c>
    </row>
    <row r="2444" spans="1:12">
      <c r="A2444" s="396"/>
      <c r="B2444" s="396"/>
      <c r="C2444" s="396"/>
      <c r="D2444" s="396" t="s">
        <v>3505</v>
      </c>
      <c r="E2444" s="397" t="s">
        <v>145</v>
      </c>
      <c r="F2444" s="429" t="s">
        <v>13573</v>
      </c>
      <c r="G2444" s="430">
        <v>90684</v>
      </c>
      <c r="H2444" s="431" t="s">
        <v>812</v>
      </c>
      <c r="I2444" s="430" t="s">
        <v>123</v>
      </c>
      <c r="J2444" s="396"/>
      <c r="K2444" s="432">
        <v>42.36</v>
      </c>
      <c r="L2444" s="396" t="s">
        <v>147</v>
      </c>
    </row>
    <row r="2445" spans="1:12">
      <c r="A2445" s="396"/>
      <c r="B2445" s="396"/>
      <c r="C2445" s="396"/>
      <c r="D2445" s="396" t="s">
        <v>3505</v>
      </c>
      <c r="E2445" s="397" t="s">
        <v>145</v>
      </c>
      <c r="F2445" s="429" t="s">
        <v>13573</v>
      </c>
      <c r="G2445" s="430">
        <v>90685</v>
      </c>
      <c r="H2445" s="431" t="s">
        <v>813</v>
      </c>
      <c r="I2445" s="430" t="s">
        <v>123</v>
      </c>
      <c r="J2445" s="396"/>
      <c r="K2445" s="432">
        <v>54.58</v>
      </c>
      <c r="L2445" s="396" t="s">
        <v>147</v>
      </c>
    </row>
    <row r="2446" spans="1:12">
      <c r="A2446" s="396"/>
      <c r="B2446" s="396"/>
      <c r="C2446" s="396"/>
      <c r="D2446" s="396" t="s">
        <v>3505</v>
      </c>
      <c r="E2446" s="397" t="s">
        <v>145</v>
      </c>
      <c r="F2446" s="429" t="s">
        <v>13589</v>
      </c>
      <c r="G2446" s="430">
        <v>95114</v>
      </c>
      <c r="H2446" s="431" t="s">
        <v>976</v>
      </c>
      <c r="I2446" s="430" t="s">
        <v>123</v>
      </c>
      <c r="J2446" s="396"/>
      <c r="K2446" s="432">
        <v>0.52</v>
      </c>
      <c r="L2446" s="396" t="s">
        <v>147</v>
      </c>
    </row>
    <row r="2447" spans="1:12">
      <c r="A2447" s="396"/>
      <c r="B2447" s="396"/>
      <c r="C2447" s="396"/>
      <c r="D2447" s="396" t="s">
        <v>2095</v>
      </c>
      <c r="E2447" s="397" t="s">
        <v>145</v>
      </c>
      <c r="F2447" s="429" t="s">
        <v>12718</v>
      </c>
      <c r="G2447" s="430">
        <v>95115</v>
      </c>
      <c r="H2447" s="431" t="s">
        <v>977</v>
      </c>
      <c r="I2447" s="430" t="s">
        <v>123</v>
      </c>
      <c r="J2447" s="396"/>
      <c r="K2447" s="432">
        <v>0.12</v>
      </c>
      <c r="L2447" s="396" t="s">
        <v>147</v>
      </c>
    </row>
    <row r="2448" spans="1:12">
      <c r="A2448" s="396"/>
      <c r="B2448" s="396"/>
      <c r="C2448" s="396"/>
      <c r="D2448" s="396" t="s">
        <v>1208</v>
      </c>
      <c r="E2448" s="397" t="s">
        <v>145</v>
      </c>
      <c r="F2448" s="429" t="s">
        <v>12976</v>
      </c>
      <c r="G2448" s="430">
        <v>53863</v>
      </c>
      <c r="H2448" s="431" t="s">
        <v>626</v>
      </c>
      <c r="I2448" s="430" t="s">
        <v>123</v>
      </c>
      <c r="J2448" s="396"/>
      <c r="K2448" s="432">
        <v>0.65</v>
      </c>
      <c r="L2448" s="396" t="s">
        <v>147</v>
      </c>
    </row>
    <row r="2449" spans="1:12">
      <c r="A2449" s="396"/>
      <c r="B2449" s="396"/>
      <c r="C2449" s="396"/>
      <c r="D2449" s="396" t="s">
        <v>1208</v>
      </c>
      <c r="E2449" s="397" t="s">
        <v>145</v>
      </c>
      <c r="F2449" s="429" t="s">
        <v>12976</v>
      </c>
      <c r="G2449" s="430">
        <v>104652</v>
      </c>
      <c r="H2449" s="431" t="s">
        <v>13194</v>
      </c>
      <c r="I2449" s="430" t="s">
        <v>123</v>
      </c>
      <c r="J2449" s="396"/>
      <c r="K2449" s="432">
        <v>0</v>
      </c>
      <c r="L2449" s="396" t="s">
        <v>147</v>
      </c>
    </row>
    <row r="2450" spans="1:12">
      <c r="A2450" s="396"/>
      <c r="B2450" s="396"/>
      <c r="C2450" s="396"/>
      <c r="D2450" s="396" t="s">
        <v>2326</v>
      </c>
      <c r="E2450" s="397" t="s">
        <v>145</v>
      </c>
      <c r="F2450" s="429" t="s">
        <v>13086</v>
      </c>
      <c r="G2450" s="430">
        <v>104653</v>
      </c>
      <c r="H2450" s="431" t="s">
        <v>13195</v>
      </c>
      <c r="I2450" s="430" t="s">
        <v>123</v>
      </c>
      <c r="J2450" s="396"/>
      <c r="K2450" s="432">
        <v>0</v>
      </c>
      <c r="L2450" s="396" t="s">
        <v>147</v>
      </c>
    </row>
    <row r="2451" spans="1:12">
      <c r="A2451" s="396"/>
      <c r="B2451" s="396"/>
      <c r="C2451" s="396"/>
      <c r="D2451" s="396" t="s">
        <v>2326</v>
      </c>
      <c r="E2451" s="397" t="s">
        <v>145</v>
      </c>
      <c r="F2451" s="429" t="s">
        <v>13086</v>
      </c>
      <c r="G2451" s="430">
        <v>104654</v>
      </c>
      <c r="H2451" s="431" t="s">
        <v>13196</v>
      </c>
      <c r="I2451" s="430" t="s">
        <v>123</v>
      </c>
      <c r="J2451" s="396"/>
      <c r="K2451" s="432">
        <v>0</v>
      </c>
      <c r="L2451" s="396" t="s">
        <v>147</v>
      </c>
    </row>
    <row r="2452" spans="1:12">
      <c r="A2452" s="396"/>
      <c r="B2452" s="396"/>
      <c r="C2452" s="396"/>
      <c r="D2452" s="396" t="s">
        <v>2326</v>
      </c>
      <c r="E2452" s="397" t="s">
        <v>145</v>
      </c>
      <c r="F2452" s="429" t="s">
        <v>13086</v>
      </c>
      <c r="G2452" s="430">
        <v>104655</v>
      </c>
      <c r="H2452" s="431" t="s">
        <v>1107</v>
      </c>
      <c r="I2452" s="430" t="s">
        <v>123</v>
      </c>
      <c r="J2452" s="396"/>
      <c r="K2452" s="432">
        <v>0.59</v>
      </c>
      <c r="L2452" s="396" t="s">
        <v>147</v>
      </c>
    </row>
    <row r="2453" spans="1:12">
      <c r="A2453" s="396"/>
      <c r="B2453" s="396"/>
      <c r="C2453" s="396"/>
      <c r="D2453" s="396" t="s">
        <v>2326</v>
      </c>
      <c r="E2453" s="397" t="s">
        <v>145</v>
      </c>
      <c r="F2453" s="429" t="s">
        <v>13086</v>
      </c>
      <c r="G2453" s="430">
        <v>102270</v>
      </c>
      <c r="H2453" s="431" t="s">
        <v>1061</v>
      </c>
      <c r="I2453" s="430" t="s">
        <v>123</v>
      </c>
      <c r="J2453" s="396"/>
      <c r="K2453" s="432">
        <v>0.88</v>
      </c>
      <c r="L2453" s="396" t="s">
        <v>147</v>
      </c>
    </row>
    <row r="2454" spans="1:12">
      <c r="A2454" s="396"/>
      <c r="B2454" s="396"/>
      <c r="C2454" s="396"/>
      <c r="D2454" s="396" t="s">
        <v>1208</v>
      </c>
      <c r="E2454" s="397" t="s">
        <v>145</v>
      </c>
      <c r="F2454" s="429" t="s">
        <v>12976</v>
      </c>
      <c r="G2454" s="430">
        <v>102271</v>
      </c>
      <c r="H2454" s="431" t="s">
        <v>1062</v>
      </c>
      <c r="I2454" s="430" t="s">
        <v>123</v>
      </c>
      <c r="J2454" s="396"/>
      <c r="K2454" s="432">
        <v>0.2</v>
      </c>
      <c r="L2454" s="396" t="s">
        <v>147</v>
      </c>
    </row>
    <row r="2455" spans="1:12">
      <c r="A2455" s="396"/>
      <c r="B2455" s="396"/>
      <c r="C2455" s="396"/>
      <c r="D2455" s="396" t="s">
        <v>1930</v>
      </c>
      <c r="E2455" s="397" t="s">
        <v>145</v>
      </c>
      <c r="F2455" s="429" t="s">
        <v>12976</v>
      </c>
      <c r="G2455" s="430">
        <v>102272</v>
      </c>
      <c r="H2455" s="431" t="s">
        <v>1063</v>
      </c>
      <c r="I2455" s="430" t="s">
        <v>123</v>
      </c>
      <c r="J2455" s="396"/>
      <c r="K2455" s="432">
        <v>1.1100000000000001</v>
      </c>
      <c r="L2455" s="396" t="s">
        <v>147</v>
      </c>
    </row>
    <row r="2456" spans="1:12">
      <c r="A2456" s="396"/>
      <c r="B2456" s="396"/>
      <c r="C2456" s="396"/>
      <c r="D2456" s="396" t="s">
        <v>2326</v>
      </c>
      <c r="E2456" s="397" t="s">
        <v>145</v>
      </c>
      <c r="F2456" s="429" t="s">
        <v>13086</v>
      </c>
      <c r="G2456" s="430">
        <v>102273</v>
      </c>
      <c r="H2456" s="431" t="s">
        <v>1064</v>
      </c>
      <c r="I2456" s="430" t="s">
        <v>123</v>
      </c>
      <c r="J2456" s="396"/>
      <c r="K2456" s="432">
        <v>1.49</v>
      </c>
      <c r="L2456" s="396" t="s">
        <v>147</v>
      </c>
    </row>
    <row r="2457" spans="1:12">
      <c r="A2457" s="396"/>
      <c r="B2457" s="396"/>
      <c r="C2457" s="396"/>
      <c r="D2457" s="396" t="s">
        <v>2326</v>
      </c>
      <c r="E2457" s="397" t="s">
        <v>145</v>
      </c>
      <c r="F2457" s="429" t="s">
        <v>13086</v>
      </c>
      <c r="G2457" s="430">
        <v>95255</v>
      </c>
      <c r="H2457" s="431" t="s">
        <v>994</v>
      </c>
      <c r="I2457" s="430" t="s">
        <v>123</v>
      </c>
      <c r="J2457" s="396"/>
      <c r="K2457" s="432">
        <v>1.06</v>
      </c>
      <c r="L2457" s="396" t="s">
        <v>147</v>
      </c>
    </row>
    <row r="2458" spans="1:12">
      <c r="A2458" s="396"/>
      <c r="B2458" s="396"/>
      <c r="C2458" s="396"/>
      <c r="D2458" s="396" t="s">
        <v>2326</v>
      </c>
      <c r="E2458" s="397" t="s">
        <v>145</v>
      </c>
      <c r="F2458" s="429" t="s">
        <v>13086</v>
      </c>
      <c r="G2458" s="430">
        <v>95256</v>
      </c>
      <c r="H2458" s="431" t="s">
        <v>995</v>
      </c>
      <c r="I2458" s="430" t="s">
        <v>123</v>
      </c>
      <c r="J2458" s="396"/>
      <c r="K2458" s="432">
        <v>0.24</v>
      </c>
      <c r="L2458" s="396" t="s">
        <v>147</v>
      </c>
    </row>
    <row r="2459" spans="1:12">
      <c r="A2459" s="396"/>
      <c r="B2459" s="396"/>
      <c r="C2459" s="396"/>
      <c r="D2459" s="396" t="s">
        <v>2326</v>
      </c>
      <c r="E2459" s="397" t="s">
        <v>145</v>
      </c>
      <c r="F2459" s="429" t="s">
        <v>13086</v>
      </c>
      <c r="G2459" s="430">
        <v>95257</v>
      </c>
      <c r="H2459" s="431" t="s">
        <v>996</v>
      </c>
      <c r="I2459" s="430" t="s">
        <v>123</v>
      </c>
      <c r="J2459" s="396"/>
      <c r="K2459" s="432">
        <v>1.32</v>
      </c>
      <c r="L2459" s="396" t="s">
        <v>147</v>
      </c>
    </row>
    <row r="2460" spans="1:12">
      <c r="A2460" s="396"/>
      <c r="B2460" s="396"/>
      <c r="C2460" s="396"/>
      <c r="D2460" s="396" t="s">
        <v>2326</v>
      </c>
      <c r="E2460" s="397" t="s">
        <v>145</v>
      </c>
      <c r="F2460" s="429" t="s">
        <v>13086</v>
      </c>
      <c r="G2460" s="430">
        <v>105913</v>
      </c>
      <c r="H2460" s="431" t="s">
        <v>13197</v>
      </c>
      <c r="I2460" s="430" t="s">
        <v>123</v>
      </c>
      <c r="J2460" s="396"/>
      <c r="K2460" s="432">
        <v>0.9</v>
      </c>
      <c r="L2460" s="396" t="s">
        <v>147</v>
      </c>
    </row>
    <row r="2461" spans="1:12">
      <c r="A2461" s="396"/>
      <c r="B2461" s="396"/>
      <c r="C2461" s="396"/>
      <c r="D2461" s="396" t="s">
        <v>1930</v>
      </c>
      <c r="E2461" s="397" t="s">
        <v>145</v>
      </c>
      <c r="F2461" s="429" t="s">
        <v>12976</v>
      </c>
      <c r="G2461" s="430">
        <v>105914</v>
      </c>
      <c r="H2461" s="431" t="s">
        <v>13198</v>
      </c>
      <c r="I2461" s="430" t="s">
        <v>123</v>
      </c>
      <c r="J2461" s="396"/>
      <c r="K2461" s="432">
        <v>0.2</v>
      </c>
      <c r="L2461" s="396" t="s">
        <v>147</v>
      </c>
    </row>
    <row r="2462" spans="1:12">
      <c r="A2462" s="396"/>
      <c r="B2462" s="396"/>
      <c r="C2462" s="396"/>
      <c r="D2462" s="396" t="s">
        <v>1930</v>
      </c>
      <c r="E2462" s="397" t="s">
        <v>145</v>
      </c>
      <c r="F2462" s="429" t="s">
        <v>12976</v>
      </c>
      <c r="G2462" s="430">
        <v>105915</v>
      </c>
      <c r="H2462" s="431" t="s">
        <v>13199</v>
      </c>
      <c r="I2462" s="430" t="s">
        <v>123</v>
      </c>
      <c r="J2462" s="396"/>
      <c r="K2462" s="432">
        <v>1.1200000000000001</v>
      </c>
      <c r="L2462" s="396" t="s">
        <v>147</v>
      </c>
    </row>
    <row r="2463" spans="1:12">
      <c r="A2463" s="396"/>
      <c r="B2463" s="396"/>
      <c r="C2463" s="396"/>
      <c r="D2463" s="396" t="s">
        <v>2326</v>
      </c>
      <c r="E2463" s="397" t="s">
        <v>145</v>
      </c>
      <c r="F2463" s="429" t="s">
        <v>13086</v>
      </c>
      <c r="G2463" s="430">
        <v>103792</v>
      </c>
      <c r="H2463" s="431" t="s">
        <v>6314</v>
      </c>
      <c r="I2463" s="430" t="s">
        <v>123</v>
      </c>
      <c r="J2463" s="396"/>
      <c r="K2463" s="432">
        <v>4.1100000000000003</v>
      </c>
      <c r="L2463" s="396" t="s">
        <v>147</v>
      </c>
    </row>
    <row r="2464" spans="1:12">
      <c r="A2464" s="396"/>
      <c r="B2464" s="396"/>
      <c r="C2464" s="396"/>
      <c r="D2464" s="396" t="s">
        <v>543</v>
      </c>
      <c r="E2464" s="397" t="s">
        <v>145</v>
      </c>
      <c r="F2464" s="429" t="s">
        <v>13086</v>
      </c>
      <c r="G2464" s="430">
        <v>103789</v>
      </c>
      <c r="H2464" s="431" t="s">
        <v>13200</v>
      </c>
      <c r="I2464" s="430" t="s">
        <v>123</v>
      </c>
      <c r="J2464" s="396"/>
      <c r="K2464" s="432">
        <v>0</v>
      </c>
      <c r="L2464" s="396" t="s">
        <v>147</v>
      </c>
    </row>
    <row r="2465" spans="1:12">
      <c r="A2465" s="396"/>
      <c r="B2465" s="396"/>
      <c r="C2465" s="396"/>
      <c r="D2465" s="396" t="s">
        <v>2134</v>
      </c>
      <c r="E2465" s="397" t="s">
        <v>145</v>
      </c>
      <c r="F2465" s="429" t="s">
        <v>13086</v>
      </c>
      <c r="G2465" s="430">
        <v>103790</v>
      </c>
      <c r="H2465" s="431" t="s">
        <v>13201</v>
      </c>
      <c r="I2465" s="430" t="s">
        <v>123</v>
      </c>
      <c r="J2465" s="396"/>
      <c r="K2465" s="432">
        <v>0</v>
      </c>
      <c r="L2465" s="396" t="s">
        <v>147</v>
      </c>
    </row>
    <row r="2466" spans="1:12">
      <c r="A2466" s="396"/>
      <c r="B2466" s="396"/>
      <c r="C2466" s="396"/>
      <c r="D2466" s="396" t="s">
        <v>4189</v>
      </c>
      <c r="E2466" s="397" t="s">
        <v>145</v>
      </c>
      <c r="F2466" s="429" t="s">
        <v>13627</v>
      </c>
      <c r="G2466" s="430">
        <v>103791</v>
      </c>
      <c r="H2466" s="431" t="s">
        <v>13202</v>
      </c>
      <c r="I2466" s="430" t="s">
        <v>123</v>
      </c>
      <c r="J2466" s="396"/>
      <c r="K2466" s="432">
        <v>0</v>
      </c>
      <c r="L2466" s="396" t="s">
        <v>147</v>
      </c>
    </row>
    <row r="2467" spans="1:12">
      <c r="A2467" s="396"/>
      <c r="B2467" s="396"/>
      <c r="C2467" s="396"/>
      <c r="D2467" s="396" t="s">
        <v>4189</v>
      </c>
      <c r="E2467" s="397" t="s">
        <v>145</v>
      </c>
      <c r="F2467" s="429" t="s">
        <v>13627</v>
      </c>
      <c r="G2467" s="430">
        <v>96054</v>
      </c>
      <c r="H2467" s="431" t="s">
        <v>1041</v>
      </c>
      <c r="I2467" s="430" t="s">
        <v>123</v>
      </c>
      <c r="J2467" s="396"/>
      <c r="K2467" s="432">
        <v>32.5</v>
      </c>
      <c r="L2467" s="396" t="s">
        <v>147</v>
      </c>
    </row>
    <row r="2468" spans="1:12">
      <c r="A2468" s="396"/>
      <c r="B2468" s="396"/>
      <c r="C2468" s="396"/>
      <c r="D2468" s="396" t="s">
        <v>4189</v>
      </c>
      <c r="E2468" s="397" t="s">
        <v>145</v>
      </c>
      <c r="F2468" s="429" t="s">
        <v>13627</v>
      </c>
      <c r="G2468" s="430">
        <v>96060</v>
      </c>
      <c r="H2468" s="431" t="s">
        <v>1045</v>
      </c>
      <c r="I2468" s="430" t="s">
        <v>123</v>
      </c>
      <c r="J2468" s="396"/>
      <c r="K2468" s="432">
        <v>6.66</v>
      </c>
      <c r="L2468" s="396" t="s">
        <v>147</v>
      </c>
    </row>
    <row r="2469" spans="1:12">
      <c r="A2469" s="396"/>
      <c r="B2469" s="396"/>
      <c r="C2469" s="396"/>
      <c r="D2469" s="396" t="s">
        <v>4189</v>
      </c>
      <c r="E2469" s="397" t="s">
        <v>145</v>
      </c>
      <c r="F2469" s="429" t="s">
        <v>13627</v>
      </c>
      <c r="G2469" s="430">
        <v>96061</v>
      </c>
      <c r="H2469" s="431" t="s">
        <v>1046</v>
      </c>
      <c r="I2469" s="430" t="s">
        <v>123</v>
      </c>
      <c r="J2469" s="396"/>
      <c r="K2469" s="432">
        <v>40.630000000000003</v>
      </c>
      <c r="L2469" s="396" t="s">
        <v>147</v>
      </c>
    </row>
    <row r="2470" spans="1:12">
      <c r="A2470" s="396"/>
      <c r="B2470" s="396"/>
      <c r="C2470" s="396"/>
      <c r="D2470" s="396" t="s">
        <v>4189</v>
      </c>
      <c r="E2470" s="397" t="s">
        <v>145</v>
      </c>
      <c r="F2470" s="429" t="s">
        <v>13627</v>
      </c>
      <c r="G2470" s="430">
        <v>96062</v>
      </c>
      <c r="H2470" s="431" t="s">
        <v>1047</v>
      </c>
      <c r="I2470" s="430" t="s">
        <v>123</v>
      </c>
      <c r="J2470" s="396"/>
      <c r="K2470" s="432">
        <v>38.22</v>
      </c>
      <c r="L2470" s="396" t="s">
        <v>147</v>
      </c>
    </row>
    <row r="2471" spans="1:12">
      <c r="A2471" s="396"/>
      <c r="B2471" s="396"/>
      <c r="C2471" s="396"/>
      <c r="D2471" s="396" t="s">
        <v>4189</v>
      </c>
      <c r="E2471" s="397" t="s">
        <v>145</v>
      </c>
      <c r="F2471" s="429" t="s">
        <v>13627</v>
      </c>
      <c r="G2471" s="430">
        <v>90688</v>
      </c>
      <c r="H2471" s="431" t="s">
        <v>814</v>
      </c>
      <c r="I2471" s="430" t="s">
        <v>123</v>
      </c>
      <c r="J2471" s="396"/>
      <c r="K2471" s="432">
        <v>28.8</v>
      </c>
      <c r="L2471" s="396" t="s">
        <v>147</v>
      </c>
    </row>
    <row r="2472" spans="1:12">
      <c r="A2472" s="396"/>
      <c r="B2472" s="396"/>
      <c r="C2472" s="396"/>
      <c r="D2472" s="396" t="s">
        <v>4189</v>
      </c>
      <c r="E2472" s="397" t="s">
        <v>145</v>
      </c>
      <c r="F2472" s="429" t="s">
        <v>13627</v>
      </c>
      <c r="G2472" s="430">
        <v>90689</v>
      </c>
      <c r="H2472" s="431" t="s">
        <v>815</v>
      </c>
      <c r="I2472" s="430" t="s">
        <v>123</v>
      </c>
      <c r="J2472" s="396"/>
      <c r="K2472" s="432">
        <v>5.68</v>
      </c>
      <c r="L2472" s="396" t="s">
        <v>147</v>
      </c>
    </row>
    <row r="2473" spans="1:12">
      <c r="A2473" s="396"/>
      <c r="B2473" s="396"/>
      <c r="C2473" s="396"/>
      <c r="D2473" s="396" t="s">
        <v>1206</v>
      </c>
      <c r="E2473" s="397" t="s">
        <v>145</v>
      </c>
      <c r="F2473" s="429" t="s">
        <v>13640</v>
      </c>
      <c r="G2473" s="430">
        <v>90690</v>
      </c>
      <c r="H2473" s="431" t="s">
        <v>816</v>
      </c>
      <c r="I2473" s="430" t="s">
        <v>123</v>
      </c>
      <c r="J2473" s="396"/>
      <c r="K2473" s="432">
        <v>36</v>
      </c>
      <c r="L2473" s="396" t="s">
        <v>147</v>
      </c>
    </row>
    <row r="2474" spans="1:12">
      <c r="A2474" s="396"/>
      <c r="B2474" s="396"/>
      <c r="C2474" s="396"/>
      <c r="D2474" s="396" t="s">
        <v>1206</v>
      </c>
      <c r="E2474" s="397" t="s">
        <v>145</v>
      </c>
      <c r="F2474" s="429" t="s">
        <v>13640</v>
      </c>
      <c r="G2474" s="430">
        <v>90691</v>
      </c>
      <c r="H2474" s="431" t="s">
        <v>817</v>
      </c>
      <c r="I2474" s="430" t="s">
        <v>123</v>
      </c>
      <c r="J2474" s="396"/>
      <c r="K2474" s="432">
        <v>38.22</v>
      </c>
      <c r="L2474" s="396" t="s">
        <v>147</v>
      </c>
    </row>
    <row r="2475" spans="1:12">
      <c r="A2475" s="396"/>
      <c r="B2475" s="396"/>
      <c r="C2475" s="396"/>
      <c r="D2475" s="396" t="s">
        <v>1206</v>
      </c>
      <c r="E2475" s="397" t="s">
        <v>145</v>
      </c>
      <c r="F2475" s="429" t="s">
        <v>13640</v>
      </c>
      <c r="G2475" s="430">
        <v>96241</v>
      </c>
      <c r="H2475" s="431" t="s">
        <v>6306</v>
      </c>
      <c r="I2475" s="430" t="s">
        <v>123</v>
      </c>
      <c r="J2475" s="396"/>
      <c r="K2475" s="432">
        <v>30.6</v>
      </c>
      <c r="L2475" s="396" t="s">
        <v>147</v>
      </c>
    </row>
    <row r="2476" spans="1:12">
      <c r="A2476" s="396"/>
      <c r="B2476" s="396"/>
      <c r="C2476" s="396"/>
      <c r="D2476" s="396" t="s">
        <v>1206</v>
      </c>
      <c r="E2476" s="397" t="s">
        <v>145</v>
      </c>
      <c r="F2476" s="429" t="s">
        <v>13640</v>
      </c>
      <c r="G2476" s="430">
        <v>96242</v>
      </c>
      <c r="H2476" s="431" t="s">
        <v>6307</v>
      </c>
      <c r="I2476" s="430" t="s">
        <v>123</v>
      </c>
      <c r="J2476" s="396"/>
      <c r="K2476" s="432">
        <v>8.08</v>
      </c>
      <c r="L2476" s="396" t="s">
        <v>147</v>
      </c>
    </row>
    <row r="2477" spans="1:12">
      <c r="A2477" s="396"/>
      <c r="B2477" s="396"/>
      <c r="C2477" s="396"/>
      <c r="D2477" s="396" t="s">
        <v>1206</v>
      </c>
      <c r="E2477" s="397" t="s">
        <v>145</v>
      </c>
      <c r="F2477" s="429" t="s">
        <v>13640</v>
      </c>
      <c r="G2477" s="430">
        <v>96243</v>
      </c>
      <c r="H2477" s="431" t="s">
        <v>6308</v>
      </c>
      <c r="I2477" s="430" t="s">
        <v>123</v>
      </c>
      <c r="J2477" s="396"/>
      <c r="K2477" s="432">
        <v>38.25</v>
      </c>
      <c r="L2477" s="396" t="s">
        <v>147</v>
      </c>
    </row>
    <row r="2478" spans="1:12">
      <c r="A2478" s="396"/>
      <c r="B2478" s="396"/>
      <c r="C2478" s="396"/>
      <c r="D2478" s="396" t="s">
        <v>3959</v>
      </c>
      <c r="E2478" s="397" t="s">
        <v>145</v>
      </c>
      <c r="F2478" s="429" t="s">
        <v>13658</v>
      </c>
      <c r="G2478" s="430">
        <v>96244</v>
      </c>
      <c r="H2478" s="431" t="s">
        <v>6309</v>
      </c>
      <c r="I2478" s="430" t="s">
        <v>123</v>
      </c>
      <c r="J2478" s="396"/>
      <c r="K2478" s="432">
        <v>16.7</v>
      </c>
      <c r="L2478" s="396" t="s">
        <v>147</v>
      </c>
    </row>
    <row r="2479" spans="1:12">
      <c r="A2479" s="396"/>
      <c r="B2479" s="396"/>
      <c r="C2479" s="396"/>
      <c r="D2479" s="396" t="s">
        <v>3959</v>
      </c>
      <c r="E2479" s="397" t="s">
        <v>145</v>
      </c>
      <c r="F2479" s="429" t="s">
        <v>13658</v>
      </c>
      <c r="G2479" s="430">
        <v>88400</v>
      </c>
      <c r="H2479" s="431" t="s">
        <v>655</v>
      </c>
      <c r="I2479" s="430" t="s">
        <v>123</v>
      </c>
      <c r="J2479" s="396"/>
      <c r="K2479" s="432">
        <v>0.83</v>
      </c>
      <c r="L2479" s="396" t="s">
        <v>147</v>
      </c>
    </row>
    <row r="2480" spans="1:12">
      <c r="A2480" s="396"/>
      <c r="B2480" s="396"/>
      <c r="C2480" s="396"/>
      <c r="D2480" s="396" t="s">
        <v>3959</v>
      </c>
      <c r="E2480" s="397" t="s">
        <v>145</v>
      </c>
      <c r="F2480" s="429" t="s">
        <v>13658</v>
      </c>
      <c r="G2480" s="430">
        <v>88401</v>
      </c>
      <c r="H2480" s="431" t="s">
        <v>656</v>
      </c>
      <c r="I2480" s="430" t="s">
        <v>123</v>
      </c>
      <c r="J2480" s="396"/>
      <c r="K2480" s="432">
        <v>0.19</v>
      </c>
      <c r="L2480" s="396" t="s">
        <v>147</v>
      </c>
    </row>
    <row r="2481" spans="1:12">
      <c r="A2481" s="396"/>
      <c r="B2481" s="396"/>
      <c r="C2481" s="396"/>
      <c r="D2481" s="396" t="s">
        <v>3959</v>
      </c>
      <c r="E2481" s="397" t="s">
        <v>145</v>
      </c>
      <c r="F2481" s="429" t="s">
        <v>13658</v>
      </c>
      <c r="G2481" s="430">
        <v>88402</v>
      </c>
      <c r="H2481" s="431" t="s">
        <v>657</v>
      </c>
      <c r="I2481" s="430" t="s">
        <v>123</v>
      </c>
      <c r="J2481" s="396"/>
      <c r="K2481" s="432">
        <v>0.9</v>
      </c>
      <c r="L2481" s="396" t="s">
        <v>147</v>
      </c>
    </row>
    <row r="2482" spans="1:12">
      <c r="A2482" s="396"/>
      <c r="B2482" s="396"/>
      <c r="C2482" s="396"/>
      <c r="D2482" s="396" t="s">
        <v>3959</v>
      </c>
      <c r="E2482" s="397" t="s">
        <v>145</v>
      </c>
      <c r="F2482" s="429" t="s">
        <v>13658</v>
      </c>
      <c r="G2482" s="430">
        <v>88403</v>
      </c>
      <c r="H2482" s="431" t="s">
        <v>658</v>
      </c>
      <c r="I2482" s="430" t="s">
        <v>123</v>
      </c>
      <c r="J2482" s="396"/>
      <c r="K2482" s="432">
        <v>1.65</v>
      </c>
      <c r="L2482" s="396" t="s">
        <v>147</v>
      </c>
    </row>
    <row r="2483" spans="1:12">
      <c r="A2483" s="396"/>
      <c r="B2483" s="396"/>
      <c r="C2483" s="396"/>
      <c r="D2483" s="396" t="s">
        <v>1206</v>
      </c>
      <c r="E2483" s="397" t="s">
        <v>145</v>
      </c>
      <c r="F2483" s="429" t="s">
        <v>13646</v>
      </c>
      <c r="G2483" s="430">
        <v>88387</v>
      </c>
      <c r="H2483" s="431" t="s">
        <v>647</v>
      </c>
      <c r="I2483" s="430" t="s">
        <v>123</v>
      </c>
      <c r="J2483" s="396"/>
      <c r="K2483" s="432">
        <v>0.87</v>
      </c>
      <c r="L2483" s="396" t="s">
        <v>147</v>
      </c>
    </row>
    <row r="2484" spans="1:12">
      <c r="A2484" s="396"/>
      <c r="B2484" s="396"/>
      <c r="C2484" s="396"/>
      <c r="D2484" s="396" t="s">
        <v>3759</v>
      </c>
      <c r="E2484" s="397" t="s">
        <v>145</v>
      </c>
      <c r="F2484" s="429" t="s">
        <v>13646</v>
      </c>
      <c r="G2484" s="430">
        <v>88389</v>
      </c>
      <c r="H2484" s="431" t="s">
        <v>648</v>
      </c>
      <c r="I2484" s="430" t="s">
        <v>123</v>
      </c>
      <c r="J2484" s="396"/>
      <c r="K2484" s="432">
        <v>0.2</v>
      </c>
      <c r="L2484" s="396" t="s">
        <v>147</v>
      </c>
    </row>
    <row r="2485" spans="1:12">
      <c r="A2485" s="396"/>
      <c r="B2485" s="396"/>
      <c r="C2485" s="396"/>
      <c r="D2485" s="396" t="s">
        <v>1446</v>
      </c>
      <c r="E2485" s="397" t="s">
        <v>145</v>
      </c>
      <c r="F2485" s="429" t="s">
        <v>13646</v>
      </c>
      <c r="G2485" s="430">
        <v>88390</v>
      </c>
      <c r="H2485" s="431" t="s">
        <v>649</v>
      </c>
      <c r="I2485" s="430" t="s">
        <v>123</v>
      </c>
      <c r="J2485" s="396"/>
      <c r="K2485" s="432">
        <v>0.96</v>
      </c>
      <c r="L2485" s="396" t="s">
        <v>147</v>
      </c>
    </row>
    <row r="2486" spans="1:12">
      <c r="A2486" s="396"/>
      <c r="B2486" s="396"/>
      <c r="C2486" s="396"/>
      <c r="D2486" s="396" t="s">
        <v>1446</v>
      </c>
      <c r="E2486" s="397" t="s">
        <v>145</v>
      </c>
      <c r="F2486" s="429" t="s">
        <v>13646</v>
      </c>
      <c r="G2486" s="430">
        <v>88391</v>
      </c>
      <c r="H2486" s="431" t="s">
        <v>650</v>
      </c>
      <c r="I2486" s="430" t="s">
        <v>123</v>
      </c>
      <c r="J2486" s="396"/>
      <c r="K2486" s="432">
        <v>2.75</v>
      </c>
      <c r="L2486" s="396" t="s">
        <v>147</v>
      </c>
    </row>
    <row r="2487" spans="1:12">
      <c r="A2487" s="396"/>
      <c r="B2487" s="396"/>
      <c r="C2487" s="396"/>
      <c r="D2487" s="396" t="s">
        <v>1446</v>
      </c>
      <c r="E2487" s="397" t="s">
        <v>145</v>
      </c>
      <c r="F2487" s="429" t="s">
        <v>13646</v>
      </c>
      <c r="G2487" s="430">
        <v>88394</v>
      </c>
      <c r="H2487" s="431" t="s">
        <v>651</v>
      </c>
      <c r="I2487" s="430" t="s">
        <v>123</v>
      </c>
      <c r="J2487" s="396"/>
      <c r="K2487" s="432">
        <v>1.04</v>
      </c>
      <c r="L2487" s="396" t="s">
        <v>147</v>
      </c>
    </row>
    <row r="2488" spans="1:12">
      <c r="A2488" s="396"/>
      <c r="B2488" s="396"/>
      <c r="C2488" s="396"/>
      <c r="D2488" s="396" t="s">
        <v>1446</v>
      </c>
      <c r="E2488" s="397" t="s">
        <v>145</v>
      </c>
      <c r="F2488" s="429" t="s">
        <v>13646</v>
      </c>
      <c r="G2488" s="430">
        <v>88395</v>
      </c>
      <c r="H2488" s="431" t="s">
        <v>652</v>
      </c>
      <c r="I2488" s="430" t="s">
        <v>123</v>
      </c>
      <c r="J2488" s="396"/>
      <c r="K2488" s="432">
        <v>0.24</v>
      </c>
      <c r="L2488" s="396" t="s">
        <v>147</v>
      </c>
    </row>
    <row r="2489" spans="1:12">
      <c r="A2489" s="396"/>
      <c r="B2489" s="396"/>
      <c r="C2489" s="396"/>
      <c r="D2489" s="396" t="s">
        <v>1446</v>
      </c>
      <c r="E2489" s="397" t="s">
        <v>145</v>
      </c>
      <c r="F2489" s="429" t="s">
        <v>13648</v>
      </c>
      <c r="G2489" s="430">
        <v>88396</v>
      </c>
      <c r="H2489" s="431" t="s">
        <v>653</v>
      </c>
      <c r="I2489" s="430" t="s">
        <v>123</v>
      </c>
      <c r="J2489" s="396"/>
      <c r="K2489" s="432">
        <v>1.1399999999999999</v>
      </c>
      <c r="L2489" s="396" t="s">
        <v>147</v>
      </c>
    </row>
    <row r="2490" spans="1:12">
      <c r="A2490" s="396"/>
      <c r="B2490" s="396"/>
      <c r="C2490" s="396"/>
      <c r="D2490" s="396" t="s">
        <v>4434</v>
      </c>
      <c r="E2490" s="397" t="s">
        <v>145</v>
      </c>
      <c r="F2490" s="429" t="s">
        <v>13648</v>
      </c>
      <c r="G2490" s="430">
        <v>88397</v>
      </c>
      <c r="H2490" s="431" t="s">
        <v>654</v>
      </c>
      <c r="I2490" s="430" t="s">
        <v>123</v>
      </c>
      <c r="J2490" s="396"/>
      <c r="K2490" s="432">
        <v>4.12</v>
      </c>
      <c r="L2490" s="396" t="s">
        <v>147</v>
      </c>
    </row>
    <row r="2491" spans="1:12">
      <c r="A2491" s="396"/>
      <c r="B2491" s="396"/>
      <c r="C2491" s="396"/>
      <c r="D2491" s="396" t="s">
        <v>1206</v>
      </c>
      <c r="E2491" s="397" t="s">
        <v>145</v>
      </c>
      <c r="F2491" s="429" t="s">
        <v>13648</v>
      </c>
      <c r="G2491" s="430">
        <v>90633</v>
      </c>
      <c r="H2491" s="431" t="s">
        <v>778</v>
      </c>
      <c r="I2491" s="430" t="s">
        <v>123</v>
      </c>
      <c r="J2491" s="396"/>
      <c r="K2491" s="432">
        <v>4.16</v>
      </c>
      <c r="L2491" s="396" t="s">
        <v>147</v>
      </c>
    </row>
    <row r="2492" spans="1:12">
      <c r="A2492" s="396"/>
      <c r="B2492" s="396"/>
      <c r="C2492" s="396"/>
      <c r="D2492" s="396" t="s">
        <v>1206</v>
      </c>
      <c r="E2492" s="397" t="s">
        <v>145</v>
      </c>
      <c r="F2492" s="429" t="s">
        <v>13649</v>
      </c>
      <c r="G2492" s="430">
        <v>90634</v>
      </c>
      <c r="H2492" s="431" t="s">
        <v>779</v>
      </c>
      <c r="I2492" s="430" t="s">
        <v>123</v>
      </c>
      <c r="J2492" s="396"/>
      <c r="K2492" s="432">
        <v>0.96</v>
      </c>
      <c r="L2492" s="396" t="s">
        <v>147</v>
      </c>
    </row>
    <row r="2493" spans="1:12">
      <c r="A2493" s="396"/>
      <c r="B2493" s="396"/>
      <c r="C2493" s="396"/>
      <c r="D2493" s="396" t="s">
        <v>1796</v>
      </c>
      <c r="E2493" s="397" t="s">
        <v>145</v>
      </c>
      <c r="F2493" s="429" t="s">
        <v>13649</v>
      </c>
      <c r="G2493" s="430">
        <v>90635</v>
      </c>
      <c r="H2493" s="431" t="s">
        <v>780</v>
      </c>
      <c r="I2493" s="430" t="s">
        <v>123</v>
      </c>
      <c r="J2493" s="396"/>
      <c r="K2493" s="432">
        <v>4.55</v>
      </c>
      <c r="L2493" s="396" t="s">
        <v>147</v>
      </c>
    </row>
    <row r="2494" spans="1:12">
      <c r="A2494" s="396"/>
      <c r="B2494" s="396"/>
      <c r="C2494" s="396"/>
      <c r="D2494" s="396" t="s">
        <v>1796</v>
      </c>
      <c r="E2494" s="397" t="s">
        <v>145</v>
      </c>
      <c r="F2494" s="429" t="s">
        <v>13649</v>
      </c>
      <c r="G2494" s="430">
        <v>90636</v>
      </c>
      <c r="H2494" s="431" t="s">
        <v>781</v>
      </c>
      <c r="I2494" s="430" t="s">
        <v>123</v>
      </c>
      <c r="J2494" s="396"/>
      <c r="K2494" s="432">
        <v>5.5</v>
      </c>
      <c r="L2494" s="396" t="s">
        <v>147</v>
      </c>
    </row>
    <row r="2495" spans="1:12">
      <c r="A2495" s="396"/>
      <c r="B2495" s="396"/>
      <c r="C2495" s="396"/>
      <c r="D2495" s="396" t="s">
        <v>1796</v>
      </c>
      <c r="E2495" s="397" t="s">
        <v>145</v>
      </c>
      <c r="F2495" s="429" t="s">
        <v>13649</v>
      </c>
      <c r="G2495" s="430">
        <v>103238</v>
      </c>
      <c r="H2495" s="431" t="s">
        <v>13203</v>
      </c>
      <c r="I2495" s="430" t="s">
        <v>123</v>
      </c>
      <c r="J2495" s="396"/>
      <c r="K2495" s="432">
        <v>0</v>
      </c>
      <c r="L2495" s="396" t="s">
        <v>147</v>
      </c>
    </row>
    <row r="2496" spans="1:12">
      <c r="A2496" s="396"/>
      <c r="B2496" s="396"/>
      <c r="C2496" s="396"/>
      <c r="D2496" s="396" t="s">
        <v>1796</v>
      </c>
      <c r="E2496" s="397" t="s">
        <v>145</v>
      </c>
      <c r="F2496" s="429" t="s">
        <v>13649</v>
      </c>
      <c r="G2496" s="430">
        <v>103239</v>
      </c>
      <c r="H2496" s="431" t="s">
        <v>13204</v>
      </c>
      <c r="I2496" s="430" t="s">
        <v>123</v>
      </c>
      <c r="J2496" s="396"/>
      <c r="K2496" s="432">
        <v>0</v>
      </c>
      <c r="L2496" s="396" t="s">
        <v>147</v>
      </c>
    </row>
    <row r="2497" spans="1:12">
      <c r="A2497" s="396"/>
      <c r="B2497" s="396"/>
      <c r="C2497" s="396"/>
      <c r="D2497" s="396" t="s">
        <v>1796</v>
      </c>
      <c r="E2497" s="397" t="s">
        <v>145</v>
      </c>
      <c r="F2497" s="429" t="s">
        <v>13649</v>
      </c>
      <c r="G2497" s="430">
        <v>103240</v>
      </c>
      <c r="H2497" s="431" t="s">
        <v>13205</v>
      </c>
      <c r="I2497" s="430" t="s">
        <v>123</v>
      </c>
      <c r="J2497" s="396"/>
      <c r="K2497" s="432">
        <v>0</v>
      </c>
      <c r="L2497" s="396" t="s">
        <v>147</v>
      </c>
    </row>
    <row r="2498" spans="1:12">
      <c r="A2498" s="396"/>
      <c r="B2498" s="396"/>
      <c r="C2498" s="396"/>
      <c r="D2498" s="396" t="s">
        <v>3959</v>
      </c>
      <c r="E2498" s="397" t="s">
        <v>145</v>
      </c>
      <c r="F2498" s="429" t="s">
        <v>13649</v>
      </c>
      <c r="G2498" s="430">
        <v>103241</v>
      </c>
      <c r="H2498" s="431" t="s">
        <v>1095</v>
      </c>
      <c r="I2498" s="430" t="s">
        <v>123</v>
      </c>
      <c r="J2498" s="396"/>
      <c r="K2498" s="432">
        <v>10.32</v>
      </c>
      <c r="L2498" s="396" t="s">
        <v>147</v>
      </c>
    </row>
    <row r="2499" spans="1:12">
      <c r="A2499" s="396"/>
      <c r="B2499" s="396"/>
      <c r="C2499" s="396"/>
      <c r="D2499" s="396" t="s">
        <v>3959</v>
      </c>
      <c r="E2499" s="397" t="s">
        <v>145</v>
      </c>
      <c r="F2499" s="429" t="s">
        <v>13649</v>
      </c>
      <c r="G2499" s="430">
        <v>88853</v>
      </c>
      <c r="H2499" s="431" t="s">
        <v>677</v>
      </c>
      <c r="I2499" s="430" t="s">
        <v>123</v>
      </c>
      <c r="J2499" s="396"/>
      <c r="K2499" s="432">
        <v>0.23</v>
      </c>
      <c r="L2499" s="396" t="s">
        <v>147</v>
      </c>
    </row>
    <row r="2500" spans="1:12">
      <c r="A2500" s="396"/>
      <c r="B2500" s="396"/>
      <c r="C2500" s="396"/>
      <c r="D2500" s="396" t="s">
        <v>4189</v>
      </c>
      <c r="E2500" s="397" t="s">
        <v>145</v>
      </c>
      <c r="F2500" s="429" t="s">
        <v>13627</v>
      </c>
      <c r="G2500" s="430">
        <v>88854</v>
      </c>
      <c r="H2500" s="431" t="s">
        <v>678</v>
      </c>
      <c r="I2500" s="430" t="s">
        <v>123</v>
      </c>
      <c r="J2500" s="396"/>
      <c r="K2500" s="432">
        <v>0.05</v>
      </c>
      <c r="L2500" s="396" t="s">
        <v>147</v>
      </c>
    </row>
    <row r="2501" spans="1:12">
      <c r="A2501" s="396"/>
      <c r="B2501" s="396"/>
      <c r="C2501" s="396"/>
      <c r="D2501" s="396" t="s">
        <v>1207</v>
      </c>
      <c r="E2501" s="397" t="s">
        <v>145</v>
      </c>
      <c r="F2501" s="429" t="s">
        <v>13627</v>
      </c>
      <c r="G2501" s="430">
        <v>5692</v>
      </c>
      <c r="H2501" s="431" t="s">
        <v>553</v>
      </c>
      <c r="I2501" s="430" t="s">
        <v>123</v>
      </c>
      <c r="J2501" s="396"/>
      <c r="K2501" s="432">
        <v>0.25</v>
      </c>
      <c r="L2501" s="396" t="s">
        <v>147</v>
      </c>
    </row>
    <row r="2502" spans="1:12">
      <c r="A2502" s="396"/>
      <c r="B2502" s="396"/>
      <c r="C2502" s="396"/>
      <c r="D2502" s="396" t="s">
        <v>1207</v>
      </c>
      <c r="E2502" s="397" t="s">
        <v>145</v>
      </c>
      <c r="F2502" s="429" t="s">
        <v>13627</v>
      </c>
      <c r="G2502" s="430">
        <v>5693</v>
      </c>
      <c r="H2502" s="431" t="s">
        <v>554</v>
      </c>
      <c r="I2502" s="430" t="s">
        <v>123</v>
      </c>
      <c r="J2502" s="396"/>
      <c r="K2502" s="432">
        <v>20.149999999999999</v>
      </c>
      <c r="L2502" s="396" t="s">
        <v>147</v>
      </c>
    </row>
    <row r="2503" spans="1:12">
      <c r="A2503" s="396"/>
      <c r="B2503" s="396"/>
      <c r="C2503" s="396"/>
      <c r="D2503" s="396" t="s">
        <v>1207</v>
      </c>
      <c r="E2503" s="397" t="s">
        <v>145</v>
      </c>
      <c r="F2503" s="429" t="s">
        <v>13627</v>
      </c>
      <c r="G2503" s="430">
        <v>7044</v>
      </c>
      <c r="H2503" s="431" t="s">
        <v>590</v>
      </c>
      <c r="I2503" s="430" t="s">
        <v>123</v>
      </c>
      <c r="J2503" s="396"/>
      <c r="K2503" s="432">
        <v>0.28000000000000003</v>
      </c>
      <c r="L2503" s="396" t="s">
        <v>147</v>
      </c>
    </row>
    <row r="2504" spans="1:12">
      <c r="A2504" s="396"/>
      <c r="B2504" s="396"/>
      <c r="C2504" s="396"/>
      <c r="D2504" s="396" t="s">
        <v>1207</v>
      </c>
      <c r="E2504" s="397" t="s">
        <v>145</v>
      </c>
      <c r="F2504" s="429" t="s">
        <v>13627</v>
      </c>
      <c r="G2504" s="430">
        <v>7045</v>
      </c>
      <c r="H2504" s="431" t="s">
        <v>591</v>
      </c>
      <c r="I2504" s="430" t="s">
        <v>123</v>
      </c>
      <c r="J2504" s="396"/>
      <c r="K2504" s="432">
        <v>0.06</v>
      </c>
      <c r="L2504" s="396" t="s">
        <v>147</v>
      </c>
    </row>
    <row r="2505" spans="1:12">
      <c r="A2505" s="396"/>
      <c r="B2505" s="396"/>
      <c r="C2505" s="396"/>
      <c r="D2505" s="396" t="s">
        <v>1207</v>
      </c>
      <c r="E2505" s="397" t="s">
        <v>145</v>
      </c>
      <c r="F2505" s="429" t="s">
        <v>13627</v>
      </c>
      <c r="G2505" s="430">
        <v>7046</v>
      </c>
      <c r="H2505" s="431" t="s">
        <v>592</v>
      </c>
      <c r="I2505" s="430" t="s">
        <v>123</v>
      </c>
      <c r="J2505" s="396"/>
      <c r="K2505" s="432">
        <v>0.31</v>
      </c>
      <c r="L2505" s="396" t="s">
        <v>147</v>
      </c>
    </row>
    <row r="2506" spans="1:12">
      <c r="A2506" s="396"/>
      <c r="B2506" s="396"/>
      <c r="C2506" s="396"/>
      <c r="D2506" s="396" t="s">
        <v>1207</v>
      </c>
      <c r="E2506" s="397" t="s">
        <v>145</v>
      </c>
      <c r="F2506" s="429" t="s">
        <v>13627</v>
      </c>
      <c r="G2506" s="430">
        <v>7047</v>
      </c>
      <c r="H2506" s="431" t="s">
        <v>593</v>
      </c>
      <c r="I2506" s="430" t="s">
        <v>123</v>
      </c>
      <c r="J2506" s="396"/>
      <c r="K2506" s="432">
        <v>23.79</v>
      </c>
      <c r="L2506" s="396" t="s">
        <v>147</v>
      </c>
    </row>
    <row r="2507" spans="1:12">
      <c r="A2507" s="396"/>
      <c r="B2507" s="396"/>
      <c r="C2507" s="396"/>
      <c r="D2507" s="396" t="s">
        <v>1303</v>
      </c>
      <c r="E2507" s="397" t="s">
        <v>145</v>
      </c>
      <c r="F2507" s="429" t="s">
        <v>13627</v>
      </c>
      <c r="G2507" s="430">
        <v>89228</v>
      </c>
      <c r="H2507" s="431" t="s">
        <v>719</v>
      </c>
      <c r="I2507" s="430" t="s">
        <v>123</v>
      </c>
      <c r="J2507" s="396"/>
      <c r="K2507" s="432">
        <v>47.8</v>
      </c>
      <c r="L2507" s="396" t="s">
        <v>147</v>
      </c>
    </row>
    <row r="2508" spans="1:12">
      <c r="A2508" s="396"/>
      <c r="B2508" s="396"/>
      <c r="C2508" s="396"/>
      <c r="D2508" s="396" t="s">
        <v>1208</v>
      </c>
      <c r="E2508" s="397" t="s">
        <v>145</v>
      </c>
      <c r="F2508" s="429" t="s">
        <v>12819</v>
      </c>
      <c r="G2508" s="430">
        <v>89229</v>
      </c>
      <c r="H2508" s="431" t="s">
        <v>720</v>
      </c>
      <c r="I2508" s="430" t="s">
        <v>123</v>
      </c>
      <c r="J2508" s="396"/>
      <c r="K2508" s="432">
        <v>16.84</v>
      </c>
      <c r="L2508" s="396" t="s">
        <v>147</v>
      </c>
    </row>
    <row r="2509" spans="1:12">
      <c r="A2509" s="396"/>
      <c r="B2509" s="396"/>
      <c r="C2509" s="396"/>
      <c r="D2509" s="396" t="s">
        <v>1208</v>
      </c>
      <c r="E2509" s="397" t="s">
        <v>145</v>
      </c>
      <c r="F2509" s="429" t="s">
        <v>12819</v>
      </c>
      <c r="G2509" s="430">
        <v>5779</v>
      </c>
      <c r="H2509" s="431" t="s">
        <v>580</v>
      </c>
      <c r="I2509" s="430" t="s">
        <v>123</v>
      </c>
      <c r="J2509" s="396"/>
      <c r="K2509" s="432">
        <v>76.83</v>
      </c>
      <c r="L2509" s="396" t="s">
        <v>147</v>
      </c>
    </row>
    <row r="2510" spans="1:12">
      <c r="A2510" s="396"/>
      <c r="B2510" s="396"/>
      <c r="C2510" s="396"/>
      <c r="D2510" s="396" t="s">
        <v>1208</v>
      </c>
      <c r="E2510" s="397" t="s">
        <v>145</v>
      </c>
      <c r="F2510" s="429" t="s">
        <v>12819</v>
      </c>
      <c r="G2510" s="430">
        <v>53849</v>
      </c>
      <c r="H2510" s="431" t="s">
        <v>622</v>
      </c>
      <c r="I2510" s="430" t="s">
        <v>123</v>
      </c>
      <c r="J2510" s="396"/>
      <c r="K2510" s="432">
        <v>80.3</v>
      </c>
      <c r="L2510" s="396" t="s">
        <v>147</v>
      </c>
    </row>
    <row r="2511" spans="1:12">
      <c r="A2511" s="396"/>
      <c r="B2511" s="396"/>
      <c r="C2511" s="396"/>
      <c r="D2511" s="396" t="s">
        <v>1208</v>
      </c>
      <c r="E2511" s="397" t="s">
        <v>145</v>
      </c>
      <c r="F2511" s="429" t="s">
        <v>12819</v>
      </c>
      <c r="G2511" s="430">
        <v>95129</v>
      </c>
      <c r="H2511" s="431" t="s">
        <v>986</v>
      </c>
      <c r="I2511" s="430" t="s">
        <v>123</v>
      </c>
      <c r="J2511" s="396"/>
      <c r="K2511" s="432">
        <v>57.97</v>
      </c>
      <c r="L2511" s="396" t="s">
        <v>147</v>
      </c>
    </row>
    <row r="2512" spans="1:12">
      <c r="A2512" s="396"/>
      <c r="B2512" s="396"/>
      <c r="C2512" s="396"/>
      <c r="D2512" s="396" t="s">
        <v>1208</v>
      </c>
      <c r="E2512" s="397" t="s">
        <v>145</v>
      </c>
      <c r="F2512" s="429" t="s">
        <v>12819</v>
      </c>
      <c r="G2512" s="430">
        <v>95130</v>
      </c>
      <c r="H2512" s="431" t="s">
        <v>987</v>
      </c>
      <c r="I2512" s="430" t="s">
        <v>123</v>
      </c>
      <c r="J2512" s="396"/>
      <c r="K2512" s="432">
        <v>21.02</v>
      </c>
      <c r="L2512" s="396" t="s">
        <v>147</v>
      </c>
    </row>
    <row r="2513" spans="1:12">
      <c r="A2513" s="396"/>
      <c r="B2513" s="396"/>
      <c r="C2513" s="396"/>
      <c r="D2513" s="396" t="s">
        <v>1208</v>
      </c>
      <c r="E2513" s="397" t="s">
        <v>145</v>
      </c>
      <c r="F2513" s="429" t="s">
        <v>12819</v>
      </c>
      <c r="G2513" s="430">
        <v>95131</v>
      </c>
      <c r="H2513" s="431" t="s">
        <v>988</v>
      </c>
      <c r="I2513" s="430" t="s">
        <v>123</v>
      </c>
      <c r="J2513" s="396"/>
      <c r="K2513" s="432">
        <v>68.239999999999995</v>
      </c>
      <c r="L2513" s="396" t="s">
        <v>147</v>
      </c>
    </row>
    <row r="2514" spans="1:12">
      <c r="A2514" s="396"/>
      <c r="B2514" s="396"/>
      <c r="C2514" s="396"/>
      <c r="D2514" s="396" t="s">
        <v>1208</v>
      </c>
      <c r="E2514" s="397" t="s">
        <v>145</v>
      </c>
      <c r="F2514" s="429" t="s">
        <v>12819</v>
      </c>
      <c r="G2514" s="430">
        <v>95132</v>
      </c>
      <c r="H2514" s="431" t="s">
        <v>989</v>
      </c>
      <c r="I2514" s="430" t="s">
        <v>123</v>
      </c>
      <c r="J2514" s="396"/>
      <c r="K2514" s="432">
        <v>30.93</v>
      </c>
      <c r="L2514" s="396" t="s">
        <v>147</v>
      </c>
    </row>
    <row r="2515" spans="1:12">
      <c r="A2515" s="396"/>
      <c r="B2515" s="396"/>
      <c r="C2515" s="396"/>
      <c r="D2515" s="396" t="s">
        <v>1208</v>
      </c>
      <c r="E2515" s="397" t="s">
        <v>145</v>
      </c>
      <c r="F2515" s="429" t="s">
        <v>12819</v>
      </c>
      <c r="G2515" s="430">
        <v>102982</v>
      </c>
      <c r="H2515" s="431" t="s">
        <v>13206</v>
      </c>
      <c r="I2515" s="430" t="s">
        <v>123</v>
      </c>
      <c r="J2515" s="396"/>
      <c r="K2515" s="432">
        <v>0</v>
      </c>
      <c r="L2515" s="396" t="s">
        <v>147</v>
      </c>
    </row>
    <row r="2516" spans="1:12">
      <c r="A2516" s="396"/>
      <c r="B2516" s="396"/>
      <c r="C2516" s="396"/>
      <c r="D2516" s="396" t="s">
        <v>1208</v>
      </c>
      <c r="E2516" s="397" t="s">
        <v>145</v>
      </c>
      <c r="F2516" s="429" t="s">
        <v>12819</v>
      </c>
      <c r="G2516" s="430">
        <v>102983</v>
      </c>
      <c r="H2516" s="431" t="s">
        <v>13207</v>
      </c>
      <c r="I2516" s="430" t="s">
        <v>123</v>
      </c>
      <c r="J2516" s="396"/>
      <c r="K2516" s="432">
        <v>0</v>
      </c>
      <c r="L2516" s="396" t="s">
        <v>147</v>
      </c>
    </row>
    <row r="2517" spans="1:12">
      <c r="A2517" s="396"/>
      <c r="B2517" s="396"/>
      <c r="C2517" s="396"/>
      <c r="D2517" s="396" t="s">
        <v>1208</v>
      </c>
      <c r="E2517" s="397" t="s">
        <v>145</v>
      </c>
      <c r="F2517" s="429" t="s">
        <v>12819</v>
      </c>
      <c r="G2517" s="430">
        <v>102984</v>
      </c>
      <c r="H2517" s="431" t="s">
        <v>13208</v>
      </c>
      <c r="I2517" s="430" t="s">
        <v>123</v>
      </c>
      <c r="J2517" s="396"/>
      <c r="K2517" s="432">
        <v>0</v>
      </c>
      <c r="L2517" s="396" t="s">
        <v>147</v>
      </c>
    </row>
    <row r="2518" spans="1:12">
      <c r="A2518" s="396"/>
      <c r="B2518" s="396"/>
      <c r="C2518" s="396"/>
      <c r="D2518" s="396" t="s">
        <v>1208</v>
      </c>
      <c r="E2518" s="397" t="s">
        <v>145</v>
      </c>
      <c r="F2518" s="429" t="s">
        <v>12819</v>
      </c>
      <c r="G2518" s="430">
        <v>102985</v>
      </c>
      <c r="H2518" s="431" t="s">
        <v>1086</v>
      </c>
      <c r="I2518" s="430" t="s">
        <v>123</v>
      </c>
      <c r="J2518" s="396"/>
      <c r="K2518" s="432">
        <v>14.35</v>
      </c>
      <c r="L2518" s="396" t="s">
        <v>147</v>
      </c>
    </row>
    <row r="2519" spans="1:12">
      <c r="A2519" s="396"/>
      <c r="B2519" s="396"/>
      <c r="C2519" s="396"/>
      <c r="D2519" s="396" t="s">
        <v>543</v>
      </c>
      <c r="E2519" s="397" t="s">
        <v>145</v>
      </c>
      <c r="F2519" s="429" t="s">
        <v>12819</v>
      </c>
      <c r="G2519" s="430">
        <v>92956</v>
      </c>
      <c r="H2519" s="431" t="s">
        <v>928</v>
      </c>
      <c r="I2519" s="430" t="s">
        <v>123</v>
      </c>
      <c r="J2519" s="396"/>
      <c r="K2519" s="432">
        <v>4.37</v>
      </c>
      <c r="L2519" s="396" t="s">
        <v>147</v>
      </c>
    </row>
    <row r="2520" spans="1:12">
      <c r="A2520" s="396"/>
      <c r="B2520" s="396"/>
      <c r="C2520" s="396"/>
      <c r="D2520" s="396" t="s">
        <v>411</v>
      </c>
      <c r="E2520" s="397" t="s">
        <v>145</v>
      </c>
      <c r="F2520" s="429" t="s">
        <v>12819</v>
      </c>
      <c r="G2520" s="430">
        <v>92957</v>
      </c>
      <c r="H2520" s="431" t="s">
        <v>929</v>
      </c>
      <c r="I2520" s="430" t="s">
        <v>123</v>
      </c>
      <c r="J2520" s="396"/>
      <c r="K2520" s="432">
        <v>1.01</v>
      </c>
      <c r="L2520" s="396" t="s">
        <v>147</v>
      </c>
    </row>
    <row r="2521" spans="1:12">
      <c r="A2521" s="396"/>
      <c r="B2521" s="396"/>
      <c r="C2521" s="396"/>
      <c r="D2521" s="396" t="s">
        <v>1421</v>
      </c>
      <c r="E2521" s="397" t="s">
        <v>145</v>
      </c>
      <c r="F2521" s="429" t="s">
        <v>13823</v>
      </c>
      <c r="G2521" s="430">
        <v>92958</v>
      </c>
      <c r="H2521" s="431" t="s">
        <v>930</v>
      </c>
      <c r="I2521" s="430" t="s">
        <v>123</v>
      </c>
      <c r="J2521" s="396"/>
      <c r="K2521" s="432">
        <v>4.79</v>
      </c>
      <c r="L2521" s="396" t="s">
        <v>147</v>
      </c>
    </row>
    <row r="2522" spans="1:12">
      <c r="A2522" s="396"/>
      <c r="B2522" s="396"/>
      <c r="C2522" s="396"/>
      <c r="D2522" s="396" t="s">
        <v>1155</v>
      </c>
      <c r="E2522" s="397" t="s">
        <v>145</v>
      </c>
      <c r="F2522" s="429" t="s">
        <v>13730</v>
      </c>
      <c r="G2522" s="430">
        <v>92959</v>
      </c>
      <c r="H2522" s="431" t="s">
        <v>931</v>
      </c>
      <c r="I2522" s="430" t="s">
        <v>123</v>
      </c>
      <c r="J2522" s="396"/>
      <c r="K2522" s="432">
        <v>8.89</v>
      </c>
      <c r="L2522" s="396" t="s">
        <v>147</v>
      </c>
    </row>
    <row r="2523" spans="1:12">
      <c r="A2523" s="396"/>
      <c r="B2523" s="396"/>
      <c r="C2523" s="396"/>
      <c r="D2523" s="396" t="s">
        <v>1155</v>
      </c>
      <c r="E2523" s="397" t="s">
        <v>145</v>
      </c>
      <c r="F2523" s="429" t="s">
        <v>13730</v>
      </c>
      <c r="G2523" s="430">
        <v>102858</v>
      </c>
      <c r="H2523" s="431" t="s">
        <v>13209</v>
      </c>
      <c r="I2523" s="430" t="s">
        <v>123</v>
      </c>
      <c r="J2523" s="396"/>
      <c r="K2523" s="432">
        <v>0</v>
      </c>
      <c r="L2523" s="396" t="s">
        <v>147</v>
      </c>
    </row>
    <row r="2524" spans="1:12">
      <c r="A2524" s="396"/>
      <c r="B2524" s="396"/>
      <c r="C2524" s="396"/>
      <c r="D2524" s="396" t="s">
        <v>1155</v>
      </c>
      <c r="E2524" s="397" t="s">
        <v>145</v>
      </c>
      <c r="F2524" s="429" t="s">
        <v>13730</v>
      </c>
      <c r="G2524" s="430">
        <v>102859</v>
      </c>
      <c r="H2524" s="431" t="s">
        <v>13210</v>
      </c>
      <c r="I2524" s="430" t="s">
        <v>123</v>
      </c>
      <c r="J2524" s="396"/>
      <c r="K2524" s="432">
        <v>0</v>
      </c>
      <c r="L2524" s="396" t="s">
        <v>147</v>
      </c>
    </row>
    <row r="2525" spans="1:12">
      <c r="A2525" s="396"/>
      <c r="B2525" s="396"/>
      <c r="C2525" s="396"/>
      <c r="D2525" s="396" t="s">
        <v>1155</v>
      </c>
      <c r="E2525" s="397" t="s">
        <v>145</v>
      </c>
      <c r="F2525" s="429" t="s">
        <v>13730</v>
      </c>
      <c r="G2525" s="430">
        <v>102860</v>
      </c>
      <c r="H2525" s="431" t="s">
        <v>13211</v>
      </c>
      <c r="I2525" s="430" t="s">
        <v>123</v>
      </c>
      <c r="J2525" s="396"/>
      <c r="K2525" s="432">
        <v>0</v>
      </c>
      <c r="L2525" s="396" t="s">
        <v>147</v>
      </c>
    </row>
    <row r="2526" spans="1:12">
      <c r="A2526" s="396"/>
      <c r="B2526" s="396"/>
      <c r="C2526" s="396"/>
      <c r="D2526" s="396" t="s">
        <v>1155</v>
      </c>
      <c r="E2526" s="397" t="s">
        <v>145</v>
      </c>
      <c r="F2526" s="429" t="s">
        <v>13730</v>
      </c>
      <c r="G2526" s="430">
        <v>102861</v>
      </c>
      <c r="H2526" s="431" t="s">
        <v>1071</v>
      </c>
      <c r="I2526" s="430" t="s">
        <v>123</v>
      </c>
      <c r="J2526" s="396"/>
      <c r="K2526" s="432">
        <v>1.1000000000000001</v>
      </c>
      <c r="L2526" s="396" t="s">
        <v>147</v>
      </c>
    </row>
    <row r="2527" spans="1:12">
      <c r="A2527" s="396"/>
      <c r="B2527" s="396"/>
      <c r="C2527" s="396"/>
      <c r="D2527" s="396" t="s">
        <v>1155</v>
      </c>
      <c r="E2527" s="397" t="s">
        <v>145</v>
      </c>
      <c r="F2527" s="429" t="s">
        <v>13730</v>
      </c>
      <c r="G2527" s="430">
        <v>93404</v>
      </c>
      <c r="H2527" s="431" t="s">
        <v>13212</v>
      </c>
      <c r="I2527" s="430" t="s">
        <v>123</v>
      </c>
      <c r="J2527" s="396"/>
      <c r="K2527" s="432">
        <v>7.75</v>
      </c>
      <c r="L2527" s="396" t="s">
        <v>147</v>
      </c>
    </row>
    <row r="2528" spans="1:12">
      <c r="A2528" s="396"/>
      <c r="B2528" s="396"/>
      <c r="C2528" s="396"/>
      <c r="D2528" s="396" t="s">
        <v>2095</v>
      </c>
      <c r="E2528" s="397" t="s">
        <v>145</v>
      </c>
      <c r="F2528" s="429" t="s">
        <v>12718</v>
      </c>
      <c r="G2528" s="430">
        <v>93405</v>
      </c>
      <c r="H2528" s="431" t="s">
        <v>13213</v>
      </c>
      <c r="I2528" s="430" t="s">
        <v>123</v>
      </c>
      <c r="J2528" s="396"/>
      <c r="K2528" s="432">
        <v>1.98</v>
      </c>
      <c r="L2528" s="396" t="s">
        <v>147</v>
      </c>
    </row>
    <row r="2529" spans="1:12">
      <c r="A2529" s="396"/>
      <c r="B2529" s="396"/>
      <c r="C2529" s="396"/>
      <c r="D2529" s="396" t="s">
        <v>2095</v>
      </c>
      <c r="E2529" s="397" t="s">
        <v>145</v>
      </c>
      <c r="F2529" s="429" t="s">
        <v>12718</v>
      </c>
      <c r="G2529" s="430">
        <v>93406</v>
      </c>
      <c r="H2529" s="431" t="s">
        <v>13214</v>
      </c>
      <c r="I2529" s="430" t="s">
        <v>123</v>
      </c>
      <c r="J2529" s="396"/>
      <c r="K2529" s="432">
        <v>9.3000000000000007</v>
      </c>
      <c r="L2529" s="396" t="s">
        <v>147</v>
      </c>
    </row>
    <row r="2530" spans="1:12">
      <c r="A2530" s="396"/>
      <c r="B2530" s="396"/>
      <c r="C2530" s="396"/>
      <c r="D2530" s="396" t="s">
        <v>1155</v>
      </c>
      <c r="E2530" s="397" t="s">
        <v>145</v>
      </c>
      <c r="F2530" s="429" t="s">
        <v>13731</v>
      </c>
      <c r="G2530" s="430">
        <v>93407</v>
      </c>
      <c r="H2530" s="431" t="s">
        <v>13215</v>
      </c>
      <c r="I2530" s="430" t="s">
        <v>123</v>
      </c>
      <c r="J2530" s="396"/>
      <c r="K2530" s="432">
        <v>45.23</v>
      </c>
      <c r="L2530" s="396" t="s">
        <v>147</v>
      </c>
    </row>
    <row r="2531" spans="1:12">
      <c r="A2531" s="396"/>
      <c r="B2531" s="396"/>
      <c r="C2531" s="396"/>
      <c r="D2531" s="396" t="s">
        <v>1155</v>
      </c>
      <c r="E2531" s="397" t="s">
        <v>145</v>
      </c>
      <c r="F2531" s="429" t="s">
        <v>13731</v>
      </c>
      <c r="G2531" s="430">
        <v>102936</v>
      </c>
      <c r="H2531" s="431" t="s">
        <v>13216</v>
      </c>
      <c r="I2531" s="430" t="s">
        <v>123</v>
      </c>
      <c r="J2531" s="396"/>
      <c r="K2531" s="432">
        <v>0</v>
      </c>
      <c r="L2531" s="396" t="s">
        <v>147</v>
      </c>
    </row>
    <row r="2532" spans="1:12">
      <c r="A2532" s="396"/>
      <c r="B2532" s="396"/>
      <c r="C2532" s="396"/>
      <c r="D2532" s="396" t="s">
        <v>2134</v>
      </c>
      <c r="E2532" s="397" t="s">
        <v>145</v>
      </c>
      <c r="F2532" s="429" t="s">
        <v>13676</v>
      </c>
      <c r="G2532" s="430">
        <v>102937</v>
      </c>
      <c r="H2532" s="431" t="s">
        <v>13217</v>
      </c>
      <c r="I2532" s="430" t="s">
        <v>123</v>
      </c>
      <c r="J2532" s="396"/>
      <c r="K2532" s="432">
        <v>0</v>
      </c>
      <c r="L2532" s="396" t="s">
        <v>147</v>
      </c>
    </row>
    <row r="2533" spans="1:12">
      <c r="A2533" s="396"/>
      <c r="B2533" s="396"/>
      <c r="C2533" s="396"/>
      <c r="D2533" s="396" t="s">
        <v>2153</v>
      </c>
      <c r="E2533" s="397" t="s">
        <v>145</v>
      </c>
      <c r="F2533" s="429" t="s">
        <v>12687</v>
      </c>
      <c r="G2533" s="430">
        <v>102938</v>
      </c>
      <c r="H2533" s="431" t="s">
        <v>13218</v>
      </c>
      <c r="I2533" s="430" t="s">
        <v>123</v>
      </c>
      <c r="J2533" s="396"/>
      <c r="K2533" s="432">
        <v>0</v>
      </c>
      <c r="L2533" s="396" t="s">
        <v>147</v>
      </c>
    </row>
    <row r="2534" spans="1:12">
      <c r="A2534" s="396"/>
      <c r="B2534" s="396"/>
      <c r="C2534" s="396"/>
      <c r="D2534" s="396" t="s">
        <v>2153</v>
      </c>
      <c r="E2534" s="397" t="s">
        <v>145</v>
      </c>
      <c r="F2534" s="429" t="s">
        <v>12687</v>
      </c>
      <c r="G2534" s="430">
        <v>102939</v>
      </c>
      <c r="H2534" s="431" t="s">
        <v>1081</v>
      </c>
      <c r="I2534" s="430" t="s">
        <v>123</v>
      </c>
      <c r="J2534" s="396"/>
      <c r="K2534" s="432">
        <v>8.2200000000000006</v>
      </c>
      <c r="L2534" s="396" t="s">
        <v>147</v>
      </c>
    </row>
    <row r="2535" spans="1:12">
      <c r="A2535" s="396"/>
      <c r="B2535" s="396"/>
      <c r="C2535" s="396"/>
      <c r="D2535" s="396" t="s">
        <v>2153</v>
      </c>
      <c r="E2535" s="397" t="s">
        <v>145</v>
      </c>
      <c r="F2535" s="429" t="s">
        <v>12687</v>
      </c>
      <c r="G2535" s="430">
        <v>103159</v>
      </c>
      <c r="H2535" s="431" t="s">
        <v>13219</v>
      </c>
      <c r="I2535" s="430" t="s">
        <v>123</v>
      </c>
      <c r="J2535" s="396"/>
      <c r="K2535" s="432">
        <v>0</v>
      </c>
      <c r="L2535" s="396" t="s">
        <v>147</v>
      </c>
    </row>
    <row r="2536" spans="1:12">
      <c r="A2536" s="396"/>
      <c r="B2536" s="396"/>
      <c r="C2536" s="396"/>
      <c r="D2536" s="396" t="s">
        <v>2153</v>
      </c>
      <c r="E2536" s="397" t="s">
        <v>145</v>
      </c>
      <c r="F2536" s="429" t="s">
        <v>12687</v>
      </c>
      <c r="G2536" s="430">
        <v>103160</v>
      </c>
      <c r="H2536" s="431" t="s">
        <v>13220</v>
      </c>
      <c r="I2536" s="430" t="s">
        <v>123</v>
      </c>
      <c r="J2536" s="396"/>
      <c r="K2536" s="432">
        <v>0</v>
      </c>
      <c r="L2536" s="396" t="s">
        <v>147</v>
      </c>
    </row>
    <row r="2537" spans="1:12">
      <c r="A2537" s="396"/>
      <c r="B2537" s="396"/>
      <c r="C2537" s="396"/>
      <c r="D2537" s="396" t="s">
        <v>1155</v>
      </c>
      <c r="E2537" s="397" t="s">
        <v>145</v>
      </c>
      <c r="F2537" s="429" t="s">
        <v>13731</v>
      </c>
      <c r="G2537" s="430">
        <v>103161</v>
      </c>
      <c r="H2537" s="431" t="s">
        <v>13221</v>
      </c>
      <c r="I2537" s="430" t="s">
        <v>123</v>
      </c>
      <c r="J2537" s="396"/>
      <c r="K2537" s="432">
        <v>0</v>
      </c>
      <c r="L2537" s="396" t="s">
        <v>147</v>
      </c>
    </row>
    <row r="2538" spans="1:12">
      <c r="A2538" s="396"/>
      <c r="B2538" s="396"/>
      <c r="C2538" s="396"/>
      <c r="D2538" s="396" t="s">
        <v>1155</v>
      </c>
      <c r="E2538" s="397" t="s">
        <v>145</v>
      </c>
      <c r="F2538" s="429" t="s">
        <v>13731</v>
      </c>
      <c r="G2538" s="430">
        <v>103162</v>
      </c>
      <c r="H2538" s="431" t="s">
        <v>1088</v>
      </c>
      <c r="I2538" s="430" t="s">
        <v>123</v>
      </c>
      <c r="J2538" s="396"/>
      <c r="K2538" s="432">
        <v>0.57999999999999996</v>
      </c>
      <c r="L2538" s="396" t="s">
        <v>147</v>
      </c>
    </row>
    <row r="2539" spans="1:12">
      <c r="A2539" s="396"/>
      <c r="B2539" s="396"/>
      <c r="C2539" s="396"/>
      <c r="D2539" s="396" t="s">
        <v>1155</v>
      </c>
      <c r="E2539" s="397" t="s">
        <v>145</v>
      </c>
      <c r="F2539" s="429" t="s">
        <v>13731</v>
      </c>
      <c r="G2539" s="430">
        <v>103153</v>
      </c>
      <c r="H2539" s="431" t="s">
        <v>13222</v>
      </c>
      <c r="I2539" s="430" t="s">
        <v>123</v>
      </c>
      <c r="J2539" s="396"/>
      <c r="K2539" s="432">
        <v>0</v>
      </c>
      <c r="L2539" s="396" t="s">
        <v>147</v>
      </c>
    </row>
    <row r="2540" spans="1:12">
      <c r="A2540" s="396"/>
      <c r="B2540" s="396"/>
      <c r="C2540" s="396"/>
      <c r="D2540" s="396" t="s">
        <v>1155</v>
      </c>
      <c r="E2540" s="397" t="s">
        <v>145</v>
      </c>
      <c r="F2540" s="429" t="s">
        <v>13731</v>
      </c>
      <c r="G2540" s="430">
        <v>103154</v>
      </c>
      <c r="H2540" s="431" t="s">
        <v>13223</v>
      </c>
      <c r="I2540" s="430" t="s">
        <v>123</v>
      </c>
      <c r="J2540" s="396"/>
      <c r="K2540" s="432">
        <v>0</v>
      </c>
      <c r="L2540" s="396" t="s">
        <v>147</v>
      </c>
    </row>
    <row r="2541" spans="1:12">
      <c r="A2541" s="396"/>
      <c r="B2541" s="396"/>
      <c r="C2541" s="396"/>
      <c r="D2541" s="396" t="s">
        <v>1155</v>
      </c>
      <c r="E2541" s="397" t="s">
        <v>145</v>
      </c>
      <c r="F2541" s="429" t="s">
        <v>13731</v>
      </c>
      <c r="G2541" s="430">
        <v>103155</v>
      </c>
      <c r="H2541" s="431" t="s">
        <v>13224</v>
      </c>
      <c r="I2541" s="430" t="s">
        <v>123</v>
      </c>
      <c r="J2541" s="396"/>
      <c r="K2541" s="432">
        <v>0</v>
      </c>
      <c r="L2541" s="396" t="s">
        <v>147</v>
      </c>
    </row>
    <row r="2542" spans="1:12">
      <c r="A2542" s="396"/>
      <c r="B2542" s="396"/>
      <c r="C2542" s="396"/>
      <c r="D2542" s="396" t="s">
        <v>1112</v>
      </c>
      <c r="E2542" s="397" t="s">
        <v>145</v>
      </c>
      <c r="F2542" s="429" t="s">
        <v>13731</v>
      </c>
      <c r="G2542" s="430">
        <v>103156</v>
      </c>
      <c r="H2542" s="431" t="s">
        <v>1087</v>
      </c>
      <c r="I2542" s="430" t="s">
        <v>123</v>
      </c>
      <c r="J2542" s="396"/>
      <c r="K2542" s="432">
        <v>2.09</v>
      </c>
      <c r="L2542" s="396" t="s">
        <v>147</v>
      </c>
    </row>
    <row r="2543" spans="1:12">
      <c r="A2543" s="396"/>
      <c r="B2543" s="396"/>
      <c r="C2543" s="396"/>
      <c r="D2543" s="396" t="s">
        <v>1112</v>
      </c>
      <c r="E2543" s="397" t="s">
        <v>145</v>
      </c>
      <c r="F2543" s="429" t="s">
        <v>13731</v>
      </c>
      <c r="G2543" s="430">
        <v>103171</v>
      </c>
      <c r="H2543" s="431" t="s">
        <v>13225</v>
      </c>
      <c r="I2543" s="430" t="s">
        <v>123</v>
      </c>
      <c r="J2543" s="396"/>
      <c r="K2543" s="432">
        <v>0</v>
      </c>
      <c r="L2543" s="396" t="s">
        <v>147</v>
      </c>
    </row>
    <row r="2544" spans="1:12">
      <c r="A2544" s="396"/>
      <c r="B2544" s="396"/>
      <c r="C2544" s="396"/>
      <c r="D2544" s="396" t="s">
        <v>1112</v>
      </c>
      <c r="E2544" s="397" t="s">
        <v>145</v>
      </c>
      <c r="F2544" s="429" t="s">
        <v>13731</v>
      </c>
      <c r="G2544" s="430">
        <v>103172</v>
      </c>
      <c r="H2544" s="431" t="s">
        <v>13226</v>
      </c>
      <c r="I2544" s="430" t="s">
        <v>123</v>
      </c>
      <c r="J2544" s="396"/>
      <c r="K2544" s="432">
        <v>0</v>
      </c>
      <c r="L2544" s="396" t="s">
        <v>147</v>
      </c>
    </row>
    <row r="2545" spans="1:12">
      <c r="A2545" s="396"/>
      <c r="B2545" s="396"/>
      <c r="C2545" s="396"/>
      <c r="D2545" s="396" t="s">
        <v>1112</v>
      </c>
      <c r="E2545" s="397" t="s">
        <v>145</v>
      </c>
      <c r="F2545" s="429" t="s">
        <v>13731</v>
      </c>
      <c r="G2545" s="430">
        <v>103173</v>
      </c>
      <c r="H2545" s="431" t="s">
        <v>13227</v>
      </c>
      <c r="I2545" s="430" t="s">
        <v>123</v>
      </c>
      <c r="J2545" s="396"/>
      <c r="K2545" s="432">
        <v>0</v>
      </c>
      <c r="L2545" s="396" t="s">
        <v>147</v>
      </c>
    </row>
    <row r="2546" spans="1:12">
      <c r="A2546" s="396"/>
      <c r="B2546" s="396"/>
      <c r="C2546" s="396"/>
      <c r="D2546" s="396" t="s">
        <v>1112</v>
      </c>
      <c r="E2546" s="397" t="s">
        <v>145</v>
      </c>
      <c r="F2546" s="429" t="s">
        <v>13731</v>
      </c>
      <c r="G2546" s="430">
        <v>103174</v>
      </c>
      <c r="H2546" s="431" t="s">
        <v>1090</v>
      </c>
      <c r="I2546" s="430" t="s">
        <v>123</v>
      </c>
      <c r="J2546" s="396"/>
      <c r="K2546" s="432">
        <v>1.67</v>
      </c>
      <c r="L2546" s="396" t="s">
        <v>147</v>
      </c>
    </row>
    <row r="2547" spans="1:12">
      <c r="A2547" s="396"/>
      <c r="B2547" s="396"/>
      <c r="C2547" s="396"/>
      <c r="D2547" s="396" t="s">
        <v>1112</v>
      </c>
      <c r="E2547" s="397" t="s">
        <v>145</v>
      </c>
      <c r="F2547" s="429" t="s">
        <v>13731</v>
      </c>
      <c r="G2547" s="430">
        <v>103177</v>
      </c>
      <c r="H2547" s="431" t="s">
        <v>13228</v>
      </c>
      <c r="I2547" s="430" t="s">
        <v>123</v>
      </c>
      <c r="J2547" s="396"/>
      <c r="K2547" s="432">
        <v>0</v>
      </c>
      <c r="L2547" s="396" t="s">
        <v>147</v>
      </c>
    </row>
    <row r="2548" spans="1:12">
      <c r="A2548" s="396"/>
      <c r="B2548" s="396"/>
      <c r="C2548" s="396"/>
      <c r="D2548" s="396" t="s">
        <v>1112</v>
      </c>
      <c r="E2548" s="397" t="s">
        <v>145</v>
      </c>
      <c r="F2548" s="429" t="s">
        <v>13731</v>
      </c>
      <c r="G2548" s="430">
        <v>103178</v>
      </c>
      <c r="H2548" s="431" t="s">
        <v>13229</v>
      </c>
      <c r="I2548" s="430" t="s">
        <v>123</v>
      </c>
      <c r="J2548" s="396"/>
      <c r="K2548" s="432">
        <v>0</v>
      </c>
      <c r="L2548" s="396" t="s">
        <v>147</v>
      </c>
    </row>
    <row r="2549" spans="1:12">
      <c r="A2549" s="396"/>
      <c r="B2549" s="396"/>
      <c r="C2549" s="396"/>
      <c r="D2549" s="396" t="s">
        <v>1112</v>
      </c>
      <c r="E2549" s="397" t="s">
        <v>145</v>
      </c>
      <c r="F2549" s="429" t="s">
        <v>13731</v>
      </c>
      <c r="G2549" s="430">
        <v>103179</v>
      </c>
      <c r="H2549" s="431" t="s">
        <v>13230</v>
      </c>
      <c r="I2549" s="430" t="s">
        <v>123</v>
      </c>
      <c r="J2549" s="396"/>
      <c r="K2549" s="432">
        <v>0</v>
      </c>
      <c r="L2549" s="396" t="s">
        <v>147</v>
      </c>
    </row>
    <row r="2550" spans="1:12">
      <c r="A2550" s="396"/>
      <c r="B2550" s="396"/>
      <c r="C2550" s="396"/>
      <c r="D2550" s="396" t="s">
        <v>1112</v>
      </c>
      <c r="E2550" s="397" t="s">
        <v>145</v>
      </c>
      <c r="F2550" s="429" t="s">
        <v>13731</v>
      </c>
      <c r="G2550" s="430">
        <v>103180</v>
      </c>
      <c r="H2550" s="431" t="s">
        <v>1091</v>
      </c>
      <c r="I2550" s="430" t="s">
        <v>123</v>
      </c>
      <c r="J2550" s="396"/>
      <c r="K2550" s="432">
        <v>3.84</v>
      </c>
      <c r="L2550" s="396" t="s">
        <v>147</v>
      </c>
    </row>
    <row r="2551" spans="1:12">
      <c r="A2551" s="396"/>
      <c r="B2551" s="396"/>
      <c r="C2551" s="396"/>
      <c r="D2551" s="396" t="s">
        <v>1112</v>
      </c>
      <c r="E2551" s="397" t="s">
        <v>145</v>
      </c>
      <c r="F2551" s="429" t="s">
        <v>13731</v>
      </c>
      <c r="G2551" s="430">
        <v>103165</v>
      </c>
      <c r="H2551" s="431" t="s">
        <v>13231</v>
      </c>
      <c r="I2551" s="430" t="s">
        <v>123</v>
      </c>
      <c r="J2551" s="396"/>
      <c r="K2551" s="432">
        <v>0</v>
      </c>
      <c r="L2551" s="396" t="s">
        <v>147</v>
      </c>
    </row>
    <row r="2552" spans="1:12">
      <c r="A2552" s="396"/>
      <c r="B2552" s="396"/>
      <c r="C2552" s="396"/>
      <c r="D2552" s="396" t="s">
        <v>1112</v>
      </c>
      <c r="E2552" s="397" t="s">
        <v>145</v>
      </c>
      <c r="F2552" s="429" t="s">
        <v>13731</v>
      </c>
      <c r="G2552" s="430">
        <v>103166</v>
      </c>
      <c r="H2552" s="431" t="s">
        <v>13232</v>
      </c>
      <c r="I2552" s="430" t="s">
        <v>123</v>
      </c>
      <c r="J2552" s="396"/>
      <c r="K2552" s="432">
        <v>0</v>
      </c>
      <c r="L2552" s="396" t="s">
        <v>147</v>
      </c>
    </row>
    <row r="2553" spans="1:12">
      <c r="A2553" s="396"/>
      <c r="B2553" s="396"/>
      <c r="C2553" s="396"/>
      <c r="D2553" s="396" t="s">
        <v>1112</v>
      </c>
      <c r="E2553" s="397" t="s">
        <v>145</v>
      </c>
      <c r="F2553" s="429" t="s">
        <v>13731</v>
      </c>
      <c r="G2553" s="430">
        <v>103167</v>
      </c>
      <c r="H2553" s="431" t="s">
        <v>13233</v>
      </c>
      <c r="I2553" s="430" t="s">
        <v>123</v>
      </c>
      <c r="J2553" s="396"/>
      <c r="K2553" s="432">
        <v>0</v>
      </c>
      <c r="L2553" s="396" t="s">
        <v>147</v>
      </c>
    </row>
    <row r="2554" spans="1:12">
      <c r="A2554" s="396"/>
      <c r="B2554" s="396"/>
      <c r="C2554" s="396"/>
      <c r="D2554" s="396" t="s">
        <v>1112</v>
      </c>
      <c r="E2554" s="397" t="s">
        <v>145</v>
      </c>
      <c r="F2554" s="429" t="s">
        <v>13731</v>
      </c>
      <c r="G2554" s="430">
        <v>103168</v>
      </c>
      <c r="H2554" s="431" t="s">
        <v>1089</v>
      </c>
      <c r="I2554" s="430" t="s">
        <v>123</v>
      </c>
      <c r="J2554" s="396"/>
      <c r="K2554" s="432">
        <v>0.66</v>
      </c>
      <c r="L2554" s="396" t="s">
        <v>147</v>
      </c>
    </row>
    <row r="2555" spans="1:12">
      <c r="A2555" s="396"/>
      <c r="B2555" s="396"/>
      <c r="C2555" s="396"/>
      <c r="D2555" s="396" t="s">
        <v>1112</v>
      </c>
      <c r="E2555" s="397" t="s">
        <v>145</v>
      </c>
      <c r="F2555" s="429" t="s">
        <v>13731</v>
      </c>
      <c r="G2555" s="430">
        <v>102864</v>
      </c>
      <c r="H2555" s="431" t="s">
        <v>13234</v>
      </c>
      <c r="I2555" s="430" t="s">
        <v>123</v>
      </c>
      <c r="J2555" s="396"/>
      <c r="K2555" s="432">
        <v>0</v>
      </c>
      <c r="L2555" s="396" t="s">
        <v>147</v>
      </c>
    </row>
    <row r="2556" spans="1:12">
      <c r="A2556" s="396"/>
      <c r="B2556" s="396"/>
      <c r="C2556" s="396"/>
      <c r="D2556" s="396" t="s">
        <v>1112</v>
      </c>
      <c r="E2556" s="397" t="s">
        <v>145</v>
      </c>
      <c r="F2556" s="429" t="s">
        <v>13731</v>
      </c>
      <c r="G2556" s="430">
        <v>102865</v>
      </c>
      <c r="H2556" s="431" t="s">
        <v>13235</v>
      </c>
      <c r="I2556" s="430" t="s">
        <v>123</v>
      </c>
      <c r="J2556" s="396"/>
      <c r="K2556" s="432">
        <v>0</v>
      </c>
      <c r="L2556" s="396" t="s">
        <v>147</v>
      </c>
    </row>
    <row r="2557" spans="1:12">
      <c r="A2557" s="396"/>
      <c r="B2557" s="396"/>
      <c r="C2557" s="396"/>
      <c r="D2557" s="396" t="s">
        <v>1112</v>
      </c>
      <c r="E2557" s="397" t="s">
        <v>145</v>
      </c>
      <c r="F2557" s="429" t="s">
        <v>13731</v>
      </c>
      <c r="G2557" s="430">
        <v>102866</v>
      </c>
      <c r="H2557" s="431" t="s">
        <v>13236</v>
      </c>
      <c r="I2557" s="430" t="s">
        <v>123</v>
      </c>
      <c r="J2557" s="396"/>
      <c r="K2557" s="432">
        <v>0</v>
      </c>
      <c r="L2557" s="396" t="s">
        <v>147</v>
      </c>
    </row>
    <row r="2558" spans="1:12">
      <c r="A2558" s="396"/>
      <c r="B2558" s="396"/>
      <c r="C2558" s="396"/>
      <c r="D2558" s="396" t="s">
        <v>1112</v>
      </c>
      <c r="E2558" s="397" t="s">
        <v>145</v>
      </c>
      <c r="F2558" s="429" t="s">
        <v>13731</v>
      </c>
      <c r="G2558" s="430">
        <v>102867</v>
      </c>
      <c r="H2558" s="431" t="s">
        <v>1072</v>
      </c>
      <c r="I2558" s="430" t="s">
        <v>123</v>
      </c>
      <c r="J2558" s="396"/>
      <c r="K2558" s="432">
        <v>0.59</v>
      </c>
      <c r="L2558" s="396" t="s">
        <v>147</v>
      </c>
    </row>
    <row r="2559" spans="1:12">
      <c r="A2559" s="396"/>
      <c r="B2559" s="396"/>
      <c r="C2559" s="396"/>
      <c r="D2559" s="396" t="s">
        <v>1112</v>
      </c>
      <c r="E2559" s="397" t="s">
        <v>145</v>
      </c>
      <c r="F2559" s="429" t="s">
        <v>13731</v>
      </c>
      <c r="G2559" s="430">
        <v>106321</v>
      </c>
      <c r="H2559" s="431" t="s">
        <v>15929</v>
      </c>
      <c r="I2559" s="430" t="s">
        <v>123</v>
      </c>
      <c r="J2559" s="396"/>
      <c r="K2559" s="432">
        <v>0</v>
      </c>
      <c r="L2559" s="396" t="s">
        <v>147</v>
      </c>
    </row>
    <row r="2560" spans="1:12">
      <c r="A2560" s="396"/>
      <c r="B2560" s="396"/>
      <c r="C2560" s="396"/>
      <c r="D2560" s="396" t="s">
        <v>1112</v>
      </c>
      <c r="E2560" s="397" t="s">
        <v>145</v>
      </c>
      <c r="F2560" s="429" t="s">
        <v>13731</v>
      </c>
      <c r="G2560" s="430">
        <v>106322</v>
      </c>
      <c r="H2560" s="431" t="s">
        <v>15930</v>
      </c>
      <c r="I2560" s="430" t="s">
        <v>123</v>
      </c>
      <c r="J2560" s="396"/>
      <c r="K2560" s="432">
        <v>0</v>
      </c>
      <c r="L2560" s="396" t="s">
        <v>147</v>
      </c>
    </row>
    <row r="2561" spans="1:12">
      <c r="A2561" s="396"/>
      <c r="B2561" s="396"/>
      <c r="C2561" s="396"/>
      <c r="D2561" s="396" t="s">
        <v>2095</v>
      </c>
      <c r="E2561" s="397" t="s">
        <v>145</v>
      </c>
      <c r="F2561" s="429" t="s">
        <v>12718</v>
      </c>
      <c r="G2561" s="430">
        <v>106323</v>
      </c>
      <c r="H2561" s="431" t="s">
        <v>15931</v>
      </c>
      <c r="I2561" s="430" t="s">
        <v>123</v>
      </c>
      <c r="J2561" s="396"/>
      <c r="K2561" s="432">
        <v>0</v>
      </c>
      <c r="L2561" s="396" t="s">
        <v>147</v>
      </c>
    </row>
    <row r="2562" spans="1:12">
      <c r="A2562" s="396"/>
      <c r="B2562" s="396"/>
      <c r="C2562" s="396"/>
      <c r="D2562" s="396" t="s">
        <v>2095</v>
      </c>
      <c r="E2562" s="397" t="s">
        <v>145</v>
      </c>
      <c r="F2562" s="429" t="s">
        <v>12718</v>
      </c>
      <c r="G2562" s="430">
        <v>106324</v>
      </c>
      <c r="H2562" s="431" t="s">
        <v>15932</v>
      </c>
      <c r="I2562" s="430" t="s">
        <v>123</v>
      </c>
      <c r="J2562" s="396"/>
      <c r="K2562" s="432">
        <v>0.55000000000000004</v>
      </c>
      <c r="L2562" s="396" t="s">
        <v>147</v>
      </c>
    </row>
    <row r="2563" spans="1:12">
      <c r="A2563" s="396"/>
      <c r="B2563" s="396"/>
      <c r="C2563" s="396"/>
      <c r="D2563" s="396" t="s">
        <v>1112</v>
      </c>
      <c r="E2563" s="397" t="s">
        <v>145</v>
      </c>
      <c r="F2563" s="429" t="s">
        <v>13731</v>
      </c>
      <c r="G2563" s="430">
        <v>92108</v>
      </c>
      <c r="H2563" s="431" t="s">
        <v>902</v>
      </c>
      <c r="I2563" s="430" t="s">
        <v>123</v>
      </c>
      <c r="J2563" s="396"/>
      <c r="K2563" s="432">
        <v>0.97</v>
      </c>
      <c r="L2563" s="396" t="s">
        <v>147</v>
      </c>
    </row>
    <row r="2564" spans="1:12">
      <c r="A2564" s="396"/>
      <c r="B2564" s="396"/>
      <c r="C2564" s="396"/>
      <c r="D2564" s="396" t="s">
        <v>1306</v>
      </c>
      <c r="E2564" s="397" t="s">
        <v>145</v>
      </c>
      <c r="F2564" s="429" t="s">
        <v>12893</v>
      </c>
      <c r="G2564" s="430">
        <v>92109</v>
      </c>
      <c r="H2564" s="431" t="s">
        <v>903</v>
      </c>
      <c r="I2564" s="430" t="s">
        <v>123</v>
      </c>
      <c r="J2564" s="396"/>
      <c r="K2564" s="432">
        <v>0.22</v>
      </c>
      <c r="L2564" s="396" t="s">
        <v>147</v>
      </c>
    </row>
    <row r="2565" spans="1:12">
      <c r="A2565" s="396"/>
      <c r="B2565" s="396"/>
      <c r="C2565" s="396"/>
      <c r="D2565" s="396" t="s">
        <v>1306</v>
      </c>
      <c r="E2565" s="397" t="s">
        <v>145</v>
      </c>
      <c r="F2565" s="429" t="s">
        <v>12893</v>
      </c>
      <c r="G2565" s="430">
        <v>92110</v>
      </c>
      <c r="H2565" s="431" t="s">
        <v>904</v>
      </c>
      <c r="I2565" s="430" t="s">
        <v>123</v>
      </c>
      <c r="J2565" s="396"/>
      <c r="K2565" s="432">
        <v>1.21</v>
      </c>
      <c r="L2565" s="396" t="s">
        <v>147</v>
      </c>
    </row>
    <row r="2566" spans="1:12">
      <c r="A2566" s="396"/>
      <c r="B2566" s="396"/>
      <c r="C2566" s="396"/>
      <c r="D2566" s="396" t="s">
        <v>1306</v>
      </c>
      <c r="E2566" s="397" t="s">
        <v>145</v>
      </c>
      <c r="F2566" s="429" t="s">
        <v>12893</v>
      </c>
      <c r="G2566" s="430">
        <v>92111</v>
      </c>
      <c r="H2566" s="431" t="s">
        <v>905</v>
      </c>
      <c r="I2566" s="430" t="s">
        <v>123</v>
      </c>
      <c r="J2566" s="396"/>
      <c r="K2566" s="432">
        <v>1.1000000000000001</v>
      </c>
      <c r="L2566" s="396" t="s">
        <v>147</v>
      </c>
    </row>
    <row r="2567" spans="1:12">
      <c r="A2567" s="396"/>
      <c r="B2567" s="396"/>
      <c r="C2567" s="396"/>
      <c r="D2567" s="396" t="s">
        <v>1306</v>
      </c>
      <c r="E2567" s="397" t="s">
        <v>145</v>
      </c>
      <c r="F2567" s="429" t="s">
        <v>12893</v>
      </c>
      <c r="G2567" s="430">
        <v>90670</v>
      </c>
      <c r="H2567" s="431" t="s">
        <v>802</v>
      </c>
      <c r="I2567" s="430" t="s">
        <v>123</v>
      </c>
      <c r="J2567" s="396"/>
      <c r="K2567" s="432">
        <v>242.49</v>
      </c>
      <c r="L2567" s="396" t="s">
        <v>147</v>
      </c>
    </row>
    <row r="2568" spans="1:12">
      <c r="A2568" s="396"/>
      <c r="B2568" s="396"/>
      <c r="C2568" s="396"/>
      <c r="D2568" s="396" t="s">
        <v>1306</v>
      </c>
      <c r="E2568" s="397" t="s">
        <v>145</v>
      </c>
      <c r="F2568" s="429" t="s">
        <v>12893</v>
      </c>
      <c r="G2568" s="430">
        <v>90671</v>
      </c>
      <c r="H2568" s="431" t="s">
        <v>803</v>
      </c>
      <c r="I2568" s="430" t="s">
        <v>123</v>
      </c>
      <c r="J2568" s="396"/>
      <c r="K2568" s="432">
        <v>65.05</v>
      </c>
      <c r="L2568" s="396" t="s">
        <v>147</v>
      </c>
    </row>
    <row r="2569" spans="1:12">
      <c r="A2569" s="396"/>
      <c r="B2569" s="396"/>
      <c r="C2569" s="396"/>
      <c r="D2569" s="396" t="s">
        <v>1306</v>
      </c>
      <c r="E2569" s="397" t="s">
        <v>145</v>
      </c>
      <c r="F2569" s="429" t="s">
        <v>12893</v>
      </c>
      <c r="G2569" s="430">
        <v>90672</v>
      </c>
      <c r="H2569" s="431" t="s">
        <v>804</v>
      </c>
      <c r="I2569" s="430" t="s">
        <v>123</v>
      </c>
      <c r="J2569" s="396"/>
      <c r="K2569" s="432">
        <v>303.45</v>
      </c>
      <c r="L2569" s="396" t="s">
        <v>147</v>
      </c>
    </row>
    <row r="2570" spans="1:12">
      <c r="A2570" s="396"/>
      <c r="B2570" s="396"/>
      <c r="C2570" s="396"/>
      <c r="D2570" s="396" t="s">
        <v>1306</v>
      </c>
      <c r="E2570" s="397" t="s">
        <v>145</v>
      </c>
      <c r="F2570" s="429" t="s">
        <v>12893</v>
      </c>
      <c r="G2570" s="430">
        <v>90673</v>
      </c>
      <c r="H2570" s="431" t="s">
        <v>805</v>
      </c>
      <c r="I2570" s="430" t="s">
        <v>123</v>
      </c>
      <c r="J2570" s="396"/>
      <c r="K2570" s="432">
        <v>114.74</v>
      </c>
      <c r="L2570" s="396" t="s">
        <v>147</v>
      </c>
    </row>
    <row r="2571" spans="1:12">
      <c r="A2571" s="396"/>
      <c r="B2571" s="396"/>
      <c r="C2571" s="396"/>
      <c r="D2571" s="396" t="s">
        <v>1306</v>
      </c>
      <c r="E2571" s="397" t="s">
        <v>145</v>
      </c>
      <c r="F2571" s="429" t="s">
        <v>12893</v>
      </c>
      <c r="G2571" s="430">
        <v>93220</v>
      </c>
      <c r="H2571" s="431" t="s">
        <v>932</v>
      </c>
      <c r="I2571" s="430" t="s">
        <v>123</v>
      </c>
      <c r="J2571" s="396"/>
      <c r="K2571" s="432">
        <v>371.82</v>
      </c>
      <c r="L2571" s="396" t="s">
        <v>147</v>
      </c>
    </row>
    <row r="2572" spans="1:12">
      <c r="A2572" s="396"/>
      <c r="B2572" s="396"/>
      <c r="C2572" s="396"/>
      <c r="D2572" s="396" t="s">
        <v>1306</v>
      </c>
      <c r="E2572" s="397" t="s">
        <v>145</v>
      </c>
      <c r="F2572" s="429" t="s">
        <v>12893</v>
      </c>
      <c r="G2572" s="430">
        <v>93221</v>
      </c>
      <c r="H2572" s="431" t="s">
        <v>933</v>
      </c>
      <c r="I2572" s="430" t="s">
        <v>123</v>
      </c>
      <c r="J2572" s="396"/>
      <c r="K2572" s="432">
        <v>99.75</v>
      </c>
      <c r="L2572" s="396" t="s">
        <v>147</v>
      </c>
    </row>
    <row r="2573" spans="1:12">
      <c r="A2573" s="396"/>
      <c r="B2573" s="396"/>
      <c r="C2573" s="396"/>
      <c r="D2573" s="396" t="s">
        <v>1306</v>
      </c>
      <c r="E2573" s="397" t="s">
        <v>145</v>
      </c>
      <c r="F2573" s="429" t="s">
        <v>12893</v>
      </c>
      <c r="G2573" s="430">
        <v>93222</v>
      </c>
      <c r="H2573" s="431" t="s">
        <v>934</v>
      </c>
      <c r="I2573" s="430" t="s">
        <v>123</v>
      </c>
      <c r="J2573" s="396"/>
      <c r="K2573" s="432">
        <v>465.3</v>
      </c>
      <c r="L2573" s="396" t="s">
        <v>147</v>
      </c>
    </row>
    <row r="2574" spans="1:12">
      <c r="A2574" s="396"/>
      <c r="B2574" s="396"/>
      <c r="C2574" s="396"/>
      <c r="D2574" s="396" t="s">
        <v>1306</v>
      </c>
      <c r="E2574" s="397" t="s">
        <v>145</v>
      </c>
      <c r="F2574" s="429" t="s">
        <v>12893</v>
      </c>
      <c r="G2574" s="430">
        <v>93223</v>
      </c>
      <c r="H2574" s="431" t="s">
        <v>6298</v>
      </c>
      <c r="I2574" s="430" t="s">
        <v>123</v>
      </c>
      <c r="J2574" s="396"/>
      <c r="K2574" s="432">
        <v>149.87</v>
      </c>
      <c r="L2574" s="396" t="s">
        <v>147</v>
      </c>
    </row>
    <row r="2575" spans="1:12">
      <c r="A2575" s="396"/>
      <c r="B2575" s="396"/>
      <c r="C2575" s="396"/>
      <c r="D2575" s="396" t="s">
        <v>1306</v>
      </c>
      <c r="E2575" s="397" t="s">
        <v>145</v>
      </c>
      <c r="F2575" s="429" t="s">
        <v>12893</v>
      </c>
      <c r="G2575" s="430">
        <v>104691</v>
      </c>
      <c r="H2575" s="431" t="s">
        <v>7722</v>
      </c>
      <c r="I2575" s="430" t="s">
        <v>123</v>
      </c>
      <c r="J2575" s="396"/>
      <c r="K2575" s="432">
        <v>0.96</v>
      </c>
      <c r="L2575" s="396" t="s">
        <v>147</v>
      </c>
    </row>
    <row r="2576" spans="1:12">
      <c r="A2576" s="396"/>
      <c r="B2576" s="396"/>
      <c r="C2576" s="396"/>
      <c r="D2576" s="396" t="s">
        <v>1306</v>
      </c>
      <c r="E2576" s="397" t="s">
        <v>145</v>
      </c>
      <c r="F2576" s="429" t="s">
        <v>12893</v>
      </c>
      <c r="G2576" s="430">
        <v>104692</v>
      </c>
      <c r="H2576" s="431" t="s">
        <v>7723</v>
      </c>
      <c r="I2576" s="430" t="s">
        <v>123</v>
      </c>
      <c r="J2576" s="396"/>
      <c r="K2576" s="432">
        <v>0.22</v>
      </c>
      <c r="L2576" s="396" t="s">
        <v>147</v>
      </c>
    </row>
    <row r="2577" spans="1:12">
      <c r="A2577" s="396"/>
      <c r="B2577" s="396"/>
      <c r="C2577" s="396"/>
      <c r="D2577" s="396" t="s">
        <v>1306</v>
      </c>
      <c r="E2577" s="397" t="s">
        <v>145</v>
      </c>
      <c r="F2577" s="429" t="s">
        <v>12893</v>
      </c>
      <c r="G2577" s="430">
        <v>104693</v>
      </c>
      <c r="H2577" s="431" t="s">
        <v>7724</v>
      </c>
      <c r="I2577" s="430" t="s">
        <v>123</v>
      </c>
      <c r="J2577" s="396"/>
      <c r="K2577" s="432">
        <v>1.2</v>
      </c>
      <c r="L2577" s="396" t="s">
        <v>147</v>
      </c>
    </row>
    <row r="2578" spans="1:12">
      <c r="A2578" s="396"/>
      <c r="B2578" s="396"/>
      <c r="C2578" s="396"/>
      <c r="D2578" s="396" t="s">
        <v>1306</v>
      </c>
      <c r="E2578" s="397" t="s">
        <v>145</v>
      </c>
      <c r="F2578" s="429" t="s">
        <v>12893</v>
      </c>
      <c r="G2578" s="430">
        <v>104694</v>
      </c>
      <c r="H2578" s="431" t="s">
        <v>1109</v>
      </c>
      <c r="I2578" s="430" t="s">
        <v>123</v>
      </c>
      <c r="J2578" s="396"/>
      <c r="K2578" s="432">
        <v>1.87</v>
      </c>
      <c r="L2578" s="396" t="s">
        <v>147</v>
      </c>
    </row>
    <row r="2579" spans="1:12">
      <c r="A2579" s="396"/>
      <c r="B2579" s="396"/>
      <c r="C2579" s="396"/>
      <c r="D2579" s="396" t="s">
        <v>1306</v>
      </c>
      <c r="E2579" s="397" t="s">
        <v>145</v>
      </c>
      <c r="F2579" s="429" t="s">
        <v>12893</v>
      </c>
      <c r="G2579" s="430">
        <v>90676</v>
      </c>
      <c r="H2579" s="431" t="s">
        <v>806</v>
      </c>
      <c r="I2579" s="430" t="s">
        <v>123</v>
      </c>
      <c r="J2579" s="396"/>
      <c r="K2579" s="432">
        <v>99.07</v>
      </c>
      <c r="L2579" s="396" t="s">
        <v>147</v>
      </c>
    </row>
    <row r="2580" spans="1:12">
      <c r="A2580" s="396"/>
      <c r="B2580" s="396"/>
      <c r="C2580" s="396"/>
      <c r="D2580" s="396" t="s">
        <v>411</v>
      </c>
      <c r="E2580" s="397" t="s">
        <v>145</v>
      </c>
      <c r="F2580" s="429" t="s">
        <v>12893</v>
      </c>
      <c r="G2580" s="430">
        <v>91021</v>
      </c>
      <c r="H2580" s="431" t="s">
        <v>836</v>
      </c>
      <c r="I2580" s="430" t="s">
        <v>123</v>
      </c>
      <c r="J2580" s="396"/>
      <c r="K2580" s="432">
        <v>12.12</v>
      </c>
      <c r="L2580" s="396" t="s">
        <v>147</v>
      </c>
    </row>
    <row r="2581" spans="1:12">
      <c r="A2581" s="396"/>
      <c r="B2581" s="396"/>
      <c r="C2581" s="396"/>
      <c r="D2581" s="396" t="s">
        <v>277</v>
      </c>
      <c r="E2581" s="397" t="s">
        <v>145</v>
      </c>
      <c r="F2581" s="429" t="s">
        <v>12893</v>
      </c>
      <c r="G2581" s="430">
        <v>90677</v>
      </c>
      <c r="H2581" s="431" t="s">
        <v>807</v>
      </c>
      <c r="I2581" s="430" t="s">
        <v>123</v>
      </c>
      <c r="J2581" s="396"/>
      <c r="K2581" s="432">
        <v>29.94</v>
      </c>
      <c r="L2581" s="396" t="s">
        <v>147</v>
      </c>
    </row>
    <row r="2582" spans="1:12">
      <c r="A2582" s="396"/>
      <c r="B2582" s="396"/>
      <c r="C2582" s="396"/>
      <c r="D2582" s="396" t="s">
        <v>543</v>
      </c>
      <c r="E2582" s="397" t="s">
        <v>145</v>
      </c>
      <c r="F2582" s="429" t="s">
        <v>12893</v>
      </c>
      <c r="G2582" s="430">
        <v>90678</v>
      </c>
      <c r="H2582" s="431" t="s">
        <v>808</v>
      </c>
      <c r="I2582" s="430" t="s">
        <v>123</v>
      </c>
      <c r="J2582" s="396"/>
      <c r="K2582" s="432">
        <v>138.59</v>
      </c>
      <c r="L2582" s="396" t="s">
        <v>147</v>
      </c>
    </row>
    <row r="2583" spans="1:12">
      <c r="A2583" s="396"/>
      <c r="B2583" s="396"/>
      <c r="C2583" s="396"/>
      <c r="D2583" s="396" t="s">
        <v>543</v>
      </c>
      <c r="E2583" s="397" t="s">
        <v>145</v>
      </c>
      <c r="F2583" s="429" t="s">
        <v>12893</v>
      </c>
      <c r="G2583" s="430">
        <v>90679</v>
      </c>
      <c r="H2583" s="431" t="s">
        <v>809</v>
      </c>
      <c r="I2583" s="430" t="s">
        <v>123</v>
      </c>
      <c r="J2583" s="396"/>
      <c r="K2583" s="432">
        <v>87.99</v>
      </c>
      <c r="L2583" s="396" t="s">
        <v>147</v>
      </c>
    </row>
    <row r="2584" spans="1:12">
      <c r="A2584" s="396"/>
      <c r="B2584" s="396"/>
      <c r="C2584" s="396"/>
      <c r="D2584" s="396" t="s">
        <v>543</v>
      </c>
      <c r="E2584" s="397" t="s">
        <v>145</v>
      </c>
      <c r="F2584" s="429" t="s">
        <v>12893</v>
      </c>
      <c r="G2584" s="430">
        <v>102870</v>
      </c>
      <c r="H2584" s="431" t="s">
        <v>7701</v>
      </c>
      <c r="I2584" s="430" t="s">
        <v>123</v>
      </c>
      <c r="J2584" s="396"/>
      <c r="K2584" s="432">
        <v>353.64</v>
      </c>
      <c r="L2584" s="396" t="s">
        <v>147</v>
      </c>
    </row>
    <row r="2585" spans="1:12">
      <c r="A2585" s="396"/>
      <c r="B2585" s="396"/>
      <c r="C2585" s="396"/>
      <c r="D2585" s="396" t="s">
        <v>543</v>
      </c>
      <c r="E2585" s="397" t="s">
        <v>145</v>
      </c>
      <c r="F2585" s="429" t="s">
        <v>12893</v>
      </c>
      <c r="G2585" s="430">
        <v>102871</v>
      </c>
      <c r="H2585" s="431" t="s">
        <v>7702</v>
      </c>
      <c r="I2585" s="430" t="s">
        <v>123</v>
      </c>
      <c r="J2585" s="396"/>
      <c r="K2585" s="432">
        <v>95.54</v>
      </c>
      <c r="L2585" s="396" t="s">
        <v>147</v>
      </c>
    </row>
    <row r="2586" spans="1:12">
      <c r="A2586" s="396"/>
      <c r="B2586" s="396"/>
      <c r="C2586" s="396"/>
      <c r="D2586" s="396" t="s">
        <v>3455</v>
      </c>
      <c r="E2586" s="397" t="s">
        <v>145</v>
      </c>
      <c r="F2586" s="429" t="s">
        <v>12893</v>
      </c>
      <c r="G2586" s="430">
        <v>102872</v>
      </c>
      <c r="H2586" s="431" t="s">
        <v>7703</v>
      </c>
      <c r="I2586" s="430" t="s">
        <v>123</v>
      </c>
      <c r="J2586" s="396"/>
      <c r="K2586" s="432">
        <v>442.55</v>
      </c>
      <c r="L2586" s="396" t="s">
        <v>147</v>
      </c>
    </row>
    <row r="2587" spans="1:12">
      <c r="A2587" s="396"/>
      <c r="B2587" s="396"/>
      <c r="C2587" s="396"/>
      <c r="D2587" s="396" t="s">
        <v>3455</v>
      </c>
      <c r="E2587" s="397" t="s">
        <v>145</v>
      </c>
      <c r="F2587" s="429" t="s">
        <v>12893</v>
      </c>
      <c r="G2587" s="430">
        <v>102873</v>
      </c>
      <c r="H2587" s="431" t="s">
        <v>1073</v>
      </c>
      <c r="I2587" s="430" t="s">
        <v>123</v>
      </c>
      <c r="J2587" s="396"/>
      <c r="K2587" s="432">
        <v>114.74</v>
      </c>
      <c r="L2587" s="396" t="s">
        <v>147</v>
      </c>
    </row>
    <row r="2588" spans="1:12">
      <c r="A2588" s="396"/>
      <c r="B2588" s="396"/>
      <c r="C2588" s="396"/>
      <c r="D2588" s="396" t="s">
        <v>3455</v>
      </c>
      <c r="E2588" s="397" t="s">
        <v>145</v>
      </c>
      <c r="F2588" s="429" t="s">
        <v>12893</v>
      </c>
      <c r="G2588" s="430">
        <v>102960</v>
      </c>
      <c r="H2588" s="431" t="s">
        <v>7707</v>
      </c>
      <c r="I2588" s="430" t="s">
        <v>123</v>
      </c>
      <c r="J2588" s="396"/>
      <c r="K2588" s="432">
        <v>171.63</v>
      </c>
      <c r="L2588" s="396" t="s">
        <v>147</v>
      </c>
    </row>
    <row r="2589" spans="1:12">
      <c r="A2589" s="396"/>
      <c r="B2589" s="396"/>
      <c r="C2589" s="396"/>
      <c r="D2589" s="396" t="s">
        <v>3455</v>
      </c>
      <c r="E2589" s="397" t="s">
        <v>145</v>
      </c>
      <c r="F2589" s="429" t="s">
        <v>12893</v>
      </c>
      <c r="G2589" s="430">
        <v>102961</v>
      </c>
      <c r="H2589" s="431" t="s">
        <v>7708</v>
      </c>
      <c r="I2589" s="430" t="s">
        <v>123</v>
      </c>
      <c r="J2589" s="396"/>
      <c r="K2589" s="432">
        <v>46.36</v>
      </c>
      <c r="L2589" s="396" t="s">
        <v>147</v>
      </c>
    </row>
    <row r="2590" spans="1:12">
      <c r="A2590" s="396"/>
      <c r="B2590" s="396"/>
      <c r="C2590" s="396"/>
      <c r="D2590" s="396" t="s">
        <v>3455</v>
      </c>
      <c r="E2590" s="397" t="s">
        <v>145</v>
      </c>
      <c r="F2590" s="429" t="s">
        <v>12893</v>
      </c>
      <c r="G2590" s="430">
        <v>102962</v>
      </c>
      <c r="H2590" s="431" t="s">
        <v>7709</v>
      </c>
      <c r="I2590" s="430" t="s">
        <v>123</v>
      </c>
      <c r="J2590" s="396"/>
      <c r="K2590" s="432">
        <v>161</v>
      </c>
      <c r="L2590" s="396" t="s">
        <v>147</v>
      </c>
    </row>
    <row r="2591" spans="1:12">
      <c r="A2591" s="396"/>
      <c r="B2591" s="396"/>
      <c r="C2591" s="396"/>
      <c r="D2591" s="396" t="s">
        <v>3455</v>
      </c>
      <c r="E2591" s="397" t="s">
        <v>145</v>
      </c>
      <c r="F2591" s="429" t="s">
        <v>12893</v>
      </c>
      <c r="G2591" s="430">
        <v>102963</v>
      </c>
      <c r="H2591" s="431" t="s">
        <v>1084</v>
      </c>
      <c r="I2591" s="430" t="s">
        <v>123</v>
      </c>
      <c r="J2591" s="396"/>
      <c r="K2591" s="432">
        <v>81.33</v>
      </c>
      <c r="L2591" s="396" t="s">
        <v>147</v>
      </c>
    </row>
    <row r="2592" spans="1:12">
      <c r="A2592" s="396"/>
      <c r="B2592" s="396"/>
      <c r="C2592" s="396"/>
      <c r="D2592" s="396" t="s">
        <v>3455</v>
      </c>
      <c r="E2592" s="397" t="s">
        <v>145</v>
      </c>
      <c r="F2592" s="429" t="s">
        <v>12893</v>
      </c>
      <c r="G2592" s="430">
        <v>90621</v>
      </c>
      <c r="H2592" s="431" t="s">
        <v>770</v>
      </c>
      <c r="I2592" s="430" t="s">
        <v>123</v>
      </c>
      <c r="J2592" s="396"/>
      <c r="K2592" s="432">
        <v>3.31</v>
      </c>
      <c r="L2592" s="396" t="s">
        <v>147</v>
      </c>
    </row>
    <row r="2593" spans="1:12">
      <c r="A2593" s="396"/>
      <c r="B2593" s="396"/>
      <c r="C2593" s="396"/>
      <c r="D2593" s="396" t="s">
        <v>3455</v>
      </c>
      <c r="E2593" s="397" t="s">
        <v>145</v>
      </c>
      <c r="F2593" s="429" t="s">
        <v>12893</v>
      </c>
      <c r="G2593" s="430">
        <v>90622</v>
      </c>
      <c r="H2593" s="431" t="s">
        <v>771</v>
      </c>
      <c r="I2593" s="430" t="s">
        <v>123</v>
      </c>
      <c r="J2593" s="396"/>
      <c r="K2593" s="432">
        <v>0.76</v>
      </c>
      <c r="L2593" s="396" t="s">
        <v>147</v>
      </c>
    </row>
    <row r="2594" spans="1:12">
      <c r="A2594" s="396"/>
      <c r="B2594" s="396"/>
      <c r="C2594" s="396"/>
      <c r="D2594" s="396" t="s">
        <v>3455</v>
      </c>
      <c r="E2594" s="397" t="s">
        <v>145</v>
      </c>
      <c r="F2594" s="429" t="s">
        <v>12893</v>
      </c>
      <c r="G2594" s="430">
        <v>90623</v>
      </c>
      <c r="H2594" s="431" t="s">
        <v>772</v>
      </c>
      <c r="I2594" s="430" t="s">
        <v>123</v>
      </c>
      <c r="J2594" s="396"/>
      <c r="K2594" s="432">
        <v>4.13</v>
      </c>
      <c r="L2594" s="396" t="s">
        <v>147</v>
      </c>
    </row>
    <row r="2595" spans="1:12">
      <c r="A2595" s="396"/>
      <c r="B2595" s="396"/>
      <c r="C2595" s="396"/>
      <c r="D2595" s="396" t="s">
        <v>3455</v>
      </c>
      <c r="E2595" s="397" t="s">
        <v>145</v>
      </c>
      <c r="F2595" s="429" t="s">
        <v>12893</v>
      </c>
      <c r="G2595" s="430">
        <v>90624</v>
      </c>
      <c r="H2595" s="431" t="s">
        <v>773</v>
      </c>
      <c r="I2595" s="430" t="s">
        <v>123</v>
      </c>
      <c r="J2595" s="396"/>
      <c r="K2595" s="432">
        <v>2.75</v>
      </c>
      <c r="L2595" s="396" t="s">
        <v>147</v>
      </c>
    </row>
    <row r="2596" spans="1:12">
      <c r="A2596" s="396"/>
      <c r="B2596" s="396"/>
      <c r="C2596" s="396"/>
      <c r="D2596" s="396" t="s">
        <v>1421</v>
      </c>
      <c r="E2596" s="397" t="s">
        <v>145</v>
      </c>
      <c r="F2596" s="429" t="s">
        <v>13823</v>
      </c>
      <c r="G2596" s="430">
        <v>102876</v>
      </c>
      <c r="H2596" s="431" t="s">
        <v>7704</v>
      </c>
      <c r="I2596" s="430" t="s">
        <v>123</v>
      </c>
      <c r="J2596" s="396"/>
      <c r="K2596" s="432">
        <v>491.45</v>
      </c>
      <c r="L2596" s="396" t="s">
        <v>147</v>
      </c>
    </row>
    <row r="2597" spans="1:12">
      <c r="A2597" s="396"/>
      <c r="B2597" s="396"/>
      <c r="C2597" s="396"/>
      <c r="D2597" s="396" t="s">
        <v>1421</v>
      </c>
      <c r="E2597" s="397" t="s">
        <v>145</v>
      </c>
      <c r="F2597" s="429" t="s">
        <v>13823</v>
      </c>
      <c r="G2597" s="430">
        <v>102877</v>
      </c>
      <c r="H2597" s="431" t="s">
        <v>7705</v>
      </c>
      <c r="I2597" s="430" t="s">
        <v>123</v>
      </c>
      <c r="J2597" s="396"/>
      <c r="K2597" s="432">
        <v>132.77000000000001</v>
      </c>
      <c r="L2597" s="396" t="s">
        <v>147</v>
      </c>
    </row>
    <row r="2598" spans="1:12">
      <c r="A2598" s="396"/>
      <c r="B2598" s="396"/>
      <c r="C2598" s="396"/>
      <c r="D2598" s="396" t="s">
        <v>1421</v>
      </c>
      <c r="E2598" s="397" t="s">
        <v>145</v>
      </c>
      <c r="F2598" s="429" t="s">
        <v>13823</v>
      </c>
      <c r="G2598" s="430">
        <v>102878</v>
      </c>
      <c r="H2598" s="431" t="s">
        <v>7706</v>
      </c>
      <c r="I2598" s="430" t="s">
        <v>123</v>
      </c>
      <c r="J2598" s="396"/>
      <c r="K2598" s="432">
        <v>615.01</v>
      </c>
      <c r="L2598" s="396" t="s">
        <v>147</v>
      </c>
    </row>
    <row r="2599" spans="1:12">
      <c r="A2599" s="396"/>
      <c r="B2599" s="396"/>
      <c r="C2599" s="396"/>
      <c r="D2599" s="396" t="s">
        <v>1421</v>
      </c>
      <c r="E2599" s="397" t="s">
        <v>145</v>
      </c>
      <c r="F2599" s="429" t="s">
        <v>13823</v>
      </c>
      <c r="G2599" s="430">
        <v>102879</v>
      </c>
      <c r="H2599" s="431" t="s">
        <v>1074</v>
      </c>
      <c r="I2599" s="430" t="s">
        <v>123</v>
      </c>
      <c r="J2599" s="396"/>
      <c r="K2599" s="432">
        <v>172.2</v>
      </c>
      <c r="L2599" s="396" t="s">
        <v>147</v>
      </c>
    </row>
    <row r="2600" spans="1:12">
      <c r="A2600" s="396"/>
      <c r="B2600" s="396"/>
      <c r="C2600" s="396"/>
      <c r="D2600" s="396" t="s">
        <v>1421</v>
      </c>
      <c r="E2600" s="397" t="s">
        <v>145</v>
      </c>
      <c r="F2600" s="429" t="s">
        <v>13823</v>
      </c>
      <c r="G2600" s="430">
        <v>103220</v>
      </c>
      <c r="H2600" s="431" t="s">
        <v>7713</v>
      </c>
      <c r="I2600" s="430" t="s">
        <v>123</v>
      </c>
      <c r="J2600" s="396"/>
      <c r="K2600" s="432">
        <v>150.29</v>
      </c>
      <c r="L2600" s="396" t="s">
        <v>147</v>
      </c>
    </row>
    <row r="2601" spans="1:12">
      <c r="A2601" s="396"/>
      <c r="B2601" s="396"/>
      <c r="C2601" s="396"/>
      <c r="D2601" s="396" t="s">
        <v>1421</v>
      </c>
      <c r="E2601" s="397" t="s">
        <v>145</v>
      </c>
      <c r="F2601" s="429" t="s">
        <v>13823</v>
      </c>
      <c r="G2601" s="430">
        <v>103221</v>
      </c>
      <c r="H2601" s="431" t="s">
        <v>7714</v>
      </c>
      <c r="I2601" s="430" t="s">
        <v>123</v>
      </c>
      <c r="J2601" s="396"/>
      <c r="K2601" s="432">
        <v>40.6</v>
      </c>
      <c r="L2601" s="396" t="s">
        <v>147</v>
      </c>
    </row>
    <row r="2602" spans="1:12">
      <c r="A2602" s="396"/>
      <c r="B2602" s="396"/>
      <c r="C2602" s="396"/>
      <c r="D2602" s="396" t="s">
        <v>1421</v>
      </c>
      <c r="E2602" s="397" t="s">
        <v>145</v>
      </c>
      <c r="F2602" s="429" t="s">
        <v>13823</v>
      </c>
      <c r="G2602" s="430">
        <v>103222</v>
      </c>
      <c r="H2602" s="431" t="s">
        <v>7715</v>
      </c>
      <c r="I2602" s="430" t="s">
        <v>123</v>
      </c>
      <c r="J2602" s="396"/>
      <c r="K2602" s="432">
        <v>188.08</v>
      </c>
      <c r="L2602" s="396" t="s">
        <v>147</v>
      </c>
    </row>
    <row r="2603" spans="1:12">
      <c r="A2603" s="396"/>
      <c r="B2603" s="396"/>
      <c r="C2603" s="396"/>
      <c r="D2603" s="396" t="s">
        <v>1421</v>
      </c>
      <c r="E2603" s="397" t="s">
        <v>145</v>
      </c>
      <c r="F2603" s="429" t="s">
        <v>13823</v>
      </c>
      <c r="G2603" s="430">
        <v>103223</v>
      </c>
      <c r="H2603" s="431" t="s">
        <v>1092</v>
      </c>
      <c r="I2603" s="430" t="s">
        <v>123</v>
      </c>
      <c r="J2603" s="396"/>
      <c r="K2603" s="432">
        <v>33.630000000000003</v>
      </c>
      <c r="L2603" s="396" t="s">
        <v>147</v>
      </c>
    </row>
    <row r="2604" spans="1:12">
      <c r="A2604" s="396"/>
      <c r="B2604" s="396"/>
      <c r="C2604" s="396"/>
      <c r="D2604" s="396" t="s">
        <v>1421</v>
      </c>
      <c r="E2604" s="397" t="s">
        <v>145</v>
      </c>
      <c r="F2604" s="429" t="s">
        <v>13823</v>
      </c>
      <c r="G2604" s="430">
        <v>103232</v>
      </c>
      <c r="H2604" s="431" t="s">
        <v>7719</v>
      </c>
      <c r="I2604" s="430" t="s">
        <v>123</v>
      </c>
      <c r="J2604" s="396"/>
      <c r="K2604" s="432">
        <v>471.53</v>
      </c>
      <c r="L2604" s="396" t="s">
        <v>147</v>
      </c>
    </row>
    <row r="2605" spans="1:12">
      <c r="A2605" s="396"/>
      <c r="B2605" s="396"/>
      <c r="C2605" s="396"/>
      <c r="D2605" s="396" t="s">
        <v>1421</v>
      </c>
      <c r="E2605" s="397" t="s">
        <v>145</v>
      </c>
      <c r="F2605" s="429" t="s">
        <v>13823</v>
      </c>
      <c r="G2605" s="430">
        <v>103233</v>
      </c>
      <c r="H2605" s="431" t="s">
        <v>7720</v>
      </c>
      <c r="I2605" s="430" t="s">
        <v>123</v>
      </c>
      <c r="J2605" s="396"/>
      <c r="K2605" s="432">
        <v>127.39</v>
      </c>
      <c r="L2605" s="396" t="s">
        <v>147</v>
      </c>
    </row>
    <row r="2606" spans="1:12">
      <c r="A2606" s="396"/>
      <c r="B2606" s="396"/>
      <c r="C2606" s="396"/>
      <c r="D2606" s="396" t="s">
        <v>1160</v>
      </c>
      <c r="E2606" s="397" t="s">
        <v>145</v>
      </c>
      <c r="F2606" s="429" t="s">
        <v>13823</v>
      </c>
      <c r="G2606" s="430">
        <v>103234</v>
      </c>
      <c r="H2606" s="431" t="s">
        <v>7721</v>
      </c>
      <c r="I2606" s="430" t="s">
        <v>123</v>
      </c>
      <c r="J2606" s="396"/>
      <c r="K2606" s="432">
        <v>619.28</v>
      </c>
      <c r="L2606" s="396" t="s">
        <v>147</v>
      </c>
    </row>
    <row r="2607" spans="1:12">
      <c r="A2607" s="396"/>
      <c r="B2607" s="396"/>
      <c r="C2607" s="396"/>
      <c r="D2607" s="396" t="s">
        <v>1160</v>
      </c>
      <c r="E2607" s="397" t="s">
        <v>145</v>
      </c>
      <c r="F2607" s="429" t="s">
        <v>13823</v>
      </c>
      <c r="G2607" s="430">
        <v>103235</v>
      </c>
      <c r="H2607" s="431" t="s">
        <v>1094</v>
      </c>
      <c r="I2607" s="430" t="s">
        <v>123</v>
      </c>
      <c r="J2607" s="396"/>
      <c r="K2607" s="432">
        <v>98.48</v>
      </c>
      <c r="L2607" s="396" t="s">
        <v>147</v>
      </c>
    </row>
    <row r="2608" spans="1:12">
      <c r="A2608" s="396"/>
      <c r="B2608" s="396"/>
      <c r="C2608" s="396"/>
      <c r="D2608" s="396" t="s">
        <v>1160</v>
      </c>
      <c r="E2608" s="397" t="s">
        <v>145</v>
      </c>
      <c r="F2608" s="429" t="s">
        <v>13823</v>
      </c>
      <c r="G2608" s="430">
        <v>103228</v>
      </c>
      <c r="H2608" s="431" t="s">
        <v>7718</v>
      </c>
      <c r="I2608" s="430" t="s">
        <v>123</v>
      </c>
      <c r="J2608" s="396"/>
      <c r="K2608" s="432">
        <v>431.5</v>
      </c>
      <c r="L2608" s="396" t="s">
        <v>147</v>
      </c>
    </row>
    <row r="2609" spans="1:12">
      <c r="A2609" s="396"/>
      <c r="B2609" s="396"/>
      <c r="C2609" s="396"/>
      <c r="D2609" s="396" t="s">
        <v>277</v>
      </c>
      <c r="E2609" s="397" t="s">
        <v>145</v>
      </c>
      <c r="F2609" s="429" t="s">
        <v>12819</v>
      </c>
      <c r="G2609" s="430">
        <v>103226</v>
      </c>
      <c r="H2609" s="431" t="s">
        <v>7716</v>
      </c>
      <c r="I2609" s="430" t="s">
        <v>123</v>
      </c>
      <c r="J2609" s="396"/>
      <c r="K2609" s="432">
        <v>344.81</v>
      </c>
      <c r="L2609" s="396" t="s">
        <v>147</v>
      </c>
    </row>
    <row r="2610" spans="1:12">
      <c r="A2610" s="396"/>
      <c r="B2610" s="396"/>
      <c r="C2610" s="396"/>
      <c r="D2610" s="396" t="s">
        <v>543</v>
      </c>
      <c r="E2610" s="397" t="s">
        <v>145</v>
      </c>
      <c r="F2610" s="429" t="s">
        <v>12819</v>
      </c>
      <c r="G2610" s="430">
        <v>103227</v>
      </c>
      <c r="H2610" s="431" t="s">
        <v>7717</v>
      </c>
      <c r="I2610" s="430" t="s">
        <v>123</v>
      </c>
      <c r="J2610" s="396"/>
      <c r="K2610" s="432">
        <v>93.15</v>
      </c>
      <c r="L2610" s="396" t="s">
        <v>147</v>
      </c>
    </row>
    <row r="2611" spans="1:12">
      <c r="A2611" s="396"/>
      <c r="B2611" s="396"/>
      <c r="C2611" s="396"/>
      <c r="D2611" s="396" t="s">
        <v>543</v>
      </c>
      <c r="E2611" s="397" t="s">
        <v>145</v>
      </c>
      <c r="F2611" s="429" t="s">
        <v>12819</v>
      </c>
      <c r="G2611" s="430">
        <v>103229</v>
      </c>
      <c r="H2611" s="431" t="s">
        <v>1093</v>
      </c>
      <c r="I2611" s="430" t="s">
        <v>123</v>
      </c>
      <c r="J2611" s="396"/>
      <c r="K2611" s="432">
        <v>83.51</v>
      </c>
      <c r="L2611" s="396" t="s">
        <v>147</v>
      </c>
    </row>
    <row r="2612" spans="1:12">
      <c r="A2612" s="396"/>
      <c r="B2612" s="396"/>
      <c r="C2612" s="396"/>
      <c r="D2612" s="396" t="s">
        <v>543</v>
      </c>
      <c r="E2612" s="397" t="s">
        <v>145</v>
      </c>
      <c r="F2612" s="429" t="s">
        <v>12819</v>
      </c>
      <c r="G2612" s="430">
        <v>102972</v>
      </c>
      <c r="H2612" s="431" t="s">
        <v>7710</v>
      </c>
      <c r="I2612" s="430" t="s">
        <v>123</v>
      </c>
      <c r="J2612" s="396"/>
      <c r="K2612" s="432">
        <v>91.6</v>
      </c>
      <c r="L2612" s="396" t="s">
        <v>147</v>
      </c>
    </row>
    <row r="2613" spans="1:12">
      <c r="A2613" s="396"/>
      <c r="B2613" s="396"/>
      <c r="C2613" s="396"/>
      <c r="D2613" s="396" t="s">
        <v>543</v>
      </c>
      <c r="E2613" s="397" t="s">
        <v>145</v>
      </c>
      <c r="F2613" s="429" t="s">
        <v>12819</v>
      </c>
      <c r="G2613" s="430">
        <v>102973</v>
      </c>
      <c r="H2613" s="431" t="s">
        <v>7711</v>
      </c>
      <c r="I2613" s="430" t="s">
        <v>123</v>
      </c>
      <c r="J2613" s="396"/>
      <c r="K2613" s="432">
        <v>25.43</v>
      </c>
      <c r="L2613" s="396" t="s">
        <v>147</v>
      </c>
    </row>
    <row r="2614" spans="1:12">
      <c r="A2614" s="396"/>
      <c r="B2614" s="396"/>
      <c r="C2614" s="396"/>
      <c r="D2614" s="396" t="s">
        <v>1415</v>
      </c>
      <c r="E2614" s="397" t="s">
        <v>145</v>
      </c>
      <c r="F2614" s="429" t="s">
        <v>12819</v>
      </c>
      <c r="G2614" s="430">
        <v>102974</v>
      </c>
      <c r="H2614" s="431" t="s">
        <v>7712</v>
      </c>
      <c r="I2614" s="430" t="s">
        <v>123</v>
      </c>
      <c r="J2614" s="396"/>
      <c r="K2614" s="432">
        <v>85.93</v>
      </c>
      <c r="L2614" s="396" t="s">
        <v>147</v>
      </c>
    </row>
    <row r="2615" spans="1:12">
      <c r="A2615" s="396"/>
      <c r="B2615" s="396"/>
      <c r="C2615" s="396"/>
      <c r="D2615" s="396" t="s">
        <v>1415</v>
      </c>
      <c r="E2615" s="397" t="s">
        <v>145</v>
      </c>
      <c r="F2615" s="429" t="s">
        <v>12819</v>
      </c>
      <c r="G2615" s="430">
        <v>96301</v>
      </c>
      <c r="H2615" s="431" t="s">
        <v>1048</v>
      </c>
      <c r="I2615" s="430" t="s">
        <v>123</v>
      </c>
      <c r="J2615" s="396"/>
      <c r="K2615" s="432">
        <v>47.12</v>
      </c>
      <c r="L2615" s="396" t="s">
        <v>147</v>
      </c>
    </row>
    <row r="2616" spans="1:12">
      <c r="A2616" s="396"/>
      <c r="B2616" s="396"/>
      <c r="C2616" s="396"/>
      <c r="D2616" s="396" t="s">
        <v>1415</v>
      </c>
      <c r="E2616" s="397" t="s">
        <v>145</v>
      </c>
      <c r="F2616" s="429" t="s">
        <v>12819</v>
      </c>
      <c r="G2616" s="430">
        <v>90627</v>
      </c>
      <c r="H2616" s="431" t="s">
        <v>774</v>
      </c>
      <c r="I2616" s="430" t="s">
        <v>123</v>
      </c>
      <c r="J2616" s="396"/>
      <c r="K2616" s="432">
        <v>53.75</v>
      </c>
      <c r="L2616" s="396" t="s">
        <v>147</v>
      </c>
    </row>
    <row r="2617" spans="1:12">
      <c r="A2617" s="396"/>
      <c r="B2617" s="396"/>
      <c r="C2617" s="396"/>
      <c r="D2617" s="396" t="s">
        <v>1415</v>
      </c>
      <c r="E2617" s="397" t="s">
        <v>145</v>
      </c>
      <c r="F2617" s="429" t="s">
        <v>12819</v>
      </c>
      <c r="G2617" s="430">
        <v>90628</v>
      </c>
      <c r="H2617" s="431" t="s">
        <v>775</v>
      </c>
      <c r="I2617" s="430" t="s">
        <v>123</v>
      </c>
      <c r="J2617" s="396"/>
      <c r="K2617" s="432">
        <v>14.42</v>
      </c>
      <c r="L2617" s="396" t="s">
        <v>147</v>
      </c>
    </row>
    <row r="2618" spans="1:12">
      <c r="A2618" s="396"/>
      <c r="B2618" s="396"/>
      <c r="C2618" s="396"/>
      <c r="D2618" s="396" t="s">
        <v>1415</v>
      </c>
      <c r="E2618" s="397" t="s">
        <v>145</v>
      </c>
      <c r="F2618" s="429" t="s">
        <v>12819</v>
      </c>
      <c r="G2618" s="430">
        <v>90629</v>
      </c>
      <c r="H2618" s="431" t="s">
        <v>776</v>
      </c>
      <c r="I2618" s="430" t="s">
        <v>123</v>
      </c>
      <c r="J2618" s="396"/>
      <c r="K2618" s="432">
        <v>67.260000000000005</v>
      </c>
      <c r="L2618" s="396" t="s">
        <v>147</v>
      </c>
    </row>
    <row r="2619" spans="1:12">
      <c r="A2619" s="396"/>
      <c r="B2619" s="396"/>
      <c r="C2619" s="396"/>
      <c r="D2619" s="396" t="s">
        <v>543</v>
      </c>
      <c r="E2619" s="397" t="s">
        <v>145</v>
      </c>
      <c r="F2619" s="429" t="s">
        <v>12819</v>
      </c>
      <c r="G2619" s="430">
        <v>90630</v>
      </c>
      <c r="H2619" s="431" t="s">
        <v>777</v>
      </c>
      <c r="I2619" s="430" t="s">
        <v>123</v>
      </c>
      <c r="J2619" s="396"/>
      <c r="K2619" s="432">
        <v>1.31</v>
      </c>
      <c r="L2619" s="396" t="s">
        <v>147</v>
      </c>
    </row>
    <row r="2620" spans="1:12">
      <c r="A2620" s="396"/>
      <c r="B2620" s="396"/>
      <c r="C2620" s="396"/>
      <c r="D2620" s="396" t="s">
        <v>543</v>
      </c>
      <c r="E2620" s="397" t="s">
        <v>145</v>
      </c>
      <c r="F2620" s="429" t="s">
        <v>12819</v>
      </c>
      <c r="G2620" s="430">
        <v>95704</v>
      </c>
      <c r="H2620" s="431" t="s">
        <v>6302</v>
      </c>
      <c r="I2620" s="430" t="s">
        <v>123</v>
      </c>
      <c r="J2620" s="396"/>
      <c r="K2620" s="432">
        <v>54.27</v>
      </c>
      <c r="L2620" s="396" t="s">
        <v>147</v>
      </c>
    </row>
    <row r="2621" spans="1:12">
      <c r="A2621" s="396"/>
      <c r="B2621" s="396"/>
      <c r="C2621" s="396"/>
      <c r="D2621" s="396" t="s">
        <v>543</v>
      </c>
      <c r="E2621" s="397" t="s">
        <v>145</v>
      </c>
      <c r="F2621" s="429" t="s">
        <v>12819</v>
      </c>
      <c r="G2621" s="430">
        <v>95705</v>
      </c>
      <c r="H2621" s="431" t="s">
        <v>6303</v>
      </c>
      <c r="I2621" s="430" t="s">
        <v>123</v>
      </c>
      <c r="J2621" s="396"/>
      <c r="K2621" s="432">
        <v>14.56</v>
      </c>
      <c r="L2621" s="396" t="s">
        <v>147</v>
      </c>
    </row>
    <row r="2622" spans="1:12">
      <c r="A2622" s="396"/>
      <c r="B2622" s="396"/>
      <c r="C2622" s="396"/>
      <c r="D2622" s="396" t="s">
        <v>543</v>
      </c>
      <c r="E2622" s="397" t="s">
        <v>145</v>
      </c>
      <c r="F2622" s="429" t="s">
        <v>12819</v>
      </c>
      <c r="G2622" s="430">
        <v>95706</v>
      </c>
      <c r="H2622" s="431" t="s">
        <v>6304</v>
      </c>
      <c r="I2622" s="430" t="s">
        <v>123</v>
      </c>
      <c r="J2622" s="396"/>
      <c r="K2622" s="432">
        <v>67.92</v>
      </c>
      <c r="L2622" s="396" t="s">
        <v>147</v>
      </c>
    </row>
    <row r="2623" spans="1:12">
      <c r="A2623" s="396"/>
      <c r="B2623" s="396"/>
      <c r="C2623" s="396"/>
      <c r="D2623" s="396" t="s">
        <v>411</v>
      </c>
      <c r="E2623" s="397" t="s">
        <v>145</v>
      </c>
      <c r="F2623" s="429" t="s">
        <v>12819</v>
      </c>
      <c r="G2623" s="430">
        <v>95707</v>
      </c>
      <c r="H2623" s="431" t="s">
        <v>6305</v>
      </c>
      <c r="I2623" s="430" t="s">
        <v>123</v>
      </c>
      <c r="J2623" s="396"/>
      <c r="K2623" s="432">
        <v>3.6</v>
      </c>
      <c r="L2623" s="396" t="s">
        <v>147</v>
      </c>
    </row>
    <row r="2624" spans="1:12">
      <c r="A2624" s="396"/>
      <c r="B2624" s="396"/>
      <c r="C2624" s="396"/>
      <c r="D2624" s="396" t="s">
        <v>277</v>
      </c>
      <c r="E2624" s="397" t="s">
        <v>145</v>
      </c>
      <c r="F2624" s="429" t="s">
        <v>12819</v>
      </c>
      <c r="G2624" s="430">
        <v>91273</v>
      </c>
      <c r="H2624" s="431" t="s">
        <v>842</v>
      </c>
      <c r="I2624" s="430" t="s">
        <v>123</v>
      </c>
      <c r="J2624" s="396"/>
      <c r="K2624" s="432">
        <v>0.62</v>
      </c>
      <c r="L2624" s="396" t="s">
        <v>147</v>
      </c>
    </row>
    <row r="2625" spans="1:12">
      <c r="A2625" s="396"/>
      <c r="B2625" s="396"/>
      <c r="C2625" s="396"/>
      <c r="D2625" s="396" t="s">
        <v>543</v>
      </c>
      <c r="E2625" s="397" t="s">
        <v>145</v>
      </c>
      <c r="F2625" s="429" t="s">
        <v>12819</v>
      </c>
      <c r="G2625" s="430">
        <v>91274</v>
      </c>
      <c r="H2625" s="431" t="s">
        <v>843</v>
      </c>
      <c r="I2625" s="430" t="s">
        <v>123</v>
      </c>
      <c r="J2625" s="396"/>
      <c r="K2625" s="432">
        <v>0.16</v>
      </c>
      <c r="L2625" s="396" t="s">
        <v>147</v>
      </c>
    </row>
    <row r="2626" spans="1:12">
      <c r="A2626" s="396"/>
      <c r="B2626" s="396"/>
      <c r="C2626" s="396"/>
      <c r="D2626" s="396" t="s">
        <v>543</v>
      </c>
      <c r="E2626" s="397" t="s">
        <v>145</v>
      </c>
      <c r="F2626" s="429" t="s">
        <v>12819</v>
      </c>
      <c r="G2626" s="430">
        <v>91275</v>
      </c>
      <c r="H2626" s="431" t="s">
        <v>844</v>
      </c>
      <c r="I2626" s="430" t="s">
        <v>123</v>
      </c>
      <c r="J2626" s="396"/>
      <c r="K2626" s="432">
        <v>0.78</v>
      </c>
      <c r="L2626" s="396" t="s">
        <v>147</v>
      </c>
    </row>
    <row r="2627" spans="1:12">
      <c r="A2627" s="396"/>
      <c r="B2627" s="396"/>
      <c r="C2627" s="396"/>
      <c r="D2627" s="396" t="s">
        <v>2095</v>
      </c>
      <c r="E2627" s="397" t="s">
        <v>145</v>
      </c>
      <c r="F2627" s="429" t="s">
        <v>12718</v>
      </c>
      <c r="G2627" s="430">
        <v>91276</v>
      </c>
      <c r="H2627" s="431" t="s">
        <v>845</v>
      </c>
      <c r="I2627" s="430" t="s">
        <v>123</v>
      </c>
      <c r="J2627" s="396"/>
      <c r="K2627" s="432">
        <v>8.43</v>
      </c>
      <c r="L2627" s="396" t="s">
        <v>147</v>
      </c>
    </row>
    <row r="2628" spans="1:12">
      <c r="A2628" s="396"/>
      <c r="B2628" s="396"/>
      <c r="C2628" s="396"/>
      <c r="D2628" s="396" t="s">
        <v>2095</v>
      </c>
      <c r="E2628" s="397" t="s">
        <v>145</v>
      </c>
      <c r="F2628" s="429" t="s">
        <v>12718</v>
      </c>
      <c r="G2628" s="430">
        <v>102882</v>
      </c>
      <c r="H2628" s="431" t="s">
        <v>13237</v>
      </c>
      <c r="I2628" s="430" t="s">
        <v>123</v>
      </c>
      <c r="J2628" s="396"/>
      <c r="K2628" s="432">
        <v>0</v>
      </c>
      <c r="L2628" s="396" t="s">
        <v>147</v>
      </c>
    </row>
    <row r="2629" spans="1:12">
      <c r="A2629" s="396"/>
      <c r="B2629" s="396"/>
      <c r="C2629" s="396"/>
      <c r="D2629" s="396" t="s">
        <v>2095</v>
      </c>
      <c r="E2629" s="397" t="s">
        <v>145</v>
      </c>
      <c r="F2629" s="429" t="s">
        <v>12718</v>
      </c>
      <c r="G2629" s="430">
        <v>102883</v>
      </c>
      <c r="H2629" s="431" t="s">
        <v>13238</v>
      </c>
      <c r="I2629" s="430" t="s">
        <v>123</v>
      </c>
      <c r="J2629" s="396"/>
      <c r="K2629" s="432">
        <v>0</v>
      </c>
      <c r="L2629" s="396" t="s">
        <v>147</v>
      </c>
    </row>
    <row r="2630" spans="1:12">
      <c r="A2630" s="396"/>
      <c r="B2630" s="396"/>
      <c r="C2630" s="396"/>
      <c r="D2630" s="396" t="s">
        <v>2095</v>
      </c>
      <c r="E2630" s="397" t="s">
        <v>145</v>
      </c>
      <c r="F2630" s="429" t="s">
        <v>12718</v>
      </c>
      <c r="G2630" s="430">
        <v>102884</v>
      </c>
      <c r="H2630" s="431" t="s">
        <v>13239</v>
      </c>
      <c r="I2630" s="430" t="s">
        <v>123</v>
      </c>
      <c r="J2630" s="396"/>
      <c r="K2630" s="432">
        <v>0</v>
      </c>
      <c r="L2630" s="396" t="s">
        <v>147</v>
      </c>
    </row>
    <row r="2631" spans="1:12">
      <c r="A2631" s="396"/>
      <c r="B2631" s="396"/>
      <c r="C2631" s="396"/>
      <c r="D2631" s="396" t="s">
        <v>2095</v>
      </c>
      <c r="E2631" s="397" t="s">
        <v>145</v>
      </c>
      <c r="F2631" s="429" t="s">
        <v>12718</v>
      </c>
      <c r="G2631" s="430">
        <v>102885</v>
      </c>
      <c r="H2631" s="431" t="s">
        <v>1075</v>
      </c>
      <c r="I2631" s="430" t="s">
        <v>123</v>
      </c>
      <c r="J2631" s="396"/>
      <c r="K2631" s="432">
        <v>1.1200000000000001</v>
      </c>
      <c r="L2631" s="396" t="s">
        <v>147</v>
      </c>
    </row>
    <row r="2632" spans="1:12">
      <c r="A2632" s="396"/>
      <c r="B2632" s="396"/>
      <c r="C2632" s="396"/>
      <c r="D2632" s="396" t="s">
        <v>2095</v>
      </c>
      <c r="E2632" s="397" t="s">
        <v>145</v>
      </c>
      <c r="F2632" s="429" t="s">
        <v>12718</v>
      </c>
      <c r="G2632" s="430">
        <v>95272</v>
      </c>
      <c r="H2632" s="431" t="s">
        <v>1004</v>
      </c>
      <c r="I2632" s="430" t="s">
        <v>123</v>
      </c>
      <c r="J2632" s="396"/>
      <c r="K2632" s="432">
        <v>0.6</v>
      </c>
      <c r="L2632" s="396" t="s">
        <v>147</v>
      </c>
    </row>
    <row r="2633" spans="1:12">
      <c r="A2633" s="396"/>
      <c r="B2633" s="396"/>
      <c r="C2633" s="396"/>
      <c r="D2633" s="396" t="s">
        <v>2095</v>
      </c>
      <c r="E2633" s="397" t="s">
        <v>145</v>
      </c>
      <c r="F2633" s="429" t="s">
        <v>12718</v>
      </c>
      <c r="G2633" s="430">
        <v>95273</v>
      </c>
      <c r="H2633" s="431" t="s">
        <v>1005</v>
      </c>
      <c r="I2633" s="430" t="s">
        <v>123</v>
      </c>
      <c r="J2633" s="396"/>
      <c r="K2633" s="432">
        <v>0.13</v>
      </c>
      <c r="L2633" s="396" t="s">
        <v>147</v>
      </c>
    </row>
    <row r="2634" spans="1:12">
      <c r="A2634" s="396"/>
      <c r="B2634" s="396"/>
      <c r="C2634" s="396"/>
      <c r="D2634" s="396" t="s">
        <v>2095</v>
      </c>
      <c r="E2634" s="397" t="s">
        <v>145</v>
      </c>
      <c r="F2634" s="429" t="s">
        <v>12718</v>
      </c>
      <c r="G2634" s="430">
        <v>95274</v>
      </c>
      <c r="H2634" s="431" t="s">
        <v>1006</v>
      </c>
      <c r="I2634" s="430" t="s">
        <v>123</v>
      </c>
      <c r="J2634" s="396"/>
      <c r="K2634" s="432">
        <v>0.46</v>
      </c>
      <c r="L2634" s="396" t="s">
        <v>147</v>
      </c>
    </row>
    <row r="2635" spans="1:12">
      <c r="A2635" s="396"/>
      <c r="B2635" s="396"/>
      <c r="C2635" s="396"/>
      <c r="D2635" s="396" t="s">
        <v>2095</v>
      </c>
      <c r="E2635" s="397" t="s">
        <v>145</v>
      </c>
      <c r="F2635" s="429" t="s">
        <v>12718</v>
      </c>
      <c r="G2635" s="430">
        <v>95275</v>
      </c>
      <c r="H2635" s="431" t="s">
        <v>1007</v>
      </c>
      <c r="I2635" s="430" t="s">
        <v>123</v>
      </c>
      <c r="J2635" s="396"/>
      <c r="K2635" s="432">
        <v>2.23</v>
      </c>
      <c r="L2635" s="396" t="s">
        <v>147</v>
      </c>
    </row>
    <row r="2636" spans="1:12">
      <c r="A2636" s="396"/>
      <c r="B2636" s="396"/>
      <c r="C2636" s="396"/>
      <c r="D2636" s="396" t="s">
        <v>2095</v>
      </c>
      <c r="E2636" s="397" t="s">
        <v>145</v>
      </c>
      <c r="F2636" s="429" t="s">
        <v>12718</v>
      </c>
      <c r="G2636" s="430">
        <v>106232</v>
      </c>
      <c r="H2636" s="431" t="s">
        <v>15933</v>
      </c>
      <c r="I2636" s="430" t="s">
        <v>123</v>
      </c>
      <c r="J2636" s="396"/>
      <c r="K2636" s="432">
        <v>0</v>
      </c>
      <c r="L2636" s="396" t="s">
        <v>147</v>
      </c>
    </row>
    <row r="2637" spans="1:12">
      <c r="A2637" s="396"/>
      <c r="B2637" s="396"/>
      <c r="C2637" s="396"/>
      <c r="D2637" s="396" t="s">
        <v>2095</v>
      </c>
      <c r="E2637" s="397" t="s">
        <v>145</v>
      </c>
      <c r="F2637" s="429" t="s">
        <v>12718</v>
      </c>
      <c r="G2637" s="430">
        <v>106235</v>
      </c>
      <c r="H2637" s="431" t="s">
        <v>15934</v>
      </c>
      <c r="I2637" s="430" t="s">
        <v>123</v>
      </c>
      <c r="J2637" s="396"/>
      <c r="K2637" s="432">
        <v>0</v>
      </c>
      <c r="L2637" s="396" t="s">
        <v>147</v>
      </c>
    </row>
    <row r="2638" spans="1:12">
      <c r="A2638" s="396"/>
      <c r="B2638" s="396"/>
      <c r="C2638" s="396"/>
      <c r="D2638" s="396" t="s">
        <v>2095</v>
      </c>
      <c r="E2638" s="397" t="s">
        <v>145</v>
      </c>
      <c r="F2638" s="429" t="s">
        <v>12718</v>
      </c>
      <c r="G2638" s="430">
        <v>106233</v>
      </c>
      <c r="H2638" s="431" t="s">
        <v>15935</v>
      </c>
      <c r="I2638" s="430" t="s">
        <v>123</v>
      </c>
      <c r="J2638" s="396"/>
      <c r="K2638" s="432">
        <v>0</v>
      </c>
      <c r="L2638" s="396" t="s">
        <v>147</v>
      </c>
    </row>
    <row r="2639" spans="1:12">
      <c r="A2639" s="396"/>
      <c r="B2639" s="396"/>
      <c r="C2639" s="396"/>
      <c r="D2639" s="396" t="s">
        <v>3505</v>
      </c>
      <c r="E2639" s="397" t="s">
        <v>145</v>
      </c>
      <c r="F2639" s="429" t="s">
        <v>13573</v>
      </c>
      <c r="G2639" s="430">
        <v>106234</v>
      </c>
      <c r="H2639" s="431" t="s">
        <v>15936</v>
      </c>
      <c r="I2639" s="430" t="s">
        <v>123</v>
      </c>
      <c r="J2639" s="396"/>
      <c r="K2639" s="432">
        <v>0</v>
      </c>
      <c r="L2639" s="396" t="s">
        <v>147</v>
      </c>
    </row>
    <row r="2640" spans="1:12">
      <c r="A2640" s="396"/>
      <c r="B2640" s="396"/>
      <c r="C2640" s="396"/>
      <c r="D2640" s="396" t="s">
        <v>3505</v>
      </c>
      <c r="E2640" s="397" t="s">
        <v>145</v>
      </c>
      <c r="F2640" s="429" t="s">
        <v>13573</v>
      </c>
      <c r="G2640" s="430">
        <v>106236</v>
      </c>
      <c r="H2640" s="431" t="s">
        <v>15937</v>
      </c>
      <c r="I2640" s="430" t="s">
        <v>123</v>
      </c>
      <c r="J2640" s="396"/>
      <c r="K2640" s="432">
        <v>148.49</v>
      </c>
      <c r="L2640" s="396" t="s">
        <v>147</v>
      </c>
    </row>
    <row r="2641" spans="1:12">
      <c r="A2641" s="396"/>
      <c r="B2641" s="396"/>
      <c r="C2641" s="396"/>
      <c r="D2641" s="396" t="s">
        <v>3505</v>
      </c>
      <c r="E2641" s="397" t="s">
        <v>145</v>
      </c>
      <c r="F2641" s="429" t="s">
        <v>13573</v>
      </c>
      <c r="G2641" s="430">
        <v>88419</v>
      </c>
      <c r="H2641" s="431" t="s">
        <v>659</v>
      </c>
      <c r="I2641" s="430" t="s">
        <v>123</v>
      </c>
      <c r="J2641" s="396"/>
      <c r="K2641" s="432">
        <v>5.4</v>
      </c>
      <c r="L2641" s="396" t="s">
        <v>147</v>
      </c>
    </row>
    <row r="2642" spans="1:12">
      <c r="A2642" s="396"/>
      <c r="B2642" s="396"/>
      <c r="C2642" s="396"/>
      <c r="D2642" s="396" t="s">
        <v>3505</v>
      </c>
      <c r="E2642" s="397" t="s">
        <v>145</v>
      </c>
      <c r="F2642" s="429" t="s">
        <v>13573</v>
      </c>
      <c r="G2642" s="430">
        <v>88422</v>
      </c>
      <c r="H2642" s="431" t="s">
        <v>660</v>
      </c>
      <c r="I2642" s="430" t="s">
        <v>123</v>
      </c>
      <c r="J2642" s="396"/>
      <c r="K2642" s="432">
        <v>1.25</v>
      </c>
      <c r="L2642" s="396" t="s">
        <v>147</v>
      </c>
    </row>
    <row r="2643" spans="1:12">
      <c r="A2643" s="396"/>
      <c r="B2643" s="396"/>
      <c r="C2643" s="396"/>
      <c r="D2643" s="396" t="s">
        <v>3505</v>
      </c>
      <c r="E2643" s="397" t="s">
        <v>145</v>
      </c>
      <c r="F2643" s="429" t="s">
        <v>13573</v>
      </c>
      <c r="G2643" s="430">
        <v>88425</v>
      </c>
      <c r="H2643" s="431" t="s">
        <v>661</v>
      </c>
      <c r="I2643" s="430" t="s">
        <v>123</v>
      </c>
      <c r="J2643" s="396"/>
      <c r="K2643" s="432">
        <v>6.76</v>
      </c>
      <c r="L2643" s="396" t="s">
        <v>147</v>
      </c>
    </row>
    <row r="2644" spans="1:12">
      <c r="A2644" s="396"/>
      <c r="B2644" s="396"/>
      <c r="C2644" s="396"/>
      <c r="D2644" s="396" t="s">
        <v>3505</v>
      </c>
      <c r="E2644" s="397" t="s">
        <v>145</v>
      </c>
      <c r="F2644" s="429" t="s">
        <v>13573</v>
      </c>
      <c r="G2644" s="430">
        <v>88427</v>
      </c>
      <c r="H2644" s="431" t="s">
        <v>662</v>
      </c>
      <c r="I2644" s="430" t="s">
        <v>123</v>
      </c>
      <c r="J2644" s="396"/>
      <c r="K2644" s="432">
        <v>0.93</v>
      </c>
      <c r="L2644" s="396" t="s">
        <v>147</v>
      </c>
    </row>
    <row r="2645" spans="1:12">
      <c r="A2645" s="396"/>
      <c r="B2645" s="396"/>
      <c r="C2645" s="396"/>
      <c r="D2645" s="396" t="s">
        <v>2326</v>
      </c>
      <c r="E2645" s="397" t="s">
        <v>145</v>
      </c>
      <c r="F2645" s="429" t="s">
        <v>13283</v>
      </c>
      <c r="G2645" s="430">
        <v>88434</v>
      </c>
      <c r="H2645" s="431" t="s">
        <v>663</v>
      </c>
      <c r="I2645" s="430" t="s">
        <v>123</v>
      </c>
      <c r="J2645" s="396"/>
      <c r="K2645" s="432">
        <v>7.16</v>
      </c>
      <c r="L2645" s="396" t="s">
        <v>147</v>
      </c>
    </row>
    <row r="2646" spans="1:12">
      <c r="A2646" s="396"/>
      <c r="B2646" s="396"/>
      <c r="C2646" s="396"/>
      <c r="D2646" s="396" t="s">
        <v>2326</v>
      </c>
      <c r="E2646" s="397" t="s">
        <v>145</v>
      </c>
      <c r="F2646" s="429" t="s">
        <v>13283</v>
      </c>
      <c r="G2646" s="430">
        <v>88435</v>
      </c>
      <c r="H2646" s="431" t="s">
        <v>664</v>
      </c>
      <c r="I2646" s="430" t="s">
        <v>123</v>
      </c>
      <c r="J2646" s="396"/>
      <c r="K2646" s="432">
        <v>1.65</v>
      </c>
      <c r="L2646" s="396" t="s">
        <v>147</v>
      </c>
    </row>
    <row r="2647" spans="1:12">
      <c r="A2647" s="396"/>
      <c r="B2647" s="396"/>
      <c r="C2647" s="396"/>
      <c r="D2647" s="396" t="s">
        <v>2326</v>
      </c>
      <c r="E2647" s="397" t="s">
        <v>145</v>
      </c>
      <c r="F2647" s="429" t="s">
        <v>13283</v>
      </c>
      <c r="G2647" s="430">
        <v>88436</v>
      </c>
      <c r="H2647" s="431" t="s">
        <v>665</v>
      </c>
      <c r="I2647" s="430" t="s">
        <v>123</v>
      </c>
      <c r="J2647" s="396"/>
      <c r="K2647" s="432">
        <v>8.9600000000000009</v>
      </c>
      <c r="L2647" s="396" t="s">
        <v>147</v>
      </c>
    </row>
    <row r="2648" spans="1:12">
      <c r="A2648" s="396"/>
      <c r="B2648" s="396"/>
      <c r="C2648" s="396"/>
      <c r="D2648" s="396" t="s">
        <v>2326</v>
      </c>
      <c r="E2648" s="397" t="s">
        <v>145</v>
      </c>
      <c r="F2648" s="429" t="s">
        <v>13283</v>
      </c>
      <c r="G2648" s="430">
        <v>88437</v>
      </c>
      <c r="H2648" s="431" t="s">
        <v>666</v>
      </c>
      <c r="I2648" s="430" t="s">
        <v>123</v>
      </c>
      <c r="J2648" s="396"/>
      <c r="K2648" s="432">
        <v>0.93</v>
      </c>
      <c r="L2648" s="396" t="s">
        <v>147</v>
      </c>
    </row>
    <row r="2649" spans="1:12">
      <c r="A2649" s="396"/>
      <c r="B2649" s="396"/>
      <c r="C2649" s="396"/>
      <c r="D2649" s="396" t="s">
        <v>2326</v>
      </c>
      <c r="E2649" s="397" t="s">
        <v>145</v>
      </c>
      <c r="F2649" s="429" t="s">
        <v>13283</v>
      </c>
      <c r="G2649" s="430">
        <v>90664</v>
      </c>
      <c r="H2649" s="431" t="s">
        <v>798</v>
      </c>
      <c r="I2649" s="430" t="s">
        <v>123</v>
      </c>
      <c r="J2649" s="396"/>
      <c r="K2649" s="432">
        <v>7.06</v>
      </c>
      <c r="L2649" s="396" t="s">
        <v>147</v>
      </c>
    </row>
    <row r="2650" spans="1:12">
      <c r="A2650" s="396"/>
      <c r="B2650" s="396"/>
      <c r="C2650" s="396"/>
      <c r="D2650" s="396" t="s">
        <v>2326</v>
      </c>
      <c r="E2650" s="397" t="s">
        <v>145</v>
      </c>
      <c r="F2650" s="429" t="s">
        <v>13283</v>
      </c>
      <c r="G2650" s="430">
        <v>90665</v>
      </c>
      <c r="H2650" s="431" t="s">
        <v>799</v>
      </c>
      <c r="I2650" s="430" t="s">
        <v>123</v>
      </c>
      <c r="J2650" s="396"/>
      <c r="K2650" s="432">
        <v>1.88</v>
      </c>
      <c r="L2650" s="396" t="s">
        <v>147</v>
      </c>
    </row>
    <row r="2651" spans="1:12">
      <c r="A2651" s="396"/>
      <c r="B2651" s="396"/>
      <c r="C2651" s="396"/>
      <c r="D2651" s="396" t="s">
        <v>2326</v>
      </c>
      <c r="E2651" s="397" t="s">
        <v>145</v>
      </c>
      <c r="F2651" s="429" t="s">
        <v>13283</v>
      </c>
      <c r="G2651" s="430">
        <v>90666</v>
      </c>
      <c r="H2651" s="431" t="s">
        <v>800</v>
      </c>
      <c r="I2651" s="430" t="s">
        <v>123</v>
      </c>
      <c r="J2651" s="396"/>
      <c r="K2651" s="432">
        <v>8.84</v>
      </c>
      <c r="L2651" s="396" t="s">
        <v>147</v>
      </c>
    </row>
    <row r="2652" spans="1:12">
      <c r="A2652" s="396"/>
      <c r="B2652" s="396"/>
      <c r="C2652" s="396"/>
      <c r="D2652" s="396" t="s">
        <v>1166</v>
      </c>
      <c r="E2652" s="397" t="s">
        <v>145</v>
      </c>
      <c r="F2652" s="429" t="s">
        <v>13786</v>
      </c>
      <c r="G2652" s="430">
        <v>90667</v>
      </c>
      <c r="H2652" s="431" t="s">
        <v>801</v>
      </c>
      <c r="I2652" s="430" t="s">
        <v>123</v>
      </c>
      <c r="J2652" s="396"/>
      <c r="K2652" s="432">
        <v>14.35</v>
      </c>
      <c r="L2652" s="396" t="s">
        <v>147</v>
      </c>
    </row>
    <row r="2653" spans="1:12">
      <c r="A2653" s="396"/>
      <c r="B2653" s="396"/>
      <c r="C2653" s="396"/>
      <c r="D2653" s="396" t="s">
        <v>1166</v>
      </c>
      <c r="E2653" s="397" t="s">
        <v>145</v>
      </c>
      <c r="F2653" s="429" t="s">
        <v>13786</v>
      </c>
      <c r="G2653" s="430">
        <v>102977</v>
      </c>
      <c r="H2653" s="431" t="s">
        <v>13240</v>
      </c>
      <c r="I2653" s="430" t="s">
        <v>123</v>
      </c>
      <c r="J2653" s="396"/>
      <c r="K2653" s="432">
        <v>0</v>
      </c>
      <c r="L2653" s="396" t="s">
        <v>147</v>
      </c>
    </row>
    <row r="2654" spans="1:12">
      <c r="A2654" s="396"/>
      <c r="B2654" s="396"/>
      <c r="C2654" s="396"/>
      <c r="D2654" s="396" t="s">
        <v>1166</v>
      </c>
      <c r="E2654" s="397" t="s">
        <v>145</v>
      </c>
      <c r="F2654" s="429" t="s">
        <v>13786</v>
      </c>
      <c r="G2654" s="430">
        <v>102978</v>
      </c>
      <c r="H2654" s="431" t="s">
        <v>13241</v>
      </c>
      <c r="I2654" s="430" t="s">
        <v>123</v>
      </c>
      <c r="J2654" s="396"/>
      <c r="K2654" s="432">
        <v>0</v>
      </c>
      <c r="L2654" s="396" t="s">
        <v>147</v>
      </c>
    </row>
    <row r="2655" spans="1:12">
      <c r="A2655" s="396"/>
      <c r="B2655" s="396"/>
      <c r="C2655" s="396"/>
      <c r="D2655" s="396" t="s">
        <v>4039</v>
      </c>
      <c r="E2655" s="397" t="s">
        <v>145</v>
      </c>
      <c r="F2655" s="429" t="s">
        <v>13506</v>
      </c>
      <c r="G2655" s="430">
        <v>102979</v>
      </c>
      <c r="H2655" s="431" t="s">
        <v>13242</v>
      </c>
      <c r="I2655" s="430" t="s">
        <v>123</v>
      </c>
      <c r="J2655" s="396"/>
      <c r="K2655" s="432">
        <v>0</v>
      </c>
      <c r="L2655" s="396" t="s">
        <v>147</v>
      </c>
    </row>
    <row r="2656" spans="1:12">
      <c r="A2656" s="396"/>
      <c r="B2656" s="396"/>
      <c r="C2656" s="396"/>
      <c r="D2656" s="396" t="s">
        <v>4039</v>
      </c>
      <c r="E2656" s="397" t="s">
        <v>145</v>
      </c>
      <c r="F2656" s="429" t="s">
        <v>13506</v>
      </c>
      <c r="G2656" s="430">
        <v>95217</v>
      </c>
      <c r="H2656" s="431" t="s">
        <v>993</v>
      </c>
      <c r="I2656" s="430" t="s">
        <v>123</v>
      </c>
      <c r="J2656" s="396"/>
      <c r="K2656" s="432">
        <v>0.55000000000000004</v>
      </c>
      <c r="L2656" s="396" t="s">
        <v>147</v>
      </c>
    </row>
    <row r="2657" spans="1:12">
      <c r="A2657" s="396"/>
      <c r="B2657" s="396"/>
      <c r="C2657" s="396"/>
      <c r="D2657" s="396" t="s">
        <v>4039</v>
      </c>
      <c r="E2657" s="397" t="s">
        <v>145</v>
      </c>
      <c r="F2657" s="429" t="s">
        <v>13506</v>
      </c>
      <c r="G2657" s="430">
        <v>89130</v>
      </c>
      <c r="H2657" s="431" t="s">
        <v>707</v>
      </c>
      <c r="I2657" s="430" t="s">
        <v>123</v>
      </c>
      <c r="J2657" s="396"/>
      <c r="K2657" s="432">
        <v>51.63</v>
      </c>
      <c r="L2657" s="396" t="s">
        <v>147</v>
      </c>
    </row>
    <row r="2658" spans="1:12">
      <c r="A2658" s="396"/>
      <c r="B2658" s="396"/>
      <c r="C2658" s="396"/>
      <c r="D2658" s="396" t="s">
        <v>4039</v>
      </c>
      <c r="E2658" s="397" t="s">
        <v>145</v>
      </c>
      <c r="F2658" s="429" t="s">
        <v>13506</v>
      </c>
      <c r="G2658" s="430">
        <v>89131</v>
      </c>
      <c r="H2658" s="431" t="s">
        <v>708</v>
      </c>
      <c r="I2658" s="430" t="s">
        <v>123</v>
      </c>
      <c r="J2658" s="396"/>
      <c r="K2658" s="432">
        <v>13.64</v>
      </c>
      <c r="L2658" s="396" t="s">
        <v>147</v>
      </c>
    </row>
    <row r="2659" spans="1:12">
      <c r="A2659" s="396"/>
      <c r="B2659" s="396"/>
      <c r="C2659" s="396"/>
      <c r="D2659" s="396" t="s">
        <v>4039</v>
      </c>
      <c r="E2659" s="397" t="s">
        <v>145</v>
      </c>
      <c r="F2659" s="429" t="s">
        <v>13506</v>
      </c>
      <c r="G2659" s="430">
        <v>53861</v>
      </c>
      <c r="H2659" s="431" t="s">
        <v>625</v>
      </c>
      <c r="I2659" s="430" t="s">
        <v>123</v>
      </c>
      <c r="J2659" s="396"/>
      <c r="K2659" s="432">
        <v>64.540000000000006</v>
      </c>
      <c r="L2659" s="396" t="s">
        <v>147</v>
      </c>
    </row>
    <row r="2660" spans="1:12">
      <c r="A2660" s="396"/>
      <c r="B2660" s="396"/>
      <c r="C2660" s="396"/>
      <c r="D2660" s="396" t="s">
        <v>4039</v>
      </c>
      <c r="E2660" s="397" t="s">
        <v>145</v>
      </c>
      <c r="F2660" s="429" t="s">
        <v>13506</v>
      </c>
      <c r="G2660" s="430">
        <v>5787</v>
      </c>
      <c r="H2660" s="431" t="s">
        <v>581</v>
      </c>
      <c r="I2660" s="430" t="s">
        <v>123</v>
      </c>
      <c r="J2660" s="396"/>
      <c r="K2660" s="432">
        <v>67.5</v>
      </c>
      <c r="L2660" s="396" t="s">
        <v>147</v>
      </c>
    </row>
    <row r="2661" spans="1:12">
      <c r="A2661" s="396"/>
      <c r="B2661" s="396"/>
      <c r="C2661" s="396"/>
      <c r="D2661" s="396" t="s">
        <v>4039</v>
      </c>
      <c r="E2661" s="397" t="s">
        <v>145</v>
      </c>
      <c r="F2661" s="429" t="s">
        <v>13506</v>
      </c>
      <c r="G2661" s="430">
        <v>89128</v>
      </c>
      <c r="H2661" s="431" t="s">
        <v>705</v>
      </c>
      <c r="I2661" s="430" t="s">
        <v>123</v>
      </c>
      <c r="J2661" s="396"/>
      <c r="K2661" s="432">
        <v>37.24</v>
      </c>
      <c r="L2661" s="396" t="s">
        <v>147</v>
      </c>
    </row>
    <row r="2662" spans="1:12">
      <c r="A2662" s="396"/>
      <c r="B2662" s="396"/>
      <c r="C2662" s="396"/>
      <c r="D2662" s="396" t="s">
        <v>4039</v>
      </c>
      <c r="E2662" s="397" t="s">
        <v>145</v>
      </c>
      <c r="F2662" s="429" t="s">
        <v>13506</v>
      </c>
      <c r="G2662" s="430">
        <v>89129</v>
      </c>
      <c r="H2662" s="431" t="s">
        <v>706</v>
      </c>
      <c r="I2662" s="430" t="s">
        <v>123</v>
      </c>
      <c r="J2662" s="396"/>
      <c r="K2662" s="432">
        <v>9.84</v>
      </c>
      <c r="L2662" s="396" t="s">
        <v>147</v>
      </c>
    </row>
    <row r="2663" spans="1:12">
      <c r="A2663" s="396"/>
      <c r="B2663" s="396"/>
      <c r="C2663" s="396"/>
      <c r="D2663" s="396" t="s">
        <v>4039</v>
      </c>
      <c r="E2663" s="397" t="s">
        <v>145</v>
      </c>
      <c r="F2663" s="429" t="s">
        <v>13506</v>
      </c>
      <c r="G2663" s="430">
        <v>53857</v>
      </c>
      <c r="H2663" s="431" t="s">
        <v>623</v>
      </c>
      <c r="I2663" s="430" t="s">
        <v>123</v>
      </c>
      <c r="J2663" s="396"/>
      <c r="K2663" s="432">
        <v>46.55</v>
      </c>
      <c r="L2663" s="396" t="s">
        <v>147</v>
      </c>
    </row>
    <row r="2664" spans="1:12">
      <c r="A2664" s="396"/>
      <c r="B2664" s="396"/>
      <c r="C2664" s="396"/>
      <c r="D2664" s="396" t="s">
        <v>4039</v>
      </c>
      <c r="E2664" s="397" t="s">
        <v>145</v>
      </c>
      <c r="F2664" s="429" t="s">
        <v>13506</v>
      </c>
      <c r="G2664" s="430">
        <v>53858</v>
      </c>
      <c r="H2664" s="431" t="s">
        <v>624</v>
      </c>
      <c r="I2664" s="430" t="s">
        <v>123</v>
      </c>
      <c r="J2664" s="396"/>
      <c r="K2664" s="432">
        <v>43.85</v>
      </c>
      <c r="L2664" s="396" t="s">
        <v>147</v>
      </c>
    </row>
    <row r="2665" spans="1:12">
      <c r="A2665" s="396"/>
      <c r="B2665" s="396"/>
      <c r="C2665" s="396"/>
      <c r="D2665" s="396" t="s">
        <v>4039</v>
      </c>
      <c r="E2665" s="397" t="s">
        <v>145</v>
      </c>
      <c r="F2665" s="429" t="s">
        <v>13506</v>
      </c>
      <c r="G2665" s="430">
        <v>102888</v>
      </c>
      <c r="H2665" s="431" t="s">
        <v>13243</v>
      </c>
      <c r="I2665" s="430" t="s">
        <v>123</v>
      </c>
      <c r="J2665" s="396"/>
      <c r="K2665" s="432">
        <v>0</v>
      </c>
      <c r="L2665" s="396" t="s">
        <v>147</v>
      </c>
    </row>
    <row r="2666" spans="1:12">
      <c r="A2666" s="396"/>
      <c r="B2666" s="396"/>
      <c r="C2666" s="396"/>
      <c r="D2666" s="396" t="s">
        <v>4039</v>
      </c>
      <c r="E2666" s="397" t="s">
        <v>145</v>
      </c>
      <c r="F2666" s="429" t="s">
        <v>13506</v>
      </c>
      <c r="G2666" s="430">
        <v>102889</v>
      </c>
      <c r="H2666" s="431" t="s">
        <v>13244</v>
      </c>
      <c r="I2666" s="430" t="s">
        <v>123</v>
      </c>
      <c r="J2666" s="396"/>
      <c r="K2666" s="432">
        <v>0</v>
      </c>
      <c r="L2666" s="396" t="s">
        <v>147</v>
      </c>
    </row>
    <row r="2667" spans="1:12">
      <c r="A2667" s="396"/>
      <c r="B2667" s="396"/>
      <c r="C2667" s="396"/>
      <c r="D2667" s="396" t="s">
        <v>4039</v>
      </c>
      <c r="E2667" s="397" t="s">
        <v>145</v>
      </c>
      <c r="F2667" s="429" t="s">
        <v>13506</v>
      </c>
      <c r="G2667" s="430">
        <v>102890</v>
      </c>
      <c r="H2667" s="431" t="s">
        <v>13245</v>
      </c>
      <c r="I2667" s="430" t="s">
        <v>123</v>
      </c>
      <c r="J2667" s="396"/>
      <c r="K2667" s="432">
        <v>0</v>
      </c>
      <c r="L2667" s="396" t="s">
        <v>147</v>
      </c>
    </row>
    <row r="2668" spans="1:12">
      <c r="A2668" s="396"/>
      <c r="B2668" s="396"/>
      <c r="C2668" s="396"/>
      <c r="D2668" s="396" t="s">
        <v>4039</v>
      </c>
      <c r="E2668" s="397" t="s">
        <v>145</v>
      </c>
      <c r="F2668" s="429" t="s">
        <v>13506</v>
      </c>
      <c r="G2668" s="430">
        <v>102891</v>
      </c>
      <c r="H2668" s="431" t="s">
        <v>13246</v>
      </c>
      <c r="I2668" s="430" t="s">
        <v>123</v>
      </c>
      <c r="J2668" s="396"/>
      <c r="K2668" s="432">
        <v>1.1200000000000001</v>
      </c>
      <c r="L2668" s="396" t="s">
        <v>147</v>
      </c>
    </row>
    <row r="2669" spans="1:12">
      <c r="A2669" s="396"/>
      <c r="B2669" s="396"/>
      <c r="C2669" s="396"/>
      <c r="D2669" s="396" t="s">
        <v>4039</v>
      </c>
      <c r="E2669" s="397" t="s">
        <v>145</v>
      </c>
      <c r="F2669" s="429" t="s">
        <v>13506</v>
      </c>
      <c r="G2669" s="430">
        <v>89246</v>
      </c>
      <c r="H2669" s="431" t="s">
        <v>731</v>
      </c>
      <c r="I2669" s="430" t="s">
        <v>123</v>
      </c>
      <c r="J2669" s="396"/>
      <c r="K2669" s="432">
        <v>216.44</v>
      </c>
      <c r="L2669" s="396" t="s">
        <v>147</v>
      </c>
    </row>
    <row r="2670" spans="1:12">
      <c r="A2670" s="396"/>
      <c r="B2670" s="396"/>
      <c r="C2670" s="396"/>
      <c r="D2670" s="396" t="s">
        <v>4039</v>
      </c>
      <c r="E2670" s="397" t="s">
        <v>145</v>
      </c>
      <c r="F2670" s="429" t="s">
        <v>13506</v>
      </c>
      <c r="G2670" s="430">
        <v>89247</v>
      </c>
      <c r="H2670" s="431" t="s">
        <v>732</v>
      </c>
      <c r="I2670" s="430" t="s">
        <v>123</v>
      </c>
      <c r="J2670" s="396"/>
      <c r="K2670" s="432">
        <v>66.27</v>
      </c>
      <c r="L2670" s="396" t="s">
        <v>147</v>
      </c>
    </row>
    <row r="2671" spans="1:12">
      <c r="A2671" s="396"/>
      <c r="B2671" s="396"/>
      <c r="C2671" s="396"/>
      <c r="D2671" s="396" t="s">
        <v>4039</v>
      </c>
      <c r="E2671" s="397" t="s">
        <v>145</v>
      </c>
      <c r="F2671" s="429" t="s">
        <v>13506</v>
      </c>
      <c r="G2671" s="430">
        <v>89248</v>
      </c>
      <c r="H2671" s="431" t="s">
        <v>733</v>
      </c>
      <c r="I2671" s="430" t="s">
        <v>123</v>
      </c>
      <c r="J2671" s="396"/>
      <c r="K2671" s="432">
        <v>386.07</v>
      </c>
      <c r="L2671" s="396" t="s">
        <v>147</v>
      </c>
    </row>
    <row r="2672" spans="1:12">
      <c r="A2672" s="396"/>
      <c r="B2672" s="396"/>
      <c r="C2672" s="396"/>
      <c r="D2672" s="396" t="s">
        <v>4039</v>
      </c>
      <c r="E2672" s="397" t="s">
        <v>145</v>
      </c>
      <c r="F2672" s="429" t="s">
        <v>13506</v>
      </c>
      <c r="G2672" s="430">
        <v>89249</v>
      </c>
      <c r="H2672" s="431" t="s">
        <v>734</v>
      </c>
      <c r="I2672" s="430" t="s">
        <v>123</v>
      </c>
      <c r="J2672" s="396"/>
      <c r="K2672" s="432">
        <v>361.39</v>
      </c>
      <c r="L2672" s="396" t="s">
        <v>147</v>
      </c>
    </row>
    <row r="2673" spans="1:12">
      <c r="A2673" s="396"/>
      <c r="B2673" s="396"/>
      <c r="C2673" s="396"/>
      <c r="D2673" s="396" t="s">
        <v>4039</v>
      </c>
      <c r="E2673" s="397" t="s">
        <v>145</v>
      </c>
      <c r="F2673" s="429" t="s">
        <v>13506</v>
      </c>
      <c r="G2673" s="430">
        <v>102954</v>
      </c>
      <c r="H2673" s="431" t="s">
        <v>13247</v>
      </c>
      <c r="I2673" s="430" t="s">
        <v>123</v>
      </c>
      <c r="J2673" s="396"/>
      <c r="K2673" s="432">
        <v>0</v>
      </c>
      <c r="L2673" s="396" t="s">
        <v>147</v>
      </c>
    </row>
    <row r="2674" spans="1:12">
      <c r="A2674" s="396"/>
      <c r="B2674" s="396"/>
      <c r="C2674" s="396"/>
      <c r="D2674" s="396" t="s">
        <v>4039</v>
      </c>
      <c r="E2674" s="397" t="s">
        <v>145</v>
      </c>
      <c r="F2674" s="429" t="s">
        <v>13506</v>
      </c>
      <c r="G2674" s="430">
        <v>104727</v>
      </c>
      <c r="H2674" s="431" t="s">
        <v>13248</v>
      </c>
      <c r="I2674" s="430" t="s">
        <v>123</v>
      </c>
      <c r="J2674" s="396"/>
      <c r="K2674" s="432">
        <v>0</v>
      </c>
      <c r="L2674" s="396" t="s">
        <v>147</v>
      </c>
    </row>
    <row r="2675" spans="1:12">
      <c r="A2675" s="396"/>
      <c r="B2675" s="396"/>
      <c r="C2675" s="396"/>
      <c r="D2675" s="396" t="s">
        <v>4039</v>
      </c>
      <c r="E2675" s="397" t="s">
        <v>145</v>
      </c>
      <c r="F2675" s="429" t="s">
        <v>13506</v>
      </c>
      <c r="G2675" s="430">
        <v>102956</v>
      </c>
      <c r="H2675" s="431" t="s">
        <v>13249</v>
      </c>
      <c r="I2675" s="430" t="s">
        <v>123</v>
      </c>
      <c r="J2675" s="396"/>
      <c r="K2675" s="432">
        <v>0</v>
      </c>
      <c r="L2675" s="396" t="s">
        <v>147</v>
      </c>
    </row>
    <row r="2676" spans="1:12">
      <c r="A2676" s="396"/>
      <c r="B2676" s="396"/>
      <c r="C2676" s="396"/>
      <c r="D2676" s="396" t="s">
        <v>4039</v>
      </c>
      <c r="E2676" s="397" t="s">
        <v>145</v>
      </c>
      <c r="F2676" s="429" t="s">
        <v>13506</v>
      </c>
      <c r="G2676" s="430">
        <v>102957</v>
      </c>
      <c r="H2676" s="431" t="s">
        <v>13250</v>
      </c>
      <c r="I2676" s="430" t="s">
        <v>123</v>
      </c>
      <c r="J2676" s="396"/>
      <c r="K2676" s="432">
        <v>37.71</v>
      </c>
      <c r="L2676" s="396" t="s">
        <v>147</v>
      </c>
    </row>
    <row r="2677" spans="1:12">
      <c r="A2677" s="396"/>
      <c r="B2677" s="396"/>
      <c r="C2677" s="396"/>
      <c r="D2677" s="396" t="s">
        <v>4039</v>
      </c>
      <c r="E2677" s="397" t="s">
        <v>145</v>
      </c>
      <c r="F2677" s="429" t="s">
        <v>13506</v>
      </c>
      <c r="G2677" s="430">
        <v>88859</v>
      </c>
      <c r="H2677" s="431" t="s">
        <v>681</v>
      </c>
      <c r="I2677" s="430" t="s">
        <v>123</v>
      </c>
      <c r="J2677" s="396"/>
      <c r="K2677" s="432">
        <v>23.23</v>
      </c>
      <c r="L2677" s="396" t="s">
        <v>147</v>
      </c>
    </row>
    <row r="2678" spans="1:12">
      <c r="A2678" s="396"/>
      <c r="B2678" s="396"/>
      <c r="C2678" s="396"/>
      <c r="D2678" s="396" t="s">
        <v>4039</v>
      </c>
      <c r="E2678" s="397" t="s">
        <v>145</v>
      </c>
      <c r="F2678" s="429" t="s">
        <v>13506</v>
      </c>
      <c r="G2678" s="430">
        <v>88860</v>
      </c>
      <c r="H2678" s="431" t="s">
        <v>682</v>
      </c>
      <c r="I2678" s="430" t="s">
        <v>123</v>
      </c>
      <c r="J2678" s="396"/>
      <c r="K2678" s="432">
        <v>6.14</v>
      </c>
      <c r="L2678" s="396" t="s">
        <v>147</v>
      </c>
    </row>
    <row r="2679" spans="1:12">
      <c r="A2679" s="396"/>
      <c r="B2679" s="396"/>
      <c r="C2679" s="396"/>
      <c r="D2679" s="396" t="s">
        <v>1166</v>
      </c>
      <c r="E2679" s="397" t="s">
        <v>145</v>
      </c>
      <c r="F2679" s="429" t="s">
        <v>13786</v>
      </c>
      <c r="G2679" s="430">
        <v>5667</v>
      </c>
      <c r="H2679" s="431" t="s">
        <v>550</v>
      </c>
      <c r="I2679" s="430" t="s">
        <v>123</v>
      </c>
      <c r="J2679" s="396"/>
      <c r="K2679" s="432">
        <v>29.04</v>
      </c>
      <c r="L2679" s="396" t="s">
        <v>147</v>
      </c>
    </row>
    <row r="2680" spans="1:12">
      <c r="A2680" s="396"/>
      <c r="B2680" s="396"/>
      <c r="C2680" s="396"/>
      <c r="D2680" s="396" t="s">
        <v>411</v>
      </c>
      <c r="E2680" s="397" t="s">
        <v>145</v>
      </c>
      <c r="F2680" s="429" t="s">
        <v>13786</v>
      </c>
      <c r="G2680" s="430">
        <v>5668</v>
      </c>
      <c r="H2680" s="431" t="s">
        <v>551</v>
      </c>
      <c r="I2680" s="430" t="s">
        <v>123</v>
      </c>
      <c r="J2680" s="396"/>
      <c r="K2680" s="432">
        <v>43.96</v>
      </c>
      <c r="L2680" s="396" t="s">
        <v>147</v>
      </c>
    </row>
    <row r="2681" spans="1:12">
      <c r="A2681" s="396"/>
      <c r="B2681" s="396"/>
      <c r="C2681" s="396"/>
      <c r="D2681" s="396" t="s">
        <v>277</v>
      </c>
      <c r="E2681" s="397" t="s">
        <v>145</v>
      </c>
      <c r="F2681" s="429" t="s">
        <v>13786</v>
      </c>
      <c r="G2681" s="430">
        <v>89011</v>
      </c>
      <c r="H2681" s="431" t="s">
        <v>689</v>
      </c>
      <c r="I2681" s="430" t="s">
        <v>123</v>
      </c>
      <c r="J2681" s="396"/>
      <c r="K2681" s="432">
        <v>25.2</v>
      </c>
      <c r="L2681" s="396" t="s">
        <v>147</v>
      </c>
    </row>
    <row r="2682" spans="1:12">
      <c r="A2682" s="396"/>
      <c r="B2682" s="396"/>
      <c r="C2682" s="396"/>
      <c r="D2682" s="396" t="s">
        <v>1303</v>
      </c>
      <c r="E2682" s="397" t="s">
        <v>145</v>
      </c>
      <c r="F2682" s="429" t="s">
        <v>13787</v>
      </c>
      <c r="G2682" s="430">
        <v>89012</v>
      </c>
      <c r="H2682" s="431" t="s">
        <v>690</v>
      </c>
      <c r="I2682" s="430" t="s">
        <v>123</v>
      </c>
      <c r="J2682" s="396"/>
      <c r="K2682" s="432">
        <v>6.66</v>
      </c>
      <c r="L2682" s="396" t="s">
        <v>147</v>
      </c>
    </row>
    <row r="2683" spans="1:12">
      <c r="A2683" s="396"/>
      <c r="B2683" s="396"/>
      <c r="C2683" s="396"/>
      <c r="D2683" s="396" t="s">
        <v>1303</v>
      </c>
      <c r="E2683" s="397" t="s">
        <v>145</v>
      </c>
      <c r="F2683" s="429" t="s">
        <v>13787</v>
      </c>
      <c r="G2683" s="430">
        <v>5735</v>
      </c>
      <c r="H2683" s="431" t="s">
        <v>570</v>
      </c>
      <c r="I2683" s="430" t="s">
        <v>123</v>
      </c>
      <c r="J2683" s="396"/>
      <c r="K2683" s="432">
        <v>31.5</v>
      </c>
      <c r="L2683" s="396" t="s">
        <v>147</v>
      </c>
    </row>
    <row r="2684" spans="1:12">
      <c r="A2684" s="396"/>
      <c r="B2684" s="396"/>
      <c r="C2684" s="396"/>
      <c r="D2684" s="396" t="s">
        <v>543</v>
      </c>
      <c r="E2684" s="397" t="s">
        <v>145</v>
      </c>
      <c r="F2684" s="429" t="s">
        <v>13786</v>
      </c>
      <c r="G2684" s="430">
        <v>5736</v>
      </c>
      <c r="H2684" s="431" t="s">
        <v>571</v>
      </c>
      <c r="I2684" s="430" t="s">
        <v>123</v>
      </c>
      <c r="J2684" s="396"/>
      <c r="K2684" s="432">
        <v>40.06</v>
      </c>
      <c r="L2684" s="396" t="s">
        <v>147</v>
      </c>
    </row>
    <row r="2685" spans="1:12">
      <c r="A2685" s="396"/>
      <c r="B2685" s="396"/>
      <c r="C2685" s="396"/>
      <c r="D2685" s="396" t="s">
        <v>543</v>
      </c>
      <c r="E2685" s="397" t="s">
        <v>145</v>
      </c>
      <c r="F2685" s="429" t="s">
        <v>13786</v>
      </c>
      <c r="G2685" s="430">
        <v>88857</v>
      </c>
      <c r="H2685" s="431" t="s">
        <v>679</v>
      </c>
      <c r="I2685" s="430" t="s">
        <v>123</v>
      </c>
      <c r="J2685" s="396"/>
      <c r="K2685" s="432">
        <v>26.12</v>
      </c>
      <c r="L2685" s="396" t="s">
        <v>147</v>
      </c>
    </row>
    <row r="2686" spans="1:12">
      <c r="A2686" s="396"/>
      <c r="B2686" s="396"/>
      <c r="C2686" s="396"/>
      <c r="D2686" s="396" t="s">
        <v>543</v>
      </c>
      <c r="E2686" s="397" t="s">
        <v>145</v>
      </c>
      <c r="F2686" s="429" t="s">
        <v>13786</v>
      </c>
      <c r="G2686" s="430">
        <v>88858</v>
      </c>
      <c r="H2686" s="431" t="s">
        <v>680</v>
      </c>
      <c r="I2686" s="430" t="s">
        <v>123</v>
      </c>
      <c r="J2686" s="396"/>
      <c r="K2686" s="432">
        <v>6.9</v>
      </c>
      <c r="L2686" s="396" t="s">
        <v>147</v>
      </c>
    </row>
    <row r="2687" spans="1:12">
      <c r="A2687" s="396"/>
      <c r="B2687" s="396"/>
      <c r="C2687" s="396"/>
      <c r="D2687" s="396" t="s">
        <v>543</v>
      </c>
      <c r="E2687" s="397" t="s">
        <v>145</v>
      </c>
      <c r="F2687" s="429" t="s">
        <v>13786</v>
      </c>
      <c r="G2687" s="430">
        <v>5664</v>
      </c>
      <c r="H2687" s="431" t="s">
        <v>549</v>
      </c>
      <c r="I2687" s="430" t="s">
        <v>123</v>
      </c>
      <c r="J2687" s="396"/>
      <c r="K2687" s="432">
        <v>32.65</v>
      </c>
      <c r="L2687" s="396" t="s">
        <v>147</v>
      </c>
    </row>
    <row r="2688" spans="1:12">
      <c r="A2688" s="396"/>
      <c r="B2688" s="396"/>
      <c r="C2688" s="396"/>
      <c r="D2688" s="396" t="s">
        <v>4432</v>
      </c>
      <c r="E2688" s="397" t="s">
        <v>145</v>
      </c>
      <c r="F2688" s="429" t="s">
        <v>13786</v>
      </c>
      <c r="G2688" s="430">
        <v>53786</v>
      </c>
      <c r="H2688" s="431" t="s">
        <v>606</v>
      </c>
      <c r="I2688" s="430" t="s">
        <v>123</v>
      </c>
      <c r="J2688" s="396"/>
      <c r="K2688" s="432">
        <v>48.96</v>
      </c>
      <c r="L2688" s="396" t="s">
        <v>4588</v>
      </c>
    </row>
    <row r="2689" spans="1:12">
      <c r="A2689" s="396"/>
      <c r="B2689" s="396"/>
      <c r="C2689" s="396"/>
      <c r="D2689" s="396" t="s">
        <v>4432</v>
      </c>
      <c r="E2689" s="397" t="s">
        <v>145</v>
      </c>
      <c r="F2689" s="429" t="s">
        <v>13786</v>
      </c>
      <c r="G2689" s="430">
        <v>7038</v>
      </c>
      <c r="H2689" s="431" t="s">
        <v>587</v>
      </c>
      <c r="I2689" s="430" t="s">
        <v>123</v>
      </c>
      <c r="J2689" s="396"/>
      <c r="K2689" s="432">
        <v>47.43</v>
      </c>
      <c r="L2689" s="396" t="s">
        <v>4588</v>
      </c>
    </row>
    <row r="2690" spans="1:12">
      <c r="A2690" s="396"/>
      <c r="B2690" s="396"/>
      <c r="C2690" s="396"/>
      <c r="D2690" s="396" t="s">
        <v>3759</v>
      </c>
      <c r="E2690" s="397" t="s">
        <v>145</v>
      </c>
      <c r="F2690" s="429" t="s">
        <v>13664</v>
      </c>
      <c r="G2690" s="430">
        <v>7039</v>
      </c>
      <c r="H2690" s="431" t="s">
        <v>588</v>
      </c>
      <c r="I2690" s="430" t="s">
        <v>123</v>
      </c>
      <c r="J2690" s="396"/>
      <c r="K2690" s="432">
        <v>12.72</v>
      </c>
      <c r="L2690" s="396" t="s">
        <v>147</v>
      </c>
    </row>
    <row r="2691" spans="1:12">
      <c r="A2691" s="396"/>
      <c r="B2691" s="396"/>
      <c r="C2691" s="396"/>
      <c r="D2691" s="396" t="s">
        <v>3759</v>
      </c>
      <c r="E2691" s="397" t="s">
        <v>145</v>
      </c>
      <c r="F2691" s="429" t="s">
        <v>13664</v>
      </c>
      <c r="G2691" s="430">
        <v>7040</v>
      </c>
      <c r="H2691" s="431" t="s">
        <v>589</v>
      </c>
      <c r="I2691" s="430" t="s">
        <v>123</v>
      </c>
      <c r="J2691" s="396"/>
      <c r="K2691" s="432">
        <v>59.36</v>
      </c>
      <c r="L2691" s="396" t="s">
        <v>147</v>
      </c>
    </row>
    <row r="2692" spans="1:12">
      <c r="A2692" s="396"/>
      <c r="B2692" s="396"/>
      <c r="C2692" s="396"/>
      <c r="D2692" s="396" t="s">
        <v>3759</v>
      </c>
      <c r="E2692" s="397" t="s">
        <v>145</v>
      </c>
      <c r="F2692" s="429" t="s">
        <v>13664</v>
      </c>
      <c r="G2692" s="430">
        <v>55263</v>
      </c>
      <c r="H2692" s="431" t="s">
        <v>629</v>
      </c>
      <c r="I2692" s="430" t="s">
        <v>123</v>
      </c>
      <c r="J2692" s="396"/>
      <c r="K2692" s="432">
        <v>61.81</v>
      </c>
      <c r="L2692" s="396" t="s">
        <v>147</v>
      </c>
    </row>
    <row r="2693" spans="1:12">
      <c r="A2693" s="396"/>
      <c r="B2693" s="396"/>
      <c r="C2693" s="396"/>
      <c r="D2693" s="396" t="s">
        <v>3759</v>
      </c>
      <c r="E2693" s="397" t="s">
        <v>145</v>
      </c>
      <c r="F2693" s="429" t="s">
        <v>13664</v>
      </c>
      <c r="G2693" s="430">
        <v>96460</v>
      </c>
      <c r="H2693" s="431" t="s">
        <v>6313</v>
      </c>
      <c r="I2693" s="430" t="s">
        <v>123</v>
      </c>
      <c r="J2693" s="396"/>
      <c r="K2693" s="432">
        <v>50.35</v>
      </c>
      <c r="L2693" s="396" t="s">
        <v>147</v>
      </c>
    </row>
    <row r="2694" spans="1:12">
      <c r="A2694" s="396"/>
      <c r="B2694" s="396"/>
      <c r="C2694" s="396"/>
      <c r="D2694" s="396" t="s">
        <v>3810</v>
      </c>
      <c r="E2694" s="397" t="s">
        <v>145</v>
      </c>
      <c r="F2694" s="429" t="s">
        <v>13664</v>
      </c>
      <c r="G2694" s="430">
        <v>96459</v>
      </c>
      <c r="H2694" s="431" t="s">
        <v>6312</v>
      </c>
      <c r="I2694" s="430" t="s">
        <v>123</v>
      </c>
      <c r="J2694" s="396"/>
      <c r="K2694" s="432">
        <v>13.5</v>
      </c>
      <c r="L2694" s="396" t="s">
        <v>147</v>
      </c>
    </row>
    <row r="2695" spans="1:12">
      <c r="A2695" s="396"/>
      <c r="B2695" s="396"/>
      <c r="C2695" s="396"/>
      <c r="D2695" s="396" t="s">
        <v>3810</v>
      </c>
      <c r="E2695" s="397" t="s">
        <v>145</v>
      </c>
      <c r="F2695" s="429" t="s">
        <v>13664</v>
      </c>
      <c r="G2695" s="430">
        <v>96458</v>
      </c>
      <c r="H2695" s="431" t="s">
        <v>6311</v>
      </c>
      <c r="I2695" s="430" t="s">
        <v>123</v>
      </c>
      <c r="J2695" s="396"/>
      <c r="K2695" s="432">
        <v>63.01</v>
      </c>
      <c r="L2695" s="396" t="s">
        <v>147</v>
      </c>
    </row>
    <row r="2696" spans="1:12">
      <c r="A2696" s="396"/>
      <c r="B2696" s="396"/>
      <c r="C2696" s="396"/>
      <c r="D2696" s="396" t="s">
        <v>3759</v>
      </c>
      <c r="E2696" s="397" t="s">
        <v>145</v>
      </c>
      <c r="F2696" s="429" t="s">
        <v>13664</v>
      </c>
      <c r="G2696" s="430">
        <v>96457</v>
      </c>
      <c r="H2696" s="431" t="s">
        <v>6310</v>
      </c>
      <c r="I2696" s="430" t="s">
        <v>123</v>
      </c>
      <c r="J2696" s="396"/>
      <c r="K2696" s="432">
        <v>61.24</v>
      </c>
      <c r="L2696" s="396" t="s">
        <v>147</v>
      </c>
    </row>
    <row r="2697" spans="1:12">
      <c r="A2697" s="396"/>
      <c r="B2697" s="396"/>
      <c r="C2697" s="396"/>
      <c r="D2697" s="396" t="s">
        <v>3759</v>
      </c>
      <c r="E2697" s="397" t="s">
        <v>145</v>
      </c>
      <c r="F2697" s="429" t="s">
        <v>13664</v>
      </c>
      <c r="G2697" s="430">
        <v>7051</v>
      </c>
      <c r="H2697" s="431" t="s">
        <v>594</v>
      </c>
      <c r="I2697" s="430" t="s">
        <v>123</v>
      </c>
      <c r="J2697" s="396"/>
      <c r="K2697" s="432">
        <v>42.07</v>
      </c>
      <c r="L2697" s="396" t="s">
        <v>147</v>
      </c>
    </row>
    <row r="2698" spans="1:12">
      <c r="A2698" s="396"/>
      <c r="B2698" s="396"/>
      <c r="C2698" s="396"/>
      <c r="D2698" s="396" t="s">
        <v>3759</v>
      </c>
      <c r="E2698" s="397" t="s">
        <v>145</v>
      </c>
      <c r="F2698" s="429" t="s">
        <v>13664</v>
      </c>
      <c r="G2698" s="430">
        <v>7052</v>
      </c>
      <c r="H2698" s="431" t="s">
        <v>595</v>
      </c>
      <c r="I2698" s="430" t="s">
        <v>123</v>
      </c>
      <c r="J2698" s="396"/>
      <c r="K2698" s="432">
        <v>11.36</v>
      </c>
      <c r="L2698" s="396" t="s">
        <v>147</v>
      </c>
    </row>
    <row r="2699" spans="1:12">
      <c r="A2699" s="396"/>
      <c r="B2699" s="396"/>
      <c r="C2699" s="396"/>
      <c r="D2699" s="396" t="s">
        <v>3759</v>
      </c>
      <c r="E2699" s="397" t="s">
        <v>145</v>
      </c>
      <c r="F2699" s="429" t="s">
        <v>13664</v>
      </c>
      <c r="G2699" s="430">
        <v>7053</v>
      </c>
      <c r="H2699" s="431" t="s">
        <v>596</v>
      </c>
      <c r="I2699" s="430" t="s">
        <v>123</v>
      </c>
      <c r="J2699" s="396"/>
      <c r="K2699" s="432">
        <v>52.65</v>
      </c>
      <c r="L2699" s="396" t="s">
        <v>147</v>
      </c>
    </row>
    <row r="2700" spans="1:12">
      <c r="A2700" s="396"/>
      <c r="B2700" s="396"/>
      <c r="C2700" s="396"/>
      <c r="D2700" s="396" t="s">
        <v>3759</v>
      </c>
      <c r="E2700" s="397" t="s">
        <v>145</v>
      </c>
      <c r="F2700" s="429" t="s">
        <v>13664</v>
      </c>
      <c r="G2700" s="430">
        <v>7054</v>
      </c>
      <c r="H2700" s="431" t="s">
        <v>597</v>
      </c>
      <c r="I2700" s="430" t="s">
        <v>123</v>
      </c>
      <c r="J2700" s="396"/>
      <c r="K2700" s="432">
        <v>85.64</v>
      </c>
      <c r="L2700" s="396" t="s">
        <v>147</v>
      </c>
    </row>
    <row r="2701" spans="1:12">
      <c r="A2701" s="396"/>
      <c r="B2701" s="396"/>
      <c r="C2701" s="396"/>
      <c r="D2701" s="396" t="s">
        <v>3759</v>
      </c>
      <c r="E2701" s="397" t="s">
        <v>145</v>
      </c>
      <c r="F2701" s="429" t="s">
        <v>13664</v>
      </c>
      <c r="G2701" s="430">
        <v>95627</v>
      </c>
      <c r="H2701" s="431" t="s">
        <v>1011</v>
      </c>
      <c r="I2701" s="430" t="s">
        <v>123</v>
      </c>
      <c r="J2701" s="396"/>
      <c r="K2701" s="432">
        <v>45.4</v>
      </c>
      <c r="L2701" s="396" t="s">
        <v>147</v>
      </c>
    </row>
    <row r="2702" spans="1:12">
      <c r="A2702" s="396"/>
      <c r="B2702" s="396"/>
      <c r="C2702" s="396"/>
      <c r="D2702" s="396" t="s">
        <v>3759</v>
      </c>
      <c r="E2702" s="397" t="s">
        <v>145</v>
      </c>
      <c r="F2702" s="429" t="s">
        <v>13664</v>
      </c>
      <c r="G2702" s="430">
        <v>95628</v>
      </c>
      <c r="H2702" s="431" t="s">
        <v>1012</v>
      </c>
      <c r="I2702" s="430" t="s">
        <v>123</v>
      </c>
      <c r="J2702" s="396"/>
      <c r="K2702" s="432">
        <v>12.18</v>
      </c>
      <c r="L2702" s="396" t="s">
        <v>147</v>
      </c>
    </row>
    <row r="2703" spans="1:12">
      <c r="A2703" s="396"/>
      <c r="B2703" s="396"/>
      <c r="C2703" s="396"/>
      <c r="D2703" s="396" t="s">
        <v>3759</v>
      </c>
      <c r="E2703" s="397" t="s">
        <v>145</v>
      </c>
      <c r="F2703" s="429" t="s">
        <v>13664</v>
      </c>
      <c r="G2703" s="430">
        <v>95629</v>
      </c>
      <c r="H2703" s="431" t="s">
        <v>1013</v>
      </c>
      <c r="I2703" s="430" t="s">
        <v>123</v>
      </c>
      <c r="J2703" s="396"/>
      <c r="K2703" s="432">
        <v>56.81</v>
      </c>
      <c r="L2703" s="396" t="s">
        <v>147</v>
      </c>
    </row>
    <row r="2704" spans="1:12">
      <c r="A2704" s="396"/>
      <c r="B2704" s="396"/>
      <c r="C2704" s="396"/>
      <c r="D2704" s="396" t="s">
        <v>3759</v>
      </c>
      <c r="E2704" s="397" t="s">
        <v>145</v>
      </c>
      <c r="F2704" s="429" t="s">
        <v>13664</v>
      </c>
      <c r="G2704" s="430">
        <v>95630</v>
      </c>
      <c r="H2704" s="431" t="s">
        <v>1014</v>
      </c>
      <c r="I2704" s="430" t="s">
        <v>123</v>
      </c>
      <c r="J2704" s="396"/>
      <c r="K2704" s="432">
        <v>85.64</v>
      </c>
      <c r="L2704" s="396" t="s">
        <v>147</v>
      </c>
    </row>
    <row r="2705" spans="1:12">
      <c r="A2705" s="396"/>
      <c r="B2705" s="396"/>
      <c r="C2705" s="396"/>
      <c r="D2705" s="396" t="s">
        <v>3759</v>
      </c>
      <c r="E2705" s="397" t="s">
        <v>145</v>
      </c>
      <c r="F2705" s="429" t="s">
        <v>13664</v>
      </c>
      <c r="G2705" s="430">
        <v>89210</v>
      </c>
      <c r="H2705" s="431" t="s">
        <v>709</v>
      </c>
      <c r="I2705" s="430" t="s">
        <v>123</v>
      </c>
      <c r="J2705" s="396"/>
      <c r="K2705" s="432">
        <v>30.35</v>
      </c>
      <c r="L2705" s="396" t="s">
        <v>147</v>
      </c>
    </row>
    <row r="2706" spans="1:12">
      <c r="A2706" s="396"/>
      <c r="B2706" s="396"/>
      <c r="C2706" s="396"/>
      <c r="D2706" s="396" t="s">
        <v>3759</v>
      </c>
      <c r="E2706" s="397" t="s">
        <v>145</v>
      </c>
      <c r="F2706" s="429" t="s">
        <v>13664</v>
      </c>
      <c r="G2706" s="430">
        <v>89211</v>
      </c>
      <c r="H2706" s="431" t="s">
        <v>710</v>
      </c>
      <c r="I2706" s="430" t="s">
        <v>123</v>
      </c>
      <c r="J2706" s="396"/>
      <c r="K2706" s="432">
        <v>8.14</v>
      </c>
      <c r="L2706" s="396" t="s">
        <v>147</v>
      </c>
    </row>
    <row r="2707" spans="1:12">
      <c r="A2707" s="396"/>
      <c r="B2707" s="396"/>
      <c r="C2707" s="396"/>
      <c r="D2707" s="396" t="s">
        <v>3759</v>
      </c>
      <c r="E2707" s="397" t="s">
        <v>145</v>
      </c>
      <c r="F2707" s="429" t="s">
        <v>13664</v>
      </c>
      <c r="G2707" s="430">
        <v>5674</v>
      </c>
      <c r="H2707" s="431" t="s">
        <v>552</v>
      </c>
      <c r="I2707" s="430" t="s">
        <v>123</v>
      </c>
      <c r="J2707" s="396"/>
      <c r="K2707" s="432">
        <v>37.979999999999997</v>
      </c>
      <c r="L2707" s="396" t="s">
        <v>147</v>
      </c>
    </row>
    <row r="2708" spans="1:12">
      <c r="A2708" s="396"/>
      <c r="B2708" s="396"/>
      <c r="C2708" s="396"/>
      <c r="D2708" s="396" t="s">
        <v>3759</v>
      </c>
      <c r="E2708" s="397" t="s">
        <v>145</v>
      </c>
      <c r="F2708" s="429" t="s">
        <v>13664</v>
      </c>
      <c r="G2708" s="430">
        <v>53788</v>
      </c>
      <c r="H2708" s="431" t="s">
        <v>607</v>
      </c>
      <c r="I2708" s="430" t="s">
        <v>123</v>
      </c>
      <c r="J2708" s="396"/>
      <c r="K2708" s="432">
        <v>54.81</v>
      </c>
      <c r="L2708" s="396" t="s">
        <v>147</v>
      </c>
    </row>
    <row r="2709" spans="1:12">
      <c r="A2709" s="396"/>
      <c r="B2709" s="396"/>
      <c r="C2709" s="396"/>
      <c r="D2709" s="396" t="s">
        <v>3759</v>
      </c>
      <c r="E2709" s="397" t="s">
        <v>145</v>
      </c>
      <c r="F2709" s="429" t="s">
        <v>13664</v>
      </c>
      <c r="G2709" s="430">
        <v>73309</v>
      </c>
      <c r="H2709" s="431" t="s">
        <v>632</v>
      </c>
      <c r="I2709" s="430" t="s">
        <v>123</v>
      </c>
      <c r="J2709" s="396"/>
      <c r="K2709" s="432">
        <v>31.55</v>
      </c>
      <c r="L2709" s="396" t="s">
        <v>147</v>
      </c>
    </row>
    <row r="2710" spans="1:12">
      <c r="A2710" s="396"/>
      <c r="B2710" s="396"/>
      <c r="C2710" s="396"/>
      <c r="D2710" s="396" t="s">
        <v>3759</v>
      </c>
      <c r="E2710" s="397" t="s">
        <v>145</v>
      </c>
      <c r="F2710" s="429" t="s">
        <v>13664</v>
      </c>
      <c r="G2710" s="430">
        <v>73313</v>
      </c>
      <c r="H2710" s="431" t="s">
        <v>634</v>
      </c>
      <c r="I2710" s="430" t="s">
        <v>123</v>
      </c>
      <c r="J2710" s="396"/>
      <c r="K2710" s="432">
        <v>8.52</v>
      </c>
      <c r="L2710" s="396" t="s">
        <v>147</v>
      </c>
    </row>
    <row r="2711" spans="1:12">
      <c r="A2711" s="396"/>
      <c r="B2711" s="396"/>
      <c r="C2711" s="396"/>
      <c r="D2711" s="396" t="s">
        <v>3759</v>
      </c>
      <c r="E2711" s="397" t="s">
        <v>145</v>
      </c>
      <c r="F2711" s="429" t="s">
        <v>13664</v>
      </c>
      <c r="G2711" s="430">
        <v>5089</v>
      </c>
      <c r="H2711" s="431" t="s">
        <v>544</v>
      </c>
      <c r="I2711" s="430" t="s">
        <v>123</v>
      </c>
      <c r="J2711" s="396"/>
      <c r="K2711" s="432">
        <v>39.49</v>
      </c>
      <c r="L2711" s="396" t="s">
        <v>147</v>
      </c>
    </row>
    <row r="2712" spans="1:12">
      <c r="A2712" s="396"/>
      <c r="B2712" s="396"/>
      <c r="C2712" s="396"/>
      <c r="D2712" s="396" t="s">
        <v>3759</v>
      </c>
      <c r="E2712" s="397" t="s">
        <v>145</v>
      </c>
      <c r="F2712" s="429" t="s">
        <v>13664</v>
      </c>
      <c r="G2712" s="430">
        <v>73315</v>
      </c>
      <c r="H2712" s="431" t="s">
        <v>635</v>
      </c>
      <c r="I2712" s="430" t="s">
        <v>123</v>
      </c>
      <c r="J2712" s="396"/>
      <c r="K2712" s="432">
        <v>54.81</v>
      </c>
      <c r="L2712" s="396" t="s">
        <v>147</v>
      </c>
    </row>
    <row r="2713" spans="1:12">
      <c r="A2713" s="396"/>
      <c r="B2713" s="396"/>
      <c r="C2713" s="396"/>
      <c r="D2713" s="396" t="s">
        <v>3759</v>
      </c>
      <c r="E2713" s="397" t="s">
        <v>145</v>
      </c>
      <c r="F2713" s="429" t="s">
        <v>13664</v>
      </c>
      <c r="G2713" s="430">
        <v>5738</v>
      </c>
      <c r="H2713" s="431" t="s">
        <v>572</v>
      </c>
      <c r="I2713" s="430" t="s">
        <v>123</v>
      </c>
      <c r="J2713" s="396"/>
      <c r="K2713" s="432">
        <v>41.47</v>
      </c>
      <c r="L2713" s="396" t="s">
        <v>147</v>
      </c>
    </row>
    <row r="2714" spans="1:12">
      <c r="A2714" s="396"/>
      <c r="B2714" s="396"/>
      <c r="C2714" s="396"/>
      <c r="D2714" s="396" t="s">
        <v>3759</v>
      </c>
      <c r="E2714" s="397" t="s">
        <v>145</v>
      </c>
      <c r="F2714" s="429" t="s">
        <v>13664</v>
      </c>
      <c r="G2714" s="430">
        <v>93239</v>
      </c>
      <c r="H2714" s="431" t="s">
        <v>941</v>
      </c>
      <c r="I2714" s="430" t="s">
        <v>123</v>
      </c>
      <c r="J2714" s="396"/>
      <c r="K2714" s="432">
        <v>11.12</v>
      </c>
      <c r="L2714" s="396" t="s">
        <v>147</v>
      </c>
    </row>
    <row r="2715" spans="1:12">
      <c r="A2715" s="396"/>
      <c r="B2715" s="396"/>
      <c r="C2715" s="396"/>
      <c r="D2715" s="396" t="s">
        <v>3759</v>
      </c>
      <c r="E2715" s="397" t="s">
        <v>145</v>
      </c>
      <c r="F2715" s="429" t="s">
        <v>13664</v>
      </c>
      <c r="G2715" s="430">
        <v>5739</v>
      </c>
      <c r="H2715" s="431" t="s">
        <v>573</v>
      </c>
      <c r="I2715" s="430" t="s">
        <v>123</v>
      </c>
      <c r="J2715" s="396"/>
      <c r="K2715" s="432">
        <v>51.9</v>
      </c>
      <c r="L2715" s="396" t="s">
        <v>147</v>
      </c>
    </row>
    <row r="2716" spans="1:12">
      <c r="A2716" s="396"/>
      <c r="B2716" s="396"/>
      <c r="C2716" s="396"/>
      <c r="D2716" s="396" t="s">
        <v>3759</v>
      </c>
      <c r="E2716" s="397" t="s">
        <v>145</v>
      </c>
      <c r="F2716" s="429" t="s">
        <v>13664</v>
      </c>
      <c r="G2716" s="430">
        <v>93240</v>
      </c>
      <c r="H2716" s="431" t="s">
        <v>942</v>
      </c>
      <c r="I2716" s="430" t="s">
        <v>123</v>
      </c>
      <c r="J2716" s="396"/>
      <c r="K2716" s="432">
        <v>11.48</v>
      </c>
      <c r="L2716" s="396" t="s">
        <v>147</v>
      </c>
    </row>
    <row r="2717" spans="1:12">
      <c r="A2717" s="396"/>
      <c r="B2717" s="396"/>
      <c r="C2717" s="396"/>
      <c r="D2717" s="396" t="s">
        <v>3759</v>
      </c>
      <c r="E2717" s="397" t="s">
        <v>145</v>
      </c>
      <c r="F2717" s="429" t="s">
        <v>13664</v>
      </c>
      <c r="G2717" s="430">
        <v>53818</v>
      </c>
      <c r="H2717" s="431" t="s">
        <v>616</v>
      </c>
      <c r="I2717" s="430" t="s">
        <v>123</v>
      </c>
      <c r="J2717" s="396"/>
      <c r="K2717" s="432">
        <v>9.16</v>
      </c>
      <c r="L2717" s="396" t="s">
        <v>147</v>
      </c>
    </row>
    <row r="2718" spans="1:12">
      <c r="A2718" s="396"/>
      <c r="B2718" s="396"/>
      <c r="C2718" s="396"/>
      <c r="D2718" s="396" t="s">
        <v>3759</v>
      </c>
      <c r="E2718" s="397" t="s">
        <v>145</v>
      </c>
      <c r="F2718" s="429" t="s">
        <v>13664</v>
      </c>
      <c r="G2718" s="430">
        <v>93238</v>
      </c>
      <c r="H2718" s="431" t="s">
        <v>940</v>
      </c>
      <c r="I2718" s="430" t="s">
        <v>123</v>
      </c>
      <c r="J2718" s="396"/>
      <c r="K2718" s="432">
        <v>2.4500000000000002</v>
      </c>
      <c r="L2718" s="396" t="s">
        <v>147</v>
      </c>
    </row>
    <row r="2719" spans="1:12">
      <c r="A2719" s="396"/>
      <c r="B2719" s="396"/>
      <c r="C2719" s="396"/>
      <c r="D2719" s="396" t="s">
        <v>3759</v>
      </c>
      <c r="E2719" s="397" t="s">
        <v>145</v>
      </c>
      <c r="F2719" s="429" t="s">
        <v>13664</v>
      </c>
      <c r="G2719" s="430">
        <v>5727</v>
      </c>
      <c r="H2719" s="431" t="s">
        <v>567</v>
      </c>
      <c r="I2719" s="430" t="s">
        <v>123</v>
      </c>
      <c r="J2719" s="396"/>
      <c r="K2719" s="432">
        <v>11.46</v>
      </c>
      <c r="L2719" s="396" t="s">
        <v>147</v>
      </c>
    </row>
    <row r="2720" spans="1:12">
      <c r="A2720" s="396"/>
      <c r="B2720" s="396"/>
      <c r="C2720" s="396"/>
      <c r="D2720" s="396" t="s">
        <v>3759</v>
      </c>
      <c r="E2720" s="397" t="s">
        <v>145</v>
      </c>
      <c r="F2720" s="429" t="s">
        <v>13664</v>
      </c>
      <c r="G2720" s="430">
        <v>89280</v>
      </c>
      <c r="H2720" s="431" t="s">
        <v>754</v>
      </c>
      <c r="I2720" s="430" t="s">
        <v>123</v>
      </c>
      <c r="J2720" s="396"/>
      <c r="K2720" s="432">
        <v>37.270000000000003</v>
      </c>
      <c r="L2720" s="396" t="s">
        <v>147</v>
      </c>
    </row>
    <row r="2721" spans="1:12">
      <c r="A2721" s="396"/>
      <c r="B2721" s="396"/>
      <c r="C2721" s="396"/>
      <c r="D2721" s="396" t="s">
        <v>3759</v>
      </c>
      <c r="E2721" s="397" t="s">
        <v>145</v>
      </c>
      <c r="F2721" s="429" t="s">
        <v>13664</v>
      </c>
      <c r="G2721" s="430">
        <v>89281</v>
      </c>
      <c r="H2721" s="431" t="s">
        <v>755</v>
      </c>
      <c r="I2721" s="430" t="s">
        <v>123</v>
      </c>
      <c r="J2721" s="396"/>
      <c r="K2721" s="432">
        <v>9.99</v>
      </c>
      <c r="L2721" s="396" t="s">
        <v>147</v>
      </c>
    </row>
    <row r="2722" spans="1:12">
      <c r="A2722" s="396"/>
      <c r="B2722" s="396"/>
      <c r="C2722" s="396"/>
      <c r="D2722" s="396" t="s">
        <v>3759</v>
      </c>
      <c r="E2722" s="397" t="s">
        <v>145</v>
      </c>
      <c r="F2722" s="429" t="s">
        <v>13664</v>
      </c>
      <c r="G2722" s="430">
        <v>5729</v>
      </c>
      <c r="H2722" s="431" t="s">
        <v>568</v>
      </c>
      <c r="I2722" s="430" t="s">
        <v>123</v>
      </c>
      <c r="J2722" s="396"/>
      <c r="K2722" s="432">
        <v>46.64</v>
      </c>
      <c r="L2722" s="396" t="s">
        <v>147</v>
      </c>
    </row>
    <row r="2723" spans="1:12">
      <c r="A2723" s="396"/>
      <c r="B2723" s="396"/>
      <c r="C2723" s="396"/>
      <c r="D2723" s="396" t="s">
        <v>3759</v>
      </c>
      <c r="E2723" s="397" t="s">
        <v>145</v>
      </c>
      <c r="F2723" s="429" t="s">
        <v>13664</v>
      </c>
      <c r="G2723" s="430">
        <v>5730</v>
      </c>
      <c r="H2723" s="431" t="s">
        <v>569</v>
      </c>
      <c r="I2723" s="430" t="s">
        <v>123</v>
      </c>
      <c r="J2723" s="396"/>
      <c r="K2723" s="432">
        <v>39.200000000000003</v>
      </c>
      <c r="L2723" s="396" t="s">
        <v>147</v>
      </c>
    </row>
    <row r="2724" spans="1:12">
      <c r="A2724" s="396"/>
      <c r="B2724" s="396"/>
      <c r="C2724" s="396"/>
      <c r="D2724" s="396" t="s">
        <v>3759</v>
      </c>
      <c r="E2724" s="397" t="s">
        <v>145</v>
      </c>
      <c r="F2724" s="429" t="s">
        <v>13664</v>
      </c>
      <c r="G2724" s="430">
        <v>95266</v>
      </c>
      <c r="H2724" s="431" t="s">
        <v>1001</v>
      </c>
      <c r="I2724" s="430" t="s">
        <v>123</v>
      </c>
      <c r="J2724" s="396"/>
      <c r="K2724" s="432">
        <v>0.61</v>
      </c>
      <c r="L2724" s="396" t="s">
        <v>147</v>
      </c>
    </row>
    <row r="2725" spans="1:12">
      <c r="A2725" s="396"/>
      <c r="B2725" s="396"/>
      <c r="C2725" s="396"/>
      <c r="D2725" s="396" t="s">
        <v>3759</v>
      </c>
      <c r="E2725" s="397" t="s">
        <v>145</v>
      </c>
      <c r="F2725" s="429" t="s">
        <v>13664</v>
      </c>
      <c r="G2725" s="430">
        <v>95267</v>
      </c>
      <c r="H2725" s="431" t="s">
        <v>1002</v>
      </c>
      <c r="I2725" s="430" t="s">
        <v>123</v>
      </c>
      <c r="J2725" s="396"/>
      <c r="K2725" s="432">
        <v>0.12</v>
      </c>
      <c r="L2725" s="396" t="s">
        <v>147</v>
      </c>
    </row>
    <row r="2726" spans="1:12">
      <c r="A2726" s="396"/>
      <c r="B2726" s="396"/>
      <c r="C2726" s="396"/>
      <c r="D2726" s="396" t="s">
        <v>3759</v>
      </c>
      <c r="E2726" s="397" t="s">
        <v>145</v>
      </c>
      <c r="F2726" s="429" t="s">
        <v>13664</v>
      </c>
      <c r="G2726" s="430">
        <v>95268</v>
      </c>
      <c r="H2726" s="431" t="s">
        <v>1003</v>
      </c>
      <c r="I2726" s="430" t="s">
        <v>123</v>
      </c>
      <c r="J2726" s="396"/>
      <c r="K2726" s="432">
        <v>0.59</v>
      </c>
      <c r="L2726" s="396" t="s">
        <v>147</v>
      </c>
    </row>
    <row r="2727" spans="1:12">
      <c r="A2727" s="396"/>
      <c r="B2727" s="396"/>
      <c r="C2727" s="396"/>
      <c r="D2727" s="396" t="s">
        <v>1206</v>
      </c>
      <c r="E2727" s="397" t="s">
        <v>145</v>
      </c>
      <c r="F2727" s="429" t="s">
        <v>13664</v>
      </c>
      <c r="G2727" s="430">
        <v>95269</v>
      </c>
      <c r="H2727" s="431" t="s">
        <v>6301</v>
      </c>
      <c r="I2727" s="430" t="s">
        <v>123</v>
      </c>
      <c r="J2727" s="396"/>
      <c r="K2727" s="432">
        <v>8.43</v>
      </c>
      <c r="L2727" s="396" t="s">
        <v>147</v>
      </c>
    </row>
    <row r="2728" spans="1:12">
      <c r="A2728" s="396"/>
      <c r="B2728" s="396"/>
      <c r="C2728" s="396"/>
      <c r="D2728" s="396" t="s">
        <v>1206</v>
      </c>
      <c r="E2728" s="397" t="s">
        <v>145</v>
      </c>
      <c r="F2728" s="429" t="s">
        <v>13664</v>
      </c>
      <c r="G2728" s="430">
        <v>91688</v>
      </c>
      <c r="H2728" s="431" t="s">
        <v>890</v>
      </c>
      <c r="I2728" s="430" t="s">
        <v>123</v>
      </c>
      <c r="J2728" s="396"/>
      <c r="K2728" s="432">
        <v>0.11</v>
      </c>
      <c r="L2728" s="396" t="s">
        <v>147</v>
      </c>
    </row>
    <row r="2729" spans="1:12">
      <c r="A2729" s="396"/>
      <c r="B2729" s="396"/>
      <c r="C2729" s="396"/>
      <c r="D2729" s="396" t="s">
        <v>1206</v>
      </c>
      <c r="E2729" s="397" t="s">
        <v>145</v>
      </c>
      <c r="F2729" s="429" t="s">
        <v>13664</v>
      </c>
      <c r="G2729" s="430">
        <v>91689</v>
      </c>
      <c r="H2729" s="431" t="s">
        <v>891</v>
      </c>
      <c r="I2729" s="430" t="s">
        <v>123</v>
      </c>
      <c r="J2729" s="396"/>
      <c r="K2729" s="432">
        <v>0.02</v>
      </c>
      <c r="L2729" s="396" t="s">
        <v>147</v>
      </c>
    </row>
    <row r="2730" spans="1:12">
      <c r="A2730" s="396"/>
      <c r="B2730" s="396"/>
      <c r="C2730" s="396"/>
      <c r="D2730" s="396" t="s">
        <v>1206</v>
      </c>
      <c r="E2730" s="397" t="s">
        <v>145</v>
      </c>
      <c r="F2730" s="429" t="s">
        <v>13664</v>
      </c>
      <c r="G2730" s="430">
        <v>91690</v>
      </c>
      <c r="H2730" s="431" t="s">
        <v>892</v>
      </c>
      <c r="I2730" s="430" t="s">
        <v>123</v>
      </c>
      <c r="J2730" s="396"/>
      <c r="K2730" s="432">
        <v>0.08</v>
      </c>
      <c r="L2730" s="396" t="s">
        <v>147</v>
      </c>
    </row>
    <row r="2731" spans="1:12">
      <c r="A2731" s="396"/>
      <c r="B2731" s="396"/>
      <c r="C2731" s="396"/>
      <c r="D2731" s="396" t="s">
        <v>1206</v>
      </c>
      <c r="E2731" s="397" t="s">
        <v>145</v>
      </c>
      <c r="F2731" s="429" t="s">
        <v>13664</v>
      </c>
      <c r="G2731" s="430">
        <v>91691</v>
      </c>
      <c r="H2731" s="431" t="s">
        <v>893</v>
      </c>
      <c r="I2731" s="430" t="s">
        <v>123</v>
      </c>
      <c r="J2731" s="396"/>
      <c r="K2731" s="432">
        <v>1.19</v>
      </c>
      <c r="L2731" s="396" t="s">
        <v>147</v>
      </c>
    </row>
    <row r="2732" spans="1:12">
      <c r="A2732" s="396"/>
      <c r="B2732" s="396"/>
      <c r="C2732" s="396"/>
      <c r="D2732" s="396" t="s">
        <v>1206</v>
      </c>
      <c r="E2732" s="397" t="s">
        <v>145</v>
      </c>
      <c r="F2732" s="429" t="s">
        <v>13664</v>
      </c>
      <c r="G2732" s="430">
        <v>102924</v>
      </c>
      <c r="H2732" s="431" t="s">
        <v>13251</v>
      </c>
      <c r="I2732" s="430" t="s">
        <v>123</v>
      </c>
      <c r="J2732" s="396"/>
      <c r="K2732" s="432">
        <v>0</v>
      </c>
      <c r="L2732" s="396" t="s">
        <v>147</v>
      </c>
    </row>
    <row r="2733" spans="1:12">
      <c r="A2733" s="396"/>
      <c r="B2733" s="396"/>
      <c r="C2733" s="396"/>
      <c r="D2733" s="396" t="s">
        <v>1206</v>
      </c>
      <c r="E2733" s="397" t="s">
        <v>145</v>
      </c>
      <c r="F2733" s="429" t="s">
        <v>13664</v>
      </c>
      <c r="G2733" s="430">
        <v>102925</v>
      </c>
      <c r="H2733" s="431" t="s">
        <v>13252</v>
      </c>
      <c r="I2733" s="430" t="s">
        <v>123</v>
      </c>
      <c r="J2733" s="396"/>
      <c r="K2733" s="432">
        <v>0</v>
      </c>
      <c r="L2733" s="396" t="s">
        <v>147</v>
      </c>
    </row>
    <row r="2734" spans="1:12">
      <c r="A2734" s="396"/>
      <c r="B2734" s="396"/>
      <c r="C2734" s="396"/>
      <c r="D2734" s="396" t="s">
        <v>1206</v>
      </c>
      <c r="E2734" s="397" t="s">
        <v>145</v>
      </c>
      <c r="F2734" s="429" t="s">
        <v>13664</v>
      </c>
      <c r="G2734" s="430">
        <v>102926</v>
      </c>
      <c r="H2734" s="431" t="s">
        <v>13253</v>
      </c>
      <c r="I2734" s="430" t="s">
        <v>123</v>
      </c>
      <c r="J2734" s="396"/>
      <c r="K2734" s="432">
        <v>0</v>
      </c>
      <c r="L2734" s="396" t="s">
        <v>147</v>
      </c>
    </row>
    <row r="2735" spans="1:12">
      <c r="A2735" s="396"/>
      <c r="B2735" s="396"/>
      <c r="C2735" s="396"/>
      <c r="D2735" s="396" t="s">
        <v>1206</v>
      </c>
      <c r="E2735" s="397" t="s">
        <v>145</v>
      </c>
      <c r="F2735" s="429" t="s">
        <v>13664</v>
      </c>
      <c r="G2735" s="430">
        <v>102927</v>
      </c>
      <c r="H2735" s="431" t="s">
        <v>1079</v>
      </c>
      <c r="I2735" s="430" t="s">
        <v>123</v>
      </c>
      <c r="J2735" s="396"/>
      <c r="K2735" s="432">
        <v>0.82</v>
      </c>
      <c r="L2735" s="396" t="s">
        <v>147</v>
      </c>
    </row>
    <row r="2736" spans="1:12">
      <c r="A2736" s="396"/>
      <c r="B2736" s="396"/>
      <c r="C2736" s="396"/>
      <c r="D2736" s="396" t="s">
        <v>1206</v>
      </c>
      <c r="E2736" s="397" t="s">
        <v>145</v>
      </c>
      <c r="F2736" s="429" t="s">
        <v>13664</v>
      </c>
      <c r="G2736" s="430">
        <v>95136</v>
      </c>
      <c r="H2736" s="431" t="s">
        <v>990</v>
      </c>
      <c r="I2736" s="430" t="s">
        <v>123</v>
      </c>
      <c r="J2736" s="396"/>
      <c r="K2736" s="432">
        <v>0.02</v>
      </c>
      <c r="L2736" s="396" t="s">
        <v>147</v>
      </c>
    </row>
    <row r="2737" spans="1:12">
      <c r="A2737" s="396"/>
      <c r="B2737" s="396"/>
      <c r="C2737" s="396"/>
      <c r="D2737" s="396" t="s">
        <v>1206</v>
      </c>
      <c r="E2737" s="397" t="s">
        <v>145</v>
      </c>
      <c r="F2737" s="429" t="s">
        <v>13664</v>
      </c>
      <c r="G2737" s="430">
        <v>95137</v>
      </c>
      <c r="H2737" s="431" t="s">
        <v>991</v>
      </c>
      <c r="I2737" s="430" t="s">
        <v>123</v>
      </c>
      <c r="J2737" s="396"/>
      <c r="K2737" s="432">
        <v>0.01</v>
      </c>
      <c r="L2737" s="396" t="s">
        <v>147</v>
      </c>
    </row>
    <row r="2738" spans="1:12">
      <c r="A2738" s="396"/>
      <c r="B2738" s="396"/>
      <c r="C2738" s="396"/>
      <c r="D2738" s="396" t="s">
        <v>1206</v>
      </c>
      <c r="E2738" s="397" t="s">
        <v>145</v>
      </c>
      <c r="F2738" s="429" t="s">
        <v>13664</v>
      </c>
      <c r="G2738" s="430">
        <v>95138</v>
      </c>
      <c r="H2738" s="431" t="s">
        <v>992</v>
      </c>
      <c r="I2738" s="430" t="s">
        <v>123</v>
      </c>
      <c r="J2738" s="396"/>
      <c r="K2738" s="432">
        <v>0.02</v>
      </c>
      <c r="L2738" s="396" t="s">
        <v>147</v>
      </c>
    </row>
    <row r="2739" spans="1:12">
      <c r="A2739" s="396"/>
      <c r="B2739" s="396"/>
      <c r="C2739" s="396"/>
      <c r="D2739" s="396" t="s">
        <v>1206</v>
      </c>
      <c r="E2739" s="397" t="s">
        <v>145</v>
      </c>
      <c r="F2739" s="429" t="s">
        <v>13664</v>
      </c>
      <c r="G2739" s="430">
        <v>89023</v>
      </c>
      <c r="H2739" s="431" t="s">
        <v>697</v>
      </c>
      <c r="I2739" s="430" t="s">
        <v>123</v>
      </c>
      <c r="J2739" s="396"/>
      <c r="K2739" s="432">
        <v>3.97</v>
      </c>
      <c r="L2739" s="396" t="s">
        <v>147</v>
      </c>
    </row>
    <row r="2740" spans="1:12">
      <c r="A2740" s="396"/>
      <c r="B2740" s="396"/>
      <c r="C2740" s="396"/>
      <c r="D2740" s="396" t="s">
        <v>1206</v>
      </c>
      <c r="E2740" s="397" t="s">
        <v>145</v>
      </c>
      <c r="F2740" s="429" t="s">
        <v>13664</v>
      </c>
      <c r="G2740" s="430">
        <v>89024</v>
      </c>
      <c r="H2740" s="431" t="s">
        <v>698</v>
      </c>
      <c r="I2740" s="430" t="s">
        <v>123</v>
      </c>
      <c r="J2740" s="396"/>
      <c r="K2740" s="432">
        <v>1.37</v>
      </c>
      <c r="L2740" s="396" t="s">
        <v>147</v>
      </c>
    </row>
    <row r="2741" spans="1:12">
      <c r="A2741" s="396"/>
      <c r="B2741" s="396"/>
      <c r="C2741" s="396"/>
      <c r="D2741" s="396" t="s">
        <v>1206</v>
      </c>
      <c r="E2741" s="397" t="s">
        <v>145</v>
      </c>
      <c r="F2741" s="429" t="s">
        <v>13664</v>
      </c>
      <c r="G2741" s="430">
        <v>89025</v>
      </c>
      <c r="H2741" s="431" t="s">
        <v>699</v>
      </c>
      <c r="I2741" s="430" t="s">
        <v>123</v>
      </c>
      <c r="J2741" s="396"/>
      <c r="K2741" s="432">
        <v>4.96</v>
      </c>
      <c r="L2741" s="396" t="s">
        <v>147</v>
      </c>
    </row>
    <row r="2742" spans="1:12">
      <c r="A2742" s="396"/>
      <c r="B2742" s="396"/>
      <c r="C2742" s="396"/>
      <c r="D2742" s="396" t="s">
        <v>1206</v>
      </c>
      <c r="E2742" s="397" t="s">
        <v>145</v>
      </c>
      <c r="F2742" s="429" t="s">
        <v>13664</v>
      </c>
      <c r="G2742" s="430">
        <v>89026</v>
      </c>
      <c r="H2742" s="431" t="s">
        <v>700</v>
      </c>
      <c r="I2742" s="430" t="s">
        <v>123</v>
      </c>
      <c r="J2742" s="396"/>
      <c r="K2742" s="432">
        <v>164.01</v>
      </c>
      <c r="L2742" s="396" t="s">
        <v>147</v>
      </c>
    </row>
    <row r="2743" spans="1:12">
      <c r="A2743" s="396"/>
      <c r="B2743" s="396"/>
      <c r="C2743" s="396"/>
      <c r="D2743" s="396" t="s">
        <v>1206</v>
      </c>
      <c r="E2743" s="397" t="s">
        <v>145</v>
      </c>
      <c r="F2743" s="429" t="s">
        <v>13664</v>
      </c>
      <c r="G2743" s="430">
        <v>7032</v>
      </c>
      <c r="H2743" s="431" t="s">
        <v>583</v>
      </c>
      <c r="I2743" s="430" t="s">
        <v>123</v>
      </c>
      <c r="J2743" s="396"/>
      <c r="K2743" s="432">
        <v>4.88</v>
      </c>
      <c r="L2743" s="396" t="s">
        <v>147</v>
      </c>
    </row>
    <row r="2744" spans="1:12">
      <c r="A2744" s="396"/>
      <c r="B2744" s="396"/>
      <c r="C2744" s="396"/>
      <c r="D2744" s="396" t="s">
        <v>1206</v>
      </c>
      <c r="E2744" s="397" t="s">
        <v>145</v>
      </c>
      <c r="F2744" s="429" t="s">
        <v>13664</v>
      </c>
      <c r="G2744" s="430">
        <v>7033</v>
      </c>
      <c r="H2744" s="431" t="s">
        <v>584</v>
      </c>
      <c r="I2744" s="430" t="s">
        <v>123</v>
      </c>
      <c r="J2744" s="396"/>
      <c r="K2744" s="432">
        <v>1.69</v>
      </c>
      <c r="L2744" s="396" t="s">
        <v>147</v>
      </c>
    </row>
    <row r="2745" spans="1:12">
      <c r="A2745" s="396"/>
      <c r="B2745" s="396"/>
      <c r="C2745" s="396"/>
      <c r="D2745" s="396" t="s">
        <v>1206</v>
      </c>
      <c r="E2745" s="397" t="s">
        <v>145</v>
      </c>
      <c r="F2745" s="429" t="s">
        <v>13664</v>
      </c>
      <c r="G2745" s="430">
        <v>7034</v>
      </c>
      <c r="H2745" s="431" t="s">
        <v>585</v>
      </c>
      <c r="I2745" s="430" t="s">
        <v>123</v>
      </c>
      <c r="J2745" s="396"/>
      <c r="K2745" s="432">
        <v>6.1</v>
      </c>
      <c r="L2745" s="396" t="s">
        <v>147</v>
      </c>
    </row>
    <row r="2746" spans="1:12">
      <c r="A2746" s="396"/>
      <c r="B2746" s="396"/>
      <c r="C2746" s="396"/>
      <c r="D2746" s="396" t="s">
        <v>1206</v>
      </c>
      <c r="E2746" s="397" t="s">
        <v>145</v>
      </c>
      <c r="F2746" s="429" t="s">
        <v>13664</v>
      </c>
      <c r="G2746" s="430">
        <v>7035</v>
      </c>
      <c r="H2746" s="431" t="s">
        <v>586</v>
      </c>
      <c r="I2746" s="430" t="s">
        <v>123</v>
      </c>
      <c r="J2746" s="396"/>
      <c r="K2746" s="432">
        <v>246.02</v>
      </c>
      <c r="L2746" s="396" t="s">
        <v>147</v>
      </c>
    </row>
    <row r="2747" spans="1:12">
      <c r="A2747" s="396"/>
      <c r="B2747" s="396"/>
      <c r="C2747" s="396"/>
      <c r="D2747" s="396" t="s">
        <v>1206</v>
      </c>
      <c r="E2747" s="397" t="s">
        <v>145</v>
      </c>
      <c r="F2747" s="429" t="s">
        <v>13664</v>
      </c>
      <c r="G2747" s="430">
        <v>102942</v>
      </c>
      <c r="H2747" s="431" t="s">
        <v>13254</v>
      </c>
      <c r="I2747" s="430" t="s">
        <v>123</v>
      </c>
      <c r="J2747" s="396"/>
      <c r="K2747" s="432">
        <v>0</v>
      </c>
      <c r="L2747" s="396" t="s">
        <v>147</v>
      </c>
    </row>
    <row r="2748" spans="1:12">
      <c r="A2748" s="396"/>
      <c r="B2748" s="396"/>
      <c r="C2748" s="396"/>
      <c r="D2748" s="396" t="s">
        <v>1206</v>
      </c>
      <c r="E2748" s="397" t="s">
        <v>145</v>
      </c>
      <c r="F2748" s="429" t="s">
        <v>13664</v>
      </c>
      <c r="G2748" s="430">
        <v>102943</v>
      </c>
      <c r="H2748" s="431" t="s">
        <v>13255</v>
      </c>
      <c r="I2748" s="430" t="s">
        <v>123</v>
      </c>
      <c r="J2748" s="396"/>
      <c r="K2748" s="432">
        <v>0</v>
      </c>
      <c r="L2748" s="396" t="s">
        <v>147</v>
      </c>
    </row>
    <row r="2749" spans="1:12">
      <c r="A2749" s="396"/>
      <c r="B2749" s="396"/>
      <c r="C2749" s="396"/>
      <c r="D2749" s="396" t="s">
        <v>1206</v>
      </c>
      <c r="E2749" s="397" t="s">
        <v>145</v>
      </c>
      <c r="F2749" s="429" t="s">
        <v>13664</v>
      </c>
      <c r="G2749" s="430">
        <v>102944</v>
      </c>
      <c r="H2749" s="431" t="s">
        <v>13256</v>
      </c>
      <c r="I2749" s="430" t="s">
        <v>123</v>
      </c>
      <c r="J2749" s="396"/>
      <c r="K2749" s="432">
        <v>0</v>
      </c>
      <c r="L2749" s="396" t="s">
        <v>147</v>
      </c>
    </row>
    <row r="2750" spans="1:12">
      <c r="A2750" s="396"/>
      <c r="B2750" s="396"/>
      <c r="C2750" s="396"/>
      <c r="D2750" s="396" t="s">
        <v>1206</v>
      </c>
      <c r="E2750" s="397" t="s">
        <v>145</v>
      </c>
      <c r="F2750" s="429" t="s">
        <v>13664</v>
      </c>
      <c r="G2750" s="430">
        <v>102945</v>
      </c>
      <c r="H2750" s="431" t="s">
        <v>1082</v>
      </c>
      <c r="I2750" s="430" t="s">
        <v>123</v>
      </c>
      <c r="J2750" s="396"/>
      <c r="K2750" s="432">
        <v>0.01</v>
      </c>
      <c r="L2750" s="396" t="s">
        <v>147</v>
      </c>
    </row>
    <row r="2751" spans="1:12">
      <c r="A2751" s="396"/>
      <c r="B2751" s="396"/>
      <c r="C2751" s="396"/>
      <c r="D2751" s="396" t="s">
        <v>276</v>
      </c>
      <c r="E2751" s="397" t="s">
        <v>145</v>
      </c>
      <c r="F2751" s="429" t="s">
        <v>13664</v>
      </c>
      <c r="G2751" s="430">
        <v>104087</v>
      </c>
      <c r="H2751" s="431" t="s">
        <v>1098</v>
      </c>
      <c r="I2751" s="430" t="s">
        <v>123</v>
      </c>
      <c r="J2751" s="396"/>
      <c r="K2751" s="432">
        <v>0.04</v>
      </c>
      <c r="L2751" s="396" t="s">
        <v>147</v>
      </c>
    </row>
    <row r="2752" spans="1:12">
      <c r="A2752" s="396"/>
      <c r="B2752" s="396"/>
      <c r="C2752" s="396"/>
      <c r="D2752" s="396" t="s">
        <v>1446</v>
      </c>
      <c r="E2752" s="397" t="s">
        <v>145</v>
      </c>
      <c r="F2752" s="429" t="s">
        <v>13664</v>
      </c>
      <c r="G2752" s="430">
        <v>104088</v>
      </c>
      <c r="H2752" s="431" t="s">
        <v>1099</v>
      </c>
      <c r="I2752" s="430" t="s">
        <v>123</v>
      </c>
      <c r="J2752" s="396"/>
      <c r="K2752" s="432">
        <v>0.01</v>
      </c>
      <c r="L2752" s="396" t="s">
        <v>147</v>
      </c>
    </row>
    <row r="2753" spans="1:12">
      <c r="A2753" s="396"/>
      <c r="B2753" s="396"/>
      <c r="C2753" s="396"/>
      <c r="D2753" s="396" t="s">
        <v>1446</v>
      </c>
      <c r="E2753" s="397" t="s">
        <v>145</v>
      </c>
      <c r="F2753" s="429" t="s">
        <v>13664</v>
      </c>
      <c r="G2753" s="430">
        <v>104089</v>
      </c>
      <c r="H2753" s="431" t="s">
        <v>1100</v>
      </c>
      <c r="I2753" s="430" t="s">
        <v>123</v>
      </c>
      <c r="J2753" s="396"/>
      <c r="K2753" s="432">
        <v>0.05</v>
      </c>
      <c r="L2753" s="396" t="s">
        <v>147</v>
      </c>
    </row>
    <row r="2754" spans="1:12">
      <c r="A2754" s="396"/>
      <c r="B2754" s="396"/>
      <c r="C2754" s="396"/>
      <c r="D2754" s="396" t="s">
        <v>3759</v>
      </c>
      <c r="E2754" s="397" t="s">
        <v>145</v>
      </c>
      <c r="F2754" s="429" t="s">
        <v>13664</v>
      </c>
      <c r="G2754" s="430">
        <v>104090</v>
      </c>
      <c r="H2754" s="431" t="s">
        <v>1101</v>
      </c>
      <c r="I2754" s="430" t="s">
        <v>123</v>
      </c>
      <c r="J2754" s="396"/>
      <c r="K2754" s="432">
        <v>0.59</v>
      </c>
      <c r="L2754" s="396" t="s">
        <v>147</v>
      </c>
    </row>
    <row r="2755" spans="1:12">
      <c r="A2755" s="396"/>
      <c r="B2755" s="396"/>
      <c r="C2755" s="396"/>
      <c r="D2755" s="396" t="s">
        <v>3759</v>
      </c>
      <c r="E2755" s="397" t="s">
        <v>145</v>
      </c>
      <c r="F2755" s="429" t="s">
        <v>13664</v>
      </c>
      <c r="G2755" s="430">
        <v>104093</v>
      </c>
      <c r="H2755" s="431" t="s">
        <v>1102</v>
      </c>
      <c r="I2755" s="430" t="s">
        <v>123</v>
      </c>
      <c r="J2755" s="396"/>
      <c r="K2755" s="432">
        <v>0.05</v>
      </c>
      <c r="L2755" s="396" t="s">
        <v>147</v>
      </c>
    </row>
    <row r="2756" spans="1:12">
      <c r="A2756" s="396"/>
      <c r="B2756" s="396"/>
      <c r="C2756" s="396"/>
      <c r="D2756" s="396" t="s">
        <v>3759</v>
      </c>
      <c r="E2756" s="397" t="s">
        <v>145</v>
      </c>
      <c r="F2756" s="429" t="s">
        <v>13664</v>
      </c>
      <c r="G2756" s="430">
        <v>104094</v>
      </c>
      <c r="H2756" s="431" t="s">
        <v>1103</v>
      </c>
      <c r="I2756" s="430" t="s">
        <v>123</v>
      </c>
      <c r="J2756" s="396"/>
      <c r="K2756" s="432">
        <v>0.01</v>
      </c>
      <c r="L2756" s="396" t="s">
        <v>147</v>
      </c>
    </row>
    <row r="2757" spans="1:12">
      <c r="A2757" s="396"/>
      <c r="B2757" s="396"/>
      <c r="C2757" s="396"/>
      <c r="D2757" s="396" t="s">
        <v>3759</v>
      </c>
      <c r="E2757" s="397" t="s">
        <v>145</v>
      </c>
      <c r="F2757" s="429" t="s">
        <v>13664</v>
      </c>
      <c r="G2757" s="430">
        <v>104095</v>
      </c>
      <c r="H2757" s="431" t="s">
        <v>1104</v>
      </c>
      <c r="I2757" s="430" t="s">
        <v>123</v>
      </c>
      <c r="J2757" s="396"/>
      <c r="K2757" s="432">
        <v>7.0000000000000007E-2</v>
      </c>
      <c r="L2757" s="396" t="s">
        <v>147</v>
      </c>
    </row>
    <row r="2758" spans="1:12">
      <c r="A2758" s="396"/>
      <c r="B2758" s="396"/>
      <c r="C2758" s="396"/>
      <c r="D2758" s="396" t="s">
        <v>3759</v>
      </c>
      <c r="E2758" s="397" t="s">
        <v>145</v>
      </c>
      <c r="F2758" s="429" t="s">
        <v>13664</v>
      </c>
      <c r="G2758" s="430">
        <v>104096</v>
      </c>
      <c r="H2758" s="431" t="s">
        <v>1105</v>
      </c>
      <c r="I2758" s="430" t="s">
        <v>123</v>
      </c>
      <c r="J2758" s="396"/>
      <c r="K2758" s="432">
        <v>0.82</v>
      </c>
      <c r="L2758" s="396" t="s">
        <v>147</v>
      </c>
    </row>
    <row r="2759" spans="1:12">
      <c r="A2759" s="396"/>
      <c r="B2759" s="396"/>
      <c r="C2759" s="396"/>
      <c r="D2759" s="396" t="s">
        <v>3759</v>
      </c>
      <c r="E2759" s="397" t="s">
        <v>145</v>
      </c>
      <c r="F2759" s="429" t="s">
        <v>13664</v>
      </c>
      <c r="G2759" s="430">
        <v>102900</v>
      </c>
      <c r="H2759" s="431" t="s">
        <v>13257</v>
      </c>
      <c r="I2759" s="430" t="s">
        <v>123</v>
      </c>
      <c r="J2759" s="396"/>
      <c r="K2759" s="432">
        <v>0</v>
      </c>
      <c r="L2759" s="396" t="s">
        <v>147</v>
      </c>
    </row>
    <row r="2760" spans="1:12">
      <c r="A2760" s="396"/>
      <c r="B2760" s="396"/>
      <c r="C2760" s="396"/>
      <c r="D2760" s="396" t="s">
        <v>1206</v>
      </c>
      <c r="E2760" s="397" t="s">
        <v>145</v>
      </c>
      <c r="F2760" s="429" t="s">
        <v>13664</v>
      </c>
      <c r="G2760" s="430">
        <v>102901</v>
      </c>
      <c r="H2760" s="431" t="s">
        <v>13258</v>
      </c>
      <c r="I2760" s="430" t="s">
        <v>123</v>
      </c>
      <c r="J2760" s="396"/>
      <c r="K2760" s="432">
        <v>0</v>
      </c>
      <c r="L2760" s="396" t="s">
        <v>147</v>
      </c>
    </row>
    <row r="2761" spans="1:12">
      <c r="A2761" s="396"/>
      <c r="B2761" s="396"/>
      <c r="C2761" s="396"/>
      <c r="D2761" s="396" t="s">
        <v>2326</v>
      </c>
      <c r="E2761" s="397" t="s">
        <v>145</v>
      </c>
      <c r="F2761" s="429" t="s">
        <v>13272</v>
      </c>
      <c r="G2761" s="430">
        <v>102902</v>
      </c>
      <c r="H2761" s="431" t="s">
        <v>13259</v>
      </c>
      <c r="I2761" s="430" t="s">
        <v>123</v>
      </c>
      <c r="J2761" s="396"/>
      <c r="K2761" s="432">
        <v>0</v>
      </c>
      <c r="L2761" s="396" t="s">
        <v>147</v>
      </c>
    </row>
    <row r="2762" spans="1:12">
      <c r="A2762" s="396"/>
      <c r="B2762" s="396"/>
      <c r="C2762" s="396"/>
      <c r="D2762" s="396" t="s">
        <v>3204</v>
      </c>
      <c r="E2762" s="397" t="s">
        <v>145</v>
      </c>
      <c r="F2762" s="429" t="s">
        <v>13780</v>
      </c>
      <c r="G2762" s="430">
        <v>102903</v>
      </c>
      <c r="H2762" s="431" t="s">
        <v>13260</v>
      </c>
      <c r="I2762" s="430" t="s">
        <v>123</v>
      </c>
      <c r="J2762" s="396"/>
      <c r="K2762" s="432">
        <v>11.19</v>
      </c>
      <c r="L2762" s="396" t="s">
        <v>147</v>
      </c>
    </row>
    <row r="2763" spans="1:12">
      <c r="A2763" s="396"/>
      <c r="B2763" s="396"/>
      <c r="C2763" s="396"/>
      <c r="D2763" s="396" t="s">
        <v>3204</v>
      </c>
      <c r="E2763" s="397" t="s">
        <v>145</v>
      </c>
      <c r="F2763" s="429" t="s">
        <v>13780</v>
      </c>
      <c r="G2763" s="430">
        <v>89029</v>
      </c>
      <c r="H2763" s="431" t="s">
        <v>701</v>
      </c>
      <c r="I2763" s="430" t="s">
        <v>123</v>
      </c>
      <c r="J2763" s="396"/>
      <c r="K2763" s="432">
        <v>35.380000000000003</v>
      </c>
      <c r="L2763" s="396" t="s">
        <v>147</v>
      </c>
    </row>
    <row r="2764" spans="1:12">
      <c r="A2764" s="396"/>
      <c r="B2764" s="396"/>
      <c r="C2764" s="396"/>
      <c r="D2764" s="396" t="s">
        <v>2131</v>
      </c>
      <c r="E2764" s="397" t="s">
        <v>145</v>
      </c>
      <c r="F2764" s="429" t="s">
        <v>13780</v>
      </c>
      <c r="G2764" s="430">
        <v>89030</v>
      </c>
      <c r="H2764" s="431" t="s">
        <v>702</v>
      </c>
      <c r="I2764" s="430" t="s">
        <v>123</v>
      </c>
      <c r="J2764" s="396"/>
      <c r="K2764" s="432">
        <v>15.58</v>
      </c>
      <c r="L2764" s="396" t="s">
        <v>147</v>
      </c>
    </row>
    <row r="2765" spans="1:12">
      <c r="A2765" s="396"/>
      <c r="B2765" s="396"/>
      <c r="C2765" s="396"/>
      <c r="D2765" s="396" t="s">
        <v>2131</v>
      </c>
      <c r="E2765" s="397" t="s">
        <v>145</v>
      </c>
      <c r="F2765" s="429" t="s">
        <v>13780</v>
      </c>
      <c r="G2765" s="430">
        <v>5724</v>
      </c>
      <c r="H2765" s="431" t="s">
        <v>566</v>
      </c>
      <c r="I2765" s="430" t="s">
        <v>123</v>
      </c>
      <c r="J2765" s="396"/>
      <c r="K2765" s="432">
        <v>63.26</v>
      </c>
      <c r="L2765" s="396" t="s">
        <v>147</v>
      </c>
    </row>
    <row r="2766" spans="1:12">
      <c r="A2766" s="396"/>
      <c r="B2766" s="396"/>
      <c r="C2766" s="396"/>
      <c r="D2766" s="396" t="s">
        <v>2131</v>
      </c>
      <c r="E2766" s="397" t="s">
        <v>145</v>
      </c>
      <c r="F2766" s="429" t="s">
        <v>13780</v>
      </c>
      <c r="G2766" s="430">
        <v>53817</v>
      </c>
      <c r="H2766" s="431" t="s">
        <v>615</v>
      </c>
      <c r="I2766" s="430" t="s">
        <v>123</v>
      </c>
      <c r="J2766" s="396"/>
      <c r="K2766" s="432">
        <v>59.92</v>
      </c>
      <c r="L2766" s="396" t="s">
        <v>147</v>
      </c>
    </row>
    <row r="2767" spans="1:12">
      <c r="A2767" s="396"/>
      <c r="B2767" s="396"/>
      <c r="C2767" s="396"/>
      <c r="D2767" s="396" t="s">
        <v>149</v>
      </c>
      <c r="E2767" s="397" t="s">
        <v>145</v>
      </c>
      <c r="F2767" s="429" t="s">
        <v>12807</v>
      </c>
      <c r="G2767" s="430">
        <v>88839</v>
      </c>
      <c r="H2767" s="431" t="s">
        <v>673</v>
      </c>
      <c r="I2767" s="430" t="s">
        <v>123</v>
      </c>
      <c r="J2767" s="396"/>
      <c r="K2767" s="432">
        <v>37.03</v>
      </c>
      <c r="L2767" s="396" t="s">
        <v>147</v>
      </c>
    </row>
    <row r="2768" spans="1:12">
      <c r="A2768" s="396"/>
      <c r="B2768" s="396"/>
      <c r="C2768" s="396"/>
      <c r="D2768" s="396" t="s">
        <v>1472</v>
      </c>
      <c r="E2768" s="397" t="s">
        <v>145</v>
      </c>
      <c r="F2768" s="429" t="s">
        <v>13689</v>
      </c>
      <c r="G2768" s="430">
        <v>88840</v>
      </c>
      <c r="H2768" s="431" t="s">
        <v>674</v>
      </c>
      <c r="I2768" s="430" t="s">
        <v>123</v>
      </c>
      <c r="J2768" s="396"/>
      <c r="K2768" s="432">
        <v>16.309999999999999</v>
      </c>
      <c r="L2768" s="396" t="s">
        <v>147</v>
      </c>
    </row>
    <row r="2769" spans="1:12">
      <c r="A2769" s="396"/>
      <c r="B2769" s="396"/>
      <c r="C2769" s="396"/>
      <c r="D2769" s="396" t="s">
        <v>2326</v>
      </c>
      <c r="E2769" s="397" t="s">
        <v>145</v>
      </c>
      <c r="F2769" s="429" t="s">
        <v>13272</v>
      </c>
      <c r="G2769" s="430">
        <v>88841</v>
      </c>
      <c r="H2769" s="431" t="s">
        <v>675</v>
      </c>
      <c r="I2769" s="430" t="s">
        <v>123</v>
      </c>
      <c r="J2769" s="396"/>
      <c r="K2769" s="432">
        <v>66.2</v>
      </c>
      <c r="L2769" s="396" t="s">
        <v>147</v>
      </c>
    </row>
    <row r="2770" spans="1:12">
      <c r="A2770" s="396"/>
      <c r="B2770" s="396"/>
      <c r="C2770" s="396"/>
      <c r="D2770" s="396" t="s">
        <v>3455</v>
      </c>
      <c r="E2770" s="397" t="s">
        <v>145</v>
      </c>
      <c r="F2770" s="429" t="s">
        <v>13780</v>
      </c>
      <c r="G2770" s="430">
        <v>88842</v>
      </c>
      <c r="H2770" s="431" t="s">
        <v>676</v>
      </c>
      <c r="I2770" s="430" t="s">
        <v>123</v>
      </c>
      <c r="J2770" s="396"/>
      <c r="K2770" s="432">
        <v>74.959999999999994</v>
      </c>
      <c r="L2770" s="396" t="s">
        <v>147</v>
      </c>
    </row>
    <row r="2771" spans="1:12">
      <c r="A2771" s="396"/>
      <c r="B2771" s="396"/>
      <c r="C2771" s="396"/>
      <c r="D2771" s="396" t="s">
        <v>3455</v>
      </c>
      <c r="E2771" s="397" t="s">
        <v>145</v>
      </c>
      <c r="F2771" s="429" t="s">
        <v>13780</v>
      </c>
      <c r="G2771" s="430">
        <v>89009</v>
      </c>
      <c r="H2771" s="431" t="s">
        <v>687</v>
      </c>
      <c r="I2771" s="430" t="s">
        <v>123</v>
      </c>
      <c r="J2771" s="396"/>
      <c r="K2771" s="432">
        <v>45.87</v>
      </c>
      <c r="L2771" s="396" t="s">
        <v>147</v>
      </c>
    </row>
    <row r="2772" spans="1:12">
      <c r="A2772" s="396"/>
      <c r="B2772" s="396"/>
      <c r="C2772" s="396"/>
      <c r="D2772" s="396" t="s">
        <v>3455</v>
      </c>
      <c r="E2772" s="397" t="s">
        <v>145</v>
      </c>
      <c r="F2772" s="429" t="s">
        <v>13780</v>
      </c>
      <c r="G2772" s="430">
        <v>89010</v>
      </c>
      <c r="H2772" s="431" t="s">
        <v>688</v>
      </c>
      <c r="I2772" s="430" t="s">
        <v>123</v>
      </c>
      <c r="J2772" s="396"/>
      <c r="K2772" s="432">
        <v>20.2</v>
      </c>
      <c r="L2772" s="396" t="s">
        <v>147</v>
      </c>
    </row>
    <row r="2773" spans="1:12">
      <c r="A2773" s="396"/>
      <c r="B2773" s="396"/>
      <c r="C2773" s="396"/>
      <c r="D2773" s="396" t="s">
        <v>2131</v>
      </c>
      <c r="E2773" s="397" t="s">
        <v>145</v>
      </c>
      <c r="F2773" s="429" t="s">
        <v>13780</v>
      </c>
      <c r="G2773" s="430">
        <v>53810</v>
      </c>
      <c r="H2773" s="431" t="s">
        <v>613</v>
      </c>
      <c r="I2773" s="430" t="s">
        <v>123</v>
      </c>
      <c r="J2773" s="396"/>
      <c r="K2773" s="432">
        <v>82.01</v>
      </c>
      <c r="L2773" s="396" t="s">
        <v>147</v>
      </c>
    </row>
    <row r="2774" spans="1:12">
      <c r="A2774" s="396"/>
      <c r="B2774" s="396"/>
      <c r="C2774" s="396"/>
      <c r="D2774" s="396" t="s">
        <v>2131</v>
      </c>
      <c r="E2774" s="397" t="s">
        <v>145</v>
      </c>
      <c r="F2774" s="429" t="s">
        <v>13780</v>
      </c>
      <c r="G2774" s="430">
        <v>5721</v>
      </c>
      <c r="H2774" s="431" t="s">
        <v>564</v>
      </c>
      <c r="I2774" s="430" t="s">
        <v>123</v>
      </c>
      <c r="J2774" s="396"/>
      <c r="K2774" s="432">
        <v>89.94</v>
      </c>
      <c r="L2774" s="396" t="s">
        <v>147</v>
      </c>
    </row>
    <row r="2775" spans="1:12">
      <c r="A2775" s="396"/>
      <c r="B2775" s="396"/>
      <c r="C2775" s="396"/>
      <c r="D2775" s="396" t="s">
        <v>2131</v>
      </c>
      <c r="E2775" s="397" t="s">
        <v>145</v>
      </c>
      <c r="F2775" s="429" t="s">
        <v>13780</v>
      </c>
      <c r="G2775" s="430">
        <v>89017</v>
      </c>
      <c r="H2775" s="431" t="s">
        <v>695</v>
      </c>
      <c r="I2775" s="430" t="s">
        <v>123</v>
      </c>
      <c r="J2775" s="396"/>
      <c r="K2775" s="432">
        <v>45.59</v>
      </c>
      <c r="L2775" s="396" t="s">
        <v>147</v>
      </c>
    </row>
    <row r="2776" spans="1:12">
      <c r="A2776" s="396"/>
      <c r="B2776" s="396"/>
      <c r="C2776" s="396"/>
      <c r="D2776" s="396" t="s">
        <v>3455</v>
      </c>
      <c r="E2776" s="397" t="s">
        <v>145</v>
      </c>
      <c r="F2776" s="429" t="s">
        <v>13780</v>
      </c>
      <c r="G2776" s="430">
        <v>89018</v>
      </c>
      <c r="H2776" s="431" t="s">
        <v>696</v>
      </c>
      <c r="I2776" s="430" t="s">
        <v>123</v>
      </c>
      <c r="J2776" s="396"/>
      <c r="K2776" s="432">
        <v>20.079999999999998</v>
      </c>
      <c r="L2776" s="396" t="s">
        <v>147</v>
      </c>
    </row>
    <row r="2777" spans="1:12">
      <c r="A2777" s="396"/>
      <c r="B2777" s="396"/>
      <c r="C2777" s="396"/>
      <c r="D2777" s="396" t="s">
        <v>3455</v>
      </c>
      <c r="E2777" s="397" t="s">
        <v>145</v>
      </c>
      <c r="F2777" s="429" t="s">
        <v>13780</v>
      </c>
      <c r="G2777" s="430">
        <v>53806</v>
      </c>
      <c r="H2777" s="431" t="s">
        <v>612</v>
      </c>
      <c r="I2777" s="430" t="s">
        <v>123</v>
      </c>
      <c r="J2777" s="396"/>
      <c r="K2777" s="432">
        <v>81.5</v>
      </c>
      <c r="L2777" s="396" t="s">
        <v>147</v>
      </c>
    </row>
    <row r="2778" spans="1:12">
      <c r="A2778" s="396"/>
      <c r="B2778" s="396"/>
      <c r="C2778" s="396"/>
      <c r="D2778" s="396" t="s">
        <v>3455</v>
      </c>
      <c r="E2778" s="397" t="s">
        <v>145</v>
      </c>
      <c r="F2778" s="429" t="s">
        <v>13780</v>
      </c>
      <c r="G2778" s="430">
        <v>5718</v>
      </c>
      <c r="H2778" s="431" t="s">
        <v>563</v>
      </c>
      <c r="I2778" s="430" t="s">
        <v>123</v>
      </c>
      <c r="J2778" s="396"/>
      <c r="K2778" s="432">
        <v>101.94</v>
      </c>
      <c r="L2778" s="396" t="s">
        <v>147</v>
      </c>
    </row>
    <row r="2779" spans="1:12">
      <c r="A2779" s="396"/>
      <c r="B2779" s="396"/>
      <c r="C2779" s="396"/>
      <c r="D2779" s="396" t="s">
        <v>2131</v>
      </c>
      <c r="E2779" s="397" t="s">
        <v>145</v>
      </c>
      <c r="F2779" s="429" t="s">
        <v>13780</v>
      </c>
      <c r="G2779" s="430">
        <v>89013</v>
      </c>
      <c r="H2779" s="431" t="s">
        <v>691</v>
      </c>
      <c r="I2779" s="430" t="s">
        <v>123</v>
      </c>
      <c r="J2779" s="396"/>
      <c r="K2779" s="432">
        <v>150.25</v>
      </c>
      <c r="L2779" s="396" t="s">
        <v>147</v>
      </c>
    </row>
    <row r="2780" spans="1:12">
      <c r="A2780" s="396"/>
      <c r="B2780" s="396"/>
      <c r="C2780" s="396"/>
      <c r="D2780" s="396" t="s">
        <v>2131</v>
      </c>
      <c r="E2780" s="397" t="s">
        <v>145</v>
      </c>
      <c r="F2780" s="429" t="s">
        <v>13780</v>
      </c>
      <c r="G2780" s="430">
        <v>89014</v>
      </c>
      <c r="H2780" s="431" t="s">
        <v>692</v>
      </c>
      <c r="I2780" s="430" t="s">
        <v>123</v>
      </c>
      <c r="J2780" s="396"/>
      <c r="K2780" s="432">
        <v>66.19</v>
      </c>
      <c r="L2780" s="396" t="s">
        <v>147</v>
      </c>
    </row>
    <row r="2781" spans="1:12">
      <c r="A2781" s="396"/>
      <c r="B2781" s="396"/>
      <c r="C2781" s="396"/>
      <c r="D2781" s="396" t="s">
        <v>2131</v>
      </c>
      <c r="E2781" s="397" t="s">
        <v>145</v>
      </c>
      <c r="F2781" s="429" t="s">
        <v>13780</v>
      </c>
      <c r="G2781" s="430">
        <v>53814</v>
      </c>
      <c r="H2781" s="431" t="s">
        <v>614</v>
      </c>
      <c r="I2781" s="430" t="s">
        <v>123</v>
      </c>
      <c r="J2781" s="396"/>
      <c r="K2781" s="432">
        <v>268.62</v>
      </c>
      <c r="L2781" s="396" t="s">
        <v>147</v>
      </c>
    </row>
    <row r="2782" spans="1:12">
      <c r="A2782" s="396"/>
      <c r="B2782" s="396"/>
      <c r="C2782" s="396"/>
      <c r="D2782" s="396" t="s">
        <v>3455</v>
      </c>
      <c r="E2782" s="397" t="s">
        <v>145</v>
      </c>
      <c r="F2782" s="429" t="s">
        <v>13780</v>
      </c>
      <c r="G2782" s="430">
        <v>5722</v>
      </c>
      <c r="H2782" s="431" t="s">
        <v>565</v>
      </c>
      <c r="I2782" s="430" t="s">
        <v>123</v>
      </c>
      <c r="J2782" s="396"/>
      <c r="K2782" s="432">
        <v>208.01</v>
      </c>
      <c r="L2782" s="396" t="s">
        <v>147</v>
      </c>
    </row>
    <row r="2783" spans="1:12">
      <c r="A2783" s="396"/>
      <c r="B2783" s="396"/>
      <c r="C2783" s="396"/>
      <c r="D2783" s="396" t="s">
        <v>3455</v>
      </c>
      <c r="E2783" s="397" t="s">
        <v>145</v>
      </c>
      <c r="F2783" s="429" t="s">
        <v>13780</v>
      </c>
      <c r="G2783" s="430">
        <v>96015</v>
      </c>
      <c r="H2783" s="431" t="s">
        <v>1027</v>
      </c>
      <c r="I2783" s="430" t="s">
        <v>123</v>
      </c>
      <c r="J2783" s="396"/>
      <c r="K2783" s="432">
        <v>20.93</v>
      </c>
      <c r="L2783" s="396" t="s">
        <v>147</v>
      </c>
    </row>
    <row r="2784" spans="1:12">
      <c r="A2784" s="396"/>
      <c r="B2784" s="396"/>
      <c r="C2784" s="396"/>
      <c r="D2784" s="396" t="s">
        <v>3455</v>
      </c>
      <c r="E2784" s="397" t="s">
        <v>145</v>
      </c>
      <c r="F2784" s="429" t="s">
        <v>13780</v>
      </c>
      <c r="G2784" s="430">
        <v>96016</v>
      </c>
      <c r="H2784" s="431" t="s">
        <v>1028</v>
      </c>
      <c r="I2784" s="430" t="s">
        <v>123</v>
      </c>
      <c r="J2784" s="396"/>
      <c r="K2784" s="432">
        <v>5.61</v>
      </c>
      <c r="L2784" s="396" t="s">
        <v>147</v>
      </c>
    </row>
    <row r="2785" spans="1:12">
      <c r="A2785" s="396"/>
      <c r="B2785" s="396"/>
      <c r="C2785" s="396"/>
      <c r="D2785" s="396" t="s">
        <v>543</v>
      </c>
      <c r="E2785" s="397" t="s">
        <v>145</v>
      </c>
      <c r="F2785" s="429" t="s">
        <v>13626</v>
      </c>
      <c r="G2785" s="430">
        <v>96018</v>
      </c>
      <c r="H2785" s="431" t="s">
        <v>1029</v>
      </c>
      <c r="I2785" s="430" t="s">
        <v>123</v>
      </c>
      <c r="J2785" s="396"/>
      <c r="K2785" s="432">
        <v>22.89</v>
      </c>
      <c r="L2785" s="396" t="s">
        <v>147</v>
      </c>
    </row>
    <row r="2786" spans="1:12">
      <c r="A2786" s="396"/>
      <c r="B2786" s="396"/>
      <c r="C2786" s="396"/>
      <c r="D2786" s="396" t="s">
        <v>543</v>
      </c>
      <c r="E2786" s="397" t="s">
        <v>145</v>
      </c>
      <c r="F2786" s="429" t="s">
        <v>13626</v>
      </c>
      <c r="G2786" s="430">
        <v>96019</v>
      </c>
      <c r="H2786" s="431" t="s">
        <v>1030</v>
      </c>
      <c r="I2786" s="430" t="s">
        <v>123</v>
      </c>
      <c r="J2786" s="396"/>
      <c r="K2786" s="432">
        <v>92.75</v>
      </c>
      <c r="L2786" s="396" t="s">
        <v>147</v>
      </c>
    </row>
    <row r="2787" spans="1:12">
      <c r="A2787" s="396"/>
      <c r="B2787" s="396"/>
      <c r="C2787" s="396"/>
      <c r="D2787" s="396" t="s">
        <v>543</v>
      </c>
      <c r="E2787" s="397" t="s">
        <v>145</v>
      </c>
      <c r="F2787" s="429" t="s">
        <v>13626</v>
      </c>
      <c r="G2787" s="430">
        <v>96008</v>
      </c>
      <c r="H2787" s="431" t="s">
        <v>1023</v>
      </c>
      <c r="I2787" s="430" t="s">
        <v>123</v>
      </c>
      <c r="J2787" s="396"/>
      <c r="K2787" s="432">
        <v>21.13</v>
      </c>
      <c r="L2787" s="396" t="s">
        <v>147</v>
      </c>
    </row>
    <row r="2788" spans="1:12">
      <c r="A2788" s="396"/>
      <c r="B2788" s="396"/>
      <c r="C2788" s="396"/>
      <c r="D2788" s="396" t="s">
        <v>411</v>
      </c>
      <c r="E2788" s="397" t="s">
        <v>145</v>
      </c>
      <c r="F2788" s="429" t="s">
        <v>13626</v>
      </c>
      <c r="G2788" s="430">
        <v>96009</v>
      </c>
      <c r="H2788" s="431" t="s">
        <v>1024</v>
      </c>
      <c r="I2788" s="430" t="s">
        <v>123</v>
      </c>
      <c r="J2788" s="396"/>
      <c r="K2788" s="432">
        <v>5.66</v>
      </c>
      <c r="L2788" s="396" t="s">
        <v>147</v>
      </c>
    </row>
    <row r="2789" spans="1:12">
      <c r="A2789" s="396"/>
      <c r="B2789" s="396"/>
      <c r="C2789" s="396"/>
      <c r="D2789" s="396" t="s">
        <v>277</v>
      </c>
      <c r="E2789" s="397" t="s">
        <v>145</v>
      </c>
      <c r="F2789" s="429" t="s">
        <v>13626</v>
      </c>
      <c r="G2789" s="430">
        <v>96011</v>
      </c>
      <c r="H2789" s="431" t="s">
        <v>1025</v>
      </c>
      <c r="I2789" s="430" t="s">
        <v>123</v>
      </c>
      <c r="J2789" s="396"/>
      <c r="K2789" s="432">
        <v>23.11</v>
      </c>
      <c r="L2789" s="396" t="s">
        <v>147</v>
      </c>
    </row>
    <row r="2790" spans="1:12">
      <c r="A2790" s="396"/>
      <c r="B2790" s="396"/>
      <c r="C2790" s="396"/>
      <c r="D2790" s="396" t="s">
        <v>543</v>
      </c>
      <c r="E2790" s="397" t="s">
        <v>145</v>
      </c>
      <c r="F2790" s="429" t="s">
        <v>13626</v>
      </c>
      <c r="G2790" s="430">
        <v>96012</v>
      </c>
      <c r="H2790" s="431" t="s">
        <v>1026</v>
      </c>
      <c r="I2790" s="430" t="s">
        <v>123</v>
      </c>
      <c r="J2790" s="396"/>
      <c r="K2790" s="432">
        <v>92.75</v>
      </c>
      <c r="L2790" s="396" t="s">
        <v>147</v>
      </c>
    </row>
    <row r="2791" spans="1:12">
      <c r="A2791" s="396"/>
      <c r="B2791" s="396"/>
      <c r="C2791" s="396"/>
      <c r="D2791" s="396" t="s">
        <v>1166</v>
      </c>
      <c r="E2791" s="397" t="s">
        <v>145</v>
      </c>
      <c r="F2791" s="429" t="s">
        <v>13452</v>
      </c>
      <c r="G2791" s="430">
        <v>96023</v>
      </c>
      <c r="H2791" s="431" t="s">
        <v>1031</v>
      </c>
      <c r="I2791" s="430" t="s">
        <v>123</v>
      </c>
      <c r="J2791" s="396"/>
      <c r="K2791" s="432">
        <v>16.23</v>
      </c>
      <c r="L2791" s="396" t="s">
        <v>147</v>
      </c>
    </row>
    <row r="2792" spans="1:12">
      <c r="A2792" s="396"/>
      <c r="B2792" s="396"/>
      <c r="C2792" s="396"/>
      <c r="D2792" s="396" t="s">
        <v>1166</v>
      </c>
      <c r="E2792" s="397" t="s">
        <v>145</v>
      </c>
      <c r="F2792" s="429" t="s">
        <v>13452</v>
      </c>
      <c r="G2792" s="430">
        <v>96024</v>
      </c>
      <c r="H2792" s="431" t="s">
        <v>1032</v>
      </c>
      <c r="I2792" s="430" t="s">
        <v>123</v>
      </c>
      <c r="J2792" s="396"/>
      <c r="K2792" s="432">
        <v>4.3499999999999996</v>
      </c>
      <c r="L2792" s="396" t="s">
        <v>147</v>
      </c>
    </row>
    <row r="2793" spans="1:12">
      <c r="A2793" s="396"/>
      <c r="B2793" s="396"/>
      <c r="C2793" s="396"/>
      <c r="D2793" s="396" t="s">
        <v>1166</v>
      </c>
      <c r="E2793" s="397" t="s">
        <v>145</v>
      </c>
      <c r="F2793" s="429" t="s">
        <v>13452</v>
      </c>
      <c r="G2793" s="430">
        <v>96026</v>
      </c>
      <c r="H2793" s="431" t="s">
        <v>1033</v>
      </c>
      <c r="I2793" s="430" t="s">
        <v>123</v>
      </c>
      <c r="J2793" s="396"/>
      <c r="K2793" s="432">
        <v>17.75</v>
      </c>
      <c r="L2793" s="396" t="s">
        <v>147</v>
      </c>
    </row>
    <row r="2794" spans="1:12">
      <c r="A2794" s="396"/>
      <c r="B2794" s="396"/>
      <c r="C2794" s="396"/>
      <c r="D2794" s="396" t="s">
        <v>1166</v>
      </c>
      <c r="E2794" s="397" t="s">
        <v>145</v>
      </c>
      <c r="F2794" s="429" t="s">
        <v>13452</v>
      </c>
      <c r="G2794" s="430">
        <v>96027</v>
      </c>
      <c r="H2794" s="431" t="s">
        <v>1034</v>
      </c>
      <c r="I2794" s="430" t="s">
        <v>123</v>
      </c>
      <c r="J2794" s="396"/>
      <c r="K2794" s="432">
        <v>64.63</v>
      </c>
      <c r="L2794" s="396" t="s">
        <v>147</v>
      </c>
    </row>
    <row r="2795" spans="1:12">
      <c r="A2795" s="396"/>
      <c r="B2795" s="396"/>
      <c r="C2795" s="396"/>
      <c r="D2795" s="396" t="s">
        <v>1166</v>
      </c>
      <c r="E2795" s="397" t="s">
        <v>145</v>
      </c>
      <c r="F2795" s="429" t="s">
        <v>13452</v>
      </c>
      <c r="G2795" s="430">
        <v>96053</v>
      </c>
      <c r="H2795" s="431" t="s">
        <v>1040</v>
      </c>
      <c r="I2795" s="430" t="s">
        <v>123</v>
      </c>
      <c r="J2795" s="396"/>
      <c r="K2795" s="432">
        <v>16.43</v>
      </c>
      <c r="L2795" s="396" t="s">
        <v>147</v>
      </c>
    </row>
    <row r="2796" spans="1:12">
      <c r="A2796" s="396"/>
      <c r="B2796" s="396"/>
      <c r="C2796" s="396"/>
      <c r="D2796" s="396" t="s">
        <v>543</v>
      </c>
      <c r="E2796" s="397" t="s">
        <v>145</v>
      </c>
      <c r="F2796" s="429" t="s">
        <v>13626</v>
      </c>
      <c r="G2796" s="430">
        <v>96055</v>
      </c>
      <c r="H2796" s="431" t="s">
        <v>1042</v>
      </c>
      <c r="I2796" s="430" t="s">
        <v>123</v>
      </c>
      <c r="J2796" s="396"/>
      <c r="K2796" s="432">
        <v>4.4000000000000004</v>
      </c>
      <c r="L2796" s="396" t="s">
        <v>147</v>
      </c>
    </row>
    <row r="2797" spans="1:12">
      <c r="A2797" s="396"/>
      <c r="B2797" s="396"/>
      <c r="C2797" s="396"/>
      <c r="D2797" s="396" t="s">
        <v>543</v>
      </c>
      <c r="E2797" s="397" t="s">
        <v>145</v>
      </c>
      <c r="F2797" s="429" t="s">
        <v>13626</v>
      </c>
      <c r="G2797" s="430">
        <v>96056</v>
      </c>
      <c r="H2797" s="431" t="s">
        <v>1043</v>
      </c>
      <c r="I2797" s="430" t="s">
        <v>123</v>
      </c>
      <c r="J2797" s="396"/>
      <c r="K2797" s="432">
        <v>17.97</v>
      </c>
      <c r="L2797" s="396" t="s">
        <v>147</v>
      </c>
    </row>
    <row r="2798" spans="1:12">
      <c r="A2798" s="396"/>
      <c r="B2798" s="396"/>
      <c r="C2798" s="396"/>
      <c r="D2798" s="396" t="s">
        <v>1795</v>
      </c>
      <c r="E2798" s="397" t="s">
        <v>145</v>
      </c>
      <c r="F2798" s="429" t="s">
        <v>13765</v>
      </c>
      <c r="G2798" s="430">
        <v>96057</v>
      </c>
      <c r="H2798" s="431" t="s">
        <v>1044</v>
      </c>
      <c r="I2798" s="430" t="s">
        <v>123</v>
      </c>
      <c r="J2798" s="396"/>
      <c r="K2798" s="432">
        <v>64.63</v>
      </c>
      <c r="L2798" s="396" t="s">
        <v>147</v>
      </c>
    </row>
    <row r="2799" spans="1:12">
      <c r="A2799" s="396"/>
      <c r="B2799" s="396"/>
      <c r="C2799" s="396"/>
      <c r="D2799" s="396" t="s">
        <v>1795</v>
      </c>
      <c r="E2799" s="397" t="s">
        <v>145</v>
      </c>
      <c r="F2799" s="429" t="s">
        <v>13765</v>
      </c>
      <c r="G2799" s="430">
        <v>7063</v>
      </c>
      <c r="H2799" s="431" t="s">
        <v>602</v>
      </c>
      <c r="I2799" s="430" t="s">
        <v>123</v>
      </c>
      <c r="J2799" s="396"/>
      <c r="K2799" s="432">
        <v>17.600000000000001</v>
      </c>
      <c r="L2799" s="396" t="s">
        <v>147</v>
      </c>
    </row>
    <row r="2800" spans="1:12">
      <c r="A2800" s="396"/>
      <c r="B2800" s="396"/>
      <c r="C2800" s="396"/>
      <c r="D2800" s="396" t="s">
        <v>1795</v>
      </c>
      <c r="E2800" s="397" t="s">
        <v>145</v>
      </c>
      <c r="F2800" s="429" t="s">
        <v>13765</v>
      </c>
      <c r="G2800" s="430">
        <v>7064</v>
      </c>
      <c r="H2800" s="431" t="s">
        <v>603</v>
      </c>
      <c r="I2800" s="430" t="s">
        <v>123</v>
      </c>
      <c r="J2800" s="396"/>
      <c r="K2800" s="432">
        <v>4.75</v>
      </c>
      <c r="L2800" s="396" t="s">
        <v>147</v>
      </c>
    </row>
    <row r="2801" spans="1:12">
      <c r="A2801" s="396"/>
      <c r="B2801" s="396"/>
      <c r="C2801" s="396"/>
      <c r="D2801" s="396" t="s">
        <v>3455</v>
      </c>
      <c r="E2801" s="397" t="s">
        <v>145</v>
      </c>
      <c r="F2801" s="429" t="s">
        <v>13765</v>
      </c>
      <c r="G2801" s="430">
        <v>7065</v>
      </c>
      <c r="H2801" s="431" t="s">
        <v>604</v>
      </c>
      <c r="I2801" s="430" t="s">
        <v>123</v>
      </c>
      <c r="J2801" s="396"/>
      <c r="K2801" s="432">
        <v>19.25</v>
      </c>
      <c r="L2801" s="396" t="s">
        <v>147</v>
      </c>
    </row>
    <row r="2802" spans="1:12">
      <c r="A2802" s="396"/>
      <c r="B2802" s="396"/>
      <c r="C2802" s="396"/>
      <c r="D2802" s="396" t="s">
        <v>2131</v>
      </c>
      <c r="E2802" s="397" t="s">
        <v>145</v>
      </c>
      <c r="F2802" s="429" t="s">
        <v>13765</v>
      </c>
      <c r="G2802" s="430">
        <v>7066</v>
      </c>
      <c r="H2802" s="431" t="s">
        <v>605</v>
      </c>
      <c r="I2802" s="430" t="s">
        <v>123</v>
      </c>
      <c r="J2802" s="396"/>
      <c r="K2802" s="432">
        <v>92.75</v>
      </c>
      <c r="L2802" s="396" t="s">
        <v>147</v>
      </c>
    </row>
    <row r="2803" spans="1:12">
      <c r="A2803" s="396"/>
      <c r="B2803" s="396"/>
      <c r="C2803" s="396"/>
      <c r="D2803" s="396" t="s">
        <v>3455</v>
      </c>
      <c r="E2803" s="397" t="s">
        <v>145</v>
      </c>
      <c r="F2803" s="429" t="s">
        <v>13765</v>
      </c>
      <c r="G2803" s="430">
        <v>89033</v>
      </c>
      <c r="H2803" s="431" t="s">
        <v>703</v>
      </c>
      <c r="I2803" s="430" t="s">
        <v>123</v>
      </c>
      <c r="J2803" s="396"/>
      <c r="K2803" s="432">
        <v>12.9</v>
      </c>
      <c r="L2803" s="396" t="s">
        <v>147</v>
      </c>
    </row>
    <row r="2804" spans="1:12">
      <c r="A2804" s="396"/>
      <c r="B2804" s="396"/>
      <c r="C2804" s="396"/>
      <c r="D2804" s="396" t="s">
        <v>3455</v>
      </c>
      <c r="E2804" s="397" t="s">
        <v>145</v>
      </c>
      <c r="F2804" s="429" t="s">
        <v>13765</v>
      </c>
      <c r="G2804" s="430">
        <v>89034</v>
      </c>
      <c r="H2804" s="431" t="s">
        <v>704</v>
      </c>
      <c r="I2804" s="430" t="s">
        <v>123</v>
      </c>
      <c r="J2804" s="396"/>
      <c r="K2804" s="432">
        <v>3.46</v>
      </c>
      <c r="L2804" s="396" t="s">
        <v>147</v>
      </c>
    </row>
    <row r="2805" spans="1:12">
      <c r="A2805" s="396"/>
      <c r="B2805" s="396"/>
      <c r="C2805" s="396"/>
      <c r="D2805" s="396" t="s">
        <v>3455</v>
      </c>
      <c r="E2805" s="397" t="s">
        <v>145</v>
      </c>
      <c r="F2805" s="429" t="s">
        <v>13765</v>
      </c>
      <c r="G2805" s="430">
        <v>5714</v>
      </c>
      <c r="H2805" s="431" t="s">
        <v>561</v>
      </c>
      <c r="I2805" s="430" t="s">
        <v>123</v>
      </c>
      <c r="J2805" s="396"/>
      <c r="K2805" s="432">
        <v>14.11</v>
      </c>
      <c r="L2805" s="396" t="s">
        <v>147</v>
      </c>
    </row>
    <row r="2806" spans="1:12">
      <c r="A2806" s="396"/>
      <c r="B2806" s="396"/>
      <c r="C2806" s="396"/>
      <c r="D2806" s="396" t="s">
        <v>3455</v>
      </c>
      <c r="E2806" s="397" t="s">
        <v>145</v>
      </c>
      <c r="F2806" s="429" t="s">
        <v>13765</v>
      </c>
      <c r="G2806" s="430">
        <v>5715</v>
      </c>
      <c r="H2806" s="431" t="s">
        <v>562</v>
      </c>
      <c r="I2806" s="430" t="s">
        <v>123</v>
      </c>
      <c r="J2806" s="396"/>
      <c r="K2806" s="432">
        <v>64.63</v>
      </c>
      <c r="L2806" s="396" t="s">
        <v>147</v>
      </c>
    </row>
    <row r="2807" spans="1:12">
      <c r="A2807" s="396"/>
      <c r="B2807" s="396"/>
      <c r="C2807" s="396"/>
      <c r="D2807" s="396" t="s">
        <v>3455</v>
      </c>
      <c r="E2807" s="397" t="s">
        <v>145</v>
      </c>
      <c r="F2807" s="429" t="s">
        <v>13765</v>
      </c>
      <c r="G2807" s="430">
        <v>102906</v>
      </c>
      <c r="H2807" s="431" t="s">
        <v>13261</v>
      </c>
      <c r="I2807" s="430" t="s">
        <v>123</v>
      </c>
      <c r="J2807" s="396"/>
      <c r="K2807" s="432">
        <v>0</v>
      </c>
      <c r="L2807" s="396" t="s">
        <v>147</v>
      </c>
    </row>
    <row r="2808" spans="1:12">
      <c r="A2808" s="396"/>
      <c r="B2808" s="396"/>
      <c r="C2808" s="396"/>
      <c r="D2808" s="396" t="s">
        <v>3455</v>
      </c>
      <c r="E2808" s="397" t="s">
        <v>145</v>
      </c>
      <c r="F2808" s="429" t="s">
        <v>13765</v>
      </c>
      <c r="G2808" s="430">
        <v>102907</v>
      </c>
      <c r="H2808" s="431" t="s">
        <v>13262</v>
      </c>
      <c r="I2808" s="430" t="s">
        <v>123</v>
      </c>
      <c r="J2808" s="396"/>
      <c r="K2808" s="432">
        <v>0</v>
      </c>
      <c r="L2808" s="396" t="s">
        <v>147</v>
      </c>
    </row>
    <row r="2809" spans="1:12">
      <c r="A2809" s="396"/>
      <c r="B2809" s="396"/>
      <c r="C2809" s="396"/>
      <c r="D2809" s="396" t="s">
        <v>3455</v>
      </c>
      <c r="E2809" s="397" t="s">
        <v>145</v>
      </c>
      <c r="F2809" s="429" t="s">
        <v>13765</v>
      </c>
      <c r="G2809" s="430">
        <v>102908</v>
      </c>
      <c r="H2809" s="431" t="s">
        <v>13263</v>
      </c>
      <c r="I2809" s="430" t="s">
        <v>123</v>
      </c>
      <c r="J2809" s="396"/>
      <c r="K2809" s="432">
        <v>0</v>
      </c>
      <c r="L2809" s="396" t="s">
        <v>147</v>
      </c>
    </row>
    <row r="2810" spans="1:12">
      <c r="A2810" s="396"/>
      <c r="B2810" s="396"/>
      <c r="C2810" s="396"/>
      <c r="D2810" s="396" t="s">
        <v>3455</v>
      </c>
      <c r="E2810" s="397" t="s">
        <v>145</v>
      </c>
      <c r="F2810" s="429" t="s">
        <v>13765</v>
      </c>
      <c r="G2810" s="430">
        <v>102909</v>
      </c>
      <c r="H2810" s="431" t="s">
        <v>1077</v>
      </c>
      <c r="I2810" s="430" t="s">
        <v>123</v>
      </c>
      <c r="J2810" s="396"/>
      <c r="K2810" s="432">
        <v>3.59</v>
      </c>
      <c r="L2810" s="396" t="s">
        <v>147</v>
      </c>
    </row>
    <row r="2811" spans="1:12">
      <c r="A2811" s="396"/>
      <c r="B2811" s="396"/>
      <c r="C2811" s="396"/>
      <c r="D2811" s="396" t="s">
        <v>3455</v>
      </c>
      <c r="E2811" s="397" t="s">
        <v>145</v>
      </c>
      <c r="F2811" s="429" t="s">
        <v>13765</v>
      </c>
      <c r="G2811" s="430">
        <v>93435</v>
      </c>
      <c r="H2811" s="431" t="s">
        <v>972</v>
      </c>
      <c r="I2811" s="430" t="s">
        <v>123</v>
      </c>
      <c r="J2811" s="396"/>
      <c r="K2811" s="432">
        <v>9.1999999999999993</v>
      </c>
      <c r="L2811" s="396" t="s">
        <v>147</v>
      </c>
    </row>
    <row r="2812" spans="1:12">
      <c r="A2812" s="396"/>
      <c r="B2812" s="396"/>
      <c r="C2812" s="396"/>
      <c r="D2812" s="396" t="s">
        <v>3455</v>
      </c>
      <c r="E2812" s="397" t="s">
        <v>145</v>
      </c>
      <c r="F2812" s="429" t="s">
        <v>13765</v>
      </c>
      <c r="G2812" s="430">
        <v>93436</v>
      </c>
      <c r="H2812" s="431" t="s">
        <v>973</v>
      </c>
      <c r="I2812" s="430" t="s">
        <v>123</v>
      </c>
      <c r="J2812" s="396"/>
      <c r="K2812" s="432">
        <v>2.83</v>
      </c>
      <c r="L2812" s="396" t="s">
        <v>147</v>
      </c>
    </row>
    <row r="2813" spans="1:12">
      <c r="A2813" s="396"/>
      <c r="B2813" s="396"/>
      <c r="C2813" s="396"/>
      <c r="D2813" s="396" t="s">
        <v>3455</v>
      </c>
      <c r="E2813" s="397" t="s">
        <v>145</v>
      </c>
      <c r="F2813" s="429" t="s">
        <v>13765</v>
      </c>
      <c r="G2813" s="430">
        <v>93437</v>
      </c>
      <c r="H2813" s="431" t="s">
        <v>974</v>
      </c>
      <c r="I2813" s="430" t="s">
        <v>123</v>
      </c>
      <c r="J2813" s="396"/>
      <c r="K2813" s="432">
        <v>10.06</v>
      </c>
      <c r="L2813" s="396" t="s">
        <v>147</v>
      </c>
    </row>
    <row r="2814" spans="1:12">
      <c r="A2814" s="396"/>
      <c r="B2814" s="396"/>
      <c r="C2814" s="396"/>
      <c r="D2814" s="396" t="s">
        <v>1166</v>
      </c>
      <c r="E2814" s="397" t="s">
        <v>145</v>
      </c>
      <c r="F2814" s="429" t="s">
        <v>13452</v>
      </c>
      <c r="G2814" s="430">
        <v>93438</v>
      </c>
      <c r="H2814" s="431" t="s">
        <v>975</v>
      </c>
      <c r="I2814" s="430" t="s">
        <v>123</v>
      </c>
      <c r="J2814" s="396"/>
      <c r="K2814" s="432">
        <v>107.73</v>
      </c>
      <c r="L2814" s="396" t="s">
        <v>147</v>
      </c>
    </row>
    <row r="2815" spans="1:12">
      <c r="A2815" s="396"/>
      <c r="B2815" s="396"/>
      <c r="C2815" s="396"/>
      <c r="D2815" s="396" t="s">
        <v>2002</v>
      </c>
      <c r="E2815" s="397" t="s">
        <v>145</v>
      </c>
      <c r="F2815" s="429" t="s">
        <v>13849</v>
      </c>
      <c r="G2815" s="430">
        <v>100643</v>
      </c>
      <c r="H2815" s="431" t="s">
        <v>1057</v>
      </c>
      <c r="I2815" s="430" t="s">
        <v>123</v>
      </c>
      <c r="J2815" s="396"/>
      <c r="K2815" s="432">
        <v>412.54</v>
      </c>
      <c r="L2815" s="396" t="s">
        <v>147</v>
      </c>
    </row>
    <row r="2816" spans="1:12">
      <c r="A2816" s="396"/>
      <c r="B2816" s="396"/>
      <c r="C2816" s="396"/>
      <c r="D2816" s="396" t="s">
        <v>2326</v>
      </c>
      <c r="E2816" s="397" t="s">
        <v>145</v>
      </c>
      <c r="F2816" s="429" t="s">
        <v>14046</v>
      </c>
      <c r="G2816" s="430">
        <v>100644</v>
      </c>
      <c r="H2816" s="431" t="s">
        <v>1058</v>
      </c>
      <c r="I2816" s="430" t="s">
        <v>123</v>
      </c>
      <c r="J2816" s="396"/>
      <c r="K2816" s="432">
        <v>145.41999999999999</v>
      </c>
      <c r="L2816" s="396" t="s">
        <v>147</v>
      </c>
    </row>
    <row r="2817" spans="1:12">
      <c r="A2817" s="396"/>
      <c r="B2817" s="396"/>
      <c r="C2817" s="396"/>
      <c r="D2817" s="396" t="s">
        <v>2326</v>
      </c>
      <c r="E2817" s="397" t="s">
        <v>145</v>
      </c>
      <c r="F2817" s="429" t="s">
        <v>14046</v>
      </c>
      <c r="G2817" s="430">
        <v>100645</v>
      </c>
      <c r="H2817" s="431" t="s">
        <v>1059</v>
      </c>
      <c r="I2817" s="430" t="s">
        <v>123</v>
      </c>
      <c r="J2817" s="396"/>
      <c r="K2817" s="432">
        <v>663.17</v>
      </c>
      <c r="L2817" s="396" t="s">
        <v>147</v>
      </c>
    </row>
    <row r="2818" spans="1:12">
      <c r="A2818" s="396"/>
      <c r="B2818" s="396"/>
      <c r="C2818" s="396"/>
      <c r="D2818" s="396" t="s">
        <v>2326</v>
      </c>
      <c r="E2818" s="397" t="s">
        <v>145</v>
      </c>
      <c r="F2818" s="429" t="s">
        <v>14046</v>
      </c>
      <c r="G2818" s="430">
        <v>100646</v>
      </c>
      <c r="H2818" s="431" t="s">
        <v>1060</v>
      </c>
      <c r="I2818" s="430" t="s">
        <v>123</v>
      </c>
      <c r="J2818" s="396"/>
      <c r="K2818" s="432">
        <v>5166</v>
      </c>
      <c r="L2818" s="396" t="s">
        <v>147</v>
      </c>
    </row>
    <row r="2819" spans="1:12">
      <c r="A2819" s="396"/>
      <c r="B2819" s="396"/>
      <c r="C2819" s="396"/>
      <c r="D2819" s="396" t="s">
        <v>2326</v>
      </c>
      <c r="E2819" s="397" t="s">
        <v>145</v>
      </c>
      <c r="F2819" s="429" t="s">
        <v>14046</v>
      </c>
      <c r="G2819" s="430">
        <v>95116</v>
      </c>
      <c r="H2819" s="431" t="s">
        <v>978</v>
      </c>
      <c r="I2819" s="430" t="s">
        <v>123</v>
      </c>
      <c r="J2819" s="396"/>
      <c r="K2819" s="432">
        <v>32.549999999999997</v>
      </c>
      <c r="L2819" s="396" t="s">
        <v>147</v>
      </c>
    </row>
    <row r="2820" spans="1:12">
      <c r="A2820" s="396"/>
      <c r="B2820" s="396"/>
      <c r="C2820" s="396"/>
      <c r="D2820" s="396" t="s">
        <v>4432</v>
      </c>
      <c r="E2820" s="397" t="s">
        <v>145</v>
      </c>
      <c r="F2820" s="429" t="s">
        <v>12699</v>
      </c>
      <c r="G2820" s="430">
        <v>95117</v>
      </c>
      <c r="H2820" s="431" t="s">
        <v>979</v>
      </c>
      <c r="I2820" s="430" t="s">
        <v>123</v>
      </c>
      <c r="J2820" s="396"/>
      <c r="K2820" s="432">
        <v>10.039999999999999</v>
      </c>
      <c r="L2820" s="396" t="s">
        <v>4588</v>
      </c>
    </row>
    <row r="2821" spans="1:12">
      <c r="A2821" s="396"/>
      <c r="B2821" s="396"/>
      <c r="C2821" s="396"/>
      <c r="D2821" s="396" t="s">
        <v>4432</v>
      </c>
      <c r="E2821" s="397" t="s">
        <v>145</v>
      </c>
      <c r="F2821" s="429" t="s">
        <v>12699</v>
      </c>
      <c r="G2821" s="430">
        <v>53794</v>
      </c>
      <c r="H2821" s="431" t="s">
        <v>609</v>
      </c>
      <c r="I2821" s="430" t="s">
        <v>123</v>
      </c>
      <c r="J2821" s="396"/>
      <c r="K2821" s="432">
        <v>35.619999999999997</v>
      </c>
      <c r="L2821" s="396" t="s">
        <v>4588</v>
      </c>
    </row>
    <row r="2822" spans="1:12">
      <c r="A2822" s="396"/>
      <c r="B2822" s="396"/>
      <c r="C2822" s="396"/>
      <c r="D2822" s="396" t="s">
        <v>1426</v>
      </c>
      <c r="E2822" s="397" t="s">
        <v>145</v>
      </c>
      <c r="F2822" s="429" t="s">
        <v>12699</v>
      </c>
      <c r="G2822" s="430">
        <v>5703</v>
      </c>
      <c r="H2822" s="431" t="s">
        <v>556</v>
      </c>
      <c r="I2822" s="430" t="s">
        <v>123</v>
      </c>
      <c r="J2822" s="396"/>
      <c r="K2822" s="432">
        <v>20.94</v>
      </c>
      <c r="L2822" s="396" t="s">
        <v>147</v>
      </c>
    </row>
    <row r="2823" spans="1:12">
      <c r="A2823" s="396"/>
      <c r="B2823" s="396"/>
      <c r="C2823" s="396"/>
      <c r="D2823" s="396" t="s">
        <v>1426</v>
      </c>
      <c r="E2823" s="397" t="s">
        <v>145</v>
      </c>
      <c r="F2823" s="429" t="s">
        <v>12699</v>
      </c>
      <c r="G2823" s="430">
        <v>106089</v>
      </c>
      <c r="H2823" s="431" t="s">
        <v>13264</v>
      </c>
      <c r="I2823" s="430" t="s">
        <v>123</v>
      </c>
      <c r="J2823" s="396"/>
      <c r="K2823" s="432">
        <v>52.73</v>
      </c>
      <c r="L2823" s="396" t="s">
        <v>147</v>
      </c>
    </row>
    <row r="2824" spans="1:12">
      <c r="A2824" s="396"/>
      <c r="B2824" s="396"/>
      <c r="C2824" s="396"/>
      <c r="D2824" s="396" t="s">
        <v>2326</v>
      </c>
      <c r="E2824" s="397" t="s">
        <v>145</v>
      </c>
      <c r="F2824" s="429" t="s">
        <v>12927</v>
      </c>
      <c r="G2824" s="430">
        <v>106092</v>
      </c>
      <c r="H2824" s="431" t="s">
        <v>13265</v>
      </c>
      <c r="I2824" s="430" t="s">
        <v>123</v>
      </c>
      <c r="J2824" s="396"/>
      <c r="K2824" s="432">
        <v>8.76</v>
      </c>
      <c r="L2824" s="396" t="s">
        <v>147</v>
      </c>
    </row>
    <row r="2825" spans="1:12">
      <c r="A2825" s="396"/>
      <c r="B2825" s="396"/>
      <c r="C2825" s="396"/>
      <c r="D2825" s="396" t="s">
        <v>2326</v>
      </c>
      <c r="E2825" s="397" t="s">
        <v>145</v>
      </c>
      <c r="F2825" s="429" t="s">
        <v>12927</v>
      </c>
      <c r="G2825" s="430">
        <v>106090</v>
      </c>
      <c r="H2825" s="431" t="s">
        <v>13266</v>
      </c>
      <c r="I2825" s="430" t="s">
        <v>123</v>
      </c>
      <c r="J2825" s="396"/>
      <c r="K2825" s="432">
        <v>21.67</v>
      </c>
      <c r="L2825" s="396" t="s">
        <v>147</v>
      </c>
    </row>
    <row r="2826" spans="1:12">
      <c r="A2826" s="396"/>
      <c r="B2826" s="396"/>
      <c r="C2826" s="396"/>
      <c r="D2826" s="396" t="s">
        <v>2326</v>
      </c>
      <c r="E2826" s="397" t="s">
        <v>145</v>
      </c>
      <c r="F2826" s="429" t="s">
        <v>12927</v>
      </c>
      <c r="G2826" s="430">
        <v>106091</v>
      </c>
      <c r="H2826" s="431" t="s">
        <v>13267</v>
      </c>
      <c r="I2826" s="430" t="s">
        <v>123</v>
      </c>
      <c r="J2826" s="396"/>
      <c r="K2826" s="432">
        <v>98.84</v>
      </c>
      <c r="L2826" s="396" t="s">
        <v>147</v>
      </c>
    </row>
    <row r="2827" spans="1:12">
      <c r="A2827" s="396"/>
      <c r="B2827" s="396"/>
      <c r="C2827" s="396"/>
      <c r="D2827" s="396" t="s">
        <v>2326</v>
      </c>
      <c r="E2827" s="397" t="s">
        <v>145</v>
      </c>
      <c r="F2827" s="429" t="s">
        <v>12927</v>
      </c>
      <c r="G2827" s="430">
        <v>106093</v>
      </c>
      <c r="H2827" s="431" t="s">
        <v>13268</v>
      </c>
      <c r="I2827" s="430" t="s">
        <v>123</v>
      </c>
      <c r="J2827" s="396"/>
      <c r="K2827" s="432">
        <v>120.82</v>
      </c>
      <c r="L2827" s="396" t="s">
        <v>147</v>
      </c>
    </row>
    <row r="2828" spans="1:12">
      <c r="A2828" s="396"/>
      <c r="B2828" s="396"/>
      <c r="C2828" s="396"/>
      <c r="D2828" s="396" t="s">
        <v>2326</v>
      </c>
      <c r="E2828" s="397" t="s">
        <v>145</v>
      </c>
      <c r="F2828" s="429" t="s">
        <v>12927</v>
      </c>
      <c r="G2828" s="430">
        <v>100637</v>
      </c>
      <c r="H2828" s="431" t="s">
        <v>1053</v>
      </c>
      <c r="I2828" s="430" t="s">
        <v>123</v>
      </c>
      <c r="J2828" s="396"/>
      <c r="K2828" s="432">
        <v>201.34</v>
      </c>
      <c r="L2828" s="396" t="s">
        <v>147</v>
      </c>
    </row>
    <row r="2829" spans="1:12">
      <c r="A2829" s="396"/>
      <c r="B2829" s="396"/>
      <c r="C2829" s="396"/>
      <c r="D2829" s="396" t="s">
        <v>2326</v>
      </c>
      <c r="E2829" s="397" t="s">
        <v>145</v>
      </c>
      <c r="F2829" s="429" t="s">
        <v>12927</v>
      </c>
      <c r="G2829" s="430">
        <v>100638</v>
      </c>
      <c r="H2829" s="431" t="s">
        <v>1054</v>
      </c>
      <c r="I2829" s="430" t="s">
        <v>123</v>
      </c>
      <c r="J2829" s="396"/>
      <c r="K2829" s="432">
        <v>61.89</v>
      </c>
      <c r="L2829" s="396" t="s">
        <v>147</v>
      </c>
    </row>
    <row r="2830" spans="1:12">
      <c r="A2830" s="396"/>
      <c r="B2830" s="396"/>
      <c r="C2830" s="396"/>
      <c r="D2830" s="396" t="s">
        <v>2326</v>
      </c>
      <c r="E2830" s="397" t="s">
        <v>145</v>
      </c>
      <c r="F2830" s="429" t="s">
        <v>12927</v>
      </c>
      <c r="G2830" s="430">
        <v>100639</v>
      </c>
      <c r="H2830" s="431" t="s">
        <v>1055</v>
      </c>
      <c r="I2830" s="430" t="s">
        <v>123</v>
      </c>
      <c r="J2830" s="396"/>
      <c r="K2830" s="432">
        <v>251.87</v>
      </c>
      <c r="L2830" s="396" t="s">
        <v>147</v>
      </c>
    </row>
    <row r="2831" spans="1:12">
      <c r="A2831" s="396"/>
      <c r="B2831" s="396"/>
      <c r="C2831" s="396"/>
      <c r="D2831" s="396" t="s">
        <v>4432</v>
      </c>
      <c r="E2831" s="397" t="s">
        <v>145</v>
      </c>
      <c r="F2831" s="429" t="s">
        <v>12809</v>
      </c>
      <c r="G2831" s="430">
        <v>100640</v>
      </c>
      <c r="H2831" s="431" t="s">
        <v>1056</v>
      </c>
      <c r="I2831" s="430" t="s">
        <v>123</v>
      </c>
      <c r="J2831" s="396"/>
      <c r="K2831" s="432">
        <v>4132.8</v>
      </c>
      <c r="L2831" s="396" t="s">
        <v>4588</v>
      </c>
    </row>
    <row r="2832" spans="1:12">
      <c r="A2832" s="396"/>
      <c r="B2832" s="396"/>
      <c r="C2832" s="396"/>
      <c r="D2832" s="396" t="s">
        <v>4432</v>
      </c>
      <c r="E2832" s="397" t="s">
        <v>145</v>
      </c>
      <c r="F2832" s="429" t="s">
        <v>12809</v>
      </c>
      <c r="G2832" s="430">
        <v>93429</v>
      </c>
      <c r="H2832" s="431" t="s">
        <v>968</v>
      </c>
      <c r="I2832" s="430" t="s">
        <v>123</v>
      </c>
      <c r="J2832" s="396"/>
      <c r="K2832" s="432">
        <v>163.91</v>
      </c>
      <c r="L2832" s="396" t="s">
        <v>4588</v>
      </c>
    </row>
    <row r="2833" spans="1:12">
      <c r="A2833" s="396"/>
      <c r="B2833" s="396"/>
      <c r="C2833" s="396"/>
      <c r="D2833" s="396" t="s">
        <v>2326</v>
      </c>
      <c r="E2833" s="397" t="s">
        <v>145</v>
      </c>
      <c r="F2833" s="429" t="s">
        <v>12927</v>
      </c>
      <c r="G2833" s="430">
        <v>93430</v>
      </c>
      <c r="H2833" s="431" t="s">
        <v>969</v>
      </c>
      <c r="I2833" s="430" t="s">
        <v>123</v>
      </c>
      <c r="J2833" s="396"/>
      <c r="K2833" s="432">
        <v>50.38</v>
      </c>
      <c r="L2833" s="396" t="s">
        <v>147</v>
      </c>
    </row>
    <row r="2834" spans="1:12">
      <c r="A2834" s="396"/>
      <c r="B2834" s="396"/>
      <c r="C2834" s="396"/>
      <c r="D2834" s="396" t="s">
        <v>2326</v>
      </c>
      <c r="E2834" s="397" t="s">
        <v>145</v>
      </c>
      <c r="F2834" s="429" t="s">
        <v>12927</v>
      </c>
      <c r="G2834" s="430">
        <v>93431</v>
      </c>
      <c r="H2834" s="431" t="s">
        <v>970</v>
      </c>
      <c r="I2834" s="430" t="s">
        <v>123</v>
      </c>
      <c r="J2834" s="396"/>
      <c r="K2834" s="432">
        <v>205.05</v>
      </c>
      <c r="L2834" s="396" t="s">
        <v>147</v>
      </c>
    </row>
    <row r="2835" spans="1:12">
      <c r="A2835" s="396"/>
      <c r="B2835" s="396"/>
      <c r="C2835" s="396"/>
      <c r="D2835" s="396" t="s">
        <v>2326</v>
      </c>
      <c r="E2835" s="397" t="s">
        <v>145</v>
      </c>
      <c r="F2835" s="429" t="s">
        <v>12927</v>
      </c>
      <c r="G2835" s="430">
        <v>93432</v>
      </c>
      <c r="H2835" s="431" t="s">
        <v>971</v>
      </c>
      <c r="I2835" s="430" t="s">
        <v>123</v>
      </c>
      <c r="J2835" s="396"/>
      <c r="K2835" s="432">
        <v>2066.4</v>
      </c>
      <c r="L2835" s="396" t="s">
        <v>147</v>
      </c>
    </row>
    <row r="2836" spans="1:12">
      <c r="A2836" s="396"/>
      <c r="B2836" s="396"/>
      <c r="C2836" s="396"/>
      <c r="D2836" s="396" t="s">
        <v>2326</v>
      </c>
      <c r="E2836" s="397" t="s">
        <v>145</v>
      </c>
      <c r="F2836" s="429" t="s">
        <v>12927</v>
      </c>
      <c r="G2836" s="430">
        <v>95118</v>
      </c>
      <c r="H2836" s="431" t="s">
        <v>980</v>
      </c>
      <c r="I2836" s="430" t="s">
        <v>123</v>
      </c>
      <c r="J2836" s="396"/>
      <c r="K2836" s="432">
        <v>75.17</v>
      </c>
      <c r="L2836" s="396" t="s">
        <v>147</v>
      </c>
    </row>
    <row r="2837" spans="1:12">
      <c r="A2837" s="396"/>
      <c r="B2837" s="396"/>
      <c r="C2837" s="396"/>
      <c r="D2837" s="396" t="s">
        <v>4432</v>
      </c>
      <c r="E2837" s="397" t="s">
        <v>145</v>
      </c>
      <c r="F2837" s="429" t="s">
        <v>12809</v>
      </c>
      <c r="G2837" s="430">
        <v>95119</v>
      </c>
      <c r="H2837" s="431" t="s">
        <v>981</v>
      </c>
      <c r="I2837" s="430" t="s">
        <v>123</v>
      </c>
      <c r="J2837" s="396"/>
      <c r="K2837" s="432">
        <v>23.19</v>
      </c>
      <c r="L2837" s="396" t="s">
        <v>4588</v>
      </c>
    </row>
    <row r="2838" spans="1:12">
      <c r="A2838" s="396"/>
      <c r="B2838" s="396"/>
      <c r="C2838" s="396"/>
      <c r="D2838" s="396" t="s">
        <v>4432</v>
      </c>
      <c r="E2838" s="397" t="s">
        <v>145</v>
      </c>
      <c r="F2838" s="429" t="s">
        <v>12809</v>
      </c>
      <c r="G2838" s="430">
        <v>5707</v>
      </c>
      <c r="H2838" s="431" t="s">
        <v>558</v>
      </c>
      <c r="I2838" s="430" t="s">
        <v>123</v>
      </c>
      <c r="J2838" s="396"/>
      <c r="K2838" s="432">
        <v>82.25</v>
      </c>
      <c r="L2838" s="396" t="s">
        <v>4588</v>
      </c>
    </row>
    <row r="2839" spans="1:12">
      <c r="A2839" s="396"/>
      <c r="B2839" s="396"/>
      <c r="C2839" s="396"/>
      <c r="D2839" s="396" t="s">
        <v>2326</v>
      </c>
      <c r="E2839" s="397" t="s">
        <v>145</v>
      </c>
      <c r="F2839" s="429" t="s">
        <v>12927</v>
      </c>
      <c r="G2839" s="430">
        <v>95120</v>
      </c>
      <c r="H2839" s="431" t="s">
        <v>982</v>
      </c>
      <c r="I2839" s="430" t="s">
        <v>123</v>
      </c>
      <c r="J2839" s="396"/>
      <c r="K2839" s="432">
        <v>56.1</v>
      </c>
      <c r="L2839" s="396" t="s">
        <v>147</v>
      </c>
    </row>
    <row r="2840" spans="1:12">
      <c r="A2840" s="396"/>
      <c r="B2840" s="396"/>
      <c r="C2840" s="396"/>
      <c r="D2840" s="396" t="s">
        <v>2326</v>
      </c>
      <c r="E2840" s="397" t="s">
        <v>145</v>
      </c>
      <c r="F2840" s="429" t="s">
        <v>12927</v>
      </c>
      <c r="G2840" s="430">
        <v>103657</v>
      </c>
      <c r="H2840" s="431" t="s">
        <v>13269</v>
      </c>
      <c r="I2840" s="430" t="s">
        <v>123</v>
      </c>
      <c r="J2840" s="396"/>
      <c r="K2840" s="432">
        <v>0</v>
      </c>
      <c r="L2840" s="396" t="s">
        <v>147</v>
      </c>
    </row>
    <row r="2841" spans="1:12">
      <c r="A2841" s="396"/>
      <c r="B2841" s="396"/>
      <c r="C2841" s="396"/>
      <c r="D2841" s="396" t="s">
        <v>2326</v>
      </c>
      <c r="E2841" s="397" t="s">
        <v>145</v>
      </c>
      <c r="F2841" s="429" t="s">
        <v>12927</v>
      </c>
      <c r="G2841" s="430">
        <v>103658</v>
      </c>
      <c r="H2841" s="431" t="s">
        <v>13270</v>
      </c>
      <c r="I2841" s="430" t="s">
        <v>123</v>
      </c>
      <c r="J2841" s="396"/>
      <c r="K2841" s="432">
        <v>0</v>
      </c>
      <c r="L2841" s="396" t="s">
        <v>147</v>
      </c>
    </row>
    <row r="2842" spans="1:12">
      <c r="A2842" s="396"/>
      <c r="B2842" s="396"/>
      <c r="C2842" s="396"/>
      <c r="D2842" s="396" t="s">
        <v>2326</v>
      </c>
      <c r="E2842" s="397" t="s">
        <v>145</v>
      </c>
      <c r="F2842" s="429" t="s">
        <v>12927</v>
      </c>
      <c r="G2842" s="430">
        <v>103659</v>
      </c>
      <c r="H2842" s="431" t="s">
        <v>13271</v>
      </c>
      <c r="I2842" s="430" t="s">
        <v>123</v>
      </c>
      <c r="J2842" s="396"/>
      <c r="K2842" s="432">
        <v>0</v>
      </c>
      <c r="L2842" s="396" t="s">
        <v>147</v>
      </c>
    </row>
    <row r="2843" spans="1:12">
      <c r="A2843" s="396"/>
      <c r="B2843" s="396"/>
      <c r="C2843" s="396"/>
      <c r="D2843" s="396" t="s">
        <v>2326</v>
      </c>
      <c r="E2843" s="397" t="s">
        <v>145</v>
      </c>
      <c r="F2843" s="429" t="s">
        <v>12927</v>
      </c>
      <c r="G2843" s="430">
        <v>103660</v>
      </c>
      <c r="H2843" s="431" t="s">
        <v>1096</v>
      </c>
      <c r="I2843" s="430" t="s">
        <v>123</v>
      </c>
      <c r="J2843" s="396"/>
      <c r="K2843" s="432">
        <v>11.36</v>
      </c>
      <c r="L2843" s="396" t="s">
        <v>147</v>
      </c>
    </row>
    <row r="2844" spans="1:12">
      <c r="A2844" s="396"/>
      <c r="B2844" s="396"/>
      <c r="C2844" s="396"/>
      <c r="D2844" s="396" t="s">
        <v>2326</v>
      </c>
      <c r="E2844" s="397" t="s">
        <v>145</v>
      </c>
      <c r="F2844" s="429" t="s">
        <v>12927</v>
      </c>
      <c r="G2844" s="430">
        <v>89015</v>
      </c>
      <c r="H2844" s="431" t="s">
        <v>693</v>
      </c>
      <c r="I2844" s="430" t="s">
        <v>123</v>
      </c>
      <c r="J2844" s="396"/>
      <c r="K2844" s="432">
        <v>3.7</v>
      </c>
      <c r="L2844" s="396" t="s">
        <v>147</v>
      </c>
    </row>
    <row r="2845" spans="1:12">
      <c r="A2845" s="396"/>
      <c r="B2845" s="396"/>
      <c r="C2845" s="396"/>
      <c r="D2845" s="396" t="s">
        <v>2326</v>
      </c>
      <c r="E2845" s="397" t="s">
        <v>145</v>
      </c>
      <c r="F2845" s="429" t="s">
        <v>12927</v>
      </c>
      <c r="G2845" s="430">
        <v>89016</v>
      </c>
      <c r="H2845" s="431" t="s">
        <v>694</v>
      </c>
      <c r="I2845" s="430" t="s">
        <v>123</v>
      </c>
      <c r="J2845" s="396"/>
      <c r="K2845" s="432">
        <v>0.98</v>
      </c>
      <c r="L2845" s="396" t="s">
        <v>147</v>
      </c>
    </row>
    <row r="2846" spans="1:12">
      <c r="A2846" s="396"/>
      <c r="B2846" s="396"/>
      <c r="C2846" s="396"/>
      <c r="D2846" s="396" t="s">
        <v>2326</v>
      </c>
      <c r="E2846" s="397" t="s">
        <v>145</v>
      </c>
      <c r="F2846" s="429" t="s">
        <v>12927</v>
      </c>
      <c r="G2846" s="430">
        <v>53804</v>
      </c>
      <c r="H2846" s="431" t="s">
        <v>611</v>
      </c>
      <c r="I2846" s="430" t="s">
        <v>123</v>
      </c>
      <c r="J2846" s="396"/>
      <c r="K2846" s="432">
        <v>4.63</v>
      </c>
      <c r="L2846" s="396" t="s">
        <v>147</v>
      </c>
    </row>
    <row r="2847" spans="1:12">
      <c r="A2847" s="396"/>
      <c r="B2847" s="396"/>
      <c r="C2847" s="396"/>
      <c r="D2847" s="396" t="s">
        <v>1303</v>
      </c>
      <c r="E2847" s="397" t="s">
        <v>145</v>
      </c>
      <c r="F2847" s="429" t="s">
        <v>13665</v>
      </c>
      <c r="G2847" s="430">
        <v>90582</v>
      </c>
      <c r="H2847" s="431" t="s">
        <v>766</v>
      </c>
      <c r="I2847" s="430" t="s">
        <v>123</v>
      </c>
      <c r="J2847" s="396"/>
      <c r="K2847" s="432">
        <v>0.45</v>
      </c>
      <c r="L2847" s="396" t="s">
        <v>147</v>
      </c>
    </row>
    <row r="2848" spans="1:12">
      <c r="A2848" s="396"/>
      <c r="B2848" s="396"/>
      <c r="C2848" s="396"/>
      <c r="D2848" s="396" t="s">
        <v>1303</v>
      </c>
      <c r="E2848" s="397" t="s">
        <v>145</v>
      </c>
      <c r="F2848" s="429" t="s">
        <v>13665</v>
      </c>
      <c r="G2848" s="430">
        <v>90583</v>
      </c>
      <c r="H2848" s="431" t="s">
        <v>767</v>
      </c>
      <c r="I2848" s="430" t="s">
        <v>123</v>
      </c>
      <c r="J2848" s="396"/>
      <c r="K2848" s="432">
        <v>0.1</v>
      </c>
      <c r="L2848" s="396" t="s">
        <v>147</v>
      </c>
    </row>
    <row r="2849" spans="1:12">
      <c r="A2849" s="396"/>
      <c r="B2849" s="396"/>
      <c r="C2849" s="396"/>
      <c r="D2849" s="396" t="s">
        <v>1303</v>
      </c>
      <c r="E2849" s="397" t="s">
        <v>145</v>
      </c>
      <c r="F2849" s="429" t="s">
        <v>13665</v>
      </c>
      <c r="G2849" s="430">
        <v>90584</v>
      </c>
      <c r="H2849" s="431" t="s">
        <v>768</v>
      </c>
      <c r="I2849" s="430" t="s">
        <v>123</v>
      </c>
      <c r="J2849" s="396"/>
      <c r="K2849" s="432">
        <v>0.35</v>
      </c>
      <c r="L2849" s="396" t="s">
        <v>147</v>
      </c>
    </row>
    <row r="2850" spans="1:12">
      <c r="A2850" s="396"/>
      <c r="B2850" s="396"/>
      <c r="C2850" s="396"/>
      <c r="D2850" s="396" t="s">
        <v>1303</v>
      </c>
      <c r="E2850" s="397" t="s">
        <v>145</v>
      </c>
      <c r="F2850" s="429" t="s">
        <v>13665</v>
      </c>
      <c r="G2850" s="430">
        <v>90585</v>
      </c>
      <c r="H2850" s="431" t="s">
        <v>769</v>
      </c>
      <c r="I2850" s="430" t="s">
        <v>123</v>
      </c>
      <c r="J2850" s="396"/>
      <c r="K2850" s="432">
        <v>0.45</v>
      </c>
      <c r="L2850" s="396" t="s">
        <v>147</v>
      </c>
    </row>
    <row r="2851" spans="1:12">
      <c r="A2851" s="396"/>
      <c r="B2851" s="396"/>
      <c r="C2851" s="396"/>
      <c r="D2851" s="396" t="s">
        <v>1303</v>
      </c>
      <c r="E2851" s="397" t="s">
        <v>145</v>
      </c>
      <c r="F2851" s="429" t="s">
        <v>13665</v>
      </c>
      <c r="G2851" s="430">
        <v>106380</v>
      </c>
      <c r="H2851" s="431" t="s">
        <v>15938</v>
      </c>
      <c r="I2851" s="430" t="s">
        <v>123</v>
      </c>
      <c r="J2851" s="396"/>
      <c r="K2851" s="432">
        <v>63.09</v>
      </c>
      <c r="L2851" s="396" t="s">
        <v>147</v>
      </c>
    </row>
    <row r="2852" spans="1:12">
      <c r="A2852" s="396"/>
      <c r="B2852" s="396"/>
      <c r="C2852" s="396"/>
      <c r="D2852" s="396" t="s">
        <v>1303</v>
      </c>
      <c r="E2852" s="397" t="s">
        <v>145</v>
      </c>
      <c r="F2852" s="429" t="s">
        <v>13665</v>
      </c>
      <c r="G2852" s="430">
        <v>106381</v>
      </c>
      <c r="H2852" s="431" t="s">
        <v>15939</v>
      </c>
      <c r="I2852" s="430" t="s">
        <v>123</v>
      </c>
      <c r="J2852" s="396"/>
      <c r="K2852" s="432">
        <v>22.24</v>
      </c>
      <c r="L2852" s="396" t="s">
        <v>147</v>
      </c>
    </row>
    <row r="2853" spans="1:12">
      <c r="A2853" s="396"/>
      <c r="B2853" s="396"/>
      <c r="C2853" s="396"/>
      <c r="D2853" s="396" t="s">
        <v>1303</v>
      </c>
      <c r="E2853" s="397" t="s">
        <v>145</v>
      </c>
      <c r="F2853" s="429" t="s">
        <v>13665</v>
      </c>
      <c r="G2853" s="430">
        <v>106382</v>
      </c>
      <c r="H2853" s="431" t="s">
        <v>15940</v>
      </c>
      <c r="I2853" s="430" t="s">
        <v>123</v>
      </c>
      <c r="J2853" s="396"/>
      <c r="K2853" s="432">
        <v>101.43</v>
      </c>
      <c r="L2853" s="396" t="s">
        <v>147</v>
      </c>
    </row>
    <row r="2854" spans="1:12">
      <c r="A2854" s="396"/>
      <c r="B2854" s="396"/>
      <c r="C2854" s="396"/>
      <c r="D2854" s="396" t="s">
        <v>1303</v>
      </c>
      <c r="E2854" s="397" t="s">
        <v>145</v>
      </c>
      <c r="F2854" s="429" t="s">
        <v>13665</v>
      </c>
      <c r="G2854" s="430">
        <v>106383</v>
      </c>
      <c r="H2854" s="431" t="s">
        <v>15941</v>
      </c>
      <c r="I2854" s="430" t="s">
        <v>123</v>
      </c>
      <c r="J2854" s="396"/>
      <c r="K2854" s="432">
        <v>89.48</v>
      </c>
      <c r="L2854" s="396" t="s">
        <v>147</v>
      </c>
    </row>
    <row r="2855" spans="1:12">
      <c r="A2855" s="396"/>
      <c r="B2855" s="396"/>
      <c r="C2855" s="396"/>
      <c r="D2855" s="396" t="s">
        <v>1303</v>
      </c>
      <c r="E2855" s="397" t="s">
        <v>145</v>
      </c>
      <c r="F2855" s="429" t="s">
        <v>13665</v>
      </c>
      <c r="G2855" s="430">
        <v>106376</v>
      </c>
      <c r="H2855" s="431" t="s">
        <v>15942</v>
      </c>
      <c r="I2855" s="430" t="s">
        <v>123</v>
      </c>
      <c r="J2855" s="396"/>
      <c r="K2855" s="432">
        <v>148.80000000000001</v>
      </c>
      <c r="L2855" s="396" t="s">
        <v>147</v>
      </c>
    </row>
    <row r="2856" spans="1:12">
      <c r="A2856" s="396"/>
      <c r="B2856" s="396"/>
      <c r="C2856" s="396"/>
      <c r="D2856" s="396" t="s">
        <v>1303</v>
      </c>
      <c r="E2856" s="397" t="s">
        <v>145</v>
      </c>
      <c r="F2856" s="429" t="s">
        <v>13665</v>
      </c>
      <c r="G2856" s="430">
        <v>106377</v>
      </c>
      <c r="H2856" s="431" t="s">
        <v>15943</v>
      </c>
      <c r="I2856" s="430" t="s">
        <v>123</v>
      </c>
      <c r="J2856" s="396"/>
      <c r="K2856" s="432">
        <v>52.45</v>
      </c>
      <c r="L2856" s="396" t="s">
        <v>147</v>
      </c>
    </row>
    <row r="2857" spans="1:12">
      <c r="A2857" s="396"/>
      <c r="B2857" s="396"/>
      <c r="C2857" s="396"/>
      <c r="D2857" s="396" t="s">
        <v>3345</v>
      </c>
      <c r="E2857" s="397" t="s">
        <v>145</v>
      </c>
      <c r="F2857" s="429" t="s">
        <v>13763</v>
      </c>
      <c r="G2857" s="430">
        <v>106378</v>
      </c>
      <c r="H2857" s="431" t="s">
        <v>15944</v>
      </c>
      <c r="I2857" s="430" t="s">
        <v>123</v>
      </c>
      <c r="J2857" s="396"/>
      <c r="K2857" s="432">
        <v>239.2</v>
      </c>
      <c r="L2857" s="396" t="s">
        <v>147</v>
      </c>
    </row>
    <row r="2858" spans="1:12">
      <c r="A2858" s="396"/>
      <c r="B2858" s="396"/>
      <c r="C2858" s="396"/>
      <c r="D2858" s="396" t="s">
        <v>3345</v>
      </c>
      <c r="E2858" s="397" t="s">
        <v>145</v>
      </c>
      <c r="F2858" s="429" t="s">
        <v>13763</v>
      </c>
      <c r="G2858" s="430">
        <v>106379</v>
      </c>
      <c r="H2858" s="431" t="s">
        <v>15945</v>
      </c>
      <c r="I2858" s="430" t="s">
        <v>123</v>
      </c>
      <c r="J2858" s="396"/>
      <c r="K2858" s="432">
        <v>109</v>
      </c>
      <c r="L2858" s="396" t="s">
        <v>147</v>
      </c>
    </row>
    <row r="2859" spans="1:12">
      <c r="A2859" s="396"/>
      <c r="B2859" s="396"/>
      <c r="C2859" s="396"/>
      <c r="D2859" s="396" t="s">
        <v>3345</v>
      </c>
      <c r="E2859" s="397" t="s">
        <v>145</v>
      </c>
      <c r="F2859" s="429" t="s">
        <v>13763</v>
      </c>
      <c r="G2859" s="430">
        <v>89240</v>
      </c>
      <c r="H2859" s="431" t="s">
        <v>729</v>
      </c>
      <c r="I2859" s="430" t="s">
        <v>123</v>
      </c>
      <c r="J2859" s="396"/>
      <c r="K2859" s="432">
        <v>76.44</v>
      </c>
      <c r="L2859" s="396" t="s">
        <v>147</v>
      </c>
    </row>
    <row r="2860" spans="1:12">
      <c r="A2860" s="396"/>
      <c r="B2860" s="396"/>
      <c r="C2860" s="396"/>
      <c r="D2860" s="396" t="s">
        <v>3345</v>
      </c>
      <c r="E2860" s="397" t="s">
        <v>145</v>
      </c>
      <c r="F2860" s="429" t="s">
        <v>13763</v>
      </c>
      <c r="G2860" s="430">
        <v>89241</v>
      </c>
      <c r="H2860" s="431" t="s">
        <v>730</v>
      </c>
      <c r="I2860" s="430" t="s">
        <v>123</v>
      </c>
      <c r="J2860" s="396"/>
      <c r="K2860" s="432">
        <v>26.94</v>
      </c>
      <c r="L2860" s="396" t="s">
        <v>147</v>
      </c>
    </row>
    <row r="2861" spans="1:12">
      <c r="A2861" s="396"/>
      <c r="B2861" s="396"/>
      <c r="C2861" s="396"/>
      <c r="D2861" s="396" t="s">
        <v>3345</v>
      </c>
      <c r="E2861" s="397" t="s">
        <v>145</v>
      </c>
      <c r="F2861" s="429" t="s">
        <v>13763</v>
      </c>
      <c r="G2861" s="430">
        <v>5710</v>
      </c>
      <c r="H2861" s="431" t="s">
        <v>559</v>
      </c>
      <c r="I2861" s="430" t="s">
        <v>123</v>
      </c>
      <c r="J2861" s="396"/>
      <c r="K2861" s="432">
        <v>122.88</v>
      </c>
      <c r="L2861" s="396" t="s">
        <v>147</v>
      </c>
    </row>
    <row r="2862" spans="1:12">
      <c r="A2862" s="396"/>
      <c r="B2862" s="396"/>
      <c r="C2862" s="396"/>
      <c r="D2862" s="396" t="s">
        <v>3345</v>
      </c>
      <c r="E2862" s="397" t="s">
        <v>145</v>
      </c>
      <c r="F2862" s="429" t="s">
        <v>13763</v>
      </c>
      <c r="G2862" s="430">
        <v>5711</v>
      </c>
      <c r="H2862" s="431" t="s">
        <v>560</v>
      </c>
      <c r="I2862" s="430" t="s">
        <v>123</v>
      </c>
      <c r="J2862" s="396"/>
      <c r="K2862" s="432">
        <v>85.41</v>
      </c>
      <c r="L2862" s="396" t="s">
        <v>147</v>
      </c>
    </row>
    <row r="2863" spans="1:12">
      <c r="A2863" s="396"/>
      <c r="B2863" s="396"/>
      <c r="C2863" s="396"/>
      <c r="D2863" s="396" t="s">
        <v>3345</v>
      </c>
      <c r="E2863" s="397" t="s">
        <v>145</v>
      </c>
      <c r="F2863" s="429" t="s">
        <v>13763</v>
      </c>
      <c r="G2863" s="430">
        <v>89253</v>
      </c>
      <c r="H2863" s="431" t="s">
        <v>735</v>
      </c>
      <c r="I2863" s="430" t="s">
        <v>123</v>
      </c>
      <c r="J2863" s="396"/>
      <c r="K2863" s="432">
        <v>62.64</v>
      </c>
      <c r="L2863" s="396" t="s">
        <v>147</v>
      </c>
    </row>
    <row r="2864" spans="1:12">
      <c r="A2864" s="396"/>
      <c r="B2864" s="396"/>
      <c r="C2864" s="396"/>
      <c r="D2864" s="396" t="s">
        <v>3345</v>
      </c>
      <c r="E2864" s="397" t="s">
        <v>145</v>
      </c>
      <c r="F2864" s="429" t="s">
        <v>13763</v>
      </c>
      <c r="G2864" s="430">
        <v>89254</v>
      </c>
      <c r="H2864" s="431" t="s">
        <v>736</v>
      </c>
      <c r="I2864" s="430" t="s">
        <v>123</v>
      </c>
      <c r="J2864" s="396"/>
      <c r="K2864" s="432">
        <v>22.08</v>
      </c>
      <c r="L2864" s="396" t="s">
        <v>147</v>
      </c>
    </row>
    <row r="2865" spans="1:12">
      <c r="A2865" s="396"/>
      <c r="B2865" s="396"/>
      <c r="C2865" s="396"/>
      <c r="D2865" s="396" t="s">
        <v>3345</v>
      </c>
      <c r="E2865" s="397" t="s">
        <v>145</v>
      </c>
      <c r="F2865" s="429" t="s">
        <v>13763</v>
      </c>
      <c r="G2865" s="430">
        <v>89255</v>
      </c>
      <c r="H2865" s="431" t="s">
        <v>737</v>
      </c>
      <c r="I2865" s="430" t="s">
        <v>123</v>
      </c>
      <c r="J2865" s="396"/>
      <c r="K2865" s="432">
        <v>100.7</v>
      </c>
      <c r="L2865" s="396" t="s">
        <v>147</v>
      </c>
    </row>
    <row r="2866" spans="1:12">
      <c r="A2866" s="396"/>
      <c r="B2866" s="396"/>
      <c r="C2866" s="396"/>
      <c r="D2866" s="396" t="s">
        <v>3345</v>
      </c>
      <c r="E2866" s="397" t="s">
        <v>145</v>
      </c>
      <c r="F2866" s="429" t="s">
        <v>13763</v>
      </c>
      <c r="G2866" s="430">
        <v>89256</v>
      </c>
      <c r="H2866" s="431" t="s">
        <v>738</v>
      </c>
      <c r="I2866" s="430" t="s">
        <v>123</v>
      </c>
      <c r="J2866" s="396"/>
      <c r="K2866" s="432">
        <v>81.33</v>
      </c>
      <c r="L2866" s="396" t="s">
        <v>147</v>
      </c>
    </row>
    <row r="2867" spans="1:12">
      <c r="A2867" s="396"/>
      <c r="B2867" s="396"/>
      <c r="C2867" s="396"/>
      <c r="D2867" s="396" t="s">
        <v>3345</v>
      </c>
      <c r="E2867" s="397" t="s">
        <v>145</v>
      </c>
      <c r="F2867" s="429" t="s">
        <v>13763</v>
      </c>
      <c r="G2867" s="430">
        <v>106384</v>
      </c>
      <c r="H2867" s="431" t="s">
        <v>15946</v>
      </c>
      <c r="I2867" s="430" t="s">
        <v>123</v>
      </c>
      <c r="J2867" s="396"/>
      <c r="K2867" s="432">
        <v>77.38</v>
      </c>
      <c r="L2867" s="396" t="s">
        <v>147</v>
      </c>
    </row>
    <row r="2868" spans="1:12">
      <c r="A2868" s="396"/>
      <c r="B2868" s="396"/>
      <c r="C2868" s="396"/>
      <c r="D2868" s="396" t="s">
        <v>3345</v>
      </c>
      <c r="E2868" s="397" t="s">
        <v>145</v>
      </c>
      <c r="F2868" s="429" t="s">
        <v>13763</v>
      </c>
      <c r="G2868" s="430">
        <v>106385</v>
      </c>
      <c r="H2868" s="431" t="s">
        <v>15947</v>
      </c>
      <c r="I2868" s="430" t="s">
        <v>123</v>
      </c>
      <c r="J2868" s="396"/>
      <c r="K2868" s="432">
        <v>23.87</v>
      </c>
      <c r="L2868" s="396" t="s">
        <v>147</v>
      </c>
    </row>
    <row r="2869" spans="1:12">
      <c r="A2869" s="396"/>
      <c r="B2869" s="396"/>
      <c r="C2869" s="396"/>
      <c r="D2869" s="396" t="s">
        <v>1930</v>
      </c>
      <c r="E2869" s="397" t="s">
        <v>145</v>
      </c>
      <c r="F2869" s="429" t="s">
        <v>12976</v>
      </c>
      <c r="G2869" s="430">
        <v>106386</v>
      </c>
      <c r="H2869" s="431" t="s">
        <v>15948</v>
      </c>
      <c r="I2869" s="430" t="s">
        <v>123</v>
      </c>
      <c r="J2869" s="396"/>
      <c r="K2869" s="432">
        <v>108.87</v>
      </c>
      <c r="L2869" s="396" t="s">
        <v>147</v>
      </c>
    </row>
    <row r="2870" spans="1:12">
      <c r="A2870" s="396"/>
      <c r="B2870" s="396"/>
      <c r="C2870" s="396"/>
      <c r="D2870" s="396" t="s">
        <v>1930</v>
      </c>
      <c r="E2870" s="397" t="s">
        <v>145</v>
      </c>
      <c r="F2870" s="429" t="s">
        <v>12976</v>
      </c>
      <c r="G2870" s="430">
        <v>106387</v>
      </c>
      <c r="H2870" s="431" t="s">
        <v>15949</v>
      </c>
      <c r="I2870" s="430" t="s">
        <v>123</v>
      </c>
      <c r="J2870" s="396"/>
      <c r="K2870" s="432">
        <v>85.41</v>
      </c>
      <c r="L2870" s="396" t="s">
        <v>147</v>
      </c>
    </row>
    <row r="2871" spans="1:12">
      <c r="A2871" s="396"/>
      <c r="B2871" s="396"/>
      <c r="C2871" s="396"/>
      <c r="D2871" s="396" t="s">
        <v>3455</v>
      </c>
      <c r="E2871" s="397" t="s">
        <v>145</v>
      </c>
      <c r="F2871" s="429" t="s">
        <v>13086</v>
      </c>
      <c r="G2871" s="430">
        <v>106489</v>
      </c>
      <c r="H2871" s="431" t="s">
        <v>15950</v>
      </c>
      <c r="I2871" s="430" t="s">
        <v>160</v>
      </c>
      <c r="J2871" s="396"/>
      <c r="K2871" s="432">
        <v>0</v>
      </c>
      <c r="L2871" s="396" t="s">
        <v>147</v>
      </c>
    </row>
    <row r="2872" spans="1:12">
      <c r="A2872" s="396"/>
      <c r="B2872" s="396"/>
      <c r="C2872" s="396"/>
      <c r="D2872" s="396" t="s">
        <v>3455</v>
      </c>
      <c r="E2872" s="397" t="s">
        <v>145</v>
      </c>
      <c r="F2872" s="429" t="s">
        <v>13086</v>
      </c>
      <c r="G2872" s="430">
        <v>106491</v>
      </c>
      <c r="H2872" s="431" t="s">
        <v>15951</v>
      </c>
      <c r="I2872" s="430" t="s">
        <v>160</v>
      </c>
      <c r="J2872" s="396"/>
      <c r="K2872" s="432">
        <v>0</v>
      </c>
      <c r="L2872" s="396" t="s">
        <v>147</v>
      </c>
    </row>
    <row r="2873" spans="1:12">
      <c r="A2873" s="396"/>
      <c r="B2873" s="396"/>
      <c r="C2873" s="396"/>
      <c r="D2873" s="396" t="s">
        <v>3455</v>
      </c>
      <c r="E2873" s="397" t="s">
        <v>145</v>
      </c>
      <c r="F2873" s="429" t="s">
        <v>13086</v>
      </c>
      <c r="G2873" s="430">
        <v>106493</v>
      </c>
      <c r="H2873" s="431" t="s">
        <v>15952</v>
      </c>
      <c r="I2873" s="430" t="s">
        <v>160</v>
      </c>
      <c r="J2873" s="396"/>
      <c r="K2873" s="432">
        <v>0</v>
      </c>
      <c r="L2873" s="396" t="s">
        <v>147</v>
      </c>
    </row>
    <row r="2874" spans="1:12">
      <c r="A2874" s="396"/>
      <c r="B2874" s="396"/>
      <c r="C2874" s="396"/>
      <c r="D2874" s="396" t="s">
        <v>3455</v>
      </c>
      <c r="E2874" s="397" t="s">
        <v>145</v>
      </c>
      <c r="F2874" s="429" t="s">
        <v>13086</v>
      </c>
      <c r="G2874" s="430">
        <v>106490</v>
      </c>
      <c r="H2874" s="431" t="s">
        <v>15953</v>
      </c>
      <c r="I2874" s="430" t="s">
        <v>160</v>
      </c>
      <c r="J2874" s="396"/>
      <c r="K2874" s="432">
        <v>0</v>
      </c>
      <c r="L2874" s="396" t="s">
        <v>147</v>
      </c>
    </row>
    <row r="2875" spans="1:12">
      <c r="A2875" s="396"/>
      <c r="B2875" s="396"/>
      <c r="C2875" s="396"/>
      <c r="D2875" s="396" t="s">
        <v>1930</v>
      </c>
      <c r="E2875" s="397" t="s">
        <v>145</v>
      </c>
      <c r="F2875" s="429" t="s">
        <v>12976</v>
      </c>
      <c r="G2875" s="430">
        <v>106492</v>
      </c>
      <c r="H2875" s="431" t="s">
        <v>15954</v>
      </c>
      <c r="I2875" s="430" t="s">
        <v>160</v>
      </c>
      <c r="J2875" s="396"/>
      <c r="K2875" s="432">
        <v>0</v>
      </c>
      <c r="L2875" s="396" t="s">
        <v>147</v>
      </c>
    </row>
    <row r="2876" spans="1:12">
      <c r="A2876" s="396"/>
      <c r="B2876" s="396"/>
      <c r="C2876" s="396"/>
      <c r="D2876" s="396" t="s">
        <v>1930</v>
      </c>
      <c r="E2876" s="397" t="s">
        <v>145</v>
      </c>
      <c r="F2876" s="429" t="s">
        <v>12976</v>
      </c>
      <c r="G2876" s="430">
        <v>106496</v>
      </c>
      <c r="H2876" s="431" t="s">
        <v>15955</v>
      </c>
      <c r="I2876" s="430" t="s">
        <v>160</v>
      </c>
      <c r="J2876" s="396"/>
      <c r="K2876" s="432">
        <v>0</v>
      </c>
      <c r="L2876" s="396" t="s">
        <v>147</v>
      </c>
    </row>
    <row r="2877" spans="1:12">
      <c r="A2877" s="396"/>
      <c r="B2877" s="396"/>
      <c r="C2877" s="396"/>
      <c r="D2877" s="396" t="s">
        <v>543</v>
      </c>
      <c r="E2877" s="397" t="s">
        <v>145</v>
      </c>
      <c r="F2877" s="429" t="s">
        <v>13086</v>
      </c>
      <c r="G2877" s="430">
        <v>106497</v>
      </c>
      <c r="H2877" s="431" t="s">
        <v>15956</v>
      </c>
      <c r="I2877" s="430" t="s">
        <v>160</v>
      </c>
      <c r="J2877" s="396"/>
      <c r="K2877" s="432">
        <v>0</v>
      </c>
      <c r="L2877" s="396" t="s">
        <v>147</v>
      </c>
    </row>
    <row r="2878" spans="1:12">
      <c r="A2878" s="396"/>
      <c r="B2878" s="396"/>
      <c r="C2878" s="396"/>
      <c r="D2878" s="396" t="s">
        <v>543</v>
      </c>
      <c r="E2878" s="397" t="s">
        <v>145</v>
      </c>
      <c r="F2878" s="429" t="s">
        <v>13086</v>
      </c>
      <c r="G2878" s="430">
        <v>106495</v>
      </c>
      <c r="H2878" s="431" t="s">
        <v>15957</v>
      </c>
      <c r="I2878" s="430" t="s">
        <v>160</v>
      </c>
      <c r="J2878" s="396"/>
      <c r="K2878" s="432">
        <v>0</v>
      </c>
      <c r="L2878" s="396" t="s">
        <v>147</v>
      </c>
    </row>
    <row r="2879" spans="1:12">
      <c r="A2879" s="396"/>
      <c r="B2879" s="396"/>
      <c r="C2879" s="396"/>
      <c r="D2879" s="396" t="s">
        <v>543</v>
      </c>
      <c r="E2879" s="397" t="s">
        <v>145</v>
      </c>
      <c r="F2879" s="429" t="s">
        <v>13086</v>
      </c>
      <c r="G2879" s="430">
        <v>106498</v>
      </c>
      <c r="H2879" s="431" t="s">
        <v>15958</v>
      </c>
      <c r="I2879" s="430" t="s">
        <v>160</v>
      </c>
      <c r="J2879" s="396"/>
      <c r="K2879" s="432">
        <v>0</v>
      </c>
      <c r="L2879" s="396" t="s">
        <v>147</v>
      </c>
    </row>
    <row r="2880" spans="1:12">
      <c r="A2880" s="396"/>
      <c r="B2880" s="396"/>
      <c r="C2880" s="396"/>
      <c r="D2880" s="396" t="s">
        <v>3758</v>
      </c>
      <c r="E2880" s="397" t="s">
        <v>145</v>
      </c>
      <c r="F2880" s="429" t="s">
        <v>13086</v>
      </c>
      <c r="G2880" s="430">
        <v>106494</v>
      </c>
      <c r="H2880" s="431" t="s">
        <v>15959</v>
      </c>
      <c r="I2880" s="430" t="s">
        <v>160</v>
      </c>
      <c r="J2880" s="396"/>
      <c r="K2880" s="432">
        <v>0</v>
      </c>
      <c r="L2880" s="396" t="s">
        <v>147</v>
      </c>
    </row>
    <row r="2881" spans="1:12">
      <c r="A2881" s="396"/>
      <c r="B2881" s="396"/>
      <c r="C2881" s="396"/>
      <c r="D2881" s="396" t="s">
        <v>2153</v>
      </c>
      <c r="E2881" s="397" t="s">
        <v>145</v>
      </c>
      <c r="F2881" s="429" t="s">
        <v>12687</v>
      </c>
      <c r="G2881" s="430">
        <v>106485</v>
      </c>
      <c r="H2881" s="431" t="s">
        <v>15960</v>
      </c>
      <c r="I2881" s="430" t="s">
        <v>160</v>
      </c>
      <c r="J2881" s="396"/>
      <c r="K2881" s="432">
        <v>0</v>
      </c>
      <c r="L2881" s="396" t="s">
        <v>147</v>
      </c>
    </row>
    <row r="2882" spans="1:12">
      <c r="A2882" s="396"/>
      <c r="B2882" s="396"/>
      <c r="C2882" s="396"/>
      <c r="D2882" s="396" t="s">
        <v>1930</v>
      </c>
      <c r="E2882" s="397" t="s">
        <v>145</v>
      </c>
      <c r="F2882" s="429" t="s">
        <v>12976</v>
      </c>
      <c r="G2882" s="430">
        <v>106486</v>
      </c>
      <c r="H2882" s="431" t="s">
        <v>15961</v>
      </c>
      <c r="I2882" s="430" t="s">
        <v>160</v>
      </c>
      <c r="J2882" s="396"/>
      <c r="K2882" s="432">
        <v>0</v>
      </c>
      <c r="L2882" s="396" t="s">
        <v>147</v>
      </c>
    </row>
    <row r="2883" spans="1:12">
      <c r="A2883" s="396"/>
      <c r="B2883" s="396"/>
      <c r="C2883" s="396"/>
      <c r="D2883" s="396" t="s">
        <v>1930</v>
      </c>
      <c r="E2883" s="397" t="s">
        <v>145</v>
      </c>
      <c r="F2883" s="429" t="s">
        <v>12976</v>
      </c>
      <c r="G2883" s="430">
        <v>106487</v>
      </c>
      <c r="H2883" s="431" t="s">
        <v>15962</v>
      </c>
      <c r="I2883" s="430" t="s">
        <v>160</v>
      </c>
      <c r="J2883" s="396"/>
      <c r="K2883" s="432">
        <v>0</v>
      </c>
      <c r="L2883" s="396" t="s">
        <v>147</v>
      </c>
    </row>
    <row r="2884" spans="1:12">
      <c r="A2884" s="396"/>
      <c r="B2884" s="396"/>
      <c r="C2884" s="396"/>
      <c r="D2884" s="396" t="s">
        <v>3758</v>
      </c>
      <c r="E2884" s="397" t="s">
        <v>145</v>
      </c>
      <c r="F2884" s="429" t="s">
        <v>13086</v>
      </c>
      <c r="G2884" s="430">
        <v>106488</v>
      </c>
      <c r="H2884" s="431" t="s">
        <v>15963</v>
      </c>
      <c r="I2884" s="430" t="s">
        <v>160</v>
      </c>
      <c r="J2884" s="396"/>
      <c r="K2884" s="432">
        <v>0</v>
      </c>
      <c r="L2884" s="396" t="s">
        <v>147</v>
      </c>
    </row>
    <row r="2885" spans="1:12">
      <c r="A2885" s="396"/>
      <c r="B2885" s="396"/>
      <c r="C2885" s="396"/>
      <c r="D2885" s="396" t="s">
        <v>3758</v>
      </c>
      <c r="E2885" s="397" t="s">
        <v>145</v>
      </c>
      <c r="F2885" s="429" t="s">
        <v>13086</v>
      </c>
      <c r="G2885" s="430">
        <v>103797</v>
      </c>
      <c r="H2885" s="431" t="s">
        <v>6495</v>
      </c>
      <c r="I2885" s="430" t="s">
        <v>1156</v>
      </c>
      <c r="J2885" s="396"/>
      <c r="K2885" s="432">
        <v>14.63</v>
      </c>
      <c r="L2885" s="396" t="s">
        <v>147</v>
      </c>
    </row>
    <row r="2886" spans="1:12">
      <c r="A2886" s="396"/>
      <c r="B2886" s="396"/>
      <c r="C2886" s="396"/>
      <c r="D2886" s="396" t="s">
        <v>3758</v>
      </c>
      <c r="E2886" s="397" t="s">
        <v>145</v>
      </c>
      <c r="F2886" s="429" t="s">
        <v>13086</v>
      </c>
      <c r="G2886" s="430">
        <v>103930</v>
      </c>
      <c r="H2886" s="431" t="s">
        <v>1811</v>
      </c>
      <c r="I2886" s="430" t="s">
        <v>1164</v>
      </c>
      <c r="J2886" s="396"/>
      <c r="K2886" s="432">
        <v>837.57</v>
      </c>
      <c r="L2886" s="396" t="s">
        <v>147</v>
      </c>
    </row>
    <row r="2887" spans="1:12">
      <c r="A2887" s="396"/>
      <c r="B2887" s="396"/>
      <c r="C2887" s="396"/>
      <c r="D2887" s="396" t="s">
        <v>3758</v>
      </c>
      <c r="E2887" s="397" t="s">
        <v>145</v>
      </c>
      <c r="F2887" s="429" t="s">
        <v>13086</v>
      </c>
      <c r="G2887" s="430">
        <v>103931</v>
      </c>
      <c r="H2887" s="431" t="s">
        <v>1812</v>
      </c>
      <c r="I2887" s="430" t="s">
        <v>1164</v>
      </c>
      <c r="J2887" s="396"/>
      <c r="K2887" s="432">
        <v>587.79</v>
      </c>
      <c r="L2887" s="396" t="s">
        <v>147</v>
      </c>
    </row>
    <row r="2888" spans="1:12">
      <c r="A2888" s="396"/>
      <c r="B2888" s="396"/>
      <c r="C2888" s="396"/>
      <c r="D2888" s="396" t="s">
        <v>1208</v>
      </c>
      <c r="E2888" s="397" t="s">
        <v>145</v>
      </c>
      <c r="F2888" s="429" t="s">
        <v>12818</v>
      </c>
      <c r="G2888" s="430">
        <v>103932</v>
      </c>
      <c r="H2888" s="431" t="s">
        <v>1813</v>
      </c>
      <c r="I2888" s="430" t="s">
        <v>1164</v>
      </c>
      <c r="J2888" s="396"/>
      <c r="K2888" s="432">
        <v>551.19000000000005</v>
      </c>
      <c r="L2888" s="396" t="s">
        <v>147</v>
      </c>
    </row>
    <row r="2889" spans="1:12">
      <c r="A2889" s="396"/>
      <c r="B2889" s="396"/>
      <c r="C2889" s="396"/>
      <c r="D2889" s="396" t="s">
        <v>1208</v>
      </c>
      <c r="E2889" s="397" t="s">
        <v>145</v>
      </c>
      <c r="F2889" s="429" t="s">
        <v>12818</v>
      </c>
      <c r="G2889" s="430">
        <v>103929</v>
      </c>
      <c r="H2889" s="431" t="s">
        <v>1810</v>
      </c>
      <c r="I2889" s="430" t="s">
        <v>1164</v>
      </c>
      <c r="J2889" s="396"/>
      <c r="K2889" s="432">
        <v>1408.32</v>
      </c>
      <c r="L2889" s="396" t="s">
        <v>147</v>
      </c>
    </row>
    <row r="2890" spans="1:12">
      <c r="A2890" s="396"/>
      <c r="B2890" s="396"/>
      <c r="C2890" s="396"/>
      <c r="D2890" s="396" t="s">
        <v>1208</v>
      </c>
      <c r="E2890" s="397" t="s">
        <v>145</v>
      </c>
      <c r="F2890" s="429" t="s">
        <v>12818</v>
      </c>
      <c r="G2890" s="430">
        <v>103928</v>
      </c>
      <c r="H2890" s="431" t="s">
        <v>1809</v>
      </c>
      <c r="I2890" s="430" t="s">
        <v>1164</v>
      </c>
      <c r="J2890" s="396"/>
      <c r="K2890" s="432">
        <v>510.78</v>
      </c>
      <c r="L2890" s="396" t="s">
        <v>147</v>
      </c>
    </row>
    <row r="2891" spans="1:12">
      <c r="A2891" s="396"/>
      <c r="B2891" s="396"/>
      <c r="C2891" s="396"/>
      <c r="D2891" s="396" t="s">
        <v>1208</v>
      </c>
      <c r="E2891" s="397" t="s">
        <v>145</v>
      </c>
      <c r="F2891" s="429" t="s">
        <v>12818</v>
      </c>
      <c r="G2891" s="430">
        <v>103798</v>
      </c>
      <c r="H2891" s="431" t="s">
        <v>1805</v>
      </c>
      <c r="I2891" s="430" t="s">
        <v>1164</v>
      </c>
      <c r="J2891" s="396"/>
      <c r="K2891" s="432">
        <v>679.41</v>
      </c>
      <c r="L2891" s="396" t="s">
        <v>147</v>
      </c>
    </row>
    <row r="2892" spans="1:12">
      <c r="A2892" s="396"/>
      <c r="B2892" s="396"/>
      <c r="C2892" s="396"/>
      <c r="D2892" s="396" t="s">
        <v>1208</v>
      </c>
      <c r="E2892" s="397" t="s">
        <v>145</v>
      </c>
      <c r="F2892" s="429" t="s">
        <v>12818</v>
      </c>
      <c r="G2892" s="430">
        <v>103801</v>
      </c>
      <c r="H2892" s="431" t="s">
        <v>1808</v>
      </c>
      <c r="I2892" s="430" t="s">
        <v>1164</v>
      </c>
      <c r="J2892" s="396"/>
      <c r="K2892" s="432">
        <v>660.04</v>
      </c>
      <c r="L2892" s="396" t="s">
        <v>147</v>
      </c>
    </row>
    <row r="2893" spans="1:12">
      <c r="A2893" s="396"/>
      <c r="B2893" s="396"/>
      <c r="C2893" s="396"/>
      <c r="D2893" s="396" t="s">
        <v>1208</v>
      </c>
      <c r="E2893" s="397" t="s">
        <v>145</v>
      </c>
      <c r="F2893" s="429" t="s">
        <v>12818</v>
      </c>
      <c r="G2893" s="430">
        <v>103933</v>
      </c>
      <c r="H2893" s="431" t="s">
        <v>1814</v>
      </c>
      <c r="I2893" s="430" t="s">
        <v>1164</v>
      </c>
      <c r="J2893" s="396"/>
      <c r="K2893" s="432">
        <v>1642.61</v>
      </c>
      <c r="L2893" s="396" t="s">
        <v>147</v>
      </c>
    </row>
    <row r="2894" spans="1:12">
      <c r="A2894" s="396"/>
      <c r="B2894" s="396"/>
      <c r="C2894" s="396"/>
      <c r="D2894" s="396" t="s">
        <v>1208</v>
      </c>
      <c r="E2894" s="397" t="s">
        <v>145</v>
      </c>
      <c r="F2894" s="429" t="s">
        <v>12818</v>
      </c>
      <c r="G2894" s="430">
        <v>103925</v>
      </c>
      <c r="H2894" s="431" t="s">
        <v>6496</v>
      </c>
      <c r="I2894" s="430" t="s">
        <v>1164</v>
      </c>
      <c r="J2894" s="396"/>
      <c r="K2894" s="432">
        <v>1643.39</v>
      </c>
      <c r="L2894" s="396" t="s">
        <v>147</v>
      </c>
    </row>
    <row r="2895" spans="1:12">
      <c r="A2895" s="396"/>
      <c r="B2895" s="396"/>
      <c r="C2895" s="396"/>
      <c r="D2895" s="396" t="s">
        <v>1208</v>
      </c>
      <c r="E2895" s="397" t="s">
        <v>145</v>
      </c>
      <c r="F2895" s="429" t="s">
        <v>12818</v>
      </c>
      <c r="G2895" s="430">
        <v>103926</v>
      </c>
      <c r="H2895" s="431" t="s">
        <v>6497</v>
      </c>
      <c r="I2895" s="430" t="s">
        <v>1164</v>
      </c>
      <c r="J2895" s="396"/>
      <c r="K2895" s="432">
        <v>1344.35</v>
      </c>
      <c r="L2895" s="396" t="s">
        <v>147</v>
      </c>
    </row>
    <row r="2896" spans="1:12">
      <c r="A2896" s="396"/>
      <c r="B2896" s="396"/>
      <c r="C2896" s="396"/>
      <c r="D2896" s="396" t="s">
        <v>1208</v>
      </c>
      <c r="E2896" s="397" t="s">
        <v>145</v>
      </c>
      <c r="F2896" s="429" t="s">
        <v>12818</v>
      </c>
      <c r="G2896" s="430">
        <v>103796</v>
      </c>
      <c r="H2896" s="431" t="s">
        <v>1804</v>
      </c>
      <c r="I2896" s="430" t="s">
        <v>121</v>
      </c>
      <c r="J2896" s="396"/>
      <c r="K2896" s="432">
        <v>74.819999999999993</v>
      </c>
      <c r="L2896" s="396" t="s">
        <v>147</v>
      </c>
    </row>
    <row r="2897" spans="1:12">
      <c r="A2897" s="396"/>
      <c r="B2897" s="396"/>
      <c r="C2897" s="396"/>
      <c r="D2897" s="396" t="s">
        <v>1208</v>
      </c>
      <c r="E2897" s="397" t="s">
        <v>145</v>
      </c>
      <c r="F2897" s="429" t="s">
        <v>12818</v>
      </c>
      <c r="G2897" s="430">
        <v>103795</v>
      </c>
      <c r="H2897" s="431" t="s">
        <v>1803</v>
      </c>
      <c r="I2897" s="430" t="s">
        <v>121</v>
      </c>
      <c r="J2897" s="396"/>
      <c r="K2897" s="432">
        <v>79.599999999999994</v>
      </c>
      <c r="L2897" s="396" t="s">
        <v>147</v>
      </c>
    </row>
    <row r="2898" spans="1:12">
      <c r="A2898" s="396"/>
      <c r="B2898" s="396"/>
      <c r="C2898" s="396"/>
      <c r="D2898" s="396" t="s">
        <v>1208</v>
      </c>
      <c r="E2898" s="397" t="s">
        <v>145</v>
      </c>
      <c r="F2898" s="429" t="s">
        <v>12818</v>
      </c>
      <c r="G2898" s="430">
        <v>103800</v>
      </c>
      <c r="H2898" s="431" t="s">
        <v>1807</v>
      </c>
      <c r="I2898" s="430" t="s">
        <v>1164</v>
      </c>
      <c r="J2898" s="396"/>
      <c r="K2898" s="432">
        <v>510.78</v>
      </c>
      <c r="L2898" s="396" t="s">
        <v>147</v>
      </c>
    </row>
    <row r="2899" spans="1:12">
      <c r="A2899" s="396"/>
      <c r="B2899" s="396"/>
      <c r="C2899" s="396"/>
      <c r="D2899" s="396" t="s">
        <v>1208</v>
      </c>
      <c r="E2899" s="397" t="s">
        <v>145</v>
      </c>
      <c r="F2899" s="429" t="s">
        <v>12818</v>
      </c>
      <c r="G2899" s="430">
        <v>103799</v>
      </c>
      <c r="H2899" s="431" t="s">
        <v>1806</v>
      </c>
      <c r="I2899" s="430" t="s">
        <v>1164</v>
      </c>
      <c r="J2899" s="396"/>
      <c r="K2899" s="432">
        <v>416.9</v>
      </c>
      <c r="L2899" s="396" t="s">
        <v>147</v>
      </c>
    </row>
    <row r="2900" spans="1:12">
      <c r="A2900" s="396"/>
      <c r="B2900" s="396"/>
      <c r="C2900" s="396"/>
      <c r="D2900" s="396" t="s">
        <v>1208</v>
      </c>
      <c r="E2900" s="397" t="s">
        <v>145</v>
      </c>
      <c r="F2900" s="429" t="s">
        <v>12818</v>
      </c>
      <c r="G2900" s="430">
        <v>104950</v>
      </c>
      <c r="H2900" s="431" t="s">
        <v>13274</v>
      </c>
      <c r="I2900" s="430" t="s">
        <v>1164</v>
      </c>
      <c r="J2900" s="396"/>
      <c r="K2900" s="432">
        <v>0</v>
      </c>
      <c r="L2900" s="396" t="s">
        <v>147</v>
      </c>
    </row>
    <row r="2901" spans="1:12">
      <c r="A2901" s="396"/>
      <c r="B2901" s="396"/>
      <c r="C2901" s="396"/>
      <c r="D2901" s="396" t="s">
        <v>1208</v>
      </c>
      <c r="E2901" s="397" t="s">
        <v>145</v>
      </c>
      <c r="F2901" s="429" t="s">
        <v>12818</v>
      </c>
      <c r="G2901" s="430">
        <v>104948</v>
      </c>
      <c r="H2901" s="431" t="s">
        <v>7035</v>
      </c>
      <c r="I2901" s="430" t="s">
        <v>1164</v>
      </c>
      <c r="J2901" s="396"/>
      <c r="K2901" s="432">
        <v>4.91</v>
      </c>
      <c r="L2901" s="396" t="s">
        <v>147</v>
      </c>
    </row>
    <row r="2902" spans="1:12">
      <c r="A2902" s="396"/>
      <c r="B2902" s="396"/>
      <c r="C2902" s="396"/>
      <c r="D2902" s="396" t="s">
        <v>1208</v>
      </c>
      <c r="E2902" s="397" t="s">
        <v>145</v>
      </c>
      <c r="F2902" s="429" t="s">
        <v>12818</v>
      </c>
      <c r="G2902" s="430">
        <v>104949</v>
      </c>
      <c r="H2902" s="431" t="s">
        <v>7744</v>
      </c>
      <c r="I2902" s="430" t="s">
        <v>1164</v>
      </c>
      <c r="J2902" s="396"/>
      <c r="K2902" s="432">
        <v>9.3000000000000007</v>
      </c>
      <c r="L2902" s="396" t="s">
        <v>147</v>
      </c>
    </row>
    <row r="2903" spans="1:12">
      <c r="A2903" s="396"/>
      <c r="B2903" s="396"/>
      <c r="C2903" s="396"/>
      <c r="D2903" s="396" t="s">
        <v>1208</v>
      </c>
      <c r="E2903" s="397" t="s">
        <v>145</v>
      </c>
      <c r="F2903" s="429" t="s">
        <v>12818</v>
      </c>
      <c r="G2903" s="430">
        <v>104947</v>
      </c>
      <c r="H2903" s="431" t="s">
        <v>7034</v>
      </c>
      <c r="I2903" s="430" t="s">
        <v>1164</v>
      </c>
      <c r="J2903" s="396"/>
      <c r="K2903" s="432">
        <v>10.98</v>
      </c>
      <c r="L2903" s="396" t="s">
        <v>147</v>
      </c>
    </row>
    <row r="2904" spans="1:12">
      <c r="A2904" s="396"/>
      <c r="B2904" s="396"/>
      <c r="C2904" s="396"/>
      <c r="D2904" s="396" t="s">
        <v>1208</v>
      </c>
      <c r="E2904" s="397" t="s">
        <v>145</v>
      </c>
      <c r="F2904" s="429" t="s">
        <v>12818</v>
      </c>
      <c r="G2904" s="430">
        <v>104325</v>
      </c>
      <c r="H2904" s="431" t="s">
        <v>13276</v>
      </c>
      <c r="I2904" s="430" t="s">
        <v>160</v>
      </c>
      <c r="J2904" s="396"/>
      <c r="K2904" s="432">
        <v>0</v>
      </c>
      <c r="L2904" s="396" t="s">
        <v>147</v>
      </c>
    </row>
    <row r="2905" spans="1:12">
      <c r="A2905" s="396"/>
      <c r="B2905" s="396"/>
      <c r="C2905" s="396"/>
      <c r="D2905" s="396" t="s">
        <v>1208</v>
      </c>
      <c r="E2905" s="397" t="s">
        <v>145</v>
      </c>
      <c r="F2905" s="429" t="s">
        <v>12818</v>
      </c>
      <c r="G2905" s="430">
        <v>104318</v>
      </c>
      <c r="H2905" s="431" t="s">
        <v>3178</v>
      </c>
      <c r="I2905" s="430" t="s">
        <v>160</v>
      </c>
      <c r="J2905" s="396"/>
      <c r="K2905" s="432">
        <v>6.46</v>
      </c>
      <c r="L2905" s="396" t="s">
        <v>147</v>
      </c>
    </row>
    <row r="2906" spans="1:12">
      <c r="A2906" s="396"/>
      <c r="B2906" s="396"/>
      <c r="C2906" s="396"/>
      <c r="D2906" s="396" t="s">
        <v>1415</v>
      </c>
      <c r="E2906" s="397" t="s">
        <v>145</v>
      </c>
      <c r="F2906" s="429" t="s">
        <v>13949</v>
      </c>
      <c r="G2906" s="430">
        <v>89867</v>
      </c>
      <c r="H2906" s="431" t="s">
        <v>2594</v>
      </c>
      <c r="I2906" s="430" t="s">
        <v>160</v>
      </c>
      <c r="J2906" s="396"/>
      <c r="K2906" s="432">
        <v>7.28</v>
      </c>
      <c r="L2906" s="396" t="s">
        <v>147</v>
      </c>
    </row>
    <row r="2907" spans="1:12">
      <c r="A2907" s="396"/>
      <c r="B2907" s="396"/>
      <c r="C2907" s="396"/>
      <c r="D2907" s="396" t="s">
        <v>2326</v>
      </c>
      <c r="E2907" s="397" t="s">
        <v>145</v>
      </c>
      <c r="F2907" s="429" t="s">
        <v>13277</v>
      </c>
      <c r="G2907" s="430">
        <v>104320</v>
      </c>
      <c r="H2907" s="431" t="s">
        <v>3180</v>
      </c>
      <c r="I2907" s="430" t="s">
        <v>160</v>
      </c>
      <c r="J2907" s="396"/>
      <c r="K2907" s="432">
        <v>10.69</v>
      </c>
      <c r="L2907" s="396" t="s">
        <v>147</v>
      </c>
    </row>
    <row r="2908" spans="1:12">
      <c r="A2908" s="396"/>
      <c r="B2908" s="396"/>
      <c r="C2908" s="396"/>
      <c r="D2908" s="396" t="s">
        <v>2326</v>
      </c>
      <c r="E2908" s="397" t="s">
        <v>145</v>
      </c>
      <c r="F2908" s="429" t="s">
        <v>13277</v>
      </c>
      <c r="G2908" s="430">
        <v>104317</v>
      </c>
      <c r="H2908" s="431" t="s">
        <v>3177</v>
      </c>
      <c r="I2908" s="430" t="s">
        <v>160</v>
      </c>
      <c r="J2908" s="396"/>
      <c r="K2908" s="432">
        <v>5.89</v>
      </c>
      <c r="L2908" s="396" t="s">
        <v>147</v>
      </c>
    </row>
    <row r="2909" spans="1:12">
      <c r="A2909" s="396"/>
      <c r="B2909" s="396"/>
      <c r="C2909" s="396"/>
      <c r="D2909" s="396" t="s">
        <v>2326</v>
      </c>
      <c r="E2909" s="397" t="s">
        <v>145</v>
      </c>
      <c r="F2909" s="429" t="s">
        <v>13277</v>
      </c>
      <c r="G2909" s="430">
        <v>89866</v>
      </c>
      <c r="H2909" s="431" t="s">
        <v>2593</v>
      </c>
      <c r="I2909" s="430" t="s">
        <v>160</v>
      </c>
      <c r="J2909" s="396"/>
      <c r="K2909" s="432">
        <v>6.46</v>
      </c>
      <c r="L2909" s="396" t="s">
        <v>147</v>
      </c>
    </row>
    <row r="2910" spans="1:12">
      <c r="A2910" s="396"/>
      <c r="B2910" s="396"/>
      <c r="C2910" s="396"/>
      <c r="D2910" s="396" t="s">
        <v>2326</v>
      </c>
      <c r="E2910" s="397" t="s">
        <v>145</v>
      </c>
      <c r="F2910" s="429" t="s">
        <v>13277</v>
      </c>
      <c r="G2910" s="430">
        <v>104319</v>
      </c>
      <c r="H2910" s="431" t="s">
        <v>3179</v>
      </c>
      <c r="I2910" s="430" t="s">
        <v>160</v>
      </c>
      <c r="J2910" s="396"/>
      <c r="K2910" s="432">
        <v>8.8800000000000008</v>
      </c>
      <c r="L2910" s="396" t="s">
        <v>147</v>
      </c>
    </row>
    <row r="2911" spans="1:12">
      <c r="A2911" s="396"/>
      <c r="B2911" s="396"/>
      <c r="C2911" s="396"/>
      <c r="D2911" s="396" t="s">
        <v>2326</v>
      </c>
      <c r="E2911" s="397" t="s">
        <v>145</v>
      </c>
      <c r="F2911" s="429" t="s">
        <v>13277</v>
      </c>
      <c r="G2911" s="430">
        <v>104321</v>
      </c>
      <c r="H2911" s="431" t="s">
        <v>3181</v>
      </c>
      <c r="I2911" s="430" t="s">
        <v>160</v>
      </c>
      <c r="J2911" s="396"/>
      <c r="K2911" s="432">
        <v>4.54</v>
      </c>
      <c r="L2911" s="396" t="s">
        <v>147</v>
      </c>
    </row>
    <row r="2912" spans="1:12">
      <c r="A2912" s="396"/>
      <c r="B2912" s="396"/>
      <c r="C2912" s="396"/>
      <c r="D2912" s="396" t="s">
        <v>1930</v>
      </c>
      <c r="E2912" s="397" t="s">
        <v>145</v>
      </c>
      <c r="F2912" s="429" t="s">
        <v>12976</v>
      </c>
      <c r="G2912" s="430">
        <v>89868</v>
      </c>
      <c r="H2912" s="431" t="s">
        <v>2595</v>
      </c>
      <c r="I2912" s="430" t="s">
        <v>160</v>
      </c>
      <c r="J2912" s="396"/>
      <c r="K2912" s="432">
        <v>4.95</v>
      </c>
      <c r="L2912" s="396" t="s">
        <v>147</v>
      </c>
    </row>
    <row r="2913" spans="1:12">
      <c r="A2913" s="396"/>
      <c r="B2913" s="396"/>
      <c r="C2913" s="396"/>
      <c r="D2913" s="396" t="s">
        <v>1930</v>
      </c>
      <c r="E2913" s="397" t="s">
        <v>145</v>
      </c>
      <c r="F2913" s="429" t="s">
        <v>12976</v>
      </c>
      <c r="G2913" s="430">
        <v>104322</v>
      </c>
      <c r="H2913" s="431" t="s">
        <v>3182</v>
      </c>
      <c r="I2913" s="430" t="s">
        <v>160</v>
      </c>
      <c r="J2913" s="396"/>
      <c r="K2913" s="432">
        <v>6.71</v>
      </c>
      <c r="L2913" s="396" t="s">
        <v>147</v>
      </c>
    </row>
    <row r="2914" spans="1:12">
      <c r="A2914" s="396"/>
      <c r="B2914" s="396"/>
      <c r="C2914" s="396"/>
      <c r="D2914" s="396" t="s">
        <v>3758</v>
      </c>
      <c r="E2914" s="397" t="s">
        <v>145</v>
      </c>
      <c r="F2914" s="429" t="s">
        <v>13086</v>
      </c>
      <c r="G2914" s="430">
        <v>104323</v>
      </c>
      <c r="H2914" s="431" t="s">
        <v>3183</v>
      </c>
      <c r="I2914" s="430" t="s">
        <v>160</v>
      </c>
      <c r="J2914" s="396"/>
      <c r="K2914" s="432">
        <v>8.25</v>
      </c>
      <c r="L2914" s="396" t="s">
        <v>147</v>
      </c>
    </row>
    <row r="2915" spans="1:12">
      <c r="A2915" s="396"/>
      <c r="B2915" s="396"/>
      <c r="C2915" s="396"/>
      <c r="D2915" s="396" t="s">
        <v>3758</v>
      </c>
      <c r="E2915" s="397" t="s">
        <v>145</v>
      </c>
      <c r="F2915" s="429" t="s">
        <v>13086</v>
      </c>
      <c r="G2915" s="430">
        <v>89869</v>
      </c>
      <c r="H2915" s="431" t="s">
        <v>2596</v>
      </c>
      <c r="I2915" s="430" t="s">
        <v>160</v>
      </c>
      <c r="J2915" s="396"/>
      <c r="K2915" s="432">
        <v>9</v>
      </c>
      <c r="L2915" s="396" t="s">
        <v>147</v>
      </c>
    </row>
    <row r="2916" spans="1:12">
      <c r="A2916" s="396"/>
      <c r="B2916" s="396"/>
      <c r="C2916" s="396"/>
      <c r="D2916" s="396" t="s">
        <v>3758</v>
      </c>
      <c r="E2916" s="397" t="s">
        <v>145</v>
      </c>
      <c r="F2916" s="429" t="s">
        <v>13086</v>
      </c>
      <c r="G2916" s="430">
        <v>104324</v>
      </c>
      <c r="H2916" s="431" t="s">
        <v>3184</v>
      </c>
      <c r="I2916" s="430" t="s">
        <v>160</v>
      </c>
      <c r="J2916" s="396"/>
      <c r="K2916" s="432">
        <v>12.61</v>
      </c>
      <c r="L2916" s="396" t="s">
        <v>147</v>
      </c>
    </row>
    <row r="2917" spans="1:12">
      <c r="A2917" s="396"/>
      <c r="B2917" s="396"/>
      <c r="C2917" s="396"/>
      <c r="D2917" s="396" t="s">
        <v>3758</v>
      </c>
      <c r="E2917" s="397" t="s">
        <v>145</v>
      </c>
      <c r="F2917" s="429" t="s">
        <v>13086</v>
      </c>
      <c r="G2917" s="430">
        <v>104315</v>
      </c>
      <c r="H2917" s="431" t="s">
        <v>6632</v>
      </c>
      <c r="I2917" s="430" t="s">
        <v>146</v>
      </c>
      <c r="J2917" s="396"/>
      <c r="K2917" s="432">
        <v>14.69</v>
      </c>
      <c r="L2917" s="396" t="s">
        <v>147</v>
      </c>
    </row>
    <row r="2918" spans="1:12">
      <c r="A2918" s="396"/>
      <c r="B2918" s="396"/>
      <c r="C2918" s="396"/>
      <c r="D2918" s="396" t="s">
        <v>1930</v>
      </c>
      <c r="E2918" s="397" t="s">
        <v>145</v>
      </c>
      <c r="F2918" s="429" t="s">
        <v>12976</v>
      </c>
      <c r="G2918" s="430">
        <v>89865</v>
      </c>
      <c r="H2918" s="431" t="s">
        <v>6607</v>
      </c>
      <c r="I2918" s="430" t="s">
        <v>146</v>
      </c>
      <c r="J2918" s="396"/>
      <c r="K2918" s="432">
        <v>15.76</v>
      </c>
      <c r="L2918" s="396" t="s">
        <v>147</v>
      </c>
    </row>
    <row r="2919" spans="1:12">
      <c r="A2919" s="396"/>
      <c r="B2919" s="396"/>
      <c r="C2919" s="396"/>
      <c r="D2919" s="396" t="s">
        <v>1930</v>
      </c>
      <c r="E2919" s="397" t="s">
        <v>145</v>
      </c>
      <c r="F2919" s="429" t="s">
        <v>12976</v>
      </c>
      <c r="G2919" s="430">
        <v>104316</v>
      </c>
      <c r="H2919" s="431" t="s">
        <v>6633</v>
      </c>
      <c r="I2919" s="430" t="s">
        <v>146</v>
      </c>
      <c r="J2919" s="396"/>
      <c r="K2919" s="432">
        <v>21.87</v>
      </c>
      <c r="L2919" s="396" t="s">
        <v>147</v>
      </c>
    </row>
    <row r="2920" spans="1:12">
      <c r="A2920" s="396"/>
      <c r="B2920" s="396"/>
      <c r="C2920" s="396"/>
      <c r="D2920" s="396" t="s">
        <v>3758</v>
      </c>
      <c r="E2920" s="397" t="s">
        <v>145</v>
      </c>
      <c r="F2920" s="429" t="s">
        <v>13086</v>
      </c>
      <c r="G2920" s="430">
        <v>102724</v>
      </c>
      <c r="H2920" s="431" t="s">
        <v>1202</v>
      </c>
      <c r="I2920" s="430" t="s">
        <v>160</v>
      </c>
      <c r="J2920" s="396"/>
      <c r="K2920" s="432">
        <v>29.85</v>
      </c>
      <c r="L2920" s="396" t="s">
        <v>147</v>
      </c>
    </row>
    <row r="2921" spans="1:12">
      <c r="A2921" s="396"/>
      <c r="B2921" s="396"/>
      <c r="C2921" s="396"/>
      <c r="D2921" s="396" t="s">
        <v>3758</v>
      </c>
      <c r="E2921" s="397" t="s">
        <v>145</v>
      </c>
      <c r="F2921" s="429" t="s">
        <v>13086</v>
      </c>
      <c r="G2921" s="430">
        <v>102726</v>
      </c>
      <c r="H2921" s="431" t="s">
        <v>1204</v>
      </c>
      <c r="I2921" s="430" t="s">
        <v>160</v>
      </c>
      <c r="J2921" s="396"/>
      <c r="K2921" s="432">
        <v>27.21</v>
      </c>
      <c r="L2921" s="396" t="s">
        <v>147</v>
      </c>
    </row>
    <row r="2922" spans="1:12">
      <c r="A2922" s="396"/>
      <c r="B2922" s="396"/>
      <c r="C2922" s="396"/>
      <c r="D2922" s="396" t="s">
        <v>3758</v>
      </c>
      <c r="E2922" s="397" t="s">
        <v>145</v>
      </c>
      <c r="F2922" s="429" t="s">
        <v>13086</v>
      </c>
      <c r="G2922" s="430">
        <v>102725</v>
      </c>
      <c r="H2922" s="431" t="s">
        <v>1203</v>
      </c>
      <c r="I2922" s="430" t="s">
        <v>160</v>
      </c>
      <c r="J2922" s="396"/>
      <c r="K2922" s="432">
        <v>29.18</v>
      </c>
      <c r="L2922" s="396" t="s">
        <v>147</v>
      </c>
    </row>
    <row r="2923" spans="1:12">
      <c r="A2923" s="396"/>
      <c r="B2923" s="396"/>
      <c r="C2923" s="396"/>
      <c r="D2923" s="396" t="s">
        <v>1930</v>
      </c>
      <c r="E2923" s="397" t="s">
        <v>145</v>
      </c>
      <c r="F2923" s="429" t="s">
        <v>12976</v>
      </c>
      <c r="G2923" s="430">
        <v>102722</v>
      </c>
      <c r="H2923" s="431" t="s">
        <v>1201</v>
      </c>
      <c r="I2923" s="430" t="s">
        <v>146</v>
      </c>
      <c r="J2923" s="396"/>
      <c r="K2923" s="432">
        <v>55.65</v>
      </c>
      <c r="L2923" s="396" t="s">
        <v>147</v>
      </c>
    </row>
    <row r="2924" spans="1:12">
      <c r="A2924" s="396"/>
      <c r="B2924" s="396"/>
      <c r="C2924" s="396"/>
      <c r="D2924" s="396" t="s">
        <v>3204</v>
      </c>
      <c r="E2924" s="397" t="s">
        <v>145</v>
      </c>
      <c r="F2924" s="429" t="s">
        <v>12976</v>
      </c>
      <c r="G2924" s="430">
        <v>102721</v>
      </c>
      <c r="H2924" s="431" t="s">
        <v>13278</v>
      </c>
      <c r="I2924" s="430" t="s">
        <v>146</v>
      </c>
      <c r="J2924" s="396"/>
      <c r="K2924" s="432">
        <v>0</v>
      </c>
      <c r="L2924" s="396" t="s">
        <v>147</v>
      </c>
    </row>
    <row r="2925" spans="1:12">
      <c r="A2925" s="396"/>
      <c r="B2925" s="396"/>
      <c r="C2925" s="396"/>
      <c r="D2925" s="396" t="s">
        <v>3758</v>
      </c>
      <c r="E2925" s="397" t="s">
        <v>145</v>
      </c>
      <c r="F2925" s="429" t="s">
        <v>13086</v>
      </c>
      <c r="G2925" s="430">
        <v>102723</v>
      </c>
      <c r="H2925" s="431" t="s">
        <v>6324</v>
      </c>
      <c r="I2925" s="430" t="s">
        <v>146</v>
      </c>
      <c r="J2925" s="396"/>
      <c r="K2925" s="432">
        <v>107.26</v>
      </c>
      <c r="L2925" s="396" t="s">
        <v>147</v>
      </c>
    </row>
    <row r="2926" spans="1:12">
      <c r="A2926" s="396"/>
      <c r="B2926" s="396"/>
      <c r="C2926" s="396"/>
      <c r="D2926" s="396" t="s">
        <v>3758</v>
      </c>
      <c r="E2926" s="397" t="s">
        <v>145</v>
      </c>
      <c r="F2926" s="429" t="s">
        <v>13086</v>
      </c>
      <c r="G2926" s="430">
        <v>102690</v>
      </c>
      <c r="H2926" s="431" t="s">
        <v>1189</v>
      </c>
      <c r="I2926" s="430" t="s">
        <v>146</v>
      </c>
      <c r="J2926" s="396"/>
      <c r="K2926" s="432">
        <v>66.61</v>
      </c>
      <c r="L2926" s="396" t="s">
        <v>147</v>
      </c>
    </row>
    <row r="2927" spans="1:12">
      <c r="A2927" s="396"/>
      <c r="B2927" s="396"/>
      <c r="C2927" s="396"/>
      <c r="D2927" s="396" t="s">
        <v>3758</v>
      </c>
      <c r="E2927" s="397" t="s">
        <v>145</v>
      </c>
      <c r="F2927" s="429" t="s">
        <v>13086</v>
      </c>
      <c r="G2927" s="430">
        <v>102688</v>
      </c>
      <c r="H2927" s="431" t="s">
        <v>6317</v>
      </c>
      <c r="I2927" s="430" t="s">
        <v>146</v>
      </c>
      <c r="J2927" s="396"/>
      <c r="K2927" s="432">
        <v>46.6</v>
      </c>
      <c r="L2927" s="396" t="s">
        <v>147</v>
      </c>
    </row>
    <row r="2928" spans="1:12">
      <c r="A2928" s="396"/>
      <c r="B2928" s="396"/>
      <c r="C2928" s="396"/>
      <c r="D2928" s="396" t="s">
        <v>4432</v>
      </c>
      <c r="E2928" s="397" t="s">
        <v>145</v>
      </c>
      <c r="F2928" s="429" t="s">
        <v>13822</v>
      </c>
      <c r="G2928" s="430">
        <v>102689</v>
      </c>
      <c r="H2928" s="431" t="s">
        <v>6318</v>
      </c>
      <c r="I2928" s="430" t="s">
        <v>146</v>
      </c>
      <c r="J2928" s="396"/>
      <c r="K2928" s="432">
        <v>99.27</v>
      </c>
      <c r="L2928" s="396" t="s">
        <v>147</v>
      </c>
    </row>
    <row r="2929" spans="1:12">
      <c r="A2929" s="396"/>
      <c r="B2929" s="396"/>
      <c r="C2929" s="396"/>
      <c r="D2929" s="396" t="s">
        <v>4562</v>
      </c>
      <c r="E2929" s="397" t="s">
        <v>145</v>
      </c>
      <c r="F2929" s="429" t="s">
        <v>13822</v>
      </c>
      <c r="G2929" s="430">
        <v>102693</v>
      </c>
      <c r="H2929" s="431" t="s">
        <v>6319</v>
      </c>
      <c r="I2929" s="430" t="s">
        <v>146</v>
      </c>
      <c r="J2929" s="396"/>
      <c r="K2929" s="432">
        <v>119.28</v>
      </c>
      <c r="L2929" s="396" t="s">
        <v>147</v>
      </c>
    </row>
    <row r="2930" spans="1:12">
      <c r="A2930" s="396"/>
      <c r="B2930" s="396"/>
      <c r="C2930" s="396"/>
      <c r="D2930" s="396" t="s">
        <v>4431</v>
      </c>
      <c r="E2930" s="397" t="s">
        <v>145</v>
      </c>
      <c r="F2930" s="429" t="s">
        <v>14045</v>
      </c>
      <c r="G2930" s="430">
        <v>102694</v>
      </c>
      <c r="H2930" s="431" t="s">
        <v>6320</v>
      </c>
      <c r="I2930" s="430" t="s">
        <v>146</v>
      </c>
      <c r="J2930" s="396"/>
      <c r="K2930" s="432">
        <v>93.22</v>
      </c>
      <c r="L2930" s="396" t="s">
        <v>147</v>
      </c>
    </row>
    <row r="2931" spans="1:12">
      <c r="A2931" s="396"/>
      <c r="B2931" s="396"/>
      <c r="C2931" s="396"/>
      <c r="D2931" s="396" t="s">
        <v>4562</v>
      </c>
      <c r="E2931" s="397" t="s">
        <v>145</v>
      </c>
      <c r="F2931" s="429" t="s">
        <v>13821</v>
      </c>
      <c r="G2931" s="430">
        <v>102697</v>
      </c>
      <c r="H2931" s="431" t="s">
        <v>6322</v>
      </c>
      <c r="I2931" s="430" t="s">
        <v>146</v>
      </c>
      <c r="J2931" s="396"/>
      <c r="K2931" s="432">
        <v>112.25</v>
      </c>
      <c r="L2931" s="396" t="s">
        <v>147</v>
      </c>
    </row>
    <row r="2932" spans="1:12">
      <c r="A2932" s="396"/>
      <c r="B2932" s="396"/>
      <c r="C2932" s="396"/>
      <c r="D2932" s="396" t="s">
        <v>4562</v>
      </c>
      <c r="E2932" s="397" t="s">
        <v>145</v>
      </c>
      <c r="F2932" s="429" t="s">
        <v>13821</v>
      </c>
      <c r="G2932" s="430">
        <v>102696</v>
      </c>
      <c r="H2932" s="431" t="s">
        <v>6321</v>
      </c>
      <c r="I2932" s="430" t="s">
        <v>146</v>
      </c>
      <c r="J2932" s="396"/>
      <c r="K2932" s="432">
        <v>145.77000000000001</v>
      </c>
      <c r="L2932" s="396" t="s">
        <v>147</v>
      </c>
    </row>
    <row r="2933" spans="1:12">
      <c r="A2933" s="396"/>
      <c r="B2933" s="396"/>
      <c r="C2933" s="396"/>
      <c r="D2933" s="396" t="s">
        <v>4562</v>
      </c>
      <c r="E2933" s="397" t="s">
        <v>145</v>
      </c>
      <c r="F2933" s="429" t="s">
        <v>13821</v>
      </c>
      <c r="G2933" s="430">
        <v>102703</v>
      </c>
      <c r="H2933" s="431" t="s">
        <v>6323</v>
      </c>
      <c r="I2933" s="430" t="s">
        <v>146</v>
      </c>
      <c r="J2933" s="396"/>
      <c r="K2933" s="432">
        <v>164.79</v>
      </c>
      <c r="L2933" s="396" t="s">
        <v>147</v>
      </c>
    </row>
    <row r="2934" spans="1:12">
      <c r="A2934" s="396"/>
      <c r="B2934" s="396"/>
      <c r="C2934" s="396"/>
      <c r="D2934" s="396" t="s">
        <v>4562</v>
      </c>
      <c r="E2934" s="397" t="s">
        <v>145</v>
      </c>
      <c r="F2934" s="429" t="s">
        <v>13821</v>
      </c>
      <c r="G2934" s="430">
        <v>102678</v>
      </c>
      <c r="H2934" s="431" t="s">
        <v>1181</v>
      </c>
      <c r="I2934" s="430" t="s">
        <v>146</v>
      </c>
      <c r="J2934" s="396"/>
      <c r="K2934" s="432">
        <v>142.22999999999999</v>
      </c>
      <c r="L2934" s="396" t="s">
        <v>147</v>
      </c>
    </row>
    <row r="2935" spans="1:12">
      <c r="A2935" s="396"/>
      <c r="B2935" s="396"/>
      <c r="C2935" s="396"/>
      <c r="D2935" s="396" t="s">
        <v>4562</v>
      </c>
      <c r="E2935" s="397" t="s">
        <v>145</v>
      </c>
      <c r="F2935" s="429" t="s">
        <v>13821</v>
      </c>
      <c r="G2935" s="430">
        <v>102679</v>
      </c>
      <c r="H2935" s="431" t="s">
        <v>1182</v>
      </c>
      <c r="I2935" s="430" t="s">
        <v>146</v>
      </c>
      <c r="J2935" s="396"/>
      <c r="K2935" s="432">
        <v>155.21</v>
      </c>
      <c r="L2935" s="396" t="s">
        <v>147</v>
      </c>
    </row>
    <row r="2936" spans="1:12">
      <c r="A2936" s="396"/>
      <c r="B2936" s="396"/>
      <c r="C2936" s="396"/>
      <c r="D2936" s="396" t="s">
        <v>4562</v>
      </c>
      <c r="E2936" s="397" t="s">
        <v>145</v>
      </c>
      <c r="F2936" s="429" t="s">
        <v>13821</v>
      </c>
      <c r="G2936" s="430">
        <v>102673</v>
      </c>
      <c r="H2936" s="431" t="s">
        <v>1177</v>
      </c>
      <c r="I2936" s="430" t="s">
        <v>146</v>
      </c>
      <c r="J2936" s="396"/>
      <c r="K2936" s="432">
        <v>188.98</v>
      </c>
      <c r="L2936" s="396" t="s">
        <v>147</v>
      </c>
    </row>
    <row r="2937" spans="1:12">
      <c r="A2937" s="396"/>
      <c r="B2937" s="396"/>
      <c r="C2937" s="396"/>
      <c r="D2937" s="396" t="s">
        <v>4562</v>
      </c>
      <c r="E2937" s="397" t="s">
        <v>145</v>
      </c>
      <c r="F2937" s="429" t="s">
        <v>13821</v>
      </c>
      <c r="G2937" s="430">
        <v>102677</v>
      </c>
      <c r="H2937" s="431" t="s">
        <v>1180</v>
      </c>
      <c r="I2937" s="430" t="s">
        <v>146</v>
      </c>
      <c r="J2937" s="396"/>
      <c r="K2937" s="432">
        <v>184.55</v>
      </c>
      <c r="L2937" s="396" t="s">
        <v>147</v>
      </c>
    </row>
    <row r="2938" spans="1:12">
      <c r="A2938" s="396"/>
      <c r="B2938" s="396"/>
      <c r="C2938" s="396"/>
      <c r="D2938" s="396" t="s">
        <v>3455</v>
      </c>
      <c r="E2938" s="397" t="s">
        <v>145</v>
      </c>
      <c r="F2938" s="429" t="s">
        <v>13821</v>
      </c>
      <c r="G2938" s="430">
        <v>102683</v>
      </c>
      <c r="H2938" s="431" t="s">
        <v>1185</v>
      </c>
      <c r="I2938" s="430" t="s">
        <v>146</v>
      </c>
      <c r="J2938" s="396"/>
      <c r="K2938" s="432">
        <v>198</v>
      </c>
      <c r="L2938" s="396" t="s">
        <v>147</v>
      </c>
    </row>
    <row r="2939" spans="1:12">
      <c r="A2939" s="396"/>
      <c r="B2939" s="396"/>
      <c r="C2939" s="396"/>
      <c r="D2939" s="396" t="s">
        <v>3680</v>
      </c>
      <c r="E2939" s="397" t="s">
        <v>145</v>
      </c>
      <c r="F2939" s="429" t="s">
        <v>13821</v>
      </c>
      <c r="G2939" s="430">
        <v>102687</v>
      </c>
      <c r="H2939" s="431" t="s">
        <v>1188</v>
      </c>
      <c r="I2939" s="430" t="s">
        <v>146</v>
      </c>
      <c r="J2939" s="396"/>
      <c r="K2939" s="432">
        <v>205.92</v>
      </c>
      <c r="L2939" s="396" t="s">
        <v>147</v>
      </c>
    </row>
    <row r="2940" spans="1:12">
      <c r="A2940" s="396"/>
      <c r="B2940" s="396"/>
      <c r="C2940" s="396"/>
      <c r="D2940" s="396" t="s">
        <v>3680</v>
      </c>
      <c r="E2940" s="397" t="s">
        <v>145</v>
      </c>
      <c r="F2940" s="429" t="s">
        <v>13821</v>
      </c>
      <c r="G2940" s="430">
        <v>102670</v>
      </c>
      <c r="H2940" s="431" t="s">
        <v>1175</v>
      </c>
      <c r="I2940" s="430" t="s">
        <v>146</v>
      </c>
      <c r="J2940" s="396"/>
      <c r="K2940" s="432">
        <v>131.33000000000001</v>
      </c>
      <c r="L2940" s="396" t="s">
        <v>147</v>
      </c>
    </row>
    <row r="2941" spans="1:12">
      <c r="A2941" s="396"/>
      <c r="B2941" s="396"/>
      <c r="C2941" s="396"/>
      <c r="D2941" s="396" t="s">
        <v>4562</v>
      </c>
      <c r="E2941" s="397" t="s">
        <v>145</v>
      </c>
      <c r="F2941" s="429" t="s">
        <v>13821</v>
      </c>
      <c r="G2941" s="430">
        <v>102674</v>
      </c>
      <c r="H2941" s="431" t="s">
        <v>1178</v>
      </c>
      <c r="I2941" s="430" t="s">
        <v>146</v>
      </c>
      <c r="J2941" s="396"/>
      <c r="K2941" s="432">
        <v>146.29</v>
      </c>
      <c r="L2941" s="396" t="s">
        <v>147</v>
      </c>
    </row>
    <row r="2942" spans="1:12">
      <c r="A2942" s="396"/>
      <c r="B2942" s="396"/>
      <c r="C2942" s="396"/>
      <c r="D2942" s="396" t="s">
        <v>543</v>
      </c>
      <c r="E2942" s="397" t="s">
        <v>145</v>
      </c>
      <c r="F2942" s="429" t="s">
        <v>12819</v>
      </c>
      <c r="G2942" s="430">
        <v>102680</v>
      </c>
      <c r="H2942" s="431" t="s">
        <v>1183</v>
      </c>
      <c r="I2942" s="430" t="s">
        <v>146</v>
      </c>
      <c r="J2942" s="396"/>
      <c r="K2942" s="432">
        <v>153.58000000000001</v>
      </c>
      <c r="L2942" s="396" t="s">
        <v>147</v>
      </c>
    </row>
    <row r="2943" spans="1:12">
      <c r="A2943" s="396"/>
      <c r="B2943" s="396"/>
      <c r="C2943" s="396"/>
      <c r="D2943" s="396" t="s">
        <v>543</v>
      </c>
      <c r="E2943" s="397" t="s">
        <v>145</v>
      </c>
      <c r="F2943" s="429" t="s">
        <v>12819</v>
      </c>
      <c r="G2943" s="430">
        <v>102684</v>
      </c>
      <c r="H2943" s="431" t="s">
        <v>1186</v>
      </c>
      <c r="I2943" s="430" t="s">
        <v>146</v>
      </c>
      <c r="J2943" s="396"/>
      <c r="K2943" s="432">
        <v>166.59</v>
      </c>
      <c r="L2943" s="396" t="s">
        <v>147</v>
      </c>
    </row>
    <row r="2944" spans="1:12">
      <c r="A2944" s="396"/>
      <c r="B2944" s="396"/>
      <c r="C2944" s="396"/>
      <c r="D2944" s="396" t="s">
        <v>411</v>
      </c>
      <c r="E2944" s="397" t="s">
        <v>145</v>
      </c>
      <c r="F2944" s="429" t="s">
        <v>12819</v>
      </c>
      <c r="G2944" s="430">
        <v>102672</v>
      </c>
      <c r="H2944" s="431" t="s">
        <v>1176</v>
      </c>
      <c r="I2944" s="430" t="s">
        <v>146</v>
      </c>
      <c r="J2944" s="396"/>
      <c r="K2944" s="432">
        <v>198.99</v>
      </c>
      <c r="L2944" s="396" t="s">
        <v>147</v>
      </c>
    </row>
    <row r="2945" spans="1:12">
      <c r="A2945" s="396"/>
      <c r="B2945" s="396"/>
      <c r="C2945" s="396"/>
      <c r="D2945" s="396" t="s">
        <v>277</v>
      </c>
      <c r="E2945" s="397" t="s">
        <v>145</v>
      </c>
      <c r="F2945" s="429" t="s">
        <v>12819</v>
      </c>
      <c r="G2945" s="430">
        <v>102676</v>
      </c>
      <c r="H2945" s="431" t="s">
        <v>1179</v>
      </c>
      <c r="I2945" s="430" t="s">
        <v>146</v>
      </c>
      <c r="J2945" s="396"/>
      <c r="K2945" s="432">
        <v>204.64</v>
      </c>
      <c r="L2945" s="396" t="s">
        <v>147</v>
      </c>
    </row>
    <row r="2946" spans="1:12">
      <c r="A2946" s="396"/>
      <c r="B2946" s="396"/>
      <c r="C2946" s="396"/>
      <c r="D2946" s="396" t="s">
        <v>543</v>
      </c>
      <c r="E2946" s="397" t="s">
        <v>145</v>
      </c>
      <c r="F2946" s="429" t="s">
        <v>12819</v>
      </c>
      <c r="G2946" s="430">
        <v>102681</v>
      </c>
      <c r="H2946" s="431" t="s">
        <v>1184</v>
      </c>
      <c r="I2946" s="430" t="s">
        <v>146</v>
      </c>
      <c r="J2946" s="396"/>
      <c r="K2946" s="432">
        <v>211.94</v>
      </c>
      <c r="L2946" s="396" t="s">
        <v>147</v>
      </c>
    </row>
    <row r="2947" spans="1:12">
      <c r="A2947" s="396"/>
      <c r="B2947" s="396"/>
      <c r="C2947" s="396"/>
      <c r="D2947" s="396" t="s">
        <v>3758</v>
      </c>
      <c r="E2947" s="397" t="s">
        <v>145</v>
      </c>
      <c r="F2947" s="429" t="s">
        <v>13086</v>
      </c>
      <c r="G2947" s="430">
        <v>102685</v>
      </c>
      <c r="H2947" s="431" t="s">
        <v>1187</v>
      </c>
      <c r="I2947" s="430" t="s">
        <v>146</v>
      </c>
      <c r="J2947" s="396"/>
      <c r="K2947" s="432">
        <v>224.94</v>
      </c>
      <c r="L2947" s="396" t="s">
        <v>147</v>
      </c>
    </row>
    <row r="2948" spans="1:12">
      <c r="A2948" s="396"/>
      <c r="B2948" s="396"/>
      <c r="C2948" s="396"/>
      <c r="D2948" s="396" t="s">
        <v>3758</v>
      </c>
      <c r="E2948" s="397" t="s">
        <v>145</v>
      </c>
      <c r="F2948" s="429" t="s">
        <v>13086</v>
      </c>
      <c r="G2948" s="430">
        <v>102664</v>
      </c>
      <c r="H2948" s="431" t="s">
        <v>1170</v>
      </c>
      <c r="I2948" s="430" t="s">
        <v>146</v>
      </c>
      <c r="J2948" s="396"/>
      <c r="K2948" s="432">
        <v>50.68</v>
      </c>
      <c r="L2948" s="396" t="s">
        <v>147</v>
      </c>
    </row>
    <row r="2949" spans="1:12">
      <c r="A2949" s="396"/>
      <c r="B2949" s="396"/>
      <c r="C2949" s="396"/>
      <c r="D2949" s="396" t="s">
        <v>3758</v>
      </c>
      <c r="E2949" s="397" t="s">
        <v>145</v>
      </c>
      <c r="F2949" s="429" t="s">
        <v>13086</v>
      </c>
      <c r="G2949" s="430">
        <v>102665</v>
      </c>
      <c r="H2949" s="431" t="s">
        <v>1171</v>
      </c>
      <c r="I2949" s="430" t="s">
        <v>146</v>
      </c>
      <c r="J2949" s="396"/>
      <c r="K2949" s="432">
        <v>23.76</v>
      </c>
      <c r="L2949" s="396" t="s">
        <v>147</v>
      </c>
    </row>
    <row r="2950" spans="1:12">
      <c r="A2950" s="396"/>
      <c r="B2950" s="396"/>
      <c r="C2950" s="396"/>
      <c r="D2950" s="396" t="s">
        <v>3758</v>
      </c>
      <c r="E2950" s="397" t="s">
        <v>145</v>
      </c>
      <c r="F2950" s="429" t="s">
        <v>13086</v>
      </c>
      <c r="G2950" s="430">
        <v>102663</v>
      </c>
      <c r="H2950" s="431" t="s">
        <v>1169</v>
      </c>
      <c r="I2950" s="430" t="s">
        <v>146</v>
      </c>
      <c r="J2950" s="396"/>
      <c r="K2950" s="432">
        <v>73.52</v>
      </c>
      <c r="L2950" s="396" t="s">
        <v>147</v>
      </c>
    </row>
    <row r="2951" spans="1:12">
      <c r="A2951" s="396"/>
      <c r="B2951" s="396"/>
      <c r="C2951" s="396"/>
      <c r="D2951" s="396" t="s">
        <v>3204</v>
      </c>
      <c r="E2951" s="397" t="s">
        <v>145</v>
      </c>
      <c r="F2951" s="429" t="s">
        <v>12976</v>
      </c>
      <c r="G2951" s="430">
        <v>102669</v>
      </c>
      <c r="H2951" s="431" t="s">
        <v>1174</v>
      </c>
      <c r="I2951" s="430" t="s">
        <v>146</v>
      </c>
      <c r="J2951" s="396"/>
      <c r="K2951" s="432">
        <v>94.6</v>
      </c>
      <c r="L2951" s="396" t="s">
        <v>147</v>
      </c>
    </row>
    <row r="2952" spans="1:12">
      <c r="A2952" s="396"/>
      <c r="B2952" s="396"/>
      <c r="C2952" s="396"/>
      <c r="D2952" s="396" t="s">
        <v>3204</v>
      </c>
      <c r="E2952" s="397" t="s">
        <v>145</v>
      </c>
      <c r="F2952" s="429" t="s">
        <v>12976</v>
      </c>
      <c r="G2952" s="430">
        <v>102661</v>
      </c>
      <c r="H2952" s="431" t="s">
        <v>1167</v>
      </c>
      <c r="I2952" s="430" t="s">
        <v>146</v>
      </c>
      <c r="J2952" s="396"/>
      <c r="K2952" s="432">
        <v>40.880000000000003</v>
      </c>
      <c r="L2952" s="396" t="s">
        <v>147</v>
      </c>
    </row>
    <row r="2953" spans="1:12">
      <c r="A2953" s="396"/>
      <c r="B2953" s="396"/>
      <c r="C2953" s="396"/>
      <c r="D2953" s="396" t="s">
        <v>3758</v>
      </c>
      <c r="E2953" s="397" t="s">
        <v>145</v>
      </c>
      <c r="F2953" s="429" t="s">
        <v>13086</v>
      </c>
      <c r="G2953" s="430">
        <v>102666</v>
      </c>
      <c r="H2953" s="431" t="s">
        <v>1172</v>
      </c>
      <c r="I2953" s="430" t="s">
        <v>146</v>
      </c>
      <c r="J2953" s="396"/>
      <c r="K2953" s="432">
        <v>60.89</v>
      </c>
      <c r="L2953" s="396" t="s">
        <v>147</v>
      </c>
    </row>
    <row r="2954" spans="1:12">
      <c r="A2954" s="396"/>
      <c r="B2954" s="396"/>
      <c r="C2954" s="396"/>
      <c r="D2954" s="396" t="s">
        <v>3758</v>
      </c>
      <c r="E2954" s="397" t="s">
        <v>145</v>
      </c>
      <c r="F2954" s="429" t="s">
        <v>13086</v>
      </c>
      <c r="G2954" s="430">
        <v>102662</v>
      </c>
      <c r="H2954" s="431" t="s">
        <v>1168</v>
      </c>
      <c r="I2954" s="430" t="s">
        <v>146</v>
      </c>
      <c r="J2954" s="396"/>
      <c r="K2954" s="432">
        <v>95.94</v>
      </c>
      <c r="L2954" s="396" t="s">
        <v>147</v>
      </c>
    </row>
    <row r="2955" spans="1:12">
      <c r="A2955" s="396"/>
      <c r="B2955" s="396"/>
      <c r="C2955" s="396"/>
      <c r="D2955" s="396" t="s">
        <v>3758</v>
      </c>
      <c r="E2955" s="397" t="s">
        <v>145</v>
      </c>
      <c r="F2955" s="429" t="s">
        <v>13086</v>
      </c>
      <c r="G2955" s="430">
        <v>102668</v>
      </c>
      <c r="H2955" s="431" t="s">
        <v>1173</v>
      </c>
      <c r="I2955" s="430" t="s">
        <v>146</v>
      </c>
      <c r="J2955" s="396"/>
      <c r="K2955" s="432">
        <v>115.95</v>
      </c>
      <c r="L2955" s="396" t="s">
        <v>147</v>
      </c>
    </row>
    <row r="2956" spans="1:12">
      <c r="A2956" s="396"/>
      <c r="B2956" s="396"/>
      <c r="C2956" s="396"/>
      <c r="D2956" s="396" t="s">
        <v>3758</v>
      </c>
      <c r="E2956" s="397" t="s">
        <v>145</v>
      </c>
      <c r="F2956" s="429" t="s">
        <v>13086</v>
      </c>
      <c r="G2956" s="430">
        <v>102718</v>
      </c>
      <c r="H2956" s="431" t="s">
        <v>1199</v>
      </c>
      <c r="I2956" s="430" t="s">
        <v>1164</v>
      </c>
      <c r="J2956" s="396"/>
      <c r="K2956" s="432">
        <v>186.41</v>
      </c>
      <c r="L2956" s="396" t="s">
        <v>147</v>
      </c>
    </row>
    <row r="2957" spans="1:12">
      <c r="A2957" s="396"/>
      <c r="B2957" s="396"/>
      <c r="C2957" s="396"/>
      <c r="D2957" s="396" t="s">
        <v>3204</v>
      </c>
      <c r="E2957" s="397" t="s">
        <v>145</v>
      </c>
      <c r="F2957" s="429" t="s">
        <v>12976</v>
      </c>
      <c r="G2957" s="430">
        <v>102716</v>
      </c>
      <c r="H2957" s="431" t="s">
        <v>1197</v>
      </c>
      <c r="I2957" s="430" t="s">
        <v>1164</v>
      </c>
      <c r="J2957" s="396"/>
      <c r="K2957" s="432">
        <v>178.46</v>
      </c>
      <c r="L2957" s="396" t="s">
        <v>147</v>
      </c>
    </row>
    <row r="2958" spans="1:12">
      <c r="A2958" s="396"/>
      <c r="B2958" s="396"/>
      <c r="C2958" s="396"/>
      <c r="D2958" s="396" t="s">
        <v>3204</v>
      </c>
      <c r="E2958" s="397" t="s">
        <v>145</v>
      </c>
      <c r="F2958" s="429" t="s">
        <v>12976</v>
      </c>
      <c r="G2958" s="430">
        <v>102719</v>
      </c>
      <c r="H2958" s="431" t="s">
        <v>1200</v>
      </c>
      <c r="I2958" s="430" t="s">
        <v>1164</v>
      </c>
      <c r="J2958" s="396"/>
      <c r="K2958" s="432">
        <v>140.96</v>
      </c>
      <c r="L2958" s="396" t="s">
        <v>147</v>
      </c>
    </row>
    <row r="2959" spans="1:12">
      <c r="A2959" s="396"/>
      <c r="B2959" s="396"/>
      <c r="C2959" s="396"/>
      <c r="D2959" s="396" t="s">
        <v>3204</v>
      </c>
      <c r="E2959" s="397" t="s">
        <v>145</v>
      </c>
      <c r="F2959" s="429" t="s">
        <v>12976</v>
      </c>
      <c r="G2959" s="430">
        <v>102717</v>
      </c>
      <c r="H2959" s="431" t="s">
        <v>1198</v>
      </c>
      <c r="I2959" s="430" t="s">
        <v>1164</v>
      </c>
      <c r="J2959" s="396"/>
      <c r="K2959" s="432">
        <v>133.01</v>
      </c>
      <c r="L2959" s="396" t="s">
        <v>147</v>
      </c>
    </row>
    <row r="2960" spans="1:12">
      <c r="A2960" s="396"/>
      <c r="B2960" s="396"/>
      <c r="C2960" s="396"/>
      <c r="D2960" s="396" t="s">
        <v>3204</v>
      </c>
      <c r="E2960" s="397" t="s">
        <v>145</v>
      </c>
      <c r="F2960" s="429" t="s">
        <v>12976</v>
      </c>
      <c r="G2960" s="430">
        <v>102720</v>
      </c>
      <c r="H2960" s="431" t="s">
        <v>13279</v>
      </c>
      <c r="I2960" s="430" t="s">
        <v>121</v>
      </c>
      <c r="J2960" s="396"/>
      <c r="K2960" s="432">
        <v>0</v>
      </c>
      <c r="L2960" s="396" t="s">
        <v>147</v>
      </c>
    </row>
    <row r="2961" spans="1:12">
      <c r="A2961" s="396"/>
      <c r="B2961" s="396"/>
      <c r="C2961" s="396"/>
      <c r="D2961" s="396" t="s">
        <v>3758</v>
      </c>
      <c r="E2961" s="397" t="s">
        <v>145</v>
      </c>
      <c r="F2961" s="429" t="s">
        <v>13086</v>
      </c>
      <c r="G2961" s="430">
        <v>102713</v>
      </c>
      <c r="H2961" s="431" t="s">
        <v>1195</v>
      </c>
      <c r="I2961" s="430" t="s">
        <v>121</v>
      </c>
      <c r="J2961" s="396"/>
      <c r="K2961" s="432">
        <v>14.36</v>
      </c>
      <c r="L2961" s="396" t="s">
        <v>147</v>
      </c>
    </row>
    <row r="2962" spans="1:12">
      <c r="A2962" s="396"/>
      <c r="B2962" s="396"/>
      <c r="C2962" s="396"/>
      <c r="D2962" s="396" t="s">
        <v>3758</v>
      </c>
      <c r="E2962" s="397" t="s">
        <v>145</v>
      </c>
      <c r="F2962" s="429" t="s">
        <v>13086</v>
      </c>
      <c r="G2962" s="430">
        <v>102715</v>
      </c>
      <c r="H2962" s="431" t="s">
        <v>1196</v>
      </c>
      <c r="I2962" s="430" t="s">
        <v>121</v>
      </c>
      <c r="J2962" s="396"/>
      <c r="K2962" s="432">
        <v>28.54</v>
      </c>
      <c r="L2962" s="396" t="s">
        <v>147</v>
      </c>
    </row>
    <row r="2963" spans="1:12">
      <c r="A2963" s="396"/>
      <c r="B2963" s="396"/>
      <c r="C2963" s="396"/>
      <c r="D2963" s="396" t="s">
        <v>3758</v>
      </c>
      <c r="E2963" s="397" t="s">
        <v>145</v>
      </c>
      <c r="F2963" s="429" t="s">
        <v>13086</v>
      </c>
      <c r="G2963" s="430">
        <v>103653</v>
      </c>
      <c r="H2963" s="431" t="s">
        <v>1205</v>
      </c>
      <c r="I2963" s="430" t="s">
        <v>121</v>
      </c>
      <c r="J2963" s="396"/>
      <c r="K2963" s="432">
        <v>34.11</v>
      </c>
      <c r="L2963" s="396" t="s">
        <v>147</v>
      </c>
    </row>
    <row r="2964" spans="1:12">
      <c r="A2964" s="396"/>
      <c r="B2964" s="396"/>
      <c r="C2964" s="396"/>
      <c r="D2964" s="396" t="s">
        <v>3758</v>
      </c>
      <c r="E2964" s="397" t="s">
        <v>145</v>
      </c>
      <c r="F2964" s="429" t="s">
        <v>13086</v>
      </c>
      <c r="G2964" s="430">
        <v>102712</v>
      </c>
      <c r="H2964" s="431" t="s">
        <v>1194</v>
      </c>
      <c r="I2964" s="430" t="s">
        <v>121</v>
      </c>
      <c r="J2964" s="396"/>
      <c r="K2964" s="432">
        <v>10.43</v>
      </c>
      <c r="L2964" s="396" t="s">
        <v>147</v>
      </c>
    </row>
    <row r="2965" spans="1:12">
      <c r="A2965" s="396"/>
      <c r="B2965" s="396"/>
      <c r="C2965" s="396"/>
      <c r="D2965" s="396" t="s">
        <v>3204</v>
      </c>
      <c r="E2965" s="397" t="s">
        <v>145</v>
      </c>
      <c r="F2965" s="429" t="s">
        <v>12976</v>
      </c>
      <c r="G2965" s="430">
        <v>102711</v>
      </c>
      <c r="H2965" s="431" t="s">
        <v>13280</v>
      </c>
      <c r="I2965" s="430" t="s">
        <v>160</v>
      </c>
      <c r="J2965" s="396"/>
      <c r="K2965" s="432">
        <v>74.400000000000006</v>
      </c>
      <c r="L2965" s="396" t="s">
        <v>147</v>
      </c>
    </row>
    <row r="2966" spans="1:12">
      <c r="A2966" s="396"/>
      <c r="B2966" s="396"/>
      <c r="C2966" s="396"/>
      <c r="D2966" s="396" t="s">
        <v>3204</v>
      </c>
      <c r="E2966" s="397" t="s">
        <v>145</v>
      </c>
      <c r="F2966" s="429" t="s">
        <v>12976</v>
      </c>
      <c r="G2966" s="430">
        <v>102710</v>
      </c>
      <c r="H2966" s="431" t="s">
        <v>1193</v>
      </c>
      <c r="I2966" s="430" t="s">
        <v>160</v>
      </c>
      <c r="J2966" s="396"/>
      <c r="K2966" s="432">
        <v>56.27</v>
      </c>
      <c r="L2966" s="396" t="s">
        <v>147</v>
      </c>
    </row>
    <row r="2967" spans="1:12">
      <c r="A2967" s="396"/>
      <c r="B2967" s="396"/>
      <c r="C2967" s="396"/>
      <c r="D2967" s="396" t="s">
        <v>3758</v>
      </c>
      <c r="E2967" s="397" t="s">
        <v>145</v>
      </c>
      <c r="F2967" s="429" t="s">
        <v>13086</v>
      </c>
      <c r="G2967" s="430">
        <v>102709</v>
      </c>
      <c r="H2967" s="431" t="s">
        <v>13281</v>
      </c>
      <c r="I2967" s="430" t="s">
        <v>160</v>
      </c>
      <c r="J2967" s="396"/>
      <c r="K2967" s="432">
        <v>0</v>
      </c>
      <c r="L2967" s="396" t="s">
        <v>147</v>
      </c>
    </row>
    <row r="2968" spans="1:12">
      <c r="A2968" s="396"/>
      <c r="B2968" s="396"/>
      <c r="C2968" s="396"/>
      <c r="D2968" s="396" t="s">
        <v>3758</v>
      </c>
      <c r="E2968" s="397" t="s">
        <v>145</v>
      </c>
      <c r="F2968" s="429" t="s">
        <v>13086</v>
      </c>
      <c r="G2968" s="430">
        <v>102708</v>
      </c>
      <c r="H2968" s="431" t="s">
        <v>13282</v>
      </c>
      <c r="I2968" s="430" t="s">
        <v>160</v>
      </c>
      <c r="J2968" s="396"/>
      <c r="K2968" s="432">
        <v>22.6</v>
      </c>
      <c r="L2968" s="396" t="s">
        <v>147</v>
      </c>
    </row>
    <row r="2969" spans="1:12">
      <c r="A2969" s="396"/>
      <c r="B2969" s="396"/>
      <c r="C2969" s="396"/>
      <c r="D2969" s="396" t="s">
        <v>3758</v>
      </c>
      <c r="E2969" s="397" t="s">
        <v>145</v>
      </c>
      <c r="F2969" s="429" t="s">
        <v>13086</v>
      </c>
      <c r="G2969" s="430">
        <v>102707</v>
      </c>
      <c r="H2969" s="431" t="s">
        <v>1192</v>
      </c>
      <c r="I2969" s="430" t="s">
        <v>146</v>
      </c>
      <c r="J2969" s="396"/>
      <c r="K2969" s="432">
        <v>48.35</v>
      </c>
      <c r="L2969" s="396" t="s">
        <v>147</v>
      </c>
    </row>
    <row r="2970" spans="1:12">
      <c r="A2970" s="396"/>
      <c r="B2970" s="396"/>
      <c r="C2970" s="396"/>
      <c r="D2970" s="396" t="s">
        <v>3758</v>
      </c>
      <c r="E2970" s="397" t="s">
        <v>145</v>
      </c>
      <c r="F2970" s="429" t="s">
        <v>13086</v>
      </c>
      <c r="G2970" s="430">
        <v>102704</v>
      </c>
      <c r="H2970" s="431" t="s">
        <v>1190</v>
      </c>
      <c r="I2970" s="430" t="s">
        <v>146</v>
      </c>
      <c r="J2970" s="396"/>
      <c r="K2970" s="432">
        <v>11</v>
      </c>
      <c r="L2970" s="396" t="s">
        <v>147</v>
      </c>
    </row>
    <row r="2971" spans="1:12">
      <c r="A2971" s="396"/>
      <c r="B2971" s="396"/>
      <c r="C2971" s="396"/>
      <c r="D2971" s="396" t="s">
        <v>3204</v>
      </c>
      <c r="E2971" s="397" t="s">
        <v>145</v>
      </c>
      <c r="F2971" s="429" t="s">
        <v>12976</v>
      </c>
      <c r="G2971" s="430">
        <v>102705</v>
      </c>
      <c r="H2971" s="431" t="s">
        <v>1191</v>
      </c>
      <c r="I2971" s="430" t="s">
        <v>146</v>
      </c>
      <c r="J2971" s="396"/>
      <c r="K2971" s="432">
        <v>62.61</v>
      </c>
      <c r="L2971" s="396" t="s">
        <v>147</v>
      </c>
    </row>
    <row r="2972" spans="1:12">
      <c r="A2972" s="396"/>
      <c r="B2972" s="396"/>
      <c r="C2972" s="396"/>
      <c r="D2972" s="396" t="s">
        <v>3204</v>
      </c>
      <c r="E2972" s="397" t="s">
        <v>145</v>
      </c>
      <c r="F2972" s="429" t="s">
        <v>12976</v>
      </c>
      <c r="G2972" s="430">
        <v>98333</v>
      </c>
      <c r="H2972" s="431" t="s">
        <v>13284</v>
      </c>
      <c r="I2972" s="430" t="s">
        <v>121</v>
      </c>
      <c r="J2972" s="396"/>
      <c r="K2972" s="432">
        <v>0</v>
      </c>
      <c r="L2972" s="396" t="s">
        <v>147</v>
      </c>
    </row>
    <row r="2973" spans="1:12">
      <c r="A2973" s="396"/>
      <c r="B2973" s="396"/>
      <c r="C2973" s="396"/>
      <c r="D2973" s="396" t="s">
        <v>3758</v>
      </c>
      <c r="E2973" s="397" t="s">
        <v>145</v>
      </c>
      <c r="F2973" s="429" t="s">
        <v>13086</v>
      </c>
      <c r="G2973" s="430">
        <v>98332</v>
      </c>
      <c r="H2973" s="431" t="s">
        <v>13285</v>
      </c>
      <c r="I2973" s="430" t="s">
        <v>121</v>
      </c>
      <c r="J2973" s="396"/>
      <c r="K2973" s="432">
        <v>0</v>
      </c>
      <c r="L2973" s="396" t="s">
        <v>147</v>
      </c>
    </row>
    <row r="2974" spans="1:12">
      <c r="A2974" s="396"/>
      <c r="B2974" s="396"/>
      <c r="C2974" s="396"/>
      <c r="D2974" s="396" t="s">
        <v>3758</v>
      </c>
      <c r="E2974" s="397" t="s">
        <v>145</v>
      </c>
      <c r="F2974" s="429" t="s">
        <v>13086</v>
      </c>
      <c r="G2974" s="430">
        <v>98331</v>
      </c>
      <c r="H2974" s="431" t="s">
        <v>13286</v>
      </c>
      <c r="I2974" s="430" t="s">
        <v>121</v>
      </c>
      <c r="J2974" s="396"/>
      <c r="K2974" s="432">
        <v>0</v>
      </c>
      <c r="L2974" s="396" t="s">
        <v>147</v>
      </c>
    </row>
    <row r="2975" spans="1:12">
      <c r="A2975" s="396"/>
      <c r="B2975" s="396"/>
      <c r="C2975" s="396"/>
      <c r="D2975" s="396" t="s">
        <v>3758</v>
      </c>
      <c r="E2975" s="397" t="s">
        <v>145</v>
      </c>
      <c r="F2975" s="429" t="s">
        <v>13086</v>
      </c>
      <c r="G2975" s="430">
        <v>98327</v>
      </c>
      <c r="H2975" s="431" t="s">
        <v>13287</v>
      </c>
      <c r="I2975" s="430" t="s">
        <v>121</v>
      </c>
      <c r="J2975" s="396"/>
      <c r="K2975" s="432">
        <v>0</v>
      </c>
      <c r="L2975" s="396" t="s">
        <v>147</v>
      </c>
    </row>
    <row r="2976" spans="1:12">
      <c r="A2976" s="396"/>
      <c r="B2976" s="396"/>
      <c r="C2976" s="396"/>
      <c r="D2976" s="396" t="s">
        <v>3758</v>
      </c>
      <c r="E2976" s="397" t="s">
        <v>145</v>
      </c>
      <c r="F2976" s="429" t="s">
        <v>13086</v>
      </c>
      <c r="G2976" s="430">
        <v>98326</v>
      </c>
      <c r="H2976" s="431" t="s">
        <v>13288</v>
      </c>
      <c r="I2976" s="430" t="s">
        <v>121</v>
      </c>
      <c r="J2976" s="396"/>
      <c r="K2976" s="432">
        <v>0</v>
      </c>
      <c r="L2976" s="396" t="s">
        <v>147</v>
      </c>
    </row>
    <row r="2977" spans="1:12">
      <c r="A2977" s="396"/>
      <c r="B2977" s="396"/>
      <c r="C2977" s="396"/>
      <c r="D2977" s="396" t="s">
        <v>3204</v>
      </c>
      <c r="E2977" s="397" t="s">
        <v>145</v>
      </c>
      <c r="F2977" s="429" t="s">
        <v>12976</v>
      </c>
      <c r="G2977" s="430">
        <v>98325</v>
      </c>
      <c r="H2977" s="431" t="s">
        <v>13289</v>
      </c>
      <c r="I2977" s="430" t="s">
        <v>121</v>
      </c>
      <c r="J2977" s="396"/>
      <c r="K2977" s="432">
        <v>0</v>
      </c>
      <c r="L2977" s="396" t="s">
        <v>147</v>
      </c>
    </row>
    <row r="2978" spans="1:12">
      <c r="A2978" s="396"/>
      <c r="B2978" s="396"/>
      <c r="C2978" s="396"/>
      <c r="D2978" s="396" t="s">
        <v>3204</v>
      </c>
      <c r="E2978" s="397" t="s">
        <v>145</v>
      </c>
      <c r="F2978" s="429" t="s">
        <v>12976</v>
      </c>
      <c r="G2978" s="430">
        <v>98370</v>
      </c>
      <c r="H2978" s="431" t="s">
        <v>13290</v>
      </c>
      <c r="I2978" s="430" t="s">
        <v>121</v>
      </c>
      <c r="J2978" s="396"/>
      <c r="K2978" s="432">
        <v>0</v>
      </c>
      <c r="L2978" s="396" t="s">
        <v>147</v>
      </c>
    </row>
    <row r="2979" spans="1:12">
      <c r="A2979" s="396"/>
      <c r="B2979" s="396"/>
      <c r="C2979" s="396"/>
      <c r="D2979" s="396" t="s">
        <v>3758</v>
      </c>
      <c r="E2979" s="397" t="s">
        <v>145</v>
      </c>
      <c r="F2979" s="429" t="s">
        <v>13086</v>
      </c>
      <c r="G2979" s="430">
        <v>98389</v>
      </c>
      <c r="H2979" s="431" t="s">
        <v>13291</v>
      </c>
      <c r="I2979" s="430" t="s">
        <v>160</v>
      </c>
      <c r="J2979" s="396"/>
      <c r="K2979" s="432">
        <v>0</v>
      </c>
      <c r="L2979" s="396" t="s">
        <v>147</v>
      </c>
    </row>
    <row r="2980" spans="1:12">
      <c r="A2980" s="396"/>
      <c r="B2980" s="396"/>
      <c r="C2980" s="396"/>
      <c r="D2980" s="396" t="s">
        <v>3758</v>
      </c>
      <c r="E2980" s="397" t="s">
        <v>145</v>
      </c>
      <c r="F2980" s="429" t="s">
        <v>13086</v>
      </c>
      <c r="G2980" s="430">
        <v>98390</v>
      </c>
      <c r="H2980" s="431" t="s">
        <v>13292</v>
      </c>
      <c r="I2980" s="430" t="s">
        <v>160</v>
      </c>
      <c r="J2980" s="396"/>
      <c r="K2980" s="432">
        <v>0</v>
      </c>
      <c r="L2980" s="396" t="s">
        <v>147</v>
      </c>
    </row>
    <row r="2981" spans="1:12">
      <c r="A2981" s="396"/>
      <c r="B2981" s="396"/>
      <c r="C2981" s="396"/>
      <c r="D2981" s="396" t="s">
        <v>3758</v>
      </c>
      <c r="E2981" s="397" t="s">
        <v>145</v>
      </c>
      <c r="F2981" s="429" t="s">
        <v>13086</v>
      </c>
      <c r="G2981" s="430">
        <v>98391</v>
      </c>
      <c r="H2981" s="431" t="s">
        <v>13293</v>
      </c>
      <c r="I2981" s="430" t="s">
        <v>160</v>
      </c>
      <c r="J2981" s="396"/>
      <c r="K2981" s="432">
        <v>0</v>
      </c>
      <c r="L2981" s="396" t="s">
        <v>147</v>
      </c>
    </row>
    <row r="2982" spans="1:12">
      <c r="A2982" s="396"/>
      <c r="B2982" s="396"/>
      <c r="C2982" s="396"/>
      <c r="D2982" s="396" t="s">
        <v>3758</v>
      </c>
      <c r="E2982" s="397" t="s">
        <v>145</v>
      </c>
      <c r="F2982" s="429" t="s">
        <v>13086</v>
      </c>
      <c r="G2982" s="430">
        <v>98392</v>
      </c>
      <c r="H2982" s="431" t="s">
        <v>13294</v>
      </c>
      <c r="I2982" s="430" t="s">
        <v>160</v>
      </c>
      <c r="J2982" s="396"/>
      <c r="K2982" s="432">
        <v>0</v>
      </c>
      <c r="L2982" s="396" t="s">
        <v>147</v>
      </c>
    </row>
    <row r="2983" spans="1:12">
      <c r="A2983" s="396"/>
      <c r="B2983" s="396"/>
      <c r="C2983" s="396"/>
      <c r="D2983" s="396" t="s">
        <v>3204</v>
      </c>
      <c r="E2983" s="397" t="s">
        <v>145</v>
      </c>
      <c r="F2983" s="429" t="s">
        <v>12976</v>
      </c>
      <c r="G2983" s="430">
        <v>98393</v>
      </c>
      <c r="H2983" s="431" t="s">
        <v>13295</v>
      </c>
      <c r="I2983" s="430" t="s">
        <v>160</v>
      </c>
      <c r="J2983" s="396"/>
      <c r="K2983" s="432">
        <v>0</v>
      </c>
      <c r="L2983" s="396" t="s">
        <v>147</v>
      </c>
    </row>
    <row r="2984" spans="1:12">
      <c r="A2984" s="396"/>
      <c r="B2984" s="396"/>
      <c r="C2984" s="396"/>
      <c r="D2984" s="396" t="s">
        <v>3204</v>
      </c>
      <c r="E2984" s="397" t="s">
        <v>145</v>
      </c>
      <c r="F2984" s="429" t="s">
        <v>12976</v>
      </c>
      <c r="G2984" s="430">
        <v>98394</v>
      </c>
      <c r="H2984" s="431" t="s">
        <v>13296</v>
      </c>
      <c r="I2984" s="430" t="s">
        <v>160</v>
      </c>
      <c r="J2984" s="396"/>
      <c r="K2984" s="432">
        <v>0</v>
      </c>
      <c r="L2984" s="396" t="s">
        <v>147</v>
      </c>
    </row>
    <row r="2985" spans="1:12">
      <c r="A2985" s="396"/>
      <c r="B2985" s="396"/>
      <c r="C2985" s="396"/>
      <c r="D2985" s="396" t="s">
        <v>3758</v>
      </c>
      <c r="E2985" s="397" t="s">
        <v>145</v>
      </c>
      <c r="F2985" s="429" t="s">
        <v>13086</v>
      </c>
      <c r="G2985" s="430">
        <v>98395</v>
      </c>
      <c r="H2985" s="431" t="s">
        <v>13297</v>
      </c>
      <c r="I2985" s="430" t="s">
        <v>160</v>
      </c>
      <c r="J2985" s="396"/>
      <c r="K2985" s="432">
        <v>0</v>
      </c>
      <c r="L2985" s="396" t="s">
        <v>147</v>
      </c>
    </row>
    <row r="2986" spans="1:12">
      <c r="A2986" s="396"/>
      <c r="B2986" s="396"/>
      <c r="C2986" s="396"/>
      <c r="D2986" s="396" t="s">
        <v>3758</v>
      </c>
      <c r="E2986" s="397" t="s">
        <v>145</v>
      </c>
      <c r="F2986" s="429" t="s">
        <v>13086</v>
      </c>
      <c r="G2986" s="430">
        <v>98396</v>
      </c>
      <c r="H2986" s="431" t="s">
        <v>13298</v>
      </c>
      <c r="I2986" s="430" t="s">
        <v>160</v>
      </c>
      <c r="J2986" s="396"/>
      <c r="K2986" s="432">
        <v>0</v>
      </c>
      <c r="L2986" s="396" t="s">
        <v>147</v>
      </c>
    </row>
    <row r="2987" spans="1:12">
      <c r="A2987" s="396"/>
      <c r="B2987" s="396"/>
      <c r="C2987" s="396"/>
      <c r="D2987" s="396" t="s">
        <v>3758</v>
      </c>
      <c r="E2987" s="397" t="s">
        <v>145</v>
      </c>
      <c r="F2987" s="429" t="s">
        <v>13086</v>
      </c>
      <c r="G2987" s="430">
        <v>98369</v>
      </c>
      <c r="H2987" s="431" t="s">
        <v>13299</v>
      </c>
      <c r="I2987" s="430" t="s">
        <v>121</v>
      </c>
      <c r="J2987" s="396"/>
      <c r="K2987" s="432">
        <v>0</v>
      </c>
      <c r="L2987" s="396" t="s">
        <v>147</v>
      </c>
    </row>
    <row r="2988" spans="1:12">
      <c r="A2988" s="396"/>
      <c r="B2988" s="396"/>
      <c r="C2988" s="396"/>
      <c r="D2988" s="396" t="s">
        <v>3758</v>
      </c>
      <c r="E2988" s="397" t="s">
        <v>145</v>
      </c>
      <c r="F2988" s="429" t="s">
        <v>13086</v>
      </c>
      <c r="G2988" s="430">
        <v>98360</v>
      </c>
      <c r="H2988" s="431" t="s">
        <v>13300</v>
      </c>
      <c r="I2988" s="430" t="s">
        <v>121</v>
      </c>
      <c r="J2988" s="396"/>
      <c r="K2988" s="432">
        <v>0</v>
      </c>
      <c r="L2988" s="396" t="s">
        <v>147</v>
      </c>
    </row>
    <row r="2989" spans="1:12">
      <c r="A2989" s="396"/>
      <c r="B2989" s="396"/>
      <c r="C2989" s="396"/>
      <c r="D2989" s="396" t="s">
        <v>3204</v>
      </c>
      <c r="E2989" s="397" t="s">
        <v>145</v>
      </c>
      <c r="F2989" s="429" t="s">
        <v>12976</v>
      </c>
      <c r="G2989" s="430">
        <v>98368</v>
      </c>
      <c r="H2989" s="431" t="s">
        <v>13301</v>
      </c>
      <c r="I2989" s="430" t="s">
        <v>121</v>
      </c>
      <c r="J2989" s="396"/>
      <c r="K2989" s="432">
        <v>0</v>
      </c>
      <c r="L2989" s="396" t="s">
        <v>147</v>
      </c>
    </row>
    <row r="2990" spans="1:12">
      <c r="A2990" s="396"/>
      <c r="B2990" s="396"/>
      <c r="C2990" s="396"/>
      <c r="D2990" s="396" t="s">
        <v>3204</v>
      </c>
      <c r="E2990" s="397" t="s">
        <v>145</v>
      </c>
      <c r="F2990" s="429" t="s">
        <v>12976</v>
      </c>
      <c r="G2990" s="430">
        <v>98359</v>
      </c>
      <c r="H2990" s="431" t="s">
        <v>13302</v>
      </c>
      <c r="I2990" s="430" t="s">
        <v>121</v>
      </c>
      <c r="J2990" s="396"/>
      <c r="K2990" s="432">
        <v>0</v>
      </c>
      <c r="L2990" s="396" t="s">
        <v>147</v>
      </c>
    </row>
    <row r="2991" spans="1:12">
      <c r="A2991" s="396"/>
      <c r="B2991" s="396"/>
      <c r="C2991" s="396"/>
      <c r="D2991" s="396" t="s">
        <v>3758</v>
      </c>
      <c r="E2991" s="397" t="s">
        <v>145</v>
      </c>
      <c r="F2991" s="429" t="s">
        <v>13086</v>
      </c>
      <c r="G2991" s="430">
        <v>98367</v>
      </c>
      <c r="H2991" s="431" t="s">
        <v>13303</v>
      </c>
      <c r="I2991" s="430" t="s">
        <v>121</v>
      </c>
      <c r="J2991" s="396"/>
      <c r="K2991" s="432">
        <v>0</v>
      </c>
      <c r="L2991" s="396" t="s">
        <v>147</v>
      </c>
    </row>
    <row r="2992" spans="1:12">
      <c r="A2992" s="396"/>
      <c r="B2992" s="396"/>
      <c r="C2992" s="396"/>
      <c r="D2992" s="396" t="s">
        <v>3758</v>
      </c>
      <c r="E2992" s="397" t="s">
        <v>145</v>
      </c>
      <c r="F2992" s="429" t="s">
        <v>13086</v>
      </c>
      <c r="G2992" s="430">
        <v>98358</v>
      </c>
      <c r="H2992" s="431" t="s">
        <v>13304</v>
      </c>
      <c r="I2992" s="430" t="s">
        <v>121</v>
      </c>
      <c r="J2992" s="396"/>
      <c r="K2992" s="432">
        <v>0</v>
      </c>
      <c r="L2992" s="396" t="s">
        <v>147</v>
      </c>
    </row>
    <row r="2993" spans="1:12">
      <c r="A2993" s="396"/>
      <c r="B2993" s="396"/>
      <c r="C2993" s="396"/>
      <c r="D2993" s="396" t="s">
        <v>3758</v>
      </c>
      <c r="E2993" s="397" t="s">
        <v>145</v>
      </c>
      <c r="F2993" s="429" t="s">
        <v>13086</v>
      </c>
      <c r="G2993" s="430">
        <v>98352</v>
      </c>
      <c r="H2993" s="431" t="s">
        <v>13305</v>
      </c>
      <c r="I2993" s="430" t="s">
        <v>121</v>
      </c>
      <c r="J2993" s="396"/>
      <c r="K2993" s="432">
        <v>0</v>
      </c>
      <c r="L2993" s="396" t="s">
        <v>147</v>
      </c>
    </row>
    <row r="2994" spans="1:12">
      <c r="A2994" s="396"/>
      <c r="B2994" s="396"/>
      <c r="C2994" s="396"/>
      <c r="D2994" s="396" t="s">
        <v>3758</v>
      </c>
      <c r="E2994" s="397" t="s">
        <v>145</v>
      </c>
      <c r="F2994" s="429" t="s">
        <v>13086</v>
      </c>
      <c r="G2994" s="430">
        <v>98343</v>
      </c>
      <c r="H2994" s="431" t="s">
        <v>13306</v>
      </c>
      <c r="I2994" s="430" t="s">
        <v>121</v>
      </c>
      <c r="J2994" s="396"/>
      <c r="K2994" s="432">
        <v>0</v>
      </c>
      <c r="L2994" s="396" t="s">
        <v>147</v>
      </c>
    </row>
    <row r="2995" spans="1:12">
      <c r="A2995" s="396"/>
      <c r="B2995" s="396"/>
      <c r="C2995" s="396"/>
      <c r="D2995" s="396" t="s">
        <v>4562</v>
      </c>
      <c r="E2995" s="397" t="s">
        <v>145</v>
      </c>
      <c r="F2995" s="429" t="s">
        <v>13822</v>
      </c>
      <c r="G2995" s="430">
        <v>98351</v>
      </c>
      <c r="H2995" s="431" t="s">
        <v>13307</v>
      </c>
      <c r="I2995" s="430" t="s">
        <v>121</v>
      </c>
      <c r="J2995" s="396"/>
      <c r="K2995" s="432">
        <v>0</v>
      </c>
      <c r="L2995" s="396" t="s">
        <v>147</v>
      </c>
    </row>
    <row r="2996" spans="1:12">
      <c r="A2996" s="396"/>
      <c r="B2996" s="396"/>
      <c r="C2996" s="396"/>
      <c r="D2996" s="396" t="s">
        <v>1112</v>
      </c>
      <c r="E2996" s="397" t="s">
        <v>145</v>
      </c>
      <c r="F2996" s="429" t="s">
        <v>13822</v>
      </c>
      <c r="G2996" s="430">
        <v>98342</v>
      </c>
      <c r="H2996" s="431" t="s">
        <v>13308</v>
      </c>
      <c r="I2996" s="430" t="s">
        <v>121</v>
      </c>
      <c r="J2996" s="396"/>
      <c r="K2996" s="432">
        <v>0</v>
      </c>
      <c r="L2996" s="396" t="s">
        <v>147</v>
      </c>
    </row>
    <row r="2997" spans="1:12">
      <c r="A2997" s="396"/>
      <c r="B2997" s="396"/>
      <c r="C2997" s="396"/>
      <c r="D2997" s="396" t="s">
        <v>1112</v>
      </c>
      <c r="E2997" s="397" t="s">
        <v>145</v>
      </c>
      <c r="F2997" s="429" t="s">
        <v>13822</v>
      </c>
      <c r="G2997" s="430">
        <v>98350</v>
      </c>
      <c r="H2997" s="431" t="s">
        <v>13309</v>
      </c>
      <c r="I2997" s="430" t="s">
        <v>121</v>
      </c>
      <c r="J2997" s="396"/>
      <c r="K2997" s="432">
        <v>0</v>
      </c>
      <c r="L2997" s="396" t="s">
        <v>147</v>
      </c>
    </row>
    <row r="2998" spans="1:12">
      <c r="A2998" s="396"/>
      <c r="B2998" s="396"/>
      <c r="C2998" s="396"/>
      <c r="D2998" s="396" t="s">
        <v>1112</v>
      </c>
      <c r="E2998" s="397" t="s">
        <v>145</v>
      </c>
      <c r="F2998" s="429" t="s">
        <v>13822</v>
      </c>
      <c r="G2998" s="430">
        <v>98341</v>
      </c>
      <c r="H2998" s="431" t="s">
        <v>13310</v>
      </c>
      <c r="I2998" s="430" t="s">
        <v>121</v>
      </c>
      <c r="J2998" s="396"/>
      <c r="K2998" s="432">
        <v>0</v>
      </c>
      <c r="L2998" s="396" t="s">
        <v>147</v>
      </c>
    </row>
    <row r="2999" spans="1:12">
      <c r="A2999" s="396"/>
      <c r="B2999" s="396"/>
      <c r="C2999" s="396"/>
      <c r="D2999" s="396" t="s">
        <v>1112</v>
      </c>
      <c r="E2999" s="397" t="s">
        <v>145</v>
      </c>
      <c r="F2999" s="429" t="s">
        <v>13822</v>
      </c>
      <c r="G2999" s="430">
        <v>98381</v>
      </c>
      <c r="H2999" s="431" t="s">
        <v>13311</v>
      </c>
      <c r="I2999" s="430" t="s">
        <v>146</v>
      </c>
      <c r="J2999" s="396"/>
      <c r="K2999" s="432">
        <v>0</v>
      </c>
      <c r="L2999" s="396" t="s">
        <v>147</v>
      </c>
    </row>
    <row r="3000" spans="1:12">
      <c r="A3000" s="396"/>
      <c r="B3000" s="396"/>
      <c r="C3000" s="396"/>
      <c r="D3000" s="396" t="s">
        <v>1155</v>
      </c>
      <c r="E3000" s="397" t="s">
        <v>145</v>
      </c>
      <c r="F3000" s="429" t="s">
        <v>13822</v>
      </c>
      <c r="G3000" s="430">
        <v>98382</v>
      </c>
      <c r="H3000" s="431" t="s">
        <v>13312</v>
      </c>
      <c r="I3000" s="430" t="s">
        <v>146</v>
      </c>
      <c r="J3000" s="396"/>
      <c r="K3000" s="432">
        <v>0</v>
      </c>
      <c r="L3000" s="396" t="s">
        <v>147</v>
      </c>
    </row>
    <row r="3001" spans="1:12">
      <c r="A3001" s="396"/>
      <c r="B3001" s="396"/>
      <c r="C3001" s="396"/>
      <c r="D3001" s="396" t="s">
        <v>1155</v>
      </c>
      <c r="E3001" s="397" t="s">
        <v>145</v>
      </c>
      <c r="F3001" s="429" t="s">
        <v>13822</v>
      </c>
      <c r="G3001" s="430">
        <v>98383</v>
      </c>
      <c r="H3001" s="431" t="s">
        <v>13313</v>
      </c>
      <c r="I3001" s="430" t="s">
        <v>146</v>
      </c>
      <c r="J3001" s="396"/>
      <c r="K3001" s="432">
        <v>0</v>
      </c>
      <c r="L3001" s="396" t="s">
        <v>147</v>
      </c>
    </row>
    <row r="3002" spans="1:12">
      <c r="A3002" s="396"/>
      <c r="B3002" s="396"/>
      <c r="C3002" s="396"/>
      <c r="D3002" s="396" t="s">
        <v>1155</v>
      </c>
      <c r="E3002" s="397" t="s">
        <v>145</v>
      </c>
      <c r="F3002" s="429" t="s">
        <v>13822</v>
      </c>
      <c r="G3002" s="430">
        <v>98384</v>
      </c>
      <c r="H3002" s="431" t="s">
        <v>13314</v>
      </c>
      <c r="I3002" s="430" t="s">
        <v>146</v>
      </c>
      <c r="J3002" s="396"/>
      <c r="K3002" s="432">
        <v>0</v>
      </c>
      <c r="L3002" s="396" t="s">
        <v>147</v>
      </c>
    </row>
    <row r="3003" spans="1:12">
      <c r="A3003" s="396"/>
      <c r="B3003" s="396"/>
      <c r="C3003" s="396"/>
      <c r="D3003" s="396" t="s">
        <v>1155</v>
      </c>
      <c r="E3003" s="397" t="s">
        <v>145</v>
      </c>
      <c r="F3003" s="429" t="s">
        <v>13822</v>
      </c>
      <c r="G3003" s="430">
        <v>98385</v>
      </c>
      <c r="H3003" s="431" t="s">
        <v>13315</v>
      </c>
      <c r="I3003" s="430" t="s">
        <v>146</v>
      </c>
      <c r="J3003" s="396"/>
      <c r="K3003" s="432">
        <v>0</v>
      </c>
      <c r="L3003" s="396" t="s">
        <v>147</v>
      </c>
    </row>
    <row r="3004" spans="1:12">
      <c r="A3004" s="396"/>
      <c r="B3004" s="396"/>
      <c r="C3004" s="396"/>
      <c r="D3004" s="396" t="s">
        <v>2183</v>
      </c>
      <c r="E3004" s="397" t="s">
        <v>145</v>
      </c>
      <c r="F3004" s="429" t="s">
        <v>13822</v>
      </c>
      <c r="G3004" s="430">
        <v>98386</v>
      </c>
      <c r="H3004" s="431" t="s">
        <v>13316</v>
      </c>
      <c r="I3004" s="430" t="s">
        <v>146</v>
      </c>
      <c r="J3004" s="396"/>
      <c r="K3004" s="432">
        <v>0</v>
      </c>
      <c r="L3004" s="396" t="s">
        <v>147</v>
      </c>
    </row>
    <row r="3005" spans="1:12">
      <c r="A3005" s="396"/>
      <c r="B3005" s="396"/>
      <c r="C3005" s="396"/>
      <c r="D3005" s="396" t="s">
        <v>2183</v>
      </c>
      <c r="E3005" s="397" t="s">
        <v>145</v>
      </c>
      <c r="F3005" s="429" t="s">
        <v>13822</v>
      </c>
      <c r="G3005" s="430">
        <v>98387</v>
      </c>
      <c r="H3005" s="431" t="s">
        <v>13317</v>
      </c>
      <c r="I3005" s="430" t="s">
        <v>146</v>
      </c>
      <c r="J3005" s="396"/>
      <c r="K3005" s="432">
        <v>0</v>
      </c>
      <c r="L3005" s="396" t="s">
        <v>147</v>
      </c>
    </row>
    <row r="3006" spans="1:12">
      <c r="A3006" s="396"/>
      <c r="B3006" s="396"/>
      <c r="C3006" s="396"/>
      <c r="D3006" s="396" t="s">
        <v>1421</v>
      </c>
      <c r="E3006" s="397" t="s">
        <v>145</v>
      </c>
      <c r="F3006" s="429" t="s">
        <v>13822</v>
      </c>
      <c r="G3006" s="430">
        <v>98388</v>
      </c>
      <c r="H3006" s="431" t="s">
        <v>13318</v>
      </c>
      <c r="I3006" s="430" t="s">
        <v>146</v>
      </c>
      <c r="J3006" s="396"/>
      <c r="K3006" s="432">
        <v>0</v>
      </c>
      <c r="L3006" s="396" t="s">
        <v>147</v>
      </c>
    </row>
    <row r="3007" spans="1:12">
      <c r="A3007" s="396"/>
      <c r="B3007" s="396"/>
      <c r="C3007" s="396"/>
      <c r="D3007" s="396" t="s">
        <v>1421</v>
      </c>
      <c r="E3007" s="397" t="s">
        <v>145</v>
      </c>
      <c r="F3007" s="429" t="s">
        <v>13822</v>
      </c>
      <c r="G3007" s="430">
        <v>98346</v>
      </c>
      <c r="H3007" s="431" t="s">
        <v>13319</v>
      </c>
      <c r="I3007" s="430" t="s">
        <v>121</v>
      </c>
      <c r="J3007" s="396"/>
      <c r="K3007" s="432">
        <v>0</v>
      </c>
      <c r="L3007" s="396" t="s">
        <v>147</v>
      </c>
    </row>
    <row r="3008" spans="1:12">
      <c r="A3008" s="396"/>
      <c r="B3008" s="396"/>
      <c r="C3008" s="396"/>
      <c r="D3008" s="396" t="s">
        <v>1421</v>
      </c>
      <c r="E3008" s="397" t="s">
        <v>145</v>
      </c>
      <c r="F3008" s="429" t="s">
        <v>13822</v>
      </c>
      <c r="G3008" s="430">
        <v>98363</v>
      </c>
      <c r="H3008" s="431" t="s">
        <v>13320</v>
      </c>
      <c r="I3008" s="430" t="s">
        <v>121</v>
      </c>
      <c r="J3008" s="396"/>
      <c r="K3008" s="432">
        <v>0</v>
      </c>
      <c r="L3008" s="396" t="s">
        <v>147</v>
      </c>
    </row>
    <row r="3009" spans="1:12">
      <c r="A3009" s="396"/>
      <c r="B3009" s="396"/>
      <c r="C3009" s="396"/>
      <c r="D3009" s="396" t="s">
        <v>1421</v>
      </c>
      <c r="E3009" s="397" t="s">
        <v>145</v>
      </c>
      <c r="F3009" s="429" t="s">
        <v>13822</v>
      </c>
      <c r="G3009" s="430">
        <v>98354</v>
      </c>
      <c r="H3009" s="431" t="s">
        <v>13321</v>
      </c>
      <c r="I3009" s="430" t="s">
        <v>121</v>
      </c>
      <c r="J3009" s="396"/>
      <c r="K3009" s="432">
        <v>0</v>
      </c>
      <c r="L3009" s="396" t="s">
        <v>147</v>
      </c>
    </row>
    <row r="3010" spans="1:12">
      <c r="A3010" s="396"/>
      <c r="B3010" s="396"/>
      <c r="C3010" s="396"/>
      <c r="D3010" s="396" t="s">
        <v>1421</v>
      </c>
      <c r="E3010" s="397" t="s">
        <v>145</v>
      </c>
      <c r="F3010" s="429" t="s">
        <v>13822</v>
      </c>
      <c r="G3010" s="430">
        <v>98337</v>
      </c>
      <c r="H3010" s="431" t="s">
        <v>13322</v>
      </c>
      <c r="I3010" s="430" t="s">
        <v>121</v>
      </c>
      <c r="J3010" s="396"/>
      <c r="K3010" s="432">
        <v>0</v>
      </c>
      <c r="L3010" s="396" t="s">
        <v>147</v>
      </c>
    </row>
    <row r="3011" spans="1:12">
      <c r="A3011" s="396"/>
      <c r="B3011" s="396"/>
      <c r="C3011" s="396"/>
      <c r="D3011" s="396" t="s">
        <v>1166</v>
      </c>
      <c r="E3011" s="397" t="s">
        <v>145</v>
      </c>
      <c r="F3011" s="429" t="s">
        <v>13452</v>
      </c>
      <c r="G3011" s="430">
        <v>98345</v>
      </c>
      <c r="H3011" s="431" t="s">
        <v>13323</v>
      </c>
      <c r="I3011" s="430" t="s">
        <v>121</v>
      </c>
      <c r="J3011" s="396"/>
      <c r="K3011" s="432">
        <v>0</v>
      </c>
      <c r="L3011" s="396" t="s">
        <v>147</v>
      </c>
    </row>
    <row r="3012" spans="1:12">
      <c r="A3012" s="396"/>
      <c r="B3012" s="396"/>
      <c r="C3012" s="396"/>
      <c r="D3012" s="396" t="s">
        <v>1166</v>
      </c>
      <c r="E3012" s="397" t="s">
        <v>145</v>
      </c>
      <c r="F3012" s="429" t="s">
        <v>13452</v>
      </c>
      <c r="G3012" s="430">
        <v>98362</v>
      </c>
      <c r="H3012" s="431" t="s">
        <v>13324</v>
      </c>
      <c r="I3012" s="430" t="s">
        <v>121</v>
      </c>
      <c r="J3012" s="396"/>
      <c r="K3012" s="432">
        <v>0</v>
      </c>
      <c r="L3012" s="396" t="s">
        <v>147</v>
      </c>
    </row>
    <row r="3013" spans="1:12">
      <c r="A3013" s="396"/>
      <c r="B3013" s="396"/>
      <c r="C3013" s="396"/>
      <c r="D3013" s="396" t="s">
        <v>1166</v>
      </c>
      <c r="E3013" s="397" t="s">
        <v>145</v>
      </c>
      <c r="F3013" s="429" t="s">
        <v>13452</v>
      </c>
      <c r="G3013" s="430">
        <v>98403</v>
      </c>
      <c r="H3013" s="431" t="s">
        <v>13325</v>
      </c>
      <c r="I3013" s="430" t="s">
        <v>121</v>
      </c>
      <c r="J3013" s="396"/>
      <c r="K3013" s="432">
        <v>0</v>
      </c>
      <c r="L3013" s="396" t="s">
        <v>147</v>
      </c>
    </row>
    <row r="3014" spans="1:12">
      <c r="A3014" s="396"/>
      <c r="B3014" s="396"/>
      <c r="C3014" s="396"/>
      <c r="D3014" s="396" t="s">
        <v>1166</v>
      </c>
      <c r="E3014" s="397" t="s">
        <v>145</v>
      </c>
      <c r="F3014" s="429" t="s">
        <v>13452</v>
      </c>
      <c r="G3014" s="430">
        <v>98335</v>
      </c>
      <c r="H3014" s="431" t="s">
        <v>13326</v>
      </c>
      <c r="I3014" s="430" t="s">
        <v>121</v>
      </c>
      <c r="J3014" s="396"/>
      <c r="K3014" s="432">
        <v>0</v>
      </c>
      <c r="L3014" s="396" t="s">
        <v>147</v>
      </c>
    </row>
    <row r="3015" spans="1:12">
      <c r="A3015" s="396"/>
      <c r="B3015" s="396"/>
      <c r="C3015" s="396"/>
      <c r="D3015" s="396" t="s">
        <v>1166</v>
      </c>
      <c r="E3015" s="397" t="s">
        <v>145</v>
      </c>
      <c r="F3015" s="429" t="s">
        <v>13452</v>
      </c>
      <c r="G3015" s="430">
        <v>98344</v>
      </c>
      <c r="H3015" s="431" t="s">
        <v>13327</v>
      </c>
      <c r="I3015" s="430" t="s">
        <v>121</v>
      </c>
      <c r="J3015" s="396"/>
      <c r="K3015" s="432">
        <v>0</v>
      </c>
      <c r="L3015" s="396" t="s">
        <v>147</v>
      </c>
    </row>
    <row r="3016" spans="1:12">
      <c r="A3016" s="396"/>
      <c r="B3016" s="396"/>
      <c r="C3016" s="396"/>
      <c r="D3016" s="396" t="s">
        <v>1166</v>
      </c>
      <c r="E3016" s="397" t="s">
        <v>145</v>
      </c>
      <c r="F3016" s="429" t="s">
        <v>13452</v>
      </c>
      <c r="G3016" s="430">
        <v>98361</v>
      </c>
      <c r="H3016" s="431" t="s">
        <v>13328</v>
      </c>
      <c r="I3016" s="430" t="s">
        <v>121</v>
      </c>
      <c r="J3016" s="396"/>
      <c r="K3016" s="432">
        <v>0</v>
      </c>
      <c r="L3016" s="396" t="s">
        <v>147</v>
      </c>
    </row>
    <row r="3017" spans="1:12">
      <c r="A3017" s="396"/>
      <c r="B3017" s="396"/>
      <c r="C3017" s="396"/>
      <c r="D3017" s="396" t="s">
        <v>1166</v>
      </c>
      <c r="E3017" s="397" t="s">
        <v>145</v>
      </c>
      <c r="F3017" s="429" t="s">
        <v>13452</v>
      </c>
      <c r="G3017" s="430">
        <v>98353</v>
      </c>
      <c r="H3017" s="431" t="s">
        <v>13329</v>
      </c>
      <c r="I3017" s="430" t="s">
        <v>121</v>
      </c>
      <c r="J3017" s="396"/>
      <c r="K3017" s="432">
        <v>0</v>
      </c>
      <c r="L3017" s="396" t="s">
        <v>147</v>
      </c>
    </row>
    <row r="3018" spans="1:12">
      <c r="A3018" s="396"/>
      <c r="B3018" s="396"/>
      <c r="C3018" s="396"/>
      <c r="D3018" s="396" t="s">
        <v>1166</v>
      </c>
      <c r="E3018" s="397" t="s">
        <v>145</v>
      </c>
      <c r="F3018" s="429" t="s">
        <v>13452</v>
      </c>
      <c r="G3018" s="430">
        <v>98334</v>
      </c>
      <c r="H3018" s="431" t="s">
        <v>13330</v>
      </c>
      <c r="I3018" s="430" t="s">
        <v>121</v>
      </c>
      <c r="J3018" s="396"/>
      <c r="K3018" s="432">
        <v>0</v>
      </c>
      <c r="L3018" s="396" t="s">
        <v>147</v>
      </c>
    </row>
    <row r="3019" spans="1:12">
      <c r="A3019" s="396"/>
      <c r="B3019" s="396"/>
      <c r="C3019" s="396"/>
      <c r="D3019" s="396" t="s">
        <v>1166</v>
      </c>
      <c r="E3019" s="397" t="s">
        <v>145</v>
      </c>
      <c r="F3019" s="429" t="s">
        <v>13452</v>
      </c>
      <c r="G3019" s="430">
        <v>98371</v>
      </c>
      <c r="H3019" s="431" t="s">
        <v>13331</v>
      </c>
      <c r="I3019" s="430" t="s">
        <v>121</v>
      </c>
      <c r="J3019" s="396"/>
      <c r="K3019" s="432">
        <v>0</v>
      </c>
      <c r="L3019" s="396" t="s">
        <v>147</v>
      </c>
    </row>
    <row r="3020" spans="1:12">
      <c r="A3020" s="396"/>
      <c r="B3020" s="396"/>
      <c r="C3020" s="396"/>
      <c r="D3020" s="396" t="s">
        <v>1166</v>
      </c>
      <c r="E3020" s="397" t="s">
        <v>145</v>
      </c>
      <c r="F3020" s="429" t="s">
        <v>13452</v>
      </c>
      <c r="G3020" s="430">
        <v>98397</v>
      </c>
      <c r="H3020" s="431" t="s">
        <v>6584</v>
      </c>
      <c r="I3020" s="430" t="s">
        <v>121</v>
      </c>
      <c r="J3020" s="396"/>
      <c r="K3020" s="432">
        <v>10.59</v>
      </c>
      <c r="L3020" s="396" t="s">
        <v>147</v>
      </c>
    </row>
    <row r="3021" spans="1:12">
      <c r="A3021" s="396"/>
      <c r="B3021" s="396"/>
      <c r="C3021" s="396"/>
      <c r="D3021" s="396" t="s">
        <v>1166</v>
      </c>
      <c r="E3021" s="397" t="s">
        <v>145</v>
      </c>
      <c r="F3021" s="429" t="s">
        <v>13452</v>
      </c>
      <c r="G3021" s="430">
        <v>97280</v>
      </c>
      <c r="H3021" s="431" t="s">
        <v>13333</v>
      </c>
      <c r="I3021" s="430" t="s">
        <v>160</v>
      </c>
      <c r="J3021" s="396"/>
      <c r="K3021" s="432">
        <v>0</v>
      </c>
      <c r="L3021" s="396" t="s">
        <v>147</v>
      </c>
    </row>
    <row r="3022" spans="1:12">
      <c r="A3022" s="396"/>
      <c r="B3022" s="396"/>
      <c r="C3022" s="396"/>
      <c r="D3022" s="396" t="s">
        <v>1166</v>
      </c>
      <c r="E3022" s="397" t="s">
        <v>145</v>
      </c>
      <c r="F3022" s="429" t="s">
        <v>13452</v>
      </c>
      <c r="G3022" s="430">
        <v>97275</v>
      </c>
      <c r="H3022" s="431" t="s">
        <v>13334</v>
      </c>
      <c r="I3022" s="430" t="s">
        <v>160</v>
      </c>
      <c r="J3022" s="396"/>
      <c r="K3022" s="432">
        <v>0</v>
      </c>
      <c r="L3022" s="396" t="s">
        <v>147</v>
      </c>
    </row>
    <row r="3023" spans="1:12">
      <c r="A3023" s="396"/>
      <c r="B3023" s="396"/>
      <c r="C3023" s="396"/>
      <c r="D3023" s="396" t="s">
        <v>1166</v>
      </c>
      <c r="E3023" s="397" t="s">
        <v>145</v>
      </c>
      <c r="F3023" s="429" t="s">
        <v>13452</v>
      </c>
      <c r="G3023" s="430">
        <v>97279</v>
      </c>
      <c r="H3023" s="431" t="s">
        <v>13335</v>
      </c>
      <c r="I3023" s="430" t="s">
        <v>160</v>
      </c>
      <c r="J3023" s="396"/>
      <c r="K3023" s="432">
        <v>0</v>
      </c>
      <c r="L3023" s="396" t="s">
        <v>147</v>
      </c>
    </row>
    <row r="3024" spans="1:12">
      <c r="A3024" s="396"/>
      <c r="B3024" s="396"/>
      <c r="C3024" s="396"/>
      <c r="D3024" s="396" t="s">
        <v>1166</v>
      </c>
      <c r="E3024" s="397" t="s">
        <v>145</v>
      </c>
      <c r="F3024" s="429" t="s">
        <v>13452</v>
      </c>
      <c r="G3024" s="430">
        <v>97285</v>
      </c>
      <c r="H3024" s="431" t="s">
        <v>13336</v>
      </c>
      <c r="I3024" s="430" t="s">
        <v>160</v>
      </c>
      <c r="J3024" s="396"/>
      <c r="K3024" s="432">
        <v>0</v>
      </c>
      <c r="L3024" s="396" t="s">
        <v>147</v>
      </c>
    </row>
    <row r="3025" spans="1:12">
      <c r="A3025" s="396"/>
      <c r="B3025" s="396"/>
      <c r="C3025" s="396"/>
      <c r="D3025" s="396" t="s">
        <v>1166</v>
      </c>
      <c r="E3025" s="397" t="s">
        <v>145</v>
      </c>
      <c r="F3025" s="429" t="s">
        <v>13452</v>
      </c>
      <c r="G3025" s="430">
        <v>97286</v>
      </c>
      <c r="H3025" s="431" t="s">
        <v>13337</v>
      </c>
      <c r="I3025" s="430" t="s">
        <v>160</v>
      </c>
      <c r="J3025" s="396"/>
      <c r="K3025" s="432">
        <v>0</v>
      </c>
      <c r="L3025" s="396" t="s">
        <v>147</v>
      </c>
    </row>
    <row r="3026" spans="1:12">
      <c r="A3026" s="396"/>
      <c r="B3026" s="396"/>
      <c r="C3026" s="396"/>
      <c r="D3026" s="396" t="s">
        <v>1166</v>
      </c>
      <c r="E3026" s="397" t="s">
        <v>145</v>
      </c>
      <c r="F3026" s="429" t="s">
        <v>13452</v>
      </c>
      <c r="G3026" s="430">
        <v>97291</v>
      </c>
      <c r="H3026" s="431" t="s">
        <v>13338</v>
      </c>
      <c r="I3026" s="430" t="s">
        <v>160</v>
      </c>
      <c r="J3026" s="396"/>
      <c r="K3026" s="432">
        <v>0</v>
      </c>
      <c r="L3026" s="396" t="s">
        <v>147</v>
      </c>
    </row>
    <row r="3027" spans="1:12">
      <c r="A3027" s="396"/>
      <c r="B3027" s="396"/>
      <c r="C3027" s="396"/>
      <c r="D3027" s="396" t="s">
        <v>1166</v>
      </c>
      <c r="E3027" s="397" t="s">
        <v>145</v>
      </c>
      <c r="F3027" s="429" t="s">
        <v>13452</v>
      </c>
      <c r="G3027" s="430">
        <v>97292</v>
      </c>
      <c r="H3027" s="431" t="s">
        <v>13339</v>
      </c>
      <c r="I3027" s="430" t="s">
        <v>160</v>
      </c>
      <c r="J3027" s="396"/>
      <c r="K3027" s="432">
        <v>0</v>
      </c>
      <c r="L3027" s="396" t="s">
        <v>147</v>
      </c>
    </row>
    <row r="3028" spans="1:12">
      <c r="A3028" s="396"/>
      <c r="B3028" s="396"/>
      <c r="C3028" s="396"/>
      <c r="D3028" s="396" t="s">
        <v>1166</v>
      </c>
      <c r="E3028" s="397" t="s">
        <v>145</v>
      </c>
      <c r="F3028" s="429" t="s">
        <v>13452</v>
      </c>
      <c r="G3028" s="430">
        <v>97297</v>
      </c>
      <c r="H3028" s="431" t="s">
        <v>13340</v>
      </c>
      <c r="I3028" s="430" t="s">
        <v>160</v>
      </c>
      <c r="J3028" s="396"/>
      <c r="K3028" s="432">
        <v>0</v>
      </c>
      <c r="L3028" s="396" t="s">
        <v>147</v>
      </c>
    </row>
    <row r="3029" spans="1:12">
      <c r="A3029" s="396"/>
      <c r="B3029" s="396"/>
      <c r="C3029" s="396"/>
      <c r="D3029" s="396" t="s">
        <v>4432</v>
      </c>
      <c r="E3029" s="397" t="s">
        <v>145</v>
      </c>
      <c r="F3029" s="429" t="s">
        <v>13452</v>
      </c>
      <c r="G3029" s="430">
        <v>97298</v>
      </c>
      <c r="H3029" s="431" t="s">
        <v>13341</v>
      </c>
      <c r="I3029" s="430" t="s">
        <v>160</v>
      </c>
      <c r="J3029" s="396"/>
      <c r="K3029" s="432">
        <v>0</v>
      </c>
      <c r="L3029" s="396" t="s">
        <v>4588</v>
      </c>
    </row>
    <row r="3030" spans="1:12">
      <c r="A3030" s="396"/>
      <c r="B3030" s="396"/>
      <c r="C3030" s="396"/>
      <c r="D3030" s="396" t="s">
        <v>4432</v>
      </c>
      <c r="E3030" s="397" t="s">
        <v>145</v>
      </c>
      <c r="F3030" s="429" t="s">
        <v>13452</v>
      </c>
      <c r="G3030" s="430">
        <v>97303</v>
      </c>
      <c r="H3030" s="431" t="s">
        <v>13342</v>
      </c>
      <c r="I3030" s="430" t="s">
        <v>160</v>
      </c>
      <c r="J3030" s="396"/>
      <c r="K3030" s="432">
        <v>0</v>
      </c>
      <c r="L3030" s="396" t="s">
        <v>4588</v>
      </c>
    </row>
    <row r="3031" spans="1:12">
      <c r="A3031" s="396"/>
      <c r="B3031" s="396"/>
      <c r="C3031" s="396"/>
      <c r="D3031" s="396" t="s">
        <v>1819</v>
      </c>
      <c r="E3031" s="397" t="s">
        <v>145</v>
      </c>
      <c r="F3031" s="429" t="s">
        <v>13452</v>
      </c>
      <c r="G3031" s="430">
        <v>97304</v>
      </c>
      <c r="H3031" s="431" t="s">
        <v>13343</v>
      </c>
      <c r="I3031" s="430" t="s">
        <v>160</v>
      </c>
      <c r="J3031" s="396"/>
      <c r="K3031" s="432">
        <v>0</v>
      </c>
      <c r="L3031" s="396" t="s">
        <v>147</v>
      </c>
    </row>
    <row r="3032" spans="1:12">
      <c r="A3032" s="396"/>
      <c r="B3032" s="396"/>
      <c r="C3032" s="396"/>
      <c r="D3032" s="396" t="s">
        <v>1819</v>
      </c>
      <c r="E3032" s="397" t="s">
        <v>145</v>
      </c>
      <c r="F3032" s="429" t="s">
        <v>13452</v>
      </c>
      <c r="G3032" s="430">
        <v>97309</v>
      </c>
      <c r="H3032" s="431" t="s">
        <v>13344</v>
      </c>
      <c r="I3032" s="430" t="s">
        <v>160</v>
      </c>
      <c r="J3032" s="396"/>
      <c r="K3032" s="432">
        <v>0</v>
      </c>
      <c r="L3032" s="396" t="s">
        <v>147</v>
      </c>
    </row>
    <row r="3033" spans="1:12">
      <c r="A3033" s="396"/>
      <c r="B3033" s="396"/>
      <c r="C3033" s="396"/>
      <c r="D3033" s="396" t="s">
        <v>1819</v>
      </c>
      <c r="E3033" s="397" t="s">
        <v>145</v>
      </c>
      <c r="F3033" s="429" t="s">
        <v>13452</v>
      </c>
      <c r="G3033" s="430">
        <v>97310</v>
      </c>
      <c r="H3033" s="431" t="s">
        <v>13345</v>
      </c>
      <c r="I3033" s="430" t="s">
        <v>160</v>
      </c>
      <c r="J3033" s="396"/>
      <c r="K3033" s="432">
        <v>0</v>
      </c>
      <c r="L3033" s="396" t="s">
        <v>147</v>
      </c>
    </row>
    <row r="3034" spans="1:12">
      <c r="A3034" s="396"/>
      <c r="B3034" s="396"/>
      <c r="C3034" s="396"/>
      <c r="D3034" s="396" t="s">
        <v>1819</v>
      </c>
      <c r="E3034" s="397" t="s">
        <v>145</v>
      </c>
      <c r="F3034" s="429" t="s">
        <v>13452</v>
      </c>
      <c r="G3034" s="430">
        <v>97282</v>
      </c>
      <c r="H3034" s="431" t="s">
        <v>13346</v>
      </c>
      <c r="I3034" s="430" t="s">
        <v>160</v>
      </c>
      <c r="J3034" s="396"/>
      <c r="K3034" s="432">
        <v>0</v>
      </c>
      <c r="L3034" s="396" t="s">
        <v>147</v>
      </c>
    </row>
    <row r="3035" spans="1:12">
      <c r="A3035" s="396"/>
      <c r="B3035" s="396"/>
      <c r="C3035" s="396"/>
      <c r="D3035" s="396" t="s">
        <v>1421</v>
      </c>
      <c r="E3035" s="397" t="s">
        <v>145</v>
      </c>
      <c r="F3035" s="429" t="s">
        <v>13822</v>
      </c>
      <c r="G3035" s="430">
        <v>97276</v>
      </c>
      <c r="H3035" s="431" t="s">
        <v>13347</v>
      </c>
      <c r="I3035" s="430" t="s">
        <v>160</v>
      </c>
      <c r="J3035" s="396"/>
      <c r="K3035" s="432">
        <v>0</v>
      </c>
      <c r="L3035" s="396" t="s">
        <v>147</v>
      </c>
    </row>
    <row r="3036" spans="1:12">
      <c r="A3036" s="396"/>
      <c r="B3036" s="396"/>
      <c r="C3036" s="396"/>
      <c r="D3036" s="396" t="s">
        <v>1421</v>
      </c>
      <c r="E3036" s="397" t="s">
        <v>145</v>
      </c>
      <c r="F3036" s="429" t="s">
        <v>13822</v>
      </c>
      <c r="G3036" s="430">
        <v>97281</v>
      </c>
      <c r="H3036" s="431" t="s">
        <v>13348</v>
      </c>
      <c r="I3036" s="430" t="s">
        <v>160</v>
      </c>
      <c r="J3036" s="396"/>
      <c r="K3036" s="432">
        <v>0</v>
      </c>
      <c r="L3036" s="396" t="s">
        <v>147</v>
      </c>
    </row>
    <row r="3037" spans="1:12">
      <c r="A3037" s="396"/>
      <c r="B3037" s="396"/>
      <c r="C3037" s="396"/>
      <c r="D3037" s="396" t="s">
        <v>1819</v>
      </c>
      <c r="E3037" s="397" t="s">
        <v>145</v>
      </c>
      <c r="F3037" s="429" t="s">
        <v>13452</v>
      </c>
      <c r="G3037" s="430">
        <v>97287</v>
      </c>
      <c r="H3037" s="431" t="s">
        <v>13349</v>
      </c>
      <c r="I3037" s="430" t="s">
        <v>160</v>
      </c>
      <c r="J3037" s="396"/>
      <c r="K3037" s="432">
        <v>0</v>
      </c>
      <c r="L3037" s="396" t="s">
        <v>147</v>
      </c>
    </row>
    <row r="3038" spans="1:12">
      <c r="A3038" s="396"/>
      <c r="B3038" s="396"/>
      <c r="C3038" s="396"/>
      <c r="D3038" s="396" t="s">
        <v>1819</v>
      </c>
      <c r="E3038" s="397" t="s">
        <v>145</v>
      </c>
      <c r="F3038" s="429" t="s">
        <v>13452</v>
      </c>
      <c r="G3038" s="430">
        <v>97288</v>
      </c>
      <c r="H3038" s="431" t="s">
        <v>13350</v>
      </c>
      <c r="I3038" s="430" t="s">
        <v>160</v>
      </c>
      <c r="J3038" s="396"/>
      <c r="K3038" s="432">
        <v>0</v>
      </c>
      <c r="L3038" s="396" t="s">
        <v>147</v>
      </c>
    </row>
    <row r="3039" spans="1:12">
      <c r="A3039" s="396"/>
      <c r="B3039" s="396"/>
      <c r="C3039" s="396"/>
      <c r="D3039" s="396" t="s">
        <v>1819</v>
      </c>
      <c r="E3039" s="397" t="s">
        <v>145</v>
      </c>
      <c r="F3039" s="429" t="s">
        <v>13452</v>
      </c>
      <c r="G3039" s="430">
        <v>97293</v>
      </c>
      <c r="H3039" s="431" t="s">
        <v>13351</v>
      </c>
      <c r="I3039" s="430" t="s">
        <v>160</v>
      </c>
      <c r="J3039" s="396"/>
      <c r="K3039" s="432">
        <v>0</v>
      </c>
      <c r="L3039" s="396" t="s">
        <v>147</v>
      </c>
    </row>
    <row r="3040" spans="1:12">
      <c r="A3040" s="396"/>
      <c r="B3040" s="396"/>
      <c r="C3040" s="396"/>
      <c r="D3040" s="396" t="s">
        <v>1819</v>
      </c>
      <c r="E3040" s="397" t="s">
        <v>145</v>
      </c>
      <c r="F3040" s="429" t="s">
        <v>13452</v>
      </c>
      <c r="G3040" s="430">
        <v>97294</v>
      </c>
      <c r="H3040" s="431" t="s">
        <v>13352</v>
      </c>
      <c r="I3040" s="430" t="s">
        <v>160</v>
      </c>
      <c r="J3040" s="396"/>
      <c r="K3040" s="432">
        <v>0</v>
      </c>
      <c r="L3040" s="396" t="s">
        <v>147</v>
      </c>
    </row>
    <row r="3041" spans="1:12">
      <c r="A3041" s="396"/>
      <c r="B3041" s="396"/>
      <c r="C3041" s="396"/>
      <c r="D3041" s="396" t="s">
        <v>3505</v>
      </c>
      <c r="E3041" s="397" t="s">
        <v>145</v>
      </c>
      <c r="F3041" s="429" t="s">
        <v>13598</v>
      </c>
      <c r="G3041" s="430">
        <v>97299</v>
      </c>
      <c r="H3041" s="431" t="s">
        <v>13353</v>
      </c>
      <c r="I3041" s="430" t="s">
        <v>160</v>
      </c>
      <c r="J3041" s="396"/>
      <c r="K3041" s="432">
        <v>0</v>
      </c>
      <c r="L3041" s="396" t="s">
        <v>147</v>
      </c>
    </row>
    <row r="3042" spans="1:12">
      <c r="A3042" s="396"/>
      <c r="B3042" s="396"/>
      <c r="C3042" s="396"/>
      <c r="D3042" s="396" t="s">
        <v>276</v>
      </c>
      <c r="E3042" s="397" t="s">
        <v>145</v>
      </c>
      <c r="F3042" s="429" t="s">
        <v>13823</v>
      </c>
      <c r="G3042" s="430">
        <v>97300</v>
      </c>
      <c r="H3042" s="431" t="s">
        <v>13354</v>
      </c>
      <c r="I3042" s="430" t="s">
        <v>160</v>
      </c>
      <c r="J3042" s="396"/>
      <c r="K3042" s="432">
        <v>0</v>
      </c>
      <c r="L3042" s="396" t="s">
        <v>147</v>
      </c>
    </row>
    <row r="3043" spans="1:12">
      <c r="A3043" s="396"/>
      <c r="B3043" s="396"/>
      <c r="C3043" s="396"/>
      <c r="D3043" s="396" t="s">
        <v>276</v>
      </c>
      <c r="E3043" s="397" t="s">
        <v>145</v>
      </c>
      <c r="F3043" s="429" t="s">
        <v>13823</v>
      </c>
      <c r="G3043" s="430">
        <v>97305</v>
      </c>
      <c r="H3043" s="431" t="s">
        <v>13355</v>
      </c>
      <c r="I3043" s="430" t="s">
        <v>160</v>
      </c>
      <c r="J3043" s="396"/>
      <c r="K3043" s="432">
        <v>0</v>
      </c>
      <c r="L3043" s="396" t="s">
        <v>147</v>
      </c>
    </row>
    <row r="3044" spans="1:12">
      <c r="A3044" s="396"/>
      <c r="B3044" s="396"/>
      <c r="C3044" s="396"/>
      <c r="D3044" s="396" t="s">
        <v>1160</v>
      </c>
      <c r="E3044" s="397" t="s">
        <v>145</v>
      </c>
      <c r="F3044" s="429" t="s">
        <v>13823</v>
      </c>
      <c r="G3044" s="430">
        <v>97306</v>
      </c>
      <c r="H3044" s="431" t="s">
        <v>13356</v>
      </c>
      <c r="I3044" s="430" t="s">
        <v>160</v>
      </c>
      <c r="J3044" s="396"/>
      <c r="K3044" s="432">
        <v>0</v>
      </c>
      <c r="L3044" s="396" t="s">
        <v>147</v>
      </c>
    </row>
    <row r="3045" spans="1:12">
      <c r="A3045" s="396"/>
      <c r="B3045" s="396"/>
      <c r="C3045" s="396"/>
      <c r="D3045" s="396" t="s">
        <v>4432</v>
      </c>
      <c r="E3045" s="397" t="s">
        <v>145</v>
      </c>
      <c r="F3045" s="429" t="s">
        <v>13823</v>
      </c>
      <c r="G3045" s="430">
        <v>97311</v>
      </c>
      <c r="H3045" s="431" t="s">
        <v>13357</v>
      </c>
      <c r="I3045" s="430" t="s">
        <v>160</v>
      </c>
      <c r="J3045" s="396"/>
      <c r="K3045" s="432">
        <v>0</v>
      </c>
      <c r="L3045" s="396" t="s">
        <v>4588</v>
      </c>
    </row>
    <row r="3046" spans="1:12">
      <c r="A3046" s="396"/>
      <c r="B3046" s="396"/>
      <c r="C3046" s="396"/>
      <c r="D3046" s="396" t="s">
        <v>2002</v>
      </c>
      <c r="E3046" s="397" t="s">
        <v>145</v>
      </c>
      <c r="F3046" s="429" t="s">
        <v>13823</v>
      </c>
      <c r="G3046" s="430">
        <v>97312</v>
      </c>
      <c r="H3046" s="431" t="s">
        <v>13358</v>
      </c>
      <c r="I3046" s="430" t="s">
        <v>160</v>
      </c>
      <c r="J3046" s="396"/>
      <c r="K3046" s="432">
        <v>0</v>
      </c>
      <c r="L3046" s="396" t="s">
        <v>147</v>
      </c>
    </row>
    <row r="3047" spans="1:12">
      <c r="A3047" s="396"/>
      <c r="B3047" s="396"/>
      <c r="C3047" s="396"/>
      <c r="D3047" s="396" t="s">
        <v>2002</v>
      </c>
      <c r="E3047" s="397" t="s">
        <v>145</v>
      </c>
      <c r="F3047" s="429" t="s">
        <v>13823</v>
      </c>
      <c r="G3047" s="430">
        <v>97278</v>
      </c>
      <c r="H3047" s="431" t="s">
        <v>13359</v>
      </c>
      <c r="I3047" s="430" t="s">
        <v>160</v>
      </c>
      <c r="J3047" s="396"/>
      <c r="K3047" s="432">
        <v>0</v>
      </c>
      <c r="L3047" s="396" t="s">
        <v>147</v>
      </c>
    </row>
    <row r="3048" spans="1:12">
      <c r="A3048" s="396"/>
      <c r="B3048" s="396"/>
      <c r="C3048" s="396"/>
      <c r="D3048" s="396" t="s">
        <v>2002</v>
      </c>
      <c r="E3048" s="397" t="s">
        <v>145</v>
      </c>
      <c r="F3048" s="429" t="s">
        <v>13823</v>
      </c>
      <c r="G3048" s="430">
        <v>97274</v>
      </c>
      <c r="H3048" s="431" t="s">
        <v>13360</v>
      </c>
      <c r="I3048" s="430" t="s">
        <v>160</v>
      </c>
      <c r="J3048" s="396"/>
      <c r="K3048" s="432">
        <v>0</v>
      </c>
      <c r="L3048" s="396" t="s">
        <v>147</v>
      </c>
    </row>
    <row r="3049" spans="1:12">
      <c r="A3049" s="396"/>
      <c r="B3049" s="396"/>
      <c r="C3049" s="396"/>
      <c r="D3049" s="396" t="s">
        <v>2002</v>
      </c>
      <c r="E3049" s="397" t="s">
        <v>145</v>
      </c>
      <c r="F3049" s="429" t="s">
        <v>13823</v>
      </c>
      <c r="G3049" s="430">
        <v>97283</v>
      </c>
      <c r="H3049" s="431" t="s">
        <v>13361</v>
      </c>
      <c r="I3049" s="430" t="s">
        <v>160</v>
      </c>
      <c r="J3049" s="396"/>
      <c r="K3049" s="432">
        <v>0</v>
      </c>
      <c r="L3049" s="396" t="s">
        <v>147</v>
      </c>
    </row>
    <row r="3050" spans="1:12">
      <c r="A3050" s="396"/>
      <c r="B3050" s="396"/>
      <c r="C3050" s="396"/>
      <c r="D3050" s="396" t="s">
        <v>2002</v>
      </c>
      <c r="E3050" s="397" t="s">
        <v>145</v>
      </c>
      <c r="F3050" s="429" t="s">
        <v>13823</v>
      </c>
      <c r="G3050" s="430">
        <v>97284</v>
      </c>
      <c r="H3050" s="431" t="s">
        <v>13362</v>
      </c>
      <c r="I3050" s="430" t="s">
        <v>160</v>
      </c>
      <c r="J3050" s="396"/>
      <c r="K3050" s="432">
        <v>0</v>
      </c>
      <c r="L3050" s="396" t="s">
        <v>147</v>
      </c>
    </row>
    <row r="3051" spans="1:12">
      <c r="A3051" s="396"/>
      <c r="B3051" s="396"/>
      <c r="C3051" s="396"/>
      <c r="D3051" s="396" t="s">
        <v>2002</v>
      </c>
      <c r="E3051" s="397" t="s">
        <v>145</v>
      </c>
      <c r="F3051" s="429" t="s">
        <v>13823</v>
      </c>
      <c r="G3051" s="430">
        <v>97289</v>
      </c>
      <c r="H3051" s="431" t="s">
        <v>13363</v>
      </c>
      <c r="I3051" s="430" t="s">
        <v>160</v>
      </c>
      <c r="J3051" s="396"/>
      <c r="K3051" s="432">
        <v>0</v>
      </c>
      <c r="L3051" s="396" t="s">
        <v>147</v>
      </c>
    </row>
    <row r="3052" spans="1:12">
      <c r="A3052" s="396"/>
      <c r="B3052" s="396"/>
      <c r="C3052" s="396"/>
      <c r="D3052" s="396" t="s">
        <v>3204</v>
      </c>
      <c r="E3052" s="397" t="s">
        <v>145</v>
      </c>
      <c r="F3052" s="429" t="s">
        <v>12976</v>
      </c>
      <c r="G3052" s="430">
        <v>97290</v>
      </c>
      <c r="H3052" s="431" t="s">
        <v>13364</v>
      </c>
      <c r="I3052" s="430" t="s">
        <v>160</v>
      </c>
      <c r="J3052" s="396"/>
      <c r="K3052" s="432">
        <v>0</v>
      </c>
      <c r="L3052" s="396" t="s">
        <v>147</v>
      </c>
    </row>
    <row r="3053" spans="1:12">
      <c r="A3053" s="396"/>
      <c r="B3053" s="396"/>
      <c r="C3053" s="396"/>
      <c r="D3053" s="396" t="s">
        <v>3204</v>
      </c>
      <c r="E3053" s="397" t="s">
        <v>145</v>
      </c>
      <c r="F3053" s="429" t="s">
        <v>12976</v>
      </c>
      <c r="G3053" s="430">
        <v>97295</v>
      </c>
      <c r="H3053" s="431" t="s">
        <v>13365</v>
      </c>
      <c r="I3053" s="430" t="s">
        <v>160</v>
      </c>
      <c r="J3053" s="396"/>
      <c r="K3053" s="432">
        <v>0</v>
      </c>
      <c r="L3053" s="396" t="s">
        <v>147</v>
      </c>
    </row>
    <row r="3054" spans="1:12">
      <c r="A3054" s="396"/>
      <c r="B3054" s="396"/>
      <c r="C3054" s="396"/>
      <c r="D3054" s="396" t="s">
        <v>3758</v>
      </c>
      <c r="E3054" s="397" t="s">
        <v>145</v>
      </c>
      <c r="F3054" s="429" t="s">
        <v>13086</v>
      </c>
      <c r="G3054" s="430">
        <v>97296</v>
      </c>
      <c r="H3054" s="431" t="s">
        <v>13366</v>
      </c>
      <c r="I3054" s="430" t="s">
        <v>160</v>
      </c>
      <c r="J3054" s="396"/>
      <c r="K3054" s="432">
        <v>0</v>
      </c>
      <c r="L3054" s="396" t="s">
        <v>147</v>
      </c>
    </row>
    <row r="3055" spans="1:12">
      <c r="A3055" s="396"/>
      <c r="B3055" s="396"/>
      <c r="C3055" s="396"/>
      <c r="D3055" s="396" t="s">
        <v>3758</v>
      </c>
      <c r="E3055" s="397" t="s">
        <v>145</v>
      </c>
      <c r="F3055" s="429" t="s">
        <v>13086</v>
      </c>
      <c r="G3055" s="430">
        <v>97301</v>
      </c>
      <c r="H3055" s="431" t="s">
        <v>13367</v>
      </c>
      <c r="I3055" s="430" t="s">
        <v>160</v>
      </c>
      <c r="J3055" s="396"/>
      <c r="K3055" s="432">
        <v>0</v>
      </c>
      <c r="L3055" s="396" t="s">
        <v>147</v>
      </c>
    </row>
    <row r="3056" spans="1:12">
      <c r="A3056" s="396"/>
      <c r="B3056" s="396"/>
      <c r="C3056" s="396"/>
      <c r="D3056" s="396" t="s">
        <v>3758</v>
      </c>
      <c r="E3056" s="397" t="s">
        <v>145</v>
      </c>
      <c r="F3056" s="429" t="s">
        <v>13086</v>
      </c>
      <c r="G3056" s="430">
        <v>97302</v>
      </c>
      <c r="H3056" s="431" t="s">
        <v>13368</v>
      </c>
      <c r="I3056" s="430" t="s">
        <v>160</v>
      </c>
      <c r="J3056" s="396"/>
      <c r="K3056" s="432">
        <v>0</v>
      </c>
      <c r="L3056" s="396" t="s">
        <v>147</v>
      </c>
    </row>
    <row r="3057" spans="1:12">
      <c r="A3057" s="396"/>
      <c r="B3057" s="396"/>
      <c r="C3057" s="396"/>
      <c r="D3057" s="396" t="s">
        <v>3758</v>
      </c>
      <c r="E3057" s="397" t="s">
        <v>145</v>
      </c>
      <c r="F3057" s="429" t="s">
        <v>13086</v>
      </c>
      <c r="G3057" s="430">
        <v>97307</v>
      </c>
      <c r="H3057" s="431" t="s">
        <v>13369</v>
      </c>
      <c r="I3057" s="430" t="s">
        <v>160</v>
      </c>
      <c r="J3057" s="396"/>
      <c r="K3057" s="432">
        <v>0</v>
      </c>
      <c r="L3057" s="396" t="s">
        <v>147</v>
      </c>
    </row>
    <row r="3058" spans="1:12">
      <c r="A3058" s="396"/>
      <c r="B3058" s="396"/>
      <c r="C3058" s="396"/>
      <c r="D3058" s="396" t="s">
        <v>3204</v>
      </c>
      <c r="E3058" s="397" t="s">
        <v>145</v>
      </c>
      <c r="F3058" s="429" t="s">
        <v>12976</v>
      </c>
      <c r="G3058" s="430">
        <v>97277</v>
      </c>
      <c r="H3058" s="431" t="s">
        <v>13370</v>
      </c>
      <c r="I3058" s="430" t="s">
        <v>160</v>
      </c>
      <c r="J3058" s="396"/>
      <c r="K3058" s="432">
        <v>0</v>
      </c>
      <c r="L3058" s="396" t="s">
        <v>147</v>
      </c>
    </row>
    <row r="3059" spans="1:12">
      <c r="A3059" s="396"/>
      <c r="B3059" s="396"/>
      <c r="C3059" s="396"/>
      <c r="D3059" s="396" t="s">
        <v>3204</v>
      </c>
      <c r="E3059" s="397" t="s">
        <v>145</v>
      </c>
      <c r="F3059" s="429" t="s">
        <v>12976</v>
      </c>
      <c r="G3059" s="430">
        <v>97308</v>
      </c>
      <c r="H3059" s="431" t="s">
        <v>13371</v>
      </c>
      <c r="I3059" s="430" t="s">
        <v>160</v>
      </c>
      <c r="J3059" s="396"/>
      <c r="K3059" s="432">
        <v>0</v>
      </c>
      <c r="L3059" s="396" t="s">
        <v>147</v>
      </c>
    </row>
    <row r="3060" spans="1:12">
      <c r="A3060" s="396"/>
      <c r="B3060" s="396"/>
      <c r="C3060" s="396"/>
      <c r="D3060" s="396" t="s">
        <v>3758</v>
      </c>
      <c r="E3060" s="397" t="s">
        <v>145</v>
      </c>
      <c r="F3060" s="429" t="s">
        <v>13086</v>
      </c>
      <c r="G3060" s="430">
        <v>97238</v>
      </c>
      <c r="H3060" s="431" t="s">
        <v>13372</v>
      </c>
      <c r="I3060" s="430" t="s">
        <v>146</v>
      </c>
      <c r="J3060" s="396"/>
      <c r="K3060" s="432">
        <v>0</v>
      </c>
      <c r="L3060" s="396" t="s">
        <v>147</v>
      </c>
    </row>
    <row r="3061" spans="1:12">
      <c r="A3061" s="396"/>
      <c r="B3061" s="396"/>
      <c r="C3061" s="396"/>
      <c r="D3061" s="396" t="s">
        <v>3758</v>
      </c>
      <c r="E3061" s="397" t="s">
        <v>145</v>
      </c>
      <c r="F3061" s="429" t="s">
        <v>13086</v>
      </c>
      <c r="G3061" s="430">
        <v>97239</v>
      </c>
      <c r="H3061" s="431" t="s">
        <v>13373</v>
      </c>
      <c r="I3061" s="430" t="s">
        <v>146</v>
      </c>
      <c r="J3061" s="396"/>
      <c r="K3061" s="432">
        <v>0</v>
      </c>
      <c r="L3061" s="396" t="s">
        <v>147</v>
      </c>
    </row>
    <row r="3062" spans="1:12">
      <c r="A3062" s="396"/>
      <c r="B3062" s="396"/>
      <c r="C3062" s="396"/>
      <c r="D3062" s="396" t="s">
        <v>3758</v>
      </c>
      <c r="E3062" s="397" t="s">
        <v>145</v>
      </c>
      <c r="F3062" s="429" t="s">
        <v>13086</v>
      </c>
      <c r="G3062" s="430">
        <v>97240</v>
      </c>
      <c r="H3062" s="431" t="s">
        <v>13374</v>
      </c>
      <c r="I3062" s="430" t="s">
        <v>146</v>
      </c>
      <c r="J3062" s="396"/>
      <c r="K3062" s="432">
        <v>0</v>
      </c>
      <c r="L3062" s="396" t="s">
        <v>147</v>
      </c>
    </row>
    <row r="3063" spans="1:12">
      <c r="A3063" s="396"/>
      <c r="B3063" s="396"/>
      <c r="C3063" s="396"/>
      <c r="D3063" s="396" t="s">
        <v>3758</v>
      </c>
      <c r="E3063" s="397" t="s">
        <v>145</v>
      </c>
      <c r="F3063" s="429" t="s">
        <v>13086</v>
      </c>
      <c r="G3063" s="430">
        <v>97241</v>
      </c>
      <c r="H3063" s="431" t="s">
        <v>13375</v>
      </c>
      <c r="I3063" s="430" t="s">
        <v>146</v>
      </c>
      <c r="J3063" s="396"/>
      <c r="K3063" s="432">
        <v>0</v>
      </c>
      <c r="L3063" s="396" t="s">
        <v>147</v>
      </c>
    </row>
    <row r="3064" spans="1:12">
      <c r="A3064" s="396"/>
      <c r="B3064" s="396"/>
      <c r="C3064" s="396"/>
      <c r="D3064" s="396" t="s">
        <v>3455</v>
      </c>
      <c r="E3064" s="397" t="s">
        <v>145</v>
      </c>
      <c r="F3064" s="429" t="s">
        <v>12976</v>
      </c>
      <c r="G3064" s="430">
        <v>97242</v>
      </c>
      <c r="H3064" s="431" t="s">
        <v>13376</v>
      </c>
      <c r="I3064" s="430" t="s">
        <v>146</v>
      </c>
      <c r="J3064" s="396"/>
      <c r="K3064" s="432">
        <v>0</v>
      </c>
      <c r="L3064" s="396" t="s">
        <v>147</v>
      </c>
    </row>
    <row r="3065" spans="1:12">
      <c r="A3065" s="396"/>
      <c r="B3065" s="396"/>
      <c r="C3065" s="396"/>
      <c r="D3065" s="396" t="s">
        <v>3455</v>
      </c>
      <c r="E3065" s="397" t="s">
        <v>145</v>
      </c>
      <c r="F3065" s="429" t="s">
        <v>12976</v>
      </c>
      <c r="G3065" s="430">
        <v>97243</v>
      </c>
      <c r="H3065" s="431" t="s">
        <v>13377</v>
      </c>
      <c r="I3065" s="430" t="s">
        <v>146</v>
      </c>
      <c r="J3065" s="396"/>
      <c r="K3065" s="432">
        <v>0</v>
      </c>
      <c r="L3065" s="396" t="s">
        <v>147</v>
      </c>
    </row>
    <row r="3066" spans="1:12">
      <c r="A3066" s="396"/>
      <c r="B3066" s="396"/>
      <c r="C3066" s="396"/>
      <c r="D3066" s="396" t="s">
        <v>3758</v>
      </c>
      <c r="E3066" s="397" t="s">
        <v>145</v>
      </c>
      <c r="F3066" s="429" t="s">
        <v>13086</v>
      </c>
      <c r="G3066" s="430">
        <v>97244</v>
      </c>
      <c r="H3066" s="431" t="s">
        <v>13378</v>
      </c>
      <c r="I3066" s="430" t="s">
        <v>146</v>
      </c>
      <c r="J3066" s="396"/>
      <c r="K3066" s="432">
        <v>0</v>
      </c>
      <c r="L3066" s="396" t="s">
        <v>147</v>
      </c>
    </row>
    <row r="3067" spans="1:12">
      <c r="A3067" s="396"/>
      <c r="B3067" s="396"/>
      <c r="C3067" s="396"/>
      <c r="D3067" s="396" t="s">
        <v>3758</v>
      </c>
      <c r="E3067" s="397" t="s">
        <v>145</v>
      </c>
      <c r="F3067" s="429" t="s">
        <v>13086</v>
      </c>
      <c r="G3067" s="430">
        <v>97245</v>
      </c>
      <c r="H3067" s="431" t="s">
        <v>13379</v>
      </c>
      <c r="I3067" s="430" t="s">
        <v>146</v>
      </c>
      <c r="J3067" s="396"/>
      <c r="K3067" s="432">
        <v>0</v>
      </c>
      <c r="L3067" s="396" t="s">
        <v>147</v>
      </c>
    </row>
    <row r="3068" spans="1:12">
      <c r="A3068" s="396"/>
      <c r="B3068" s="396"/>
      <c r="C3068" s="396"/>
      <c r="D3068" s="396" t="s">
        <v>3758</v>
      </c>
      <c r="E3068" s="397" t="s">
        <v>145</v>
      </c>
      <c r="F3068" s="429" t="s">
        <v>13086</v>
      </c>
      <c r="G3068" s="430">
        <v>97236</v>
      </c>
      <c r="H3068" s="431" t="s">
        <v>13380</v>
      </c>
      <c r="I3068" s="430" t="s">
        <v>146</v>
      </c>
      <c r="J3068" s="396"/>
      <c r="K3068" s="432">
        <v>0</v>
      </c>
      <c r="L3068" s="396" t="s">
        <v>147</v>
      </c>
    </row>
    <row r="3069" spans="1:12">
      <c r="A3069" s="396"/>
      <c r="B3069" s="396"/>
      <c r="C3069" s="396"/>
      <c r="D3069" s="396" t="s">
        <v>3758</v>
      </c>
      <c r="E3069" s="397" t="s">
        <v>145</v>
      </c>
      <c r="F3069" s="429" t="s">
        <v>13086</v>
      </c>
      <c r="G3069" s="430">
        <v>97246</v>
      </c>
      <c r="H3069" s="431" t="s">
        <v>13381</v>
      </c>
      <c r="I3069" s="430" t="s">
        <v>146</v>
      </c>
      <c r="J3069" s="396"/>
      <c r="K3069" s="432">
        <v>0</v>
      </c>
      <c r="L3069" s="396" t="s">
        <v>147</v>
      </c>
    </row>
    <row r="3070" spans="1:12">
      <c r="A3070" s="396"/>
      <c r="B3070" s="396"/>
      <c r="C3070" s="396"/>
      <c r="D3070" s="396" t="s">
        <v>3758</v>
      </c>
      <c r="E3070" s="397" t="s">
        <v>145</v>
      </c>
      <c r="F3070" s="429" t="s">
        <v>13086</v>
      </c>
      <c r="G3070" s="430">
        <v>97247</v>
      </c>
      <c r="H3070" s="431" t="s">
        <v>13382</v>
      </c>
      <c r="I3070" s="430" t="s">
        <v>146</v>
      </c>
      <c r="J3070" s="396"/>
      <c r="K3070" s="432">
        <v>0</v>
      </c>
      <c r="L3070" s="396" t="s">
        <v>147</v>
      </c>
    </row>
    <row r="3071" spans="1:12">
      <c r="A3071" s="396"/>
      <c r="B3071" s="396"/>
      <c r="C3071" s="396"/>
      <c r="D3071" s="396" t="s">
        <v>3455</v>
      </c>
      <c r="E3071" s="397" t="s">
        <v>145</v>
      </c>
      <c r="F3071" s="429" t="s">
        <v>12976</v>
      </c>
      <c r="G3071" s="430">
        <v>97237</v>
      </c>
      <c r="H3071" s="431" t="s">
        <v>13383</v>
      </c>
      <c r="I3071" s="430" t="s">
        <v>146</v>
      </c>
      <c r="J3071" s="396"/>
      <c r="K3071" s="432">
        <v>0</v>
      </c>
      <c r="L3071" s="396" t="s">
        <v>147</v>
      </c>
    </row>
    <row r="3072" spans="1:12">
      <c r="A3072" s="396"/>
      <c r="B3072" s="396"/>
      <c r="C3072" s="396"/>
      <c r="D3072" s="396" t="s">
        <v>3455</v>
      </c>
      <c r="E3072" s="397" t="s">
        <v>145</v>
      </c>
      <c r="F3072" s="429" t="s">
        <v>12976</v>
      </c>
      <c r="G3072" s="430">
        <v>97248</v>
      </c>
      <c r="H3072" s="431" t="s">
        <v>13384</v>
      </c>
      <c r="I3072" s="430" t="s">
        <v>146</v>
      </c>
      <c r="J3072" s="396"/>
      <c r="K3072" s="432">
        <v>0</v>
      </c>
      <c r="L3072" s="396" t="s">
        <v>147</v>
      </c>
    </row>
    <row r="3073" spans="1:12">
      <c r="A3073" s="396"/>
      <c r="B3073" s="396"/>
      <c r="C3073" s="396"/>
      <c r="D3073" s="396" t="s">
        <v>2001</v>
      </c>
      <c r="E3073" s="397" t="s">
        <v>145</v>
      </c>
      <c r="F3073" s="429" t="s">
        <v>13086</v>
      </c>
      <c r="G3073" s="430">
        <v>97251</v>
      </c>
      <c r="H3073" s="431" t="s">
        <v>13385</v>
      </c>
      <c r="I3073" s="430" t="s">
        <v>160</v>
      </c>
      <c r="J3073" s="396"/>
      <c r="K3073" s="432">
        <v>0</v>
      </c>
      <c r="L3073" s="396" t="s">
        <v>147</v>
      </c>
    </row>
    <row r="3074" spans="1:12">
      <c r="A3074" s="396"/>
      <c r="B3074" s="396"/>
      <c r="C3074" s="396"/>
      <c r="D3074" s="396" t="s">
        <v>2001</v>
      </c>
      <c r="E3074" s="397" t="s">
        <v>145</v>
      </c>
      <c r="F3074" s="429" t="s">
        <v>13086</v>
      </c>
      <c r="G3074" s="430">
        <v>97254</v>
      </c>
      <c r="H3074" s="431" t="s">
        <v>13386</v>
      </c>
      <c r="I3074" s="430" t="s">
        <v>160</v>
      </c>
      <c r="J3074" s="396"/>
      <c r="K3074" s="432">
        <v>0</v>
      </c>
      <c r="L3074" s="396" t="s">
        <v>147</v>
      </c>
    </row>
    <row r="3075" spans="1:12">
      <c r="A3075" s="396"/>
      <c r="B3075" s="396"/>
      <c r="C3075" s="396"/>
      <c r="D3075" s="396" t="s">
        <v>2001</v>
      </c>
      <c r="E3075" s="397" t="s">
        <v>145</v>
      </c>
      <c r="F3075" s="429" t="s">
        <v>13086</v>
      </c>
      <c r="G3075" s="430">
        <v>97255</v>
      </c>
      <c r="H3075" s="431" t="s">
        <v>13387</v>
      </c>
      <c r="I3075" s="430" t="s">
        <v>160</v>
      </c>
      <c r="J3075" s="396"/>
      <c r="K3075" s="432">
        <v>0</v>
      </c>
      <c r="L3075" s="396" t="s">
        <v>147</v>
      </c>
    </row>
    <row r="3076" spans="1:12">
      <c r="A3076" s="396"/>
      <c r="B3076" s="396"/>
      <c r="C3076" s="396"/>
      <c r="D3076" s="396" t="s">
        <v>2001</v>
      </c>
      <c r="E3076" s="397" t="s">
        <v>145</v>
      </c>
      <c r="F3076" s="429" t="s">
        <v>13086</v>
      </c>
      <c r="G3076" s="430">
        <v>97249</v>
      </c>
      <c r="H3076" s="431" t="s">
        <v>13388</v>
      </c>
      <c r="I3076" s="430" t="s">
        <v>160</v>
      </c>
      <c r="J3076" s="396"/>
      <c r="K3076" s="432">
        <v>0</v>
      </c>
      <c r="L3076" s="396" t="s">
        <v>147</v>
      </c>
    </row>
    <row r="3077" spans="1:12">
      <c r="A3077" s="396"/>
      <c r="B3077" s="396"/>
      <c r="C3077" s="396"/>
      <c r="D3077" s="396" t="s">
        <v>1796</v>
      </c>
      <c r="E3077" s="397" t="s">
        <v>145</v>
      </c>
      <c r="F3077" s="429" t="s">
        <v>13086</v>
      </c>
      <c r="G3077" s="430">
        <v>97250</v>
      </c>
      <c r="H3077" s="431" t="s">
        <v>13389</v>
      </c>
      <c r="I3077" s="430" t="s">
        <v>160</v>
      </c>
      <c r="J3077" s="396"/>
      <c r="K3077" s="432">
        <v>0</v>
      </c>
      <c r="L3077" s="396" t="s">
        <v>147</v>
      </c>
    </row>
    <row r="3078" spans="1:12">
      <c r="A3078" s="396"/>
      <c r="B3078" s="396"/>
      <c r="C3078" s="396"/>
      <c r="D3078" s="396" t="s">
        <v>3204</v>
      </c>
      <c r="E3078" s="397" t="s">
        <v>145</v>
      </c>
      <c r="F3078" s="429" t="s">
        <v>12976</v>
      </c>
      <c r="G3078" s="430">
        <v>97258</v>
      </c>
      <c r="H3078" s="431" t="s">
        <v>13390</v>
      </c>
      <c r="I3078" s="430" t="s">
        <v>160</v>
      </c>
      <c r="J3078" s="396"/>
      <c r="K3078" s="432">
        <v>0</v>
      </c>
      <c r="L3078" s="396" t="s">
        <v>147</v>
      </c>
    </row>
    <row r="3079" spans="1:12">
      <c r="A3079" s="396"/>
      <c r="B3079" s="396"/>
      <c r="C3079" s="396"/>
      <c r="D3079" s="396" t="s">
        <v>2149</v>
      </c>
      <c r="E3079" s="397" t="s">
        <v>145</v>
      </c>
      <c r="F3079" s="429" t="s">
        <v>12976</v>
      </c>
      <c r="G3079" s="430">
        <v>97259</v>
      </c>
      <c r="H3079" s="431" t="s">
        <v>13391</v>
      </c>
      <c r="I3079" s="430" t="s">
        <v>160</v>
      </c>
      <c r="J3079" s="396"/>
      <c r="K3079" s="432">
        <v>0</v>
      </c>
      <c r="L3079" s="396" t="s">
        <v>147</v>
      </c>
    </row>
    <row r="3080" spans="1:12">
      <c r="A3080" s="396"/>
      <c r="B3080" s="396"/>
      <c r="C3080" s="396"/>
      <c r="D3080" s="396" t="s">
        <v>3758</v>
      </c>
      <c r="E3080" s="397" t="s">
        <v>145</v>
      </c>
      <c r="F3080" s="429" t="s">
        <v>13086</v>
      </c>
      <c r="G3080" s="430">
        <v>97262</v>
      </c>
      <c r="H3080" s="431" t="s">
        <v>13392</v>
      </c>
      <c r="I3080" s="430" t="s">
        <v>160</v>
      </c>
      <c r="J3080" s="396"/>
      <c r="K3080" s="432">
        <v>0</v>
      </c>
      <c r="L3080" s="396" t="s">
        <v>147</v>
      </c>
    </row>
    <row r="3081" spans="1:12">
      <c r="A3081" s="396"/>
      <c r="B3081" s="396"/>
      <c r="C3081" s="396"/>
      <c r="D3081" s="396" t="s">
        <v>3758</v>
      </c>
      <c r="E3081" s="397" t="s">
        <v>145</v>
      </c>
      <c r="F3081" s="429" t="s">
        <v>13086</v>
      </c>
      <c r="G3081" s="430">
        <v>97263</v>
      </c>
      <c r="H3081" s="431" t="s">
        <v>13393</v>
      </c>
      <c r="I3081" s="430" t="s">
        <v>160</v>
      </c>
      <c r="J3081" s="396"/>
      <c r="K3081" s="432">
        <v>0</v>
      </c>
      <c r="L3081" s="396" t="s">
        <v>147</v>
      </c>
    </row>
    <row r="3082" spans="1:12">
      <c r="A3082" s="396"/>
      <c r="B3082" s="396"/>
      <c r="C3082" s="396"/>
      <c r="D3082" s="396" t="s">
        <v>3758</v>
      </c>
      <c r="E3082" s="397" t="s">
        <v>145</v>
      </c>
      <c r="F3082" s="429" t="s">
        <v>13086</v>
      </c>
      <c r="G3082" s="430">
        <v>97266</v>
      </c>
      <c r="H3082" s="431" t="s">
        <v>13394</v>
      </c>
      <c r="I3082" s="430" t="s">
        <v>160</v>
      </c>
      <c r="J3082" s="396"/>
      <c r="K3082" s="432">
        <v>0</v>
      </c>
      <c r="L3082" s="396" t="s">
        <v>147</v>
      </c>
    </row>
    <row r="3083" spans="1:12">
      <c r="A3083" s="396"/>
      <c r="B3083" s="396"/>
      <c r="C3083" s="396"/>
      <c r="D3083" s="396" t="s">
        <v>3758</v>
      </c>
      <c r="E3083" s="397" t="s">
        <v>145</v>
      </c>
      <c r="F3083" s="429" t="s">
        <v>13086</v>
      </c>
      <c r="G3083" s="430">
        <v>97267</v>
      </c>
      <c r="H3083" s="431" t="s">
        <v>13395</v>
      </c>
      <c r="I3083" s="430" t="s">
        <v>160</v>
      </c>
      <c r="J3083" s="396"/>
      <c r="K3083" s="432">
        <v>0</v>
      </c>
      <c r="L3083" s="396" t="s">
        <v>147</v>
      </c>
    </row>
    <row r="3084" spans="1:12">
      <c r="A3084" s="396"/>
      <c r="B3084" s="396"/>
      <c r="C3084" s="396"/>
      <c r="D3084" s="396" t="s">
        <v>1930</v>
      </c>
      <c r="E3084" s="397" t="s">
        <v>145</v>
      </c>
      <c r="F3084" s="429" t="s">
        <v>12976</v>
      </c>
      <c r="G3084" s="430">
        <v>97270</v>
      </c>
      <c r="H3084" s="431" t="s">
        <v>13396</v>
      </c>
      <c r="I3084" s="430" t="s">
        <v>160</v>
      </c>
      <c r="J3084" s="396"/>
      <c r="K3084" s="432">
        <v>0</v>
      </c>
      <c r="L3084" s="396" t="s">
        <v>147</v>
      </c>
    </row>
    <row r="3085" spans="1:12">
      <c r="A3085" s="396"/>
      <c r="B3085" s="396"/>
      <c r="C3085" s="396"/>
      <c r="D3085" s="396" t="s">
        <v>1930</v>
      </c>
      <c r="E3085" s="397" t="s">
        <v>145</v>
      </c>
      <c r="F3085" s="429" t="s">
        <v>12976</v>
      </c>
      <c r="G3085" s="430">
        <v>97271</v>
      </c>
      <c r="H3085" s="431" t="s">
        <v>13397</v>
      </c>
      <c r="I3085" s="430" t="s">
        <v>160</v>
      </c>
      <c r="J3085" s="396"/>
      <c r="K3085" s="432">
        <v>0</v>
      </c>
      <c r="L3085" s="396" t="s">
        <v>147</v>
      </c>
    </row>
    <row r="3086" spans="1:12">
      <c r="A3086" s="396"/>
      <c r="B3086" s="396"/>
      <c r="C3086" s="396"/>
      <c r="D3086" s="396" t="s">
        <v>1796</v>
      </c>
      <c r="E3086" s="397" t="s">
        <v>145</v>
      </c>
      <c r="F3086" s="429" t="s">
        <v>13086</v>
      </c>
      <c r="G3086" s="430">
        <v>97252</v>
      </c>
      <c r="H3086" s="431" t="s">
        <v>13398</v>
      </c>
      <c r="I3086" s="430" t="s">
        <v>160</v>
      </c>
      <c r="J3086" s="396"/>
      <c r="K3086" s="432">
        <v>0</v>
      </c>
      <c r="L3086" s="396" t="s">
        <v>147</v>
      </c>
    </row>
    <row r="3087" spans="1:12">
      <c r="A3087" s="396"/>
      <c r="B3087" s="396"/>
      <c r="C3087" s="396"/>
      <c r="D3087" s="396" t="s">
        <v>1796</v>
      </c>
      <c r="E3087" s="397" t="s">
        <v>145</v>
      </c>
      <c r="F3087" s="429" t="s">
        <v>13086</v>
      </c>
      <c r="G3087" s="430">
        <v>97257</v>
      </c>
      <c r="H3087" s="431" t="s">
        <v>13399</v>
      </c>
      <c r="I3087" s="430" t="s">
        <v>160</v>
      </c>
      <c r="J3087" s="396"/>
      <c r="K3087" s="432">
        <v>0</v>
      </c>
      <c r="L3087" s="396" t="s">
        <v>147</v>
      </c>
    </row>
    <row r="3088" spans="1:12">
      <c r="A3088" s="396"/>
      <c r="B3088" s="396"/>
      <c r="C3088" s="396"/>
      <c r="D3088" s="396" t="s">
        <v>1796</v>
      </c>
      <c r="E3088" s="397" t="s">
        <v>145</v>
      </c>
      <c r="F3088" s="429" t="s">
        <v>13086</v>
      </c>
      <c r="G3088" s="430">
        <v>97256</v>
      </c>
      <c r="H3088" s="431" t="s">
        <v>13400</v>
      </c>
      <c r="I3088" s="430" t="s">
        <v>160</v>
      </c>
      <c r="J3088" s="396"/>
      <c r="K3088" s="432">
        <v>0</v>
      </c>
      <c r="L3088" s="396" t="s">
        <v>147</v>
      </c>
    </row>
    <row r="3089" spans="1:12">
      <c r="A3089" s="396"/>
      <c r="B3089" s="396"/>
      <c r="C3089" s="396"/>
      <c r="D3089" s="396" t="s">
        <v>1796</v>
      </c>
      <c r="E3089" s="397" t="s">
        <v>145</v>
      </c>
      <c r="F3089" s="429" t="s">
        <v>13086</v>
      </c>
      <c r="G3089" s="430">
        <v>97253</v>
      </c>
      <c r="H3089" s="431" t="s">
        <v>13401</v>
      </c>
      <c r="I3089" s="430" t="s">
        <v>160</v>
      </c>
      <c r="J3089" s="396"/>
      <c r="K3089" s="432">
        <v>0</v>
      </c>
      <c r="L3089" s="396" t="s">
        <v>147</v>
      </c>
    </row>
    <row r="3090" spans="1:12">
      <c r="A3090" s="396"/>
      <c r="B3090" s="396"/>
      <c r="C3090" s="396"/>
      <c r="D3090" s="396" t="s">
        <v>1930</v>
      </c>
      <c r="E3090" s="397" t="s">
        <v>145</v>
      </c>
      <c r="F3090" s="429" t="s">
        <v>12976</v>
      </c>
      <c r="G3090" s="430">
        <v>97261</v>
      </c>
      <c r="H3090" s="431" t="s">
        <v>13402</v>
      </c>
      <c r="I3090" s="430" t="s">
        <v>160</v>
      </c>
      <c r="J3090" s="396"/>
      <c r="K3090" s="432">
        <v>0</v>
      </c>
      <c r="L3090" s="396" t="s">
        <v>147</v>
      </c>
    </row>
    <row r="3091" spans="1:12">
      <c r="A3091" s="396"/>
      <c r="B3091" s="396"/>
      <c r="C3091" s="396"/>
      <c r="D3091" s="396" t="s">
        <v>1208</v>
      </c>
      <c r="E3091" s="397" t="s">
        <v>145</v>
      </c>
      <c r="F3091" s="429" t="s">
        <v>12976</v>
      </c>
      <c r="G3091" s="430">
        <v>97260</v>
      </c>
      <c r="H3091" s="431" t="s">
        <v>13403</v>
      </c>
      <c r="I3091" s="430" t="s">
        <v>160</v>
      </c>
      <c r="J3091" s="396"/>
      <c r="K3091" s="432">
        <v>0</v>
      </c>
      <c r="L3091" s="396" t="s">
        <v>147</v>
      </c>
    </row>
    <row r="3092" spans="1:12">
      <c r="A3092" s="396"/>
      <c r="B3092" s="396"/>
      <c r="C3092" s="396"/>
      <c r="D3092" s="396" t="s">
        <v>1796</v>
      </c>
      <c r="E3092" s="397" t="s">
        <v>145</v>
      </c>
      <c r="F3092" s="429" t="s">
        <v>13086</v>
      </c>
      <c r="G3092" s="430">
        <v>97265</v>
      </c>
      <c r="H3092" s="431" t="s">
        <v>13404</v>
      </c>
      <c r="I3092" s="430" t="s">
        <v>160</v>
      </c>
      <c r="J3092" s="396"/>
      <c r="K3092" s="432">
        <v>0</v>
      </c>
      <c r="L3092" s="396" t="s">
        <v>147</v>
      </c>
    </row>
    <row r="3093" spans="1:12">
      <c r="A3093" s="396"/>
      <c r="B3093" s="396"/>
      <c r="C3093" s="396"/>
      <c r="D3093" s="396" t="s">
        <v>1796</v>
      </c>
      <c r="E3093" s="397" t="s">
        <v>145</v>
      </c>
      <c r="F3093" s="429" t="s">
        <v>13086</v>
      </c>
      <c r="G3093" s="430">
        <v>97264</v>
      </c>
      <c r="H3093" s="431" t="s">
        <v>13405</v>
      </c>
      <c r="I3093" s="430" t="s">
        <v>160</v>
      </c>
      <c r="J3093" s="396"/>
      <c r="K3093" s="432">
        <v>0</v>
      </c>
      <c r="L3093" s="396" t="s">
        <v>147</v>
      </c>
    </row>
    <row r="3094" spans="1:12">
      <c r="A3094" s="396"/>
      <c r="B3094" s="396"/>
      <c r="C3094" s="396"/>
      <c r="D3094" s="396" t="s">
        <v>1796</v>
      </c>
      <c r="E3094" s="397" t="s">
        <v>145</v>
      </c>
      <c r="F3094" s="429" t="s">
        <v>13086</v>
      </c>
      <c r="G3094" s="430">
        <v>97269</v>
      </c>
      <c r="H3094" s="431" t="s">
        <v>13406</v>
      </c>
      <c r="I3094" s="430" t="s">
        <v>160</v>
      </c>
      <c r="J3094" s="396"/>
      <c r="K3094" s="432">
        <v>0</v>
      </c>
      <c r="L3094" s="396" t="s">
        <v>147</v>
      </c>
    </row>
    <row r="3095" spans="1:12">
      <c r="A3095" s="396"/>
      <c r="B3095" s="396"/>
      <c r="C3095" s="396"/>
      <c r="D3095" s="396" t="s">
        <v>1796</v>
      </c>
      <c r="E3095" s="397" t="s">
        <v>145</v>
      </c>
      <c r="F3095" s="429" t="s">
        <v>13086</v>
      </c>
      <c r="G3095" s="430">
        <v>97268</v>
      </c>
      <c r="H3095" s="431" t="s">
        <v>13407</v>
      </c>
      <c r="I3095" s="430" t="s">
        <v>160</v>
      </c>
      <c r="J3095" s="396"/>
      <c r="K3095" s="432">
        <v>0</v>
      </c>
      <c r="L3095" s="396" t="s">
        <v>147</v>
      </c>
    </row>
    <row r="3096" spans="1:12">
      <c r="A3096" s="396"/>
      <c r="B3096" s="396"/>
      <c r="C3096" s="396"/>
      <c r="D3096" s="396" t="s">
        <v>1208</v>
      </c>
      <c r="E3096" s="397" t="s">
        <v>145</v>
      </c>
      <c r="F3096" s="429" t="s">
        <v>12976</v>
      </c>
      <c r="G3096" s="430">
        <v>97273</v>
      </c>
      <c r="H3096" s="431" t="s">
        <v>13408</v>
      </c>
      <c r="I3096" s="430" t="s">
        <v>160</v>
      </c>
      <c r="J3096" s="396"/>
      <c r="K3096" s="432">
        <v>0</v>
      </c>
      <c r="L3096" s="396" t="s">
        <v>147</v>
      </c>
    </row>
    <row r="3097" spans="1:12">
      <c r="A3097" s="396"/>
      <c r="B3097" s="396"/>
      <c r="C3097" s="396"/>
      <c r="D3097" s="396" t="s">
        <v>1208</v>
      </c>
      <c r="E3097" s="397" t="s">
        <v>145</v>
      </c>
      <c r="F3097" s="429" t="s">
        <v>12976</v>
      </c>
      <c r="G3097" s="430">
        <v>97272</v>
      </c>
      <c r="H3097" s="431" t="s">
        <v>13409</v>
      </c>
      <c r="I3097" s="430" t="s">
        <v>160</v>
      </c>
      <c r="J3097" s="396"/>
      <c r="K3097" s="432">
        <v>0</v>
      </c>
      <c r="L3097" s="396" t="s">
        <v>147</v>
      </c>
    </row>
    <row r="3098" spans="1:12">
      <c r="A3098" s="396"/>
      <c r="B3098" s="396"/>
      <c r="C3098" s="396"/>
      <c r="D3098" s="396" t="s">
        <v>1796</v>
      </c>
      <c r="E3098" s="397" t="s">
        <v>145</v>
      </c>
      <c r="F3098" s="429" t="s">
        <v>13086</v>
      </c>
      <c r="G3098" s="430">
        <v>97315</v>
      </c>
      <c r="H3098" s="431" t="s">
        <v>13410</v>
      </c>
      <c r="I3098" s="430" t="s">
        <v>160</v>
      </c>
      <c r="J3098" s="396"/>
      <c r="K3098" s="432">
        <v>0</v>
      </c>
      <c r="L3098" s="396" t="s">
        <v>147</v>
      </c>
    </row>
    <row r="3099" spans="1:12">
      <c r="A3099" s="396"/>
      <c r="B3099" s="396"/>
      <c r="C3099" s="396"/>
      <c r="D3099" s="396" t="s">
        <v>1796</v>
      </c>
      <c r="E3099" s="397" t="s">
        <v>145</v>
      </c>
      <c r="F3099" s="429" t="s">
        <v>13086</v>
      </c>
      <c r="G3099" s="430">
        <v>97316</v>
      </c>
      <c r="H3099" s="431" t="s">
        <v>13411</v>
      </c>
      <c r="I3099" s="430" t="s">
        <v>160</v>
      </c>
      <c r="J3099" s="396"/>
      <c r="K3099" s="432">
        <v>0</v>
      </c>
      <c r="L3099" s="396" t="s">
        <v>147</v>
      </c>
    </row>
    <row r="3100" spans="1:12">
      <c r="A3100" s="396"/>
      <c r="B3100" s="396"/>
      <c r="C3100" s="396"/>
      <c r="D3100" s="396" t="s">
        <v>1796</v>
      </c>
      <c r="E3100" s="397" t="s">
        <v>145</v>
      </c>
      <c r="F3100" s="429" t="s">
        <v>13086</v>
      </c>
      <c r="G3100" s="430">
        <v>97317</v>
      </c>
      <c r="H3100" s="431" t="s">
        <v>13412</v>
      </c>
      <c r="I3100" s="430" t="s">
        <v>160</v>
      </c>
      <c r="J3100" s="396"/>
      <c r="K3100" s="432">
        <v>0</v>
      </c>
      <c r="L3100" s="396" t="s">
        <v>147</v>
      </c>
    </row>
    <row r="3101" spans="1:12">
      <c r="A3101" s="396"/>
      <c r="B3101" s="396"/>
      <c r="C3101" s="396"/>
      <c r="D3101" s="396" t="s">
        <v>1796</v>
      </c>
      <c r="E3101" s="397" t="s">
        <v>145</v>
      </c>
      <c r="F3101" s="429" t="s">
        <v>13086</v>
      </c>
      <c r="G3101" s="430">
        <v>97318</v>
      </c>
      <c r="H3101" s="431" t="s">
        <v>13413</v>
      </c>
      <c r="I3101" s="430" t="s">
        <v>160</v>
      </c>
      <c r="J3101" s="396"/>
      <c r="K3101" s="432">
        <v>0</v>
      </c>
      <c r="L3101" s="396" t="s">
        <v>147</v>
      </c>
    </row>
    <row r="3102" spans="1:12">
      <c r="A3102" s="396"/>
      <c r="B3102" s="396"/>
      <c r="C3102" s="396"/>
      <c r="D3102" s="396" t="s">
        <v>1208</v>
      </c>
      <c r="E3102" s="397" t="s">
        <v>145</v>
      </c>
      <c r="F3102" s="429" t="s">
        <v>12976</v>
      </c>
      <c r="G3102" s="430">
        <v>97319</v>
      </c>
      <c r="H3102" s="431" t="s">
        <v>13414</v>
      </c>
      <c r="I3102" s="430" t="s">
        <v>160</v>
      </c>
      <c r="J3102" s="396"/>
      <c r="K3102" s="432">
        <v>0</v>
      </c>
      <c r="L3102" s="396" t="s">
        <v>147</v>
      </c>
    </row>
    <row r="3103" spans="1:12">
      <c r="A3103" s="396"/>
      <c r="B3103" s="396"/>
      <c r="C3103" s="396"/>
      <c r="D3103" s="396" t="s">
        <v>1208</v>
      </c>
      <c r="E3103" s="397" t="s">
        <v>145</v>
      </c>
      <c r="F3103" s="429" t="s">
        <v>12976</v>
      </c>
      <c r="G3103" s="430">
        <v>97320</v>
      </c>
      <c r="H3103" s="431" t="s">
        <v>13415</v>
      </c>
      <c r="I3103" s="430" t="s">
        <v>160</v>
      </c>
      <c r="J3103" s="396"/>
      <c r="K3103" s="432">
        <v>0</v>
      </c>
      <c r="L3103" s="396" t="s">
        <v>147</v>
      </c>
    </row>
    <row r="3104" spans="1:12">
      <c r="A3104" s="396"/>
      <c r="B3104" s="396"/>
      <c r="C3104" s="396"/>
      <c r="D3104" s="396" t="s">
        <v>1796</v>
      </c>
      <c r="E3104" s="397" t="s">
        <v>145</v>
      </c>
      <c r="F3104" s="429" t="s">
        <v>13086</v>
      </c>
      <c r="G3104" s="430">
        <v>97321</v>
      </c>
      <c r="H3104" s="431" t="s">
        <v>13416</v>
      </c>
      <c r="I3104" s="430" t="s">
        <v>160</v>
      </c>
      <c r="J3104" s="396"/>
      <c r="K3104" s="432">
        <v>0</v>
      </c>
      <c r="L3104" s="396" t="s">
        <v>147</v>
      </c>
    </row>
    <row r="3105" spans="1:12">
      <c r="A3105" s="396"/>
      <c r="B3105" s="396"/>
      <c r="C3105" s="396"/>
      <c r="D3105" s="396" t="s">
        <v>1796</v>
      </c>
      <c r="E3105" s="397" t="s">
        <v>145</v>
      </c>
      <c r="F3105" s="429" t="s">
        <v>13086</v>
      </c>
      <c r="G3105" s="430">
        <v>97322</v>
      </c>
      <c r="H3105" s="431" t="s">
        <v>13417</v>
      </c>
      <c r="I3105" s="430" t="s">
        <v>160</v>
      </c>
      <c r="J3105" s="396"/>
      <c r="K3105" s="432">
        <v>0</v>
      </c>
      <c r="L3105" s="396" t="s">
        <v>147</v>
      </c>
    </row>
    <row r="3106" spans="1:12">
      <c r="A3106" s="396"/>
      <c r="B3106" s="396"/>
      <c r="C3106" s="396"/>
      <c r="D3106" s="396" t="s">
        <v>1796</v>
      </c>
      <c r="E3106" s="397" t="s">
        <v>145</v>
      </c>
      <c r="F3106" s="429" t="s">
        <v>13086</v>
      </c>
      <c r="G3106" s="430">
        <v>97313</v>
      </c>
      <c r="H3106" s="431" t="s">
        <v>13418</v>
      </c>
      <c r="I3106" s="430" t="s">
        <v>160</v>
      </c>
      <c r="J3106" s="396"/>
      <c r="K3106" s="432">
        <v>0</v>
      </c>
      <c r="L3106" s="396" t="s">
        <v>147</v>
      </c>
    </row>
    <row r="3107" spans="1:12">
      <c r="A3107" s="396"/>
      <c r="B3107" s="396"/>
      <c r="C3107" s="396"/>
      <c r="D3107" s="396" t="s">
        <v>1796</v>
      </c>
      <c r="E3107" s="397" t="s">
        <v>145</v>
      </c>
      <c r="F3107" s="429" t="s">
        <v>13086</v>
      </c>
      <c r="G3107" s="430">
        <v>97323</v>
      </c>
      <c r="H3107" s="431" t="s">
        <v>13419</v>
      </c>
      <c r="I3107" s="430" t="s">
        <v>160</v>
      </c>
      <c r="J3107" s="396"/>
      <c r="K3107" s="432">
        <v>0</v>
      </c>
      <c r="L3107" s="396" t="s">
        <v>147</v>
      </c>
    </row>
    <row r="3108" spans="1:12">
      <c r="A3108" s="396"/>
      <c r="B3108" s="396"/>
      <c r="C3108" s="396"/>
      <c r="D3108" s="396" t="s">
        <v>1208</v>
      </c>
      <c r="E3108" s="397" t="s">
        <v>145</v>
      </c>
      <c r="F3108" s="429" t="s">
        <v>12976</v>
      </c>
      <c r="G3108" s="430">
        <v>97324</v>
      </c>
      <c r="H3108" s="431" t="s">
        <v>13420</v>
      </c>
      <c r="I3108" s="430" t="s">
        <v>160</v>
      </c>
      <c r="J3108" s="396"/>
      <c r="K3108" s="432">
        <v>0</v>
      </c>
      <c r="L3108" s="396" t="s">
        <v>147</v>
      </c>
    </row>
    <row r="3109" spans="1:12">
      <c r="A3109" s="396"/>
      <c r="B3109" s="396"/>
      <c r="C3109" s="396"/>
      <c r="D3109" s="396" t="s">
        <v>1208</v>
      </c>
      <c r="E3109" s="397" t="s">
        <v>145</v>
      </c>
      <c r="F3109" s="429" t="s">
        <v>12976</v>
      </c>
      <c r="G3109" s="430">
        <v>97314</v>
      </c>
      <c r="H3109" s="431" t="s">
        <v>13421</v>
      </c>
      <c r="I3109" s="430" t="s">
        <v>160</v>
      </c>
      <c r="J3109" s="396"/>
      <c r="K3109" s="432">
        <v>0</v>
      </c>
      <c r="L3109" s="396" t="s">
        <v>147</v>
      </c>
    </row>
    <row r="3110" spans="1:12">
      <c r="A3110" s="396"/>
      <c r="B3110" s="396"/>
      <c r="C3110" s="396"/>
      <c r="D3110" s="396" t="s">
        <v>1417</v>
      </c>
      <c r="E3110" s="397" t="s">
        <v>145</v>
      </c>
      <c r="F3110" s="429" t="s">
        <v>13086</v>
      </c>
      <c r="G3110" s="430">
        <v>97325</v>
      </c>
      <c r="H3110" s="431" t="s">
        <v>13422</v>
      </c>
      <c r="I3110" s="430" t="s">
        <v>160</v>
      </c>
      <c r="J3110" s="396"/>
      <c r="K3110" s="432">
        <v>0</v>
      </c>
      <c r="L3110" s="396" t="s">
        <v>147</v>
      </c>
    </row>
    <row r="3111" spans="1:12">
      <c r="A3111" s="396"/>
      <c r="B3111" s="396"/>
      <c r="C3111" s="396"/>
      <c r="D3111" s="396" t="s">
        <v>1417</v>
      </c>
      <c r="E3111" s="397" t="s">
        <v>145</v>
      </c>
      <c r="F3111" s="429" t="s">
        <v>13086</v>
      </c>
      <c r="G3111" s="430">
        <v>103517</v>
      </c>
      <c r="H3111" s="431" t="s">
        <v>3461</v>
      </c>
      <c r="I3111" s="430" t="s">
        <v>160</v>
      </c>
      <c r="J3111" s="396"/>
      <c r="K3111" s="432">
        <v>3338.69</v>
      </c>
      <c r="L3111" s="396" t="s">
        <v>147</v>
      </c>
    </row>
    <row r="3112" spans="1:12">
      <c r="A3112" s="396"/>
      <c r="B3112" s="396"/>
      <c r="C3112" s="396"/>
      <c r="D3112" s="396" t="s">
        <v>1422</v>
      </c>
      <c r="E3112" s="397" t="s">
        <v>145</v>
      </c>
      <c r="F3112" s="429" t="s">
        <v>13086</v>
      </c>
      <c r="G3112" s="430">
        <v>103518</v>
      </c>
      <c r="H3112" s="431" t="s">
        <v>13424</v>
      </c>
      <c r="I3112" s="430" t="s">
        <v>160</v>
      </c>
      <c r="J3112" s="396"/>
      <c r="K3112" s="432">
        <v>0</v>
      </c>
      <c r="L3112" s="396" t="s">
        <v>147</v>
      </c>
    </row>
    <row r="3113" spans="1:12">
      <c r="A3113" s="396"/>
      <c r="B3113" s="396"/>
      <c r="C3113" s="396"/>
      <c r="D3113" s="396" t="s">
        <v>1422</v>
      </c>
      <c r="E3113" s="397" t="s">
        <v>145</v>
      </c>
      <c r="F3113" s="429" t="s">
        <v>13086</v>
      </c>
      <c r="G3113" s="430">
        <v>103519</v>
      </c>
      <c r="H3113" s="431" t="s">
        <v>3462</v>
      </c>
      <c r="I3113" s="430" t="s">
        <v>160</v>
      </c>
      <c r="J3113" s="396"/>
      <c r="K3113" s="432">
        <v>10.16</v>
      </c>
      <c r="L3113" s="396" t="s">
        <v>147</v>
      </c>
    </row>
    <row r="3114" spans="1:12">
      <c r="A3114" s="396"/>
      <c r="B3114" s="396"/>
      <c r="C3114" s="396"/>
      <c r="D3114" s="396" t="s">
        <v>3968</v>
      </c>
      <c r="E3114" s="397" t="s">
        <v>145</v>
      </c>
      <c r="F3114" s="429" t="s">
        <v>13086</v>
      </c>
      <c r="G3114" s="430">
        <v>103515</v>
      </c>
      <c r="H3114" s="431" t="s">
        <v>13425</v>
      </c>
      <c r="I3114" s="430" t="s">
        <v>160</v>
      </c>
      <c r="J3114" s="396"/>
      <c r="K3114" s="432">
        <v>0</v>
      </c>
      <c r="L3114" s="396" t="s">
        <v>147</v>
      </c>
    </row>
    <row r="3115" spans="1:12">
      <c r="A3115" s="396"/>
      <c r="B3115" s="396"/>
      <c r="C3115" s="396"/>
      <c r="D3115" s="396" t="s">
        <v>1208</v>
      </c>
      <c r="E3115" s="397" t="s">
        <v>145</v>
      </c>
      <c r="F3115" s="429" t="s">
        <v>12976</v>
      </c>
      <c r="G3115" s="430">
        <v>103502</v>
      </c>
      <c r="H3115" s="431" t="s">
        <v>13426</v>
      </c>
      <c r="I3115" s="430" t="s">
        <v>146</v>
      </c>
      <c r="J3115" s="396"/>
      <c r="K3115" s="432">
        <v>0</v>
      </c>
      <c r="L3115" s="396" t="s">
        <v>147</v>
      </c>
    </row>
    <row r="3116" spans="1:12">
      <c r="A3116" s="396"/>
      <c r="B3116" s="396"/>
      <c r="C3116" s="396"/>
      <c r="D3116" s="396" t="s">
        <v>1208</v>
      </c>
      <c r="E3116" s="397" t="s">
        <v>145</v>
      </c>
      <c r="F3116" s="429" t="s">
        <v>12976</v>
      </c>
      <c r="G3116" s="430">
        <v>103504</v>
      </c>
      <c r="H3116" s="431" t="s">
        <v>13427</v>
      </c>
      <c r="I3116" s="430" t="s">
        <v>146</v>
      </c>
      <c r="J3116" s="396"/>
      <c r="K3116" s="432">
        <v>0</v>
      </c>
      <c r="L3116" s="396" t="s">
        <v>147</v>
      </c>
    </row>
    <row r="3117" spans="1:12">
      <c r="A3117" s="396"/>
      <c r="B3117" s="396"/>
      <c r="C3117" s="396"/>
      <c r="D3117" s="396" t="s">
        <v>3968</v>
      </c>
      <c r="E3117" s="397" t="s">
        <v>145</v>
      </c>
      <c r="F3117" s="429" t="s">
        <v>13086</v>
      </c>
      <c r="G3117" s="430">
        <v>103503</v>
      </c>
      <c r="H3117" s="431" t="s">
        <v>13428</v>
      </c>
      <c r="I3117" s="430" t="s">
        <v>146</v>
      </c>
      <c r="J3117" s="396"/>
      <c r="K3117" s="432">
        <v>0</v>
      </c>
      <c r="L3117" s="396" t="s">
        <v>147</v>
      </c>
    </row>
    <row r="3118" spans="1:12">
      <c r="A3118" s="396"/>
      <c r="B3118" s="396"/>
      <c r="C3118" s="396"/>
      <c r="D3118" s="396" t="s">
        <v>3968</v>
      </c>
      <c r="E3118" s="397" t="s">
        <v>145</v>
      </c>
      <c r="F3118" s="429" t="s">
        <v>13086</v>
      </c>
      <c r="G3118" s="430">
        <v>103505</v>
      </c>
      <c r="H3118" s="431" t="s">
        <v>13429</v>
      </c>
      <c r="I3118" s="430" t="s">
        <v>146</v>
      </c>
      <c r="J3118" s="396"/>
      <c r="K3118" s="432">
        <v>0</v>
      </c>
      <c r="L3118" s="396" t="s">
        <v>147</v>
      </c>
    </row>
    <row r="3119" spans="1:12">
      <c r="A3119" s="396"/>
      <c r="B3119" s="396"/>
      <c r="C3119" s="396"/>
      <c r="D3119" s="396" t="s">
        <v>3968</v>
      </c>
      <c r="E3119" s="397" t="s">
        <v>145</v>
      </c>
      <c r="F3119" s="429" t="s">
        <v>13086</v>
      </c>
      <c r="G3119" s="430">
        <v>103499</v>
      </c>
      <c r="H3119" s="431" t="s">
        <v>13430</v>
      </c>
      <c r="I3119" s="430" t="s">
        <v>160</v>
      </c>
      <c r="J3119" s="396"/>
      <c r="K3119" s="432">
        <v>0</v>
      </c>
      <c r="L3119" s="396" t="s">
        <v>147</v>
      </c>
    </row>
    <row r="3120" spans="1:12">
      <c r="A3120" s="396"/>
      <c r="B3120" s="396"/>
      <c r="C3120" s="396"/>
      <c r="D3120" s="396" t="s">
        <v>3968</v>
      </c>
      <c r="E3120" s="397" t="s">
        <v>145</v>
      </c>
      <c r="F3120" s="429" t="s">
        <v>13086</v>
      </c>
      <c r="G3120" s="430">
        <v>103501</v>
      </c>
      <c r="H3120" s="431" t="s">
        <v>13431</v>
      </c>
      <c r="I3120" s="430" t="s">
        <v>160</v>
      </c>
      <c r="J3120" s="396"/>
      <c r="K3120" s="432">
        <v>0</v>
      </c>
      <c r="L3120" s="396" t="s">
        <v>147</v>
      </c>
    </row>
    <row r="3121" spans="1:12">
      <c r="A3121" s="396"/>
      <c r="B3121" s="396"/>
      <c r="C3121" s="396"/>
      <c r="D3121" s="396" t="s">
        <v>3968</v>
      </c>
      <c r="E3121" s="397" t="s">
        <v>145</v>
      </c>
      <c r="F3121" s="429" t="s">
        <v>13086</v>
      </c>
      <c r="G3121" s="430">
        <v>103500</v>
      </c>
      <c r="H3121" s="431" t="s">
        <v>13432</v>
      </c>
      <c r="I3121" s="430" t="s">
        <v>160</v>
      </c>
      <c r="J3121" s="396"/>
      <c r="K3121" s="432">
        <v>0</v>
      </c>
      <c r="L3121" s="396" t="s">
        <v>147</v>
      </c>
    </row>
    <row r="3122" spans="1:12">
      <c r="A3122" s="396"/>
      <c r="B3122" s="396"/>
      <c r="C3122" s="396"/>
      <c r="D3122" s="396" t="s">
        <v>1208</v>
      </c>
      <c r="E3122" s="397" t="s">
        <v>145</v>
      </c>
      <c r="F3122" s="429" t="s">
        <v>12976</v>
      </c>
      <c r="G3122" s="430">
        <v>103496</v>
      </c>
      <c r="H3122" s="431" t="s">
        <v>13433</v>
      </c>
      <c r="I3122" s="430" t="s">
        <v>160</v>
      </c>
      <c r="J3122" s="396"/>
      <c r="K3122" s="432">
        <v>0</v>
      </c>
      <c r="L3122" s="396" t="s">
        <v>147</v>
      </c>
    </row>
    <row r="3123" spans="1:12">
      <c r="A3123" s="396"/>
      <c r="B3123" s="396"/>
      <c r="C3123" s="396"/>
      <c r="D3123" s="396" t="s">
        <v>1930</v>
      </c>
      <c r="E3123" s="397" t="s">
        <v>145</v>
      </c>
      <c r="F3123" s="429" t="s">
        <v>12976</v>
      </c>
      <c r="G3123" s="430">
        <v>103498</v>
      </c>
      <c r="H3123" s="431" t="s">
        <v>13434</v>
      </c>
      <c r="I3123" s="430" t="s">
        <v>160</v>
      </c>
      <c r="J3123" s="396"/>
      <c r="K3123" s="432">
        <v>0</v>
      </c>
      <c r="L3123" s="396" t="s">
        <v>147</v>
      </c>
    </row>
    <row r="3124" spans="1:12">
      <c r="A3124" s="396"/>
      <c r="B3124" s="396"/>
      <c r="C3124" s="396"/>
      <c r="D3124" s="396" t="s">
        <v>3968</v>
      </c>
      <c r="E3124" s="397" t="s">
        <v>145</v>
      </c>
      <c r="F3124" s="429" t="s">
        <v>13086</v>
      </c>
      <c r="G3124" s="430">
        <v>103497</v>
      </c>
      <c r="H3124" s="431" t="s">
        <v>13435</v>
      </c>
      <c r="I3124" s="430" t="s">
        <v>160</v>
      </c>
      <c r="J3124" s="396"/>
      <c r="K3124" s="432">
        <v>0</v>
      </c>
      <c r="L3124" s="396" t="s">
        <v>147</v>
      </c>
    </row>
    <row r="3125" spans="1:12">
      <c r="A3125" s="396"/>
      <c r="B3125" s="396"/>
      <c r="C3125" s="396"/>
      <c r="D3125" s="396" t="s">
        <v>3968</v>
      </c>
      <c r="E3125" s="397" t="s">
        <v>145</v>
      </c>
      <c r="F3125" s="429" t="s">
        <v>13086</v>
      </c>
      <c r="G3125" s="430">
        <v>103516</v>
      </c>
      <c r="H3125" s="431" t="s">
        <v>13436</v>
      </c>
      <c r="I3125" s="430" t="s">
        <v>160</v>
      </c>
      <c r="J3125" s="396"/>
      <c r="K3125" s="432">
        <v>0</v>
      </c>
      <c r="L3125" s="396" t="s">
        <v>147</v>
      </c>
    </row>
    <row r="3126" spans="1:12">
      <c r="A3126" s="396"/>
      <c r="B3126" s="396"/>
      <c r="C3126" s="396"/>
      <c r="D3126" s="396" t="s">
        <v>3968</v>
      </c>
      <c r="E3126" s="397" t="s">
        <v>145</v>
      </c>
      <c r="F3126" s="429" t="s">
        <v>13086</v>
      </c>
      <c r="G3126" s="430">
        <v>103506</v>
      </c>
      <c r="H3126" s="431" t="s">
        <v>13437</v>
      </c>
      <c r="I3126" s="430" t="s">
        <v>160</v>
      </c>
      <c r="J3126" s="396"/>
      <c r="K3126" s="432">
        <v>0</v>
      </c>
      <c r="L3126" s="396" t="s">
        <v>147</v>
      </c>
    </row>
    <row r="3127" spans="1:12">
      <c r="A3127" s="396"/>
      <c r="B3127" s="396"/>
      <c r="C3127" s="396"/>
      <c r="D3127" s="396" t="s">
        <v>3968</v>
      </c>
      <c r="E3127" s="397" t="s">
        <v>145</v>
      </c>
      <c r="F3127" s="429" t="s">
        <v>13086</v>
      </c>
      <c r="G3127" s="430">
        <v>103507</v>
      </c>
      <c r="H3127" s="431" t="s">
        <v>13438</v>
      </c>
      <c r="I3127" s="430" t="s">
        <v>160</v>
      </c>
      <c r="J3127" s="396"/>
      <c r="K3127" s="432">
        <v>0</v>
      </c>
      <c r="L3127" s="396" t="s">
        <v>147</v>
      </c>
    </row>
    <row r="3128" spans="1:12">
      <c r="A3128" s="396"/>
      <c r="B3128" s="396"/>
      <c r="C3128" s="396"/>
      <c r="D3128" s="396" t="s">
        <v>3968</v>
      </c>
      <c r="E3128" s="397" t="s">
        <v>145</v>
      </c>
      <c r="F3128" s="429" t="s">
        <v>13086</v>
      </c>
      <c r="G3128" s="430">
        <v>103493</v>
      </c>
      <c r="H3128" s="431" t="s">
        <v>13439</v>
      </c>
      <c r="I3128" s="430" t="s">
        <v>160</v>
      </c>
      <c r="J3128" s="396"/>
      <c r="K3128" s="432">
        <v>0</v>
      </c>
      <c r="L3128" s="396" t="s">
        <v>147</v>
      </c>
    </row>
    <row r="3129" spans="1:12">
      <c r="A3129" s="396"/>
      <c r="B3129" s="396"/>
      <c r="C3129" s="396"/>
      <c r="D3129" s="396" t="s">
        <v>1930</v>
      </c>
      <c r="E3129" s="397" t="s">
        <v>145</v>
      </c>
      <c r="F3129" s="429" t="s">
        <v>12976</v>
      </c>
      <c r="G3129" s="430">
        <v>103495</v>
      </c>
      <c r="H3129" s="431" t="s">
        <v>13440</v>
      </c>
      <c r="I3129" s="430" t="s">
        <v>160</v>
      </c>
      <c r="J3129" s="396"/>
      <c r="K3129" s="432">
        <v>0</v>
      </c>
      <c r="L3129" s="396" t="s">
        <v>147</v>
      </c>
    </row>
    <row r="3130" spans="1:12">
      <c r="A3130" s="396"/>
      <c r="B3130" s="396"/>
      <c r="C3130" s="396"/>
      <c r="D3130" s="396" t="s">
        <v>1930</v>
      </c>
      <c r="E3130" s="397" t="s">
        <v>145</v>
      </c>
      <c r="F3130" s="429" t="s">
        <v>12976</v>
      </c>
      <c r="G3130" s="430">
        <v>103494</v>
      </c>
      <c r="H3130" s="431" t="s">
        <v>13441</v>
      </c>
      <c r="I3130" s="430" t="s">
        <v>160</v>
      </c>
      <c r="J3130" s="396"/>
      <c r="K3130" s="432">
        <v>0</v>
      </c>
      <c r="L3130" s="396" t="s">
        <v>147</v>
      </c>
    </row>
    <row r="3131" spans="1:12">
      <c r="A3131" s="396"/>
      <c r="B3131" s="396"/>
      <c r="C3131" s="396"/>
      <c r="D3131" s="396" t="s">
        <v>3968</v>
      </c>
      <c r="E3131" s="397" t="s">
        <v>145</v>
      </c>
      <c r="F3131" s="429" t="s">
        <v>13086</v>
      </c>
      <c r="G3131" s="430">
        <v>103513</v>
      </c>
      <c r="H3131" s="431" t="s">
        <v>13442</v>
      </c>
      <c r="I3131" s="430" t="s">
        <v>160</v>
      </c>
      <c r="J3131" s="396"/>
      <c r="K3131" s="432">
        <v>0</v>
      </c>
      <c r="L3131" s="396" t="s">
        <v>147</v>
      </c>
    </row>
    <row r="3132" spans="1:12">
      <c r="A3132" s="396"/>
      <c r="B3132" s="396"/>
      <c r="C3132" s="396"/>
      <c r="D3132" s="396" t="s">
        <v>3968</v>
      </c>
      <c r="E3132" s="397" t="s">
        <v>145</v>
      </c>
      <c r="F3132" s="429" t="s">
        <v>13086</v>
      </c>
      <c r="G3132" s="430">
        <v>103523</v>
      </c>
      <c r="H3132" s="431" t="s">
        <v>3466</v>
      </c>
      <c r="I3132" s="430" t="s">
        <v>160</v>
      </c>
      <c r="J3132" s="396"/>
      <c r="K3132" s="432">
        <v>11160.64</v>
      </c>
      <c r="L3132" s="396" t="s">
        <v>147</v>
      </c>
    </row>
    <row r="3133" spans="1:12">
      <c r="A3133" s="396"/>
      <c r="B3133" s="396"/>
      <c r="C3133" s="396"/>
      <c r="D3133" s="396" t="s">
        <v>3968</v>
      </c>
      <c r="E3133" s="397" t="s">
        <v>145</v>
      </c>
      <c r="F3133" s="429" t="s">
        <v>13086</v>
      </c>
      <c r="G3133" s="430">
        <v>103509</v>
      </c>
      <c r="H3133" s="431" t="s">
        <v>13443</v>
      </c>
      <c r="I3133" s="430" t="s">
        <v>160</v>
      </c>
      <c r="J3133" s="396"/>
      <c r="K3133" s="432">
        <v>0</v>
      </c>
      <c r="L3133" s="396" t="s">
        <v>147</v>
      </c>
    </row>
    <row r="3134" spans="1:12">
      <c r="A3134" s="396"/>
      <c r="B3134" s="396"/>
      <c r="C3134" s="396"/>
      <c r="D3134" s="396" t="s">
        <v>3968</v>
      </c>
      <c r="E3134" s="397" t="s">
        <v>145</v>
      </c>
      <c r="F3134" s="429" t="s">
        <v>13086</v>
      </c>
      <c r="G3134" s="430">
        <v>103514</v>
      </c>
      <c r="H3134" s="431" t="s">
        <v>13444</v>
      </c>
      <c r="I3134" s="430" t="s">
        <v>160</v>
      </c>
      <c r="J3134" s="396"/>
      <c r="K3134" s="432">
        <v>0</v>
      </c>
      <c r="L3134" s="396" t="s">
        <v>147</v>
      </c>
    </row>
    <row r="3135" spans="1:12">
      <c r="A3135" s="396"/>
      <c r="B3135" s="396"/>
      <c r="C3135" s="396"/>
      <c r="D3135" s="396" t="s">
        <v>3968</v>
      </c>
      <c r="E3135" s="397" t="s">
        <v>145</v>
      </c>
      <c r="F3135" s="429" t="s">
        <v>13086</v>
      </c>
      <c r="G3135" s="430">
        <v>103510</v>
      </c>
      <c r="H3135" s="431" t="s">
        <v>13445</v>
      </c>
      <c r="I3135" s="430" t="s">
        <v>160</v>
      </c>
      <c r="J3135" s="396"/>
      <c r="K3135" s="432">
        <v>0</v>
      </c>
      <c r="L3135" s="396" t="s">
        <v>147</v>
      </c>
    </row>
    <row r="3136" spans="1:12">
      <c r="A3136" s="396"/>
      <c r="B3136" s="396"/>
      <c r="C3136" s="396"/>
      <c r="D3136" s="396" t="s">
        <v>1930</v>
      </c>
      <c r="E3136" s="397" t="s">
        <v>145</v>
      </c>
      <c r="F3136" s="429" t="s">
        <v>12976</v>
      </c>
      <c r="G3136" s="430">
        <v>103520</v>
      </c>
      <c r="H3136" s="431" t="s">
        <v>3463</v>
      </c>
      <c r="I3136" s="430" t="s">
        <v>160</v>
      </c>
      <c r="J3136" s="396"/>
      <c r="K3136" s="432">
        <v>5519.37</v>
      </c>
      <c r="L3136" s="396" t="s">
        <v>147</v>
      </c>
    </row>
    <row r="3137" spans="1:12">
      <c r="A3137" s="396"/>
      <c r="B3137" s="396"/>
      <c r="C3137" s="396"/>
      <c r="D3137" s="396" t="s">
        <v>1930</v>
      </c>
      <c r="E3137" s="397" t="s">
        <v>145</v>
      </c>
      <c r="F3137" s="429" t="s">
        <v>12976</v>
      </c>
      <c r="G3137" s="430">
        <v>103511</v>
      </c>
      <c r="H3137" s="431" t="s">
        <v>13446</v>
      </c>
      <c r="I3137" s="430" t="s">
        <v>160</v>
      </c>
      <c r="J3137" s="396"/>
      <c r="K3137" s="432">
        <v>0</v>
      </c>
      <c r="L3137" s="396" t="s">
        <v>147</v>
      </c>
    </row>
    <row r="3138" spans="1:12">
      <c r="A3138" s="396"/>
      <c r="B3138" s="396"/>
      <c r="C3138" s="396"/>
      <c r="D3138" s="396" t="s">
        <v>3968</v>
      </c>
      <c r="E3138" s="397" t="s">
        <v>145</v>
      </c>
      <c r="F3138" s="429" t="s">
        <v>13086</v>
      </c>
      <c r="G3138" s="430">
        <v>103521</v>
      </c>
      <c r="H3138" s="431" t="s">
        <v>3464</v>
      </c>
      <c r="I3138" s="430" t="s">
        <v>160</v>
      </c>
      <c r="J3138" s="396"/>
      <c r="K3138" s="432">
        <v>7328.27</v>
      </c>
      <c r="L3138" s="396" t="s">
        <v>147</v>
      </c>
    </row>
    <row r="3139" spans="1:12">
      <c r="A3139" s="396"/>
      <c r="B3139" s="396"/>
      <c r="C3139" s="396"/>
      <c r="D3139" s="396" t="s">
        <v>3968</v>
      </c>
      <c r="E3139" s="397" t="s">
        <v>145</v>
      </c>
      <c r="F3139" s="429" t="s">
        <v>13086</v>
      </c>
      <c r="G3139" s="430">
        <v>103512</v>
      </c>
      <c r="H3139" s="431" t="s">
        <v>13447</v>
      </c>
      <c r="I3139" s="430" t="s">
        <v>160</v>
      </c>
      <c r="J3139" s="396"/>
      <c r="K3139" s="432">
        <v>0</v>
      </c>
      <c r="L3139" s="396" t="s">
        <v>147</v>
      </c>
    </row>
    <row r="3140" spans="1:12">
      <c r="A3140" s="396"/>
      <c r="B3140" s="396"/>
      <c r="C3140" s="396"/>
      <c r="D3140" s="396" t="s">
        <v>3968</v>
      </c>
      <c r="E3140" s="397" t="s">
        <v>145</v>
      </c>
      <c r="F3140" s="429" t="s">
        <v>13086</v>
      </c>
      <c r="G3140" s="430">
        <v>103522</v>
      </c>
      <c r="H3140" s="431" t="s">
        <v>3465</v>
      </c>
      <c r="I3140" s="430" t="s">
        <v>160</v>
      </c>
      <c r="J3140" s="396"/>
      <c r="K3140" s="432">
        <v>7430.1</v>
      </c>
      <c r="L3140" s="396" t="s">
        <v>147</v>
      </c>
    </row>
    <row r="3141" spans="1:12">
      <c r="A3141" s="396"/>
      <c r="B3141" s="396"/>
      <c r="C3141" s="396"/>
      <c r="D3141" s="396" t="s">
        <v>3968</v>
      </c>
      <c r="E3141" s="397" t="s">
        <v>145</v>
      </c>
      <c r="F3141" s="429" t="s">
        <v>13086</v>
      </c>
      <c r="G3141" s="430">
        <v>103508</v>
      </c>
      <c r="H3141" s="431" t="s">
        <v>13448</v>
      </c>
      <c r="I3141" s="430" t="s">
        <v>160</v>
      </c>
      <c r="J3141" s="396"/>
      <c r="K3141" s="432">
        <v>0</v>
      </c>
      <c r="L3141" s="396" t="s">
        <v>147</v>
      </c>
    </row>
    <row r="3142" spans="1:12">
      <c r="A3142" s="396"/>
      <c r="B3142" s="396"/>
      <c r="C3142" s="396"/>
      <c r="D3142" s="396" t="s">
        <v>3968</v>
      </c>
      <c r="E3142" s="397" t="s">
        <v>145</v>
      </c>
      <c r="F3142" s="429" t="s">
        <v>13086</v>
      </c>
      <c r="G3142" s="430">
        <v>103524</v>
      </c>
      <c r="H3142" s="431" t="s">
        <v>13449</v>
      </c>
      <c r="I3142" s="430" t="s">
        <v>160</v>
      </c>
      <c r="J3142" s="396"/>
      <c r="K3142" s="432">
        <v>0</v>
      </c>
      <c r="L3142" s="396" t="s">
        <v>147</v>
      </c>
    </row>
    <row r="3143" spans="1:12">
      <c r="A3143" s="396"/>
      <c r="B3143" s="396"/>
      <c r="C3143" s="396"/>
      <c r="D3143" s="396" t="s">
        <v>543</v>
      </c>
      <c r="E3143" s="397" t="s">
        <v>145</v>
      </c>
      <c r="F3143" s="429" t="s">
        <v>13883</v>
      </c>
      <c r="G3143" s="430">
        <v>103526</v>
      </c>
      <c r="H3143" s="431" t="s">
        <v>13450</v>
      </c>
      <c r="I3143" s="430" t="s">
        <v>160</v>
      </c>
      <c r="J3143" s="396"/>
      <c r="K3143" s="432">
        <v>0</v>
      </c>
      <c r="L3143" s="396" t="s">
        <v>147</v>
      </c>
    </row>
    <row r="3144" spans="1:12">
      <c r="A3144" s="396"/>
      <c r="B3144" s="396"/>
      <c r="C3144" s="396"/>
      <c r="D3144" s="396" t="s">
        <v>543</v>
      </c>
      <c r="E3144" s="397" t="s">
        <v>145</v>
      </c>
      <c r="F3144" s="429" t="s">
        <v>13883</v>
      </c>
      <c r="G3144" s="430">
        <v>103525</v>
      </c>
      <c r="H3144" s="431" t="s">
        <v>13451</v>
      </c>
      <c r="I3144" s="430" t="s">
        <v>160</v>
      </c>
      <c r="J3144" s="396"/>
      <c r="K3144" s="432">
        <v>0</v>
      </c>
      <c r="L3144" s="396" t="s">
        <v>147</v>
      </c>
    </row>
    <row r="3145" spans="1:12">
      <c r="A3145" s="396"/>
      <c r="B3145" s="396"/>
      <c r="C3145" s="396"/>
      <c r="D3145" s="396" t="s">
        <v>2094</v>
      </c>
      <c r="E3145" s="397" t="s">
        <v>145</v>
      </c>
      <c r="F3145" s="429" t="s">
        <v>13883</v>
      </c>
      <c r="G3145" s="430">
        <v>97062</v>
      </c>
      <c r="H3145" s="431" t="s">
        <v>7424</v>
      </c>
      <c r="I3145" s="430" t="s">
        <v>121</v>
      </c>
      <c r="J3145" s="396"/>
      <c r="K3145" s="432">
        <v>6.3</v>
      </c>
      <c r="L3145" s="396" t="s">
        <v>147</v>
      </c>
    </row>
    <row r="3146" spans="1:12">
      <c r="A3146" s="396"/>
      <c r="B3146" s="396"/>
      <c r="C3146" s="396"/>
      <c r="D3146" s="396" t="s">
        <v>2094</v>
      </c>
      <c r="E3146" s="397" t="s">
        <v>145</v>
      </c>
      <c r="F3146" s="429" t="s">
        <v>13883</v>
      </c>
      <c r="G3146" s="430">
        <v>97061</v>
      </c>
      <c r="H3146" s="431" t="s">
        <v>13453</v>
      </c>
      <c r="I3146" s="430" t="s">
        <v>121</v>
      </c>
      <c r="J3146" s="396"/>
      <c r="K3146" s="432">
        <v>0</v>
      </c>
      <c r="L3146" s="396" t="s">
        <v>147</v>
      </c>
    </row>
    <row r="3147" spans="1:12">
      <c r="A3147" s="396"/>
      <c r="B3147" s="396"/>
      <c r="C3147" s="396"/>
      <c r="D3147" s="396" t="s">
        <v>2094</v>
      </c>
      <c r="E3147" s="397" t="s">
        <v>145</v>
      </c>
      <c r="F3147" s="429" t="s">
        <v>13883</v>
      </c>
      <c r="G3147" s="430">
        <v>104988</v>
      </c>
      <c r="H3147" s="431" t="s">
        <v>13454</v>
      </c>
      <c r="I3147" s="430" t="s">
        <v>121</v>
      </c>
      <c r="J3147" s="396"/>
      <c r="K3147" s="432">
        <v>0</v>
      </c>
      <c r="L3147" s="396" t="s">
        <v>147</v>
      </c>
    </row>
    <row r="3148" spans="1:12">
      <c r="A3148" s="396"/>
      <c r="B3148" s="396"/>
      <c r="C3148" s="396"/>
      <c r="D3148" s="396" t="s">
        <v>1417</v>
      </c>
      <c r="E3148" s="397" t="s">
        <v>145</v>
      </c>
      <c r="F3148" s="429" t="s">
        <v>13883</v>
      </c>
      <c r="G3148" s="430">
        <v>104979</v>
      </c>
      <c r="H3148" s="431" t="s">
        <v>13455</v>
      </c>
      <c r="I3148" s="430" t="s">
        <v>121</v>
      </c>
      <c r="J3148" s="396"/>
      <c r="K3148" s="432">
        <v>0</v>
      </c>
      <c r="L3148" s="396" t="s">
        <v>147</v>
      </c>
    </row>
    <row r="3149" spans="1:12">
      <c r="A3149" s="396"/>
      <c r="B3149" s="396"/>
      <c r="C3149" s="396"/>
      <c r="D3149" s="396" t="s">
        <v>1417</v>
      </c>
      <c r="E3149" s="397" t="s">
        <v>145</v>
      </c>
      <c r="F3149" s="429" t="s">
        <v>13883</v>
      </c>
      <c r="G3149" s="430">
        <v>97040</v>
      </c>
      <c r="H3149" s="431" t="s">
        <v>7418</v>
      </c>
      <c r="I3149" s="430" t="s">
        <v>121</v>
      </c>
      <c r="J3149" s="396"/>
      <c r="K3149" s="432">
        <v>19.760000000000002</v>
      </c>
      <c r="L3149" s="396" t="s">
        <v>147</v>
      </c>
    </row>
    <row r="3150" spans="1:12">
      <c r="A3150" s="396"/>
      <c r="B3150" s="396"/>
      <c r="C3150" s="396"/>
      <c r="D3150" s="396" t="s">
        <v>1417</v>
      </c>
      <c r="E3150" s="397" t="s">
        <v>145</v>
      </c>
      <c r="F3150" s="429" t="s">
        <v>13883</v>
      </c>
      <c r="G3150" s="430">
        <v>97041</v>
      </c>
      <c r="H3150" s="431" t="s">
        <v>7419</v>
      </c>
      <c r="I3150" s="430" t="s">
        <v>121</v>
      </c>
      <c r="J3150" s="396"/>
      <c r="K3150" s="432">
        <v>193.03</v>
      </c>
      <c r="L3150" s="396" t="s">
        <v>147</v>
      </c>
    </row>
    <row r="3151" spans="1:12">
      <c r="A3151" s="396"/>
      <c r="B3151" s="396"/>
      <c r="C3151" s="396"/>
      <c r="D3151" s="396" t="s">
        <v>1422</v>
      </c>
      <c r="E3151" s="397" t="s">
        <v>145</v>
      </c>
      <c r="F3151" s="429" t="s">
        <v>13883</v>
      </c>
      <c r="G3151" s="430">
        <v>97039</v>
      </c>
      <c r="H3151" s="431" t="s">
        <v>7417</v>
      </c>
      <c r="I3151" s="430" t="s">
        <v>121</v>
      </c>
      <c r="J3151" s="396"/>
      <c r="K3151" s="432">
        <v>64.38</v>
      </c>
      <c r="L3151" s="396" t="s">
        <v>147</v>
      </c>
    </row>
    <row r="3152" spans="1:12">
      <c r="A3152" s="396"/>
      <c r="B3152" s="396"/>
      <c r="C3152" s="396"/>
      <c r="D3152" s="396" t="s">
        <v>1422</v>
      </c>
      <c r="E3152" s="397" t="s">
        <v>145</v>
      </c>
      <c r="F3152" s="429" t="s">
        <v>13883</v>
      </c>
      <c r="G3152" s="430">
        <v>102655</v>
      </c>
      <c r="H3152" s="431" t="s">
        <v>13456</v>
      </c>
      <c r="I3152" s="430" t="s">
        <v>146</v>
      </c>
      <c r="J3152" s="396"/>
      <c r="K3152" s="432">
        <v>0</v>
      </c>
      <c r="L3152" s="396" t="s">
        <v>147</v>
      </c>
    </row>
    <row r="3153" spans="1:12">
      <c r="A3153" s="396"/>
      <c r="B3153" s="396"/>
      <c r="C3153" s="396"/>
      <c r="D3153" s="396" t="s">
        <v>1422</v>
      </c>
      <c r="E3153" s="397" t="s">
        <v>145</v>
      </c>
      <c r="F3153" s="429" t="s">
        <v>13883</v>
      </c>
      <c r="G3153" s="430">
        <v>104987</v>
      </c>
      <c r="H3153" s="431" t="s">
        <v>13457</v>
      </c>
      <c r="I3153" s="430" t="s">
        <v>146</v>
      </c>
      <c r="J3153" s="396"/>
      <c r="K3153" s="432">
        <v>0</v>
      </c>
      <c r="L3153" s="396" t="s">
        <v>147</v>
      </c>
    </row>
    <row r="3154" spans="1:12">
      <c r="A3154" s="396"/>
      <c r="B3154" s="396"/>
      <c r="C3154" s="396"/>
      <c r="D3154" s="396" t="s">
        <v>1796</v>
      </c>
      <c r="E3154" s="397" t="s">
        <v>145</v>
      </c>
      <c r="F3154" s="429" t="s">
        <v>13731</v>
      </c>
      <c r="G3154" s="430">
        <v>104986</v>
      </c>
      <c r="H3154" s="431" t="s">
        <v>13458</v>
      </c>
      <c r="I3154" s="430" t="s">
        <v>146</v>
      </c>
      <c r="J3154" s="396"/>
      <c r="K3154" s="432">
        <v>0</v>
      </c>
      <c r="L3154" s="396" t="s">
        <v>147</v>
      </c>
    </row>
    <row r="3155" spans="1:12">
      <c r="A3155" s="396"/>
      <c r="B3155" s="396"/>
      <c r="C3155" s="396"/>
      <c r="D3155" s="396" t="s">
        <v>1472</v>
      </c>
      <c r="E3155" s="397" t="s">
        <v>145</v>
      </c>
      <c r="F3155" s="429" t="s">
        <v>13731</v>
      </c>
      <c r="G3155" s="430">
        <v>104984</v>
      </c>
      <c r="H3155" s="431" t="s">
        <v>13459</v>
      </c>
      <c r="I3155" s="430" t="s">
        <v>146</v>
      </c>
      <c r="J3155" s="396"/>
      <c r="K3155" s="432">
        <v>0</v>
      </c>
      <c r="L3155" s="396" t="s">
        <v>147</v>
      </c>
    </row>
    <row r="3156" spans="1:12">
      <c r="A3156" s="396"/>
      <c r="B3156" s="396"/>
      <c r="C3156" s="396"/>
      <c r="D3156" s="396" t="s">
        <v>1472</v>
      </c>
      <c r="E3156" s="397" t="s">
        <v>145</v>
      </c>
      <c r="F3156" s="429" t="s">
        <v>13731</v>
      </c>
      <c r="G3156" s="430">
        <v>104985</v>
      </c>
      <c r="H3156" s="431" t="s">
        <v>13460</v>
      </c>
      <c r="I3156" s="430" t="s">
        <v>146</v>
      </c>
      <c r="J3156" s="396"/>
      <c r="K3156" s="432">
        <v>0</v>
      </c>
      <c r="L3156" s="396" t="s">
        <v>147</v>
      </c>
    </row>
    <row r="3157" spans="1:12">
      <c r="A3157" s="396"/>
      <c r="B3157" s="396"/>
      <c r="C3157" s="396"/>
      <c r="D3157" s="396" t="s">
        <v>3505</v>
      </c>
      <c r="E3157" s="397" t="s">
        <v>145</v>
      </c>
      <c r="F3157" s="429" t="s">
        <v>13731</v>
      </c>
      <c r="G3157" s="430">
        <v>97026</v>
      </c>
      <c r="H3157" s="431" t="s">
        <v>13461</v>
      </c>
      <c r="I3157" s="430" t="s">
        <v>146</v>
      </c>
      <c r="J3157" s="396"/>
      <c r="K3157" s="432">
        <v>0</v>
      </c>
      <c r="L3157" s="396" t="s">
        <v>147</v>
      </c>
    </row>
    <row r="3158" spans="1:12">
      <c r="A3158" s="396"/>
      <c r="B3158" s="396"/>
      <c r="C3158" s="396"/>
      <c r="D3158" s="396" t="s">
        <v>1472</v>
      </c>
      <c r="E3158" s="397" t="s">
        <v>145</v>
      </c>
      <c r="F3158" s="429" t="s">
        <v>13731</v>
      </c>
      <c r="G3158" s="430">
        <v>97025</v>
      </c>
      <c r="H3158" s="431" t="s">
        <v>13462</v>
      </c>
      <c r="I3158" s="430" t="s">
        <v>146</v>
      </c>
      <c r="J3158" s="396"/>
      <c r="K3158" s="432">
        <v>0</v>
      </c>
      <c r="L3158" s="396" t="s">
        <v>147</v>
      </c>
    </row>
    <row r="3159" spans="1:12">
      <c r="A3159" s="396"/>
      <c r="B3159" s="396"/>
      <c r="C3159" s="396"/>
      <c r="D3159" s="396" t="s">
        <v>1472</v>
      </c>
      <c r="E3159" s="397" t="s">
        <v>145</v>
      </c>
      <c r="F3159" s="429" t="s">
        <v>13731</v>
      </c>
      <c r="G3159" s="430">
        <v>97032</v>
      </c>
      <c r="H3159" s="431" t="s">
        <v>7414</v>
      </c>
      <c r="I3159" s="430" t="s">
        <v>146</v>
      </c>
      <c r="J3159" s="396"/>
      <c r="K3159" s="432">
        <v>55.92</v>
      </c>
      <c r="L3159" s="396" t="s">
        <v>147</v>
      </c>
    </row>
    <row r="3160" spans="1:12">
      <c r="A3160" s="396"/>
      <c r="B3160" s="396"/>
      <c r="C3160" s="396"/>
      <c r="D3160" s="396" t="s">
        <v>2326</v>
      </c>
      <c r="E3160" s="397" t="s">
        <v>145</v>
      </c>
      <c r="F3160" s="429" t="s">
        <v>13283</v>
      </c>
      <c r="G3160" s="430">
        <v>97031</v>
      </c>
      <c r="H3160" s="431" t="s">
        <v>7413</v>
      </c>
      <c r="I3160" s="430" t="s">
        <v>146</v>
      </c>
      <c r="J3160" s="396"/>
      <c r="K3160" s="432">
        <v>92.26</v>
      </c>
      <c r="L3160" s="396" t="s">
        <v>147</v>
      </c>
    </row>
    <row r="3161" spans="1:12">
      <c r="A3161" s="396"/>
      <c r="B3161" s="396"/>
      <c r="C3161" s="396"/>
      <c r="D3161" s="396" t="s">
        <v>2326</v>
      </c>
      <c r="E3161" s="397" t="s">
        <v>145</v>
      </c>
      <c r="F3161" s="429" t="s">
        <v>13283</v>
      </c>
      <c r="G3161" s="430">
        <v>97036</v>
      </c>
      <c r="H3161" s="431" t="s">
        <v>13463</v>
      </c>
      <c r="I3161" s="430" t="s">
        <v>146</v>
      </c>
      <c r="J3161" s="396"/>
      <c r="K3161" s="432">
        <v>0</v>
      </c>
      <c r="L3161" s="396" t="s">
        <v>147</v>
      </c>
    </row>
    <row r="3162" spans="1:12">
      <c r="A3162" s="396"/>
      <c r="B3162" s="396"/>
      <c r="C3162" s="396"/>
      <c r="D3162" s="396" t="s">
        <v>2326</v>
      </c>
      <c r="E3162" s="397" t="s">
        <v>145</v>
      </c>
      <c r="F3162" s="429" t="s">
        <v>13283</v>
      </c>
      <c r="G3162" s="430">
        <v>97035</v>
      </c>
      <c r="H3162" s="431" t="s">
        <v>13464</v>
      </c>
      <c r="I3162" s="430" t="s">
        <v>146</v>
      </c>
      <c r="J3162" s="396"/>
      <c r="K3162" s="432">
        <v>0</v>
      </c>
      <c r="L3162" s="396" t="s">
        <v>147</v>
      </c>
    </row>
    <row r="3163" spans="1:12">
      <c r="A3163" s="396"/>
      <c r="B3163" s="396"/>
      <c r="C3163" s="396"/>
      <c r="D3163" s="396" t="s">
        <v>2326</v>
      </c>
      <c r="E3163" s="397" t="s">
        <v>145</v>
      </c>
      <c r="F3163" s="429" t="s">
        <v>13283</v>
      </c>
      <c r="G3163" s="430">
        <v>97034</v>
      </c>
      <c r="H3163" s="431" t="s">
        <v>7416</v>
      </c>
      <c r="I3163" s="430" t="s">
        <v>146</v>
      </c>
      <c r="J3163" s="396"/>
      <c r="K3163" s="432">
        <v>50.43</v>
      </c>
      <c r="L3163" s="396" t="s">
        <v>147</v>
      </c>
    </row>
    <row r="3164" spans="1:12">
      <c r="A3164" s="396"/>
      <c r="B3164" s="396"/>
      <c r="C3164" s="396"/>
      <c r="D3164" s="396" t="s">
        <v>2326</v>
      </c>
      <c r="E3164" s="397" t="s">
        <v>145</v>
      </c>
      <c r="F3164" s="429" t="s">
        <v>13283</v>
      </c>
      <c r="G3164" s="430">
        <v>97033</v>
      </c>
      <c r="H3164" s="431" t="s">
        <v>7415</v>
      </c>
      <c r="I3164" s="430" t="s">
        <v>146</v>
      </c>
      <c r="J3164" s="396"/>
      <c r="K3164" s="432">
        <v>76.459999999999994</v>
      </c>
      <c r="L3164" s="396" t="s">
        <v>147</v>
      </c>
    </row>
    <row r="3165" spans="1:12">
      <c r="A3165" s="396"/>
      <c r="B3165" s="396"/>
      <c r="C3165" s="396"/>
      <c r="D3165" s="396" t="s">
        <v>2326</v>
      </c>
      <c r="E3165" s="397" t="s">
        <v>145</v>
      </c>
      <c r="F3165" s="429" t="s">
        <v>13283</v>
      </c>
      <c r="G3165" s="430">
        <v>97030</v>
      </c>
      <c r="H3165" s="431" t="s">
        <v>13465</v>
      </c>
      <c r="I3165" s="430" t="s">
        <v>146</v>
      </c>
      <c r="J3165" s="396"/>
      <c r="K3165" s="432">
        <v>0</v>
      </c>
      <c r="L3165" s="396" t="s">
        <v>147</v>
      </c>
    </row>
    <row r="3166" spans="1:12">
      <c r="A3166" s="396"/>
      <c r="B3166" s="396"/>
      <c r="C3166" s="396"/>
      <c r="D3166" s="396" t="s">
        <v>2326</v>
      </c>
      <c r="E3166" s="397" t="s">
        <v>145</v>
      </c>
      <c r="F3166" s="429" t="s">
        <v>13283</v>
      </c>
      <c r="G3166" s="430">
        <v>97029</v>
      </c>
      <c r="H3166" s="431" t="s">
        <v>13466</v>
      </c>
      <c r="I3166" s="430" t="s">
        <v>146</v>
      </c>
      <c r="J3166" s="396"/>
      <c r="K3166" s="432">
        <v>0</v>
      </c>
      <c r="L3166" s="396" t="s">
        <v>147</v>
      </c>
    </row>
    <row r="3167" spans="1:12">
      <c r="A3167" s="396"/>
      <c r="B3167" s="396"/>
      <c r="C3167" s="396"/>
      <c r="D3167" s="396" t="s">
        <v>2326</v>
      </c>
      <c r="E3167" s="397" t="s">
        <v>145</v>
      </c>
      <c r="F3167" s="429" t="s">
        <v>13283</v>
      </c>
      <c r="G3167" s="430">
        <v>97028</v>
      </c>
      <c r="H3167" s="431" t="s">
        <v>13467</v>
      </c>
      <c r="I3167" s="430" t="s">
        <v>146</v>
      </c>
      <c r="J3167" s="396"/>
      <c r="K3167" s="432">
        <v>0</v>
      </c>
      <c r="L3167" s="396" t="s">
        <v>147</v>
      </c>
    </row>
    <row r="3168" spans="1:12">
      <c r="A3168" s="396"/>
      <c r="B3168" s="396"/>
      <c r="C3168" s="396"/>
      <c r="D3168" s="396" t="s">
        <v>2326</v>
      </c>
      <c r="E3168" s="397" t="s">
        <v>145</v>
      </c>
      <c r="F3168" s="429" t="s">
        <v>13283</v>
      </c>
      <c r="G3168" s="430">
        <v>97027</v>
      </c>
      <c r="H3168" s="431" t="s">
        <v>13468</v>
      </c>
      <c r="I3168" s="430" t="s">
        <v>146</v>
      </c>
      <c r="J3168" s="396"/>
      <c r="K3168" s="432">
        <v>0</v>
      </c>
      <c r="L3168" s="396" t="s">
        <v>147</v>
      </c>
    </row>
    <row r="3169" spans="1:12">
      <c r="A3169" s="396"/>
      <c r="B3169" s="396"/>
      <c r="C3169" s="396"/>
      <c r="D3169" s="396" t="s">
        <v>2326</v>
      </c>
      <c r="E3169" s="397" t="s">
        <v>145</v>
      </c>
      <c r="F3169" s="429" t="s">
        <v>13283</v>
      </c>
      <c r="G3169" s="430">
        <v>97038</v>
      </c>
      <c r="H3169" s="431" t="s">
        <v>13469</v>
      </c>
      <c r="I3169" s="430" t="s">
        <v>146</v>
      </c>
      <c r="J3169" s="396"/>
      <c r="K3169" s="432">
        <v>0</v>
      </c>
      <c r="L3169" s="396" t="s">
        <v>147</v>
      </c>
    </row>
    <row r="3170" spans="1:12">
      <c r="A3170" s="396"/>
      <c r="B3170" s="396"/>
      <c r="C3170" s="396"/>
      <c r="D3170" s="396" t="s">
        <v>2326</v>
      </c>
      <c r="E3170" s="397" t="s">
        <v>145</v>
      </c>
      <c r="F3170" s="429" t="s">
        <v>13283</v>
      </c>
      <c r="G3170" s="430">
        <v>97037</v>
      </c>
      <c r="H3170" s="431" t="s">
        <v>13470</v>
      </c>
      <c r="I3170" s="430" t="s">
        <v>146</v>
      </c>
      <c r="J3170" s="396"/>
      <c r="K3170" s="432">
        <v>0</v>
      </c>
      <c r="L3170" s="396" t="s">
        <v>147</v>
      </c>
    </row>
    <row r="3171" spans="1:12">
      <c r="A3171" s="396"/>
      <c r="B3171" s="396"/>
      <c r="C3171" s="396"/>
      <c r="D3171" s="396" t="s">
        <v>2326</v>
      </c>
      <c r="E3171" s="397" t="s">
        <v>145</v>
      </c>
      <c r="F3171" s="429" t="s">
        <v>13283</v>
      </c>
      <c r="G3171" s="430">
        <v>97014</v>
      </c>
      <c r="H3171" s="431" t="s">
        <v>7408</v>
      </c>
      <c r="I3171" s="430" t="s">
        <v>146</v>
      </c>
      <c r="J3171" s="396"/>
      <c r="K3171" s="432">
        <v>49.88</v>
      </c>
      <c r="L3171" s="396" t="s">
        <v>147</v>
      </c>
    </row>
    <row r="3172" spans="1:12">
      <c r="A3172" s="396"/>
      <c r="B3172" s="396"/>
      <c r="C3172" s="396"/>
      <c r="D3172" s="396" t="s">
        <v>2326</v>
      </c>
      <c r="E3172" s="397" t="s">
        <v>145</v>
      </c>
      <c r="F3172" s="429" t="s">
        <v>13283</v>
      </c>
      <c r="G3172" s="430">
        <v>97015</v>
      </c>
      <c r="H3172" s="431" t="s">
        <v>7409</v>
      </c>
      <c r="I3172" s="430" t="s">
        <v>146</v>
      </c>
      <c r="J3172" s="396"/>
      <c r="K3172" s="432">
        <v>42.02</v>
      </c>
      <c r="L3172" s="396" t="s">
        <v>147</v>
      </c>
    </row>
    <row r="3173" spans="1:12">
      <c r="A3173" s="396"/>
      <c r="B3173" s="396"/>
      <c r="C3173" s="396"/>
      <c r="D3173" s="396" t="s">
        <v>2326</v>
      </c>
      <c r="E3173" s="397" t="s">
        <v>145</v>
      </c>
      <c r="F3173" s="429" t="s">
        <v>13283</v>
      </c>
      <c r="G3173" s="430">
        <v>97013</v>
      </c>
      <c r="H3173" s="431" t="s">
        <v>7407</v>
      </c>
      <c r="I3173" s="430" t="s">
        <v>146</v>
      </c>
      <c r="J3173" s="396"/>
      <c r="K3173" s="432">
        <v>65.61</v>
      </c>
      <c r="L3173" s="396" t="s">
        <v>147</v>
      </c>
    </row>
    <row r="3174" spans="1:12">
      <c r="A3174" s="396"/>
      <c r="B3174" s="396"/>
      <c r="C3174" s="396"/>
      <c r="D3174" s="396" t="s">
        <v>2326</v>
      </c>
      <c r="E3174" s="397" t="s">
        <v>145</v>
      </c>
      <c r="F3174" s="429" t="s">
        <v>13283</v>
      </c>
      <c r="G3174" s="430">
        <v>97017</v>
      </c>
      <c r="H3174" s="431" t="s">
        <v>7411</v>
      </c>
      <c r="I3174" s="430" t="s">
        <v>146</v>
      </c>
      <c r="J3174" s="396"/>
      <c r="K3174" s="432">
        <v>40.799999999999997</v>
      </c>
      <c r="L3174" s="396" t="s">
        <v>147</v>
      </c>
    </row>
    <row r="3175" spans="1:12">
      <c r="A3175" s="396"/>
      <c r="B3175" s="396"/>
      <c r="C3175" s="396"/>
      <c r="D3175" s="396" t="s">
        <v>2326</v>
      </c>
      <c r="E3175" s="397" t="s">
        <v>145</v>
      </c>
      <c r="F3175" s="429" t="s">
        <v>13283</v>
      </c>
      <c r="G3175" s="430">
        <v>97018</v>
      </c>
      <c r="H3175" s="431" t="s">
        <v>7412</v>
      </c>
      <c r="I3175" s="430" t="s">
        <v>146</v>
      </c>
      <c r="J3175" s="396"/>
      <c r="K3175" s="432">
        <v>34.11</v>
      </c>
      <c r="L3175" s="396" t="s">
        <v>147</v>
      </c>
    </row>
    <row r="3176" spans="1:12">
      <c r="A3176" s="396"/>
      <c r="B3176" s="396"/>
      <c r="C3176" s="396"/>
      <c r="D3176" s="396" t="s">
        <v>2326</v>
      </c>
      <c r="E3176" s="397" t="s">
        <v>145</v>
      </c>
      <c r="F3176" s="429" t="s">
        <v>13283</v>
      </c>
      <c r="G3176" s="430">
        <v>97016</v>
      </c>
      <c r="H3176" s="431" t="s">
        <v>7410</v>
      </c>
      <c r="I3176" s="430" t="s">
        <v>146</v>
      </c>
      <c r="J3176" s="396"/>
      <c r="K3176" s="432">
        <v>54.28</v>
      </c>
      <c r="L3176" s="396" t="s">
        <v>147</v>
      </c>
    </row>
    <row r="3177" spans="1:12">
      <c r="A3177" s="396"/>
      <c r="B3177" s="396"/>
      <c r="C3177" s="396"/>
      <c r="D3177" s="396" t="s">
        <v>2326</v>
      </c>
      <c r="E3177" s="397" t="s">
        <v>145</v>
      </c>
      <c r="F3177" s="429" t="s">
        <v>13283</v>
      </c>
      <c r="G3177" s="430">
        <v>97024</v>
      </c>
      <c r="H3177" s="431" t="s">
        <v>13471</v>
      </c>
      <c r="I3177" s="430" t="s">
        <v>146</v>
      </c>
      <c r="J3177" s="396"/>
      <c r="K3177" s="432">
        <v>0</v>
      </c>
      <c r="L3177" s="396" t="s">
        <v>147</v>
      </c>
    </row>
    <row r="3178" spans="1:12">
      <c r="A3178" s="396"/>
      <c r="B3178" s="396"/>
      <c r="C3178" s="396"/>
      <c r="D3178" s="396" t="s">
        <v>2326</v>
      </c>
      <c r="E3178" s="397" t="s">
        <v>145</v>
      </c>
      <c r="F3178" s="429" t="s">
        <v>13283</v>
      </c>
      <c r="G3178" s="430">
        <v>97023</v>
      </c>
      <c r="H3178" s="431" t="s">
        <v>13472</v>
      </c>
      <c r="I3178" s="430" t="s">
        <v>146</v>
      </c>
      <c r="J3178" s="396"/>
      <c r="K3178" s="432">
        <v>0</v>
      </c>
      <c r="L3178" s="396" t="s">
        <v>147</v>
      </c>
    </row>
    <row r="3179" spans="1:12">
      <c r="A3179" s="396"/>
      <c r="B3179" s="396"/>
      <c r="C3179" s="396"/>
      <c r="D3179" s="396" t="s">
        <v>2326</v>
      </c>
      <c r="E3179" s="397" t="s">
        <v>145</v>
      </c>
      <c r="F3179" s="429" t="s">
        <v>13283</v>
      </c>
      <c r="G3179" s="430">
        <v>105804</v>
      </c>
      <c r="H3179" s="431" t="s">
        <v>13473</v>
      </c>
      <c r="I3179" s="430" t="s">
        <v>146</v>
      </c>
      <c r="J3179" s="396"/>
      <c r="K3179" s="432">
        <v>0</v>
      </c>
      <c r="L3179" s="396" t="s">
        <v>147</v>
      </c>
    </row>
    <row r="3180" spans="1:12">
      <c r="A3180" s="396"/>
      <c r="B3180" s="396"/>
      <c r="C3180" s="396"/>
      <c r="D3180" s="396" t="s">
        <v>2326</v>
      </c>
      <c r="E3180" s="397" t="s">
        <v>145</v>
      </c>
      <c r="F3180" s="429" t="s">
        <v>13283</v>
      </c>
      <c r="G3180" s="430">
        <v>104990</v>
      </c>
      <c r="H3180" s="431" t="s">
        <v>7431</v>
      </c>
      <c r="I3180" s="430" t="s">
        <v>146</v>
      </c>
      <c r="J3180" s="396"/>
      <c r="K3180" s="432">
        <v>10.45</v>
      </c>
      <c r="L3180" s="396" t="s">
        <v>147</v>
      </c>
    </row>
    <row r="3181" spans="1:12">
      <c r="A3181" s="396"/>
      <c r="B3181" s="396"/>
      <c r="C3181" s="396"/>
      <c r="D3181" s="396" t="s">
        <v>2326</v>
      </c>
      <c r="E3181" s="397" t="s">
        <v>145</v>
      </c>
      <c r="F3181" s="429" t="s">
        <v>13283</v>
      </c>
      <c r="G3181" s="430">
        <v>97052</v>
      </c>
      <c r="H3181" s="431" t="s">
        <v>13474</v>
      </c>
      <c r="I3181" s="430" t="s">
        <v>160</v>
      </c>
      <c r="J3181" s="396"/>
      <c r="K3181" s="432">
        <v>0</v>
      </c>
      <c r="L3181" s="396" t="s">
        <v>147</v>
      </c>
    </row>
    <row r="3182" spans="1:12">
      <c r="A3182" s="396"/>
      <c r="B3182" s="396"/>
      <c r="C3182" s="396"/>
      <c r="D3182" s="396" t="s">
        <v>2326</v>
      </c>
      <c r="E3182" s="397" t="s">
        <v>145</v>
      </c>
      <c r="F3182" s="429" t="s">
        <v>13283</v>
      </c>
      <c r="G3182" s="430">
        <v>97054</v>
      </c>
      <c r="H3182" s="431" t="s">
        <v>7423</v>
      </c>
      <c r="I3182" s="430" t="s">
        <v>160</v>
      </c>
      <c r="J3182" s="396"/>
      <c r="K3182" s="432">
        <v>20.81</v>
      </c>
      <c r="L3182" s="396" t="s">
        <v>147</v>
      </c>
    </row>
    <row r="3183" spans="1:12">
      <c r="A3183" s="396"/>
      <c r="B3183" s="396"/>
      <c r="C3183" s="396"/>
      <c r="D3183" s="396" t="s">
        <v>2326</v>
      </c>
      <c r="E3183" s="397" t="s">
        <v>145</v>
      </c>
      <c r="F3183" s="429" t="s">
        <v>13283</v>
      </c>
      <c r="G3183" s="430">
        <v>104981</v>
      </c>
      <c r="H3183" s="431" t="s">
        <v>13475</v>
      </c>
      <c r="I3183" s="430" t="s">
        <v>146</v>
      </c>
      <c r="J3183" s="396"/>
      <c r="K3183" s="432">
        <v>0</v>
      </c>
      <c r="L3183" s="396" t="s">
        <v>147</v>
      </c>
    </row>
    <row r="3184" spans="1:12">
      <c r="A3184" s="396"/>
      <c r="B3184" s="396"/>
      <c r="C3184" s="396"/>
      <c r="D3184" s="396" t="s">
        <v>2326</v>
      </c>
      <c r="E3184" s="397" t="s">
        <v>145</v>
      </c>
      <c r="F3184" s="429" t="s">
        <v>13283</v>
      </c>
      <c r="G3184" s="430">
        <v>104980</v>
      </c>
      <c r="H3184" s="431" t="s">
        <v>13476</v>
      </c>
      <c r="I3184" s="430" t="s">
        <v>146</v>
      </c>
      <c r="J3184" s="396"/>
      <c r="K3184" s="432">
        <v>0</v>
      </c>
      <c r="L3184" s="396" t="s">
        <v>147</v>
      </c>
    </row>
    <row r="3185" spans="1:12">
      <c r="A3185" s="396"/>
      <c r="B3185" s="396"/>
      <c r="C3185" s="396"/>
      <c r="D3185" s="396" t="s">
        <v>2326</v>
      </c>
      <c r="E3185" s="397" t="s">
        <v>145</v>
      </c>
      <c r="F3185" s="429" t="s">
        <v>13283</v>
      </c>
      <c r="G3185" s="430">
        <v>97042</v>
      </c>
      <c r="H3185" s="431" t="s">
        <v>13477</v>
      </c>
      <c r="I3185" s="430" t="s">
        <v>146</v>
      </c>
      <c r="J3185" s="396"/>
      <c r="K3185" s="432">
        <v>0</v>
      </c>
      <c r="L3185" s="396" t="s">
        <v>147</v>
      </c>
    </row>
    <row r="3186" spans="1:12">
      <c r="A3186" s="396"/>
      <c r="B3186" s="396"/>
      <c r="C3186" s="396"/>
      <c r="D3186" s="396" t="s">
        <v>2326</v>
      </c>
      <c r="E3186" s="397" t="s">
        <v>145</v>
      </c>
      <c r="F3186" s="429" t="s">
        <v>13283</v>
      </c>
      <c r="G3186" s="430">
        <v>97045</v>
      </c>
      <c r="H3186" s="431" t="s">
        <v>13478</v>
      </c>
      <c r="I3186" s="430" t="s">
        <v>146</v>
      </c>
      <c r="J3186" s="396"/>
      <c r="K3186" s="432">
        <v>0</v>
      </c>
      <c r="L3186" s="396" t="s">
        <v>147</v>
      </c>
    </row>
    <row r="3187" spans="1:12">
      <c r="A3187" s="396"/>
      <c r="B3187" s="396"/>
      <c r="C3187" s="396"/>
      <c r="D3187" s="396" t="s">
        <v>2326</v>
      </c>
      <c r="E3187" s="397" t="s">
        <v>145</v>
      </c>
      <c r="F3187" s="429" t="s">
        <v>13283</v>
      </c>
      <c r="G3187" s="430">
        <v>97044</v>
      </c>
      <c r="H3187" s="431" t="s">
        <v>13479</v>
      </c>
      <c r="I3187" s="430" t="s">
        <v>146</v>
      </c>
      <c r="J3187" s="396"/>
      <c r="K3187" s="432">
        <v>0</v>
      </c>
      <c r="L3187" s="396" t="s">
        <v>147</v>
      </c>
    </row>
    <row r="3188" spans="1:12">
      <c r="A3188" s="396"/>
      <c r="B3188" s="396"/>
      <c r="C3188" s="396"/>
      <c r="D3188" s="396" t="s">
        <v>2326</v>
      </c>
      <c r="E3188" s="397" t="s">
        <v>145</v>
      </c>
      <c r="F3188" s="429" t="s">
        <v>13283</v>
      </c>
      <c r="G3188" s="430">
        <v>97043</v>
      </c>
      <c r="H3188" s="431" t="s">
        <v>13480</v>
      </c>
      <c r="I3188" s="430" t="s">
        <v>146</v>
      </c>
      <c r="J3188" s="396"/>
      <c r="K3188" s="432">
        <v>0</v>
      </c>
      <c r="L3188" s="396" t="s">
        <v>147</v>
      </c>
    </row>
    <row r="3189" spans="1:12">
      <c r="A3189" s="396"/>
      <c r="B3189" s="396"/>
      <c r="C3189" s="396"/>
      <c r="D3189" s="396" t="s">
        <v>2326</v>
      </c>
      <c r="E3189" s="397" t="s">
        <v>145</v>
      </c>
      <c r="F3189" s="429" t="s">
        <v>13283</v>
      </c>
      <c r="G3189" s="430">
        <v>97063</v>
      </c>
      <c r="H3189" s="431" t="s">
        <v>7425</v>
      </c>
      <c r="I3189" s="430" t="s">
        <v>121</v>
      </c>
      <c r="J3189" s="396"/>
      <c r="K3189" s="432">
        <v>14.81</v>
      </c>
      <c r="L3189" s="396" t="s">
        <v>147</v>
      </c>
    </row>
    <row r="3190" spans="1:12">
      <c r="A3190" s="396"/>
      <c r="B3190" s="396"/>
      <c r="C3190" s="396"/>
      <c r="D3190" s="396" t="s">
        <v>2326</v>
      </c>
      <c r="E3190" s="397" t="s">
        <v>145</v>
      </c>
      <c r="F3190" s="429" t="s">
        <v>13283</v>
      </c>
      <c r="G3190" s="430">
        <v>97065</v>
      </c>
      <c r="H3190" s="431" t="s">
        <v>7427</v>
      </c>
      <c r="I3190" s="430" t="s">
        <v>1164</v>
      </c>
      <c r="J3190" s="396"/>
      <c r="K3190" s="432">
        <v>10.09</v>
      </c>
      <c r="L3190" s="396" t="s">
        <v>147</v>
      </c>
    </row>
    <row r="3191" spans="1:12">
      <c r="A3191" s="396"/>
      <c r="B3191" s="396"/>
      <c r="C3191" s="396"/>
      <c r="D3191" s="396" t="s">
        <v>2326</v>
      </c>
      <c r="E3191" s="397" t="s">
        <v>145</v>
      </c>
      <c r="F3191" s="429" t="s">
        <v>13283</v>
      </c>
      <c r="G3191" s="430">
        <v>97064</v>
      </c>
      <c r="H3191" s="431" t="s">
        <v>7426</v>
      </c>
      <c r="I3191" s="430" t="s">
        <v>146</v>
      </c>
      <c r="J3191" s="396"/>
      <c r="K3191" s="432">
        <v>20.93</v>
      </c>
      <c r="L3191" s="396" t="s">
        <v>147</v>
      </c>
    </row>
    <row r="3192" spans="1:12">
      <c r="A3192" s="396"/>
      <c r="B3192" s="396"/>
      <c r="C3192" s="396"/>
      <c r="D3192" s="396" t="s">
        <v>2326</v>
      </c>
      <c r="E3192" s="397" t="s">
        <v>145</v>
      </c>
      <c r="F3192" s="429" t="s">
        <v>13283</v>
      </c>
      <c r="G3192" s="430">
        <v>97049</v>
      </c>
      <c r="H3192" s="431" t="s">
        <v>13481</v>
      </c>
      <c r="I3192" s="430" t="s">
        <v>121</v>
      </c>
      <c r="J3192" s="396"/>
      <c r="K3192" s="432">
        <v>0</v>
      </c>
      <c r="L3192" s="396" t="s">
        <v>147</v>
      </c>
    </row>
    <row r="3193" spans="1:12">
      <c r="A3193" s="396"/>
      <c r="B3193" s="396"/>
      <c r="C3193" s="396"/>
      <c r="D3193" s="396" t="s">
        <v>2326</v>
      </c>
      <c r="E3193" s="397" t="s">
        <v>145</v>
      </c>
      <c r="F3193" s="429" t="s">
        <v>13283</v>
      </c>
      <c r="G3193" s="430">
        <v>96997</v>
      </c>
      <c r="H3193" s="431" t="s">
        <v>13482</v>
      </c>
      <c r="I3193" s="430" t="s">
        <v>146</v>
      </c>
      <c r="J3193" s="396"/>
      <c r="K3193" s="432">
        <v>0</v>
      </c>
      <c r="L3193" s="396" t="s">
        <v>147</v>
      </c>
    </row>
    <row r="3194" spans="1:12">
      <c r="A3194" s="396"/>
      <c r="B3194" s="396"/>
      <c r="C3194" s="396"/>
      <c r="D3194" s="396" t="s">
        <v>2326</v>
      </c>
      <c r="E3194" s="397" t="s">
        <v>145</v>
      </c>
      <c r="F3194" s="429" t="s">
        <v>13283</v>
      </c>
      <c r="G3194" s="430">
        <v>96999</v>
      </c>
      <c r="H3194" s="431" t="s">
        <v>13483</v>
      </c>
      <c r="I3194" s="430" t="s">
        <v>146</v>
      </c>
      <c r="J3194" s="396"/>
      <c r="K3194" s="432">
        <v>0</v>
      </c>
      <c r="L3194" s="396" t="s">
        <v>147</v>
      </c>
    </row>
    <row r="3195" spans="1:12">
      <c r="A3195" s="396"/>
      <c r="B3195" s="396"/>
      <c r="C3195" s="396"/>
      <c r="D3195" s="396" t="s">
        <v>2326</v>
      </c>
      <c r="E3195" s="397" t="s">
        <v>145</v>
      </c>
      <c r="F3195" s="429" t="s">
        <v>13283</v>
      </c>
      <c r="G3195" s="430">
        <v>96996</v>
      </c>
      <c r="H3195" s="431" t="s">
        <v>13484</v>
      </c>
      <c r="I3195" s="430" t="s">
        <v>146</v>
      </c>
      <c r="J3195" s="396"/>
      <c r="K3195" s="432">
        <v>0</v>
      </c>
      <c r="L3195" s="396" t="s">
        <v>147</v>
      </c>
    </row>
    <row r="3196" spans="1:12">
      <c r="A3196" s="396"/>
      <c r="B3196" s="396"/>
      <c r="C3196" s="396"/>
      <c r="D3196" s="396" t="s">
        <v>2326</v>
      </c>
      <c r="E3196" s="397" t="s">
        <v>145</v>
      </c>
      <c r="F3196" s="429" t="s">
        <v>13283</v>
      </c>
      <c r="G3196" s="430">
        <v>96998</v>
      </c>
      <c r="H3196" s="431" t="s">
        <v>13485</v>
      </c>
      <c r="I3196" s="430" t="s">
        <v>146</v>
      </c>
      <c r="J3196" s="396"/>
      <c r="K3196" s="432">
        <v>0</v>
      </c>
      <c r="L3196" s="396" t="s">
        <v>147</v>
      </c>
    </row>
    <row r="3197" spans="1:12">
      <c r="A3197" s="396"/>
      <c r="B3197" s="396"/>
      <c r="C3197" s="396"/>
      <c r="D3197" s="396" t="s">
        <v>2326</v>
      </c>
      <c r="E3197" s="397" t="s">
        <v>145</v>
      </c>
      <c r="F3197" s="429" t="s">
        <v>13283</v>
      </c>
      <c r="G3197" s="430">
        <v>97067</v>
      </c>
      <c r="H3197" s="431" t="s">
        <v>7429</v>
      </c>
      <c r="I3197" s="430" t="s">
        <v>146</v>
      </c>
      <c r="J3197" s="396"/>
      <c r="K3197" s="432">
        <v>563.25</v>
      </c>
      <c r="L3197" s="396" t="s">
        <v>147</v>
      </c>
    </row>
    <row r="3198" spans="1:12">
      <c r="A3198" s="396"/>
      <c r="B3198" s="396"/>
      <c r="C3198" s="396"/>
      <c r="D3198" s="396" t="s">
        <v>2326</v>
      </c>
      <c r="E3198" s="397" t="s">
        <v>145</v>
      </c>
      <c r="F3198" s="429" t="s">
        <v>13283</v>
      </c>
      <c r="G3198" s="430">
        <v>97001</v>
      </c>
      <c r="H3198" s="431" t="s">
        <v>13486</v>
      </c>
      <c r="I3198" s="430" t="s">
        <v>146</v>
      </c>
      <c r="J3198" s="396"/>
      <c r="K3198" s="432">
        <v>0</v>
      </c>
      <c r="L3198" s="396" t="s">
        <v>147</v>
      </c>
    </row>
    <row r="3199" spans="1:12">
      <c r="A3199" s="396"/>
      <c r="B3199" s="396"/>
      <c r="C3199" s="396"/>
      <c r="D3199" s="396" t="s">
        <v>2326</v>
      </c>
      <c r="E3199" s="397" t="s">
        <v>145</v>
      </c>
      <c r="F3199" s="429" t="s">
        <v>13283</v>
      </c>
      <c r="G3199" s="430">
        <v>97003</v>
      </c>
      <c r="H3199" s="431" t="s">
        <v>13487</v>
      </c>
      <c r="I3199" s="430" t="s">
        <v>146</v>
      </c>
      <c r="J3199" s="396"/>
      <c r="K3199" s="432">
        <v>0</v>
      </c>
      <c r="L3199" s="396" t="s">
        <v>147</v>
      </c>
    </row>
    <row r="3200" spans="1:12">
      <c r="A3200" s="396"/>
      <c r="B3200" s="396"/>
      <c r="C3200" s="396"/>
      <c r="D3200" s="396" t="s">
        <v>2326</v>
      </c>
      <c r="E3200" s="397" t="s">
        <v>145</v>
      </c>
      <c r="F3200" s="429" t="s">
        <v>13283</v>
      </c>
      <c r="G3200" s="430">
        <v>97005</v>
      </c>
      <c r="H3200" s="431" t="s">
        <v>13488</v>
      </c>
      <c r="I3200" s="430" t="s">
        <v>146</v>
      </c>
      <c r="J3200" s="396"/>
      <c r="K3200" s="432">
        <v>0</v>
      </c>
      <c r="L3200" s="396" t="s">
        <v>147</v>
      </c>
    </row>
    <row r="3201" spans="1:12">
      <c r="A3201" s="396"/>
      <c r="B3201" s="396"/>
      <c r="C3201" s="396"/>
      <c r="D3201" s="396" t="s">
        <v>1819</v>
      </c>
      <c r="E3201" s="397" t="s">
        <v>145</v>
      </c>
      <c r="F3201" s="429" t="s">
        <v>13452</v>
      </c>
      <c r="G3201" s="430">
        <v>97000</v>
      </c>
      <c r="H3201" s="431" t="s">
        <v>13489</v>
      </c>
      <c r="I3201" s="430" t="s">
        <v>146</v>
      </c>
      <c r="J3201" s="396"/>
      <c r="K3201" s="432">
        <v>0</v>
      </c>
      <c r="L3201" s="396" t="s">
        <v>147</v>
      </c>
    </row>
    <row r="3202" spans="1:12">
      <c r="A3202" s="396"/>
      <c r="B3202" s="396"/>
      <c r="C3202" s="396"/>
      <c r="D3202" s="396" t="s">
        <v>3505</v>
      </c>
      <c r="E3202" s="397" t="s">
        <v>145</v>
      </c>
      <c r="F3202" s="429" t="s">
        <v>13589</v>
      </c>
      <c r="G3202" s="430">
        <v>97002</v>
      </c>
      <c r="H3202" s="431" t="s">
        <v>13490</v>
      </c>
      <c r="I3202" s="430" t="s">
        <v>146</v>
      </c>
      <c r="J3202" s="396"/>
      <c r="K3202" s="432">
        <v>0</v>
      </c>
      <c r="L3202" s="396" t="s">
        <v>147</v>
      </c>
    </row>
    <row r="3203" spans="1:12">
      <c r="A3203" s="396"/>
      <c r="B3203" s="396"/>
      <c r="C3203" s="396"/>
      <c r="D3203" s="396" t="s">
        <v>3598</v>
      </c>
      <c r="E3203" s="397" t="s">
        <v>145</v>
      </c>
      <c r="F3203" s="429" t="s">
        <v>12808</v>
      </c>
      <c r="G3203" s="430">
        <v>97004</v>
      </c>
      <c r="H3203" s="431" t="s">
        <v>13491</v>
      </c>
      <c r="I3203" s="430" t="s">
        <v>146</v>
      </c>
      <c r="J3203" s="396"/>
      <c r="K3203" s="432">
        <v>0</v>
      </c>
      <c r="L3203" s="396" t="s">
        <v>147</v>
      </c>
    </row>
    <row r="3204" spans="1:12">
      <c r="A3204" s="396"/>
      <c r="B3204" s="396"/>
      <c r="C3204" s="396"/>
      <c r="D3204" s="396" t="s">
        <v>1819</v>
      </c>
      <c r="E3204" s="397" t="s">
        <v>145</v>
      </c>
      <c r="F3204" s="429" t="s">
        <v>13452</v>
      </c>
      <c r="G3204" s="430">
        <v>97007</v>
      </c>
      <c r="H3204" s="431" t="s">
        <v>13492</v>
      </c>
      <c r="I3204" s="430" t="s">
        <v>146</v>
      </c>
      <c r="J3204" s="396"/>
      <c r="K3204" s="432">
        <v>0</v>
      </c>
      <c r="L3204" s="396" t="s">
        <v>147</v>
      </c>
    </row>
    <row r="3205" spans="1:12">
      <c r="A3205" s="396"/>
      <c r="B3205" s="396"/>
      <c r="C3205" s="396"/>
      <c r="D3205" s="396" t="s">
        <v>3505</v>
      </c>
      <c r="E3205" s="397" t="s">
        <v>145</v>
      </c>
      <c r="F3205" s="429" t="s">
        <v>13589</v>
      </c>
      <c r="G3205" s="430">
        <v>97009</v>
      </c>
      <c r="H3205" s="431" t="s">
        <v>13493</v>
      </c>
      <c r="I3205" s="430" t="s">
        <v>146</v>
      </c>
      <c r="J3205" s="396"/>
      <c r="K3205" s="432">
        <v>0</v>
      </c>
      <c r="L3205" s="396" t="s">
        <v>147</v>
      </c>
    </row>
    <row r="3206" spans="1:12">
      <c r="A3206" s="396"/>
      <c r="B3206" s="396"/>
      <c r="C3206" s="396"/>
      <c r="D3206" s="396" t="s">
        <v>1446</v>
      </c>
      <c r="E3206" s="397" t="s">
        <v>145</v>
      </c>
      <c r="F3206" s="429" t="s">
        <v>13664</v>
      </c>
      <c r="G3206" s="430">
        <v>97006</v>
      </c>
      <c r="H3206" s="431" t="s">
        <v>13494</v>
      </c>
      <c r="I3206" s="430" t="s">
        <v>146</v>
      </c>
      <c r="J3206" s="396"/>
      <c r="K3206" s="432">
        <v>0</v>
      </c>
      <c r="L3206" s="396" t="s">
        <v>147</v>
      </c>
    </row>
    <row r="3207" spans="1:12">
      <c r="A3207" s="396"/>
      <c r="B3207" s="396"/>
      <c r="C3207" s="396"/>
      <c r="D3207" s="396" t="s">
        <v>1446</v>
      </c>
      <c r="E3207" s="397" t="s">
        <v>145</v>
      </c>
      <c r="F3207" s="429" t="s">
        <v>13664</v>
      </c>
      <c r="G3207" s="430">
        <v>97008</v>
      </c>
      <c r="H3207" s="431" t="s">
        <v>13495</v>
      </c>
      <c r="I3207" s="430" t="s">
        <v>146</v>
      </c>
      <c r="J3207" s="396"/>
      <c r="K3207" s="432">
        <v>0</v>
      </c>
      <c r="L3207" s="396" t="s">
        <v>147</v>
      </c>
    </row>
    <row r="3208" spans="1:12">
      <c r="A3208" s="396"/>
      <c r="B3208" s="396"/>
      <c r="C3208" s="396"/>
      <c r="D3208" s="396" t="s">
        <v>1446</v>
      </c>
      <c r="E3208" s="397" t="s">
        <v>145</v>
      </c>
      <c r="F3208" s="429" t="s">
        <v>13664</v>
      </c>
      <c r="G3208" s="430">
        <v>97048</v>
      </c>
      <c r="H3208" s="431" t="s">
        <v>7422</v>
      </c>
      <c r="I3208" s="430" t="s">
        <v>121</v>
      </c>
      <c r="J3208" s="396"/>
      <c r="K3208" s="432">
        <v>0.09</v>
      </c>
      <c r="L3208" s="396" t="s">
        <v>147</v>
      </c>
    </row>
    <row r="3209" spans="1:12">
      <c r="A3209" s="396"/>
      <c r="B3209" s="396"/>
      <c r="C3209" s="396"/>
      <c r="D3209" s="396" t="s">
        <v>1446</v>
      </c>
      <c r="E3209" s="397" t="s">
        <v>145</v>
      </c>
      <c r="F3209" s="429" t="s">
        <v>13664</v>
      </c>
      <c r="G3209" s="430">
        <v>97047</v>
      </c>
      <c r="H3209" s="431" t="s">
        <v>7421</v>
      </c>
      <c r="I3209" s="430" t="s">
        <v>121</v>
      </c>
      <c r="J3209" s="396"/>
      <c r="K3209" s="432">
        <v>0.12</v>
      </c>
      <c r="L3209" s="396" t="s">
        <v>147</v>
      </c>
    </row>
    <row r="3210" spans="1:12">
      <c r="A3210" s="396"/>
      <c r="B3210" s="396"/>
      <c r="C3210" s="396"/>
      <c r="D3210" s="396" t="s">
        <v>1446</v>
      </c>
      <c r="E3210" s="397" t="s">
        <v>145</v>
      </c>
      <c r="F3210" s="429" t="s">
        <v>13664</v>
      </c>
      <c r="G3210" s="430">
        <v>97046</v>
      </c>
      <c r="H3210" s="431" t="s">
        <v>7420</v>
      </c>
      <c r="I3210" s="430" t="s">
        <v>121</v>
      </c>
      <c r="J3210" s="396"/>
      <c r="K3210" s="432">
        <v>0.32</v>
      </c>
      <c r="L3210" s="396" t="s">
        <v>147</v>
      </c>
    </row>
    <row r="3211" spans="1:12">
      <c r="A3211" s="396"/>
      <c r="B3211" s="396"/>
      <c r="C3211" s="396"/>
      <c r="D3211" s="396" t="s">
        <v>1206</v>
      </c>
      <c r="E3211" s="397" t="s">
        <v>145</v>
      </c>
      <c r="F3211" s="429" t="s">
        <v>13664</v>
      </c>
      <c r="G3211" s="430">
        <v>104989</v>
      </c>
      <c r="H3211" s="431" t="s">
        <v>7430</v>
      </c>
      <c r="I3211" s="430" t="s">
        <v>160</v>
      </c>
      <c r="J3211" s="396"/>
      <c r="K3211" s="432">
        <v>37.36</v>
      </c>
      <c r="L3211" s="396" t="s">
        <v>147</v>
      </c>
    </row>
    <row r="3212" spans="1:12">
      <c r="A3212" s="396"/>
      <c r="B3212" s="396"/>
      <c r="C3212" s="396"/>
      <c r="D3212" s="396" t="s">
        <v>1206</v>
      </c>
      <c r="E3212" s="397" t="s">
        <v>145</v>
      </c>
      <c r="F3212" s="429" t="s">
        <v>13664</v>
      </c>
      <c r="G3212" s="430">
        <v>97066</v>
      </c>
      <c r="H3212" s="431" t="s">
        <v>7428</v>
      </c>
      <c r="I3212" s="430" t="s">
        <v>121</v>
      </c>
      <c r="J3212" s="396"/>
      <c r="K3212" s="432">
        <v>285.27999999999997</v>
      </c>
      <c r="L3212" s="396" t="s">
        <v>147</v>
      </c>
    </row>
    <row r="3213" spans="1:12">
      <c r="A3213" s="396"/>
      <c r="B3213" s="396"/>
      <c r="C3213" s="396"/>
      <c r="D3213" s="396" t="s">
        <v>1206</v>
      </c>
      <c r="E3213" s="397" t="s">
        <v>145</v>
      </c>
      <c r="F3213" s="429" t="s">
        <v>13664</v>
      </c>
      <c r="G3213" s="430">
        <v>104982</v>
      </c>
      <c r="H3213" s="431" t="s">
        <v>13496</v>
      </c>
      <c r="I3213" s="430" t="s">
        <v>146</v>
      </c>
      <c r="J3213" s="396"/>
      <c r="K3213" s="432">
        <v>0</v>
      </c>
      <c r="L3213" s="396" t="s">
        <v>147</v>
      </c>
    </row>
    <row r="3214" spans="1:12">
      <c r="A3214" s="396"/>
      <c r="B3214" s="396"/>
      <c r="C3214" s="396"/>
      <c r="D3214" s="396" t="s">
        <v>1306</v>
      </c>
      <c r="E3214" s="397" t="s">
        <v>145</v>
      </c>
      <c r="F3214" s="429" t="s">
        <v>13731</v>
      </c>
      <c r="G3214" s="430">
        <v>97060</v>
      </c>
      <c r="H3214" s="431" t="s">
        <v>13497</v>
      </c>
      <c r="I3214" s="430" t="s">
        <v>146</v>
      </c>
      <c r="J3214" s="396"/>
      <c r="K3214" s="432">
        <v>0</v>
      </c>
      <c r="L3214" s="396" t="s">
        <v>147</v>
      </c>
    </row>
    <row r="3215" spans="1:12">
      <c r="A3215" s="396"/>
      <c r="B3215" s="396"/>
      <c r="C3215" s="396"/>
      <c r="D3215" s="396" t="s">
        <v>1206</v>
      </c>
      <c r="E3215" s="397" t="s">
        <v>145</v>
      </c>
      <c r="F3215" s="429" t="s">
        <v>13731</v>
      </c>
      <c r="G3215" s="430">
        <v>97059</v>
      </c>
      <c r="H3215" s="431" t="s">
        <v>13498</v>
      </c>
      <c r="I3215" s="430" t="s">
        <v>146</v>
      </c>
      <c r="J3215" s="396"/>
      <c r="K3215" s="432">
        <v>0</v>
      </c>
      <c r="L3215" s="396" t="s">
        <v>147</v>
      </c>
    </row>
    <row r="3216" spans="1:12">
      <c r="A3216" s="396"/>
      <c r="B3216" s="396"/>
      <c r="C3216" s="396"/>
      <c r="D3216" s="396" t="s">
        <v>1796</v>
      </c>
      <c r="E3216" s="397" t="s">
        <v>145</v>
      </c>
      <c r="F3216" s="429" t="s">
        <v>13731</v>
      </c>
      <c r="G3216" s="430">
        <v>97058</v>
      </c>
      <c r="H3216" s="431" t="s">
        <v>13499</v>
      </c>
      <c r="I3216" s="430" t="s">
        <v>146</v>
      </c>
      <c r="J3216" s="396"/>
      <c r="K3216" s="432">
        <v>0</v>
      </c>
      <c r="L3216" s="396" t="s">
        <v>147</v>
      </c>
    </row>
    <row r="3217" spans="1:12">
      <c r="A3217" s="396"/>
      <c r="B3217" s="396"/>
      <c r="C3217" s="396"/>
      <c r="D3217" s="396" t="s">
        <v>1446</v>
      </c>
      <c r="E3217" s="397" t="s">
        <v>145</v>
      </c>
      <c r="F3217" s="429" t="s">
        <v>13731</v>
      </c>
      <c r="G3217" s="430">
        <v>97056</v>
      </c>
      <c r="H3217" s="431" t="s">
        <v>13500</v>
      </c>
      <c r="I3217" s="430" t="s">
        <v>146</v>
      </c>
      <c r="J3217" s="396"/>
      <c r="K3217" s="432">
        <v>0</v>
      </c>
      <c r="L3217" s="396" t="s">
        <v>147</v>
      </c>
    </row>
    <row r="3218" spans="1:12">
      <c r="A3218" s="396"/>
      <c r="B3218" s="396"/>
      <c r="C3218" s="396"/>
      <c r="D3218" s="396" t="s">
        <v>1472</v>
      </c>
      <c r="E3218" s="397" t="s">
        <v>145</v>
      </c>
      <c r="F3218" s="429" t="s">
        <v>13731</v>
      </c>
      <c r="G3218" s="430">
        <v>97057</v>
      </c>
      <c r="H3218" s="431" t="s">
        <v>13501</v>
      </c>
      <c r="I3218" s="430" t="s">
        <v>146</v>
      </c>
      <c r="J3218" s="396"/>
      <c r="K3218" s="432">
        <v>0</v>
      </c>
      <c r="L3218" s="396" t="s">
        <v>147</v>
      </c>
    </row>
    <row r="3219" spans="1:12">
      <c r="A3219" s="396"/>
      <c r="B3219" s="396"/>
      <c r="C3219" s="396"/>
      <c r="D3219" s="396" t="s">
        <v>1472</v>
      </c>
      <c r="E3219" s="397" t="s">
        <v>145</v>
      </c>
      <c r="F3219" s="429" t="s">
        <v>13731</v>
      </c>
      <c r="G3219" s="430">
        <v>97055</v>
      </c>
      <c r="H3219" s="431" t="s">
        <v>13502</v>
      </c>
      <c r="I3219" s="430" t="s">
        <v>146</v>
      </c>
      <c r="J3219" s="396"/>
      <c r="K3219" s="432">
        <v>0</v>
      </c>
      <c r="L3219" s="396" t="s">
        <v>147</v>
      </c>
    </row>
    <row r="3220" spans="1:12">
      <c r="A3220" s="396"/>
      <c r="B3220" s="396"/>
      <c r="C3220" s="396"/>
      <c r="D3220" s="396" t="s">
        <v>1472</v>
      </c>
      <c r="E3220" s="397" t="s">
        <v>145</v>
      </c>
      <c r="F3220" s="429" t="s">
        <v>13731</v>
      </c>
      <c r="G3220" s="430">
        <v>102656</v>
      </c>
      <c r="H3220" s="431" t="s">
        <v>13503</v>
      </c>
      <c r="I3220" s="430" t="s">
        <v>146</v>
      </c>
      <c r="J3220" s="396"/>
      <c r="K3220" s="432">
        <v>0</v>
      </c>
      <c r="L3220" s="396" t="s">
        <v>147</v>
      </c>
    </row>
    <row r="3221" spans="1:12">
      <c r="A3221" s="396"/>
      <c r="B3221" s="396"/>
      <c r="C3221" s="396"/>
      <c r="D3221" s="396" t="s">
        <v>1472</v>
      </c>
      <c r="E3221" s="397" t="s">
        <v>145</v>
      </c>
      <c r="F3221" s="429" t="s">
        <v>13731</v>
      </c>
      <c r="G3221" s="430">
        <v>104983</v>
      </c>
      <c r="H3221" s="431" t="s">
        <v>13504</v>
      </c>
      <c r="I3221" s="430" t="s">
        <v>160</v>
      </c>
      <c r="J3221" s="396"/>
      <c r="K3221" s="432">
        <v>0</v>
      </c>
      <c r="L3221" s="396" t="s">
        <v>147</v>
      </c>
    </row>
    <row r="3222" spans="1:12">
      <c r="A3222" s="396"/>
      <c r="B3222" s="396"/>
      <c r="C3222" s="396"/>
      <c r="D3222" s="396" t="s">
        <v>1472</v>
      </c>
      <c r="E3222" s="397" t="s">
        <v>145</v>
      </c>
      <c r="F3222" s="429" t="s">
        <v>13731</v>
      </c>
      <c r="G3222" s="430">
        <v>97050</v>
      </c>
      <c r="H3222" s="431" t="s">
        <v>13505</v>
      </c>
      <c r="I3222" s="430" t="s">
        <v>121</v>
      </c>
      <c r="J3222" s="396"/>
      <c r="K3222" s="432">
        <v>0</v>
      </c>
      <c r="L3222" s="396" t="s">
        <v>147</v>
      </c>
    </row>
    <row r="3223" spans="1:12">
      <c r="A3223" s="396"/>
      <c r="B3223" s="396"/>
      <c r="C3223" s="396"/>
      <c r="D3223" s="396" t="s">
        <v>1472</v>
      </c>
      <c r="E3223" s="397" t="s">
        <v>145</v>
      </c>
      <c r="F3223" s="429" t="s">
        <v>13731</v>
      </c>
      <c r="G3223" s="430">
        <v>95946</v>
      </c>
      <c r="H3223" s="431" t="s">
        <v>1717</v>
      </c>
      <c r="I3223" s="430" t="s">
        <v>1156</v>
      </c>
      <c r="J3223" s="396"/>
      <c r="K3223" s="432">
        <v>11.62</v>
      </c>
      <c r="L3223" s="396" t="s">
        <v>147</v>
      </c>
    </row>
    <row r="3224" spans="1:12">
      <c r="A3224" s="396"/>
      <c r="B3224" s="396"/>
      <c r="C3224" s="396"/>
      <c r="D3224" s="396" t="s">
        <v>1472</v>
      </c>
      <c r="E3224" s="397" t="s">
        <v>145</v>
      </c>
      <c r="F3224" s="429" t="s">
        <v>13731</v>
      </c>
      <c r="G3224" s="430">
        <v>95947</v>
      </c>
      <c r="H3224" s="431" t="s">
        <v>1718</v>
      </c>
      <c r="I3224" s="430" t="s">
        <v>1156</v>
      </c>
      <c r="J3224" s="396"/>
      <c r="K3224" s="432">
        <v>8.9600000000000009</v>
      </c>
      <c r="L3224" s="396" t="s">
        <v>147</v>
      </c>
    </row>
    <row r="3225" spans="1:12">
      <c r="A3225" s="396"/>
      <c r="B3225" s="396"/>
      <c r="C3225" s="396"/>
      <c r="D3225" s="396" t="s">
        <v>1472</v>
      </c>
      <c r="E3225" s="397" t="s">
        <v>145</v>
      </c>
      <c r="F3225" s="429" t="s">
        <v>13731</v>
      </c>
      <c r="G3225" s="430">
        <v>95948</v>
      </c>
      <c r="H3225" s="431" t="s">
        <v>1719</v>
      </c>
      <c r="I3225" s="430" t="s">
        <v>1156</v>
      </c>
      <c r="J3225" s="396"/>
      <c r="K3225" s="432">
        <v>7.9</v>
      </c>
      <c r="L3225" s="396" t="s">
        <v>147</v>
      </c>
    </row>
    <row r="3226" spans="1:12">
      <c r="A3226" s="396"/>
      <c r="B3226" s="396"/>
      <c r="C3226" s="396"/>
      <c r="D3226" s="396" t="s">
        <v>1472</v>
      </c>
      <c r="E3226" s="397" t="s">
        <v>145</v>
      </c>
      <c r="F3226" s="429" t="s">
        <v>13731</v>
      </c>
      <c r="G3226" s="430">
        <v>95944</v>
      </c>
      <c r="H3226" s="431" t="s">
        <v>1715</v>
      </c>
      <c r="I3226" s="430" t="s">
        <v>1156</v>
      </c>
      <c r="J3226" s="396"/>
      <c r="K3226" s="432">
        <v>18.07</v>
      </c>
      <c r="L3226" s="396" t="s">
        <v>147</v>
      </c>
    </row>
    <row r="3227" spans="1:12">
      <c r="A3227" s="396"/>
      <c r="B3227" s="396"/>
      <c r="C3227" s="396"/>
      <c r="D3227" s="396" t="s">
        <v>1472</v>
      </c>
      <c r="E3227" s="397" t="s">
        <v>145</v>
      </c>
      <c r="F3227" s="429" t="s">
        <v>13731</v>
      </c>
      <c r="G3227" s="430">
        <v>95945</v>
      </c>
      <c r="H3227" s="431" t="s">
        <v>1716</v>
      </c>
      <c r="I3227" s="430" t="s">
        <v>1156</v>
      </c>
      <c r="J3227" s="396"/>
      <c r="K3227" s="432">
        <v>14.61</v>
      </c>
      <c r="L3227" s="396" t="s">
        <v>147</v>
      </c>
    </row>
    <row r="3228" spans="1:12">
      <c r="A3228" s="396"/>
      <c r="B3228" s="396"/>
      <c r="C3228" s="396"/>
      <c r="D3228" s="396" t="s">
        <v>1472</v>
      </c>
      <c r="E3228" s="397" t="s">
        <v>145</v>
      </c>
      <c r="F3228" s="429" t="s">
        <v>13731</v>
      </c>
      <c r="G3228" s="430">
        <v>95943</v>
      </c>
      <c r="H3228" s="431" t="s">
        <v>1714</v>
      </c>
      <c r="I3228" s="430" t="s">
        <v>1156</v>
      </c>
      <c r="J3228" s="396"/>
      <c r="K3228" s="432">
        <v>19.93</v>
      </c>
      <c r="L3228" s="396" t="s">
        <v>147</v>
      </c>
    </row>
    <row r="3229" spans="1:12">
      <c r="A3229" s="396"/>
      <c r="B3229" s="396"/>
      <c r="C3229" s="396"/>
      <c r="D3229" s="396" t="s">
        <v>1472</v>
      </c>
      <c r="E3229" s="397" t="s">
        <v>145</v>
      </c>
      <c r="F3229" s="429" t="s">
        <v>13731</v>
      </c>
      <c r="G3229" s="430">
        <v>102077</v>
      </c>
      <c r="H3229" s="431" t="s">
        <v>13507</v>
      </c>
      <c r="I3229" s="430" t="s">
        <v>1164</v>
      </c>
      <c r="J3229" s="396"/>
      <c r="K3229" s="432">
        <v>4720.63</v>
      </c>
      <c r="L3229" s="396" t="s">
        <v>147</v>
      </c>
    </row>
    <row r="3230" spans="1:12">
      <c r="A3230" s="396"/>
      <c r="B3230" s="396"/>
      <c r="C3230" s="396"/>
      <c r="D3230" s="396" t="s">
        <v>1472</v>
      </c>
      <c r="E3230" s="397" t="s">
        <v>145</v>
      </c>
      <c r="F3230" s="429" t="s">
        <v>13731</v>
      </c>
      <c r="G3230" s="430">
        <v>102073</v>
      </c>
      <c r="H3230" s="431" t="s">
        <v>13508</v>
      </c>
      <c r="I3230" s="430" t="s">
        <v>1164</v>
      </c>
      <c r="J3230" s="396"/>
      <c r="K3230" s="432">
        <v>3561.64</v>
      </c>
      <c r="L3230" s="396" t="s">
        <v>147</v>
      </c>
    </row>
    <row r="3231" spans="1:12">
      <c r="A3231" s="396"/>
      <c r="B3231" s="396"/>
      <c r="C3231" s="396"/>
      <c r="D3231" s="396" t="s">
        <v>1472</v>
      </c>
      <c r="E3231" s="397" t="s">
        <v>145</v>
      </c>
      <c r="F3231" s="429" t="s">
        <v>13731</v>
      </c>
      <c r="G3231" s="430">
        <v>102079</v>
      </c>
      <c r="H3231" s="431" t="s">
        <v>13509</v>
      </c>
      <c r="I3231" s="430" t="s">
        <v>1164</v>
      </c>
      <c r="J3231" s="396"/>
      <c r="K3231" s="432">
        <v>4648.1000000000004</v>
      </c>
      <c r="L3231" s="396" t="s">
        <v>147</v>
      </c>
    </row>
    <row r="3232" spans="1:12">
      <c r="A3232" s="396"/>
      <c r="B3232" s="396"/>
      <c r="C3232" s="396"/>
      <c r="D3232" s="396" t="s">
        <v>3505</v>
      </c>
      <c r="E3232" s="397" t="s">
        <v>145</v>
      </c>
      <c r="F3232" s="429" t="s">
        <v>13589</v>
      </c>
      <c r="G3232" s="430">
        <v>102075</v>
      </c>
      <c r="H3232" s="431" t="s">
        <v>13510</v>
      </c>
      <c r="I3232" s="430" t="s">
        <v>1164</v>
      </c>
      <c r="J3232" s="396"/>
      <c r="K3232" s="432">
        <v>4368.88</v>
      </c>
      <c r="L3232" s="396" t="s">
        <v>147</v>
      </c>
    </row>
    <row r="3233" spans="1:12">
      <c r="A3233" s="396"/>
      <c r="B3233" s="396"/>
      <c r="C3233" s="396"/>
      <c r="D3233" s="396" t="s">
        <v>3505</v>
      </c>
      <c r="E3233" s="397" t="s">
        <v>145</v>
      </c>
      <c r="F3233" s="429" t="s">
        <v>13589</v>
      </c>
      <c r="G3233" s="430">
        <v>102078</v>
      </c>
      <c r="H3233" s="431" t="s">
        <v>13511</v>
      </c>
      <c r="I3233" s="430" t="s">
        <v>1164</v>
      </c>
      <c r="J3233" s="396"/>
      <c r="K3233" s="432">
        <v>4826.6099999999997</v>
      </c>
      <c r="L3233" s="396" t="s">
        <v>147</v>
      </c>
    </row>
    <row r="3234" spans="1:12">
      <c r="A3234" s="396"/>
      <c r="B3234" s="396"/>
      <c r="C3234" s="396"/>
      <c r="D3234" s="396" t="s">
        <v>3505</v>
      </c>
      <c r="E3234" s="397" t="s">
        <v>145</v>
      </c>
      <c r="F3234" s="429" t="s">
        <v>13589</v>
      </c>
      <c r="G3234" s="430">
        <v>102074</v>
      </c>
      <c r="H3234" s="431" t="s">
        <v>13512</v>
      </c>
      <c r="I3234" s="430" t="s">
        <v>1164</v>
      </c>
      <c r="J3234" s="396"/>
      <c r="K3234" s="432">
        <v>4207.9799999999996</v>
      </c>
      <c r="L3234" s="396" t="s">
        <v>147</v>
      </c>
    </row>
    <row r="3235" spans="1:12">
      <c r="A3235" s="396"/>
      <c r="B3235" s="396"/>
      <c r="C3235" s="396"/>
      <c r="D3235" s="396" t="s">
        <v>3505</v>
      </c>
      <c r="E3235" s="397" t="s">
        <v>145</v>
      </c>
      <c r="F3235" s="429" t="s">
        <v>13589</v>
      </c>
      <c r="G3235" s="430">
        <v>102080</v>
      </c>
      <c r="H3235" s="431" t="s">
        <v>13513</v>
      </c>
      <c r="I3235" s="430" t="s">
        <v>1164</v>
      </c>
      <c r="J3235" s="396"/>
      <c r="K3235" s="432">
        <v>4065.06</v>
      </c>
      <c r="L3235" s="396" t="s">
        <v>147</v>
      </c>
    </row>
    <row r="3236" spans="1:12">
      <c r="A3236" s="396"/>
      <c r="B3236" s="396"/>
      <c r="C3236" s="396"/>
      <c r="D3236" s="396" t="s">
        <v>3505</v>
      </c>
      <c r="E3236" s="397" t="s">
        <v>145</v>
      </c>
      <c r="F3236" s="429" t="s">
        <v>13589</v>
      </c>
      <c r="G3236" s="430">
        <v>102076</v>
      </c>
      <c r="H3236" s="431" t="s">
        <v>13514</v>
      </c>
      <c r="I3236" s="430" t="s">
        <v>1164</v>
      </c>
      <c r="J3236" s="396"/>
      <c r="K3236" s="432">
        <v>4481.2700000000004</v>
      </c>
      <c r="L3236" s="396" t="s">
        <v>147</v>
      </c>
    </row>
    <row r="3237" spans="1:12">
      <c r="A3237" s="396"/>
      <c r="B3237" s="396"/>
      <c r="C3237" s="396"/>
      <c r="D3237" s="396" t="s">
        <v>3505</v>
      </c>
      <c r="E3237" s="397" t="s">
        <v>145</v>
      </c>
      <c r="F3237" s="429" t="s">
        <v>13589</v>
      </c>
      <c r="G3237" s="430">
        <v>102084</v>
      </c>
      <c r="H3237" s="431" t="s">
        <v>13515</v>
      </c>
      <c r="I3237" s="430" t="s">
        <v>146</v>
      </c>
      <c r="J3237" s="396"/>
      <c r="K3237" s="432">
        <v>0</v>
      </c>
      <c r="L3237" s="396" t="s">
        <v>147</v>
      </c>
    </row>
    <row r="3238" spans="1:12">
      <c r="A3238" s="396"/>
      <c r="B3238" s="396"/>
      <c r="C3238" s="396"/>
      <c r="D3238" s="396" t="s">
        <v>3505</v>
      </c>
      <c r="E3238" s="397" t="s">
        <v>145</v>
      </c>
      <c r="F3238" s="429" t="s">
        <v>13589</v>
      </c>
      <c r="G3238" s="430">
        <v>102082</v>
      </c>
      <c r="H3238" s="431" t="s">
        <v>13516</v>
      </c>
      <c r="I3238" s="430" t="s">
        <v>146</v>
      </c>
      <c r="J3238" s="396"/>
      <c r="K3238" s="432">
        <v>0</v>
      </c>
      <c r="L3238" s="396" t="s">
        <v>147</v>
      </c>
    </row>
    <row r="3239" spans="1:12">
      <c r="A3239" s="396"/>
      <c r="B3239" s="396"/>
      <c r="C3239" s="396"/>
      <c r="D3239" s="396" t="s">
        <v>3505</v>
      </c>
      <c r="E3239" s="397" t="s">
        <v>145</v>
      </c>
      <c r="F3239" s="429" t="s">
        <v>13589</v>
      </c>
      <c r="G3239" s="430">
        <v>102081</v>
      </c>
      <c r="H3239" s="431" t="s">
        <v>13517</v>
      </c>
      <c r="I3239" s="430" t="s">
        <v>146</v>
      </c>
      <c r="J3239" s="396"/>
      <c r="K3239" s="432">
        <v>0</v>
      </c>
      <c r="L3239" s="396" t="s">
        <v>147</v>
      </c>
    </row>
    <row r="3240" spans="1:12">
      <c r="A3240" s="396"/>
      <c r="B3240" s="396"/>
      <c r="C3240" s="396"/>
      <c r="D3240" s="396" t="s">
        <v>3505</v>
      </c>
      <c r="E3240" s="397" t="s">
        <v>145</v>
      </c>
      <c r="F3240" s="429" t="s">
        <v>13589</v>
      </c>
      <c r="G3240" s="430">
        <v>102092</v>
      </c>
      <c r="H3240" s="431" t="s">
        <v>13518</v>
      </c>
      <c r="I3240" s="430" t="s">
        <v>146</v>
      </c>
      <c r="J3240" s="396"/>
      <c r="K3240" s="432">
        <v>0</v>
      </c>
      <c r="L3240" s="396" t="s">
        <v>147</v>
      </c>
    </row>
    <row r="3241" spans="1:12">
      <c r="A3241" s="396"/>
      <c r="B3241" s="396"/>
      <c r="C3241" s="396"/>
      <c r="D3241" s="396" t="s">
        <v>2326</v>
      </c>
      <c r="E3241" s="397" t="s">
        <v>145</v>
      </c>
      <c r="F3241" s="429" t="s">
        <v>13889</v>
      </c>
      <c r="G3241" s="430">
        <v>102089</v>
      </c>
      <c r="H3241" s="431" t="s">
        <v>1644</v>
      </c>
      <c r="I3241" s="430" t="s">
        <v>121</v>
      </c>
      <c r="J3241" s="396"/>
      <c r="K3241" s="432">
        <v>149.6</v>
      </c>
      <c r="L3241" s="396" t="s">
        <v>147</v>
      </c>
    </row>
    <row r="3242" spans="1:12">
      <c r="A3242" s="396"/>
      <c r="B3242" s="396"/>
      <c r="C3242" s="396"/>
      <c r="D3242" s="396" t="s">
        <v>2326</v>
      </c>
      <c r="E3242" s="397" t="s">
        <v>145</v>
      </c>
      <c r="F3242" s="429" t="s">
        <v>13889</v>
      </c>
      <c r="G3242" s="430">
        <v>102090</v>
      </c>
      <c r="H3242" s="431" t="s">
        <v>1645</v>
      </c>
      <c r="I3242" s="430" t="s">
        <v>121</v>
      </c>
      <c r="J3242" s="396"/>
      <c r="K3242" s="432">
        <v>122.68</v>
      </c>
      <c r="L3242" s="396" t="s">
        <v>147</v>
      </c>
    </row>
    <row r="3243" spans="1:12">
      <c r="A3243" s="396"/>
      <c r="B3243" s="396"/>
      <c r="C3243" s="396"/>
      <c r="D3243" s="396" t="s">
        <v>2326</v>
      </c>
      <c r="E3243" s="397" t="s">
        <v>145</v>
      </c>
      <c r="F3243" s="429" t="s">
        <v>13889</v>
      </c>
      <c r="G3243" s="430">
        <v>102086</v>
      </c>
      <c r="H3243" s="431" t="s">
        <v>1642</v>
      </c>
      <c r="I3243" s="430" t="s">
        <v>121</v>
      </c>
      <c r="J3243" s="396"/>
      <c r="K3243" s="432">
        <v>181.7</v>
      </c>
      <c r="L3243" s="396" t="s">
        <v>147</v>
      </c>
    </row>
    <row r="3244" spans="1:12">
      <c r="A3244" s="396"/>
      <c r="B3244" s="396"/>
      <c r="C3244" s="396"/>
      <c r="D3244" s="396" t="s">
        <v>2326</v>
      </c>
      <c r="E3244" s="397" t="s">
        <v>145</v>
      </c>
      <c r="F3244" s="429" t="s">
        <v>13889</v>
      </c>
      <c r="G3244" s="430">
        <v>102087</v>
      </c>
      <c r="H3244" s="431" t="s">
        <v>1643</v>
      </c>
      <c r="I3244" s="430" t="s">
        <v>121</v>
      </c>
      <c r="J3244" s="396"/>
      <c r="K3244" s="432">
        <v>157.97999999999999</v>
      </c>
      <c r="L3244" s="396" t="s">
        <v>147</v>
      </c>
    </row>
    <row r="3245" spans="1:12">
      <c r="A3245" s="396"/>
      <c r="B3245" s="396"/>
      <c r="C3245" s="396"/>
      <c r="D3245" s="396" t="s">
        <v>2326</v>
      </c>
      <c r="E3245" s="397" t="s">
        <v>145</v>
      </c>
      <c r="F3245" s="429" t="s">
        <v>13889</v>
      </c>
      <c r="G3245" s="430">
        <v>102091</v>
      </c>
      <c r="H3245" s="431" t="s">
        <v>6416</v>
      </c>
      <c r="I3245" s="430" t="s">
        <v>121</v>
      </c>
      <c r="J3245" s="396"/>
      <c r="K3245" s="432">
        <v>234.72</v>
      </c>
      <c r="L3245" s="396" t="s">
        <v>147</v>
      </c>
    </row>
    <row r="3246" spans="1:12">
      <c r="A3246" s="396"/>
      <c r="B3246" s="396"/>
      <c r="C3246" s="396"/>
      <c r="D3246" s="396" t="s">
        <v>2326</v>
      </c>
      <c r="E3246" s="397" t="s">
        <v>145</v>
      </c>
      <c r="F3246" s="429" t="s">
        <v>13889</v>
      </c>
      <c r="G3246" s="430">
        <v>102088</v>
      </c>
      <c r="H3246" s="431" t="s">
        <v>6415</v>
      </c>
      <c r="I3246" s="430" t="s">
        <v>121</v>
      </c>
      <c r="J3246" s="396"/>
      <c r="K3246" s="432">
        <v>208.43</v>
      </c>
      <c r="L3246" s="396" t="s">
        <v>147</v>
      </c>
    </row>
    <row r="3247" spans="1:12">
      <c r="A3247" s="396"/>
      <c r="B3247" s="396"/>
      <c r="C3247" s="396"/>
      <c r="D3247" s="396" t="s">
        <v>2326</v>
      </c>
      <c r="E3247" s="397" t="s">
        <v>145</v>
      </c>
      <c r="F3247" s="429" t="s">
        <v>13889</v>
      </c>
      <c r="G3247" s="430">
        <v>101997</v>
      </c>
      <c r="H3247" s="431" t="s">
        <v>1590</v>
      </c>
      <c r="I3247" s="430" t="s">
        <v>121</v>
      </c>
      <c r="J3247" s="396"/>
      <c r="K3247" s="432">
        <v>156.41</v>
      </c>
      <c r="L3247" s="396" t="s">
        <v>147</v>
      </c>
    </row>
    <row r="3248" spans="1:12">
      <c r="A3248" s="396"/>
      <c r="B3248" s="396"/>
      <c r="C3248" s="396"/>
      <c r="D3248" s="396" t="s">
        <v>2326</v>
      </c>
      <c r="E3248" s="397" t="s">
        <v>145</v>
      </c>
      <c r="F3248" s="429" t="s">
        <v>13889</v>
      </c>
      <c r="G3248" s="430">
        <v>101998</v>
      </c>
      <c r="H3248" s="431" t="s">
        <v>1591</v>
      </c>
      <c r="I3248" s="430" t="s">
        <v>121</v>
      </c>
      <c r="J3248" s="396"/>
      <c r="K3248" s="432">
        <v>127.97</v>
      </c>
      <c r="L3248" s="396" t="s">
        <v>147</v>
      </c>
    </row>
    <row r="3249" spans="1:12">
      <c r="A3249" s="396"/>
      <c r="B3249" s="396"/>
      <c r="C3249" s="396"/>
      <c r="D3249" s="396" t="s">
        <v>2326</v>
      </c>
      <c r="E3249" s="397" t="s">
        <v>145</v>
      </c>
      <c r="F3249" s="429" t="s">
        <v>13889</v>
      </c>
      <c r="G3249" s="430">
        <v>101999</v>
      </c>
      <c r="H3249" s="431" t="s">
        <v>1592</v>
      </c>
      <c r="I3249" s="430" t="s">
        <v>121</v>
      </c>
      <c r="J3249" s="396"/>
      <c r="K3249" s="432">
        <v>274.64</v>
      </c>
      <c r="L3249" s="396" t="s">
        <v>147</v>
      </c>
    </row>
    <row r="3250" spans="1:12">
      <c r="A3250" s="396"/>
      <c r="B3250" s="396"/>
      <c r="C3250" s="396"/>
      <c r="D3250" s="396" t="s">
        <v>2326</v>
      </c>
      <c r="E3250" s="397" t="s">
        <v>145</v>
      </c>
      <c r="F3250" s="429" t="s">
        <v>13889</v>
      </c>
      <c r="G3250" s="430">
        <v>101994</v>
      </c>
      <c r="H3250" s="431" t="s">
        <v>1587</v>
      </c>
      <c r="I3250" s="430" t="s">
        <v>121</v>
      </c>
      <c r="J3250" s="396"/>
      <c r="K3250" s="432">
        <v>187.63</v>
      </c>
      <c r="L3250" s="396" t="s">
        <v>147</v>
      </c>
    </row>
    <row r="3251" spans="1:12">
      <c r="A3251" s="396"/>
      <c r="B3251" s="396"/>
      <c r="C3251" s="396"/>
      <c r="D3251" s="396" t="s">
        <v>2326</v>
      </c>
      <c r="E3251" s="397" t="s">
        <v>145</v>
      </c>
      <c r="F3251" s="429" t="s">
        <v>13889</v>
      </c>
      <c r="G3251" s="430">
        <v>101995</v>
      </c>
      <c r="H3251" s="431" t="s">
        <v>1588</v>
      </c>
      <c r="I3251" s="430" t="s">
        <v>121</v>
      </c>
      <c r="J3251" s="396"/>
      <c r="K3251" s="432">
        <v>162.26</v>
      </c>
      <c r="L3251" s="396" t="s">
        <v>147</v>
      </c>
    </row>
    <row r="3252" spans="1:12">
      <c r="A3252" s="396"/>
      <c r="B3252" s="396"/>
      <c r="C3252" s="396"/>
      <c r="D3252" s="396" t="s">
        <v>2326</v>
      </c>
      <c r="E3252" s="397" t="s">
        <v>145</v>
      </c>
      <c r="F3252" s="429" t="s">
        <v>13889</v>
      </c>
      <c r="G3252" s="430">
        <v>101996</v>
      </c>
      <c r="H3252" s="431" t="s">
        <v>1589</v>
      </c>
      <c r="I3252" s="430" t="s">
        <v>121</v>
      </c>
      <c r="J3252" s="396"/>
      <c r="K3252" s="432">
        <v>222.71</v>
      </c>
      <c r="L3252" s="396" t="s">
        <v>147</v>
      </c>
    </row>
    <row r="3253" spans="1:12">
      <c r="A3253" s="396"/>
      <c r="B3253" s="396"/>
      <c r="C3253" s="396"/>
      <c r="D3253" s="396" t="s">
        <v>2326</v>
      </c>
      <c r="E3253" s="397" t="s">
        <v>145</v>
      </c>
      <c r="F3253" s="429" t="s">
        <v>13889</v>
      </c>
      <c r="G3253" s="430">
        <v>101991</v>
      </c>
      <c r="H3253" s="431" t="s">
        <v>1584</v>
      </c>
      <c r="I3253" s="430" t="s">
        <v>121</v>
      </c>
      <c r="J3253" s="396"/>
      <c r="K3253" s="432">
        <v>159.21</v>
      </c>
      <c r="L3253" s="396" t="s">
        <v>147</v>
      </c>
    </row>
    <row r="3254" spans="1:12">
      <c r="A3254" s="396"/>
      <c r="B3254" s="396"/>
      <c r="C3254" s="396"/>
      <c r="D3254" s="396" t="s">
        <v>2326</v>
      </c>
      <c r="E3254" s="397" t="s">
        <v>145</v>
      </c>
      <c r="F3254" s="429" t="s">
        <v>13889</v>
      </c>
      <c r="G3254" s="430">
        <v>101992</v>
      </c>
      <c r="H3254" s="431" t="s">
        <v>1585</v>
      </c>
      <c r="I3254" s="430" t="s">
        <v>121</v>
      </c>
      <c r="J3254" s="396"/>
      <c r="K3254" s="432">
        <v>131.4</v>
      </c>
      <c r="L3254" s="396" t="s">
        <v>147</v>
      </c>
    </row>
    <row r="3255" spans="1:12">
      <c r="A3255" s="396"/>
      <c r="B3255" s="396"/>
      <c r="C3255" s="396"/>
      <c r="D3255" s="396" t="s">
        <v>2326</v>
      </c>
      <c r="E3255" s="397" t="s">
        <v>145</v>
      </c>
      <c r="F3255" s="429" t="s">
        <v>13889</v>
      </c>
      <c r="G3255" s="430">
        <v>101993</v>
      </c>
      <c r="H3255" s="431" t="s">
        <v>1586</v>
      </c>
      <c r="I3255" s="430" t="s">
        <v>121</v>
      </c>
      <c r="J3255" s="396"/>
      <c r="K3255" s="432">
        <v>257.27</v>
      </c>
      <c r="L3255" s="396" t="s">
        <v>147</v>
      </c>
    </row>
    <row r="3256" spans="1:12">
      <c r="A3256" s="396"/>
      <c r="B3256" s="396"/>
      <c r="C3256" s="396"/>
      <c r="D3256" s="396" t="s">
        <v>2326</v>
      </c>
      <c r="E3256" s="397" t="s">
        <v>145</v>
      </c>
      <c r="F3256" s="429" t="s">
        <v>13889</v>
      </c>
      <c r="G3256" s="430">
        <v>101988</v>
      </c>
      <c r="H3256" s="431" t="s">
        <v>1581</v>
      </c>
      <c r="I3256" s="430" t="s">
        <v>121</v>
      </c>
      <c r="J3256" s="396"/>
      <c r="K3256" s="432">
        <v>180.14</v>
      </c>
      <c r="L3256" s="396" t="s">
        <v>147</v>
      </c>
    </row>
    <row r="3257" spans="1:12">
      <c r="A3257" s="396"/>
      <c r="B3257" s="396"/>
      <c r="C3257" s="396"/>
      <c r="D3257" s="396" t="s">
        <v>2326</v>
      </c>
      <c r="E3257" s="397" t="s">
        <v>145</v>
      </c>
      <c r="F3257" s="429" t="s">
        <v>13889</v>
      </c>
      <c r="G3257" s="430">
        <v>101989</v>
      </c>
      <c r="H3257" s="431" t="s">
        <v>1582</v>
      </c>
      <c r="I3257" s="430" t="s">
        <v>121</v>
      </c>
      <c r="J3257" s="396"/>
      <c r="K3257" s="432">
        <v>157.54</v>
      </c>
      <c r="L3257" s="396" t="s">
        <v>147</v>
      </c>
    </row>
    <row r="3258" spans="1:12">
      <c r="A3258" s="396"/>
      <c r="B3258" s="396"/>
      <c r="C3258" s="396"/>
      <c r="D3258" s="396" t="s">
        <v>2326</v>
      </c>
      <c r="E3258" s="397" t="s">
        <v>145</v>
      </c>
      <c r="F3258" s="429" t="s">
        <v>13889</v>
      </c>
      <c r="G3258" s="430">
        <v>101990</v>
      </c>
      <c r="H3258" s="431" t="s">
        <v>1583</v>
      </c>
      <c r="I3258" s="430" t="s">
        <v>121</v>
      </c>
      <c r="J3258" s="396"/>
      <c r="K3258" s="432">
        <v>208.17</v>
      </c>
      <c r="L3258" s="396" t="s">
        <v>147</v>
      </c>
    </row>
    <row r="3259" spans="1:12">
      <c r="A3259" s="396"/>
      <c r="B3259" s="396"/>
      <c r="C3259" s="396"/>
      <c r="D3259" s="396" t="s">
        <v>2326</v>
      </c>
      <c r="E3259" s="397" t="s">
        <v>145</v>
      </c>
      <c r="F3259" s="429" t="s">
        <v>13889</v>
      </c>
      <c r="G3259" s="430">
        <v>101985</v>
      </c>
      <c r="H3259" s="431" t="s">
        <v>1578</v>
      </c>
      <c r="I3259" s="430" t="s">
        <v>121</v>
      </c>
      <c r="J3259" s="396"/>
      <c r="K3259" s="432">
        <v>155.96</v>
      </c>
      <c r="L3259" s="396" t="s">
        <v>147</v>
      </c>
    </row>
    <row r="3260" spans="1:12">
      <c r="A3260" s="396"/>
      <c r="B3260" s="396"/>
      <c r="C3260" s="396"/>
      <c r="D3260" s="396" t="s">
        <v>2326</v>
      </c>
      <c r="E3260" s="397" t="s">
        <v>145</v>
      </c>
      <c r="F3260" s="429" t="s">
        <v>13889</v>
      </c>
      <c r="G3260" s="430">
        <v>101986</v>
      </c>
      <c r="H3260" s="431" t="s">
        <v>1579</v>
      </c>
      <c r="I3260" s="430" t="s">
        <v>121</v>
      </c>
      <c r="J3260" s="396"/>
      <c r="K3260" s="432">
        <v>126.87</v>
      </c>
      <c r="L3260" s="396" t="s">
        <v>147</v>
      </c>
    </row>
    <row r="3261" spans="1:12">
      <c r="A3261" s="396"/>
      <c r="B3261" s="396"/>
      <c r="C3261" s="396"/>
      <c r="D3261" s="396" t="s">
        <v>2326</v>
      </c>
      <c r="E3261" s="397" t="s">
        <v>145</v>
      </c>
      <c r="F3261" s="429" t="s">
        <v>13889</v>
      </c>
      <c r="G3261" s="430">
        <v>101987</v>
      </c>
      <c r="H3261" s="431" t="s">
        <v>1580</v>
      </c>
      <c r="I3261" s="430" t="s">
        <v>121</v>
      </c>
      <c r="J3261" s="396"/>
      <c r="K3261" s="432">
        <v>221</v>
      </c>
      <c r="L3261" s="396" t="s">
        <v>147</v>
      </c>
    </row>
    <row r="3262" spans="1:12">
      <c r="A3262" s="396"/>
      <c r="B3262" s="396"/>
      <c r="C3262" s="396"/>
      <c r="D3262" s="396" t="s">
        <v>2326</v>
      </c>
      <c r="E3262" s="397" t="s">
        <v>145</v>
      </c>
      <c r="F3262" s="429" t="s">
        <v>13889</v>
      </c>
      <c r="G3262" s="430">
        <v>101969</v>
      </c>
      <c r="H3262" s="431" t="s">
        <v>1569</v>
      </c>
      <c r="I3262" s="430" t="s">
        <v>121</v>
      </c>
      <c r="J3262" s="396"/>
      <c r="K3262" s="432">
        <v>170.95</v>
      </c>
      <c r="L3262" s="396" t="s">
        <v>147</v>
      </c>
    </row>
    <row r="3263" spans="1:12">
      <c r="A3263" s="396"/>
      <c r="B3263" s="396"/>
      <c r="C3263" s="396"/>
      <c r="D3263" s="396" t="s">
        <v>2326</v>
      </c>
      <c r="E3263" s="397" t="s">
        <v>145</v>
      </c>
      <c r="F3263" s="429" t="s">
        <v>13889</v>
      </c>
      <c r="G3263" s="430">
        <v>101971</v>
      </c>
      <c r="H3263" s="431" t="s">
        <v>1570</v>
      </c>
      <c r="I3263" s="430" t="s">
        <v>121</v>
      </c>
      <c r="J3263" s="396"/>
      <c r="K3263" s="432">
        <v>148.07</v>
      </c>
      <c r="L3263" s="396" t="s">
        <v>147</v>
      </c>
    </row>
    <row r="3264" spans="1:12">
      <c r="A3264" s="396"/>
      <c r="B3264" s="396"/>
      <c r="C3264" s="396"/>
      <c r="D3264" s="396" t="s">
        <v>2326</v>
      </c>
      <c r="E3264" s="397" t="s">
        <v>145</v>
      </c>
      <c r="F3264" s="429" t="s">
        <v>13889</v>
      </c>
      <c r="G3264" s="430">
        <v>101973</v>
      </c>
      <c r="H3264" s="431" t="s">
        <v>1571</v>
      </c>
      <c r="I3264" s="430" t="s">
        <v>121</v>
      </c>
      <c r="J3264" s="396"/>
      <c r="K3264" s="432">
        <v>193.76</v>
      </c>
      <c r="L3264" s="396" t="s">
        <v>147</v>
      </c>
    </row>
    <row r="3265" spans="1:12">
      <c r="A3265" s="396"/>
      <c r="B3265" s="396"/>
      <c r="C3265" s="396"/>
      <c r="D3265" s="396" t="s">
        <v>2326</v>
      </c>
      <c r="E3265" s="397" t="s">
        <v>145</v>
      </c>
      <c r="F3265" s="429" t="s">
        <v>13889</v>
      </c>
      <c r="G3265" s="430">
        <v>102072</v>
      </c>
      <c r="H3265" s="431" t="s">
        <v>1641</v>
      </c>
      <c r="I3265" s="430" t="s">
        <v>121</v>
      </c>
      <c r="J3265" s="396"/>
      <c r="K3265" s="432">
        <v>166.5</v>
      </c>
      <c r="L3265" s="396" t="s">
        <v>147</v>
      </c>
    </row>
    <row r="3266" spans="1:12">
      <c r="A3266" s="396"/>
      <c r="B3266" s="396"/>
      <c r="C3266" s="396"/>
      <c r="D3266" s="396" t="s">
        <v>2326</v>
      </c>
      <c r="E3266" s="397" t="s">
        <v>145</v>
      </c>
      <c r="F3266" s="429" t="s">
        <v>13889</v>
      </c>
      <c r="G3266" s="430">
        <v>102070</v>
      </c>
      <c r="H3266" s="431" t="s">
        <v>1639</v>
      </c>
      <c r="I3266" s="430" t="s">
        <v>121</v>
      </c>
      <c r="J3266" s="396"/>
      <c r="K3266" s="432">
        <v>186.87</v>
      </c>
      <c r="L3266" s="396" t="s">
        <v>147</v>
      </c>
    </row>
    <row r="3267" spans="1:12">
      <c r="A3267" s="396"/>
      <c r="B3267" s="396"/>
      <c r="C3267" s="396"/>
      <c r="D3267" s="396" t="s">
        <v>2326</v>
      </c>
      <c r="E3267" s="397" t="s">
        <v>145</v>
      </c>
      <c r="F3267" s="429" t="s">
        <v>13889</v>
      </c>
      <c r="G3267" s="430">
        <v>102071</v>
      </c>
      <c r="H3267" s="431" t="s">
        <v>1640</v>
      </c>
      <c r="I3267" s="430" t="s">
        <v>121</v>
      </c>
      <c r="J3267" s="396"/>
      <c r="K3267" s="432">
        <v>165.9</v>
      </c>
      <c r="L3267" s="396" t="s">
        <v>147</v>
      </c>
    </row>
    <row r="3268" spans="1:12">
      <c r="A3268" s="396"/>
      <c r="B3268" s="396"/>
      <c r="C3268" s="396"/>
      <c r="D3268" s="396" t="s">
        <v>2326</v>
      </c>
      <c r="E3268" s="397" t="s">
        <v>145</v>
      </c>
      <c r="F3268" s="429" t="s">
        <v>13889</v>
      </c>
      <c r="G3268" s="430">
        <v>102068</v>
      </c>
      <c r="H3268" s="431" t="s">
        <v>1637</v>
      </c>
      <c r="I3268" s="430" t="s">
        <v>121</v>
      </c>
      <c r="J3268" s="396"/>
      <c r="K3268" s="432">
        <v>244.98</v>
      </c>
      <c r="L3268" s="396" t="s">
        <v>147</v>
      </c>
    </row>
    <row r="3269" spans="1:12">
      <c r="A3269" s="396"/>
      <c r="B3269" s="396"/>
      <c r="C3269" s="396"/>
      <c r="D3269" s="396" t="s">
        <v>2326</v>
      </c>
      <c r="E3269" s="397" t="s">
        <v>145</v>
      </c>
      <c r="F3269" s="429" t="s">
        <v>13889</v>
      </c>
      <c r="G3269" s="430">
        <v>102069</v>
      </c>
      <c r="H3269" s="431" t="s">
        <v>1638</v>
      </c>
      <c r="I3269" s="430" t="s">
        <v>121</v>
      </c>
      <c r="J3269" s="396"/>
      <c r="K3269" s="432">
        <v>223.81</v>
      </c>
      <c r="L3269" s="396" t="s">
        <v>147</v>
      </c>
    </row>
    <row r="3270" spans="1:12">
      <c r="A3270" s="396"/>
      <c r="B3270" s="396"/>
      <c r="C3270" s="396"/>
      <c r="D3270" s="396" t="s">
        <v>2326</v>
      </c>
      <c r="E3270" s="397" t="s">
        <v>145</v>
      </c>
      <c r="F3270" s="429" t="s">
        <v>13889</v>
      </c>
      <c r="G3270" s="430">
        <v>102066</v>
      </c>
      <c r="H3270" s="431" t="s">
        <v>1635</v>
      </c>
      <c r="I3270" s="430" t="s">
        <v>121</v>
      </c>
      <c r="J3270" s="396"/>
      <c r="K3270" s="432">
        <v>467.45</v>
      </c>
      <c r="L3270" s="396" t="s">
        <v>147</v>
      </c>
    </row>
    <row r="3271" spans="1:12">
      <c r="A3271" s="396"/>
      <c r="B3271" s="396"/>
      <c r="C3271" s="396"/>
      <c r="D3271" s="396" t="s">
        <v>2326</v>
      </c>
      <c r="E3271" s="397" t="s">
        <v>145</v>
      </c>
      <c r="F3271" s="429" t="s">
        <v>13889</v>
      </c>
      <c r="G3271" s="430">
        <v>102067</v>
      </c>
      <c r="H3271" s="431" t="s">
        <v>1636</v>
      </c>
      <c r="I3271" s="430" t="s">
        <v>121</v>
      </c>
      <c r="J3271" s="396"/>
      <c r="K3271" s="432">
        <v>399.58</v>
      </c>
      <c r="L3271" s="396" t="s">
        <v>147</v>
      </c>
    </row>
    <row r="3272" spans="1:12">
      <c r="A3272" s="396"/>
      <c r="B3272" s="396"/>
      <c r="C3272" s="396"/>
      <c r="D3272" s="396" t="s">
        <v>2326</v>
      </c>
      <c r="E3272" s="397" t="s">
        <v>145</v>
      </c>
      <c r="F3272" s="429" t="s">
        <v>13889</v>
      </c>
      <c r="G3272" s="430">
        <v>102065</v>
      </c>
      <c r="H3272" s="431" t="s">
        <v>1634</v>
      </c>
      <c r="I3272" s="430" t="s">
        <v>121</v>
      </c>
      <c r="J3272" s="396"/>
      <c r="K3272" s="432">
        <v>172.44</v>
      </c>
      <c r="L3272" s="396" t="s">
        <v>147</v>
      </c>
    </row>
    <row r="3273" spans="1:12">
      <c r="A3273" s="396"/>
      <c r="B3273" s="396"/>
      <c r="C3273" s="396"/>
      <c r="D3273" s="396" t="s">
        <v>2326</v>
      </c>
      <c r="E3273" s="397" t="s">
        <v>145</v>
      </c>
      <c r="F3273" s="429" t="s">
        <v>13889</v>
      </c>
      <c r="G3273" s="430">
        <v>102063</v>
      </c>
      <c r="H3273" s="431" t="s">
        <v>1632</v>
      </c>
      <c r="I3273" s="430" t="s">
        <v>121</v>
      </c>
      <c r="J3273" s="396"/>
      <c r="K3273" s="432">
        <v>210.57</v>
      </c>
      <c r="L3273" s="396" t="s">
        <v>147</v>
      </c>
    </row>
    <row r="3274" spans="1:12">
      <c r="A3274" s="396"/>
      <c r="B3274" s="396"/>
      <c r="C3274" s="396"/>
      <c r="D3274" s="396" t="s">
        <v>2326</v>
      </c>
      <c r="E3274" s="397" t="s">
        <v>145</v>
      </c>
      <c r="F3274" s="429" t="s">
        <v>13889</v>
      </c>
      <c r="G3274" s="430">
        <v>102064</v>
      </c>
      <c r="H3274" s="431" t="s">
        <v>1633</v>
      </c>
      <c r="I3274" s="430" t="s">
        <v>121</v>
      </c>
      <c r="J3274" s="396"/>
      <c r="K3274" s="432">
        <v>186.07</v>
      </c>
      <c r="L3274" s="396" t="s">
        <v>147</v>
      </c>
    </row>
    <row r="3275" spans="1:12">
      <c r="A3275" s="396"/>
      <c r="B3275" s="396"/>
      <c r="C3275" s="396"/>
      <c r="D3275" s="396" t="s">
        <v>2326</v>
      </c>
      <c r="E3275" s="397" t="s">
        <v>145</v>
      </c>
      <c r="F3275" s="429" t="s">
        <v>13889</v>
      </c>
      <c r="G3275" s="430">
        <v>102061</v>
      </c>
      <c r="H3275" s="431" t="s">
        <v>1630</v>
      </c>
      <c r="I3275" s="430" t="s">
        <v>121</v>
      </c>
      <c r="J3275" s="396"/>
      <c r="K3275" s="432">
        <v>280.41000000000003</v>
      </c>
      <c r="L3275" s="396" t="s">
        <v>147</v>
      </c>
    </row>
    <row r="3276" spans="1:12">
      <c r="A3276" s="396"/>
      <c r="B3276" s="396"/>
      <c r="C3276" s="396"/>
      <c r="D3276" s="396" t="s">
        <v>2326</v>
      </c>
      <c r="E3276" s="397" t="s">
        <v>145</v>
      </c>
      <c r="F3276" s="429" t="s">
        <v>13889</v>
      </c>
      <c r="G3276" s="430">
        <v>102062</v>
      </c>
      <c r="H3276" s="431" t="s">
        <v>1631</v>
      </c>
      <c r="I3276" s="430" t="s">
        <v>121</v>
      </c>
      <c r="J3276" s="396"/>
      <c r="K3276" s="432">
        <v>258.98</v>
      </c>
      <c r="L3276" s="396" t="s">
        <v>147</v>
      </c>
    </row>
    <row r="3277" spans="1:12">
      <c r="A3277" s="396"/>
      <c r="B3277" s="396"/>
      <c r="C3277" s="396"/>
      <c r="D3277" s="396" t="s">
        <v>2326</v>
      </c>
      <c r="E3277" s="397" t="s">
        <v>145</v>
      </c>
      <c r="F3277" s="429" t="s">
        <v>13889</v>
      </c>
      <c r="G3277" s="430">
        <v>102059</v>
      </c>
      <c r="H3277" s="431" t="s">
        <v>1628</v>
      </c>
      <c r="I3277" s="430" t="s">
        <v>121</v>
      </c>
      <c r="J3277" s="396"/>
      <c r="K3277" s="432">
        <v>463.62</v>
      </c>
      <c r="L3277" s="396" t="s">
        <v>147</v>
      </c>
    </row>
    <row r="3278" spans="1:12">
      <c r="A3278" s="396"/>
      <c r="B3278" s="396"/>
      <c r="C3278" s="396"/>
      <c r="D3278" s="396" t="s">
        <v>2326</v>
      </c>
      <c r="E3278" s="397" t="s">
        <v>145</v>
      </c>
      <c r="F3278" s="429" t="s">
        <v>13889</v>
      </c>
      <c r="G3278" s="430">
        <v>102060</v>
      </c>
      <c r="H3278" s="431" t="s">
        <v>1629</v>
      </c>
      <c r="I3278" s="430" t="s">
        <v>121</v>
      </c>
      <c r="J3278" s="396"/>
      <c r="K3278" s="432">
        <v>390.01</v>
      </c>
      <c r="L3278" s="396" t="s">
        <v>147</v>
      </c>
    </row>
    <row r="3279" spans="1:12">
      <c r="A3279" s="396"/>
      <c r="B3279" s="396"/>
      <c r="C3279" s="396"/>
      <c r="D3279" s="396" t="s">
        <v>2326</v>
      </c>
      <c r="E3279" s="397" t="s">
        <v>145</v>
      </c>
      <c r="F3279" s="429" t="s">
        <v>13889</v>
      </c>
      <c r="G3279" s="430">
        <v>102052</v>
      </c>
      <c r="H3279" s="431" t="s">
        <v>1627</v>
      </c>
      <c r="I3279" s="430" t="s">
        <v>121</v>
      </c>
      <c r="J3279" s="396"/>
      <c r="K3279" s="432">
        <v>163.46</v>
      </c>
      <c r="L3279" s="396" t="s">
        <v>147</v>
      </c>
    </row>
    <row r="3280" spans="1:12">
      <c r="A3280" s="396"/>
      <c r="B3280" s="396"/>
      <c r="C3280" s="396"/>
      <c r="D3280" s="396" t="s">
        <v>2326</v>
      </c>
      <c r="E3280" s="397" t="s">
        <v>145</v>
      </c>
      <c r="F3280" s="429" t="s">
        <v>13889</v>
      </c>
      <c r="G3280" s="430">
        <v>102050</v>
      </c>
      <c r="H3280" s="431" t="s">
        <v>1625</v>
      </c>
      <c r="I3280" s="430" t="s">
        <v>121</v>
      </c>
      <c r="J3280" s="396"/>
      <c r="K3280" s="432">
        <v>198.68</v>
      </c>
      <c r="L3280" s="396" t="s">
        <v>147</v>
      </c>
    </row>
    <row r="3281" spans="1:12">
      <c r="A3281" s="396"/>
      <c r="B3281" s="396"/>
      <c r="C3281" s="396"/>
      <c r="D3281" s="396" t="s">
        <v>2326</v>
      </c>
      <c r="E3281" s="397" t="s">
        <v>145</v>
      </c>
      <c r="F3281" s="429" t="s">
        <v>13889</v>
      </c>
      <c r="G3281" s="430">
        <v>102051</v>
      </c>
      <c r="H3281" s="431" t="s">
        <v>1626</v>
      </c>
      <c r="I3281" s="430" t="s">
        <v>121</v>
      </c>
      <c r="J3281" s="396"/>
      <c r="K3281" s="432">
        <v>176.09</v>
      </c>
      <c r="L3281" s="396" t="s">
        <v>147</v>
      </c>
    </row>
    <row r="3282" spans="1:12">
      <c r="A3282" s="396"/>
      <c r="B3282" s="396"/>
      <c r="C3282" s="396"/>
      <c r="D3282" s="396" t="s">
        <v>2326</v>
      </c>
      <c r="E3282" s="397" t="s">
        <v>145</v>
      </c>
      <c r="F3282" s="429" t="s">
        <v>13889</v>
      </c>
      <c r="G3282" s="430">
        <v>102048</v>
      </c>
      <c r="H3282" s="431" t="s">
        <v>1623</v>
      </c>
      <c r="I3282" s="430" t="s">
        <v>121</v>
      </c>
      <c r="J3282" s="396"/>
      <c r="K3282" s="432">
        <v>267.02999999999997</v>
      </c>
      <c r="L3282" s="396" t="s">
        <v>147</v>
      </c>
    </row>
    <row r="3283" spans="1:12">
      <c r="A3283" s="396"/>
      <c r="B3283" s="396"/>
      <c r="C3283" s="396"/>
      <c r="D3283" s="396" t="s">
        <v>2326</v>
      </c>
      <c r="E3283" s="397" t="s">
        <v>145</v>
      </c>
      <c r="F3283" s="429" t="s">
        <v>13889</v>
      </c>
      <c r="G3283" s="430">
        <v>102049</v>
      </c>
      <c r="H3283" s="431" t="s">
        <v>1624</v>
      </c>
      <c r="I3283" s="430" t="s">
        <v>121</v>
      </c>
      <c r="J3283" s="396"/>
      <c r="K3283" s="432">
        <v>237.4</v>
      </c>
      <c r="L3283" s="396" t="s">
        <v>147</v>
      </c>
    </row>
    <row r="3284" spans="1:12">
      <c r="A3284" s="396"/>
      <c r="B3284" s="396"/>
      <c r="C3284" s="396"/>
      <c r="D3284" s="396" t="s">
        <v>2326</v>
      </c>
      <c r="E3284" s="397" t="s">
        <v>145</v>
      </c>
      <c r="F3284" s="429" t="s">
        <v>13889</v>
      </c>
      <c r="G3284" s="430">
        <v>102046</v>
      </c>
      <c r="H3284" s="431" t="s">
        <v>1621</v>
      </c>
      <c r="I3284" s="430" t="s">
        <v>121</v>
      </c>
      <c r="J3284" s="396"/>
      <c r="K3284" s="432">
        <v>517.49</v>
      </c>
      <c r="L3284" s="396" t="s">
        <v>147</v>
      </c>
    </row>
    <row r="3285" spans="1:12">
      <c r="A3285" s="396"/>
      <c r="B3285" s="396"/>
      <c r="C3285" s="396"/>
      <c r="D3285" s="396" t="s">
        <v>2326</v>
      </c>
      <c r="E3285" s="397" t="s">
        <v>145</v>
      </c>
      <c r="F3285" s="429" t="s">
        <v>13889</v>
      </c>
      <c r="G3285" s="430">
        <v>102047</v>
      </c>
      <c r="H3285" s="431" t="s">
        <v>1622</v>
      </c>
      <c r="I3285" s="430" t="s">
        <v>121</v>
      </c>
      <c r="J3285" s="396"/>
      <c r="K3285" s="432">
        <v>440.46</v>
      </c>
      <c r="L3285" s="396" t="s">
        <v>147</v>
      </c>
    </row>
    <row r="3286" spans="1:12">
      <c r="A3286" s="396"/>
      <c r="B3286" s="396"/>
      <c r="C3286" s="396"/>
      <c r="D3286" s="396" t="s">
        <v>2326</v>
      </c>
      <c r="E3286" s="397" t="s">
        <v>145</v>
      </c>
      <c r="F3286" s="429" t="s">
        <v>13889</v>
      </c>
      <c r="G3286" s="430">
        <v>102045</v>
      </c>
      <c r="H3286" s="431" t="s">
        <v>1620</v>
      </c>
      <c r="I3286" s="430" t="s">
        <v>121</v>
      </c>
      <c r="J3286" s="396"/>
      <c r="K3286" s="432">
        <v>183.96</v>
      </c>
      <c r="L3286" s="396" t="s">
        <v>147</v>
      </c>
    </row>
    <row r="3287" spans="1:12">
      <c r="A3287" s="396"/>
      <c r="B3287" s="396"/>
      <c r="C3287" s="396"/>
      <c r="D3287" s="396" t="s">
        <v>2326</v>
      </c>
      <c r="E3287" s="397" t="s">
        <v>145</v>
      </c>
      <c r="F3287" s="429" t="s">
        <v>13889</v>
      </c>
      <c r="G3287" s="430">
        <v>102043</v>
      </c>
      <c r="H3287" s="431" t="s">
        <v>1618</v>
      </c>
      <c r="I3287" s="430" t="s">
        <v>121</v>
      </c>
      <c r="J3287" s="396"/>
      <c r="K3287" s="432">
        <v>222.61</v>
      </c>
      <c r="L3287" s="396" t="s">
        <v>147</v>
      </c>
    </row>
    <row r="3288" spans="1:12">
      <c r="A3288" s="396"/>
      <c r="B3288" s="396"/>
      <c r="C3288" s="396"/>
      <c r="D3288" s="396" t="s">
        <v>2326</v>
      </c>
      <c r="E3288" s="397" t="s">
        <v>145</v>
      </c>
      <c r="F3288" s="429" t="s">
        <v>13889</v>
      </c>
      <c r="G3288" s="430">
        <v>102044</v>
      </c>
      <c r="H3288" s="431" t="s">
        <v>1619</v>
      </c>
      <c r="I3288" s="430" t="s">
        <v>121</v>
      </c>
      <c r="J3288" s="396"/>
      <c r="K3288" s="432">
        <v>198.46</v>
      </c>
      <c r="L3288" s="396" t="s">
        <v>147</v>
      </c>
    </row>
    <row r="3289" spans="1:12">
      <c r="A3289" s="396"/>
      <c r="B3289" s="396"/>
      <c r="C3289" s="396"/>
      <c r="D3289" s="396" t="s">
        <v>1930</v>
      </c>
      <c r="E3289" s="397" t="s">
        <v>145</v>
      </c>
      <c r="F3289" s="429" t="s">
        <v>12976</v>
      </c>
      <c r="G3289" s="430">
        <v>102041</v>
      </c>
      <c r="H3289" s="431" t="s">
        <v>1616</v>
      </c>
      <c r="I3289" s="430" t="s">
        <v>121</v>
      </c>
      <c r="J3289" s="396"/>
      <c r="K3289" s="432">
        <v>301.58999999999997</v>
      </c>
      <c r="L3289" s="396" t="s">
        <v>147</v>
      </c>
    </row>
    <row r="3290" spans="1:12">
      <c r="A3290" s="396"/>
      <c r="B3290" s="396"/>
      <c r="C3290" s="396"/>
      <c r="D3290" s="396" t="s">
        <v>1930</v>
      </c>
      <c r="E3290" s="397" t="s">
        <v>145</v>
      </c>
      <c r="F3290" s="429" t="s">
        <v>12976</v>
      </c>
      <c r="G3290" s="430">
        <v>102042</v>
      </c>
      <c r="H3290" s="431" t="s">
        <v>1617</v>
      </c>
      <c r="I3290" s="430" t="s">
        <v>121</v>
      </c>
      <c r="J3290" s="396"/>
      <c r="K3290" s="432">
        <v>272.19</v>
      </c>
      <c r="L3290" s="396" t="s">
        <v>147</v>
      </c>
    </row>
    <row r="3291" spans="1:12">
      <c r="A3291" s="396"/>
      <c r="B3291" s="396"/>
      <c r="C3291" s="396"/>
      <c r="D3291" s="396" t="s">
        <v>3968</v>
      </c>
      <c r="E3291" s="397" t="s">
        <v>145</v>
      </c>
      <c r="F3291" s="429" t="s">
        <v>13086</v>
      </c>
      <c r="G3291" s="430">
        <v>102039</v>
      </c>
      <c r="H3291" s="431" t="s">
        <v>1614</v>
      </c>
      <c r="I3291" s="430" t="s">
        <v>121</v>
      </c>
      <c r="J3291" s="396"/>
      <c r="K3291" s="432">
        <v>494.49</v>
      </c>
      <c r="L3291" s="396" t="s">
        <v>147</v>
      </c>
    </row>
    <row r="3292" spans="1:12">
      <c r="A3292" s="396"/>
      <c r="B3292" s="396"/>
      <c r="C3292" s="396"/>
      <c r="D3292" s="396" t="s">
        <v>3968</v>
      </c>
      <c r="E3292" s="397" t="s">
        <v>145</v>
      </c>
      <c r="F3292" s="429" t="s">
        <v>13086</v>
      </c>
      <c r="G3292" s="430">
        <v>102040</v>
      </c>
      <c r="H3292" s="431" t="s">
        <v>1615</v>
      </c>
      <c r="I3292" s="430" t="s">
        <v>121</v>
      </c>
      <c r="J3292" s="396"/>
      <c r="K3292" s="432">
        <v>412.38</v>
      </c>
      <c r="L3292" s="396" t="s">
        <v>147</v>
      </c>
    </row>
    <row r="3293" spans="1:12">
      <c r="A3293" s="396"/>
      <c r="B3293" s="396"/>
      <c r="C3293" s="396"/>
      <c r="D3293" s="396" t="s">
        <v>3968</v>
      </c>
      <c r="E3293" s="397" t="s">
        <v>145</v>
      </c>
      <c r="F3293" s="429" t="s">
        <v>13086</v>
      </c>
      <c r="G3293" s="430">
        <v>102038</v>
      </c>
      <c r="H3293" s="431" t="s">
        <v>1613</v>
      </c>
      <c r="I3293" s="430" t="s">
        <v>121</v>
      </c>
      <c r="J3293" s="396"/>
      <c r="K3293" s="432">
        <v>172.16</v>
      </c>
      <c r="L3293" s="396" t="s">
        <v>147</v>
      </c>
    </row>
    <row r="3294" spans="1:12">
      <c r="A3294" s="396"/>
      <c r="B3294" s="396"/>
      <c r="C3294" s="396"/>
      <c r="D3294" s="396" t="s">
        <v>3968</v>
      </c>
      <c r="E3294" s="397" t="s">
        <v>145</v>
      </c>
      <c r="F3294" s="429" t="s">
        <v>13086</v>
      </c>
      <c r="G3294" s="430">
        <v>102036</v>
      </c>
      <c r="H3294" s="431" t="s">
        <v>1611</v>
      </c>
      <c r="I3294" s="430" t="s">
        <v>121</v>
      </c>
      <c r="J3294" s="396"/>
      <c r="K3294" s="432">
        <v>207.85</v>
      </c>
      <c r="L3294" s="396" t="s">
        <v>147</v>
      </c>
    </row>
    <row r="3295" spans="1:12">
      <c r="A3295" s="396"/>
      <c r="B3295" s="396"/>
      <c r="C3295" s="396"/>
      <c r="D3295" s="396" t="s">
        <v>1420</v>
      </c>
      <c r="E3295" s="397" t="s">
        <v>145</v>
      </c>
      <c r="F3295" s="429" t="s">
        <v>13423</v>
      </c>
      <c r="G3295" s="430">
        <v>102037</v>
      </c>
      <c r="H3295" s="431" t="s">
        <v>1612</v>
      </c>
      <c r="I3295" s="430" t="s">
        <v>121</v>
      </c>
      <c r="J3295" s="396"/>
      <c r="K3295" s="432">
        <v>184.95</v>
      </c>
      <c r="L3295" s="396" t="s">
        <v>147</v>
      </c>
    </row>
    <row r="3296" spans="1:12">
      <c r="A3296" s="396"/>
      <c r="B3296" s="396"/>
      <c r="C3296" s="396"/>
      <c r="D3296" s="396" t="s">
        <v>4431</v>
      </c>
      <c r="E3296" s="397" t="s">
        <v>145</v>
      </c>
      <c r="F3296" s="429" t="s">
        <v>14045</v>
      </c>
      <c r="G3296" s="430">
        <v>102016</v>
      </c>
      <c r="H3296" s="431" t="s">
        <v>1609</v>
      </c>
      <c r="I3296" s="430" t="s">
        <v>121</v>
      </c>
      <c r="J3296" s="396"/>
      <c r="K3296" s="432">
        <v>275.56</v>
      </c>
      <c r="L3296" s="396" t="s">
        <v>147</v>
      </c>
    </row>
    <row r="3297" spans="1:12">
      <c r="A3297" s="396"/>
      <c r="B3297" s="396"/>
      <c r="C3297" s="396"/>
      <c r="D3297" s="396" t="s">
        <v>4431</v>
      </c>
      <c r="E3297" s="397" t="s">
        <v>145</v>
      </c>
      <c r="F3297" s="429" t="s">
        <v>14045</v>
      </c>
      <c r="G3297" s="430">
        <v>102017</v>
      </c>
      <c r="H3297" s="431" t="s">
        <v>1610</v>
      </c>
      <c r="I3297" s="430" t="s">
        <v>121</v>
      </c>
      <c r="J3297" s="396"/>
      <c r="K3297" s="432">
        <v>249.12</v>
      </c>
      <c r="L3297" s="396" t="s">
        <v>147</v>
      </c>
    </row>
    <row r="3298" spans="1:12">
      <c r="A3298" s="396"/>
      <c r="B3298" s="396"/>
      <c r="C3298" s="396"/>
      <c r="D3298" s="396" t="s">
        <v>4431</v>
      </c>
      <c r="E3298" s="397" t="s">
        <v>145</v>
      </c>
      <c r="F3298" s="429" t="s">
        <v>14045</v>
      </c>
      <c r="G3298" s="430">
        <v>102014</v>
      </c>
      <c r="H3298" s="431" t="s">
        <v>1607</v>
      </c>
      <c r="I3298" s="430" t="s">
        <v>121</v>
      </c>
      <c r="J3298" s="396"/>
      <c r="K3298" s="432">
        <v>513.15</v>
      </c>
      <c r="L3298" s="396" t="s">
        <v>147</v>
      </c>
    </row>
    <row r="3299" spans="1:12">
      <c r="A3299" s="396"/>
      <c r="B3299" s="396"/>
      <c r="C3299" s="396"/>
      <c r="D3299" s="396" t="s">
        <v>3505</v>
      </c>
      <c r="E3299" s="397" t="s">
        <v>145</v>
      </c>
      <c r="F3299" s="429" t="s">
        <v>13598</v>
      </c>
      <c r="G3299" s="430">
        <v>102015</v>
      </c>
      <c r="H3299" s="431" t="s">
        <v>1608</v>
      </c>
      <c r="I3299" s="430" t="s">
        <v>121</v>
      </c>
      <c r="J3299" s="396"/>
      <c r="K3299" s="432">
        <v>429.96</v>
      </c>
      <c r="L3299" s="396" t="s">
        <v>147</v>
      </c>
    </row>
    <row r="3300" spans="1:12">
      <c r="A3300" s="396"/>
      <c r="B3300" s="396"/>
      <c r="C3300" s="396"/>
      <c r="D3300" s="396" t="s">
        <v>3505</v>
      </c>
      <c r="E3300" s="397" t="s">
        <v>145</v>
      </c>
      <c r="F3300" s="429" t="s">
        <v>13598</v>
      </c>
      <c r="G3300" s="430">
        <v>102013</v>
      </c>
      <c r="H3300" s="431" t="s">
        <v>1606</v>
      </c>
      <c r="I3300" s="430" t="s">
        <v>121</v>
      </c>
      <c r="J3300" s="396"/>
      <c r="K3300" s="432">
        <v>186.07</v>
      </c>
      <c r="L3300" s="396" t="s">
        <v>147</v>
      </c>
    </row>
    <row r="3301" spans="1:12">
      <c r="A3301" s="396"/>
      <c r="B3301" s="396"/>
      <c r="C3301" s="396"/>
      <c r="D3301" s="396" t="s">
        <v>3505</v>
      </c>
      <c r="E3301" s="397" t="s">
        <v>145</v>
      </c>
      <c r="F3301" s="429" t="s">
        <v>13598</v>
      </c>
      <c r="G3301" s="430">
        <v>102011</v>
      </c>
      <c r="H3301" s="431" t="s">
        <v>1604</v>
      </c>
      <c r="I3301" s="430" t="s">
        <v>121</v>
      </c>
      <c r="J3301" s="396"/>
      <c r="K3301" s="432">
        <v>225.32</v>
      </c>
      <c r="L3301" s="396" t="s">
        <v>147</v>
      </c>
    </row>
    <row r="3302" spans="1:12">
      <c r="A3302" s="396"/>
      <c r="B3302" s="396"/>
      <c r="C3302" s="396"/>
      <c r="D3302" s="396" t="s">
        <v>3505</v>
      </c>
      <c r="E3302" s="397" t="s">
        <v>145</v>
      </c>
      <c r="F3302" s="429" t="s">
        <v>13598</v>
      </c>
      <c r="G3302" s="430">
        <v>102012</v>
      </c>
      <c r="H3302" s="431" t="s">
        <v>1605</v>
      </c>
      <c r="I3302" s="430" t="s">
        <v>121</v>
      </c>
      <c r="J3302" s="396"/>
      <c r="K3302" s="432">
        <v>200.12</v>
      </c>
      <c r="L3302" s="396" t="s">
        <v>147</v>
      </c>
    </row>
    <row r="3303" spans="1:12">
      <c r="A3303" s="396"/>
      <c r="B3303" s="396"/>
      <c r="C3303" s="396"/>
      <c r="D3303" s="396" t="s">
        <v>3505</v>
      </c>
      <c r="E3303" s="397" t="s">
        <v>145</v>
      </c>
      <c r="F3303" s="429" t="s">
        <v>13598</v>
      </c>
      <c r="G3303" s="430">
        <v>102009</v>
      </c>
      <c r="H3303" s="431" t="s">
        <v>1602</v>
      </c>
      <c r="I3303" s="430" t="s">
        <v>121</v>
      </c>
      <c r="J3303" s="396"/>
      <c r="K3303" s="432">
        <v>302.64999999999998</v>
      </c>
      <c r="L3303" s="396" t="s">
        <v>147</v>
      </c>
    </row>
    <row r="3304" spans="1:12">
      <c r="A3304" s="396"/>
      <c r="B3304" s="396"/>
      <c r="C3304" s="396"/>
      <c r="D3304" s="396" t="s">
        <v>3505</v>
      </c>
      <c r="E3304" s="397" t="s">
        <v>145</v>
      </c>
      <c r="F3304" s="429" t="s">
        <v>13598</v>
      </c>
      <c r="G3304" s="430">
        <v>102010</v>
      </c>
      <c r="H3304" s="431" t="s">
        <v>1603</v>
      </c>
      <c r="I3304" s="430" t="s">
        <v>121</v>
      </c>
      <c r="J3304" s="396"/>
      <c r="K3304" s="432">
        <v>275.95</v>
      </c>
      <c r="L3304" s="396" t="s">
        <v>147</v>
      </c>
    </row>
    <row r="3305" spans="1:12">
      <c r="A3305" s="396"/>
      <c r="B3305" s="396"/>
      <c r="C3305" s="396"/>
      <c r="D3305" s="396" t="s">
        <v>3505</v>
      </c>
      <c r="E3305" s="397" t="s">
        <v>145</v>
      </c>
      <c r="F3305" s="429" t="s">
        <v>13598</v>
      </c>
      <c r="G3305" s="430">
        <v>102007</v>
      </c>
      <c r="H3305" s="431" t="s">
        <v>1600</v>
      </c>
      <c r="I3305" s="430" t="s">
        <v>121</v>
      </c>
      <c r="J3305" s="396"/>
      <c r="K3305" s="432">
        <v>475.68</v>
      </c>
      <c r="L3305" s="396" t="s">
        <v>147</v>
      </c>
    </row>
    <row r="3306" spans="1:12">
      <c r="A3306" s="396"/>
      <c r="B3306" s="396"/>
      <c r="C3306" s="396"/>
      <c r="D3306" s="396" t="s">
        <v>3505</v>
      </c>
      <c r="E3306" s="397" t="s">
        <v>145</v>
      </c>
      <c r="F3306" s="429" t="s">
        <v>13598</v>
      </c>
      <c r="G3306" s="430">
        <v>102008</v>
      </c>
      <c r="H3306" s="431" t="s">
        <v>1601</v>
      </c>
      <c r="I3306" s="430" t="s">
        <v>121</v>
      </c>
      <c r="J3306" s="396"/>
      <c r="K3306" s="432">
        <v>397.82</v>
      </c>
      <c r="L3306" s="396" t="s">
        <v>147</v>
      </c>
    </row>
    <row r="3307" spans="1:12">
      <c r="A3307" s="396"/>
      <c r="B3307" s="396"/>
      <c r="C3307" s="396"/>
      <c r="D3307" s="396" t="s">
        <v>3505</v>
      </c>
      <c r="E3307" s="397" t="s">
        <v>145</v>
      </c>
      <c r="F3307" s="429" t="s">
        <v>13598</v>
      </c>
      <c r="G3307" s="430">
        <v>102006</v>
      </c>
      <c r="H3307" s="431" t="s">
        <v>1599</v>
      </c>
      <c r="I3307" s="430" t="s">
        <v>121</v>
      </c>
      <c r="J3307" s="396"/>
      <c r="K3307" s="432">
        <v>174.09</v>
      </c>
      <c r="L3307" s="396" t="s">
        <v>147</v>
      </c>
    </row>
    <row r="3308" spans="1:12">
      <c r="A3308" s="396"/>
      <c r="B3308" s="396"/>
      <c r="C3308" s="396"/>
      <c r="D3308" s="396" t="s">
        <v>3505</v>
      </c>
      <c r="E3308" s="397" t="s">
        <v>145</v>
      </c>
      <c r="F3308" s="429" t="s">
        <v>13598</v>
      </c>
      <c r="G3308" s="430">
        <v>102004</v>
      </c>
      <c r="H3308" s="431" t="s">
        <v>1597</v>
      </c>
      <c r="I3308" s="430" t="s">
        <v>121</v>
      </c>
      <c r="J3308" s="396"/>
      <c r="K3308" s="432">
        <v>210.79</v>
      </c>
      <c r="L3308" s="396" t="s">
        <v>147</v>
      </c>
    </row>
    <row r="3309" spans="1:12">
      <c r="A3309" s="396"/>
      <c r="B3309" s="396"/>
      <c r="C3309" s="396"/>
      <c r="D3309" s="396" t="s">
        <v>3505</v>
      </c>
      <c r="E3309" s="397" t="s">
        <v>145</v>
      </c>
      <c r="F3309" s="429" t="s">
        <v>13598</v>
      </c>
      <c r="G3309" s="430">
        <v>102005</v>
      </c>
      <c r="H3309" s="431" t="s">
        <v>1598</v>
      </c>
      <c r="I3309" s="430" t="s">
        <v>121</v>
      </c>
      <c r="J3309" s="396"/>
      <c r="K3309" s="432">
        <v>188.25</v>
      </c>
      <c r="L3309" s="396" t="s">
        <v>147</v>
      </c>
    </row>
    <row r="3310" spans="1:12">
      <c r="A3310" s="396"/>
      <c r="B3310" s="396"/>
      <c r="C3310" s="396"/>
      <c r="D3310" s="396" t="s">
        <v>3505</v>
      </c>
      <c r="E3310" s="397" t="s">
        <v>145</v>
      </c>
      <c r="F3310" s="429" t="s">
        <v>13598</v>
      </c>
      <c r="G3310" s="430">
        <v>102002</v>
      </c>
      <c r="H3310" s="431" t="s">
        <v>1595</v>
      </c>
      <c r="I3310" s="430" t="s">
        <v>121</v>
      </c>
      <c r="J3310" s="396"/>
      <c r="K3310" s="432">
        <v>275.05</v>
      </c>
      <c r="L3310" s="396" t="s">
        <v>147</v>
      </c>
    </row>
    <row r="3311" spans="1:12">
      <c r="A3311" s="396"/>
      <c r="B3311" s="396"/>
      <c r="C3311" s="396"/>
      <c r="D3311" s="396" t="s">
        <v>3505</v>
      </c>
      <c r="E3311" s="397" t="s">
        <v>145</v>
      </c>
      <c r="F3311" s="429" t="s">
        <v>13598</v>
      </c>
      <c r="G3311" s="430">
        <v>102003</v>
      </c>
      <c r="H3311" s="431" t="s">
        <v>1596</v>
      </c>
      <c r="I3311" s="430" t="s">
        <v>121</v>
      </c>
      <c r="J3311" s="396"/>
      <c r="K3311" s="432">
        <v>250.44</v>
      </c>
      <c r="L3311" s="396" t="s">
        <v>147</v>
      </c>
    </row>
    <row r="3312" spans="1:12">
      <c r="A3312" s="396"/>
      <c r="B3312" s="396"/>
      <c r="C3312" s="396"/>
      <c r="D3312" s="396" t="s">
        <v>3505</v>
      </c>
      <c r="E3312" s="397" t="s">
        <v>145</v>
      </c>
      <c r="F3312" s="429" t="s">
        <v>13598</v>
      </c>
      <c r="G3312" s="430">
        <v>102000</v>
      </c>
      <c r="H3312" s="431" t="s">
        <v>1593</v>
      </c>
      <c r="I3312" s="430" t="s">
        <v>121</v>
      </c>
      <c r="J3312" s="396"/>
      <c r="K3312" s="432">
        <v>477.45</v>
      </c>
      <c r="L3312" s="396" t="s">
        <v>147</v>
      </c>
    </row>
    <row r="3313" spans="1:12">
      <c r="A3313" s="396"/>
      <c r="B3313" s="396"/>
      <c r="C3313" s="396"/>
      <c r="D3313" s="396" t="s">
        <v>3505</v>
      </c>
      <c r="E3313" s="397" t="s">
        <v>145</v>
      </c>
      <c r="F3313" s="429" t="s">
        <v>13598</v>
      </c>
      <c r="G3313" s="430">
        <v>102001</v>
      </c>
      <c r="H3313" s="431" t="s">
        <v>1594</v>
      </c>
      <c r="I3313" s="430" t="s">
        <v>121</v>
      </c>
      <c r="J3313" s="396"/>
      <c r="K3313" s="432">
        <v>410</v>
      </c>
      <c r="L3313" s="396" t="s">
        <v>147</v>
      </c>
    </row>
    <row r="3314" spans="1:12">
      <c r="A3314" s="396"/>
      <c r="B3314" s="396"/>
      <c r="C3314" s="396"/>
      <c r="D3314" s="396" t="s">
        <v>3505</v>
      </c>
      <c r="E3314" s="397" t="s">
        <v>145</v>
      </c>
      <c r="F3314" s="429" t="s">
        <v>13598</v>
      </c>
      <c r="G3314" s="430">
        <v>101983</v>
      </c>
      <c r="H3314" s="431" t="s">
        <v>1577</v>
      </c>
      <c r="I3314" s="430" t="s">
        <v>121</v>
      </c>
      <c r="J3314" s="396"/>
      <c r="K3314" s="432">
        <v>187.52</v>
      </c>
      <c r="L3314" s="396" t="s">
        <v>147</v>
      </c>
    </row>
    <row r="3315" spans="1:12">
      <c r="A3315" s="396"/>
      <c r="B3315" s="396"/>
      <c r="C3315" s="396"/>
      <c r="D3315" s="396" t="s">
        <v>3505</v>
      </c>
      <c r="E3315" s="397" t="s">
        <v>145</v>
      </c>
      <c r="F3315" s="429" t="s">
        <v>13598</v>
      </c>
      <c r="G3315" s="430">
        <v>101981</v>
      </c>
      <c r="H3315" s="431" t="s">
        <v>1575</v>
      </c>
      <c r="I3315" s="430" t="s">
        <v>121</v>
      </c>
      <c r="J3315" s="396"/>
      <c r="K3315" s="432">
        <v>226.92</v>
      </c>
      <c r="L3315" s="396" t="s">
        <v>147</v>
      </c>
    </row>
    <row r="3316" spans="1:12">
      <c r="A3316" s="396"/>
      <c r="B3316" s="396"/>
      <c r="C3316" s="396"/>
      <c r="D3316" s="396" t="s">
        <v>3505</v>
      </c>
      <c r="E3316" s="397" t="s">
        <v>145</v>
      </c>
      <c r="F3316" s="429" t="s">
        <v>13598</v>
      </c>
      <c r="G3316" s="430">
        <v>101982</v>
      </c>
      <c r="H3316" s="431" t="s">
        <v>1576</v>
      </c>
      <c r="I3316" s="430" t="s">
        <v>121</v>
      </c>
      <c r="J3316" s="396"/>
      <c r="K3316" s="432">
        <v>202.72</v>
      </c>
      <c r="L3316" s="396" t="s">
        <v>147</v>
      </c>
    </row>
    <row r="3317" spans="1:12">
      <c r="A3317" s="396"/>
      <c r="B3317" s="396"/>
      <c r="C3317" s="396"/>
      <c r="D3317" s="396" t="s">
        <v>3505</v>
      </c>
      <c r="E3317" s="397" t="s">
        <v>145</v>
      </c>
      <c r="F3317" s="429" t="s">
        <v>13598</v>
      </c>
      <c r="G3317" s="430">
        <v>101977</v>
      </c>
      <c r="H3317" s="431" t="s">
        <v>1573</v>
      </c>
      <c r="I3317" s="430" t="s">
        <v>121</v>
      </c>
      <c r="J3317" s="396"/>
      <c r="K3317" s="432">
        <v>299.3</v>
      </c>
      <c r="L3317" s="396" t="s">
        <v>147</v>
      </c>
    </row>
    <row r="3318" spans="1:12">
      <c r="A3318" s="396"/>
      <c r="B3318" s="396"/>
      <c r="C3318" s="396"/>
      <c r="D3318" s="396" t="s">
        <v>3505</v>
      </c>
      <c r="E3318" s="397" t="s">
        <v>145</v>
      </c>
      <c r="F3318" s="429" t="s">
        <v>13598</v>
      </c>
      <c r="G3318" s="430">
        <v>101980</v>
      </c>
      <c r="H3318" s="431" t="s">
        <v>1574</v>
      </c>
      <c r="I3318" s="430" t="s">
        <v>121</v>
      </c>
      <c r="J3318" s="396"/>
      <c r="K3318" s="432">
        <v>275.3</v>
      </c>
      <c r="L3318" s="396" t="s">
        <v>147</v>
      </c>
    </row>
    <row r="3319" spans="1:12">
      <c r="A3319" s="396"/>
      <c r="B3319" s="396"/>
      <c r="C3319" s="396"/>
      <c r="D3319" s="396" t="s">
        <v>3505</v>
      </c>
      <c r="E3319" s="397" t="s">
        <v>145</v>
      </c>
      <c r="F3319" s="429" t="s">
        <v>13598</v>
      </c>
      <c r="G3319" s="430">
        <v>101974</v>
      </c>
      <c r="H3319" s="431" t="s">
        <v>1572</v>
      </c>
      <c r="I3319" s="430" t="s">
        <v>121</v>
      </c>
      <c r="J3319" s="396"/>
      <c r="K3319" s="432">
        <v>486.08</v>
      </c>
      <c r="L3319" s="396" t="s">
        <v>147</v>
      </c>
    </row>
    <row r="3320" spans="1:12">
      <c r="A3320" s="396"/>
      <c r="B3320" s="396"/>
      <c r="C3320" s="396"/>
      <c r="D3320" s="396" t="s">
        <v>3505</v>
      </c>
      <c r="E3320" s="397" t="s">
        <v>145</v>
      </c>
      <c r="F3320" s="429" t="s">
        <v>13598</v>
      </c>
      <c r="G3320" s="430">
        <v>101975</v>
      </c>
      <c r="H3320" s="431" t="s">
        <v>13519</v>
      </c>
      <c r="I3320" s="430" t="s">
        <v>121</v>
      </c>
      <c r="J3320" s="396"/>
      <c r="K3320" s="432">
        <v>413.58</v>
      </c>
      <c r="L3320" s="396" t="s">
        <v>147</v>
      </c>
    </row>
    <row r="3321" spans="1:12">
      <c r="A3321" s="396"/>
      <c r="B3321" s="396"/>
      <c r="C3321" s="396"/>
      <c r="D3321" s="396" t="s">
        <v>3505</v>
      </c>
      <c r="E3321" s="397" t="s">
        <v>145</v>
      </c>
      <c r="F3321" s="429" t="s">
        <v>13598</v>
      </c>
      <c r="G3321" s="430">
        <v>101114</v>
      </c>
      <c r="H3321" s="431" t="s">
        <v>3506</v>
      </c>
      <c r="I3321" s="430" t="s">
        <v>1164</v>
      </c>
      <c r="J3321" s="396"/>
      <c r="K3321" s="432">
        <v>4.34</v>
      </c>
      <c r="L3321" s="396" t="s">
        <v>147</v>
      </c>
    </row>
    <row r="3322" spans="1:12">
      <c r="A3322" s="396"/>
      <c r="B3322" s="396"/>
      <c r="C3322" s="396"/>
      <c r="D3322" s="396" t="s">
        <v>3505</v>
      </c>
      <c r="E3322" s="397" t="s">
        <v>145</v>
      </c>
      <c r="F3322" s="429" t="s">
        <v>13598</v>
      </c>
      <c r="G3322" s="430">
        <v>101118</v>
      </c>
      <c r="H3322" s="431" t="s">
        <v>3510</v>
      </c>
      <c r="I3322" s="430" t="s">
        <v>1164</v>
      </c>
      <c r="J3322" s="396"/>
      <c r="K3322" s="432">
        <v>3.74</v>
      </c>
      <c r="L3322" s="396" t="s">
        <v>147</v>
      </c>
    </row>
    <row r="3323" spans="1:12">
      <c r="A3323" s="396"/>
      <c r="B3323" s="396"/>
      <c r="C3323" s="396"/>
      <c r="D3323" s="396" t="s">
        <v>2326</v>
      </c>
      <c r="E3323" s="397" t="s">
        <v>145</v>
      </c>
      <c r="F3323" s="429" t="s">
        <v>13275</v>
      </c>
      <c r="G3323" s="430">
        <v>101115</v>
      </c>
      <c r="H3323" s="431" t="s">
        <v>3507</v>
      </c>
      <c r="I3323" s="430" t="s">
        <v>1164</v>
      </c>
      <c r="J3323" s="396"/>
      <c r="K3323" s="432">
        <v>3.68</v>
      </c>
      <c r="L3323" s="396" t="s">
        <v>147</v>
      </c>
    </row>
    <row r="3324" spans="1:12">
      <c r="A3324" s="396"/>
      <c r="B3324" s="396"/>
      <c r="C3324" s="396"/>
      <c r="D3324" s="396" t="s">
        <v>2326</v>
      </c>
      <c r="E3324" s="397" t="s">
        <v>145</v>
      </c>
      <c r="F3324" s="429" t="s">
        <v>13275</v>
      </c>
      <c r="G3324" s="430">
        <v>101116</v>
      </c>
      <c r="H3324" s="431" t="s">
        <v>3508</v>
      </c>
      <c r="I3324" s="430" t="s">
        <v>1164</v>
      </c>
      <c r="J3324" s="396"/>
      <c r="K3324" s="432">
        <v>2.29</v>
      </c>
      <c r="L3324" s="396" t="s">
        <v>147</v>
      </c>
    </row>
    <row r="3325" spans="1:12">
      <c r="A3325" s="396"/>
      <c r="B3325" s="396"/>
      <c r="C3325" s="396"/>
      <c r="D3325" s="396" t="s">
        <v>2326</v>
      </c>
      <c r="E3325" s="397" t="s">
        <v>145</v>
      </c>
      <c r="F3325" s="429" t="s">
        <v>13275</v>
      </c>
      <c r="G3325" s="430">
        <v>101117</v>
      </c>
      <c r="H3325" s="431" t="s">
        <v>3509</v>
      </c>
      <c r="I3325" s="430" t="s">
        <v>1164</v>
      </c>
      <c r="J3325" s="396"/>
      <c r="K3325" s="432">
        <v>3.4</v>
      </c>
      <c r="L3325" s="396" t="s">
        <v>147</v>
      </c>
    </row>
    <row r="3326" spans="1:12">
      <c r="A3326" s="396"/>
      <c r="B3326" s="396"/>
      <c r="C3326" s="396"/>
      <c r="D3326" s="396" t="s">
        <v>2326</v>
      </c>
      <c r="E3326" s="397" t="s">
        <v>145</v>
      </c>
      <c r="F3326" s="429" t="s">
        <v>14046</v>
      </c>
      <c r="G3326" s="430">
        <v>101124</v>
      </c>
      <c r="H3326" s="431" t="s">
        <v>3516</v>
      </c>
      <c r="I3326" s="430" t="s">
        <v>1164</v>
      </c>
      <c r="J3326" s="396"/>
      <c r="K3326" s="432">
        <v>14.56</v>
      </c>
      <c r="L3326" s="396" t="s">
        <v>147</v>
      </c>
    </row>
    <row r="3327" spans="1:12">
      <c r="A3327" s="396"/>
      <c r="B3327" s="396"/>
      <c r="C3327" s="396"/>
      <c r="D3327" s="396" t="s">
        <v>2326</v>
      </c>
      <c r="E3327" s="397" t="s">
        <v>145</v>
      </c>
      <c r="F3327" s="429" t="s">
        <v>14046</v>
      </c>
      <c r="G3327" s="430">
        <v>101128</v>
      </c>
      <c r="H3327" s="431" t="s">
        <v>3520</v>
      </c>
      <c r="I3327" s="430" t="s">
        <v>1164</v>
      </c>
      <c r="J3327" s="396"/>
      <c r="K3327" s="432">
        <v>13.96</v>
      </c>
      <c r="L3327" s="396" t="s">
        <v>147</v>
      </c>
    </row>
    <row r="3328" spans="1:12">
      <c r="A3328" s="396"/>
      <c r="B3328" s="396"/>
      <c r="C3328" s="396"/>
      <c r="D3328" s="396" t="s">
        <v>2326</v>
      </c>
      <c r="E3328" s="397" t="s">
        <v>145</v>
      </c>
      <c r="F3328" s="429" t="s">
        <v>14046</v>
      </c>
      <c r="G3328" s="430">
        <v>101125</v>
      </c>
      <c r="H3328" s="431" t="s">
        <v>3517</v>
      </c>
      <c r="I3328" s="430" t="s">
        <v>1164</v>
      </c>
      <c r="J3328" s="396"/>
      <c r="K3328" s="432">
        <v>13.9</v>
      </c>
      <c r="L3328" s="396" t="s">
        <v>147</v>
      </c>
    </row>
    <row r="3329" spans="1:12">
      <c r="A3329" s="396"/>
      <c r="B3329" s="396"/>
      <c r="C3329" s="396"/>
      <c r="D3329" s="396" t="s">
        <v>2326</v>
      </c>
      <c r="E3329" s="397" t="s">
        <v>145</v>
      </c>
      <c r="F3329" s="429" t="s">
        <v>14046</v>
      </c>
      <c r="G3329" s="430">
        <v>101126</v>
      </c>
      <c r="H3329" s="431" t="s">
        <v>3518</v>
      </c>
      <c r="I3329" s="430" t="s">
        <v>1164</v>
      </c>
      <c r="J3329" s="396"/>
      <c r="K3329" s="432">
        <v>12.51</v>
      </c>
      <c r="L3329" s="396" t="s">
        <v>147</v>
      </c>
    </row>
    <row r="3330" spans="1:12">
      <c r="A3330" s="396"/>
      <c r="B3330" s="396"/>
      <c r="C3330" s="396"/>
      <c r="D3330" s="396" t="s">
        <v>2326</v>
      </c>
      <c r="E3330" s="397" t="s">
        <v>145</v>
      </c>
      <c r="F3330" s="429" t="s">
        <v>14046</v>
      </c>
      <c r="G3330" s="430">
        <v>101127</v>
      </c>
      <c r="H3330" s="431" t="s">
        <v>3519</v>
      </c>
      <c r="I3330" s="430" t="s">
        <v>1164</v>
      </c>
      <c r="J3330" s="396"/>
      <c r="K3330" s="432">
        <v>13.62</v>
      </c>
      <c r="L3330" s="396" t="s">
        <v>147</v>
      </c>
    </row>
    <row r="3331" spans="1:12">
      <c r="A3331" s="396"/>
      <c r="B3331" s="396"/>
      <c r="C3331" s="396"/>
      <c r="D3331" s="396" t="s">
        <v>2326</v>
      </c>
      <c r="E3331" s="397" t="s">
        <v>145</v>
      </c>
      <c r="F3331" s="429" t="s">
        <v>14046</v>
      </c>
      <c r="G3331" s="430">
        <v>101134</v>
      </c>
      <c r="H3331" s="431" t="s">
        <v>3526</v>
      </c>
      <c r="I3331" s="430" t="s">
        <v>1164</v>
      </c>
      <c r="J3331" s="396"/>
      <c r="K3331" s="432">
        <v>15.21</v>
      </c>
      <c r="L3331" s="396" t="s">
        <v>147</v>
      </c>
    </row>
    <row r="3332" spans="1:12">
      <c r="A3332" s="396"/>
      <c r="B3332" s="396"/>
      <c r="C3332" s="396"/>
      <c r="D3332" s="396" t="s">
        <v>2326</v>
      </c>
      <c r="E3332" s="397" t="s">
        <v>145</v>
      </c>
      <c r="F3332" s="429" t="s">
        <v>14046</v>
      </c>
      <c r="G3332" s="430">
        <v>101144</v>
      </c>
      <c r="H3332" s="431" t="s">
        <v>3535</v>
      </c>
      <c r="I3332" s="430" t="s">
        <v>1164</v>
      </c>
      <c r="J3332" s="396"/>
      <c r="K3332" s="432">
        <v>15.22</v>
      </c>
      <c r="L3332" s="396" t="s">
        <v>147</v>
      </c>
    </row>
    <row r="3333" spans="1:12">
      <c r="A3333" s="396"/>
      <c r="B3333" s="396"/>
      <c r="C3333" s="396"/>
      <c r="D3333" s="396" t="s">
        <v>2326</v>
      </c>
      <c r="E3333" s="397" t="s">
        <v>145</v>
      </c>
      <c r="F3333" s="429" t="s">
        <v>14046</v>
      </c>
      <c r="G3333" s="430">
        <v>101138</v>
      </c>
      <c r="H3333" s="431" t="s">
        <v>3530</v>
      </c>
      <c r="I3333" s="430" t="s">
        <v>1164</v>
      </c>
      <c r="J3333" s="396"/>
      <c r="K3333" s="432">
        <v>14.61</v>
      </c>
      <c r="L3333" s="396" t="s">
        <v>147</v>
      </c>
    </row>
    <row r="3334" spans="1:12">
      <c r="A3334" s="396"/>
      <c r="B3334" s="396"/>
      <c r="C3334" s="396"/>
      <c r="D3334" s="396" t="s">
        <v>2326</v>
      </c>
      <c r="E3334" s="397" t="s">
        <v>145</v>
      </c>
      <c r="F3334" s="429" t="s">
        <v>14046</v>
      </c>
      <c r="G3334" s="430">
        <v>101148</v>
      </c>
      <c r="H3334" s="431" t="s">
        <v>3539</v>
      </c>
      <c r="I3334" s="430" t="s">
        <v>1164</v>
      </c>
      <c r="J3334" s="396"/>
      <c r="K3334" s="432">
        <v>14.62</v>
      </c>
      <c r="L3334" s="396" t="s">
        <v>147</v>
      </c>
    </row>
    <row r="3335" spans="1:12">
      <c r="A3335" s="396"/>
      <c r="B3335" s="396"/>
      <c r="C3335" s="396"/>
      <c r="D3335" s="396" t="s">
        <v>2326</v>
      </c>
      <c r="E3335" s="397" t="s">
        <v>145</v>
      </c>
      <c r="F3335" s="429" t="s">
        <v>14046</v>
      </c>
      <c r="G3335" s="430">
        <v>101135</v>
      </c>
      <c r="H3335" s="431" t="s">
        <v>3527</v>
      </c>
      <c r="I3335" s="430" t="s">
        <v>1164</v>
      </c>
      <c r="J3335" s="396"/>
      <c r="K3335" s="432">
        <v>14.55</v>
      </c>
      <c r="L3335" s="396" t="s">
        <v>147</v>
      </c>
    </row>
    <row r="3336" spans="1:12">
      <c r="A3336" s="396"/>
      <c r="B3336" s="396"/>
      <c r="C3336" s="396"/>
      <c r="D3336" s="396" t="s">
        <v>2326</v>
      </c>
      <c r="E3336" s="397" t="s">
        <v>145</v>
      </c>
      <c r="F3336" s="429" t="s">
        <v>14046</v>
      </c>
      <c r="G3336" s="430">
        <v>101145</v>
      </c>
      <c r="H3336" s="431" t="s">
        <v>3536</v>
      </c>
      <c r="I3336" s="430" t="s">
        <v>1164</v>
      </c>
      <c r="J3336" s="396"/>
      <c r="K3336" s="432">
        <v>14.56</v>
      </c>
      <c r="L3336" s="396" t="s">
        <v>147</v>
      </c>
    </row>
    <row r="3337" spans="1:12">
      <c r="A3337" s="396"/>
      <c r="B3337" s="396"/>
      <c r="C3337" s="396"/>
      <c r="D3337" s="396" t="s">
        <v>2326</v>
      </c>
      <c r="E3337" s="397" t="s">
        <v>145</v>
      </c>
      <c r="F3337" s="429" t="s">
        <v>14046</v>
      </c>
      <c r="G3337" s="430">
        <v>101136</v>
      </c>
      <c r="H3337" s="431" t="s">
        <v>3528</v>
      </c>
      <c r="I3337" s="430" t="s">
        <v>1164</v>
      </c>
      <c r="J3337" s="396"/>
      <c r="K3337" s="432">
        <v>13.16</v>
      </c>
      <c r="L3337" s="396" t="s">
        <v>147</v>
      </c>
    </row>
    <row r="3338" spans="1:12">
      <c r="A3338" s="396"/>
      <c r="B3338" s="396"/>
      <c r="C3338" s="396"/>
      <c r="D3338" s="396" t="s">
        <v>2326</v>
      </c>
      <c r="E3338" s="397" t="s">
        <v>145</v>
      </c>
      <c r="F3338" s="429" t="s">
        <v>14046</v>
      </c>
      <c r="G3338" s="430">
        <v>101146</v>
      </c>
      <c r="H3338" s="431" t="s">
        <v>3537</v>
      </c>
      <c r="I3338" s="430" t="s">
        <v>1164</v>
      </c>
      <c r="J3338" s="396"/>
      <c r="K3338" s="432">
        <v>13.17</v>
      </c>
      <c r="L3338" s="396" t="s">
        <v>147</v>
      </c>
    </row>
    <row r="3339" spans="1:12">
      <c r="A3339" s="396"/>
      <c r="B3339" s="396"/>
      <c r="C3339" s="396"/>
      <c r="D3339" s="396" t="s">
        <v>2326</v>
      </c>
      <c r="E3339" s="397" t="s">
        <v>145</v>
      </c>
      <c r="F3339" s="429" t="s">
        <v>14046</v>
      </c>
      <c r="G3339" s="430">
        <v>101137</v>
      </c>
      <c r="H3339" s="431" t="s">
        <v>3529</v>
      </c>
      <c r="I3339" s="430" t="s">
        <v>1164</v>
      </c>
      <c r="J3339" s="396"/>
      <c r="K3339" s="432">
        <v>14.27</v>
      </c>
      <c r="L3339" s="396" t="s">
        <v>147</v>
      </c>
    </row>
    <row r="3340" spans="1:12">
      <c r="A3340" s="396"/>
      <c r="B3340" s="396"/>
      <c r="C3340" s="396"/>
      <c r="D3340" s="396" t="s">
        <v>2326</v>
      </c>
      <c r="E3340" s="397" t="s">
        <v>145</v>
      </c>
      <c r="F3340" s="429" t="s">
        <v>14046</v>
      </c>
      <c r="G3340" s="430">
        <v>101147</v>
      </c>
      <c r="H3340" s="431" t="s">
        <v>3538</v>
      </c>
      <c r="I3340" s="430" t="s">
        <v>1164</v>
      </c>
      <c r="J3340" s="396"/>
      <c r="K3340" s="432">
        <v>14.28</v>
      </c>
      <c r="L3340" s="396" t="s">
        <v>147</v>
      </c>
    </row>
    <row r="3341" spans="1:12">
      <c r="A3341" s="396"/>
      <c r="B3341" s="396"/>
      <c r="C3341" s="396"/>
      <c r="D3341" s="396" t="s">
        <v>2326</v>
      </c>
      <c r="E3341" s="397" t="s">
        <v>145</v>
      </c>
      <c r="F3341" s="429" t="s">
        <v>14046</v>
      </c>
      <c r="G3341" s="430">
        <v>101119</v>
      </c>
      <c r="H3341" s="431" t="s">
        <v>3511</v>
      </c>
      <c r="I3341" s="430" t="s">
        <v>1164</v>
      </c>
      <c r="J3341" s="396"/>
      <c r="K3341" s="432">
        <v>8.2799999999999994</v>
      </c>
      <c r="L3341" s="396" t="s">
        <v>147</v>
      </c>
    </row>
    <row r="3342" spans="1:12">
      <c r="A3342" s="396"/>
      <c r="B3342" s="396"/>
      <c r="C3342" s="396"/>
      <c r="D3342" s="396" t="s">
        <v>2326</v>
      </c>
      <c r="E3342" s="397" t="s">
        <v>145</v>
      </c>
      <c r="F3342" s="429" t="s">
        <v>14046</v>
      </c>
      <c r="G3342" s="430">
        <v>101123</v>
      </c>
      <c r="H3342" s="431" t="s">
        <v>3515</v>
      </c>
      <c r="I3342" s="430" t="s">
        <v>1164</v>
      </c>
      <c r="J3342" s="396"/>
      <c r="K3342" s="432">
        <v>7.14</v>
      </c>
      <c r="L3342" s="396" t="s">
        <v>147</v>
      </c>
    </row>
    <row r="3343" spans="1:12">
      <c r="A3343" s="396"/>
      <c r="B3343" s="396"/>
      <c r="C3343" s="396"/>
      <c r="D3343" s="396" t="s">
        <v>2326</v>
      </c>
      <c r="E3343" s="397" t="s">
        <v>145</v>
      </c>
      <c r="F3343" s="429" t="s">
        <v>14046</v>
      </c>
      <c r="G3343" s="430">
        <v>101120</v>
      </c>
      <c r="H3343" s="431" t="s">
        <v>3512</v>
      </c>
      <c r="I3343" s="430" t="s">
        <v>1164</v>
      </c>
      <c r="J3343" s="396"/>
      <c r="K3343" s="432">
        <v>7.05</v>
      </c>
      <c r="L3343" s="396" t="s">
        <v>147</v>
      </c>
    </row>
    <row r="3344" spans="1:12">
      <c r="A3344" s="396"/>
      <c r="B3344" s="396"/>
      <c r="C3344" s="396"/>
      <c r="D3344" s="396" t="s">
        <v>2326</v>
      </c>
      <c r="E3344" s="397" t="s">
        <v>145</v>
      </c>
      <c r="F3344" s="429" t="s">
        <v>14046</v>
      </c>
      <c r="G3344" s="430">
        <v>101121</v>
      </c>
      <c r="H3344" s="431" t="s">
        <v>3513</v>
      </c>
      <c r="I3344" s="430" t="s">
        <v>1164</v>
      </c>
      <c r="J3344" s="396"/>
      <c r="K3344" s="432">
        <v>4.4000000000000004</v>
      </c>
      <c r="L3344" s="396" t="s">
        <v>147</v>
      </c>
    </row>
    <row r="3345" spans="1:12">
      <c r="A3345" s="396"/>
      <c r="B3345" s="396"/>
      <c r="C3345" s="396"/>
      <c r="D3345" s="396" t="s">
        <v>2326</v>
      </c>
      <c r="E3345" s="397" t="s">
        <v>145</v>
      </c>
      <c r="F3345" s="429" t="s">
        <v>13275</v>
      </c>
      <c r="G3345" s="430">
        <v>101122</v>
      </c>
      <c r="H3345" s="431" t="s">
        <v>3514</v>
      </c>
      <c r="I3345" s="430" t="s">
        <v>1164</v>
      </c>
      <c r="J3345" s="396"/>
      <c r="K3345" s="432">
        <v>6.49</v>
      </c>
      <c r="L3345" s="396" t="s">
        <v>147</v>
      </c>
    </row>
    <row r="3346" spans="1:12">
      <c r="A3346" s="396"/>
      <c r="B3346" s="396"/>
      <c r="C3346" s="396"/>
      <c r="D3346" s="396" t="s">
        <v>2326</v>
      </c>
      <c r="E3346" s="397" t="s">
        <v>145</v>
      </c>
      <c r="F3346" s="429" t="s">
        <v>13275</v>
      </c>
      <c r="G3346" s="430">
        <v>101129</v>
      </c>
      <c r="H3346" s="431" t="s">
        <v>3521</v>
      </c>
      <c r="I3346" s="430" t="s">
        <v>1164</v>
      </c>
      <c r="J3346" s="396"/>
      <c r="K3346" s="432">
        <v>18.91</v>
      </c>
      <c r="L3346" s="396" t="s">
        <v>147</v>
      </c>
    </row>
    <row r="3347" spans="1:12">
      <c r="A3347" s="396"/>
      <c r="B3347" s="396"/>
      <c r="C3347" s="396"/>
      <c r="D3347" s="396" t="s">
        <v>2326</v>
      </c>
      <c r="E3347" s="397" t="s">
        <v>145</v>
      </c>
      <c r="F3347" s="429" t="s">
        <v>14046</v>
      </c>
      <c r="G3347" s="430">
        <v>101133</v>
      </c>
      <c r="H3347" s="431" t="s">
        <v>3525</v>
      </c>
      <c r="I3347" s="430" t="s">
        <v>1164</v>
      </c>
      <c r="J3347" s="396"/>
      <c r="K3347" s="432">
        <v>17.77</v>
      </c>
      <c r="L3347" s="396" t="s">
        <v>147</v>
      </c>
    </row>
    <row r="3348" spans="1:12">
      <c r="A3348" s="396"/>
      <c r="B3348" s="396"/>
      <c r="C3348" s="396"/>
      <c r="D3348" s="396" t="s">
        <v>2326</v>
      </c>
      <c r="E3348" s="397" t="s">
        <v>145</v>
      </c>
      <c r="F3348" s="429" t="s">
        <v>13275</v>
      </c>
      <c r="G3348" s="430">
        <v>101130</v>
      </c>
      <c r="H3348" s="431" t="s">
        <v>3522</v>
      </c>
      <c r="I3348" s="430" t="s">
        <v>1164</v>
      </c>
      <c r="J3348" s="396"/>
      <c r="K3348" s="432">
        <v>17.68</v>
      </c>
      <c r="L3348" s="396" t="s">
        <v>147</v>
      </c>
    </row>
    <row r="3349" spans="1:12">
      <c r="A3349" s="396"/>
      <c r="B3349" s="396"/>
      <c r="C3349" s="396"/>
      <c r="D3349" s="396" t="s">
        <v>2326</v>
      </c>
      <c r="E3349" s="397" t="s">
        <v>145</v>
      </c>
      <c r="F3349" s="429" t="s">
        <v>14046</v>
      </c>
      <c r="G3349" s="430">
        <v>101131</v>
      </c>
      <c r="H3349" s="431" t="s">
        <v>3523</v>
      </c>
      <c r="I3349" s="430" t="s">
        <v>1164</v>
      </c>
      <c r="J3349" s="396"/>
      <c r="K3349" s="432">
        <v>15.03</v>
      </c>
      <c r="L3349" s="396" t="s">
        <v>147</v>
      </c>
    </row>
    <row r="3350" spans="1:12">
      <c r="A3350" s="396"/>
      <c r="B3350" s="396"/>
      <c r="C3350" s="396"/>
      <c r="D3350" s="396" t="s">
        <v>2326</v>
      </c>
      <c r="E3350" s="397" t="s">
        <v>145</v>
      </c>
      <c r="F3350" s="429" t="s">
        <v>14046</v>
      </c>
      <c r="G3350" s="430">
        <v>101132</v>
      </c>
      <c r="H3350" s="431" t="s">
        <v>3524</v>
      </c>
      <c r="I3350" s="430" t="s">
        <v>1164</v>
      </c>
      <c r="J3350" s="396"/>
      <c r="K3350" s="432">
        <v>17.12</v>
      </c>
      <c r="L3350" s="396" t="s">
        <v>147</v>
      </c>
    </row>
    <row r="3351" spans="1:12">
      <c r="A3351" s="396"/>
      <c r="B3351" s="396"/>
      <c r="C3351" s="396"/>
      <c r="D3351" s="396" t="s">
        <v>2326</v>
      </c>
      <c r="E3351" s="397" t="s">
        <v>145</v>
      </c>
      <c r="F3351" s="429" t="s">
        <v>14046</v>
      </c>
      <c r="G3351" s="430">
        <v>101139</v>
      </c>
      <c r="H3351" s="431" t="s">
        <v>13521</v>
      </c>
      <c r="I3351" s="430" t="s">
        <v>1164</v>
      </c>
      <c r="J3351" s="396"/>
      <c r="K3351" s="432">
        <v>19.579999999999998</v>
      </c>
      <c r="L3351" s="396" t="s">
        <v>147</v>
      </c>
    </row>
    <row r="3352" spans="1:12">
      <c r="A3352" s="396"/>
      <c r="B3352" s="396"/>
      <c r="C3352" s="396"/>
      <c r="D3352" s="396" t="s">
        <v>2326</v>
      </c>
      <c r="E3352" s="397" t="s">
        <v>145</v>
      </c>
      <c r="F3352" s="429" t="s">
        <v>14046</v>
      </c>
      <c r="G3352" s="430">
        <v>101149</v>
      </c>
      <c r="H3352" s="431" t="s">
        <v>3540</v>
      </c>
      <c r="I3352" s="430" t="s">
        <v>1164</v>
      </c>
      <c r="J3352" s="396"/>
      <c r="K3352" s="432">
        <v>19.600000000000001</v>
      </c>
      <c r="L3352" s="396" t="s">
        <v>147</v>
      </c>
    </row>
    <row r="3353" spans="1:12">
      <c r="A3353" s="396"/>
      <c r="B3353" s="396"/>
      <c r="C3353" s="396"/>
      <c r="D3353" s="396" t="s">
        <v>2326</v>
      </c>
      <c r="E3353" s="397" t="s">
        <v>145</v>
      </c>
      <c r="F3353" s="429" t="s">
        <v>14046</v>
      </c>
      <c r="G3353" s="430">
        <v>101143</v>
      </c>
      <c r="H3353" s="431" t="s">
        <v>3534</v>
      </c>
      <c r="I3353" s="430" t="s">
        <v>1164</v>
      </c>
      <c r="J3353" s="396"/>
      <c r="K3353" s="432">
        <v>18.440000000000001</v>
      </c>
      <c r="L3353" s="396" t="s">
        <v>147</v>
      </c>
    </row>
    <row r="3354" spans="1:12">
      <c r="A3354" s="396"/>
      <c r="B3354" s="396"/>
      <c r="C3354" s="396"/>
      <c r="D3354" s="396" t="s">
        <v>2326</v>
      </c>
      <c r="E3354" s="397" t="s">
        <v>145</v>
      </c>
      <c r="F3354" s="429" t="s">
        <v>14046</v>
      </c>
      <c r="G3354" s="430">
        <v>101153</v>
      </c>
      <c r="H3354" s="431" t="s">
        <v>3544</v>
      </c>
      <c r="I3354" s="430" t="s">
        <v>1164</v>
      </c>
      <c r="J3354" s="396"/>
      <c r="K3354" s="432">
        <v>18.46</v>
      </c>
      <c r="L3354" s="396" t="s">
        <v>147</v>
      </c>
    </row>
    <row r="3355" spans="1:12">
      <c r="A3355" s="396"/>
      <c r="B3355" s="396"/>
      <c r="C3355" s="396"/>
      <c r="D3355" s="396" t="s">
        <v>2326</v>
      </c>
      <c r="E3355" s="397" t="s">
        <v>145</v>
      </c>
      <c r="F3355" s="429" t="s">
        <v>14046</v>
      </c>
      <c r="G3355" s="430">
        <v>101140</v>
      </c>
      <c r="H3355" s="431" t="s">
        <v>3531</v>
      </c>
      <c r="I3355" s="430" t="s">
        <v>1164</v>
      </c>
      <c r="J3355" s="396"/>
      <c r="K3355" s="432">
        <v>18.350000000000001</v>
      </c>
      <c r="L3355" s="396" t="s">
        <v>147</v>
      </c>
    </row>
    <row r="3356" spans="1:12">
      <c r="A3356" s="396"/>
      <c r="B3356" s="396"/>
      <c r="C3356" s="396"/>
      <c r="D3356" s="396" t="s">
        <v>2326</v>
      </c>
      <c r="E3356" s="397" t="s">
        <v>145</v>
      </c>
      <c r="F3356" s="429" t="s">
        <v>14046</v>
      </c>
      <c r="G3356" s="430">
        <v>101150</v>
      </c>
      <c r="H3356" s="431" t="s">
        <v>3541</v>
      </c>
      <c r="I3356" s="430" t="s">
        <v>1164</v>
      </c>
      <c r="J3356" s="396"/>
      <c r="K3356" s="432">
        <v>18.37</v>
      </c>
      <c r="L3356" s="396" t="s">
        <v>147</v>
      </c>
    </row>
    <row r="3357" spans="1:12">
      <c r="A3357" s="396"/>
      <c r="B3357" s="396"/>
      <c r="C3357" s="396"/>
      <c r="D3357" s="396" t="s">
        <v>2326</v>
      </c>
      <c r="E3357" s="397" t="s">
        <v>145</v>
      </c>
      <c r="F3357" s="429" t="s">
        <v>14046</v>
      </c>
      <c r="G3357" s="430">
        <v>101141</v>
      </c>
      <c r="H3357" s="431" t="s">
        <v>3532</v>
      </c>
      <c r="I3357" s="430" t="s">
        <v>1164</v>
      </c>
      <c r="J3357" s="396"/>
      <c r="K3357" s="432">
        <v>15.7</v>
      </c>
      <c r="L3357" s="396" t="s">
        <v>147</v>
      </c>
    </row>
    <row r="3358" spans="1:12">
      <c r="A3358" s="396"/>
      <c r="B3358" s="396"/>
      <c r="C3358" s="396"/>
      <c r="D3358" s="396" t="s">
        <v>2326</v>
      </c>
      <c r="E3358" s="397" t="s">
        <v>145</v>
      </c>
      <c r="F3358" s="429" t="s">
        <v>14046</v>
      </c>
      <c r="G3358" s="430">
        <v>101151</v>
      </c>
      <c r="H3358" s="431" t="s">
        <v>3542</v>
      </c>
      <c r="I3358" s="430" t="s">
        <v>1164</v>
      </c>
      <c r="J3358" s="396"/>
      <c r="K3358" s="432">
        <v>15.72</v>
      </c>
      <c r="L3358" s="396" t="s">
        <v>147</v>
      </c>
    </row>
    <row r="3359" spans="1:12">
      <c r="A3359" s="396"/>
      <c r="B3359" s="396"/>
      <c r="C3359" s="396"/>
      <c r="D3359" s="396" t="s">
        <v>2326</v>
      </c>
      <c r="E3359" s="397" t="s">
        <v>145</v>
      </c>
      <c r="F3359" s="429" t="s">
        <v>14046</v>
      </c>
      <c r="G3359" s="430">
        <v>101142</v>
      </c>
      <c r="H3359" s="431" t="s">
        <v>3533</v>
      </c>
      <c r="I3359" s="430" t="s">
        <v>1164</v>
      </c>
      <c r="J3359" s="396"/>
      <c r="K3359" s="432">
        <v>17.79</v>
      </c>
      <c r="L3359" s="396" t="s">
        <v>147</v>
      </c>
    </row>
    <row r="3360" spans="1:12">
      <c r="A3360" s="396"/>
      <c r="B3360" s="396"/>
      <c r="C3360" s="396"/>
      <c r="D3360" s="396" t="s">
        <v>2326</v>
      </c>
      <c r="E3360" s="397" t="s">
        <v>145</v>
      </c>
      <c r="F3360" s="429" t="s">
        <v>14046</v>
      </c>
      <c r="G3360" s="430">
        <v>101152</v>
      </c>
      <c r="H3360" s="431" t="s">
        <v>3543</v>
      </c>
      <c r="I3360" s="430" t="s">
        <v>1164</v>
      </c>
      <c r="J3360" s="396"/>
      <c r="K3360" s="432">
        <v>17.809999999999999</v>
      </c>
      <c r="L3360" s="396" t="s">
        <v>147</v>
      </c>
    </row>
    <row r="3361" spans="1:12">
      <c r="A3361" s="396"/>
      <c r="B3361" s="396"/>
      <c r="C3361" s="396"/>
      <c r="D3361" s="396" t="s">
        <v>2326</v>
      </c>
      <c r="E3361" s="397" t="s">
        <v>145</v>
      </c>
      <c r="F3361" s="429" t="s">
        <v>14046</v>
      </c>
      <c r="G3361" s="430">
        <v>101207</v>
      </c>
      <c r="H3361" s="431" t="s">
        <v>3545</v>
      </c>
      <c r="I3361" s="430" t="s">
        <v>1164</v>
      </c>
      <c r="J3361" s="396"/>
      <c r="K3361" s="432">
        <v>10.59</v>
      </c>
      <c r="L3361" s="396" t="s">
        <v>147</v>
      </c>
    </row>
    <row r="3362" spans="1:12">
      <c r="A3362" s="396"/>
      <c r="B3362" s="396"/>
      <c r="C3362" s="396"/>
      <c r="D3362" s="396" t="s">
        <v>2326</v>
      </c>
      <c r="E3362" s="397" t="s">
        <v>145</v>
      </c>
      <c r="F3362" s="429" t="s">
        <v>14046</v>
      </c>
      <c r="G3362" s="430">
        <v>101206</v>
      </c>
      <c r="H3362" s="431" t="s">
        <v>13523</v>
      </c>
      <c r="I3362" s="430" t="s">
        <v>1164</v>
      </c>
      <c r="J3362" s="396"/>
      <c r="K3362" s="432">
        <v>12.25</v>
      </c>
      <c r="L3362" s="396" t="s">
        <v>147</v>
      </c>
    </row>
    <row r="3363" spans="1:12">
      <c r="A3363" s="396"/>
      <c r="B3363" s="396"/>
      <c r="C3363" s="396"/>
      <c r="D3363" s="396" t="s">
        <v>2185</v>
      </c>
      <c r="E3363" s="397" t="s">
        <v>145</v>
      </c>
      <c r="F3363" s="429" t="s">
        <v>14046</v>
      </c>
      <c r="G3363" s="430">
        <v>101210</v>
      </c>
      <c r="H3363" s="431" t="s">
        <v>13524</v>
      </c>
      <c r="I3363" s="430" t="s">
        <v>1164</v>
      </c>
      <c r="J3363" s="396"/>
      <c r="K3363" s="432">
        <v>17.14</v>
      </c>
      <c r="L3363" s="396" t="s">
        <v>147</v>
      </c>
    </row>
    <row r="3364" spans="1:12">
      <c r="A3364" s="396"/>
      <c r="B3364" s="396"/>
      <c r="C3364" s="396"/>
      <c r="D3364" s="396" t="s">
        <v>2185</v>
      </c>
      <c r="E3364" s="397" t="s">
        <v>145</v>
      </c>
      <c r="F3364" s="429" t="s">
        <v>14046</v>
      </c>
      <c r="G3364" s="430">
        <v>101211</v>
      </c>
      <c r="H3364" s="431" t="s">
        <v>13525</v>
      </c>
      <c r="I3364" s="430" t="s">
        <v>1164</v>
      </c>
      <c r="J3364" s="396"/>
      <c r="K3364" s="432">
        <v>18.399999999999999</v>
      </c>
      <c r="L3364" s="396" t="s">
        <v>147</v>
      </c>
    </row>
    <row r="3365" spans="1:12">
      <c r="A3365" s="396"/>
      <c r="B3365" s="396"/>
      <c r="C3365" s="396"/>
      <c r="D3365" s="396" t="s">
        <v>2185</v>
      </c>
      <c r="E3365" s="397" t="s">
        <v>145</v>
      </c>
      <c r="F3365" s="429" t="s">
        <v>14046</v>
      </c>
      <c r="G3365" s="430">
        <v>101215</v>
      </c>
      <c r="H3365" s="431" t="s">
        <v>13526</v>
      </c>
      <c r="I3365" s="430" t="s">
        <v>1164</v>
      </c>
      <c r="J3365" s="396"/>
      <c r="K3365" s="432">
        <v>16.489999999999998</v>
      </c>
      <c r="L3365" s="396" t="s">
        <v>147</v>
      </c>
    </row>
    <row r="3366" spans="1:12">
      <c r="A3366" s="396"/>
      <c r="B3366" s="396"/>
      <c r="C3366" s="396"/>
      <c r="D3366" s="396" t="s">
        <v>2185</v>
      </c>
      <c r="E3366" s="397" t="s">
        <v>145</v>
      </c>
      <c r="F3366" s="429" t="s">
        <v>14046</v>
      </c>
      <c r="G3366" s="430">
        <v>101216</v>
      </c>
      <c r="H3366" s="431" t="s">
        <v>13527</v>
      </c>
      <c r="I3366" s="430" t="s">
        <v>1164</v>
      </c>
      <c r="J3366" s="396"/>
      <c r="K3366" s="432">
        <v>17.29</v>
      </c>
      <c r="L3366" s="396" t="s">
        <v>147</v>
      </c>
    </row>
    <row r="3367" spans="1:12">
      <c r="A3367" s="396"/>
      <c r="B3367" s="396"/>
      <c r="C3367" s="396"/>
      <c r="D3367" s="396" t="s">
        <v>2185</v>
      </c>
      <c r="E3367" s="397" t="s">
        <v>145</v>
      </c>
      <c r="F3367" s="429" t="s">
        <v>14046</v>
      </c>
      <c r="G3367" s="430">
        <v>101212</v>
      </c>
      <c r="H3367" s="431" t="s">
        <v>13528</v>
      </c>
      <c r="I3367" s="430" t="s">
        <v>1164</v>
      </c>
      <c r="J3367" s="396"/>
      <c r="K3367" s="432">
        <v>21.48</v>
      </c>
      <c r="L3367" s="396" t="s">
        <v>147</v>
      </c>
    </row>
    <row r="3368" spans="1:12">
      <c r="A3368" s="396"/>
      <c r="B3368" s="396"/>
      <c r="C3368" s="396"/>
      <c r="D3368" s="396" t="s">
        <v>2185</v>
      </c>
      <c r="E3368" s="397" t="s">
        <v>145</v>
      </c>
      <c r="F3368" s="429" t="s">
        <v>14046</v>
      </c>
      <c r="G3368" s="430">
        <v>101217</v>
      </c>
      <c r="H3368" s="431" t="s">
        <v>13529</v>
      </c>
      <c r="I3368" s="430" t="s">
        <v>1164</v>
      </c>
      <c r="J3368" s="396"/>
      <c r="K3368" s="432">
        <v>20.149999999999999</v>
      </c>
      <c r="L3368" s="396" t="s">
        <v>147</v>
      </c>
    </row>
    <row r="3369" spans="1:12">
      <c r="A3369" s="396"/>
      <c r="B3369" s="396"/>
      <c r="C3369" s="396"/>
      <c r="D3369" s="396" t="s">
        <v>2326</v>
      </c>
      <c r="E3369" s="397" t="s">
        <v>145</v>
      </c>
      <c r="F3369" s="429" t="s">
        <v>14046</v>
      </c>
      <c r="G3369" s="430">
        <v>101218</v>
      </c>
      <c r="H3369" s="431" t="s">
        <v>13530</v>
      </c>
      <c r="I3369" s="430" t="s">
        <v>1164</v>
      </c>
      <c r="J3369" s="396"/>
      <c r="K3369" s="432">
        <v>21.32</v>
      </c>
      <c r="L3369" s="396" t="s">
        <v>147</v>
      </c>
    </row>
    <row r="3370" spans="1:12">
      <c r="A3370" s="396"/>
      <c r="B3370" s="396"/>
      <c r="C3370" s="396"/>
      <c r="D3370" s="396" t="s">
        <v>2326</v>
      </c>
      <c r="E3370" s="397" t="s">
        <v>145</v>
      </c>
      <c r="F3370" s="429" t="s">
        <v>14046</v>
      </c>
      <c r="G3370" s="430">
        <v>101213</v>
      </c>
      <c r="H3370" s="431" t="s">
        <v>13531</v>
      </c>
      <c r="I3370" s="430" t="s">
        <v>1164</v>
      </c>
      <c r="J3370" s="396"/>
      <c r="K3370" s="432">
        <v>24.03</v>
      </c>
      <c r="L3370" s="396" t="s">
        <v>147</v>
      </c>
    </row>
    <row r="3371" spans="1:12">
      <c r="A3371" s="396"/>
      <c r="B3371" s="396"/>
      <c r="C3371" s="396"/>
      <c r="D3371" s="396" t="s">
        <v>2326</v>
      </c>
      <c r="E3371" s="397" t="s">
        <v>145</v>
      </c>
      <c r="F3371" s="429" t="s">
        <v>14046</v>
      </c>
      <c r="G3371" s="430">
        <v>101219</v>
      </c>
      <c r="H3371" s="431" t="s">
        <v>13532</v>
      </c>
      <c r="I3371" s="430" t="s">
        <v>1164</v>
      </c>
      <c r="J3371" s="396"/>
      <c r="K3371" s="432">
        <v>25.86</v>
      </c>
      <c r="L3371" s="396" t="s">
        <v>147</v>
      </c>
    </row>
    <row r="3372" spans="1:12">
      <c r="A3372" s="396"/>
      <c r="B3372" s="396"/>
      <c r="C3372" s="396"/>
      <c r="D3372" s="396" t="s">
        <v>2326</v>
      </c>
      <c r="E3372" s="397" t="s">
        <v>145</v>
      </c>
      <c r="F3372" s="429" t="s">
        <v>14046</v>
      </c>
      <c r="G3372" s="430">
        <v>101214</v>
      </c>
      <c r="H3372" s="431" t="s">
        <v>13533</v>
      </c>
      <c r="I3372" s="430" t="s">
        <v>1164</v>
      </c>
      <c r="J3372" s="396"/>
      <c r="K3372" s="432">
        <v>29.06</v>
      </c>
      <c r="L3372" s="396" t="s">
        <v>147</v>
      </c>
    </row>
    <row r="3373" spans="1:12">
      <c r="A3373" s="396"/>
      <c r="B3373" s="396"/>
      <c r="C3373" s="396"/>
      <c r="D3373" s="396" t="s">
        <v>2326</v>
      </c>
      <c r="E3373" s="397" t="s">
        <v>145</v>
      </c>
      <c r="F3373" s="429" t="s">
        <v>14046</v>
      </c>
      <c r="G3373" s="430">
        <v>101254</v>
      </c>
      <c r="H3373" s="431" t="s">
        <v>13534</v>
      </c>
      <c r="I3373" s="430" t="s">
        <v>1164</v>
      </c>
      <c r="J3373" s="396"/>
      <c r="K3373" s="432">
        <v>12.43</v>
      </c>
      <c r="L3373" s="396" t="s">
        <v>147</v>
      </c>
    </row>
    <row r="3374" spans="1:12">
      <c r="A3374" s="396"/>
      <c r="B3374" s="396"/>
      <c r="C3374" s="396"/>
      <c r="D3374" s="396" t="s">
        <v>2326</v>
      </c>
      <c r="E3374" s="397" t="s">
        <v>145</v>
      </c>
      <c r="F3374" s="429" t="s">
        <v>14046</v>
      </c>
      <c r="G3374" s="430">
        <v>101256</v>
      </c>
      <c r="H3374" s="431" t="s">
        <v>13535</v>
      </c>
      <c r="I3374" s="430" t="s">
        <v>1164</v>
      </c>
      <c r="J3374" s="396"/>
      <c r="K3374" s="432">
        <v>19.21</v>
      </c>
      <c r="L3374" s="396" t="s">
        <v>147</v>
      </c>
    </row>
    <row r="3375" spans="1:12">
      <c r="A3375" s="396"/>
      <c r="B3375" s="396"/>
      <c r="C3375" s="396"/>
      <c r="D3375" s="396" t="s">
        <v>2326</v>
      </c>
      <c r="E3375" s="397" t="s">
        <v>145</v>
      </c>
      <c r="F3375" s="429" t="s">
        <v>14046</v>
      </c>
      <c r="G3375" s="430">
        <v>101257</v>
      </c>
      <c r="H3375" s="431" t="s">
        <v>13536</v>
      </c>
      <c r="I3375" s="430" t="s">
        <v>1164</v>
      </c>
      <c r="J3375" s="396"/>
      <c r="K3375" s="432">
        <v>20.25</v>
      </c>
      <c r="L3375" s="396" t="s">
        <v>147</v>
      </c>
    </row>
    <row r="3376" spans="1:12">
      <c r="A3376" s="396"/>
      <c r="B3376" s="396"/>
      <c r="C3376" s="396"/>
      <c r="D3376" s="396" t="s">
        <v>2326</v>
      </c>
      <c r="E3376" s="397" t="s">
        <v>145</v>
      </c>
      <c r="F3376" s="429" t="s">
        <v>13277</v>
      </c>
      <c r="G3376" s="430">
        <v>101258</v>
      </c>
      <c r="H3376" s="431" t="s">
        <v>13537</v>
      </c>
      <c r="I3376" s="430" t="s">
        <v>1164</v>
      </c>
      <c r="J3376" s="396"/>
      <c r="K3376" s="432">
        <v>23.5</v>
      </c>
      <c r="L3376" s="396" t="s">
        <v>147</v>
      </c>
    </row>
    <row r="3377" spans="1:12">
      <c r="A3377" s="396"/>
      <c r="B3377" s="396"/>
      <c r="C3377" s="396"/>
      <c r="D3377" s="396" t="s">
        <v>2326</v>
      </c>
      <c r="E3377" s="397" t="s">
        <v>145</v>
      </c>
      <c r="F3377" s="429" t="s">
        <v>13277</v>
      </c>
      <c r="G3377" s="430">
        <v>101259</v>
      </c>
      <c r="H3377" s="431" t="s">
        <v>13538</v>
      </c>
      <c r="I3377" s="430" t="s">
        <v>1164</v>
      </c>
      <c r="J3377" s="396"/>
      <c r="K3377" s="432">
        <v>26.11</v>
      </c>
      <c r="L3377" s="396" t="s">
        <v>147</v>
      </c>
    </row>
    <row r="3378" spans="1:12">
      <c r="A3378" s="396"/>
      <c r="B3378" s="396"/>
      <c r="C3378" s="396"/>
      <c r="D3378" s="396" t="s">
        <v>4190</v>
      </c>
      <c r="E3378" s="397" t="s">
        <v>145</v>
      </c>
      <c r="F3378" s="429" t="s">
        <v>12688</v>
      </c>
      <c r="G3378" s="430">
        <v>101260</v>
      </c>
      <c r="H3378" s="431" t="s">
        <v>13539</v>
      </c>
      <c r="I3378" s="430" t="s">
        <v>1164</v>
      </c>
      <c r="J3378" s="396"/>
      <c r="K3378" s="432">
        <v>32.65</v>
      </c>
      <c r="L3378" s="396" t="s">
        <v>147</v>
      </c>
    </row>
    <row r="3379" spans="1:12">
      <c r="A3379" s="396"/>
      <c r="B3379" s="396"/>
      <c r="C3379" s="396"/>
      <c r="D3379" s="396" t="s">
        <v>4190</v>
      </c>
      <c r="E3379" s="397" t="s">
        <v>145</v>
      </c>
      <c r="F3379" s="429" t="s">
        <v>12688</v>
      </c>
      <c r="G3379" s="430">
        <v>101208</v>
      </c>
      <c r="H3379" s="431" t="s">
        <v>13540</v>
      </c>
      <c r="I3379" s="430" t="s">
        <v>1164</v>
      </c>
      <c r="J3379" s="396"/>
      <c r="K3379" s="432">
        <v>10.38</v>
      </c>
      <c r="L3379" s="396" t="s">
        <v>147</v>
      </c>
    </row>
    <row r="3380" spans="1:12">
      <c r="A3380" s="396"/>
      <c r="B3380" s="396"/>
      <c r="C3380" s="396"/>
      <c r="D3380" s="396" t="s">
        <v>4190</v>
      </c>
      <c r="E3380" s="397" t="s">
        <v>145</v>
      </c>
      <c r="F3380" s="429" t="s">
        <v>12688</v>
      </c>
      <c r="G3380" s="430">
        <v>101209</v>
      </c>
      <c r="H3380" s="431" t="s">
        <v>13541</v>
      </c>
      <c r="I3380" s="430" t="s">
        <v>1164</v>
      </c>
      <c r="J3380" s="396"/>
      <c r="K3380" s="432">
        <v>9.6300000000000008</v>
      </c>
      <c r="L3380" s="396" t="s">
        <v>147</v>
      </c>
    </row>
    <row r="3381" spans="1:12">
      <c r="A3381" s="396"/>
      <c r="B3381" s="396"/>
      <c r="C3381" s="396"/>
      <c r="D3381" s="396" t="s">
        <v>4190</v>
      </c>
      <c r="E3381" s="397" t="s">
        <v>145</v>
      </c>
      <c r="F3381" s="429" t="s">
        <v>12688</v>
      </c>
      <c r="G3381" s="430">
        <v>101220</v>
      </c>
      <c r="H3381" s="431" t="s">
        <v>13542</v>
      </c>
      <c r="I3381" s="430" t="s">
        <v>1164</v>
      </c>
      <c r="J3381" s="396"/>
      <c r="K3381" s="432">
        <v>16.2</v>
      </c>
      <c r="L3381" s="396" t="s">
        <v>147</v>
      </c>
    </row>
    <row r="3382" spans="1:12">
      <c r="A3382" s="396"/>
      <c r="B3382" s="396"/>
      <c r="C3382" s="396"/>
      <c r="D3382" s="396" t="s">
        <v>4190</v>
      </c>
      <c r="E3382" s="397" t="s">
        <v>145</v>
      </c>
      <c r="F3382" s="429" t="s">
        <v>12688</v>
      </c>
      <c r="G3382" s="430">
        <v>101221</v>
      </c>
      <c r="H3382" s="431" t="s">
        <v>13543</v>
      </c>
      <c r="I3382" s="430" t="s">
        <v>1164</v>
      </c>
      <c r="J3382" s="396"/>
      <c r="K3382" s="432">
        <v>17.12</v>
      </c>
      <c r="L3382" s="396" t="s">
        <v>147</v>
      </c>
    </row>
    <row r="3383" spans="1:12">
      <c r="A3383" s="396"/>
      <c r="B3383" s="396"/>
      <c r="C3383" s="396"/>
      <c r="D3383" s="396" t="s">
        <v>4190</v>
      </c>
      <c r="E3383" s="397" t="s">
        <v>145</v>
      </c>
      <c r="F3383" s="429" t="s">
        <v>12688</v>
      </c>
      <c r="G3383" s="430">
        <v>101225</v>
      </c>
      <c r="H3383" s="431" t="s">
        <v>13544</v>
      </c>
      <c r="I3383" s="430" t="s">
        <v>1164</v>
      </c>
      <c r="J3383" s="396"/>
      <c r="K3383" s="432">
        <v>14.87</v>
      </c>
      <c r="L3383" s="396" t="s">
        <v>147</v>
      </c>
    </row>
    <row r="3384" spans="1:12">
      <c r="A3384" s="396"/>
      <c r="B3384" s="396"/>
      <c r="C3384" s="396"/>
      <c r="D3384" s="396" t="s">
        <v>4190</v>
      </c>
      <c r="E3384" s="397" t="s">
        <v>145</v>
      </c>
      <c r="F3384" s="429" t="s">
        <v>12688</v>
      </c>
      <c r="G3384" s="430">
        <v>101226</v>
      </c>
      <c r="H3384" s="431" t="s">
        <v>13545</v>
      </c>
      <c r="I3384" s="430" t="s">
        <v>1164</v>
      </c>
      <c r="J3384" s="396"/>
      <c r="K3384" s="432">
        <v>15.68</v>
      </c>
      <c r="L3384" s="396" t="s">
        <v>147</v>
      </c>
    </row>
    <row r="3385" spans="1:12">
      <c r="A3385" s="396"/>
      <c r="B3385" s="396"/>
      <c r="C3385" s="396"/>
      <c r="D3385" s="396" t="s">
        <v>4190</v>
      </c>
      <c r="E3385" s="397" t="s">
        <v>145</v>
      </c>
      <c r="F3385" s="429" t="s">
        <v>12688</v>
      </c>
      <c r="G3385" s="430">
        <v>101222</v>
      </c>
      <c r="H3385" s="431" t="s">
        <v>13546</v>
      </c>
      <c r="I3385" s="430" t="s">
        <v>1164</v>
      </c>
      <c r="J3385" s="396"/>
      <c r="K3385" s="432">
        <v>19.91</v>
      </c>
      <c r="L3385" s="396" t="s">
        <v>147</v>
      </c>
    </row>
    <row r="3386" spans="1:12">
      <c r="A3386" s="396"/>
      <c r="B3386" s="396"/>
      <c r="C3386" s="396"/>
      <c r="D3386" s="396" t="s">
        <v>4190</v>
      </c>
      <c r="E3386" s="397" t="s">
        <v>145</v>
      </c>
      <c r="F3386" s="429" t="s">
        <v>12688</v>
      </c>
      <c r="G3386" s="430">
        <v>101227</v>
      </c>
      <c r="H3386" s="431" t="s">
        <v>13547</v>
      </c>
      <c r="I3386" s="430" t="s">
        <v>1164</v>
      </c>
      <c r="J3386" s="396"/>
      <c r="K3386" s="432">
        <v>18.18</v>
      </c>
      <c r="L3386" s="396" t="s">
        <v>147</v>
      </c>
    </row>
    <row r="3387" spans="1:12">
      <c r="A3387" s="396"/>
      <c r="B3387" s="396"/>
      <c r="C3387" s="396"/>
      <c r="D3387" s="396" t="s">
        <v>4190</v>
      </c>
      <c r="E3387" s="397" t="s">
        <v>145</v>
      </c>
      <c r="F3387" s="429" t="s">
        <v>12688</v>
      </c>
      <c r="G3387" s="430">
        <v>101228</v>
      </c>
      <c r="H3387" s="431" t="s">
        <v>13548</v>
      </c>
      <c r="I3387" s="430" t="s">
        <v>1164</v>
      </c>
      <c r="J3387" s="396"/>
      <c r="K3387" s="432">
        <v>19.39</v>
      </c>
      <c r="L3387" s="396" t="s">
        <v>147</v>
      </c>
    </row>
    <row r="3388" spans="1:12">
      <c r="A3388" s="396"/>
      <c r="B3388" s="396"/>
      <c r="C3388" s="396"/>
      <c r="D3388" s="396" t="s">
        <v>4190</v>
      </c>
      <c r="E3388" s="397" t="s">
        <v>145</v>
      </c>
      <c r="F3388" s="429" t="s">
        <v>12688</v>
      </c>
      <c r="G3388" s="430">
        <v>101223</v>
      </c>
      <c r="H3388" s="431" t="s">
        <v>13549</v>
      </c>
      <c r="I3388" s="430" t="s">
        <v>1164</v>
      </c>
      <c r="J3388" s="396"/>
      <c r="K3388" s="432">
        <v>22.16</v>
      </c>
      <c r="L3388" s="396" t="s">
        <v>147</v>
      </c>
    </row>
    <row r="3389" spans="1:12">
      <c r="A3389" s="396"/>
      <c r="B3389" s="396"/>
      <c r="C3389" s="396"/>
      <c r="D3389" s="396" t="s">
        <v>4190</v>
      </c>
      <c r="E3389" s="397" t="s">
        <v>145</v>
      </c>
      <c r="F3389" s="429" t="s">
        <v>12688</v>
      </c>
      <c r="G3389" s="430">
        <v>101229</v>
      </c>
      <c r="H3389" s="431" t="s">
        <v>13550</v>
      </c>
      <c r="I3389" s="430" t="s">
        <v>1164</v>
      </c>
      <c r="J3389" s="396"/>
      <c r="K3389" s="432">
        <v>24.46</v>
      </c>
      <c r="L3389" s="396" t="s">
        <v>147</v>
      </c>
    </row>
    <row r="3390" spans="1:12">
      <c r="A3390" s="396"/>
      <c r="B3390" s="396"/>
      <c r="C3390" s="396"/>
      <c r="D3390" s="396" t="s">
        <v>4190</v>
      </c>
      <c r="E3390" s="397" t="s">
        <v>145</v>
      </c>
      <c r="F3390" s="429" t="s">
        <v>12688</v>
      </c>
      <c r="G3390" s="430">
        <v>101224</v>
      </c>
      <c r="H3390" s="431" t="s">
        <v>13551</v>
      </c>
      <c r="I3390" s="430" t="s">
        <v>1164</v>
      </c>
      <c r="J3390" s="396"/>
      <c r="K3390" s="432">
        <v>27.8</v>
      </c>
      <c r="L3390" s="396" t="s">
        <v>147</v>
      </c>
    </row>
    <row r="3391" spans="1:12">
      <c r="A3391" s="396"/>
      <c r="B3391" s="396"/>
      <c r="C3391" s="396"/>
      <c r="D3391" s="396" t="s">
        <v>4190</v>
      </c>
      <c r="E3391" s="397" t="s">
        <v>145</v>
      </c>
      <c r="F3391" s="429" t="s">
        <v>12688</v>
      </c>
      <c r="G3391" s="430">
        <v>101265</v>
      </c>
      <c r="H3391" s="431" t="s">
        <v>13552</v>
      </c>
      <c r="I3391" s="430" t="s">
        <v>1164</v>
      </c>
      <c r="J3391" s="396"/>
      <c r="K3391" s="432">
        <v>30.72</v>
      </c>
      <c r="L3391" s="396" t="s">
        <v>147</v>
      </c>
    </row>
    <row r="3392" spans="1:12">
      <c r="A3392" s="396"/>
      <c r="B3392" s="396"/>
      <c r="C3392" s="396"/>
      <c r="D3392" s="396" t="s">
        <v>543</v>
      </c>
      <c r="E3392" s="397" t="s">
        <v>145</v>
      </c>
      <c r="F3392" s="429" t="s">
        <v>13626</v>
      </c>
      <c r="G3392" s="430">
        <v>101255</v>
      </c>
      <c r="H3392" s="431" t="s">
        <v>13553</v>
      </c>
      <c r="I3392" s="430" t="s">
        <v>1164</v>
      </c>
      <c r="J3392" s="396"/>
      <c r="K3392" s="432">
        <v>11.01</v>
      </c>
      <c r="L3392" s="396" t="s">
        <v>147</v>
      </c>
    </row>
    <row r="3393" spans="1:12">
      <c r="A3393" s="396"/>
      <c r="B3393" s="396"/>
      <c r="C3393" s="396"/>
      <c r="D3393" s="396" t="s">
        <v>543</v>
      </c>
      <c r="E3393" s="397" t="s">
        <v>145</v>
      </c>
      <c r="F3393" s="429" t="s">
        <v>13626</v>
      </c>
      <c r="G3393" s="430">
        <v>101261</v>
      </c>
      <c r="H3393" s="431" t="s">
        <v>13554</v>
      </c>
      <c r="I3393" s="430" t="s">
        <v>1164</v>
      </c>
      <c r="J3393" s="396"/>
      <c r="K3393" s="432">
        <v>18.21</v>
      </c>
      <c r="L3393" s="396" t="s">
        <v>147</v>
      </c>
    </row>
    <row r="3394" spans="1:12">
      <c r="A3394" s="396"/>
      <c r="B3394" s="396"/>
      <c r="C3394" s="396"/>
      <c r="D3394" s="396" t="s">
        <v>411</v>
      </c>
      <c r="E3394" s="397" t="s">
        <v>145</v>
      </c>
      <c r="F3394" s="429" t="s">
        <v>13626</v>
      </c>
      <c r="G3394" s="430">
        <v>101262</v>
      </c>
      <c r="H3394" s="431" t="s">
        <v>13555</v>
      </c>
      <c r="I3394" s="430" t="s">
        <v>1164</v>
      </c>
      <c r="J3394" s="396"/>
      <c r="K3394" s="432">
        <v>19.22</v>
      </c>
      <c r="L3394" s="396" t="s">
        <v>147</v>
      </c>
    </row>
    <row r="3395" spans="1:12">
      <c r="A3395" s="396"/>
      <c r="B3395" s="396"/>
      <c r="C3395" s="396"/>
      <c r="D3395" s="396" t="s">
        <v>277</v>
      </c>
      <c r="E3395" s="397" t="s">
        <v>145</v>
      </c>
      <c r="F3395" s="429" t="s">
        <v>13626</v>
      </c>
      <c r="G3395" s="430">
        <v>101263</v>
      </c>
      <c r="H3395" s="431" t="s">
        <v>13556</v>
      </c>
      <c r="I3395" s="430" t="s">
        <v>1164</v>
      </c>
      <c r="J3395" s="396"/>
      <c r="K3395" s="432">
        <v>22.24</v>
      </c>
      <c r="L3395" s="396" t="s">
        <v>147</v>
      </c>
    </row>
    <row r="3396" spans="1:12">
      <c r="A3396" s="396"/>
      <c r="B3396" s="396"/>
      <c r="C3396" s="396"/>
      <c r="D3396" s="396" t="s">
        <v>543</v>
      </c>
      <c r="E3396" s="397" t="s">
        <v>145</v>
      </c>
      <c r="F3396" s="429" t="s">
        <v>13626</v>
      </c>
      <c r="G3396" s="430">
        <v>101264</v>
      </c>
      <c r="H3396" s="431" t="s">
        <v>13557</v>
      </c>
      <c r="I3396" s="430" t="s">
        <v>1164</v>
      </c>
      <c r="J3396" s="396"/>
      <c r="K3396" s="432">
        <v>24.65</v>
      </c>
      <c r="L3396" s="396" t="s">
        <v>147</v>
      </c>
    </row>
    <row r="3397" spans="1:12">
      <c r="A3397" s="396"/>
      <c r="B3397" s="396"/>
      <c r="C3397" s="396"/>
      <c r="D3397" s="396" t="s">
        <v>543</v>
      </c>
      <c r="E3397" s="397" t="s">
        <v>145</v>
      </c>
      <c r="F3397" s="429" t="s">
        <v>13626</v>
      </c>
      <c r="G3397" s="430">
        <v>101230</v>
      </c>
      <c r="H3397" s="431" t="s">
        <v>3546</v>
      </c>
      <c r="I3397" s="430" t="s">
        <v>1164</v>
      </c>
      <c r="J3397" s="396"/>
      <c r="K3397" s="432">
        <v>10.8</v>
      </c>
      <c r="L3397" s="396" t="s">
        <v>147</v>
      </c>
    </row>
    <row r="3398" spans="1:12">
      <c r="A3398" s="396"/>
      <c r="B3398" s="396"/>
      <c r="C3398" s="396"/>
      <c r="D3398" s="396" t="s">
        <v>543</v>
      </c>
      <c r="E3398" s="397" t="s">
        <v>145</v>
      </c>
      <c r="F3398" s="429" t="s">
        <v>13626</v>
      </c>
      <c r="G3398" s="430">
        <v>101231</v>
      </c>
      <c r="H3398" s="431" t="s">
        <v>3547</v>
      </c>
      <c r="I3398" s="430" t="s">
        <v>1164</v>
      </c>
      <c r="J3398" s="396"/>
      <c r="K3398" s="432">
        <v>10.28</v>
      </c>
      <c r="L3398" s="396" t="s">
        <v>147</v>
      </c>
    </row>
    <row r="3399" spans="1:12">
      <c r="A3399" s="396"/>
      <c r="B3399" s="396"/>
      <c r="C3399" s="396"/>
      <c r="D3399" s="396" t="s">
        <v>543</v>
      </c>
      <c r="E3399" s="397" t="s">
        <v>145</v>
      </c>
      <c r="F3399" s="429" t="s">
        <v>13626</v>
      </c>
      <c r="G3399" s="430">
        <v>101272</v>
      </c>
      <c r="H3399" s="431" t="s">
        <v>3576</v>
      </c>
      <c r="I3399" s="430" t="s">
        <v>1164</v>
      </c>
      <c r="J3399" s="396"/>
      <c r="K3399" s="432">
        <v>31.19</v>
      </c>
      <c r="L3399" s="396" t="s">
        <v>147</v>
      </c>
    </row>
    <row r="3400" spans="1:12">
      <c r="A3400" s="396"/>
      <c r="B3400" s="396"/>
      <c r="C3400" s="396"/>
      <c r="D3400" s="396" t="s">
        <v>411</v>
      </c>
      <c r="E3400" s="397" t="s">
        <v>145</v>
      </c>
      <c r="F3400" s="429" t="s">
        <v>13626</v>
      </c>
      <c r="G3400" s="430">
        <v>101266</v>
      </c>
      <c r="H3400" s="431" t="s">
        <v>3570</v>
      </c>
      <c r="I3400" s="430" t="s">
        <v>1164</v>
      </c>
      <c r="J3400" s="396"/>
      <c r="K3400" s="432">
        <v>11.06</v>
      </c>
      <c r="L3400" s="396" t="s">
        <v>147</v>
      </c>
    </row>
    <row r="3401" spans="1:12">
      <c r="A3401" s="396"/>
      <c r="B3401" s="396"/>
      <c r="C3401" s="396"/>
      <c r="D3401" s="396" t="s">
        <v>277</v>
      </c>
      <c r="E3401" s="397" t="s">
        <v>145</v>
      </c>
      <c r="F3401" s="429" t="s">
        <v>13626</v>
      </c>
      <c r="G3401" s="430">
        <v>101239</v>
      </c>
      <c r="H3401" s="431" t="s">
        <v>3555</v>
      </c>
      <c r="I3401" s="430" t="s">
        <v>1164</v>
      </c>
      <c r="J3401" s="396"/>
      <c r="K3401" s="432">
        <v>14.77</v>
      </c>
      <c r="L3401" s="396" t="s">
        <v>147</v>
      </c>
    </row>
    <row r="3402" spans="1:12">
      <c r="A3402" s="396"/>
      <c r="B3402" s="396"/>
      <c r="C3402" s="396"/>
      <c r="D3402" s="396" t="s">
        <v>543</v>
      </c>
      <c r="E3402" s="397" t="s">
        <v>145</v>
      </c>
      <c r="F3402" s="429" t="s">
        <v>13626</v>
      </c>
      <c r="G3402" s="430">
        <v>101240</v>
      </c>
      <c r="H3402" s="431" t="s">
        <v>3556</v>
      </c>
      <c r="I3402" s="430" t="s">
        <v>1164</v>
      </c>
      <c r="J3402" s="396"/>
      <c r="K3402" s="432">
        <v>15.58</v>
      </c>
      <c r="L3402" s="396" t="s">
        <v>147</v>
      </c>
    </row>
    <row r="3403" spans="1:12">
      <c r="A3403" s="396"/>
      <c r="B3403" s="396"/>
      <c r="C3403" s="396"/>
      <c r="D3403" s="396" t="s">
        <v>543</v>
      </c>
      <c r="E3403" s="397" t="s">
        <v>145</v>
      </c>
      <c r="F3403" s="429" t="s">
        <v>13626</v>
      </c>
      <c r="G3403" s="430">
        <v>101268</v>
      </c>
      <c r="H3403" s="431" t="s">
        <v>3572</v>
      </c>
      <c r="I3403" s="430" t="s">
        <v>1164</v>
      </c>
      <c r="J3403" s="396"/>
      <c r="K3403" s="432">
        <v>17.46</v>
      </c>
      <c r="L3403" s="396" t="s">
        <v>147</v>
      </c>
    </row>
    <row r="3404" spans="1:12">
      <c r="A3404" s="396"/>
      <c r="B3404" s="396"/>
      <c r="C3404" s="396"/>
      <c r="D3404" s="396" t="s">
        <v>543</v>
      </c>
      <c r="E3404" s="397" t="s">
        <v>145</v>
      </c>
      <c r="F3404" s="429" t="s">
        <v>13626</v>
      </c>
      <c r="G3404" s="430">
        <v>101234</v>
      </c>
      <c r="H3404" s="431" t="s">
        <v>3550</v>
      </c>
      <c r="I3404" s="430" t="s">
        <v>1164</v>
      </c>
      <c r="J3404" s="396"/>
      <c r="K3404" s="432">
        <v>16.82</v>
      </c>
      <c r="L3404" s="396" t="s">
        <v>147</v>
      </c>
    </row>
    <row r="3405" spans="1:12">
      <c r="A3405" s="396"/>
      <c r="B3405" s="396"/>
      <c r="C3405" s="396"/>
      <c r="D3405" s="396" t="s">
        <v>543</v>
      </c>
      <c r="E3405" s="397" t="s">
        <v>145</v>
      </c>
      <c r="F3405" s="429" t="s">
        <v>13626</v>
      </c>
      <c r="G3405" s="430">
        <v>101235</v>
      </c>
      <c r="H3405" s="431" t="s">
        <v>3551</v>
      </c>
      <c r="I3405" s="430" t="s">
        <v>1164</v>
      </c>
      <c r="J3405" s="396"/>
      <c r="K3405" s="432">
        <v>17.72</v>
      </c>
      <c r="L3405" s="396" t="s">
        <v>147</v>
      </c>
    </row>
    <row r="3406" spans="1:12">
      <c r="A3406" s="396"/>
      <c r="B3406" s="396"/>
      <c r="C3406" s="396"/>
      <c r="D3406" s="396" t="s">
        <v>1472</v>
      </c>
      <c r="E3406" s="397" t="s">
        <v>145</v>
      </c>
      <c r="F3406" s="429" t="s">
        <v>13626</v>
      </c>
      <c r="G3406" s="430">
        <v>101241</v>
      </c>
      <c r="H3406" s="431" t="s">
        <v>3557</v>
      </c>
      <c r="I3406" s="430" t="s">
        <v>1164</v>
      </c>
      <c r="J3406" s="396"/>
      <c r="K3406" s="432">
        <v>18.23</v>
      </c>
      <c r="L3406" s="396" t="s">
        <v>147</v>
      </c>
    </row>
    <row r="3407" spans="1:12">
      <c r="A3407" s="396"/>
      <c r="B3407" s="396"/>
      <c r="C3407" s="396"/>
      <c r="D3407" s="396" t="s">
        <v>1472</v>
      </c>
      <c r="E3407" s="397" t="s">
        <v>145</v>
      </c>
      <c r="F3407" s="429" t="s">
        <v>13626</v>
      </c>
      <c r="G3407" s="430">
        <v>101269</v>
      </c>
      <c r="H3407" s="431" t="s">
        <v>3573</v>
      </c>
      <c r="I3407" s="430" t="s">
        <v>1164</v>
      </c>
      <c r="J3407" s="396"/>
      <c r="K3407" s="432">
        <v>19.45</v>
      </c>
      <c r="L3407" s="396" t="s">
        <v>147</v>
      </c>
    </row>
    <row r="3408" spans="1:12">
      <c r="A3408" s="396"/>
      <c r="B3408" s="396"/>
      <c r="C3408" s="396"/>
      <c r="D3408" s="396" t="s">
        <v>1402</v>
      </c>
      <c r="E3408" s="397" t="s">
        <v>145</v>
      </c>
      <c r="F3408" s="429" t="s">
        <v>13626</v>
      </c>
      <c r="G3408" s="430">
        <v>101236</v>
      </c>
      <c r="H3408" s="431" t="s">
        <v>3552</v>
      </c>
      <c r="I3408" s="430" t="s">
        <v>1164</v>
      </c>
      <c r="J3408" s="396"/>
      <c r="K3408" s="432">
        <v>20.65</v>
      </c>
      <c r="L3408" s="396" t="s">
        <v>147</v>
      </c>
    </row>
    <row r="3409" spans="1:12">
      <c r="A3409" s="396"/>
      <c r="B3409" s="396"/>
      <c r="C3409" s="396"/>
      <c r="D3409" s="396" t="s">
        <v>1402</v>
      </c>
      <c r="E3409" s="397" t="s">
        <v>145</v>
      </c>
      <c r="F3409" s="429" t="s">
        <v>13626</v>
      </c>
      <c r="G3409" s="430">
        <v>101237</v>
      </c>
      <c r="H3409" s="431" t="s">
        <v>3553</v>
      </c>
      <c r="I3409" s="430" t="s">
        <v>1164</v>
      </c>
      <c r="J3409" s="396"/>
      <c r="K3409" s="432">
        <v>21.99</v>
      </c>
      <c r="L3409" s="396" t="s">
        <v>147</v>
      </c>
    </row>
    <row r="3410" spans="1:12">
      <c r="A3410" s="396"/>
      <c r="B3410" s="396"/>
      <c r="C3410" s="396"/>
      <c r="D3410" s="396" t="s">
        <v>1402</v>
      </c>
      <c r="E3410" s="397" t="s">
        <v>145</v>
      </c>
      <c r="F3410" s="429" t="s">
        <v>13626</v>
      </c>
      <c r="G3410" s="430">
        <v>101242</v>
      </c>
      <c r="H3410" s="431" t="s">
        <v>3558</v>
      </c>
      <c r="I3410" s="430" t="s">
        <v>1164</v>
      </c>
      <c r="J3410" s="396"/>
      <c r="K3410" s="432">
        <v>20.39</v>
      </c>
      <c r="L3410" s="396" t="s">
        <v>147</v>
      </c>
    </row>
    <row r="3411" spans="1:12">
      <c r="A3411" s="396"/>
      <c r="B3411" s="396"/>
      <c r="C3411" s="396"/>
      <c r="D3411" s="396" t="s">
        <v>1402</v>
      </c>
      <c r="E3411" s="397" t="s">
        <v>145</v>
      </c>
      <c r="F3411" s="429" t="s">
        <v>13626</v>
      </c>
      <c r="G3411" s="430">
        <v>101270</v>
      </c>
      <c r="H3411" s="431" t="s">
        <v>3574</v>
      </c>
      <c r="I3411" s="430" t="s">
        <v>1164</v>
      </c>
      <c r="J3411" s="396"/>
      <c r="K3411" s="432">
        <v>22.53</v>
      </c>
      <c r="L3411" s="396" t="s">
        <v>147</v>
      </c>
    </row>
    <row r="3412" spans="1:12">
      <c r="A3412" s="396"/>
      <c r="B3412" s="396"/>
      <c r="C3412" s="396"/>
      <c r="D3412" s="396" t="s">
        <v>1402</v>
      </c>
      <c r="E3412" s="397" t="s">
        <v>145</v>
      </c>
      <c r="F3412" s="429" t="s">
        <v>13626</v>
      </c>
      <c r="G3412" s="430">
        <v>101243</v>
      </c>
      <c r="H3412" s="431" t="s">
        <v>3559</v>
      </c>
      <c r="I3412" s="430" t="s">
        <v>1164</v>
      </c>
      <c r="J3412" s="396"/>
      <c r="K3412" s="432">
        <v>24.72</v>
      </c>
      <c r="L3412" s="396" t="s">
        <v>147</v>
      </c>
    </row>
    <row r="3413" spans="1:12">
      <c r="A3413" s="396"/>
      <c r="B3413" s="396"/>
      <c r="C3413" s="396"/>
      <c r="D3413" s="396" t="s">
        <v>1402</v>
      </c>
      <c r="E3413" s="397" t="s">
        <v>145</v>
      </c>
      <c r="F3413" s="429" t="s">
        <v>13626</v>
      </c>
      <c r="G3413" s="430">
        <v>101271</v>
      </c>
      <c r="H3413" s="431" t="s">
        <v>3575</v>
      </c>
      <c r="I3413" s="430" t="s">
        <v>1164</v>
      </c>
      <c r="J3413" s="396"/>
      <c r="K3413" s="432">
        <v>24.99</v>
      </c>
      <c r="L3413" s="396" t="s">
        <v>147</v>
      </c>
    </row>
    <row r="3414" spans="1:12">
      <c r="A3414" s="396"/>
      <c r="B3414" s="396"/>
      <c r="C3414" s="396"/>
      <c r="D3414" s="396" t="s">
        <v>1402</v>
      </c>
      <c r="E3414" s="397" t="s">
        <v>145</v>
      </c>
      <c r="F3414" s="429" t="s">
        <v>13626</v>
      </c>
      <c r="G3414" s="430">
        <v>101238</v>
      </c>
      <c r="H3414" s="431" t="s">
        <v>3554</v>
      </c>
      <c r="I3414" s="430" t="s">
        <v>1164</v>
      </c>
      <c r="J3414" s="396"/>
      <c r="K3414" s="432">
        <v>27.84</v>
      </c>
      <c r="L3414" s="396" t="s">
        <v>147</v>
      </c>
    </row>
    <row r="3415" spans="1:12">
      <c r="A3415" s="396"/>
      <c r="B3415" s="396"/>
      <c r="C3415" s="396"/>
      <c r="D3415" s="396" t="s">
        <v>1402</v>
      </c>
      <c r="E3415" s="397" t="s">
        <v>145</v>
      </c>
      <c r="F3415" s="429" t="s">
        <v>13626</v>
      </c>
      <c r="G3415" s="430">
        <v>101232</v>
      </c>
      <c r="H3415" s="431" t="s">
        <v>3548</v>
      </c>
      <c r="I3415" s="430" t="s">
        <v>1164</v>
      </c>
      <c r="J3415" s="396"/>
      <c r="K3415" s="432">
        <v>9.26</v>
      </c>
      <c r="L3415" s="396" t="s">
        <v>147</v>
      </c>
    </row>
    <row r="3416" spans="1:12">
      <c r="A3416" s="396"/>
      <c r="B3416" s="396"/>
      <c r="C3416" s="396"/>
      <c r="D3416" s="396" t="s">
        <v>1402</v>
      </c>
      <c r="E3416" s="397" t="s">
        <v>145</v>
      </c>
      <c r="F3416" s="429" t="s">
        <v>13626</v>
      </c>
      <c r="G3416" s="430">
        <v>101233</v>
      </c>
      <c r="H3416" s="431" t="s">
        <v>3549</v>
      </c>
      <c r="I3416" s="430" t="s">
        <v>1164</v>
      </c>
      <c r="J3416" s="396"/>
      <c r="K3416" s="432">
        <v>8.5500000000000007</v>
      </c>
      <c r="L3416" s="396" t="s">
        <v>147</v>
      </c>
    </row>
    <row r="3417" spans="1:12">
      <c r="A3417" s="396"/>
      <c r="B3417" s="396"/>
      <c r="C3417" s="396"/>
      <c r="D3417" s="396" t="s">
        <v>1402</v>
      </c>
      <c r="E3417" s="397" t="s">
        <v>145</v>
      </c>
      <c r="F3417" s="429" t="s">
        <v>13626</v>
      </c>
      <c r="G3417" s="430">
        <v>101248</v>
      </c>
      <c r="H3417" s="431" t="s">
        <v>3564</v>
      </c>
      <c r="I3417" s="430" t="s">
        <v>1164</v>
      </c>
      <c r="J3417" s="396"/>
      <c r="K3417" s="432">
        <v>26.61</v>
      </c>
      <c r="L3417" s="396" t="s">
        <v>147</v>
      </c>
    </row>
    <row r="3418" spans="1:12">
      <c r="A3418" s="396"/>
      <c r="B3418" s="396"/>
      <c r="C3418" s="396"/>
      <c r="D3418" s="396" t="s">
        <v>1402</v>
      </c>
      <c r="E3418" s="397" t="s">
        <v>145</v>
      </c>
      <c r="F3418" s="429" t="s">
        <v>13626</v>
      </c>
      <c r="G3418" s="430">
        <v>101277</v>
      </c>
      <c r="H3418" s="431" t="s">
        <v>3581</v>
      </c>
      <c r="I3418" s="430" t="s">
        <v>1164</v>
      </c>
      <c r="J3418" s="396"/>
      <c r="K3418" s="432">
        <v>30.21</v>
      </c>
      <c r="L3418" s="396" t="s">
        <v>147</v>
      </c>
    </row>
    <row r="3419" spans="1:12">
      <c r="A3419" s="396"/>
      <c r="B3419" s="396"/>
      <c r="C3419" s="396"/>
      <c r="D3419" s="396" t="s">
        <v>1383</v>
      </c>
      <c r="E3419" s="397" t="s">
        <v>145</v>
      </c>
      <c r="F3419" s="429" t="s">
        <v>13626</v>
      </c>
      <c r="G3419" s="430">
        <v>101267</v>
      </c>
      <c r="H3419" s="431" t="s">
        <v>3571</v>
      </c>
      <c r="I3419" s="430" t="s">
        <v>1164</v>
      </c>
      <c r="J3419" s="396"/>
      <c r="K3419" s="432">
        <v>10.65</v>
      </c>
      <c r="L3419" s="396" t="s">
        <v>147</v>
      </c>
    </row>
    <row r="3420" spans="1:12">
      <c r="A3420" s="396"/>
      <c r="B3420" s="396"/>
      <c r="C3420" s="396"/>
      <c r="D3420" s="396" t="s">
        <v>1383</v>
      </c>
      <c r="E3420" s="397" t="s">
        <v>145</v>
      </c>
      <c r="F3420" s="429" t="s">
        <v>13626</v>
      </c>
      <c r="G3420" s="430">
        <v>101249</v>
      </c>
      <c r="H3420" s="431" t="s">
        <v>3565</v>
      </c>
      <c r="I3420" s="430" t="s">
        <v>1164</v>
      </c>
      <c r="J3420" s="396"/>
      <c r="K3420" s="432">
        <v>13.54</v>
      </c>
      <c r="L3420" s="396" t="s">
        <v>147</v>
      </c>
    </row>
    <row r="3421" spans="1:12">
      <c r="A3421" s="396"/>
      <c r="B3421" s="396"/>
      <c r="C3421" s="396"/>
      <c r="D3421" s="396" t="s">
        <v>1383</v>
      </c>
      <c r="E3421" s="397" t="s">
        <v>145</v>
      </c>
      <c r="F3421" s="429" t="s">
        <v>13626</v>
      </c>
      <c r="G3421" s="430">
        <v>101273</v>
      </c>
      <c r="H3421" s="431" t="s">
        <v>3577</v>
      </c>
      <c r="I3421" s="430" t="s">
        <v>1164</v>
      </c>
      <c r="J3421" s="396"/>
      <c r="K3421" s="432">
        <v>16.7</v>
      </c>
      <c r="L3421" s="396" t="s">
        <v>147</v>
      </c>
    </row>
    <row r="3422" spans="1:12">
      <c r="A3422" s="396"/>
      <c r="B3422" s="396"/>
      <c r="C3422" s="396"/>
      <c r="D3422" s="396" t="s">
        <v>1383</v>
      </c>
      <c r="E3422" s="397" t="s">
        <v>145</v>
      </c>
      <c r="F3422" s="429" t="s">
        <v>13626</v>
      </c>
      <c r="G3422" s="430">
        <v>101245</v>
      </c>
      <c r="H3422" s="431" t="s">
        <v>3561</v>
      </c>
      <c r="I3422" s="430" t="s">
        <v>1164</v>
      </c>
      <c r="J3422" s="396"/>
      <c r="K3422" s="432">
        <v>16.48</v>
      </c>
      <c r="L3422" s="396" t="s">
        <v>147</v>
      </c>
    </row>
    <row r="3423" spans="1:12">
      <c r="A3423" s="396"/>
      <c r="B3423" s="396"/>
      <c r="C3423" s="396"/>
      <c r="D3423" s="396" t="s">
        <v>1383</v>
      </c>
      <c r="E3423" s="397" t="s">
        <v>145</v>
      </c>
      <c r="F3423" s="429" t="s">
        <v>13626</v>
      </c>
      <c r="G3423" s="430">
        <v>101250</v>
      </c>
      <c r="H3423" s="431" t="s">
        <v>3566</v>
      </c>
      <c r="I3423" s="430" t="s">
        <v>1164</v>
      </c>
      <c r="J3423" s="396"/>
      <c r="K3423" s="432">
        <v>15.04</v>
      </c>
      <c r="L3423" s="396" t="s">
        <v>147</v>
      </c>
    </row>
    <row r="3424" spans="1:12">
      <c r="A3424" s="396"/>
      <c r="B3424" s="396"/>
      <c r="C3424" s="396"/>
      <c r="D3424" s="396" t="s">
        <v>1383</v>
      </c>
      <c r="E3424" s="397" t="s">
        <v>145</v>
      </c>
      <c r="F3424" s="429" t="s">
        <v>13626</v>
      </c>
      <c r="G3424" s="430">
        <v>101251</v>
      </c>
      <c r="H3424" s="431" t="s">
        <v>3567</v>
      </c>
      <c r="I3424" s="430" t="s">
        <v>1164</v>
      </c>
      <c r="J3424" s="396"/>
      <c r="K3424" s="432">
        <v>17.12</v>
      </c>
      <c r="L3424" s="396" t="s">
        <v>147</v>
      </c>
    </row>
    <row r="3425" spans="1:12">
      <c r="A3425" s="396"/>
      <c r="B3425" s="396"/>
      <c r="C3425" s="396"/>
      <c r="D3425" s="396" t="s">
        <v>1383</v>
      </c>
      <c r="E3425" s="397" t="s">
        <v>145</v>
      </c>
      <c r="F3425" s="429" t="s">
        <v>13626</v>
      </c>
      <c r="G3425" s="430">
        <v>101274</v>
      </c>
      <c r="H3425" s="431" t="s">
        <v>3578</v>
      </c>
      <c r="I3425" s="430" t="s">
        <v>1164</v>
      </c>
      <c r="J3425" s="396"/>
      <c r="K3425" s="432">
        <v>18.46</v>
      </c>
      <c r="L3425" s="396" t="s">
        <v>147</v>
      </c>
    </row>
    <row r="3426" spans="1:12">
      <c r="A3426" s="396"/>
      <c r="B3426" s="396"/>
      <c r="C3426" s="396"/>
      <c r="D3426" s="396" t="s">
        <v>1383</v>
      </c>
      <c r="E3426" s="397" t="s">
        <v>145</v>
      </c>
      <c r="F3426" s="429" t="s">
        <v>13626</v>
      </c>
      <c r="G3426" s="430">
        <v>101246</v>
      </c>
      <c r="H3426" s="431" t="s">
        <v>3562</v>
      </c>
      <c r="I3426" s="430" t="s">
        <v>1164</v>
      </c>
      <c r="J3426" s="396"/>
      <c r="K3426" s="432">
        <v>19.149999999999999</v>
      </c>
      <c r="L3426" s="396" t="s">
        <v>147</v>
      </c>
    </row>
    <row r="3427" spans="1:12">
      <c r="A3427" s="396"/>
      <c r="B3427" s="396"/>
      <c r="C3427" s="396"/>
      <c r="D3427" s="396" t="s">
        <v>1383</v>
      </c>
      <c r="E3427" s="397" t="s">
        <v>145</v>
      </c>
      <c r="F3427" s="429" t="s">
        <v>13626</v>
      </c>
      <c r="G3427" s="430">
        <v>101252</v>
      </c>
      <c r="H3427" s="431" t="s">
        <v>3568</v>
      </c>
      <c r="I3427" s="430" t="s">
        <v>1164</v>
      </c>
      <c r="J3427" s="396"/>
      <c r="K3427" s="432">
        <v>18.600000000000001</v>
      </c>
      <c r="L3427" s="396" t="s">
        <v>147</v>
      </c>
    </row>
    <row r="3428" spans="1:12">
      <c r="A3428" s="396"/>
      <c r="B3428" s="396"/>
      <c r="C3428" s="396"/>
      <c r="D3428" s="396" t="s">
        <v>1383</v>
      </c>
      <c r="E3428" s="397" t="s">
        <v>145</v>
      </c>
      <c r="F3428" s="429" t="s">
        <v>13626</v>
      </c>
      <c r="G3428" s="430">
        <v>101275</v>
      </c>
      <c r="H3428" s="431" t="s">
        <v>3579</v>
      </c>
      <c r="I3428" s="430" t="s">
        <v>1164</v>
      </c>
      <c r="J3428" s="396"/>
      <c r="K3428" s="432">
        <v>21.38</v>
      </c>
      <c r="L3428" s="396" t="s">
        <v>147</v>
      </c>
    </row>
    <row r="3429" spans="1:12">
      <c r="A3429" s="396"/>
      <c r="B3429" s="396"/>
      <c r="C3429" s="396"/>
      <c r="D3429" s="396" t="s">
        <v>1383</v>
      </c>
      <c r="E3429" s="397" t="s">
        <v>145</v>
      </c>
      <c r="F3429" s="429" t="s">
        <v>13626</v>
      </c>
      <c r="G3429" s="430">
        <v>101247</v>
      </c>
      <c r="H3429" s="431" t="s">
        <v>3563</v>
      </c>
      <c r="I3429" s="430" t="s">
        <v>1164</v>
      </c>
      <c r="J3429" s="396"/>
      <c r="K3429" s="432">
        <v>21.25</v>
      </c>
      <c r="L3429" s="396" t="s">
        <v>147</v>
      </c>
    </row>
    <row r="3430" spans="1:12">
      <c r="A3430" s="396"/>
      <c r="B3430" s="396"/>
      <c r="C3430" s="396"/>
      <c r="D3430" s="396" t="s">
        <v>1383</v>
      </c>
      <c r="E3430" s="397" t="s">
        <v>145</v>
      </c>
      <c r="F3430" s="429" t="s">
        <v>13626</v>
      </c>
      <c r="G3430" s="430">
        <v>101276</v>
      </c>
      <c r="H3430" s="431" t="s">
        <v>3580</v>
      </c>
      <c r="I3430" s="430" t="s">
        <v>1164</v>
      </c>
      <c r="J3430" s="396"/>
      <c r="K3430" s="432">
        <v>23.64</v>
      </c>
      <c r="L3430" s="396" t="s">
        <v>147</v>
      </c>
    </row>
    <row r="3431" spans="1:12">
      <c r="A3431" s="396"/>
      <c r="B3431" s="396"/>
      <c r="C3431" s="396"/>
      <c r="D3431" s="396" t="s">
        <v>1383</v>
      </c>
      <c r="E3431" s="397" t="s">
        <v>145</v>
      </c>
      <c r="F3431" s="429" t="s">
        <v>13626</v>
      </c>
      <c r="G3431" s="430">
        <v>101253</v>
      </c>
      <c r="H3431" s="431" t="s">
        <v>3569</v>
      </c>
      <c r="I3431" s="430" t="s">
        <v>1164</v>
      </c>
      <c r="J3431" s="396"/>
      <c r="K3431" s="432">
        <v>23.43</v>
      </c>
      <c r="L3431" s="396" t="s">
        <v>147</v>
      </c>
    </row>
    <row r="3432" spans="1:12">
      <c r="A3432" s="396"/>
      <c r="B3432" s="396"/>
      <c r="C3432" s="396"/>
      <c r="D3432" s="396" t="s">
        <v>1383</v>
      </c>
      <c r="E3432" s="397" t="s">
        <v>145</v>
      </c>
      <c r="F3432" s="429" t="s">
        <v>13626</v>
      </c>
      <c r="G3432" s="430">
        <v>101244</v>
      </c>
      <c r="H3432" s="431" t="s">
        <v>3560</v>
      </c>
      <c r="I3432" s="430" t="s">
        <v>1164</v>
      </c>
      <c r="J3432" s="396"/>
      <c r="K3432" s="432">
        <v>15.57</v>
      </c>
      <c r="L3432" s="396" t="s">
        <v>147</v>
      </c>
    </row>
    <row r="3433" spans="1:12">
      <c r="A3433" s="396"/>
      <c r="B3433" s="396"/>
      <c r="C3433" s="396"/>
      <c r="D3433" s="396" t="s">
        <v>1383</v>
      </c>
      <c r="E3433" s="397" t="s">
        <v>145</v>
      </c>
      <c r="F3433" s="429" t="s">
        <v>13626</v>
      </c>
      <c r="G3433" s="430">
        <v>93358</v>
      </c>
      <c r="H3433" s="431" t="s">
        <v>7064</v>
      </c>
      <c r="I3433" s="430" t="s">
        <v>1164</v>
      </c>
      <c r="J3433" s="396"/>
      <c r="K3433" s="432">
        <v>77.569999999999993</v>
      </c>
      <c r="L3433" s="396" t="s">
        <v>147</v>
      </c>
    </row>
    <row r="3434" spans="1:12">
      <c r="A3434" s="396"/>
      <c r="B3434" s="396"/>
      <c r="C3434" s="396"/>
      <c r="D3434" s="396" t="s">
        <v>1383</v>
      </c>
      <c r="E3434" s="397" t="s">
        <v>145</v>
      </c>
      <c r="F3434" s="429" t="s">
        <v>13626</v>
      </c>
      <c r="G3434" s="430">
        <v>90082</v>
      </c>
      <c r="H3434" s="431" t="s">
        <v>7046</v>
      </c>
      <c r="I3434" s="430" t="s">
        <v>1164</v>
      </c>
      <c r="J3434" s="396"/>
      <c r="K3434" s="432">
        <v>9.09</v>
      </c>
      <c r="L3434" s="396" t="s">
        <v>147</v>
      </c>
    </row>
    <row r="3435" spans="1:12">
      <c r="A3435" s="396"/>
      <c r="B3435" s="396"/>
      <c r="C3435" s="396"/>
      <c r="D3435" s="396" t="s">
        <v>1383</v>
      </c>
      <c r="E3435" s="397" t="s">
        <v>145</v>
      </c>
      <c r="F3435" s="429" t="s">
        <v>13626</v>
      </c>
      <c r="G3435" s="430">
        <v>90091</v>
      </c>
      <c r="H3435" s="431" t="s">
        <v>7051</v>
      </c>
      <c r="I3435" s="430" t="s">
        <v>1164</v>
      </c>
      <c r="J3435" s="396"/>
      <c r="K3435" s="432">
        <v>5.73</v>
      </c>
      <c r="L3435" s="396" t="s">
        <v>147</v>
      </c>
    </row>
    <row r="3436" spans="1:12">
      <c r="A3436" s="396"/>
      <c r="B3436" s="396"/>
      <c r="C3436" s="396"/>
      <c r="D3436" s="396" t="s">
        <v>1383</v>
      </c>
      <c r="E3436" s="397" t="s">
        <v>145</v>
      </c>
      <c r="F3436" s="429" t="s">
        <v>13626</v>
      </c>
      <c r="G3436" s="430">
        <v>102307</v>
      </c>
      <c r="H3436" s="431" t="s">
        <v>7096</v>
      </c>
      <c r="I3436" s="430" t="s">
        <v>1164</v>
      </c>
      <c r="J3436" s="396"/>
      <c r="K3436" s="432">
        <v>11.36</v>
      </c>
      <c r="L3436" s="396" t="s">
        <v>147</v>
      </c>
    </row>
    <row r="3437" spans="1:12">
      <c r="A3437" s="396"/>
      <c r="B3437" s="396"/>
      <c r="C3437" s="396"/>
      <c r="D3437" s="396" t="s">
        <v>1402</v>
      </c>
      <c r="E3437" s="397" t="s">
        <v>145</v>
      </c>
      <c r="F3437" s="429" t="s">
        <v>13626</v>
      </c>
      <c r="G3437" s="430">
        <v>102315</v>
      </c>
      <c r="H3437" s="431" t="s">
        <v>7104</v>
      </c>
      <c r="I3437" s="430" t="s">
        <v>1164</v>
      </c>
      <c r="J3437" s="396"/>
      <c r="K3437" s="432">
        <v>7.16</v>
      </c>
      <c r="L3437" s="396" t="s">
        <v>147</v>
      </c>
    </row>
    <row r="3438" spans="1:12">
      <c r="A3438" s="396"/>
      <c r="B3438" s="396"/>
      <c r="C3438" s="396"/>
      <c r="D3438" s="396" t="s">
        <v>1158</v>
      </c>
      <c r="E3438" s="397" t="s">
        <v>145</v>
      </c>
      <c r="F3438" s="429" t="s">
        <v>13626</v>
      </c>
      <c r="G3438" s="430">
        <v>102283</v>
      </c>
      <c r="H3438" s="431" t="s">
        <v>7072</v>
      </c>
      <c r="I3438" s="430" t="s">
        <v>1164</v>
      </c>
      <c r="J3438" s="396"/>
      <c r="K3438" s="432">
        <v>11.89</v>
      </c>
      <c r="L3438" s="396" t="s">
        <v>147</v>
      </c>
    </row>
    <row r="3439" spans="1:12">
      <c r="A3439" s="396"/>
      <c r="B3439" s="396"/>
      <c r="C3439" s="396"/>
      <c r="D3439" s="396" t="s">
        <v>3758</v>
      </c>
      <c r="E3439" s="397" t="s">
        <v>145</v>
      </c>
      <c r="F3439" s="429" t="s">
        <v>13626</v>
      </c>
      <c r="G3439" s="430">
        <v>102291</v>
      </c>
      <c r="H3439" s="431" t="s">
        <v>7080</v>
      </c>
      <c r="I3439" s="430" t="s">
        <v>1164</v>
      </c>
      <c r="J3439" s="396"/>
      <c r="K3439" s="432">
        <v>7.49</v>
      </c>
      <c r="L3439" s="396" t="s">
        <v>147</v>
      </c>
    </row>
    <row r="3440" spans="1:12">
      <c r="A3440" s="396"/>
      <c r="B3440" s="396"/>
      <c r="C3440" s="396"/>
      <c r="D3440" s="396" t="s">
        <v>4561</v>
      </c>
      <c r="E3440" s="397" t="s">
        <v>145</v>
      </c>
      <c r="F3440" s="429" t="s">
        <v>13626</v>
      </c>
      <c r="G3440" s="430">
        <v>102276</v>
      </c>
      <c r="H3440" s="431" t="s">
        <v>7065</v>
      </c>
      <c r="I3440" s="430" t="s">
        <v>1164</v>
      </c>
      <c r="J3440" s="396"/>
      <c r="K3440" s="432">
        <v>10.23</v>
      </c>
      <c r="L3440" s="396" t="s">
        <v>147</v>
      </c>
    </row>
    <row r="3441" spans="1:12">
      <c r="A3441" s="396"/>
      <c r="B3441" s="396"/>
      <c r="C3441" s="396"/>
      <c r="D3441" s="396" t="s">
        <v>411</v>
      </c>
      <c r="E3441" s="397" t="s">
        <v>145</v>
      </c>
      <c r="F3441" s="429" t="s">
        <v>13626</v>
      </c>
      <c r="G3441" s="430">
        <v>102306</v>
      </c>
      <c r="H3441" s="431" t="s">
        <v>7095</v>
      </c>
      <c r="I3441" s="430" t="s">
        <v>1164</v>
      </c>
      <c r="J3441" s="396"/>
      <c r="K3441" s="432">
        <v>12.79</v>
      </c>
      <c r="L3441" s="396" t="s">
        <v>147</v>
      </c>
    </row>
    <row r="3442" spans="1:12">
      <c r="A3442" s="396"/>
      <c r="B3442" s="396"/>
      <c r="C3442" s="396"/>
      <c r="D3442" s="396" t="s">
        <v>277</v>
      </c>
      <c r="E3442" s="397" t="s">
        <v>145</v>
      </c>
      <c r="F3442" s="429" t="s">
        <v>13626</v>
      </c>
      <c r="G3442" s="430">
        <v>102279</v>
      </c>
      <c r="H3442" s="431" t="s">
        <v>7068</v>
      </c>
      <c r="I3442" s="430" t="s">
        <v>1164</v>
      </c>
      <c r="J3442" s="396"/>
      <c r="K3442" s="432">
        <v>6.44</v>
      </c>
      <c r="L3442" s="396" t="s">
        <v>147</v>
      </c>
    </row>
    <row r="3443" spans="1:12">
      <c r="A3443" s="396"/>
      <c r="B3443" s="396"/>
      <c r="C3443" s="396"/>
      <c r="D3443" s="396" t="s">
        <v>543</v>
      </c>
      <c r="E3443" s="397" t="s">
        <v>145</v>
      </c>
      <c r="F3443" s="429" t="s">
        <v>13626</v>
      </c>
      <c r="G3443" s="430">
        <v>102282</v>
      </c>
      <c r="H3443" s="431" t="s">
        <v>7071</v>
      </c>
      <c r="I3443" s="430" t="s">
        <v>1164</v>
      </c>
      <c r="J3443" s="396"/>
      <c r="K3443" s="432">
        <v>13.39</v>
      </c>
      <c r="L3443" s="396" t="s">
        <v>147</v>
      </c>
    </row>
    <row r="3444" spans="1:12">
      <c r="A3444" s="396"/>
      <c r="B3444" s="396"/>
      <c r="C3444" s="396"/>
      <c r="D3444" s="396" t="s">
        <v>543</v>
      </c>
      <c r="E3444" s="397" t="s">
        <v>145</v>
      </c>
      <c r="F3444" s="429" t="s">
        <v>13626</v>
      </c>
      <c r="G3444" s="430">
        <v>102290</v>
      </c>
      <c r="H3444" s="431" t="s">
        <v>7079</v>
      </c>
      <c r="I3444" s="430" t="s">
        <v>1164</v>
      </c>
      <c r="J3444" s="396"/>
      <c r="K3444" s="432">
        <v>8.44</v>
      </c>
      <c r="L3444" s="396" t="s">
        <v>147</v>
      </c>
    </row>
    <row r="3445" spans="1:12">
      <c r="A3445" s="396"/>
      <c r="B3445" s="396"/>
      <c r="C3445" s="396"/>
      <c r="D3445" s="396" t="s">
        <v>543</v>
      </c>
      <c r="E3445" s="397" t="s">
        <v>145</v>
      </c>
      <c r="F3445" s="429" t="s">
        <v>13626</v>
      </c>
      <c r="G3445" s="430">
        <v>90100</v>
      </c>
      <c r="H3445" s="431" t="s">
        <v>7057</v>
      </c>
      <c r="I3445" s="430" t="s">
        <v>1164</v>
      </c>
      <c r="J3445" s="396"/>
      <c r="K3445" s="432">
        <v>12.08</v>
      </c>
      <c r="L3445" s="396" t="s">
        <v>147</v>
      </c>
    </row>
    <row r="3446" spans="1:12">
      <c r="A3446" s="396"/>
      <c r="B3446" s="396"/>
      <c r="C3446" s="396"/>
      <c r="D3446" s="396" t="s">
        <v>543</v>
      </c>
      <c r="E3446" s="397" t="s">
        <v>145</v>
      </c>
      <c r="F3446" s="429" t="s">
        <v>13626</v>
      </c>
      <c r="G3446" s="430">
        <v>102323</v>
      </c>
      <c r="H3446" s="431" t="s">
        <v>7112</v>
      </c>
      <c r="I3446" s="430" t="s">
        <v>1164</v>
      </c>
      <c r="J3446" s="396"/>
      <c r="K3446" s="432">
        <v>15.11</v>
      </c>
      <c r="L3446" s="396" t="s">
        <v>147</v>
      </c>
    </row>
    <row r="3447" spans="1:12">
      <c r="A3447" s="396"/>
      <c r="B3447" s="396"/>
      <c r="C3447" s="396"/>
      <c r="D3447" s="396" t="s">
        <v>411</v>
      </c>
      <c r="E3447" s="397" t="s">
        <v>145</v>
      </c>
      <c r="F3447" s="429" t="s">
        <v>13626</v>
      </c>
      <c r="G3447" s="430">
        <v>102327</v>
      </c>
      <c r="H3447" s="431" t="s">
        <v>7116</v>
      </c>
      <c r="I3447" s="430" t="s">
        <v>1164</v>
      </c>
      <c r="J3447" s="396"/>
      <c r="K3447" s="432">
        <v>9.52</v>
      </c>
      <c r="L3447" s="396" t="s">
        <v>147</v>
      </c>
    </row>
    <row r="3448" spans="1:12">
      <c r="A3448" s="396"/>
      <c r="B3448" s="396"/>
      <c r="C3448" s="396"/>
      <c r="D3448" s="396" t="s">
        <v>277</v>
      </c>
      <c r="E3448" s="397" t="s">
        <v>145</v>
      </c>
      <c r="F3448" s="429" t="s">
        <v>13626</v>
      </c>
      <c r="G3448" s="430">
        <v>102299</v>
      </c>
      <c r="H3448" s="431" t="s">
        <v>7088</v>
      </c>
      <c r="I3448" s="430" t="s">
        <v>1164</v>
      </c>
      <c r="J3448" s="396"/>
      <c r="K3448" s="432">
        <v>15.79</v>
      </c>
      <c r="L3448" s="396" t="s">
        <v>147</v>
      </c>
    </row>
    <row r="3449" spans="1:12">
      <c r="A3449" s="396"/>
      <c r="B3449" s="396"/>
      <c r="C3449" s="396"/>
      <c r="D3449" s="396" t="s">
        <v>543</v>
      </c>
      <c r="E3449" s="397" t="s">
        <v>145</v>
      </c>
      <c r="F3449" s="429" t="s">
        <v>13626</v>
      </c>
      <c r="G3449" s="430">
        <v>102303</v>
      </c>
      <c r="H3449" s="431" t="s">
        <v>7092</v>
      </c>
      <c r="I3449" s="430" t="s">
        <v>1164</v>
      </c>
      <c r="J3449" s="396"/>
      <c r="K3449" s="432">
        <v>9.9499999999999993</v>
      </c>
      <c r="L3449" s="396" t="s">
        <v>147</v>
      </c>
    </row>
    <row r="3450" spans="1:12">
      <c r="A3450" s="396"/>
      <c r="B3450" s="396"/>
      <c r="C3450" s="396"/>
      <c r="D3450" s="396" t="s">
        <v>543</v>
      </c>
      <c r="E3450" s="397" t="s">
        <v>145</v>
      </c>
      <c r="F3450" s="429" t="s">
        <v>13626</v>
      </c>
      <c r="G3450" s="430">
        <v>90099</v>
      </c>
      <c r="H3450" s="431" t="s">
        <v>7056</v>
      </c>
      <c r="I3450" s="430" t="s">
        <v>1164</v>
      </c>
      <c r="J3450" s="396"/>
      <c r="K3450" s="432">
        <v>14.1</v>
      </c>
      <c r="L3450" s="396" t="s">
        <v>147</v>
      </c>
    </row>
    <row r="3451" spans="1:12">
      <c r="A3451" s="396"/>
      <c r="B3451" s="396"/>
      <c r="C3451" s="396"/>
      <c r="D3451" s="396" t="s">
        <v>543</v>
      </c>
      <c r="E3451" s="397" t="s">
        <v>145</v>
      </c>
      <c r="F3451" s="429" t="s">
        <v>13626</v>
      </c>
      <c r="G3451" s="430">
        <v>102322</v>
      </c>
      <c r="H3451" s="431" t="s">
        <v>7111</v>
      </c>
      <c r="I3451" s="430" t="s">
        <v>1164</v>
      </c>
      <c r="J3451" s="396"/>
      <c r="K3451" s="432">
        <v>17.62</v>
      </c>
      <c r="L3451" s="396" t="s">
        <v>147</v>
      </c>
    </row>
    <row r="3452" spans="1:12">
      <c r="A3452" s="396"/>
      <c r="B3452" s="396"/>
      <c r="C3452" s="396"/>
      <c r="D3452" s="396" t="s">
        <v>543</v>
      </c>
      <c r="E3452" s="397" t="s">
        <v>145</v>
      </c>
      <c r="F3452" s="429" t="s">
        <v>13626</v>
      </c>
      <c r="G3452" s="430">
        <v>102298</v>
      </c>
      <c r="H3452" s="431" t="s">
        <v>7087</v>
      </c>
      <c r="I3452" s="430" t="s">
        <v>1164</v>
      </c>
      <c r="J3452" s="396"/>
      <c r="K3452" s="432">
        <v>18.45</v>
      </c>
      <c r="L3452" s="396" t="s">
        <v>147</v>
      </c>
    </row>
    <row r="3453" spans="1:12">
      <c r="A3453" s="396"/>
      <c r="B3453" s="396"/>
      <c r="C3453" s="396"/>
      <c r="D3453" s="396" t="s">
        <v>543</v>
      </c>
      <c r="E3453" s="397" t="s">
        <v>145</v>
      </c>
      <c r="F3453" s="429" t="s">
        <v>13626</v>
      </c>
      <c r="G3453" s="430">
        <v>102302</v>
      </c>
      <c r="H3453" s="431" t="s">
        <v>7091</v>
      </c>
      <c r="I3453" s="430" t="s">
        <v>1164</v>
      </c>
      <c r="J3453" s="396"/>
      <c r="K3453" s="432">
        <v>11.62</v>
      </c>
      <c r="L3453" s="396" t="s">
        <v>147</v>
      </c>
    </row>
    <row r="3454" spans="1:12">
      <c r="A3454" s="396"/>
      <c r="B3454" s="396"/>
      <c r="C3454" s="396"/>
      <c r="D3454" s="396" t="s">
        <v>1426</v>
      </c>
      <c r="E3454" s="397" t="s">
        <v>145</v>
      </c>
      <c r="F3454" s="429" t="s">
        <v>13626</v>
      </c>
      <c r="G3454" s="430">
        <v>102326</v>
      </c>
      <c r="H3454" s="431" t="s">
        <v>7115</v>
      </c>
      <c r="I3454" s="430" t="s">
        <v>1164</v>
      </c>
      <c r="J3454" s="396"/>
      <c r="K3454" s="432">
        <v>11.1</v>
      </c>
      <c r="L3454" s="396" t="s">
        <v>147</v>
      </c>
    </row>
    <row r="3455" spans="1:12">
      <c r="A3455" s="396"/>
      <c r="B3455" s="396"/>
      <c r="C3455" s="396"/>
      <c r="D3455" s="396" t="s">
        <v>1426</v>
      </c>
      <c r="E3455" s="397" t="s">
        <v>145</v>
      </c>
      <c r="F3455" s="429" t="s">
        <v>13626</v>
      </c>
      <c r="G3455" s="430">
        <v>102314</v>
      </c>
      <c r="H3455" s="431" t="s">
        <v>7103</v>
      </c>
      <c r="I3455" s="430" t="s">
        <v>1164</v>
      </c>
      <c r="J3455" s="396"/>
      <c r="K3455" s="432">
        <v>8.0500000000000007</v>
      </c>
      <c r="L3455" s="396" t="s">
        <v>147</v>
      </c>
    </row>
    <row r="3456" spans="1:12">
      <c r="A3456" s="396"/>
      <c r="B3456" s="396"/>
      <c r="C3456" s="396"/>
      <c r="D3456" s="396" t="s">
        <v>1426</v>
      </c>
      <c r="E3456" s="397" t="s">
        <v>145</v>
      </c>
      <c r="F3456" s="429" t="s">
        <v>13626</v>
      </c>
      <c r="G3456" s="430">
        <v>102312</v>
      </c>
      <c r="H3456" s="431" t="s">
        <v>7101</v>
      </c>
      <c r="I3456" s="430" t="s">
        <v>1164</v>
      </c>
      <c r="J3456" s="396"/>
      <c r="K3456" s="432">
        <v>10.29</v>
      </c>
      <c r="L3456" s="396" t="s">
        <v>147</v>
      </c>
    </row>
    <row r="3457" spans="1:12">
      <c r="A3457" s="396"/>
      <c r="B3457" s="396"/>
      <c r="C3457" s="396"/>
      <c r="D3457" s="396" t="s">
        <v>1426</v>
      </c>
      <c r="E3457" s="397" t="s">
        <v>145</v>
      </c>
      <c r="F3457" s="429" t="s">
        <v>13626</v>
      </c>
      <c r="G3457" s="430">
        <v>102288</v>
      </c>
      <c r="H3457" s="431" t="s">
        <v>7077</v>
      </c>
      <c r="I3457" s="430" t="s">
        <v>1164</v>
      </c>
      <c r="J3457" s="396"/>
      <c r="K3457" s="432">
        <v>10.78</v>
      </c>
      <c r="L3457" s="396" t="s">
        <v>147</v>
      </c>
    </row>
    <row r="3458" spans="1:12">
      <c r="A3458" s="396"/>
      <c r="B3458" s="396"/>
      <c r="C3458" s="396"/>
      <c r="D3458" s="396" t="s">
        <v>1426</v>
      </c>
      <c r="E3458" s="397" t="s">
        <v>145</v>
      </c>
      <c r="F3458" s="429" t="s">
        <v>13626</v>
      </c>
      <c r="G3458" s="430">
        <v>90087</v>
      </c>
      <c r="H3458" s="431" t="s">
        <v>7049</v>
      </c>
      <c r="I3458" s="430" t="s">
        <v>1164</v>
      </c>
      <c r="J3458" s="396"/>
      <c r="K3458" s="432">
        <v>8.23</v>
      </c>
      <c r="L3458" s="396" t="s">
        <v>147</v>
      </c>
    </row>
    <row r="3459" spans="1:12">
      <c r="A3459" s="396"/>
      <c r="B3459" s="396"/>
      <c r="C3459" s="396"/>
      <c r="D3459" s="396" t="s">
        <v>1426</v>
      </c>
      <c r="E3459" s="397" t="s">
        <v>145</v>
      </c>
      <c r="F3459" s="429" t="s">
        <v>13626</v>
      </c>
      <c r="G3459" s="430">
        <v>102308</v>
      </c>
      <c r="H3459" s="431" t="s">
        <v>7097</v>
      </c>
      <c r="I3459" s="430" t="s">
        <v>1164</v>
      </c>
      <c r="J3459" s="396"/>
      <c r="K3459" s="432">
        <v>11.01</v>
      </c>
      <c r="L3459" s="396" t="s">
        <v>147</v>
      </c>
    </row>
    <row r="3460" spans="1:12">
      <c r="A3460" s="396"/>
      <c r="B3460" s="396"/>
      <c r="C3460" s="396"/>
      <c r="D3460" s="396" t="s">
        <v>1426</v>
      </c>
      <c r="E3460" s="397" t="s">
        <v>145</v>
      </c>
      <c r="F3460" s="429" t="s">
        <v>13626</v>
      </c>
      <c r="G3460" s="430">
        <v>90084</v>
      </c>
      <c r="H3460" s="431" t="s">
        <v>7047</v>
      </c>
      <c r="I3460" s="430" t="s">
        <v>1164</v>
      </c>
      <c r="J3460" s="396"/>
      <c r="K3460" s="432">
        <v>8.81</v>
      </c>
      <c r="L3460" s="396" t="s">
        <v>147</v>
      </c>
    </row>
    <row r="3461" spans="1:12">
      <c r="A3461" s="396"/>
      <c r="B3461" s="396"/>
      <c r="C3461" s="396"/>
      <c r="D3461" s="396" t="s">
        <v>1426</v>
      </c>
      <c r="E3461" s="397" t="s">
        <v>145</v>
      </c>
      <c r="F3461" s="429" t="s">
        <v>13626</v>
      </c>
      <c r="G3461" s="430">
        <v>102284</v>
      </c>
      <c r="H3461" s="431" t="s">
        <v>7073</v>
      </c>
      <c r="I3461" s="430" t="s">
        <v>1164</v>
      </c>
      <c r="J3461" s="396"/>
      <c r="K3461" s="432">
        <v>11.52</v>
      </c>
      <c r="L3461" s="396" t="s">
        <v>147</v>
      </c>
    </row>
    <row r="3462" spans="1:12">
      <c r="A3462" s="396"/>
      <c r="B3462" s="396"/>
      <c r="C3462" s="396"/>
      <c r="D3462" s="396" t="s">
        <v>1426</v>
      </c>
      <c r="E3462" s="397" t="s">
        <v>145</v>
      </c>
      <c r="F3462" s="429" t="s">
        <v>13626</v>
      </c>
      <c r="G3462" s="430">
        <v>102325</v>
      </c>
      <c r="H3462" s="431" t="s">
        <v>7114</v>
      </c>
      <c r="I3462" s="430" t="s">
        <v>1164</v>
      </c>
      <c r="J3462" s="396"/>
      <c r="K3462" s="432">
        <v>13.65</v>
      </c>
      <c r="L3462" s="396" t="s">
        <v>147</v>
      </c>
    </row>
    <row r="3463" spans="1:12">
      <c r="A3463" s="396"/>
      <c r="B3463" s="396"/>
      <c r="C3463" s="396"/>
      <c r="D3463" s="396" t="s">
        <v>1426</v>
      </c>
      <c r="E3463" s="397" t="s">
        <v>145</v>
      </c>
      <c r="F3463" s="429" t="s">
        <v>13626</v>
      </c>
      <c r="G3463" s="430">
        <v>102329</v>
      </c>
      <c r="H3463" s="431" t="s">
        <v>7118</v>
      </c>
      <c r="I3463" s="430" t="s">
        <v>1164</v>
      </c>
      <c r="J3463" s="396"/>
      <c r="K3463" s="432">
        <v>8.6</v>
      </c>
      <c r="L3463" s="396" t="s">
        <v>147</v>
      </c>
    </row>
    <row r="3464" spans="1:12">
      <c r="A3464" s="396"/>
      <c r="B3464" s="396"/>
      <c r="C3464" s="396"/>
      <c r="D3464" s="396" t="s">
        <v>2002</v>
      </c>
      <c r="E3464" s="397" t="s">
        <v>145</v>
      </c>
      <c r="F3464" s="429" t="s">
        <v>13849</v>
      </c>
      <c r="G3464" s="430">
        <v>102301</v>
      </c>
      <c r="H3464" s="431" t="s">
        <v>7090</v>
      </c>
      <c r="I3464" s="430" t="s">
        <v>1164</v>
      </c>
      <c r="J3464" s="396"/>
      <c r="K3464" s="432">
        <v>14.29</v>
      </c>
      <c r="L3464" s="396" t="s">
        <v>147</v>
      </c>
    </row>
    <row r="3465" spans="1:12">
      <c r="A3465" s="396"/>
      <c r="B3465" s="396"/>
      <c r="C3465" s="396"/>
      <c r="D3465" s="396" t="s">
        <v>2002</v>
      </c>
      <c r="E3465" s="397" t="s">
        <v>145</v>
      </c>
      <c r="F3465" s="429" t="s">
        <v>13849</v>
      </c>
      <c r="G3465" s="430">
        <v>102305</v>
      </c>
      <c r="H3465" s="431" t="s">
        <v>7094</v>
      </c>
      <c r="I3465" s="430" t="s">
        <v>1164</v>
      </c>
      <c r="J3465" s="396"/>
      <c r="K3465" s="432">
        <v>9</v>
      </c>
      <c r="L3465" s="396" t="s">
        <v>147</v>
      </c>
    </row>
    <row r="3466" spans="1:12">
      <c r="A3466" s="396"/>
      <c r="B3466" s="396"/>
      <c r="C3466" s="396"/>
      <c r="D3466" s="396" t="s">
        <v>2002</v>
      </c>
      <c r="E3466" s="397" t="s">
        <v>145</v>
      </c>
      <c r="F3466" s="429" t="s">
        <v>13849</v>
      </c>
      <c r="G3466" s="430">
        <v>90101</v>
      </c>
      <c r="H3466" s="431" t="s">
        <v>7058</v>
      </c>
      <c r="I3466" s="430" t="s">
        <v>1164</v>
      </c>
      <c r="J3466" s="396"/>
      <c r="K3466" s="432">
        <v>11.93</v>
      </c>
      <c r="L3466" s="396" t="s">
        <v>147</v>
      </c>
    </row>
    <row r="3467" spans="1:12">
      <c r="A3467" s="396"/>
      <c r="B3467" s="396"/>
      <c r="C3467" s="396"/>
      <c r="D3467" s="396" t="s">
        <v>2002</v>
      </c>
      <c r="E3467" s="397" t="s">
        <v>145</v>
      </c>
      <c r="F3467" s="429" t="s">
        <v>13849</v>
      </c>
      <c r="G3467" s="430">
        <v>102324</v>
      </c>
      <c r="H3467" s="431" t="s">
        <v>7113</v>
      </c>
      <c r="I3467" s="430" t="s">
        <v>1164</v>
      </c>
      <c r="J3467" s="396"/>
      <c r="K3467" s="432">
        <v>14.92</v>
      </c>
      <c r="L3467" s="396" t="s">
        <v>147</v>
      </c>
    </row>
    <row r="3468" spans="1:12">
      <c r="A3468" s="396"/>
      <c r="B3468" s="396"/>
      <c r="C3468" s="396"/>
      <c r="D3468" s="396" t="s">
        <v>2002</v>
      </c>
      <c r="E3468" s="397" t="s">
        <v>145</v>
      </c>
      <c r="F3468" s="429" t="s">
        <v>13849</v>
      </c>
      <c r="G3468" s="430">
        <v>102300</v>
      </c>
      <c r="H3468" s="431" t="s">
        <v>7089</v>
      </c>
      <c r="I3468" s="430" t="s">
        <v>1164</v>
      </c>
      <c r="J3468" s="396"/>
      <c r="K3468" s="432">
        <v>15.61</v>
      </c>
      <c r="L3468" s="396" t="s">
        <v>147</v>
      </c>
    </row>
    <row r="3469" spans="1:12">
      <c r="A3469" s="396"/>
      <c r="B3469" s="396"/>
      <c r="C3469" s="396"/>
      <c r="D3469" s="396" t="s">
        <v>1306</v>
      </c>
      <c r="E3469" s="397" t="s">
        <v>145</v>
      </c>
      <c r="F3469" s="429" t="s">
        <v>12889</v>
      </c>
      <c r="G3469" s="430">
        <v>90102</v>
      </c>
      <c r="H3469" s="431" t="s">
        <v>7059</v>
      </c>
      <c r="I3469" s="430" t="s">
        <v>1164</v>
      </c>
      <c r="J3469" s="396"/>
      <c r="K3469" s="432">
        <v>10.92</v>
      </c>
      <c r="L3469" s="396" t="s">
        <v>147</v>
      </c>
    </row>
    <row r="3470" spans="1:12">
      <c r="A3470" s="396"/>
      <c r="B3470" s="396"/>
      <c r="C3470" s="396"/>
      <c r="D3470" s="396" t="s">
        <v>1306</v>
      </c>
      <c r="E3470" s="397" t="s">
        <v>145</v>
      </c>
      <c r="F3470" s="429" t="s">
        <v>12889</v>
      </c>
      <c r="G3470" s="430">
        <v>102328</v>
      </c>
      <c r="H3470" s="431" t="s">
        <v>7117</v>
      </c>
      <c r="I3470" s="430" t="s">
        <v>1164</v>
      </c>
      <c r="J3470" s="396"/>
      <c r="K3470" s="432">
        <v>9.4</v>
      </c>
      <c r="L3470" s="396" t="s">
        <v>147</v>
      </c>
    </row>
    <row r="3471" spans="1:12">
      <c r="A3471" s="396"/>
      <c r="B3471" s="396"/>
      <c r="C3471" s="396"/>
      <c r="D3471" s="396" t="s">
        <v>1930</v>
      </c>
      <c r="E3471" s="397" t="s">
        <v>145</v>
      </c>
      <c r="F3471" s="429" t="s">
        <v>12976</v>
      </c>
      <c r="G3471" s="430">
        <v>102304</v>
      </c>
      <c r="H3471" s="431" t="s">
        <v>7093</v>
      </c>
      <c r="I3471" s="430" t="s">
        <v>1164</v>
      </c>
      <c r="J3471" s="396"/>
      <c r="K3471" s="432">
        <v>9.83</v>
      </c>
      <c r="L3471" s="396" t="s">
        <v>147</v>
      </c>
    </row>
    <row r="3472" spans="1:12">
      <c r="A3472" s="396"/>
      <c r="B3472" s="396"/>
      <c r="C3472" s="396"/>
      <c r="D3472" s="396" t="s">
        <v>1930</v>
      </c>
      <c r="E3472" s="397" t="s">
        <v>145</v>
      </c>
      <c r="F3472" s="429" t="s">
        <v>12976</v>
      </c>
      <c r="G3472" s="430">
        <v>102295</v>
      </c>
      <c r="H3472" s="431" t="s">
        <v>7084</v>
      </c>
      <c r="I3472" s="430" t="s">
        <v>1164</v>
      </c>
      <c r="J3472" s="396"/>
      <c r="K3472" s="432">
        <v>7.05</v>
      </c>
      <c r="L3472" s="396" t="s">
        <v>147</v>
      </c>
    </row>
    <row r="3473" spans="1:12">
      <c r="A3473" s="396"/>
      <c r="B3473" s="396"/>
      <c r="C3473" s="396"/>
      <c r="D3473" s="396" t="s">
        <v>3968</v>
      </c>
      <c r="E3473" s="397" t="s">
        <v>145</v>
      </c>
      <c r="F3473" s="429" t="s">
        <v>13086</v>
      </c>
      <c r="G3473" s="430">
        <v>102281</v>
      </c>
      <c r="H3473" s="431" t="s">
        <v>7070</v>
      </c>
      <c r="I3473" s="430" t="s">
        <v>1164</v>
      </c>
      <c r="J3473" s="396"/>
      <c r="K3473" s="432">
        <v>5.39</v>
      </c>
      <c r="L3473" s="396" t="s">
        <v>147</v>
      </c>
    </row>
    <row r="3474" spans="1:12">
      <c r="A3474" s="396"/>
      <c r="B3474" s="396"/>
      <c r="C3474" s="396"/>
      <c r="D3474" s="396" t="s">
        <v>3968</v>
      </c>
      <c r="E3474" s="397" t="s">
        <v>145</v>
      </c>
      <c r="F3474" s="429" t="s">
        <v>13086</v>
      </c>
      <c r="G3474" s="430">
        <v>102311</v>
      </c>
      <c r="H3474" s="431" t="s">
        <v>7100</v>
      </c>
      <c r="I3474" s="430" t="s">
        <v>1164</v>
      </c>
      <c r="J3474" s="396"/>
      <c r="K3474" s="432">
        <v>10.71</v>
      </c>
      <c r="L3474" s="396" t="s">
        <v>147</v>
      </c>
    </row>
    <row r="3475" spans="1:12">
      <c r="A3475" s="396"/>
      <c r="B3475" s="396"/>
      <c r="C3475" s="396"/>
      <c r="D3475" s="396" t="s">
        <v>3968</v>
      </c>
      <c r="E3475" s="397" t="s">
        <v>145</v>
      </c>
      <c r="F3475" s="429" t="s">
        <v>13086</v>
      </c>
      <c r="G3475" s="430">
        <v>102319</v>
      </c>
      <c r="H3475" s="431" t="s">
        <v>7108</v>
      </c>
      <c r="I3475" s="430" t="s">
        <v>1164</v>
      </c>
      <c r="J3475" s="396"/>
      <c r="K3475" s="432">
        <v>6.74</v>
      </c>
      <c r="L3475" s="396" t="s">
        <v>147</v>
      </c>
    </row>
    <row r="3476" spans="1:12">
      <c r="A3476" s="396"/>
      <c r="B3476" s="396"/>
      <c r="C3476" s="396"/>
      <c r="D3476" s="396" t="s">
        <v>3968</v>
      </c>
      <c r="E3476" s="397" t="s">
        <v>145</v>
      </c>
      <c r="F3476" s="429" t="s">
        <v>13086</v>
      </c>
      <c r="G3476" s="430">
        <v>102287</v>
      </c>
      <c r="H3476" s="431" t="s">
        <v>7076</v>
      </c>
      <c r="I3476" s="430" t="s">
        <v>1164</v>
      </c>
      <c r="J3476" s="396"/>
      <c r="K3476" s="432">
        <v>11.2</v>
      </c>
      <c r="L3476" s="396" t="s">
        <v>147</v>
      </c>
    </row>
    <row r="3477" spans="1:12">
      <c r="A3477" s="396"/>
      <c r="B3477" s="396"/>
      <c r="C3477" s="396"/>
      <c r="D3477" s="396" t="s">
        <v>1819</v>
      </c>
      <c r="E3477" s="397" t="s">
        <v>145</v>
      </c>
      <c r="F3477" s="429" t="s">
        <v>13452</v>
      </c>
      <c r="G3477" s="430">
        <v>102316</v>
      </c>
      <c r="H3477" s="431" t="s">
        <v>7105</v>
      </c>
      <c r="I3477" s="430" t="s">
        <v>1164</v>
      </c>
      <c r="J3477" s="396"/>
      <c r="K3477" s="432">
        <v>6.93</v>
      </c>
      <c r="L3477" s="396" t="s">
        <v>147</v>
      </c>
    </row>
    <row r="3478" spans="1:12">
      <c r="A3478" s="396"/>
      <c r="B3478" s="396"/>
      <c r="C3478" s="396"/>
      <c r="D3478" s="396" t="s">
        <v>1819</v>
      </c>
      <c r="E3478" s="397" t="s">
        <v>145</v>
      </c>
      <c r="F3478" s="429" t="s">
        <v>13452</v>
      </c>
      <c r="G3478" s="430">
        <v>102292</v>
      </c>
      <c r="H3478" s="431" t="s">
        <v>7081</v>
      </c>
      <c r="I3478" s="430" t="s">
        <v>1164</v>
      </c>
      <c r="J3478" s="396"/>
      <c r="K3478" s="432">
        <v>7.25</v>
      </c>
      <c r="L3478" s="396" t="s">
        <v>147</v>
      </c>
    </row>
    <row r="3479" spans="1:12">
      <c r="A3479" s="396"/>
      <c r="B3479" s="396"/>
      <c r="C3479" s="396"/>
      <c r="D3479" s="396" t="s">
        <v>1819</v>
      </c>
      <c r="E3479" s="397" t="s">
        <v>145</v>
      </c>
      <c r="F3479" s="429" t="s">
        <v>13452</v>
      </c>
      <c r="G3479" s="430">
        <v>90092</v>
      </c>
      <c r="H3479" s="431" t="s">
        <v>7052</v>
      </c>
      <c r="I3479" s="430" t="s">
        <v>1164</v>
      </c>
      <c r="J3479" s="396"/>
      <c r="K3479" s="432">
        <v>5.55</v>
      </c>
      <c r="L3479" s="396" t="s">
        <v>147</v>
      </c>
    </row>
    <row r="3480" spans="1:12">
      <c r="A3480" s="396"/>
      <c r="B3480" s="396"/>
      <c r="C3480" s="396"/>
      <c r="D3480" s="396" t="s">
        <v>1819</v>
      </c>
      <c r="E3480" s="397" t="s">
        <v>145</v>
      </c>
      <c r="F3480" s="429" t="s">
        <v>13452</v>
      </c>
      <c r="G3480" s="430">
        <v>102278</v>
      </c>
      <c r="H3480" s="431" t="s">
        <v>7067</v>
      </c>
      <c r="I3480" s="430" t="s">
        <v>1164</v>
      </c>
      <c r="J3480" s="396"/>
      <c r="K3480" s="432">
        <v>8.56</v>
      </c>
      <c r="L3480" s="396" t="s">
        <v>147</v>
      </c>
    </row>
    <row r="3481" spans="1:12">
      <c r="A3481" s="396"/>
      <c r="B3481" s="396"/>
      <c r="C3481" s="396"/>
      <c r="D3481" s="396" t="s">
        <v>1819</v>
      </c>
      <c r="E3481" s="397" t="s">
        <v>145</v>
      </c>
      <c r="F3481" s="429" t="s">
        <v>13452</v>
      </c>
      <c r="G3481" s="430">
        <v>90094</v>
      </c>
      <c r="H3481" s="431" t="s">
        <v>7053</v>
      </c>
      <c r="I3481" s="430" t="s">
        <v>1164</v>
      </c>
      <c r="J3481" s="396"/>
      <c r="K3481" s="432">
        <v>5.24</v>
      </c>
      <c r="L3481" s="396" t="s">
        <v>147</v>
      </c>
    </row>
    <row r="3482" spans="1:12">
      <c r="A3482" s="396"/>
      <c r="B3482" s="396"/>
      <c r="C3482" s="396"/>
      <c r="D3482" s="396" t="s">
        <v>1819</v>
      </c>
      <c r="E3482" s="397" t="s">
        <v>145</v>
      </c>
      <c r="F3482" s="429" t="s">
        <v>13452</v>
      </c>
      <c r="G3482" s="430">
        <v>102309</v>
      </c>
      <c r="H3482" s="431" t="s">
        <v>7098</v>
      </c>
      <c r="I3482" s="430" t="s">
        <v>1164</v>
      </c>
      <c r="J3482" s="396"/>
      <c r="K3482" s="432">
        <v>10.41</v>
      </c>
      <c r="L3482" s="396" t="s">
        <v>147</v>
      </c>
    </row>
    <row r="3483" spans="1:12">
      <c r="A3483" s="396"/>
      <c r="B3483" s="396"/>
      <c r="C3483" s="396"/>
      <c r="D3483" s="396" t="s">
        <v>1930</v>
      </c>
      <c r="E3483" s="397" t="s">
        <v>145</v>
      </c>
      <c r="F3483" s="429" t="s">
        <v>12976</v>
      </c>
      <c r="G3483" s="430">
        <v>102285</v>
      </c>
      <c r="H3483" s="431" t="s">
        <v>7074</v>
      </c>
      <c r="I3483" s="430" t="s">
        <v>1164</v>
      </c>
      <c r="J3483" s="396"/>
      <c r="K3483" s="432">
        <v>10.89</v>
      </c>
      <c r="L3483" s="396" t="s">
        <v>147</v>
      </c>
    </row>
    <row r="3484" spans="1:12">
      <c r="A3484" s="396"/>
      <c r="B3484" s="396"/>
      <c r="C3484" s="396"/>
      <c r="D3484" s="396" t="s">
        <v>1930</v>
      </c>
      <c r="E3484" s="397" t="s">
        <v>145</v>
      </c>
      <c r="F3484" s="429" t="s">
        <v>12976</v>
      </c>
      <c r="G3484" s="430">
        <v>90095</v>
      </c>
      <c r="H3484" s="431" t="s">
        <v>7054</v>
      </c>
      <c r="I3484" s="430" t="s">
        <v>1164</v>
      </c>
      <c r="J3484" s="396"/>
      <c r="K3484" s="432">
        <v>5.18</v>
      </c>
      <c r="L3484" s="396" t="s">
        <v>147</v>
      </c>
    </row>
    <row r="3485" spans="1:12">
      <c r="A3485" s="396"/>
      <c r="B3485" s="396"/>
      <c r="C3485" s="396"/>
      <c r="D3485" s="396" t="s">
        <v>3968</v>
      </c>
      <c r="E3485" s="397" t="s">
        <v>145</v>
      </c>
      <c r="F3485" s="429" t="s">
        <v>13086</v>
      </c>
      <c r="G3485" s="430">
        <v>102320</v>
      </c>
      <c r="H3485" s="431" t="s">
        <v>7109</v>
      </c>
      <c r="I3485" s="430" t="s">
        <v>1164</v>
      </c>
      <c r="J3485" s="396"/>
      <c r="K3485" s="432">
        <v>6.49</v>
      </c>
      <c r="L3485" s="396" t="s">
        <v>147</v>
      </c>
    </row>
    <row r="3486" spans="1:12">
      <c r="A3486" s="396"/>
      <c r="B3486" s="396"/>
      <c r="C3486" s="396"/>
      <c r="D3486" s="396" t="s">
        <v>3968</v>
      </c>
      <c r="E3486" s="397" t="s">
        <v>145</v>
      </c>
      <c r="F3486" s="429" t="s">
        <v>13086</v>
      </c>
      <c r="G3486" s="430">
        <v>102296</v>
      </c>
      <c r="H3486" s="431" t="s">
        <v>7085</v>
      </c>
      <c r="I3486" s="430" t="s">
        <v>1164</v>
      </c>
      <c r="J3486" s="396"/>
      <c r="K3486" s="432">
        <v>6.79</v>
      </c>
      <c r="L3486" s="396" t="s">
        <v>147</v>
      </c>
    </row>
    <row r="3487" spans="1:12">
      <c r="A3487" s="396"/>
      <c r="B3487" s="396"/>
      <c r="C3487" s="396"/>
      <c r="D3487" s="396" t="s">
        <v>3968</v>
      </c>
      <c r="E3487" s="397" t="s">
        <v>145</v>
      </c>
      <c r="F3487" s="429" t="s">
        <v>13086</v>
      </c>
      <c r="G3487" s="430">
        <v>90086</v>
      </c>
      <c r="H3487" s="431" t="s">
        <v>7048</v>
      </c>
      <c r="I3487" s="430" t="s">
        <v>1164</v>
      </c>
      <c r="J3487" s="396"/>
      <c r="K3487" s="432">
        <v>8.32</v>
      </c>
      <c r="L3487" s="396" t="s">
        <v>147</v>
      </c>
    </row>
    <row r="3488" spans="1:12">
      <c r="A3488" s="396"/>
      <c r="B3488" s="396"/>
      <c r="C3488" s="396"/>
      <c r="D3488" s="396" t="s">
        <v>3968</v>
      </c>
      <c r="E3488" s="397" t="s">
        <v>145</v>
      </c>
      <c r="F3488" s="429" t="s">
        <v>13086</v>
      </c>
      <c r="G3488" s="430">
        <v>102277</v>
      </c>
      <c r="H3488" s="431" t="s">
        <v>7066</v>
      </c>
      <c r="I3488" s="430" t="s">
        <v>1164</v>
      </c>
      <c r="J3488" s="396"/>
      <c r="K3488" s="432">
        <v>8.09</v>
      </c>
      <c r="L3488" s="396" t="s">
        <v>147</v>
      </c>
    </row>
    <row r="3489" spans="1:12">
      <c r="A3489" s="396"/>
      <c r="B3489" s="396"/>
      <c r="C3489" s="396"/>
      <c r="D3489" s="396" t="s">
        <v>2002</v>
      </c>
      <c r="E3489" s="397" t="s">
        <v>145</v>
      </c>
      <c r="F3489" s="429" t="s">
        <v>13849</v>
      </c>
      <c r="G3489" s="430">
        <v>102286</v>
      </c>
      <c r="H3489" s="431" t="s">
        <v>7075</v>
      </c>
      <c r="I3489" s="430" t="s">
        <v>1164</v>
      </c>
      <c r="J3489" s="396"/>
      <c r="K3489" s="432">
        <v>10.58</v>
      </c>
      <c r="L3489" s="396" t="s">
        <v>147</v>
      </c>
    </row>
    <row r="3490" spans="1:12">
      <c r="A3490" s="396"/>
      <c r="B3490" s="396"/>
      <c r="C3490" s="396"/>
      <c r="D3490" s="396" t="s">
        <v>2002</v>
      </c>
      <c r="E3490" s="397" t="s">
        <v>145</v>
      </c>
      <c r="F3490" s="429" t="s">
        <v>13849</v>
      </c>
      <c r="G3490" s="430">
        <v>90098</v>
      </c>
      <c r="H3490" s="431" t="s">
        <v>7055</v>
      </c>
      <c r="I3490" s="430" t="s">
        <v>1164</v>
      </c>
      <c r="J3490" s="396"/>
      <c r="K3490" s="432">
        <v>5.08</v>
      </c>
      <c r="L3490" s="396" t="s">
        <v>147</v>
      </c>
    </row>
    <row r="3491" spans="1:12">
      <c r="A3491" s="396"/>
      <c r="B3491" s="396"/>
      <c r="C3491" s="396"/>
      <c r="D3491" s="396" t="s">
        <v>2002</v>
      </c>
      <c r="E3491" s="397" t="s">
        <v>145</v>
      </c>
      <c r="F3491" s="429" t="s">
        <v>13849</v>
      </c>
      <c r="G3491" s="430">
        <v>102313</v>
      </c>
      <c r="H3491" s="431" t="s">
        <v>7102</v>
      </c>
      <c r="I3491" s="430" t="s">
        <v>1164</v>
      </c>
      <c r="J3491" s="396"/>
      <c r="K3491" s="432">
        <v>10.09</v>
      </c>
      <c r="L3491" s="396" t="s">
        <v>147</v>
      </c>
    </row>
    <row r="3492" spans="1:12">
      <c r="A3492" s="396"/>
      <c r="B3492" s="396"/>
      <c r="C3492" s="396"/>
      <c r="D3492" s="396" t="s">
        <v>2002</v>
      </c>
      <c r="E3492" s="397" t="s">
        <v>145</v>
      </c>
      <c r="F3492" s="429" t="s">
        <v>13849</v>
      </c>
      <c r="G3492" s="430">
        <v>102321</v>
      </c>
      <c r="H3492" s="431" t="s">
        <v>7110</v>
      </c>
      <c r="I3492" s="430" t="s">
        <v>1164</v>
      </c>
      <c r="J3492" s="396"/>
      <c r="K3492" s="432">
        <v>6.35</v>
      </c>
      <c r="L3492" s="396" t="s">
        <v>147</v>
      </c>
    </row>
    <row r="3493" spans="1:12">
      <c r="A3493" s="396"/>
      <c r="B3493" s="396"/>
      <c r="C3493" s="396"/>
      <c r="D3493" s="396" t="s">
        <v>2002</v>
      </c>
      <c r="E3493" s="397" t="s">
        <v>145</v>
      </c>
      <c r="F3493" s="429" t="s">
        <v>13849</v>
      </c>
      <c r="G3493" s="430">
        <v>102289</v>
      </c>
      <c r="H3493" s="431" t="s">
        <v>7078</v>
      </c>
      <c r="I3493" s="430" t="s">
        <v>1164</v>
      </c>
      <c r="J3493" s="396"/>
      <c r="K3493" s="432">
        <v>10.56</v>
      </c>
      <c r="L3493" s="396" t="s">
        <v>147</v>
      </c>
    </row>
    <row r="3494" spans="1:12">
      <c r="A3494" s="396"/>
      <c r="B3494" s="396"/>
      <c r="C3494" s="396"/>
      <c r="D3494" s="396" t="s">
        <v>2002</v>
      </c>
      <c r="E3494" s="397" t="s">
        <v>145</v>
      </c>
      <c r="F3494" s="429" t="s">
        <v>13849</v>
      </c>
      <c r="G3494" s="430">
        <v>102297</v>
      </c>
      <c r="H3494" s="431" t="s">
        <v>7086</v>
      </c>
      <c r="I3494" s="430" t="s">
        <v>1164</v>
      </c>
      <c r="J3494" s="396"/>
      <c r="K3494" s="432">
        <v>6.64</v>
      </c>
      <c r="L3494" s="396" t="s">
        <v>147</v>
      </c>
    </row>
    <row r="3495" spans="1:12">
      <c r="A3495" s="396"/>
      <c r="B3495" s="396"/>
      <c r="C3495" s="396"/>
      <c r="D3495" s="396" t="s">
        <v>2002</v>
      </c>
      <c r="E3495" s="397" t="s">
        <v>145</v>
      </c>
      <c r="F3495" s="429" t="s">
        <v>13849</v>
      </c>
      <c r="G3495" s="430">
        <v>102280</v>
      </c>
      <c r="H3495" s="431" t="s">
        <v>7069</v>
      </c>
      <c r="I3495" s="430" t="s">
        <v>1164</v>
      </c>
      <c r="J3495" s="396"/>
      <c r="K3495" s="432">
        <v>5.0999999999999996</v>
      </c>
      <c r="L3495" s="396" t="s">
        <v>147</v>
      </c>
    </row>
    <row r="3496" spans="1:12">
      <c r="A3496" s="396"/>
      <c r="B3496" s="396"/>
      <c r="C3496" s="396"/>
      <c r="D3496" s="396" t="s">
        <v>2002</v>
      </c>
      <c r="E3496" s="397" t="s">
        <v>145</v>
      </c>
      <c r="F3496" s="429" t="s">
        <v>13849</v>
      </c>
      <c r="G3496" s="430">
        <v>102294</v>
      </c>
      <c r="H3496" s="431" t="s">
        <v>7083</v>
      </c>
      <c r="I3496" s="430" t="s">
        <v>1164</v>
      </c>
      <c r="J3496" s="396"/>
      <c r="K3496" s="432">
        <v>6.66</v>
      </c>
      <c r="L3496" s="396" t="s">
        <v>147</v>
      </c>
    </row>
    <row r="3497" spans="1:12">
      <c r="A3497" s="396"/>
      <c r="B3497" s="396"/>
      <c r="C3497" s="396"/>
      <c r="D3497" s="396" t="s">
        <v>2002</v>
      </c>
      <c r="E3497" s="397" t="s">
        <v>145</v>
      </c>
      <c r="F3497" s="429" t="s">
        <v>13849</v>
      </c>
      <c r="G3497" s="430">
        <v>90090</v>
      </c>
      <c r="H3497" s="431" t="s">
        <v>7050</v>
      </c>
      <c r="I3497" s="430" t="s">
        <v>1164</v>
      </c>
      <c r="J3497" s="396"/>
      <c r="K3497" s="432">
        <v>8.07</v>
      </c>
      <c r="L3497" s="396" t="s">
        <v>147</v>
      </c>
    </row>
    <row r="3498" spans="1:12">
      <c r="A3498" s="396"/>
      <c r="B3498" s="396"/>
      <c r="C3498" s="396"/>
      <c r="D3498" s="396" t="s">
        <v>2002</v>
      </c>
      <c r="E3498" s="397" t="s">
        <v>145</v>
      </c>
      <c r="F3498" s="429" t="s">
        <v>13849</v>
      </c>
      <c r="G3498" s="430">
        <v>102317</v>
      </c>
      <c r="H3498" s="431" t="s">
        <v>7106</v>
      </c>
      <c r="I3498" s="430" t="s">
        <v>1164</v>
      </c>
      <c r="J3498" s="396"/>
      <c r="K3498" s="432">
        <v>6.56</v>
      </c>
      <c r="L3498" s="396" t="s">
        <v>147</v>
      </c>
    </row>
    <row r="3499" spans="1:12">
      <c r="A3499" s="396"/>
      <c r="B3499" s="396"/>
      <c r="C3499" s="396"/>
      <c r="D3499" s="396" t="s">
        <v>2002</v>
      </c>
      <c r="E3499" s="397" t="s">
        <v>145</v>
      </c>
      <c r="F3499" s="429" t="s">
        <v>13849</v>
      </c>
      <c r="G3499" s="430">
        <v>102293</v>
      </c>
      <c r="H3499" s="431" t="s">
        <v>7082</v>
      </c>
      <c r="I3499" s="430" t="s">
        <v>1164</v>
      </c>
      <c r="J3499" s="396"/>
      <c r="K3499" s="432">
        <v>6.86</v>
      </c>
      <c r="L3499" s="396" t="s">
        <v>147</v>
      </c>
    </row>
    <row r="3500" spans="1:12">
      <c r="A3500" s="396"/>
      <c r="B3500" s="396"/>
      <c r="C3500" s="396"/>
      <c r="D3500" s="396" t="s">
        <v>2002</v>
      </c>
      <c r="E3500" s="397" t="s">
        <v>145</v>
      </c>
      <c r="F3500" s="429" t="s">
        <v>13849</v>
      </c>
      <c r="G3500" s="430">
        <v>102310</v>
      </c>
      <c r="H3500" s="431" t="s">
        <v>7099</v>
      </c>
      <c r="I3500" s="430" t="s">
        <v>1164</v>
      </c>
      <c r="J3500" s="396"/>
      <c r="K3500" s="432">
        <v>10.11</v>
      </c>
      <c r="L3500" s="396" t="s">
        <v>147</v>
      </c>
    </row>
    <row r="3501" spans="1:12">
      <c r="A3501" s="396"/>
      <c r="B3501" s="396"/>
      <c r="C3501" s="396"/>
      <c r="D3501" s="396" t="s">
        <v>2002</v>
      </c>
      <c r="E3501" s="397" t="s">
        <v>145</v>
      </c>
      <c r="F3501" s="429" t="s">
        <v>13849</v>
      </c>
      <c r="G3501" s="430">
        <v>102318</v>
      </c>
      <c r="H3501" s="431" t="s">
        <v>7107</v>
      </c>
      <c r="I3501" s="430" t="s">
        <v>1164</v>
      </c>
      <c r="J3501" s="396"/>
      <c r="K3501" s="432">
        <v>6.37</v>
      </c>
      <c r="L3501" s="396" t="s">
        <v>147</v>
      </c>
    </row>
    <row r="3502" spans="1:12">
      <c r="A3502" s="396"/>
      <c r="B3502" s="396"/>
      <c r="C3502" s="396"/>
      <c r="D3502" s="396" t="s">
        <v>2002</v>
      </c>
      <c r="E3502" s="397" t="s">
        <v>145</v>
      </c>
      <c r="F3502" s="429" t="s">
        <v>13849</v>
      </c>
      <c r="G3502" s="430">
        <v>90106</v>
      </c>
      <c r="H3502" s="431" t="s">
        <v>7061</v>
      </c>
      <c r="I3502" s="430" t="s">
        <v>1164</v>
      </c>
      <c r="J3502" s="396"/>
      <c r="K3502" s="432">
        <v>7.61</v>
      </c>
      <c r="L3502" s="396" t="s">
        <v>147</v>
      </c>
    </row>
    <row r="3503" spans="1:12">
      <c r="A3503" s="396"/>
      <c r="B3503" s="396"/>
      <c r="C3503" s="396"/>
      <c r="D3503" s="396" t="s">
        <v>2002</v>
      </c>
      <c r="E3503" s="397" t="s">
        <v>145</v>
      </c>
      <c r="F3503" s="429" t="s">
        <v>13849</v>
      </c>
      <c r="G3503" s="430">
        <v>90105</v>
      </c>
      <c r="H3503" s="431" t="s">
        <v>7060</v>
      </c>
      <c r="I3503" s="430" t="s">
        <v>1164</v>
      </c>
      <c r="J3503" s="396"/>
      <c r="K3503" s="432">
        <v>8.35</v>
      </c>
      <c r="L3503" s="396" t="s">
        <v>147</v>
      </c>
    </row>
    <row r="3504" spans="1:12">
      <c r="A3504" s="396"/>
      <c r="B3504" s="396"/>
      <c r="C3504" s="396"/>
      <c r="D3504" s="396" t="s">
        <v>2002</v>
      </c>
      <c r="E3504" s="397" t="s">
        <v>145</v>
      </c>
      <c r="F3504" s="429" t="s">
        <v>13849</v>
      </c>
      <c r="G3504" s="430">
        <v>90108</v>
      </c>
      <c r="H3504" s="431" t="s">
        <v>7063</v>
      </c>
      <c r="I3504" s="430" t="s">
        <v>1164</v>
      </c>
      <c r="J3504" s="396"/>
      <c r="K3504" s="432">
        <v>6.87</v>
      </c>
      <c r="L3504" s="396" t="s">
        <v>147</v>
      </c>
    </row>
    <row r="3505" spans="1:12">
      <c r="A3505" s="396"/>
      <c r="B3505" s="396"/>
      <c r="C3505" s="396"/>
      <c r="D3505" s="396" t="s">
        <v>2002</v>
      </c>
      <c r="E3505" s="397" t="s">
        <v>145</v>
      </c>
      <c r="F3505" s="429" t="s">
        <v>13849</v>
      </c>
      <c r="G3505" s="430">
        <v>90107</v>
      </c>
      <c r="H3505" s="431" t="s">
        <v>7062</v>
      </c>
      <c r="I3505" s="430" t="s">
        <v>1164</v>
      </c>
      <c r="J3505" s="396"/>
      <c r="K3505" s="432">
        <v>7.51</v>
      </c>
      <c r="L3505" s="396" t="s">
        <v>147</v>
      </c>
    </row>
    <row r="3506" spans="1:12">
      <c r="A3506" s="396"/>
      <c r="B3506" s="396"/>
      <c r="C3506" s="396"/>
      <c r="D3506" s="396" t="s">
        <v>2002</v>
      </c>
      <c r="E3506" s="397" t="s">
        <v>145</v>
      </c>
      <c r="F3506" s="429" t="s">
        <v>13849</v>
      </c>
      <c r="G3506" s="430">
        <v>102354</v>
      </c>
      <c r="H3506" s="431" t="s">
        <v>7045</v>
      </c>
      <c r="I3506" s="430" t="s">
        <v>1164</v>
      </c>
      <c r="J3506" s="396"/>
      <c r="K3506" s="432">
        <v>129.94</v>
      </c>
      <c r="L3506" s="396" t="s">
        <v>147</v>
      </c>
    </row>
    <row r="3507" spans="1:12">
      <c r="A3507" s="396"/>
      <c r="B3507" s="396"/>
      <c r="C3507" s="396"/>
      <c r="D3507" s="396" t="s">
        <v>2002</v>
      </c>
      <c r="E3507" s="397" t="s">
        <v>145</v>
      </c>
      <c r="F3507" s="429" t="s">
        <v>13849</v>
      </c>
      <c r="G3507" s="430">
        <v>102355</v>
      </c>
      <c r="H3507" s="431" t="s">
        <v>13560</v>
      </c>
      <c r="I3507" s="430" t="s">
        <v>1164</v>
      </c>
      <c r="J3507" s="396"/>
      <c r="K3507" s="432">
        <v>149.87</v>
      </c>
      <c r="L3507" s="396" t="s">
        <v>147</v>
      </c>
    </row>
    <row r="3508" spans="1:12">
      <c r="A3508" s="396"/>
      <c r="B3508" s="396"/>
      <c r="C3508" s="396"/>
      <c r="D3508" s="396" t="s">
        <v>2002</v>
      </c>
      <c r="E3508" s="397" t="s">
        <v>145</v>
      </c>
      <c r="F3508" s="429" t="s">
        <v>13849</v>
      </c>
      <c r="G3508" s="430">
        <v>102356</v>
      </c>
      <c r="H3508" s="431" t="s">
        <v>13561</v>
      </c>
      <c r="I3508" s="430" t="s">
        <v>1164</v>
      </c>
      <c r="J3508" s="396"/>
      <c r="K3508" s="432">
        <v>0</v>
      </c>
      <c r="L3508" s="396" t="s">
        <v>147</v>
      </c>
    </row>
    <row r="3509" spans="1:12">
      <c r="A3509" s="396"/>
      <c r="B3509" s="396"/>
      <c r="C3509" s="396"/>
      <c r="D3509" s="396" t="s">
        <v>2002</v>
      </c>
      <c r="E3509" s="397" t="s">
        <v>145</v>
      </c>
      <c r="F3509" s="429" t="s">
        <v>13849</v>
      </c>
      <c r="G3509" s="430">
        <v>102357</v>
      </c>
      <c r="H3509" s="431" t="s">
        <v>13562</v>
      </c>
      <c r="I3509" s="430" t="s">
        <v>1164</v>
      </c>
      <c r="J3509" s="396"/>
      <c r="K3509" s="432">
        <v>0</v>
      </c>
      <c r="L3509" s="396" t="s">
        <v>147</v>
      </c>
    </row>
    <row r="3510" spans="1:12">
      <c r="A3510" s="396"/>
      <c r="B3510" s="396"/>
      <c r="C3510" s="396"/>
      <c r="D3510" s="396" t="s">
        <v>2002</v>
      </c>
      <c r="E3510" s="397" t="s">
        <v>145</v>
      </c>
      <c r="F3510" s="429" t="s">
        <v>13849</v>
      </c>
      <c r="G3510" s="430">
        <v>102358</v>
      </c>
      <c r="H3510" s="431" t="s">
        <v>13563</v>
      </c>
      <c r="I3510" s="430" t="s">
        <v>1164</v>
      </c>
      <c r="J3510" s="396"/>
      <c r="K3510" s="432">
        <v>0</v>
      </c>
      <c r="L3510" s="396" t="s">
        <v>147</v>
      </c>
    </row>
    <row r="3511" spans="1:12">
      <c r="A3511" s="396"/>
      <c r="B3511" s="396"/>
      <c r="C3511" s="396"/>
      <c r="D3511" s="396" t="s">
        <v>2002</v>
      </c>
      <c r="E3511" s="397" t="s">
        <v>145</v>
      </c>
      <c r="F3511" s="429" t="s">
        <v>13849</v>
      </c>
      <c r="G3511" s="430">
        <v>102359</v>
      </c>
      <c r="H3511" s="431" t="s">
        <v>13564</v>
      </c>
      <c r="I3511" s="430" t="s">
        <v>1164</v>
      </c>
      <c r="J3511" s="396"/>
      <c r="K3511" s="432">
        <v>0</v>
      </c>
      <c r="L3511" s="396" t="s">
        <v>147</v>
      </c>
    </row>
    <row r="3512" spans="1:12">
      <c r="A3512" s="396"/>
      <c r="B3512" s="396"/>
      <c r="C3512" s="396"/>
      <c r="D3512" s="396" t="s">
        <v>2002</v>
      </c>
      <c r="E3512" s="397" t="s">
        <v>145</v>
      </c>
      <c r="F3512" s="429" t="s">
        <v>13849</v>
      </c>
      <c r="G3512" s="430">
        <v>102348</v>
      </c>
      <c r="H3512" s="431" t="s">
        <v>13565</v>
      </c>
      <c r="I3512" s="430" t="s">
        <v>1164</v>
      </c>
      <c r="J3512" s="396"/>
      <c r="K3512" s="432">
        <v>0</v>
      </c>
      <c r="L3512" s="396" t="s">
        <v>147</v>
      </c>
    </row>
    <row r="3513" spans="1:12">
      <c r="A3513" s="396"/>
      <c r="B3513" s="396"/>
      <c r="C3513" s="396"/>
      <c r="D3513" s="396" t="s">
        <v>2002</v>
      </c>
      <c r="E3513" s="397" t="s">
        <v>145</v>
      </c>
      <c r="F3513" s="429" t="s">
        <v>13849</v>
      </c>
      <c r="G3513" s="430">
        <v>102346</v>
      </c>
      <c r="H3513" s="431" t="s">
        <v>13566</v>
      </c>
      <c r="I3513" s="430" t="s">
        <v>1164</v>
      </c>
      <c r="J3513" s="396"/>
      <c r="K3513" s="432">
        <v>0</v>
      </c>
      <c r="L3513" s="396" t="s">
        <v>147</v>
      </c>
    </row>
    <row r="3514" spans="1:12">
      <c r="A3514" s="396"/>
      <c r="B3514" s="396"/>
      <c r="C3514" s="396"/>
      <c r="D3514" s="396" t="s">
        <v>2002</v>
      </c>
      <c r="E3514" s="397" t="s">
        <v>145</v>
      </c>
      <c r="F3514" s="429" t="s">
        <v>13849</v>
      </c>
      <c r="G3514" s="430">
        <v>102347</v>
      </c>
      <c r="H3514" s="431" t="s">
        <v>13567</v>
      </c>
      <c r="I3514" s="430" t="s">
        <v>1164</v>
      </c>
      <c r="J3514" s="396"/>
      <c r="K3514" s="432">
        <v>0</v>
      </c>
      <c r="L3514" s="396" t="s">
        <v>147</v>
      </c>
    </row>
    <row r="3515" spans="1:12">
      <c r="A3515" s="396"/>
      <c r="B3515" s="396"/>
      <c r="C3515" s="396"/>
      <c r="D3515" s="396" t="s">
        <v>2326</v>
      </c>
      <c r="E3515" s="397" t="s">
        <v>145</v>
      </c>
      <c r="F3515" s="429" t="s">
        <v>14046</v>
      </c>
      <c r="G3515" s="430">
        <v>102350</v>
      </c>
      <c r="H3515" s="431" t="s">
        <v>13568</v>
      </c>
      <c r="I3515" s="430" t="s">
        <v>1164</v>
      </c>
      <c r="J3515" s="396"/>
      <c r="K3515" s="432">
        <v>0</v>
      </c>
      <c r="L3515" s="396" t="s">
        <v>147</v>
      </c>
    </row>
    <row r="3516" spans="1:12">
      <c r="A3516" s="396"/>
      <c r="B3516" s="396"/>
      <c r="C3516" s="396"/>
      <c r="D3516" s="396" t="s">
        <v>2326</v>
      </c>
      <c r="E3516" s="397" t="s">
        <v>145</v>
      </c>
      <c r="F3516" s="429" t="s">
        <v>13908</v>
      </c>
      <c r="G3516" s="430">
        <v>102351</v>
      </c>
      <c r="H3516" s="431" t="s">
        <v>13569</v>
      </c>
      <c r="I3516" s="430" t="s">
        <v>1164</v>
      </c>
      <c r="J3516" s="396"/>
      <c r="K3516" s="432">
        <v>0</v>
      </c>
      <c r="L3516" s="396" t="s">
        <v>147</v>
      </c>
    </row>
    <row r="3517" spans="1:12">
      <c r="A3517" s="396"/>
      <c r="B3517" s="396"/>
      <c r="C3517" s="396"/>
      <c r="D3517" s="396" t="s">
        <v>2326</v>
      </c>
      <c r="E3517" s="397" t="s">
        <v>145</v>
      </c>
      <c r="F3517" s="429" t="s">
        <v>13908</v>
      </c>
      <c r="G3517" s="430">
        <v>102352</v>
      </c>
      <c r="H3517" s="431" t="s">
        <v>13570</v>
      </c>
      <c r="I3517" s="430" t="s">
        <v>1164</v>
      </c>
      <c r="J3517" s="396"/>
      <c r="K3517" s="432">
        <v>0</v>
      </c>
      <c r="L3517" s="396" t="s">
        <v>147</v>
      </c>
    </row>
    <row r="3518" spans="1:12">
      <c r="A3518" s="396"/>
      <c r="B3518" s="396"/>
      <c r="C3518" s="396"/>
      <c r="D3518" s="396" t="s">
        <v>2326</v>
      </c>
      <c r="E3518" s="397" t="s">
        <v>145</v>
      </c>
      <c r="F3518" s="429" t="s">
        <v>13908</v>
      </c>
      <c r="G3518" s="430">
        <v>102353</v>
      </c>
      <c r="H3518" s="431" t="s">
        <v>13571</v>
      </c>
      <c r="I3518" s="430" t="s">
        <v>1164</v>
      </c>
      <c r="J3518" s="396"/>
      <c r="K3518" s="432">
        <v>0</v>
      </c>
      <c r="L3518" s="396" t="s">
        <v>147</v>
      </c>
    </row>
    <row r="3519" spans="1:12">
      <c r="A3519" s="396"/>
      <c r="B3519" s="396"/>
      <c r="C3519" s="396"/>
      <c r="D3519" s="396" t="s">
        <v>2326</v>
      </c>
      <c r="E3519" s="397" t="s">
        <v>145</v>
      </c>
      <c r="F3519" s="429" t="s">
        <v>13908</v>
      </c>
      <c r="G3519" s="430">
        <v>102349</v>
      </c>
      <c r="H3519" s="431" t="s">
        <v>13572</v>
      </c>
      <c r="I3519" s="430" t="s">
        <v>1164</v>
      </c>
      <c r="J3519" s="396"/>
      <c r="K3519" s="432">
        <v>0</v>
      </c>
      <c r="L3519" s="396" t="s">
        <v>147</v>
      </c>
    </row>
    <row r="3520" spans="1:12">
      <c r="A3520" s="396"/>
      <c r="B3520" s="396"/>
      <c r="C3520" s="396"/>
      <c r="D3520" s="396" t="s">
        <v>2326</v>
      </c>
      <c r="E3520" s="397" t="s">
        <v>145</v>
      </c>
      <c r="F3520" s="429" t="s">
        <v>13277</v>
      </c>
      <c r="G3520" s="430">
        <v>102360</v>
      </c>
      <c r="H3520" s="431" t="s">
        <v>3582</v>
      </c>
      <c r="I3520" s="430" t="s">
        <v>1164</v>
      </c>
      <c r="J3520" s="396"/>
      <c r="K3520" s="432">
        <v>23.43</v>
      </c>
      <c r="L3520" s="396" t="s">
        <v>147</v>
      </c>
    </row>
    <row r="3521" spans="1:12">
      <c r="A3521" s="396"/>
      <c r="B3521" s="396"/>
      <c r="C3521" s="396"/>
      <c r="D3521" s="396" t="s">
        <v>2326</v>
      </c>
      <c r="E3521" s="397" t="s">
        <v>145</v>
      </c>
      <c r="F3521" s="429" t="s">
        <v>13277</v>
      </c>
      <c r="G3521" s="430">
        <v>102361</v>
      </c>
      <c r="H3521" s="431" t="s">
        <v>3583</v>
      </c>
      <c r="I3521" s="430" t="s">
        <v>1164</v>
      </c>
      <c r="J3521" s="396"/>
      <c r="K3521" s="432">
        <v>34.28</v>
      </c>
      <c r="L3521" s="396" t="s">
        <v>147</v>
      </c>
    </row>
    <row r="3522" spans="1:12">
      <c r="A3522" s="396"/>
      <c r="B3522" s="396"/>
      <c r="C3522" s="396"/>
      <c r="D3522" s="396" t="s">
        <v>2326</v>
      </c>
      <c r="E3522" s="397" t="s">
        <v>145</v>
      </c>
      <c r="F3522" s="429" t="s">
        <v>14046</v>
      </c>
      <c r="G3522" s="430">
        <v>101595</v>
      </c>
      <c r="H3522" s="431" t="s">
        <v>13574</v>
      </c>
      <c r="I3522" s="430" t="s">
        <v>121</v>
      </c>
      <c r="J3522" s="396"/>
      <c r="K3522" s="432">
        <v>0</v>
      </c>
      <c r="L3522" s="396" t="s">
        <v>147</v>
      </c>
    </row>
    <row r="3523" spans="1:12">
      <c r="A3523" s="396"/>
      <c r="B3523" s="396"/>
      <c r="C3523" s="396"/>
      <c r="D3523" s="396" t="s">
        <v>2326</v>
      </c>
      <c r="E3523" s="397" t="s">
        <v>145</v>
      </c>
      <c r="F3523" s="429" t="s">
        <v>14046</v>
      </c>
      <c r="G3523" s="430">
        <v>101601</v>
      </c>
      <c r="H3523" s="431" t="s">
        <v>1410</v>
      </c>
      <c r="I3523" s="430" t="s">
        <v>121</v>
      </c>
      <c r="J3523" s="396"/>
      <c r="K3523" s="432">
        <v>24.45</v>
      </c>
      <c r="L3523" s="396" t="s">
        <v>147</v>
      </c>
    </row>
    <row r="3524" spans="1:12">
      <c r="A3524" s="396"/>
      <c r="B3524" s="396"/>
      <c r="C3524" s="396"/>
      <c r="D3524" s="396" t="s">
        <v>2326</v>
      </c>
      <c r="E3524" s="397" t="s">
        <v>145</v>
      </c>
      <c r="F3524" s="429" t="s">
        <v>14046</v>
      </c>
      <c r="G3524" s="430">
        <v>101594</v>
      </c>
      <c r="H3524" s="431" t="s">
        <v>13575</v>
      </c>
      <c r="I3524" s="430" t="s">
        <v>121</v>
      </c>
      <c r="J3524" s="396"/>
      <c r="K3524" s="432">
        <v>0</v>
      </c>
      <c r="L3524" s="396" t="s">
        <v>147</v>
      </c>
    </row>
    <row r="3525" spans="1:12">
      <c r="A3525" s="396"/>
      <c r="B3525" s="396"/>
      <c r="C3525" s="396"/>
      <c r="D3525" s="396" t="s">
        <v>2326</v>
      </c>
      <c r="E3525" s="397" t="s">
        <v>145</v>
      </c>
      <c r="F3525" s="429" t="s">
        <v>14046</v>
      </c>
      <c r="G3525" s="430">
        <v>101600</v>
      </c>
      <c r="H3525" s="431" t="s">
        <v>1409</v>
      </c>
      <c r="I3525" s="430" t="s">
        <v>121</v>
      </c>
      <c r="J3525" s="396"/>
      <c r="K3525" s="432">
        <v>16.52</v>
      </c>
      <c r="L3525" s="396" t="s">
        <v>147</v>
      </c>
    </row>
    <row r="3526" spans="1:12">
      <c r="A3526" s="396"/>
      <c r="B3526" s="396"/>
      <c r="C3526" s="396"/>
      <c r="D3526" s="396" t="s">
        <v>2326</v>
      </c>
      <c r="E3526" s="397" t="s">
        <v>145</v>
      </c>
      <c r="F3526" s="429" t="s">
        <v>14046</v>
      </c>
      <c r="G3526" s="430">
        <v>101597</v>
      </c>
      <c r="H3526" s="431" t="s">
        <v>13576</v>
      </c>
      <c r="I3526" s="430" t="s">
        <v>121</v>
      </c>
      <c r="J3526" s="396"/>
      <c r="K3526" s="432">
        <v>0</v>
      </c>
      <c r="L3526" s="396" t="s">
        <v>147</v>
      </c>
    </row>
    <row r="3527" spans="1:12">
      <c r="A3527" s="396"/>
      <c r="B3527" s="396"/>
      <c r="C3527" s="396"/>
      <c r="D3527" s="396" t="s">
        <v>2326</v>
      </c>
      <c r="E3527" s="397" t="s">
        <v>145</v>
      </c>
      <c r="F3527" s="429" t="s">
        <v>14046</v>
      </c>
      <c r="G3527" s="430">
        <v>101603</v>
      </c>
      <c r="H3527" s="431" t="s">
        <v>1412</v>
      </c>
      <c r="I3527" s="430" t="s">
        <v>121</v>
      </c>
      <c r="J3527" s="396"/>
      <c r="K3527" s="432">
        <v>20.190000000000001</v>
      </c>
      <c r="L3527" s="396" t="s">
        <v>147</v>
      </c>
    </row>
    <row r="3528" spans="1:12">
      <c r="A3528" s="396"/>
      <c r="B3528" s="396"/>
      <c r="C3528" s="396"/>
      <c r="D3528" s="396" t="s">
        <v>2326</v>
      </c>
      <c r="E3528" s="397" t="s">
        <v>145</v>
      </c>
      <c r="F3528" s="429" t="s">
        <v>14046</v>
      </c>
      <c r="G3528" s="430">
        <v>101596</v>
      </c>
      <c r="H3528" s="431" t="s">
        <v>13577</v>
      </c>
      <c r="I3528" s="430" t="s">
        <v>121</v>
      </c>
      <c r="J3528" s="396"/>
      <c r="K3528" s="432">
        <v>0</v>
      </c>
      <c r="L3528" s="396" t="s">
        <v>147</v>
      </c>
    </row>
    <row r="3529" spans="1:12">
      <c r="A3529" s="396"/>
      <c r="B3529" s="396"/>
      <c r="C3529" s="396"/>
      <c r="D3529" s="396" t="s">
        <v>2326</v>
      </c>
      <c r="E3529" s="397" t="s">
        <v>145</v>
      </c>
      <c r="F3529" s="429" t="s">
        <v>14046</v>
      </c>
      <c r="G3529" s="430">
        <v>101602</v>
      </c>
      <c r="H3529" s="431" t="s">
        <v>1411</v>
      </c>
      <c r="I3529" s="430" t="s">
        <v>121</v>
      </c>
      <c r="J3529" s="396"/>
      <c r="K3529" s="432">
        <v>12.25</v>
      </c>
      <c r="L3529" s="396" t="s">
        <v>147</v>
      </c>
    </row>
    <row r="3530" spans="1:12">
      <c r="A3530" s="396"/>
      <c r="B3530" s="396"/>
      <c r="C3530" s="396"/>
      <c r="D3530" s="396" t="s">
        <v>2326</v>
      </c>
      <c r="E3530" s="397" t="s">
        <v>145</v>
      </c>
      <c r="F3530" s="429" t="s">
        <v>14046</v>
      </c>
      <c r="G3530" s="430">
        <v>101599</v>
      </c>
      <c r="H3530" s="431" t="s">
        <v>13578</v>
      </c>
      <c r="I3530" s="430" t="s">
        <v>121</v>
      </c>
      <c r="J3530" s="396"/>
      <c r="K3530" s="432">
        <v>0</v>
      </c>
      <c r="L3530" s="396" t="s">
        <v>147</v>
      </c>
    </row>
    <row r="3531" spans="1:12">
      <c r="A3531" s="396"/>
      <c r="B3531" s="396"/>
      <c r="C3531" s="396"/>
      <c r="D3531" s="396" t="s">
        <v>2185</v>
      </c>
      <c r="E3531" s="397" t="s">
        <v>145</v>
      </c>
      <c r="F3531" s="429" t="s">
        <v>14046</v>
      </c>
      <c r="G3531" s="430">
        <v>101605</v>
      </c>
      <c r="H3531" s="431" t="s">
        <v>1414</v>
      </c>
      <c r="I3531" s="430" t="s">
        <v>121</v>
      </c>
      <c r="J3531" s="396"/>
      <c r="K3531" s="432">
        <v>15.95</v>
      </c>
      <c r="L3531" s="396" t="s">
        <v>147</v>
      </c>
    </row>
    <row r="3532" spans="1:12">
      <c r="A3532" s="396"/>
      <c r="B3532" s="396"/>
      <c r="C3532" s="396"/>
      <c r="D3532" s="396" t="s">
        <v>2326</v>
      </c>
      <c r="E3532" s="397" t="s">
        <v>145</v>
      </c>
      <c r="F3532" s="429" t="s">
        <v>13889</v>
      </c>
      <c r="G3532" s="430">
        <v>101598</v>
      </c>
      <c r="H3532" s="431" t="s">
        <v>13579</v>
      </c>
      <c r="I3532" s="430" t="s">
        <v>121</v>
      </c>
      <c r="J3532" s="396"/>
      <c r="K3532" s="432">
        <v>0</v>
      </c>
      <c r="L3532" s="396" t="s">
        <v>147</v>
      </c>
    </row>
    <row r="3533" spans="1:12">
      <c r="A3533" s="396"/>
      <c r="B3533" s="396"/>
      <c r="C3533" s="396"/>
      <c r="D3533" s="396" t="s">
        <v>2326</v>
      </c>
      <c r="E3533" s="397" t="s">
        <v>145</v>
      </c>
      <c r="F3533" s="429" t="s">
        <v>13889</v>
      </c>
      <c r="G3533" s="430">
        <v>101604</v>
      </c>
      <c r="H3533" s="431" t="s">
        <v>1413</v>
      </c>
      <c r="I3533" s="430" t="s">
        <v>121</v>
      </c>
      <c r="J3533" s="396"/>
      <c r="K3533" s="432">
        <v>8.01</v>
      </c>
      <c r="L3533" s="396" t="s">
        <v>147</v>
      </c>
    </row>
    <row r="3534" spans="1:12">
      <c r="A3534" s="396"/>
      <c r="B3534" s="396"/>
      <c r="C3534" s="396"/>
      <c r="D3534" s="396" t="s">
        <v>2326</v>
      </c>
      <c r="E3534" s="397" t="s">
        <v>145</v>
      </c>
      <c r="F3534" s="429" t="s">
        <v>13889</v>
      </c>
      <c r="G3534" s="430">
        <v>101588</v>
      </c>
      <c r="H3534" s="431" t="s">
        <v>1403</v>
      </c>
      <c r="I3534" s="430" t="s">
        <v>121</v>
      </c>
      <c r="J3534" s="396"/>
      <c r="K3534" s="432">
        <v>87.8</v>
      </c>
      <c r="L3534" s="396" t="s">
        <v>147</v>
      </c>
    </row>
    <row r="3535" spans="1:12">
      <c r="A3535" s="396"/>
      <c r="B3535" s="396"/>
      <c r="C3535" s="396"/>
      <c r="D3535" s="396" t="s">
        <v>2326</v>
      </c>
      <c r="E3535" s="397" t="s">
        <v>145</v>
      </c>
      <c r="F3535" s="429" t="s">
        <v>13889</v>
      </c>
      <c r="G3535" s="430">
        <v>101591</v>
      </c>
      <c r="H3535" s="431" t="s">
        <v>1406</v>
      </c>
      <c r="I3535" s="430" t="s">
        <v>121</v>
      </c>
      <c r="J3535" s="396"/>
      <c r="K3535" s="432">
        <v>106.8</v>
      </c>
      <c r="L3535" s="396" t="s">
        <v>147</v>
      </c>
    </row>
    <row r="3536" spans="1:12">
      <c r="A3536" s="396"/>
      <c r="B3536" s="396"/>
      <c r="C3536" s="396"/>
      <c r="D3536" s="396" t="s">
        <v>2326</v>
      </c>
      <c r="E3536" s="397" t="s">
        <v>145</v>
      </c>
      <c r="F3536" s="429" t="s">
        <v>13889</v>
      </c>
      <c r="G3536" s="430">
        <v>101590</v>
      </c>
      <c r="H3536" s="431" t="s">
        <v>1405</v>
      </c>
      <c r="I3536" s="430" t="s">
        <v>121</v>
      </c>
      <c r="J3536" s="396"/>
      <c r="K3536" s="432">
        <v>66.38</v>
      </c>
      <c r="L3536" s="396" t="s">
        <v>147</v>
      </c>
    </row>
    <row r="3537" spans="1:12">
      <c r="A3537" s="396"/>
      <c r="B3537" s="396"/>
      <c r="C3537" s="396"/>
      <c r="D3537" s="396" t="s">
        <v>2326</v>
      </c>
      <c r="E3537" s="397" t="s">
        <v>145</v>
      </c>
      <c r="F3537" s="429" t="s">
        <v>13889</v>
      </c>
      <c r="G3537" s="430">
        <v>101593</v>
      </c>
      <c r="H3537" s="431" t="s">
        <v>1408</v>
      </c>
      <c r="I3537" s="430" t="s">
        <v>121</v>
      </c>
      <c r="J3537" s="396"/>
      <c r="K3537" s="432">
        <v>87.02</v>
      </c>
      <c r="L3537" s="396" t="s">
        <v>147</v>
      </c>
    </row>
    <row r="3538" spans="1:12">
      <c r="A3538" s="396"/>
      <c r="B3538" s="396"/>
      <c r="C3538" s="396"/>
      <c r="D3538" s="396" t="s">
        <v>2326</v>
      </c>
      <c r="E3538" s="397" t="s">
        <v>145</v>
      </c>
      <c r="F3538" s="429" t="s">
        <v>13889</v>
      </c>
      <c r="G3538" s="430">
        <v>101592</v>
      </c>
      <c r="H3538" s="431" t="s">
        <v>1407</v>
      </c>
      <c r="I3538" s="430" t="s">
        <v>121</v>
      </c>
      <c r="J3538" s="396"/>
      <c r="K3538" s="432">
        <v>46.44</v>
      </c>
      <c r="L3538" s="396" t="s">
        <v>147</v>
      </c>
    </row>
    <row r="3539" spans="1:12">
      <c r="A3539" s="396"/>
      <c r="B3539" s="396"/>
      <c r="C3539" s="396"/>
      <c r="D3539" s="396" t="s">
        <v>2326</v>
      </c>
      <c r="E3539" s="397" t="s">
        <v>145</v>
      </c>
      <c r="F3539" s="429" t="s">
        <v>13889</v>
      </c>
      <c r="G3539" s="430">
        <v>101583</v>
      </c>
      <c r="H3539" s="431" t="s">
        <v>1397</v>
      </c>
      <c r="I3539" s="430" t="s">
        <v>121</v>
      </c>
      <c r="J3539" s="396"/>
      <c r="K3539" s="432">
        <v>79.38</v>
      </c>
      <c r="L3539" s="396" t="s">
        <v>147</v>
      </c>
    </row>
    <row r="3540" spans="1:12">
      <c r="A3540" s="396"/>
      <c r="B3540" s="396"/>
      <c r="C3540" s="396"/>
      <c r="D3540" s="396" t="s">
        <v>2326</v>
      </c>
      <c r="E3540" s="397" t="s">
        <v>145</v>
      </c>
      <c r="F3540" s="429" t="s">
        <v>13889</v>
      </c>
      <c r="G3540" s="430">
        <v>101582</v>
      </c>
      <c r="H3540" s="431" t="s">
        <v>1396</v>
      </c>
      <c r="I3540" s="430" t="s">
        <v>121</v>
      </c>
      <c r="J3540" s="396"/>
      <c r="K3540" s="432">
        <v>62.63</v>
      </c>
      <c r="L3540" s="396" t="s">
        <v>147</v>
      </c>
    </row>
    <row r="3541" spans="1:12">
      <c r="A3541" s="396"/>
      <c r="B3541" s="396"/>
      <c r="C3541" s="396"/>
      <c r="D3541" s="396" t="s">
        <v>2326</v>
      </c>
      <c r="E3541" s="397" t="s">
        <v>145</v>
      </c>
      <c r="F3541" s="429" t="s">
        <v>13889</v>
      </c>
      <c r="G3541" s="430">
        <v>101585</v>
      </c>
      <c r="H3541" s="431" t="s">
        <v>1399</v>
      </c>
      <c r="I3541" s="430" t="s">
        <v>121</v>
      </c>
      <c r="J3541" s="396"/>
      <c r="K3541" s="432">
        <v>67.819999999999993</v>
      </c>
      <c r="L3541" s="396" t="s">
        <v>147</v>
      </c>
    </row>
    <row r="3542" spans="1:12">
      <c r="A3542" s="396"/>
      <c r="B3542" s="396"/>
      <c r="C3542" s="396"/>
      <c r="D3542" s="396" t="s">
        <v>2326</v>
      </c>
      <c r="E3542" s="397" t="s">
        <v>145</v>
      </c>
      <c r="F3542" s="429" t="s">
        <v>13889</v>
      </c>
      <c r="G3542" s="430">
        <v>101584</v>
      </c>
      <c r="H3542" s="431" t="s">
        <v>1398</v>
      </c>
      <c r="I3542" s="430" t="s">
        <v>121</v>
      </c>
      <c r="J3542" s="396"/>
      <c r="K3542" s="432">
        <v>51.08</v>
      </c>
      <c r="L3542" s="396" t="s">
        <v>147</v>
      </c>
    </row>
    <row r="3543" spans="1:12">
      <c r="A3543" s="396"/>
      <c r="B3543" s="396"/>
      <c r="C3543" s="396"/>
      <c r="D3543" s="396" t="s">
        <v>2326</v>
      </c>
      <c r="E3543" s="397" t="s">
        <v>145</v>
      </c>
      <c r="F3543" s="429" t="s">
        <v>13889</v>
      </c>
      <c r="G3543" s="430">
        <v>101587</v>
      </c>
      <c r="H3543" s="431" t="s">
        <v>1401</v>
      </c>
      <c r="I3543" s="430" t="s">
        <v>121</v>
      </c>
      <c r="J3543" s="396"/>
      <c r="K3543" s="432">
        <v>60.35</v>
      </c>
      <c r="L3543" s="396" t="s">
        <v>147</v>
      </c>
    </row>
    <row r="3544" spans="1:12">
      <c r="A3544" s="396"/>
      <c r="B3544" s="396"/>
      <c r="C3544" s="396"/>
      <c r="D3544" s="396" t="s">
        <v>2326</v>
      </c>
      <c r="E3544" s="397" t="s">
        <v>145</v>
      </c>
      <c r="F3544" s="429" t="s">
        <v>13908</v>
      </c>
      <c r="G3544" s="430">
        <v>101586</v>
      </c>
      <c r="H3544" s="431" t="s">
        <v>1400</v>
      </c>
      <c r="I3544" s="430" t="s">
        <v>121</v>
      </c>
      <c r="J3544" s="396"/>
      <c r="K3544" s="432">
        <v>43.41</v>
      </c>
      <c r="L3544" s="396" t="s">
        <v>147</v>
      </c>
    </row>
    <row r="3545" spans="1:12">
      <c r="A3545" s="396"/>
      <c r="B3545" s="396"/>
      <c r="C3545" s="396"/>
      <c r="D3545" s="396" t="s">
        <v>2326</v>
      </c>
      <c r="E3545" s="397" t="s">
        <v>145</v>
      </c>
      <c r="F3545" s="429" t="s">
        <v>13908</v>
      </c>
      <c r="G3545" s="430">
        <v>101577</v>
      </c>
      <c r="H3545" s="431" t="s">
        <v>1391</v>
      </c>
      <c r="I3545" s="430" t="s">
        <v>121</v>
      </c>
      <c r="J3545" s="396"/>
      <c r="K3545" s="432">
        <v>49.13</v>
      </c>
      <c r="L3545" s="396" t="s">
        <v>147</v>
      </c>
    </row>
    <row r="3546" spans="1:12">
      <c r="A3546" s="396"/>
      <c r="B3546" s="396"/>
      <c r="C3546" s="396"/>
      <c r="D3546" s="396" t="s">
        <v>2326</v>
      </c>
      <c r="E3546" s="397" t="s">
        <v>145</v>
      </c>
      <c r="F3546" s="429" t="s">
        <v>13908</v>
      </c>
      <c r="G3546" s="430">
        <v>101576</v>
      </c>
      <c r="H3546" s="431" t="s">
        <v>1390</v>
      </c>
      <c r="I3546" s="430" t="s">
        <v>121</v>
      </c>
      <c r="J3546" s="396"/>
      <c r="K3546" s="432">
        <v>38.340000000000003</v>
      </c>
      <c r="L3546" s="396" t="s">
        <v>147</v>
      </c>
    </row>
    <row r="3547" spans="1:12">
      <c r="F3547" s="429" t="s">
        <v>14046</v>
      </c>
      <c r="G3547" s="430">
        <v>101579</v>
      </c>
      <c r="H3547" s="431" t="s">
        <v>1393</v>
      </c>
      <c r="I3547" s="430" t="s">
        <v>121</v>
      </c>
      <c r="K3547" s="432">
        <v>42.22</v>
      </c>
    </row>
    <row r="3548" spans="1:12">
      <c r="A3548" s="396"/>
      <c r="B3548" s="396"/>
      <c r="C3548" s="396"/>
      <c r="D3548" s="396" t="s">
        <v>2326</v>
      </c>
      <c r="E3548" s="397" t="s">
        <v>145</v>
      </c>
      <c r="F3548" s="429" t="s">
        <v>13275</v>
      </c>
      <c r="G3548" s="430">
        <v>101578</v>
      </c>
      <c r="H3548" s="431" t="s">
        <v>1392</v>
      </c>
      <c r="I3548" s="430" t="s">
        <v>121</v>
      </c>
      <c r="J3548" s="396"/>
      <c r="K3548" s="432">
        <v>31.42</v>
      </c>
      <c r="L3548" s="396" t="s">
        <v>147</v>
      </c>
    </row>
    <row r="3549" spans="1:12">
      <c r="A3549" s="396"/>
      <c r="B3549" s="396"/>
      <c r="C3549" s="396"/>
      <c r="D3549" s="396" t="s">
        <v>2326</v>
      </c>
      <c r="E3549" s="397" t="s">
        <v>145</v>
      </c>
      <c r="F3549" s="429" t="s">
        <v>13275</v>
      </c>
      <c r="G3549" s="430">
        <v>101581</v>
      </c>
      <c r="H3549" s="431" t="s">
        <v>1395</v>
      </c>
      <c r="I3549" s="430" t="s">
        <v>121</v>
      </c>
      <c r="J3549" s="396"/>
      <c r="K3549" s="432">
        <v>38.31</v>
      </c>
      <c r="L3549" s="396" t="s">
        <v>147</v>
      </c>
    </row>
    <row r="3550" spans="1:12">
      <c r="A3550" s="396"/>
      <c r="B3550" s="396"/>
      <c r="C3550" s="396"/>
      <c r="D3550" s="396" t="s">
        <v>2326</v>
      </c>
      <c r="E3550" s="397" t="s">
        <v>145</v>
      </c>
      <c r="F3550" s="429" t="s">
        <v>13275</v>
      </c>
      <c r="G3550" s="430">
        <v>101580</v>
      </c>
      <c r="H3550" s="431" t="s">
        <v>1394</v>
      </c>
      <c r="I3550" s="430" t="s">
        <v>121</v>
      </c>
      <c r="J3550" s="396"/>
      <c r="K3550" s="432">
        <v>27.32</v>
      </c>
      <c r="L3550" s="396" t="s">
        <v>147</v>
      </c>
    </row>
    <row r="3551" spans="1:12">
      <c r="A3551" s="396"/>
      <c r="B3551" s="396"/>
      <c r="C3551" s="396"/>
      <c r="D3551" s="396" t="s">
        <v>1930</v>
      </c>
      <c r="E3551" s="397" t="s">
        <v>145</v>
      </c>
      <c r="F3551" s="429" t="s">
        <v>12976</v>
      </c>
      <c r="G3551" s="430">
        <v>101606</v>
      </c>
      <c r="H3551" s="431" t="s">
        <v>13580</v>
      </c>
      <c r="I3551" s="430" t="s">
        <v>121</v>
      </c>
      <c r="J3551" s="396"/>
      <c r="K3551" s="432">
        <v>0</v>
      </c>
      <c r="L3551" s="396" t="s">
        <v>147</v>
      </c>
    </row>
    <row r="3552" spans="1:12">
      <c r="A3552" s="396"/>
      <c r="B3552" s="396"/>
      <c r="C3552" s="396"/>
      <c r="D3552" s="396" t="s">
        <v>1930</v>
      </c>
      <c r="E3552" s="397" t="s">
        <v>145</v>
      </c>
      <c r="F3552" s="429" t="s">
        <v>12976</v>
      </c>
      <c r="G3552" s="430">
        <v>101607</v>
      </c>
      <c r="H3552" s="431" t="s">
        <v>13581</v>
      </c>
      <c r="I3552" s="430" t="s">
        <v>121</v>
      </c>
      <c r="J3552" s="396"/>
      <c r="K3552" s="432">
        <v>0</v>
      </c>
      <c r="L3552" s="396" t="s">
        <v>147</v>
      </c>
    </row>
    <row r="3553" spans="1:12">
      <c r="A3553" s="396"/>
      <c r="B3553" s="396"/>
      <c r="C3553" s="396"/>
      <c r="D3553" s="396" t="s">
        <v>3968</v>
      </c>
      <c r="E3553" s="397" t="s">
        <v>145</v>
      </c>
      <c r="F3553" s="429" t="s">
        <v>13086</v>
      </c>
      <c r="G3553" s="430">
        <v>101608</v>
      </c>
      <c r="H3553" s="431" t="s">
        <v>13582</v>
      </c>
      <c r="I3553" s="430" t="s">
        <v>121</v>
      </c>
      <c r="J3553" s="396"/>
      <c r="K3553" s="432">
        <v>0</v>
      </c>
      <c r="L3553" s="396" t="s">
        <v>147</v>
      </c>
    </row>
    <row r="3554" spans="1:12">
      <c r="A3554" s="396"/>
      <c r="B3554" s="396"/>
      <c r="C3554" s="396"/>
      <c r="D3554" s="396" t="s">
        <v>3968</v>
      </c>
      <c r="E3554" s="397" t="s">
        <v>145</v>
      </c>
      <c r="F3554" s="429" t="s">
        <v>13086</v>
      </c>
      <c r="G3554" s="430">
        <v>101571</v>
      </c>
      <c r="H3554" s="431" t="s">
        <v>1385</v>
      </c>
      <c r="I3554" s="430" t="s">
        <v>121</v>
      </c>
      <c r="J3554" s="396"/>
      <c r="K3554" s="432">
        <v>30.75</v>
      </c>
      <c r="L3554" s="396" t="s">
        <v>147</v>
      </c>
    </row>
    <row r="3555" spans="1:12">
      <c r="A3555" s="396"/>
      <c r="B3555" s="396"/>
      <c r="C3555" s="396"/>
      <c r="D3555" s="396" t="s">
        <v>3968</v>
      </c>
      <c r="E3555" s="397" t="s">
        <v>145</v>
      </c>
      <c r="F3555" s="429" t="s">
        <v>13086</v>
      </c>
      <c r="G3555" s="430">
        <v>101570</v>
      </c>
      <c r="H3555" s="431" t="s">
        <v>1384</v>
      </c>
      <c r="I3555" s="430" t="s">
        <v>121</v>
      </c>
      <c r="J3555" s="396"/>
      <c r="K3555" s="432">
        <v>22.29</v>
      </c>
      <c r="L3555" s="396" t="s">
        <v>147</v>
      </c>
    </row>
    <row r="3556" spans="1:12">
      <c r="A3556" s="396"/>
      <c r="B3556" s="396"/>
      <c r="C3556" s="396"/>
      <c r="D3556" s="396" t="s">
        <v>3968</v>
      </c>
      <c r="E3556" s="397" t="s">
        <v>145</v>
      </c>
      <c r="F3556" s="429" t="s">
        <v>13086</v>
      </c>
      <c r="G3556" s="430">
        <v>101573</v>
      </c>
      <c r="H3556" s="431" t="s">
        <v>1387</v>
      </c>
      <c r="I3556" s="430" t="s">
        <v>121</v>
      </c>
      <c r="J3556" s="396"/>
      <c r="K3556" s="432">
        <v>25.88</v>
      </c>
      <c r="L3556" s="396" t="s">
        <v>147</v>
      </c>
    </row>
    <row r="3557" spans="1:12">
      <c r="A3557" s="396"/>
      <c r="B3557" s="396"/>
      <c r="C3557" s="396"/>
      <c r="D3557" s="396" t="s">
        <v>543</v>
      </c>
      <c r="E3557" s="397" t="s">
        <v>145</v>
      </c>
      <c r="F3557" s="429" t="s">
        <v>12976</v>
      </c>
      <c r="G3557" s="430">
        <v>101572</v>
      </c>
      <c r="H3557" s="431" t="s">
        <v>1386</v>
      </c>
      <c r="I3557" s="430" t="s">
        <v>121</v>
      </c>
      <c r="J3557" s="396"/>
      <c r="K3557" s="432">
        <v>17.43</v>
      </c>
      <c r="L3557" s="396" t="s">
        <v>147</v>
      </c>
    </row>
    <row r="3558" spans="1:12">
      <c r="A3558" s="396"/>
      <c r="B3558" s="396"/>
      <c r="C3558" s="396"/>
      <c r="D3558" s="396" t="s">
        <v>411</v>
      </c>
      <c r="E3558" s="397" t="s">
        <v>145</v>
      </c>
      <c r="F3558" s="429" t="s">
        <v>12976</v>
      </c>
      <c r="G3558" s="430">
        <v>101575</v>
      </c>
      <c r="H3558" s="431" t="s">
        <v>1389</v>
      </c>
      <c r="I3558" s="430" t="s">
        <v>121</v>
      </c>
      <c r="J3558" s="396"/>
      <c r="K3558" s="432">
        <v>21.9</v>
      </c>
      <c r="L3558" s="396" t="s">
        <v>147</v>
      </c>
    </row>
    <row r="3559" spans="1:12">
      <c r="A3559" s="396"/>
      <c r="B3559" s="396"/>
      <c r="C3559" s="396"/>
      <c r="D3559" s="396" t="s">
        <v>1650</v>
      </c>
      <c r="E3559" s="397" t="s">
        <v>145</v>
      </c>
      <c r="F3559" s="429" t="s">
        <v>13086</v>
      </c>
      <c r="G3559" s="430">
        <v>101574</v>
      </c>
      <c r="H3559" s="431" t="s">
        <v>1388</v>
      </c>
      <c r="I3559" s="430" t="s">
        <v>121</v>
      </c>
      <c r="J3559" s="396"/>
      <c r="K3559" s="432">
        <v>13.26</v>
      </c>
      <c r="L3559" s="396" t="s">
        <v>147</v>
      </c>
    </row>
    <row r="3560" spans="1:12">
      <c r="A3560" s="396"/>
      <c r="B3560" s="396"/>
      <c r="C3560" s="396"/>
      <c r="D3560" s="396" t="s">
        <v>1650</v>
      </c>
      <c r="E3560" s="397" t="s">
        <v>145</v>
      </c>
      <c r="F3560" s="429" t="s">
        <v>13086</v>
      </c>
      <c r="G3560" s="430">
        <v>101589</v>
      </c>
      <c r="H3560" s="431" t="s">
        <v>1404</v>
      </c>
      <c r="I3560" s="430" t="s">
        <v>121</v>
      </c>
      <c r="J3560" s="396"/>
      <c r="K3560" s="432">
        <v>128.22</v>
      </c>
      <c r="L3560" s="396" t="s">
        <v>147</v>
      </c>
    </row>
    <row r="3561" spans="1:12">
      <c r="A3561" s="396"/>
      <c r="B3561" s="396"/>
      <c r="C3561" s="396"/>
      <c r="D3561" s="396" t="s">
        <v>1650</v>
      </c>
      <c r="E3561" s="397" t="s">
        <v>145</v>
      </c>
      <c r="F3561" s="429" t="s">
        <v>13086</v>
      </c>
      <c r="G3561" s="430">
        <v>101610</v>
      </c>
      <c r="H3561" s="431" t="s">
        <v>13583</v>
      </c>
      <c r="I3561" s="430" t="s">
        <v>160</v>
      </c>
      <c r="J3561" s="396"/>
      <c r="K3561" s="432">
        <v>0</v>
      </c>
      <c r="L3561" s="396" t="s">
        <v>147</v>
      </c>
    </row>
    <row r="3562" spans="1:12">
      <c r="A3562" s="396"/>
      <c r="B3562" s="396"/>
      <c r="C3562" s="396"/>
      <c r="D3562" s="396" t="s">
        <v>1650</v>
      </c>
      <c r="E3562" s="397" t="s">
        <v>145</v>
      </c>
      <c r="F3562" s="429" t="s">
        <v>13086</v>
      </c>
      <c r="G3562" s="430">
        <v>101613</v>
      </c>
      <c r="H3562" s="431" t="s">
        <v>13584</v>
      </c>
      <c r="I3562" s="430" t="s">
        <v>160</v>
      </c>
      <c r="J3562" s="396"/>
      <c r="K3562" s="432">
        <v>0</v>
      </c>
      <c r="L3562" s="396" t="s">
        <v>147</v>
      </c>
    </row>
    <row r="3563" spans="1:12">
      <c r="A3563" s="396"/>
      <c r="B3563" s="396"/>
      <c r="C3563" s="396"/>
      <c r="D3563" s="396" t="s">
        <v>277</v>
      </c>
      <c r="E3563" s="397" t="s">
        <v>145</v>
      </c>
      <c r="F3563" s="429" t="s">
        <v>12976</v>
      </c>
      <c r="G3563" s="430">
        <v>101611</v>
      </c>
      <c r="H3563" s="431" t="s">
        <v>13585</v>
      </c>
      <c r="I3563" s="430" t="s">
        <v>160</v>
      </c>
      <c r="J3563" s="396"/>
      <c r="K3563" s="432">
        <v>0</v>
      </c>
      <c r="L3563" s="396" t="s">
        <v>147</v>
      </c>
    </row>
    <row r="3564" spans="1:12">
      <c r="A3564" s="396"/>
      <c r="B3564" s="396"/>
      <c r="C3564" s="396"/>
      <c r="D3564" s="396" t="s">
        <v>543</v>
      </c>
      <c r="E3564" s="397" t="s">
        <v>145</v>
      </c>
      <c r="F3564" s="429" t="s">
        <v>12976</v>
      </c>
      <c r="G3564" s="430">
        <v>101614</v>
      </c>
      <c r="H3564" s="431" t="s">
        <v>13586</v>
      </c>
      <c r="I3564" s="430" t="s">
        <v>160</v>
      </c>
      <c r="J3564" s="396"/>
      <c r="K3564" s="432">
        <v>0</v>
      </c>
      <c r="L3564" s="396" t="s">
        <v>147</v>
      </c>
    </row>
    <row r="3565" spans="1:12">
      <c r="A3565" s="396"/>
      <c r="B3565" s="396"/>
      <c r="C3565" s="396"/>
      <c r="D3565" s="396" t="s">
        <v>1650</v>
      </c>
      <c r="E3565" s="397" t="s">
        <v>145</v>
      </c>
      <c r="F3565" s="429" t="s">
        <v>13086</v>
      </c>
      <c r="G3565" s="430">
        <v>101612</v>
      </c>
      <c r="H3565" s="431" t="s">
        <v>13587</v>
      </c>
      <c r="I3565" s="430" t="s">
        <v>160</v>
      </c>
      <c r="J3565" s="396"/>
      <c r="K3565" s="432">
        <v>0</v>
      </c>
      <c r="L3565" s="396" t="s">
        <v>147</v>
      </c>
    </row>
    <row r="3566" spans="1:12">
      <c r="A3566" s="396"/>
      <c r="B3566" s="396"/>
      <c r="C3566" s="396"/>
      <c r="D3566" s="396" t="s">
        <v>1650</v>
      </c>
      <c r="E3566" s="397" t="s">
        <v>145</v>
      </c>
      <c r="F3566" s="429" t="s">
        <v>13086</v>
      </c>
      <c r="G3566" s="430">
        <v>101615</v>
      </c>
      <c r="H3566" s="431" t="s">
        <v>13588</v>
      </c>
      <c r="I3566" s="430" t="s">
        <v>160</v>
      </c>
      <c r="J3566" s="396"/>
      <c r="K3566" s="432">
        <v>0</v>
      </c>
      <c r="L3566" s="396" t="s">
        <v>147</v>
      </c>
    </row>
    <row r="3567" spans="1:12">
      <c r="A3567" s="396"/>
      <c r="B3567" s="396"/>
      <c r="C3567" s="396"/>
      <c r="D3567" s="396" t="s">
        <v>4586</v>
      </c>
      <c r="E3567" s="397" t="s">
        <v>145</v>
      </c>
      <c r="F3567" s="429" t="s">
        <v>13086</v>
      </c>
      <c r="G3567" s="430">
        <v>101617</v>
      </c>
      <c r="H3567" s="431" t="s">
        <v>3620</v>
      </c>
      <c r="I3567" s="430" t="s">
        <v>121</v>
      </c>
      <c r="J3567" s="396"/>
      <c r="K3567" s="432">
        <v>2.82</v>
      </c>
      <c r="L3567" s="396" t="s">
        <v>147</v>
      </c>
    </row>
    <row r="3568" spans="1:12">
      <c r="A3568" s="396"/>
      <c r="B3568" s="396"/>
      <c r="C3568" s="396"/>
      <c r="D3568" s="396" t="s">
        <v>4586</v>
      </c>
      <c r="E3568" s="397" t="s">
        <v>145</v>
      </c>
      <c r="F3568" s="429" t="s">
        <v>13086</v>
      </c>
      <c r="G3568" s="430">
        <v>101620</v>
      </c>
      <c r="H3568" s="431" t="s">
        <v>3623</v>
      </c>
      <c r="I3568" s="430" t="s">
        <v>1164</v>
      </c>
      <c r="J3568" s="396"/>
      <c r="K3568" s="432">
        <v>243.73</v>
      </c>
      <c r="L3568" s="396" t="s">
        <v>147</v>
      </c>
    </row>
    <row r="3569" spans="1:12">
      <c r="A3569" s="396"/>
      <c r="B3569" s="396"/>
      <c r="C3569" s="396"/>
      <c r="D3569" s="396" t="s">
        <v>543</v>
      </c>
      <c r="E3569" s="397" t="s">
        <v>145</v>
      </c>
      <c r="F3569" s="429" t="s">
        <v>12976</v>
      </c>
      <c r="G3569" s="430">
        <v>101625</v>
      </c>
      <c r="H3569" s="431" t="s">
        <v>3628</v>
      </c>
      <c r="I3569" s="430" t="s">
        <v>1164</v>
      </c>
      <c r="J3569" s="396"/>
      <c r="K3569" s="432">
        <v>206</v>
      </c>
      <c r="L3569" s="396" t="s">
        <v>147</v>
      </c>
    </row>
    <row r="3570" spans="1:12">
      <c r="A3570" s="396"/>
      <c r="B3570" s="396"/>
      <c r="C3570" s="396"/>
      <c r="D3570" s="396" t="s">
        <v>543</v>
      </c>
      <c r="E3570" s="397" t="s">
        <v>145</v>
      </c>
      <c r="F3570" s="429" t="s">
        <v>12976</v>
      </c>
      <c r="G3570" s="430">
        <v>101621</v>
      </c>
      <c r="H3570" s="431" t="s">
        <v>3624</v>
      </c>
      <c r="I3570" s="430" t="s">
        <v>1164</v>
      </c>
      <c r="J3570" s="396"/>
      <c r="K3570" s="432">
        <v>242.09</v>
      </c>
      <c r="L3570" s="396" t="s">
        <v>147</v>
      </c>
    </row>
    <row r="3571" spans="1:12">
      <c r="A3571" s="396"/>
      <c r="B3571" s="396"/>
      <c r="C3571" s="396"/>
      <c r="D3571" s="396" t="s">
        <v>4586</v>
      </c>
      <c r="E3571" s="397" t="s">
        <v>145</v>
      </c>
      <c r="F3571" s="429" t="s">
        <v>13086</v>
      </c>
      <c r="G3571" s="430">
        <v>101624</v>
      </c>
      <c r="H3571" s="431" t="s">
        <v>3627</v>
      </c>
      <c r="I3571" s="430" t="s">
        <v>1164</v>
      </c>
      <c r="J3571" s="396"/>
      <c r="K3571" s="432">
        <v>193.49</v>
      </c>
      <c r="L3571" s="396" t="s">
        <v>147</v>
      </c>
    </row>
    <row r="3572" spans="1:12">
      <c r="A3572" s="396"/>
      <c r="B3572" s="396"/>
      <c r="C3572" s="396"/>
      <c r="D3572" s="396" t="s">
        <v>2326</v>
      </c>
      <c r="E3572" s="397" t="s">
        <v>145</v>
      </c>
      <c r="F3572" s="429" t="s">
        <v>13086</v>
      </c>
      <c r="G3572" s="430">
        <v>101616</v>
      </c>
      <c r="H3572" s="431" t="s">
        <v>3619</v>
      </c>
      <c r="I3572" s="430" t="s">
        <v>121</v>
      </c>
      <c r="J3572" s="396"/>
      <c r="K3572" s="432">
        <v>5.71</v>
      </c>
      <c r="L3572" s="396" t="s">
        <v>147</v>
      </c>
    </row>
    <row r="3573" spans="1:12">
      <c r="A3573" s="396"/>
      <c r="B3573" s="396"/>
      <c r="C3573" s="396"/>
      <c r="D3573" s="396" t="s">
        <v>2326</v>
      </c>
      <c r="E3573" s="397" t="s">
        <v>145</v>
      </c>
      <c r="F3573" s="429" t="s">
        <v>13086</v>
      </c>
      <c r="G3573" s="430">
        <v>101618</v>
      </c>
      <c r="H3573" s="431" t="s">
        <v>3621</v>
      </c>
      <c r="I3573" s="430" t="s">
        <v>1164</v>
      </c>
      <c r="J3573" s="396"/>
      <c r="K3573" s="432">
        <v>266.7</v>
      </c>
      <c r="L3573" s="396" t="s">
        <v>147</v>
      </c>
    </row>
    <row r="3574" spans="1:12">
      <c r="A3574" s="396"/>
      <c r="B3574" s="396"/>
      <c r="C3574" s="396"/>
      <c r="D3574" s="396" t="s">
        <v>2326</v>
      </c>
      <c r="E3574" s="397" t="s">
        <v>145</v>
      </c>
      <c r="F3574" s="429" t="s">
        <v>13086</v>
      </c>
      <c r="G3574" s="430">
        <v>101622</v>
      </c>
      <c r="H3574" s="431" t="s">
        <v>3625</v>
      </c>
      <c r="I3574" s="430" t="s">
        <v>1164</v>
      </c>
      <c r="J3574" s="396"/>
      <c r="K3574" s="432">
        <v>242.82</v>
      </c>
      <c r="L3574" s="396" t="s">
        <v>147</v>
      </c>
    </row>
    <row r="3575" spans="1:12">
      <c r="A3575" s="396"/>
      <c r="B3575" s="396"/>
      <c r="C3575" s="396"/>
      <c r="D3575" s="396" t="s">
        <v>543</v>
      </c>
      <c r="E3575" s="397" t="s">
        <v>145</v>
      </c>
      <c r="F3575" s="429" t="s">
        <v>12976</v>
      </c>
      <c r="G3575" s="430">
        <v>101619</v>
      </c>
      <c r="H3575" s="431" t="s">
        <v>3622</v>
      </c>
      <c r="I3575" s="430" t="s">
        <v>1164</v>
      </c>
      <c r="J3575" s="396"/>
      <c r="K3575" s="432">
        <v>265.07</v>
      </c>
      <c r="L3575" s="396" t="s">
        <v>147</v>
      </c>
    </row>
    <row r="3576" spans="1:12">
      <c r="A3576" s="396"/>
      <c r="B3576" s="396"/>
      <c r="C3576" s="396"/>
      <c r="D3576" s="396" t="s">
        <v>543</v>
      </c>
      <c r="E3576" s="397" t="s">
        <v>145</v>
      </c>
      <c r="F3576" s="429" t="s">
        <v>12976</v>
      </c>
      <c r="G3576" s="430">
        <v>101623</v>
      </c>
      <c r="H3576" s="431" t="s">
        <v>3626</v>
      </c>
      <c r="I3576" s="430" t="s">
        <v>1164</v>
      </c>
      <c r="J3576" s="396"/>
      <c r="K3576" s="432">
        <v>235.62</v>
      </c>
      <c r="L3576" s="396" t="s">
        <v>147</v>
      </c>
    </row>
    <row r="3577" spans="1:12">
      <c r="A3577" s="396"/>
      <c r="B3577" s="396"/>
      <c r="C3577" s="396"/>
      <c r="D3577" s="396" t="s">
        <v>217</v>
      </c>
      <c r="E3577" s="397" t="s">
        <v>145</v>
      </c>
      <c r="F3577" s="429" t="s">
        <v>13086</v>
      </c>
      <c r="G3577" s="430">
        <v>104482</v>
      </c>
      <c r="H3577" s="431" t="s">
        <v>1159</v>
      </c>
      <c r="I3577" s="430" t="s">
        <v>123</v>
      </c>
      <c r="J3577" s="396"/>
      <c r="K3577" s="432">
        <v>25.96</v>
      </c>
      <c r="L3577" s="396" t="s">
        <v>147</v>
      </c>
    </row>
    <row r="3578" spans="1:12">
      <c r="A3578" s="396"/>
      <c r="B3578" s="396"/>
      <c r="C3578" s="396"/>
      <c r="D3578" s="396" t="s">
        <v>217</v>
      </c>
      <c r="E3578" s="397" t="s">
        <v>145</v>
      </c>
      <c r="F3578" s="429" t="s">
        <v>13086</v>
      </c>
      <c r="G3578" s="430">
        <v>104189</v>
      </c>
      <c r="H3578" s="431" t="s">
        <v>1163</v>
      </c>
      <c r="I3578" s="430" t="s">
        <v>1164</v>
      </c>
      <c r="J3578" s="396"/>
      <c r="K3578" s="432">
        <v>189.64</v>
      </c>
      <c r="L3578" s="396" t="s">
        <v>147</v>
      </c>
    </row>
    <row r="3579" spans="1:12">
      <c r="A3579" s="396"/>
      <c r="B3579" s="396"/>
      <c r="C3579" s="396"/>
      <c r="D3579" s="396" t="s">
        <v>217</v>
      </c>
      <c r="E3579" s="397" t="s">
        <v>145</v>
      </c>
      <c r="F3579" s="429" t="s">
        <v>13086</v>
      </c>
      <c r="G3579" s="430">
        <v>104465</v>
      </c>
      <c r="H3579" s="431" t="s">
        <v>13590</v>
      </c>
      <c r="I3579" s="430" t="s">
        <v>146</v>
      </c>
      <c r="J3579" s="396"/>
      <c r="K3579" s="432">
        <v>0</v>
      </c>
      <c r="L3579" s="396" t="s">
        <v>147</v>
      </c>
    </row>
    <row r="3580" spans="1:12">
      <c r="A3580" s="396"/>
      <c r="B3580" s="396"/>
      <c r="C3580" s="396"/>
      <c r="D3580" s="396" t="s">
        <v>2326</v>
      </c>
      <c r="E3580" s="397" t="s">
        <v>145</v>
      </c>
      <c r="F3580" s="429" t="s">
        <v>13086</v>
      </c>
      <c r="G3580" s="430">
        <v>104188</v>
      </c>
      <c r="H3580" s="431" t="s">
        <v>13591</v>
      </c>
      <c r="I3580" s="430" t="s">
        <v>146</v>
      </c>
      <c r="J3580" s="396"/>
      <c r="K3580" s="432">
        <v>0</v>
      </c>
      <c r="L3580" s="396" t="s">
        <v>147</v>
      </c>
    </row>
    <row r="3581" spans="1:12">
      <c r="A3581" s="396"/>
      <c r="B3581" s="396"/>
      <c r="C3581" s="396"/>
      <c r="D3581" s="396" t="s">
        <v>411</v>
      </c>
      <c r="E3581" s="397" t="s">
        <v>145</v>
      </c>
      <c r="F3581" s="429" t="s">
        <v>12976</v>
      </c>
      <c r="G3581" s="430">
        <v>104185</v>
      </c>
      <c r="H3581" s="431" t="s">
        <v>1162</v>
      </c>
      <c r="I3581" s="430" t="s">
        <v>160</v>
      </c>
      <c r="J3581" s="396"/>
      <c r="K3581" s="432">
        <v>21.83</v>
      </c>
      <c r="L3581" s="396" t="s">
        <v>147</v>
      </c>
    </row>
    <row r="3582" spans="1:12">
      <c r="A3582" s="396"/>
      <c r="B3582" s="396"/>
      <c r="C3582" s="396"/>
      <c r="D3582" s="396" t="s">
        <v>277</v>
      </c>
      <c r="E3582" s="397" t="s">
        <v>145</v>
      </c>
      <c r="F3582" s="429" t="s">
        <v>12976</v>
      </c>
      <c r="G3582" s="430">
        <v>104182</v>
      </c>
      <c r="H3582" s="431" t="s">
        <v>13592</v>
      </c>
      <c r="I3582" s="430" t="s">
        <v>146</v>
      </c>
      <c r="J3582" s="396"/>
      <c r="K3582" s="432">
        <v>0</v>
      </c>
      <c r="L3582" s="396" t="s">
        <v>147</v>
      </c>
    </row>
    <row r="3583" spans="1:12">
      <c r="A3583" s="396"/>
      <c r="B3583" s="396"/>
      <c r="C3583" s="396"/>
      <c r="D3583" s="396" t="s">
        <v>2326</v>
      </c>
      <c r="E3583" s="397" t="s">
        <v>145</v>
      </c>
      <c r="F3583" s="429" t="s">
        <v>13086</v>
      </c>
      <c r="G3583" s="430">
        <v>104184</v>
      </c>
      <c r="H3583" s="431" t="s">
        <v>1161</v>
      </c>
      <c r="I3583" s="430" t="s">
        <v>160</v>
      </c>
      <c r="J3583" s="396"/>
      <c r="K3583" s="432">
        <v>26.98</v>
      </c>
      <c r="L3583" s="396" t="s">
        <v>147</v>
      </c>
    </row>
    <row r="3584" spans="1:12">
      <c r="A3584" s="396"/>
      <c r="B3584" s="396"/>
      <c r="C3584" s="396"/>
      <c r="D3584" s="396" t="s">
        <v>2326</v>
      </c>
      <c r="E3584" s="397" t="s">
        <v>145</v>
      </c>
      <c r="F3584" s="429" t="s">
        <v>13086</v>
      </c>
      <c r="G3584" s="430">
        <v>104190</v>
      </c>
      <c r="H3584" s="431" t="s">
        <v>1165</v>
      </c>
      <c r="I3584" s="430" t="s">
        <v>160</v>
      </c>
      <c r="J3584" s="396"/>
      <c r="K3584" s="432">
        <v>588.55999999999995</v>
      </c>
      <c r="L3584" s="396" t="s">
        <v>147</v>
      </c>
    </row>
    <row r="3585" spans="1:12">
      <c r="A3585" s="396"/>
      <c r="B3585" s="396"/>
      <c r="C3585" s="396"/>
      <c r="D3585" s="396" t="s">
        <v>2326</v>
      </c>
      <c r="E3585" s="397" t="s">
        <v>145</v>
      </c>
      <c r="F3585" s="429" t="s">
        <v>13086</v>
      </c>
      <c r="G3585" s="430">
        <v>104463</v>
      </c>
      <c r="H3585" s="431" t="s">
        <v>13593</v>
      </c>
      <c r="I3585" s="430" t="s">
        <v>160</v>
      </c>
      <c r="J3585" s="396"/>
      <c r="K3585" s="432">
        <v>0</v>
      </c>
      <c r="L3585" s="396" t="s">
        <v>147</v>
      </c>
    </row>
    <row r="3586" spans="1:12">
      <c r="A3586" s="396"/>
      <c r="B3586" s="396"/>
      <c r="C3586" s="396"/>
      <c r="D3586" s="396" t="s">
        <v>2326</v>
      </c>
      <c r="E3586" s="397" t="s">
        <v>145</v>
      </c>
      <c r="F3586" s="429" t="s">
        <v>13086</v>
      </c>
      <c r="G3586" s="430">
        <v>104464</v>
      </c>
      <c r="H3586" s="431" t="s">
        <v>13594</v>
      </c>
      <c r="I3586" s="430" t="s">
        <v>160</v>
      </c>
      <c r="J3586" s="396"/>
      <c r="K3586" s="432">
        <v>0</v>
      </c>
      <c r="L3586" s="396" t="s">
        <v>147</v>
      </c>
    </row>
    <row r="3587" spans="1:12">
      <c r="A3587" s="396"/>
      <c r="B3587" s="396"/>
      <c r="C3587" s="396"/>
      <c r="D3587" s="396" t="s">
        <v>543</v>
      </c>
      <c r="E3587" s="397" t="s">
        <v>145</v>
      </c>
      <c r="F3587" s="429" t="s">
        <v>12976</v>
      </c>
      <c r="G3587" s="430">
        <v>104183</v>
      </c>
      <c r="H3587" s="431" t="s">
        <v>13595</v>
      </c>
      <c r="I3587" s="430" t="s">
        <v>146</v>
      </c>
      <c r="J3587" s="396"/>
      <c r="K3587" s="432">
        <v>232.98</v>
      </c>
      <c r="L3587" s="396" t="s">
        <v>147</v>
      </c>
    </row>
    <row r="3588" spans="1:12">
      <c r="A3588" s="396"/>
      <c r="B3588" s="396"/>
      <c r="C3588" s="396"/>
      <c r="D3588" s="396" t="s">
        <v>543</v>
      </c>
      <c r="E3588" s="397" t="s">
        <v>145</v>
      </c>
      <c r="F3588" s="429" t="s">
        <v>12976</v>
      </c>
      <c r="G3588" s="430">
        <v>104187</v>
      </c>
      <c r="H3588" s="431" t="s">
        <v>7729</v>
      </c>
      <c r="I3588" s="430" t="s">
        <v>146</v>
      </c>
      <c r="J3588" s="396"/>
      <c r="K3588" s="432">
        <v>1583.99</v>
      </c>
      <c r="L3588" s="396" t="s">
        <v>147</v>
      </c>
    </row>
    <row r="3589" spans="1:12">
      <c r="A3589" s="396"/>
      <c r="B3589" s="396"/>
      <c r="C3589" s="396"/>
      <c r="D3589" s="396" t="s">
        <v>217</v>
      </c>
      <c r="E3589" s="397" t="s">
        <v>145</v>
      </c>
      <c r="F3589" s="429" t="s">
        <v>13086</v>
      </c>
      <c r="G3589" s="430">
        <v>104186</v>
      </c>
      <c r="H3589" s="431" t="s">
        <v>7728</v>
      </c>
      <c r="I3589" s="430" t="s">
        <v>146</v>
      </c>
      <c r="J3589" s="396"/>
      <c r="K3589" s="432">
        <v>267.52999999999997</v>
      </c>
      <c r="L3589" s="396" t="s">
        <v>147</v>
      </c>
    </row>
    <row r="3590" spans="1:12">
      <c r="A3590" s="396"/>
      <c r="B3590" s="396"/>
      <c r="C3590" s="396"/>
      <c r="D3590" s="396" t="s">
        <v>217</v>
      </c>
      <c r="E3590" s="397" t="s">
        <v>145</v>
      </c>
      <c r="F3590" s="429" t="s">
        <v>13086</v>
      </c>
      <c r="G3590" s="430">
        <v>104180</v>
      </c>
      <c r="H3590" s="431" t="s">
        <v>13596</v>
      </c>
      <c r="I3590" s="430" t="s">
        <v>146</v>
      </c>
      <c r="J3590" s="396"/>
      <c r="K3590" s="432">
        <v>0</v>
      </c>
      <c r="L3590" s="396" t="s">
        <v>147</v>
      </c>
    </row>
    <row r="3591" spans="1:12">
      <c r="A3591" s="396"/>
      <c r="B3591" s="396"/>
      <c r="C3591" s="396"/>
      <c r="D3591" s="396" t="s">
        <v>217</v>
      </c>
      <c r="E3591" s="397" t="s">
        <v>145</v>
      </c>
      <c r="F3591" s="429" t="s">
        <v>13086</v>
      </c>
      <c r="G3591" s="430">
        <v>104181</v>
      </c>
      <c r="H3591" s="431" t="s">
        <v>13597</v>
      </c>
      <c r="I3591" s="430" t="s">
        <v>146</v>
      </c>
      <c r="J3591" s="396"/>
      <c r="K3591" s="432">
        <v>0</v>
      </c>
      <c r="L3591" s="396" t="s">
        <v>147</v>
      </c>
    </row>
    <row r="3592" spans="1:12">
      <c r="A3592" s="396"/>
      <c r="B3592" s="396"/>
      <c r="C3592" s="396"/>
      <c r="D3592" s="396" t="s">
        <v>217</v>
      </c>
      <c r="E3592" s="397" t="s">
        <v>145</v>
      </c>
      <c r="F3592" s="429" t="s">
        <v>13086</v>
      </c>
      <c r="G3592" s="430">
        <v>100674</v>
      </c>
      <c r="H3592" s="431" t="s">
        <v>13599</v>
      </c>
      <c r="I3592" s="430" t="s">
        <v>121</v>
      </c>
      <c r="J3592" s="396"/>
      <c r="K3592" s="432">
        <v>815.13</v>
      </c>
      <c r="L3592" s="396" t="s">
        <v>147</v>
      </c>
    </row>
    <row r="3593" spans="1:12">
      <c r="A3593" s="396"/>
      <c r="B3593" s="396"/>
      <c r="C3593" s="396"/>
      <c r="D3593" s="396" t="s">
        <v>543</v>
      </c>
      <c r="E3593" s="397" t="s">
        <v>145</v>
      </c>
      <c r="F3593" s="429" t="s">
        <v>12976</v>
      </c>
      <c r="G3593" s="430">
        <v>100664</v>
      </c>
      <c r="H3593" s="431" t="s">
        <v>13600</v>
      </c>
      <c r="I3593" s="430" t="s">
        <v>121</v>
      </c>
      <c r="J3593" s="396"/>
      <c r="K3593" s="432">
        <v>0</v>
      </c>
      <c r="L3593" s="396" t="s">
        <v>147</v>
      </c>
    </row>
    <row r="3594" spans="1:12">
      <c r="A3594" s="396"/>
      <c r="B3594" s="396"/>
      <c r="C3594" s="396"/>
      <c r="D3594" s="396" t="s">
        <v>543</v>
      </c>
      <c r="E3594" s="397" t="s">
        <v>145</v>
      </c>
      <c r="F3594" s="429" t="s">
        <v>12976</v>
      </c>
      <c r="G3594" s="430">
        <v>94589</v>
      </c>
      <c r="H3594" s="431" t="s">
        <v>7742</v>
      </c>
      <c r="I3594" s="430" t="s">
        <v>146</v>
      </c>
      <c r="J3594" s="396"/>
      <c r="K3594" s="432">
        <v>19.64</v>
      </c>
      <c r="L3594" s="396" t="s">
        <v>147</v>
      </c>
    </row>
    <row r="3595" spans="1:12">
      <c r="A3595" s="396"/>
      <c r="B3595" s="396"/>
      <c r="C3595" s="396"/>
      <c r="D3595" s="396" t="s">
        <v>2326</v>
      </c>
      <c r="E3595" s="397" t="s">
        <v>145</v>
      </c>
      <c r="F3595" s="429" t="s">
        <v>13086</v>
      </c>
      <c r="G3595" s="430">
        <v>94590</v>
      </c>
      <c r="H3595" s="431" t="s">
        <v>7743</v>
      </c>
      <c r="I3595" s="430" t="s">
        <v>146</v>
      </c>
      <c r="J3595" s="396"/>
      <c r="K3595" s="432">
        <v>27.54</v>
      </c>
      <c r="L3595" s="396" t="s">
        <v>147</v>
      </c>
    </row>
    <row r="3596" spans="1:12">
      <c r="A3596" s="396"/>
      <c r="B3596" s="396"/>
      <c r="C3596" s="396"/>
      <c r="D3596" s="396" t="s">
        <v>2326</v>
      </c>
      <c r="E3596" s="397" t="s">
        <v>145</v>
      </c>
      <c r="F3596" s="429" t="s">
        <v>13086</v>
      </c>
      <c r="G3596" s="430">
        <v>94587</v>
      </c>
      <c r="H3596" s="431" t="s">
        <v>7740</v>
      </c>
      <c r="I3596" s="430" t="s">
        <v>146</v>
      </c>
      <c r="J3596" s="396"/>
      <c r="K3596" s="432">
        <v>61.77</v>
      </c>
      <c r="L3596" s="396" t="s">
        <v>147</v>
      </c>
    </row>
    <row r="3597" spans="1:12">
      <c r="A3597" s="396"/>
      <c r="B3597" s="396"/>
      <c r="C3597" s="396"/>
      <c r="D3597" s="396" t="s">
        <v>2326</v>
      </c>
      <c r="E3597" s="397" t="s">
        <v>145</v>
      </c>
      <c r="F3597" s="429" t="s">
        <v>13086</v>
      </c>
      <c r="G3597" s="430">
        <v>94588</v>
      </c>
      <c r="H3597" s="431" t="s">
        <v>7741</v>
      </c>
      <c r="I3597" s="430" t="s">
        <v>146</v>
      </c>
      <c r="J3597" s="396"/>
      <c r="K3597" s="432">
        <v>73.459999999999994</v>
      </c>
      <c r="L3597" s="396" t="s">
        <v>147</v>
      </c>
    </row>
    <row r="3598" spans="1:12">
      <c r="A3598" s="396"/>
      <c r="B3598" s="396"/>
      <c r="C3598" s="396"/>
      <c r="D3598" s="396" t="s">
        <v>2326</v>
      </c>
      <c r="E3598" s="397" t="s">
        <v>145</v>
      </c>
      <c r="F3598" s="429" t="s">
        <v>13086</v>
      </c>
      <c r="G3598" s="430">
        <v>105812</v>
      </c>
      <c r="H3598" s="431" t="s">
        <v>13601</v>
      </c>
      <c r="I3598" s="430" t="s">
        <v>146</v>
      </c>
      <c r="J3598" s="396"/>
      <c r="K3598" s="432">
        <v>32.49</v>
      </c>
      <c r="L3598" s="396" t="s">
        <v>147</v>
      </c>
    </row>
    <row r="3599" spans="1:12">
      <c r="A3599" s="396"/>
      <c r="B3599" s="396"/>
      <c r="C3599" s="396"/>
      <c r="D3599" s="396" t="s">
        <v>543</v>
      </c>
      <c r="E3599" s="397" t="s">
        <v>145</v>
      </c>
      <c r="F3599" s="429" t="s">
        <v>12976</v>
      </c>
      <c r="G3599" s="430">
        <v>94571</v>
      </c>
      <c r="H3599" s="431" t="s">
        <v>13602</v>
      </c>
      <c r="I3599" s="430" t="s">
        <v>121</v>
      </c>
      <c r="J3599" s="396"/>
      <c r="K3599" s="432">
        <v>0</v>
      </c>
      <c r="L3599" s="396" t="s">
        <v>147</v>
      </c>
    </row>
    <row r="3600" spans="1:12">
      <c r="A3600" s="396"/>
      <c r="B3600" s="396"/>
      <c r="C3600" s="396"/>
      <c r="D3600" s="396" t="s">
        <v>411</v>
      </c>
      <c r="E3600" s="397" t="s">
        <v>145</v>
      </c>
      <c r="F3600" s="429" t="s">
        <v>12976</v>
      </c>
      <c r="G3600" s="430">
        <v>94570</v>
      </c>
      <c r="H3600" s="431" t="s">
        <v>13603</v>
      </c>
      <c r="I3600" s="430" t="s">
        <v>121</v>
      </c>
      <c r="J3600" s="396"/>
      <c r="K3600" s="432">
        <v>375.55</v>
      </c>
      <c r="L3600" s="396" t="s">
        <v>147</v>
      </c>
    </row>
    <row r="3601" spans="1:12">
      <c r="A3601" s="396"/>
      <c r="B3601" s="396"/>
      <c r="C3601" s="396"/>
      <c r="D3601" s="396" t="s">
        <v>2326</v>
      </c>
      <c r="E3601" s="397" t="s">
        <v>145</v>
      </c>
      <c r="F3601" s="429" t="s">
        <v>13086</v>
      </c>
      <c r="G3601" s="430">
        <v>105811</v>
      </c>
      <c r="H3601" s="431" t="s">
        <v>13604</v>
      </c>
      <c r="I3601" s="430" t="s">
        <v>121</v>
      </c>
      <c r="J3601" s="396"/>
      <c r="K3601" s="438">
        <v>33.659999999999997</v>
      </c>
      <c r="L3601" s="396" t="s">
        <v>147</v>
      </c>
    </row>
    <row r="3602" spans="1:12">
      <c r="A3602" s="396"/>
      <c r="B3602" s="396"/>
      <c r="C3602" s="396"/>
      <c r="D3602" s="396" t="s">
        <v>2326</v>
      </c>
      <c r="E3602" s="397" t="s">
        <v>145</v>
      </c>
      <c r="F3602" s="429" t="s">
        <v>13086</v>
      </c>
      <c r="G3602" s="430">
        <v>94572</v>
      </c>
      <c r="H3602" s="431" t="s">
        <v>13605</v>
      </c>
      <c r="I3602" s="430" t="s">
        <v>121</v>
      </c>
      <c r="J3602" s="396"/>
      <c r="K3602" s="432">
        <v>536.09</v>
      </c>
      <c r="L3602" s="396" t="s">
        <v>147</v>
      </c>
    </row>
    <row r="3603" spans="1:12">
      <c r="A3603" s="396"/>
      <c r="B3603" s="396"/>
      <c r="C3603" s="396"/>
      <c r="D3603" s="396" t="s">
        <v>2326</v>
      </c>
      <c r="E3603" s="397" t="s">
        <v>145</v>
      </c>
      <c r="F3603" s="429" t="s">
        <v>13086</v>
      </c>
      <c r="G3603" s="430">
        <v>94573</v>
      </c>
      <c r="H3603" s="431" t="s">
        <v>13606</v>
      </c>
      <c r="I3603" s="430" t="s">
        <v>121</v>
      </c>
      <c r="J3603" s="396"/>
      <c r="K3603" s="432">
        <v>418.14</v>
      </c>
      <c r="L3603" s="396" t="s">
        <v>147</v>
      </c>
    </row>
    <row r="3604" spans="1:12">
      <c r="A3604" s="396"/>
      <c r="B3604" s="396"/>
      <c r="C3604" s="396"/>
      <c r="D3604" s="396" t="s">
        <v>2326</v>
      </c>
      <c r="E3604" s="397" t="s">
        <v>145</v>
      </c>
      <c r="F3604" s="429" t="s">
        <v>13086</v>
      </c>
      <c r="G3604" s="430">
        <v>105809</v>
      </c>
      <c r="H3604" s="431" t="s">
        <v>13607</v>
      </c>
      <c r="I3604" s="430" t="s">
        <v>121</v>
      </c>
      <c r="J3604" s="396"/>
      <c r="K3604" s="432">
        <v>0</v>
      </c>
      <c r="L3604" s="396" t="s">
        <v>147</v>
      </c>
    </row>
    <row r="3605" spans="1:12">
      <c r="A3605" s="396"/>
      <c r="B3605" s="396"/>
      <c r="C3605" s="396"/>
      <c r="D3605" s="396" t="s">
        <v>277</v>
      </c>
      <c r="E3605" s="397" t="s">
        <v>145</v>
      </c>
      <c r="F3605" s="429" t="s">
        <v>12976</v>
      </c>
      <c r="G3605" s="430">
        <v>94569</v>
      </c>
      <c r="H3605" s="431" t="s">
        <v>13608</v>
      </c>
      <c r="I3605" s="430" t="s">
        <v>121</v>
      </c>
      <c r="J3605" s="396"/>
      <c r="K3605" s="432">
        <v>706</v>
      </c>
      <c r="L3605" s="396" t="s">
        <v>147</v>
      </c>
    </row>
    <row r="3606" spans="1:12">
      <c r="A3606" s="396"/>
      <c r="B3606" s="396"/>
      <c r="C3606" s="396"/>
      <c r="D3606" s="396" t="s">
        <v>543</v>
      </c>
      <c r="E3606" s="397" t="s">
        <v>145</v>
      </c>
      <c r="F3606" s="429" t="s">
        <v>12976</v>
      </c>
      <c r="G3606" s="430">
        <v>105810</v>
      </c>
      <c r="H3606" s="431" t="s">
        <v>13609</v>
      </c>
      <c r="I3606" s="430" t="s">
        <v>121</v>
      </c>
      <c r="J3606" s="396"/>
      <c r="K3606" s="432">
        <v>0</v>
      </c>
      <c r="L3606" s="396" t="s">
        <v>147</v>
      </c>
    </row>
    <row r="3607" spans="1:12">
      <c r="A3607" s="396"/>
      <c r="B3607" s="396"/>
      <c r="C3607" s="396"/>
      <c r="D3607" s="396" t="s">
        <v>2326</v>
      </c>
      <c r="E3607" s="397" t="s">
        <v>145</v>
      </c>
      <c r="F3607" s="429" t="s">
        <v>13086</v>
      </c>
      <c r="G3607" s="430">
        <v>94561</v>
      </c>
      <c r="H3607" s="431" t="s">
        <v>13610</v>
      </c>
      <c r="I3607" s="430" t="s">
        <v>121</v>
      </c>
      <c r="J3607" s="396"/>
      <c r="K3607" s="432">
        <v>0</v>
      </c>
      <c r="L3607" s="396" t="s">
        <v>147</v>
      </c>
    </row>
    <row r="3608" spans="1:12">
      <c r="A3608" s="396"/>
      <c r="B3608" s="396"/>
      <c r="C3608" s="396"/>
      <c r="D3608" s="396" t="s">
        <v>2326</v>
      </c>
      <c r="E3608" s="397" t="s">
        <v>145</v>
      </c>
      <c r="F3608" s="429" t="s">
        <v>13086</v>
      </c>
      <c r="G3608" s="430">
        <v>94562</v>
      </c>
      <c r="H3608" s="431" t="s">
        <v>13611</v>
      </c>
      <c r="I3608" s="430" t="s">
        <v>121</v>
      </c>
      <c r="J3608" s="396"/>
      <c r="K3608" s="432">
        <v>579.95000000000005</v>
      </c>
      <c r="L3608" s="396" t="s">
        <v>147</v>
      </c>
    </row>
    <row r="3609" spans="1:12">
      <c r="A3609" s="396"/>
      <c r="B3609" s="396"/>
      <c r="C3609" s="396"/>
      <c r="D3609" s="396" t="s">
        <v>2326</v>
      </c>
      <c r="E3609" s="397" t="s">
        <v>145</v>
      </c>
      <c r="F3609" s="429" t="s">
        <v>13086</v>
      </c>
      <c r="G3609" s="430">
        <v>105813</v>
      </c>
      <c r="H3609" s="431" t="s">
        <v>13612</v>
      </c>
      <c r="I3609" s="430" t="s">
        <v>121</v>
      </c>
      <c r="J3609" s="396"/>
      <c r="K3609" s="432">
        <v>967.35</v>
      </c>
      <c r="L3609" s="396" t="s">
        <v>147</v>
      </c>
    </row>
    <row r="3610" spans="1:12">
      <c r="A3610" s="396"/>
      <c r="B3610" s="396"/>
      <c r="C3610" s="396"/>
      <c r="D3610" s="396" t="s">
        <v>2326</v>
      </c>
      <c r="E3610" s="397" t="s">
        <v>145</v>
      </c>
      <c r="F3610" s="429" t="s">
        <v>13086</v>
      </c>
      <c r="G3610" s="430">
        <v>94559</v>
      </c>
      <c r="H3610" s="431" t="s">
        <v>13613</v>
      </c>
      <c r="I3610" s="430" t="s">
        <v>121</v>
      </c>
      <c r="J3610" s="396"/>
      <c r="K3610" s="432">
        <v>667.23</v>
      </c>
      <c r="L3610" s="396" t="s">
        <v>147</v>
      </c>
    </row>
    <row r="3611" spans="1:12">
      <c r="A3611" s="396"/>
      <c r="B3611" s="396"/>
      <c r="C3611" s="396"/>
      <c r="D3611" s="396" t="s">
        <v>543</v>
      </c>
      <c r="E3611" s="397" t="s">
        <v>145</v>
      </c>
      <c r="F3611" s="429" t="s">
        <v>12976</v>
      </c>
      <c r="G3611" s="430">
        <v>100668</v>
      </c>
      <c r="H3611" s="431" t="s">
        <v>13614</v>
      </c>
      <c r="I3611" s="430" t="s">
        <v>121</v>
      </c>
      <c r="J3611" s="396"/>
      <c r="K3611" s="432">
        <v>1104.02</v>
      </c>
      <c r="L3611" s="396" t="s">
        <v>147</v>
      </c>
    </row>
    <row r="3612" spans="1:12">
      <c r="A3612" s="396"/>
      <c r="B3612" s="396"/>
      <c r="C3612" s="396"/>
      <c r="D3612" s="396" t="s">
        <v>543</v>
      </c>
      <c r="E3612" s="397" t="s">
        <v>145</v>
      </c>
      <c r="F3612" s="429" t="s">
        <v>12976</v>
      </c>
      <c r="G3612" s="430">
        <v>100670</v>
      </c>
      <c r="H3612" s="431" t="s">
        <v>13615</v>
      </c>
      <c r="I3612" s="430" t="s">
        <v>121</v>
      </c>
      <c r="J3612" s="396"/>
      <c r="K3612" s="432">
        <v>836.93</v>
      </c>
      <c r="L3612" s="396" t="s">
        <v>147</v>
      </c>
    </row>
    <row r="3613" spans="1:12">
      <c r="A3613" s="396"/>
      <c r="B3613" s="396"/>
      <c r="C3613" s="396"/>
      <c r="D3613" s="396" t="s">
        <v>2326</v>
      </c>
      <c r="E3613" s="397" t="s">
        <v>145</v>
      </c>
      <c r="F3613" s="429" t="s">
        <v>13086</v>
      </c>
      <c r="G3613" s="430">
        <v>100665</v>
      </c>
      <c r="H3613" s="431" t="s">
        <v>13616</v>
      </c>
      <c r="I3613" s="430" t="s">
        <v>121</v>
      </c>
      <c r="J3613" s="396"/>
      <c r="K3613" s="432">
        <v>701.38</v>
      </c>
      <c r="L3613" s="396" t="s">
        <v>147</v>
      </c>
    </row>
    <row r="3614" spans="1:12">
      <c r="A3614" s="396"/>
      <c r="B3614" s="396"/>
      <c r="C3614" s="396"/>
      <c r="D3614" s="396" t="s">
        <v>2326</v>
      </c>
      <c r="E3614" s="397" t="s">
        <v>145</v>
      </c>
      <c r="F3614" s="429" t="s">
        <v>13086</v>
      </c>
      <c r="G3614" s="430">
        <v>100924</v>
      </c>
      <c r="H3614" s="431" t="s">
        <v>13617</v>
      </c>
      <c r="I3614" s="430" t="s">
        <v>121</v>
      </c>
      <c r="J3614" s="396"/>
      <c r="K3614" s="432">
        <v>0</v>
      </c>
      <c r="L3614" s="396" t="s">
        <v>147</v>
      </c>
    </row>
    <row r="3615" spans="1:12">
      <c r="A3615" s="396"/>
      <c r="B3615" s="396"/>
      <c r="C3615" s="396"/>
      <c r="D3615" s="396" t="s">
        <v>2326</v>
      </c>
      <c r="E3615" s="397" t="s">
        <v>145</v>
      </c>
      <c r="F3615" s="429" t="s">
        <v>13086</v>
      </c>
      <c r="G3615" s="430">
        <v>100671</v>
      </c>
      <c r="H3615" s="431" t="s">
        <v>13618</v>
      </c>
      <c r="I3615" s="430" t="s">
        <v>121</v>
      </c>
      <c r="J3615" s="396"/>
      <c r="K3615" s="432">
        <v>1028.2</v>
      </c>
      <c r="L3615" s="396" t="s">
        <v>147</v>
      </c>
    </row>
    <row r="3616" spans="1:12">
      <c r="A3616" s="396"/>
      <c r="B3616" s="396"/>
      <c r="C3616" s="396"/>
      <c r="D3616" s="396" t="s">
        <v>2326</v>
      </c>
      <c r="E3616" s="397" t="s">
        <v>145</v>
      </c>
      <c r="F3616" s="429" t="s">
        <v>13086</v>
      </c>
      <c r="G3616" s="430">
        <v>100667</v>
      </c>
      <c r="H3616" s="431" t="s">
        <v>13619</v>
      </c>
      <c r="I3616" s="430" t="s">
        <v>121</v>
      </c>
      <c r="J3616" s="396"/>
      <c r="K3616" s="432">
        <v>889.68</v>
      </c>
      <c r="L3616" s="396" t="s">
        <v>147</v>
      </c>
    </row>
    <row r="3617" spans="1:12">
      <c r="A3617" s="396"/>
      <c r="B3617" s="396"/>
      <c r="C3617" s="396"/>
      <c r="D3617" s="396" t="s">
        <v>543</v>
      </c>
      <c r="E3617" s="397" t="s">
        <v>145</v>
      </c>
      <c r="F3617" s="429" t="s">
        <v>12976</v>
      </c>
      <c r="G3617" s="430">
        <v>100669</v>
      </c>
      <c r="H3617" s="431" t="s">
        <v>13620</v>
      </c>
      <c r="I3617" s="430" t="s">
        <v>121</v>
      </c>
      <c r="J3617" s="396"/>
      <c r="K3617" s="432">
        <v>817.51</v>
      </c>
      <c r="L3617" s="396" t="s">
        <v>147</v>
      </c>
    </row>
    <row r="3618" spans="1:12">
      <c r="A3618" s="396"/>
      <c r="B3618" s="396"/>
      <c r="C3618" s="396"/>
      <c r="D3618" s="396" t="s">
        <v>543</v>
      </c>
      <c r="E3618" s="397" t="s">
        <v>145</v>
      </c>
      <c r="F3618" s="429" t="s">
        <v>12976</v>
      </c>
      <c r="G3618" s="430">
        <v>100672</v>
      </c>
      <c r="H3618" s="431" t="s">
        <v>13621</v>
      </c>
      <c r="I3618" s="430" t="s">
        <v>121</v>
      </c>
      <c r="J3618" s="396"/>
      <c r="K3618" s="432">
        <v>678.99</v>
      </c>
      <c r="L3618" s="396" t="s">
        <v>147</v>
      </c>
    </row>
    <row r="3619" spans="1:12">
      <c r="A3619" s="396"/>
      <c r="B3619" s="396"/>
      <c r="C3619" s="396"/>
      <c r="D3619" s="396" t="s">
        <v>2326</v>
      </c>
      <c r="E3619" s="397" t="s">
        <v>145</v>
      </c>
      <c r="F3619" s="429" t="s">
        <v>13086</v>
      </c>
      <c r="G3619" s="430">
        <v>100666</v>
      </c>
      <c r="H3619" s="431" t="s">
        <v>13622</v>
      </c>
      <c r="I3619" s="430" t="s">
        <v>121</v>
      </c>
      <c r="J3619" s="396"/>
      <c r="K3619" s="432">
        <v>568.19000000000005</v>
      </c>
      <c r="L3619" s="396" t="s">
        <v>147</v>
      </c>
    </row>
    <row r="3620" spans="1:12">
      <c r="A3620" s="396"/>
      <c r="B3620" s="396"/>
      <c r="C3620" s="396"/>
      <c r="D3620" s="396" t="s">
        <v>2326</v>
      </c>
      <c r="E3620" s="397" t="s">
        <v>145</v>
      </c>
      <c r="F3620" s="429" t="s">
        <v>13086</v>
      </c>
      <c r="G3620" s="430">
        <v>100663</v>
      </c>
      <c r="H3620" s="431" t="s">
        <v>13623</v>
      </c>
      <c r="I3620" s="430" t="s">
        <v>121</v>
      </c>
      <c r="J3620" s="396"/>
      <c r="K3620" s="432">
        <v>0</v>
      </c>
      <c r="L3620" s="396" t="s">
        <v>147</v>
      </c>
    </row>
    <row r="3621" spans="1:12">
      <c r="A3621" s="396"/>
      <c r="B3621" s="396"/>
      <c r="C3621" s="396"/>
      <c r="D3621" s="396" t="s">
        <v>2326</v>
      </c>
      <c r="E3621" s="397" t="s">
        <v>145</v>
      </c>
      <c r="F3621" s="429" t="s">
        <v>13086</v>
      </c>
      <c r="G3621" s="430">
        <v>100662</v>
      </c>
      <c r="H3621" s="431" t="s">
        <v>13624</v>
      </c>
      <c r="I3621" s="430" t="s">
        <v>121</v>
      </c>
      <c r="J3621" s="396"/>
      <c r="K3621" s="432">
        <v>0</v>
      </c>
      <c r="L3621" s="396" t="s">
        <v>147</v>
      </c>
    </row>
    <row r="3622" spans="1:12">
      <c r="A3622" s="396"/>
      <c r="B3622" s="396"/>
      <c r="C3622" s="396"/>
      <c r="D3622" s="396" t="s">
        <v>2326</v>
      </c>
      <c r="E3622" s="397" t="s">
        <v>145</v>
      </c>
      <c r="F3622" s="429" t="s">
        <v>13086</v>
      </c>
      <c r="G3622" s="430">
        <v>100661</v>
      </c>
      <c r="H3622" s="431" t="s">
        <v>13625</v>
      </c>
      <c r="I3622" s="430" t="s">
        <v>121</v>
      </c>
      <c r="J3622" s="396"/>
      <c r="K3622" s="432">
        <v>0</v>
      </c>
      <c r="L3622" s="396" t="s">
        <v>147</v>
      </c>
    </row>
    <row r="3623" spans="1:12">
      <c r="A3623" s="396"/>
      <c r="B3623" s="396"/>
      <c r="C3623" s="396"/>
      <c r="D3623" s="396" t="s">
        <v>411</v>
      </c>
      <c r="E3623" s="397" t="s">
        <v>145</v>
      </c>
      <c r="F3623" s="429" t="s">
        <v>12976</v>
      </c>
      <c r="G3623" s="430">
        <v>105925</v>
      </c>
      <c r="H3623" s="431" t="s">
        <v>15964</v>
      </c>
      <c r="I3623" s="430" t="s">
        <v>146</v>
      </c>
      <c r="J3623" s="396"/>
      <c r="K3623" s="432">
        <v>2.39</v>
      </c>
      <c r="L3623" s="396" t="s">
        <v>147</v>
      </c>
    </row>
    <row r="3624" spans="1:12">
      <c r="A3624" s="396"/>
      <c r="B3624" s="396"/>
      <c r="C3624" s="396"/>
      <c r="D3624" s="396" t="s">
        <v>277</v>
      </c>
      <c r="E3624" s="397" t="s">
        <v>145</v>
      </c>
      <c r="F3624" s="429" t="s">
        <v>12976</v>
      </c>
      <c r="G3624" s="430">
        <v>100659</v>
      </c>
      <c r="H3624" s="431" t="s">
        <v>15965</v>
      </c>
      <c r="I3624" s="430" t="s">
        <v>146</v>
      </c>
      <c r="J3624" s="396"/>
      <c r="K3624" s="432">
        <v>10.84</v>
      </c>
      <c r="L3624" s="396" t="s">
        <v>147</v>
      </c>
    </row>
    <row r="3625" spans="1:12">
      <c r="A3625" s="396"/>
      <c r="B3625" s="396"/>
      <c r="C3625" s="396"/>
      <c r="D3625" s="396" t="s">
        <v>2326</v>
      </c>
      <c r="E3625" s="397" t="s">
        <v>145</v>
      </c>
      <c r="F3625" s="429" t="s">
        <v>13086</v>
      </c>
      <c r="G3625" s="430">
        <v>100660</v>
      </c>
      <c r="H3625" s="431" t="s">
        <v>15966</v>
      </c>
      <c r="I3625" s="430" t="s">
        <v>146</v>
      </c>
      <c r="J3625" s="396"/>
      <c r="K3625" s="432">
        <v>7.43</v>
      </c>
      <c r="L3625" s="396" t="s">
        <v>147</v>
      </c>
    </row>
    <row r="3626" spans="1:12">
      <c r="A3626" s="396"/>
      <c r="B3626" s="396"/>
      <c r="C3626" s="396"/>
      <c r="D3626" s="396" t="s">
        <v>2326</v>
      </c>
      <c r="E3626" s="397" t="s">
        <v>145</v>
      </c>
      <c r="F3626" s="429" t="s">
        <v>13086</v>
      </c>
      <c r="G3626" s="430">
        <v>100711</v>
      </c>
      <c r="H3626" s="431" t="s">
        <v>15967</v>
      </c>
      <c r="I3626" s="430" t="s">
        <v>146</v>
      </c>
      <c r="J3626" s="396"/>
      <c r="K3626" s="432">
        <v>0</v>
      </c>
      <c r="L3626" s="396" t="s">
        <v>147</v>
      </c>
    </row>
    <row r="3627" spans="1:12">
      <c r="A3627" s="396"/>
      <c r="B3627" s="396"/>
      <c r="C3627" s="396"/>
      <c r="D3627" s="396" t="s">
        <v>2326</v>
      </c>
      <c r="E3627" s="397" t="s">
        <v>145</v>
      </c>
      <c r="F3627" s="429" t="s">
        <v>13086</v>
      </c>
      <c r="G3627" s="430">
        <v>100676</v>
      </c>
      <c r="H3627" s="431" t="s">
        <v>15968</v>
      </c>
      <c r="I3627" s="430" t="s">
        <v>160</v>
      </c>
      <c r="J3627" s="396"/>
      <c r="K3627" s="432">
        <v>209.73</v>
      </c>
      <c r="L3627" s="396" t="s">
        <v>147</v>
      </c>
    </row>
    <row r="3628" spans="1:12">
      <c r="A3628" s="396"/>
      <c r="B3628" s="396"/>
      <c r="C3628" s="396"/>
      <c r="D3628" s="396" t="s">
        <v>2326</v>
      </c>
      <c r="E3628" s="397" t="s">
        <v>145</v>
      </c>
      <c r="F3628" s="429" t="s">
        <v>13086</v>
      </c>
      <c r="G3628" s="430">
        <v>90806</v>
      </c>
      <c r="H3628" s="431" t="s">
        <v>15969</v>
      </c>
      <c r="I3628" s="430" t="s">
        <v>160</v>
      </c>
      <c r="J3628" s="396"/>
      <c r="K3628" s="432">
        <v>429.18</v>
      </c>
      <c r="L3628" s="396" t="s">
        <v>147</v>
      </c>
    </row>
    <row r="3629" spans="1:12">
      <c r="A3629" s="396"/>
      <c r="B3629" s="396"/>
      <c r="C3629" s="396"/>
      <c r="D3629" s="396" t="s">
        <v>3270</v>
      </c>
      <c r="E3629" s="397" t="s">
        <v>145</v>
      </c>
      <c r="F3629" s="429" t="s">
        <v>12976</v>
      </c>
      <c r="G3629" s="430">
        <v>91292</v>
      </c>
      <c r="H3629" s="431" t="s">
        <v>15970</v>
      </c>
      <c r="I3629" s="430" t="s">
        <v>160</v>
      </c>
      <c r="J3629" s="396"/>
      <c r="K3629" s="432">
        <v>353.05</v>
      </c>
      <c r="L3629" s="396" t="s">
        <v>147</v>
      </c>
    </row>
    <row r="3630" spans="1:12">
      <c r="A3630" s="396"/>
      <c r="B3630" s="396"/>
      <c r="C3630" s="396"/>
      <c r="D3630" s="396" t="s">
        <v>3270</v>
      </c>
      <c r="E3630" s="397" t="s">
        <v>145</v>
      </c>
      <c r="F3630" s="429" t="s">
        <v>12976</v>
      </c>
      <c r="G3630" s="430">
        <v>90801</v>
      </c>
      <c r="H3630" s="431" t="s">
        <v>15971</v>
      </c>
      <c r="I3630" s="430" t="s">
        <v>160</v>
      </c>
      <c r="J3630" s="396"/>
      <c r="K3630" s="432">
        <v>326.39</v>
      </c>
      <c r="L3630" s="396" t="s">
        <v>147</v>
      </c>
    </row>
    <row r="3631" spans="1:12">
      <c r="A3631" s="396"/>
      <c r="B3631" s="396"/>
      <c r="C3631" s="396"/>
      <c r="D3631" s="396" t="s">
        <v>3968</v>
      </c>
      <c r="E3631" s="397" t="s">
        <v>145</v>
      </c>
      <c r="F3631" s="429" t="s">
        <v>13086</v>
      </c>
      <c r="G3631" s="430">
        <v>91287</v>
      </c>
      <c r="H3631" s="431" t="s">
        <v>15972</v>
      </c>
      <c r="I3631" s="430" t="s">
        <v>160</v>
      </c>
      <c r="J3631" s="396"/>
      <c r="K3631" s="432">
        <v>250.26</v>
      </c>
      <c r="L3631" s="396" t="s">
        <v>147</v>
      </c>
    </row>
    <row r="3632" spans="1:12">
      <c r="A3632" s="396"/>
      <c r="B3632" s="396"/>
      <c r="C3632" s="396"/>
      <c r="D3632" s="396" t="s">
        <v>3968</v>
      </c>
      <c r="E3632" s="397" t="s">
        <v>145</v>
      </c>
      <c r="F3632" s="429" t="s">
        <v>13086</v>
      </c>
      <c r="G3632" s="430">
        <v>100706</v>
      </c>
      <c r="H3632" s="431" t="s">
        <v>15973</v>
      </c>
      <c r="I3632" s="430" t="s">
        <v>160</v>
      </c>
      <c r="J3632" s="396"/>
      <c r="K3632" s="432">
        <v>87.45</v>
      </c>
      <c r="L3632" s="396" t="s">
        <v>147</v>
      </c>
    </row>
    <row r="3633" spans="1:12">
      <c r="A3633" s="396"/>
      <c r="B3633" s="396"/>
      <c r="C3633" s="396"/>
      <c r="D3633" s="396" t="s">
        <v>3968</v>
      </c>
      <c r="E3633" s="397" t="s">
        <v>145</v>
      </c>
      <c r="F3633" s="429" t="s">
        <v>13086</v>
      </c>
      <c r="G3633" s="430">
        <v>100709</v>
      </c>
      <c r="H3633" s="431" t="s">
        <v>15974</v>
      </c>
      <c r="I3633" s="430" t="s">
        <v>160</v>
      </c>
      <c r="J3633" s="396"/>
      <c r="K3633" s="432">
        <v>60.56</v>
      </c>
      <c r="L3633" s="396" t="s">
        <v>147</v>
      </c>
    </row>
    <row r="3634" spans="1:12">
      <c r="A3634" s="396"/>
      <c r="B3634" s="396"/>
      <c r="C3634" s="396"/>
      <c r="D3634" s="396" t="s">
        <v>3270</v>
      </c>
      <c r="E3634" s="397" t="s">
        <v>145</v>
      </c>
      <c r="F3634" s="429" t="s">
        <v>12976</v>
      </c>
      <c r="G3634" s="430">
        <v>100710</v>
      </c>
      <c r="H3634" s="431" t="s">
        <v>15975</v>
      </c>
      <c r="I3634" s="430" t="s">
        <v>160</v>
      </c>
      <c r="J3634" s="396"/>
      <c r="K3634" s="432">
        <v>152.85</v>
      </c>
      <c r="L3634" s="396" t="s">
        <v>147</v>
      </c>
    </row>
    <row r="3635" spans="1:12">
      <c r="A3635" s="396"/>
      <c r="B3635" s="396"/>
      <c r="C3635" s="396"/>
      <c r="D3635" s="396" t="s">
        <v>3270</v>
      </c>
      <c r="E3635" s="397" t="s">
        <v>145</v>
      </c>
      <c r="F3635" s="429" t="s">
        <v>12976</v>
      </c>
      <c r="G3635" s="430">
        <v>90830</v>
      </c>
      <c r="H3635" s="431" t="s">
        <v>15976</v>
      </c>
      <c r="I3635" s="430" t="s">
        <v>160</v>
      </c>
      <c r="J3635" s="396"/>
      <c r="K3635" s="432">
        <v>171.43</v>
      </c>
      <c r="L3635" s="396" t="s">
        <v>147</v>
      </c>
    </row>
    <row r="3636" spans="1:12">
      <c r="A3636" s="396"/>
      <c r="B3636" s="396"/>
      <c r="C3636" s="396"/>
      <c r="D3636" s="396" t="s">
        <v>3968</v>
      </c>
      <c r="E3636" s="397" t="s">
        <v>145</v>
      </c>
      <c r="F3636" s="429" t="s">
        <v>13086</v>
      </c>
      <c r="G3636" s="430">
        <v>91304</v>
      </c>
      <c r="H3636" s="431" t="s">
        <v>15977</v>
      </c>
      <c r="I3636" s="430" t="s">
        <v>160</v>
      </c>
      <c r="J3636" s="396"/>
      <c r="K3636" s="432">
        <v>109.56</v>
      </c>
      <c r="L3636" s="396" t="s">
        <v>147</v>
      </c>
    </row>
    <row r="3637" spans="1:12">
      <c r="A3637" s="396"/>
      <c r="B3637" s="396"/>
      <c r="C3637" s="396"/>
      <c r="D3637" s="396" t="s">
        <v>3968</v>
      </c>
      <c r="E3637" s="397" t="s">
        <v>145</v>
      </c>
      <c r="F3637" s="429" t="s">
        <v>13086</v>
      </c>
      <c r="G3637" s="430">
        <v>90831</v>
      </c>
      <c r="H3637" s="431" t="s">
        <v>15978</v>
      </c>
      <c r="I3637" s="430" t="s">
        <v>160</v>
      </c>
      <c r="J3637" s="396"/>
      <c r="K3637" s="432">
        <v>148.83000000000001</v>
      </c>
      <c r="L3637" s="396" t="s">
        <v>147</v>
      </c>
    </row>
    <row r="3638" spans="1:12">
      <c r="A3638" s="396"/>
      <c r="B3638" s="396"/>
      <c r="C3638" s="396"/>
      <c r="D3638" s="396" t="s">
        <v>3968</v>
      </c>
      <c r="E3638" s="397" t="s">
        <v>145</v>
      </c>
      <c r="F3638" s="429" t="s">
        <v>13086</v>
      </c>
      <c r="G3638" s="430">
        <v>91305</v>
      </c>
      <c r="H3638" s="431" t="s">
        <v>15979</v>
      </c>
      <c r="I3638" s="430" t="s">
        <v>160</v>
      </c>
      <c r="J3638" s="396"/>
      <c r="K3638" s="432">
        <v>106.26</v>
      </c>
      <c r="L3638" s="396" t="s">
        <v>147</v>
      </c>
    </row>
    <row r="3639" spans="1:12">
      <c r="A3639" s="396"/>
      <c r="B3639" s="396"/>
      <c r="C3639" s="396"/>
      <c r="D3639" s="396" t="s">
        <v>3968</v>
      </c>
      <c r="E3639" s="397" t="s">
        <v>145</v>
      </c>
      <c r="F3639" s="429" t="s">
        <v>13086</v>
      </c>
      <c r="G3639" s="430">
        <v>91306</v>
      </c>
      <c r="H3639" s="431" t="s">
        <v>15980</v>
      </c>
      <c r="I3639" s="430" t="s">
        <v>160</v>
      </c>
      <c r="J3639" s="396"/>
      <c r="K3639" s="432">
        <v>148.83000000000001</v>
      </c>
      <c r="L3639" s="396" t="s">
        <v>147</v>
      </c>
    </row>
    <row r="3640" spans="1:12">
      <c r="A3640" s="396"/>
      <c r="B3640" s="396"/>
      <c r="C3640" s="396"/>
      <c r="D3640" s="396" t="s">
        <v>3270</v>
      </c>
      <c r="E3640" s="397" t="s">
        <v>145</v>
      </c>
      <c r="F3640" s="429" t="s">
        <v>12976</v>
      </c>
      <c r="G3640" s="430">
        <v>91307</v>
      </c>
      <c r="H3640" s="431" t="s">
        <v>15981</v>
      </c>
      <c r="I3640" s="430" t="s">
        <v>160</v>
      </c>
      <c r="J3640" s="396"/>
      <c r="K3640" s="432">
        <v>91.9</v>
      </c>
      <c r="L3640" s="396" t="s">
        <v>147</v>
      </c>
    </row>
    <row r="3641" spans="1:12">
      <c r="A3641" s="396"/>
      <c r="B3641" s="396"/>
      <c r="C3641" s="396"/>
      <c r="D3641" s="396" t="s">
        <v>3270</v>
      </c>
      <c r="E3641" s="397" t="s">
        <v>145</v>
      </c>
      <c r="F3641" s="429" t="s">
        <v>12976</v>
      </c>
      <c r="G3641" s="430">
        <v>100707</v>
      </c>
      <c r="H3641" s="431" t="s">
        <v>15982</v>
      </c>
      <c r="I3641" s="430" t="s">
        <v>160</v>
      </c>
      <c r="J3641" s="396"/>
      <c r="K3641" s="432">
        <v>175.46</v>
      </c>
      <c r="L3641" s="396" t="s">
        <v>147</v>
      </c>
    </row>
    <row r="3642" spans="1:12">
      <c r="A3642" s="396"/>
      <c r="B3642" s="396"/>
      <c r="C3642" s="396"/>
      <c r="D3642" s="396" t="s">
        <v>3968</v>
      </c>
      <c r="E3642" s="397" t="s">
        <v>145</v>
      </c>
      <c r="F3642" s="429" t="s">
        <v>13086</v>
      </c>
      <c r="G3642" s="430">
        <v>100708</v>
      </c>
      <c r="H3642" s="431" t="s">
        <v>15983</v>
      </c>
      <c r="I3642" s="430" t="s">
        <v>160</v>
      </c>
      <c r="J3642" s="396"/>
      <c r="K3642" s="432">
        <v>219.11</v>
      </c>
      <c r="L3642" s="396" t="s">
        <v>147</v>
      </c>
    </row>
    <row r="3643" spans="1:12">
      <c r="A3643" s="396"/>
      <c r="B3643" s="396"/>
      <c r="C3643" s="396"/>
      <c r="D3643" s="396" t="s">
        <v>3968</v>
      </c>
      <c r="E3643" s="397" t="s">
        <v>145</v>
      </c>
      <c r="F3643" s="429" t="s">
        <v>13086</v>
      </c>
      <c r="G3643" s="430">
        <v>91328</v>
      </c>
      <c r="H3643" s="431" t="s">
        <v>15984</v>
      </c>
      <c r="I3643" s="430" t="s">
        <v>160</v>
      </c>
      <c r="J3643" s="396"/>
      <c r="K3643" s="432">
        <v>942.84</v>
      </c>
      <c r="L3643" s="396" t="s">
        <v>147</v>
      </c>
    </row>
    <row r="3644" spans="1:12">
      <c r="A3644" s="396"/>
      <c r="B3644" s="396"/>
      <c r="C3644" s="396"/>
      <c r="D3644" s="396" t="s">
        <v>3968</v>
      </c>
      <c r="E3644" s="397" t="s">
        <v>145</v>
      </c>
      <c r="F3644" s="429" t="s">
        <v>13086</v>
      </c>
      <c r="G3644" s="430">
        <v>100687</v>
      </c>
      <c r="H3644" s="431" t="s">
        <v>15985</v>
      </c>
      <c r="I3644" s="430" t="s">
        <v>160</v>
      </c>
      <c r="J3644" s="396"/>
      <c r="K3644" s="432">
        <v>1091.67</v>
      </c>
      <c r="L3644" s="396" t="s">
        <v>147</v>
      </c>
    </row>
    <row r="3645" spans="1:12">
      <c r="A3645" s="396"/>
      <c r="B3645" s="396"/>
      <c r="C3645" s="396"/>
      <c r="D3645" s="396" t="s">
        <v>3968</v>
      </c>
      <c r="E3645" s="397" t="s">
        <v>145</v>
      </c>
      <c r="F3645" s="429" t="s">
        <v>13086</v>
      </c>
      <c r="G3645" s="430">
        <v>100681</v>
      </c>
      <c r="H3645" s="431" t="s">
        <v>15986</v>
      </c>
      <c r="I3645" s="430" t="s">
        <v>160</v>
      </c>
      <c r="J3645" s="396"/>
      <c r="K3645" s="432">
        <v>1121.97</v>
      </c>
      <c r="L3645" s="396" t="s">
        <v>147</v>
      </c>
    </row>
    <row r="3646" spans="1:12">
      <c r="A3646" s="396"/>
      <c r="B3646" s="396"/>
      <c r="C3646" s="396"/>
      <c r="D3646" s="396" t="s">
        <v>4432</v>
      </c>
      <c r="E3646" s="397" t="s">
        <v>145</v>
      </c>
      <c r="F3646" s="429" t="s">
        <v>12976</v>
      </c>
      <c r="G3646" s="430">
        <v>91330</v>
      </c>
      <c r="H3646" s="431" t="s">
        <v>15987</v>
      </c>
      <c r="I3646" s="430" t="s">
        <v>160</v>
      </c>
      <c r="J3646" s="396"/>
      <c r="K3646" s="432">
        <v>973.14</v>
      </c>
      <c r="L3646" s="396" t="s">
        <v>4588</v>
      </c>
    </row>
    <row r="3647" spans="1:12">
      <c r="A3647" s="396"/>
      <c r="B3647" s="396"/>
      <c r="C3647" s="396"/>
      <c r="D3647" s="396" t="s">
        <v>4432</v>
      </c>
      <c r="E3647" s="397" t="s">
        <v>145</v>
      </c>
      <c r="F3647" s="429" t="s">
        <v>12976</v>
      </c>
      <c r="G3647" s="430">
        <v>100689</v>
      </c>
      <c r="H3647" s="431" t="s">
        <v>15988</v>
      </c>
      <c r="I3647" s="430" t="s">
        <v>160</v>
      </c>
      <c r="J3647" s="396"/>
      <c r="K3647" s="432">
        <v>1188.45</v>
      </c>
      <c r="L3647" s="396" t="s">
        <v>4588</v>
      </c>
    </row>
    <row r="3648" spans="1:12">
      <c r="A3648" s="396"/>
      <c r="B3648" s="396"/>
      <c r="C3648" s="396"/>
      <c r="D3648" s="396" t="s">
        <v>3968</v>
      </c>
      <c r="E3648" s="397" t="s">
        <v>145</v>
      </c>
      <c r="F3648" s="429" t="s">
        <v>13086</v>
      </c>
      <c r="G3648" s="430">
        <v>91332</v>
      </c>
      <c r="H3648" s="431" t="s">
        <v>15989</v>
      </c>
      <c r="I3648" s="430" t="s">
        <v>160</v>
      </c>
      <c r="J3648" s="396"/>
      <c r="K3648" s="432">
        <v>1017.02</v>
      </c>
      <c r="L3648" s="396" t="s">
        <v>147</v>
      </c>
    </row>
    <row r="3649" spans="1:12">
      <c r="A3649" s="396"/>
      <c r="B3649" s="396"/>
      <c r="C3649" s="396"/>
      <c r="D3649" s="396" t="s">
        <v>3968</v>
      </c>
      <c r="E3649" s="397" t="s">
        <v>145</v>
      </c>
      <c r="F3649" s="429" t="s">
        <v>13086</v>
      </c>
      <c r="G3649" s="430">
        <v>100688</v>
      </c>
      <c r="H3649" s="431" t="s">
        <v>15990</v>
      </c>
      <c r="I3649" s="430" t="s">
        <v>160</v>
      </c>
      <c r="J3649" s="396"/>
      <c r="K3649" s="432">
        <v>940.23</v>
      </c>
      <c r="L3649" s="396" t="s">
        <v>147</v>
      </c>
    </row>
    <row r="3650" spans="1:12">
      <c r="A3650" s="396"/>
      <c r="B3650" s="396"/>
      <c r="C3650" s="396"/>
      <c r="D3650" s="396" t="s">
        <v>3968</v>
      </c>
      <c r="E3650" s="397" t="s">
        <v>145</v>
      </c>
      <c r="F3650" s="429" t="s">
        <v>13086</v>
      </c>
      <c r="G3650" s="430">
        <v>91329</v>
      </c>
      <c r="H3650" s="431" t="s">
        <v>15991</v>
      </c>
      <c r="I3650" s="430" t="s">
        <v>160</v>
      </c>
      <c r="J3650" s="396"/>
      <c r="K3650" s="432">
        <v>833.97</v>
      </c>
      <c r="L3650" s="396" t="s">
        <v>147</v>
      </c>
    </row>
    <row r="3651" spans="1:12">
      <c r="A3651" s="396"/>
      <c r="B3651" s="396"/>
      <c r="C3651" s="396"/>
      <c r="D3651" s="396" t="s">
        <v>543</v>
      </c>
      <c r="E3651" s="397" t="s">
        <v>145</v>
      </c>
      <c r="F3651" s="429" t="s">
        <v>12976</v>
      </c>
      <c r="G3651" s="430">
        <v>100682</v>
      </c>
      <c r="H3651" s="431" t="s">
        <v>15992</v>
      </c>
      <c r="I3651" s="430" t="s">
        <v>160</v>
      </c>
      <c r="J3651" s="396"/>
      <c r="K3651" s="432">
        <v>955.49</v>
      </c>
      <c r="L3651" s="396" t="s">
        <v>147</v>
      </c>
    </row>
    <row r="3652" spans="1:12">
      <c r="A3652" s="396"/>
      <c r="B3652" s="396"/>
      <c r="C3652" s="396"/>
      <c r="D3652" s="396" t="s">
        <v>1146</v>
      </c>
      <c r="E3652" s="397" t="s">
        <v>145</v>
      </c>
      <c r="F3652" s="429" t="s">
        <v>12976</v>
      </c>
      <c r="G3652" s="430">
        <v>91331</v>
      </c>
      <c r="H3652" s="431" t="s">
        <v>15993</v>
      </c>
      <c r="I3652" s="430" t="s">
        <v>160</v>
      </c>
      <c r="J3652" s="396"/>
      <c r="K3652" s="432">
        <v>863.59</v>
      </c>
      <c r="L3652" s="396" t="s">
        <v>147</v>
      </c>
    </row>
    <row r="3653" spans="1:12">
      <c r="A3653" s="396"/>
      <c r="B3653" s="396"/>
      <c r="C3653" s="396"/>
      <c r="D3653" s="396" t="s">
        <v>3968</v>
      </c>
      <c r="E3653" s="397" t="s">
        <v>145</v>
      </c>
      <c r="F3653" s="429" t="s">
        <v>13086</v>
      </c>
      <c r="G3653" s="430">
        <v>100690</v>
      </c>
      <c r="H3653" s="431" t="s">
        <v>15994</v>
      </c>
      <c r="I3653" s="430" t="s">
        <v>160</v>
      </c>
      <c r="J3653" s="396"/>
      <c r="K3653" s="432">
        <v>1016.35</v>
      </c>
      <c r="L3653" s="396" t="s">
        <v>147</v>
      </c>
    </row>
    <row r="3654" spans="1:12">
      <c r="A3654" s="396"/>
      <c r="B3654" s="396"/>
      <c r="C3654" s="396"/>
      <c r="D3654" s="396" t="s">
        <v>3968</v>
      </c>
      <c r="E3654" s="397" t="s">
        <v>145</v>
      </c>
      <c r="F3654" s="429" t="s">
        <v>13086</v>
      </c>
      <c r="G3654" s="430">
        <v>91333</v>
      </c>
      <c r="H3654" s="431" t="s">
        <v>15995</v>
      </c>
      <c r="I3654" s="430" t="s">
        <v>160</v>
      </c>
      <c r="J3654" s="396"/>
      <c r="K3654" s="432">
        <v>906.79</v>
      </c>
      <c r="L3654" s="396" t="s">
        <v>147</v>
      </c>
    </row>
    <row r="3655" spans="1:12">
      <c r="A3655" s="396"/>
      <c r="B3655" s="396"/>
      <c r="C3655" s="396"/>
      <c r="D3655" s="396" t="s">
        <v>3968</v>
      </c>
      <c r="E3655" s="397" t="s">
        <v>145</v>
      </c>
      <c r="F3655" s="429" t="s">
        <v>13086</v>
      </c>
      <c r="G3655" s="430">
        <v>90841</v>
      </c>
      <c r="H3655" s="431" t="s">
        <v>15996</v>
      </c>
      <c r="I3655" s="430" t="s">
        <v>160</v>
      </c>
      <c r="J3655" s="396"/>
      <c r="K3655" s="432">
        <v>1068.3800000000001</v>
      </c>
      <c r="L3655" s="396" t="s">
        <v>147</v>
      </c>
    </row>
    <row r="3656" spans="1:12">
      <c r="A3656" s="396"/>
      <c r="B3656" s="396"/>
      <c r="C3656" s="396"/>
      <c r="D3656" s="396" t="s">
        <v>1420</v>
      </c>
      <c r="E3656" s="397" t="s">
        <v>145</v>
      </c>
      <c r="F3656" s="429" t="s">
        <v>13423</v>
      </c>
      <c r="G3656" s="430">
        <v>90847</v>
      </c>
      <c r="H3656" s="431" t="s">
        <v>15997</v>
      </c>
      <c r="I3656" s="430" t="s">
        <v>160</v>
      </c>
      <c r="J3656" s="396"/>
      <c r="K3656" s="432">
        <v>919.55</v>
      </c>
      <c r="L3656" s="396" t="s">
        <v>147</v>
      </c>
    </row>
    <row r="3657" spans="1:12">
      <c r="A3657" s="396"/>
      <c r="B3657" s="396"/>
      <c r="C3657" s="396"/>
      <c r="D3657" s="396" t="s">
        <v>3968</v>
      </c>
      <c r="E3657" s="397" t="s">
        <v>145</v>
      </c>
      <c r="F3657" s="429" t="s">
        <v>13086</v>
      </c>
      <c r="G3657" s="430">
        <v>90842</v>
      </c>
      <c r="H3657" s="431" t="s">
        <v>15998</v>
      </c>
      <c r="I3657" s="430" t="s">
        <v>160</v>
      </c>
      <c r="J3657" s="396"/>
      <c r="K3657" s="432">
        <v>1078.69</v>
      </c>
      <c r="L3657" s="396" t="s">
        <v>147</v>
      </c>
    </row>
    <row r="3658" spans="1:12">
      <c r="A3658" s="396"/>
      <c r="B3658" s="396"/>
      <c r="C3658" s="396"/>
      <c r="D3658" s="396" t="s">
        <v>1149</v>
      </c>
      <c r="E3658" s="397" t="s">
        <v>145</v>
      </c>
      <c r="F3658" s="429" t="s">
        <v>12976</v>
      </c>
      <c r="G3658" s="430">
        <v>90848</v>
      </c>
      <c r="H3658" s="431" t="s">
        <v>15999</v>
      </c>
      <c r="I3658" s="430" t="s">
        <v>160</v>
      </c>
      <c r="J3658" s="396"/>
      <c r="K3658" s="432">
        <v>929.86</v>
      </c>
      <c r="L3658" s="396" t="s">
        <v>147</v>
      </c>
    </row>
    <row r="3659" spans="1:12">
      <c r="A3659" s="396"/>
      <c r="B3659" s="396"/>
      <c r="C3659" s="396"/>
      <c r="D3659" s="396" t="s">
        <v>1149</v>
      </c>
      <c r="E3659" s="397" t="s">
        <v>145</v>
      </c>
      <c r="F3659" s="429" t="s">
        <v>12976</v>
      </c>
      <c r="G3659" s="430">
        <v>90843</v>
      </c>
      <c r="H3659" s="431" t="s">
        <v>16000</v>
      </c>
      <c r="I3659" s="430" t="s">
        <v>160</v>
      </c>
      <c r="J3659" s="396"/>
      <c r="K3659" s="432">
        <v>1130.56</v>
      </c>
      <c r="L3659" s="396" t="s">
        <v>147</v>
      </c>
    </row>
    <row r="3660" spans="1:12">
      <c r="A3660" s="396"/>
      <c r="B3660" s="396"/>
      <c r="C3660" s="396"/>
      <c r="D3660" s="396" t="s">
        <v>3968</v>
      </c>
      <c r="E3660" s="397" t="s">
        <v>145</v>
      </c>
      <c r="F3660" s="429" t="s">
        <v>13086</v>
      </c>
      <c r="G3660" s="430">
        <v>90849</v>
      </c>
      <c r="H3660" s="431" t="s">
        <v>16001</v>
      </c>
      <c r="I3660" s="430" t="s">
        <v>160</v>
      </c>
      <c r="J3660" s="396"/>
      <c r="K3660" s="432">
        <v>959.13</v>
      </c>
      <c r="L3660" s="396" t="s">
        <v>147</v>
      </c>
    </row>
    <row r="3661" spans="1:12">
      <c r="A3661" s="396"/>
      <c r="B3661" s="396"/>
      <c r="C3661" s="396"/>
      <c r="D3661" s="396" t="s">
        <v>3968</v>
      </c>
      <c r="E3661" s="397" t="s">
        <v>145</v>
      </c>
      <c r="F3661" s="429" t="s">
        <v>13086</v>
      </c>
      <c r="G3661" s="430">
        <v>90844</v>
      </c>
      <c r="H3661" s="431" t="s">
        <v>16002</v>
      </c>
      <c r="I3661" s="430" t="s">
        <v>160</v>
      </c>
      <c r="J3661" s="396"/>
      <c r="K3661" s="432">
        <v>1222.19</v>
      </c>
      <c r="L3661" s="396" t="s">
        <v>147</v>
      </c>
    </row>
    <row r="3662" spans="1:12">
      <c r="A3662" s="396"/>
      <c r="B3662" s="396"/>
      <c r="C3662" s="396"/>
      <c r="D3662" s="396" t="s">
        <v>3968</v>
      </c>
      <c r="E3662" s="397" t="s">
        <v>145</v>
      </c>
      <c r="F3662" s="429" t="s">
        <v>13086</v>
      </c>
      <c r="G3662" s="430">
        <v>90850</v>
      </c>
      <c r="H3662" s="431" t="s">
        <v>16003</v>
      </c>
      <c r="I3662" s="430" t="s">
        <v>160</v>
      </c>
      <c r="J3662" s="396"/>
      <c r="K3662" s="432">
        <v>1050.76</v>
      </c>
      <c r="L3662" s="396" t="s">
        <v>147</v>
      </c>
    </row>
    <row r="3663" spans="1:12">
      <c r="A3663" s="396"/>
      <c r="B3663" s="396"/>
      <c r="C3663" s="396"/>
      <c r="D3663" s="396" t="s">
        <v>1149</v>
      </c>
      <c r="E3663" s="397" t="s">
        <v>145</v>
      </c>
      <c r="F3663" s="429" t="s">
        <v>12976</v>
      </c>
      <c r="G3663" s="430">
        <v>91312</v>
      </c>
      <c r="H3663" s="431" t="s">
        <v>16004</v>
      </c>
      <c r="I3663" s="430" t="s">
        <v>160</v>
      </c>
      <c r="J3663" s="396"/>
      <c r="K3663" s="432">
        <v>916.94</v>
      </c>
      <c r="L3663" s="396" t="s">
        <v>147</v>
      </c>
    </row>
    <row r="3664" spans="1:12">
      <c r="A3664" s="396"/>
      <c r="B3664" s="396"/>
      <c r="C3664" s="396"/>
      <c r="D3664" s="396" t="s">
        <v>1446</v>
      </c>
      <c r="E3664" s="397" t="s">
        <v>145</v>
      </c>
      <c r="F3664" s="429" t="s">
        <v>12976</v>
      </c>
      <c r="G3664" s="430">
        <v>91318</v>
      </c>
      <c r="H3664" s="431" t="s">
        <v>16005</v>
      </c>
      <c r="I3664" s="430" t="s">
        <v>160</v>
      </c>
      <c r="J3664" s="396"/>
      <c r="K3664" s="432">
        <v>810.68</v>
      </c>
      <c r="L3664" s="396" t="s">
        <v>147</v>
      </c>
    </row>
    <row r="3665" spans="1:12">
      <c r="A3665" s="396"/>
      <c r="B3665" s="396"/>
      <c r="C3665" s="396"/>
      <c r="D3665" s="396" t="s">
        <v>1796</v>
      </c>
      <c r="E3665" s="397" t="s">
        <v>145</v>
      </c>
      <c r="F3665" s="429" t="s">
        <v>13086</v>
      </c>
      <c r="G3665" s="430">
        <v>91313</v>
      </c>
      <c r="H3665" s="431" t="s">
        <v>16006</v>
      </c>
      <c r="I3665" s="430" t="s">
        <v>160</v>
      </c>
      <c r="J3665" s="396"/>
      <c r="K3665" s="432">
        <v>912.21</v>
      </c>
      <c r="L3665" s="396" t="s">
        <v>147</v>
      </c>
    </row>
    <row r="3666" spans="1:12">
      <c r="A3666" s="396"/>
      <c r="B3666" s="396"/>
      <c r="C3666" s="396"/>
      <c r="D3666" s="396" t="s">
        <v>1796</v>
      </c>
      <c r="E3666" s="397" t="s">
        <v>145</v>
      </c>
      <c r="F3666" s="429" t="s">
        <v>13086</v>
      </c>
      <c r="G3666" s="430">
        <v>91319</v>
      </c>
      <c r="H3666" s="431" t="s">
        <v>16007</v>
      </c>
      <c r="I3666" s="430" t="s">
        <v>160</v>
      </c>
      <c r="J3666" s="396"/>
      <c r="K3666" s="432">
        <v>820.31</v>
      </c>
      <c r="L3666" s="396" t="s">
        <v>147</v>
      </c>
    </row>
    <row r="3667" spans="1:12">
      <c r="A3667" s="396"/>
      <c r="B3667" s="396"/>
      <c r="C3667" s="396"/>
      <c r="D3667" s="396" t="s">
        <v>1796</v>
      </c>
      <c r="E3667" s="397" t="s">
        <v>145</v>
      </c>
      <c r="F3667" s="429" t="s">
        <v>13086</v>
      </c>
      <c r="G3667" s="430">
        <v>91314</v>
      </c>
      <c r="H3667" s="431" t="s">
        <v>16008</v>
      </c>
      <c r="I3667" s="430" t="s">
        <v>160</v>
      </c>
      <c r="J3667" s="396"/>
      <c r="K3667" s="432">
        <v>958.46</v>
      </c>
      <c r="L3667" s="396" t="s">
        <v>147</v>
      </c>
    </row>
    <row r="3668" spans="1:12">
      <c r="A3668" s="396"/>
      <c r="B3668" s="396"/>
      <c r="C3668" s="396"/>
      <c r="D3668" s="396" t="s">
        <v>1796</v>
      </c>
      <c r="E3668" s="397" t="s">
        <v>145</v>
      </c>
      <c r="F3668" s="429" t="s">
        <v>13086</v>
      </c>
      <c r="G3668" s="430">
        <v>91320</v>
      </c>
      <c r="H3668" s="431" t="s">
        <v>16009</v>
      </c>
      <c r="I3668" s="430" t="s">
        <v>160</v>
      </c>
      <c r="J3668" s="396"/>
      <c r="K3668" s="432">
        <v>848.9</v>
      </c>
      <c r="L3668" s="396" t="s">
        <v>147</v>
      </c>
    </row>
    <row r="3669" spans="1:12">
      <c r="A3669" s="396"/>
      <c r="B3669" s="396"/>
      <c r="C3669" s="396"/>
      <c r="D3669" s="396" t="s">
        <v>411</v>
      </c>
      <c r="E3669" s="397" t="s">
        <v>145</v>
      </c>
      <c r="F3669" s="429" t="s">
        <v>12976</v>
      </c>
      <c r="G3669" s="430">
        <v>91315</v>
      </c>
      <c r="H3669" s="431" t="s">
        <v>16010</v>
      </c>
      <c r="I3669" s="430" t="s">
        <v>160</v>
      </c>
      <c r="J3669" s="396"/>
      <c r="K3669" s="432">
        <v>1049.4100000000001</v>
      </c>
      <c r="L3669" s="396" t="s">
        <v>147</v>
      </c>
    </row>
    <row r="3670" spans="1:12">
      <c r="A3670" s="396"/>
      <c r="B3670" s="396"/>
      <c r="C3670" s="396"/>
      <c r="D3670" s="396" t="s">
        <v>277</v>
      </c>
      <c r="E3670" s="397" t="s">
        <v>145</v>
      </c>
      <c r="F3670" s="429" t="s">
        <v>12976</v>
      </c>
      <c r="G3670" s="430">
        <v>91321</v>
      </c>
      <c r="H3670" s="431" t="s">
        <v>16011</v>
      </c>
      <c r="I3670" s="430" t="s">
        <v>160</v>
      </c>
      <c r="J3670" s="396"/>
      <c r="K3670" s="432">
        <v>939.85</v>
      </c>
      <c r="L3670" s="396" t="s">
        <v>147</v>
      </c>
    </row>
    <row r="3671" spans="1:12">
      <c r="A3671" s="396"/>
      <c r="B3671" s="396"/>
      <c r="C3671" s="396"/>
      <c r="D3671" s="396" t="s">
        <v>1796</v>
      </c>
      <c r="E3671" s="397" t="s">
        <v>145</v>
      </c>
      <c r="F3671" s="429" t="s">
        <v>13086</v>
      </c>
      <c r="G3671" s="430">
        <v>90845</v>
      </c>
      <c r="H3671" s="431" t="s">
        <v>16012</v>
      </c>
      <c r="I3671" s="430" t="s">
        <v>160</v>
      </c>
      <c r="J3671" s="396"/>
      <c r="K3671" s="432">
        <v>1427.56</v>
      </c>
      <c r="L3671" s="396" t="s">
        <v>147</v>
      </c>
    </row>
    <row r="3672" spans="1:12">
      <c r="A3672" s="396"/>
      <c r="B3672" s="396"/>
      <c r="C3672" s="396"/>
      <c r="D3672" s="396" t="s">
        <v>1796</v>
      </c>
      <c r="E3672" s="397" t="s">
        <v>145</v>
      </c>
      <c r="F3672" s="429" t="s">
        <v>13086</v>
      </c>
      <c r="G3672" s="430">
        <v>90851</v>
      </c>
      <c r="H3672" s="431" t="s">
        <v>16013</v>
      </c>
      <c r="I3672" s="430" t="s">
        <v>160</v>
      </c>
      <c r="J3672" s="396"/>
      <c r="K3672" s="432">
        <v>1256.1300000000001</v>
      </c>
      <c r="L3672" s="396" t="s">
        <v>147</v>
      </c>
    </row>
    <row r="3673" spans="1:12">
      <c r="A3673" s="396"/>
      <c r="B3673" s="396"/>
      <c r="C3673" s="396"/>
      <c r="D3673" s="396" t="s">
        <v>1795</v>
      </c>
      <c r="E3673" s="397" t="s">
        <v>145</v>
      </c>
      <c r="F3673" s="429" t="s">
        <v>13086</v>
      </c>
      <c r="G3673" s="430">
        <v>90846</v>
      </c>
      <c r="H3673" s="431" t="s">
        <v>16014</v>
      </c>
      <c r="I3673" s="430" t="s">
        <v>160</v>
      </c>
      <c r="J3673" s="396"/>
      <c r="K3673" s="432">
        <v>1508.26</v>
      </c>
      <c r="L3673" s="396" t="s">
        <v>147</v>
      </c>
    </row>
    <row r="3674" spans="1:12">
      <c r="A3674" s="396"/>
      <c r="B3674" s="396"/>
      <c r="C3674" s="396"/>
      <c r="D3674" s="396" t="s">
        <v>1795</v>
      </c>
      <c r="E3674" s="397" t="s">
        <v>145</v>
      </c>
      <c r="F3674" s="429" t="s">
        <v>13086</v>
      </c>
      <c r="G3674" s="430">
        <v>90852</v>
      </c>
      <c r="H3674" s="431" t="s">
        <v>16015</v>
      </c>
      <c r="I3674" s="430" t="s">
        <v>160</v>
      </c>
      <c r="J3674" s="396"/>
      <c r="K3674" s="432">
        <v>1336.83</v>
      </c>
      <c r="L3674" s="396" t="s">
        <v>147</v>
      </c>
    </row>
    <row r="3675" spans="1:12">
      <c r="A3675" s="396"/>
      <c r="B3675" s="396"/>
      <c r="C3675" s="396"/>
      <c r="D3675" s="396" t="s">
        <v>543</v>
      </c>
      <c r="E3675" s="397" t="s">
        <v>145</v>
      </c>
      <c r="F3675" s="429" t="s">
        <v>12976</v>
      </c>
      <c r="G3675" s="430">
        <v>91316</v>
      </c>
      <c r="H3675" s="431" t="s">
        <v>16016</v>
      </c>
      <c r="I3675" s="430" t="s">
        <v>160</v>
      </c>
      <c r="J3675" s="396"/>
      <c r="K3675" s="432">
        <v>1255.46</v>
      </c>
      <c r="L3675" s="396" t="s">
        <v>147</v>
      </c>
    </row>
    <row r="3676" spans="1:12">
      <c r="A3676" s="396"/>
      <c r="B3676" s="396"/>
      <c r="C3676" s="396"/>
      <c r="D3676" s="396" t="s">
        <v>543</v>
      </c>
      <c r="E3676" s="397" t="s">
        <v>145</v>
      </c>
      <c r="F3676" s="429" t="s">
        <v>12976</v>
      </c>
      <c r="G3676" s="430">
        <v>91322</v>
      </c>
      <c r="H3676" s="431" t="s">
        <v>16017</v>
      </c>
      <c r="I3676" s="430" t="s">
        <v>160</v>
      </c>
      <c r="J3676" s="396"/>
      <c r="K3676" s="432">
        <v>1145.9000000000001</v>
      </c>
      <c r="L3676" s="396" t="s">
        <v>147</v>
      </c>
    </row>
    <row r="3677" spans="1:12">
      <c r="A3677" s="396"/>
      <c r="B3677" s="396"/>
      <c r="C3677" s="396"/>
      <c r="D3677" s="396" t="s">
        <v>1795</v>
      </c>
      <c r="E3677" s="397" t="s">
        <v>145</v>
      </c>
      <c r="F3677" s="429" t="s">
        <v>13086</v>
      </c>
      <c r="G3677" s="430">
        <v>91317</v>
      </c>
      <c r="H3677" s="431" t="s">
        <v>16018</v>
      </c>
      <c r="I3677" s="430" t="s">
        <v>160</v>
      </c>
      <c r="J3677" s="396"/>
      <c r="K3677" s="432">
        <v>1335.48</v>
      </c>
      <c r="L3677" s="396" t="s">
        <v>147</v>
      </c>
    </row>
    <row r="3678" spans="1:12">
      <c r="A3678" s="396"/>
      <c r="B3678" s="396"/>
      <c r="C3678" s="396"/>
      <c r="D3678" s="396" t="s">
        <v>1795</v>
      </c>
      <c r="E3678" s="397" t="s">
        <v>145</v>
      </c>
      <c r="F3678" s="429" t="s">
        <v>13086</v>
      </c>
      <c r="G3678" s="430">
        <v>91323</v>
      </c>
      <c r="H3678" s="431" t="s">
        <v>16019</v>
      </c>
      <c r="I3678" s="430" t="s">
        <v>160</v>
      </c>
      <c r="J3678" s="396"/>
      <c r="K3678" s="432">
        <v>1225.92</v>
      </c>
      <c r="L3678" s="396" t="s">
        <v>147</v>
      </c>
    </row>
    <row r="3679" spans="1:12">
      <c r="A3679" s="396"/>
      <c r="B3679" s="396"/>
      <c r="C3679" s="396"/>
      <c r="D3679" s="396" t="s">
        <v>1795</v>
      </c>
      <c r="E3679" s="397" t="s">
        <v>145</v>
      </c>
      <c r="F3679" s="429" t="s">
        <v>13086</v>
      </c>
      <c r="G3679" s="430">
        <v>100678</v>
      </c>
      <c r="H3679" s="431" t="s">
        <v>16020</v>
      </c>
      <c r="I3679" s="430" t="s">
        <v>160</v>
      </c>
      <c r="J3679" s="396"/>
      <c r="K3679" s="432">
        <v>1080.8599999999999</v>
      </c>
      <c r="L3679" s="396" t="s">
        <v>147</v>
      </c>
    </row>
    <row r="3680" spans="1:12">
      <c r="A3680" s="396"/>
      <c r="B3680" s="396"/>
      <c r="C3680" s="396"/>
      <c r="D3680" s="396" t="s">
        <v>1795</v>
      </c>
      <c r="E3680" s="397" t="s">
        <v>145</v>
      </c>
      <c r="F3680" s="429" t="s">
        <v>13086</v>
      </c>
      <c r="G3680" s="430">
        <v>91013</v>
      </c>
      <c r="H3680" s="431" t="s">
        <v>16021</v>
      </c>
      <c r="I3680" s="430" t="s">
        <v>160</v>
      </c>
      <c r="J3680" s="396"/>
      <c r="K3680" s="432">
        <v>932.03</v>
      </c>
      <c r="L3680" s="396" t="s">
        <v>147</v>
      </c>
    </row>
    <row r="3681" spans="1:12">
      <c r="A3681" s="396"/>
      <c r="B3681" s="396"/>
      <c r="C3681" s="396"/>
      <c r="D3681" s="396" t="s">
        <v>543</v>
      </c>
      <c r="E3681" s="397" t="s">
        <v>145</v>
      </c>
      <c r="F3681" s="429" t="s">
        <v>12976</v>
      </c>
      <c r="G3681" s="430">
        <v>100680</v>
      </c>
      <c r="H3681" s="431" t="s">
        <v>16022</v>
      </c>
      <c r="I3681" s="430" t="s">
        <v>160</v>
      </c>
      <c r="J3681" s="396"/>
      <c r="K3681" s="432">
        <v>1091.77</v>
      </c>
      <c r="L3681" s="396" t="s">
        <v>147</v>
      </c>
    </row>
    <row r="3682" spans="1:12">
      <c r="A3682" s="396"/>
      <c r="B3682" s="396"/>
      <c r="C3682" s="396"/>
      <c r="D3682" s="396" t="s">
        <v>543</v>
      </c>
      <c r="E3682" s="397" t="s">
        <v>145</v>
      </c>
      <c r="F3682" s="429" t="s">
        <v>12976</v>
      </c>
      <c r="G3682" s="430">
        <v>91014</v>
      </c>
      <c r="H3682" s="431" t="s">
        <v>16023</v>
      </c>
      <c r="I3682" s="430" t="s">
        <v>160</v>
      </c>
      <c r="J3682" s="396"/>
      <c r="K3682" s="432">
        <v>942.94</v>
      </c>
      <c r="L3682" s="396" t="s">
        <v>147</v>
      </c>
    </row>
    <row r="3683" spans="1:12">
      <c r="A3683" s="396"/>
      <c r="B3683" s="396"/>
      <c r="C3683" s="396"/>
      <c r="D3683" s="396" t="s">
        <v>1795</v>
      </c>
      <c r="E3683" s="397" t="s">
        <v>145</v>
      </c>
      <c r="F3683" s="429" t="s">
        <v>13086</v>
      </c>
      <c r="G3683" s="430">
        <v>100683</v>
      </c>
      <c r="H3683" s="431" t="s">
        <v>16024</v>
      </c>
      <c r="I3683" s="430" t="s">
        <v>160</v>
      </c>
      <c r="J3683" s="396"/>
      <c r="K3683" s="432">
        <v>1181.25</v>
      </c>
      <c r="L3683" s="396" t="s">
        <v>147</v>
      </c>
    </row>
    <row r="3684" spans="1:12">
      <c r="A3684" s="396"/>
      <c r="B3684" s="396"/>
      <c r="C3684" s="396"/>
      <c r="D3684" s="396" t="s">
        <v>1795</v>
      </c>
      <c r="E3684" s="397" t="s">
        <v>145</v>
      </c>
      <c r="F3684" s="429" t="s">
        <v>13086</v>
      </c>
      <c r="G3684" s="430">
        <v>91015</v>
      </c>
      <c r="H3684" s="431" t="s">
        <v>16025</v>
      </c>
      <c r="I3684" s="430" t="s">
        <v>160</v>
      </c>
      <c r="J3684" s="396"/>
      <c r="K3684" s="432">
        <v>1009.82</v>
      </c>
      <c r="L3684" s="396" t="s">
        <v>147</v>
      </c>
    </row>
    <row r="3685" spans="1:12">
      <c r="A3685" s="396"/>
      <c r="B3685" s="396"/>
      <c r="C3685" s="396"/>
      <c r="D3685" s="396" t="s">
        <v>1795</v>
      </c>
      <c r="E3685" s="397" t="s">
        <v>145</v>
      </c>
      <c r="F3685" s="429" t="s">
        <v>13086</v>
      </c>
      <c r="G3685" s="430">
        <v>100685</v>
      </c>
      <c r="H3685" s="431" t="s">
        <v>16026</v>
      </c>
      <c r="I3685" s="430" t="s">
        <v>160</v>
      </c>
      <c r="J3685" s="396"/>
      <c r="K3685" s="432">
        <v>1233.26</v>
      </c>
      <c r="L3685" s="396" t="s">
        <v>147</v>
      </c>
    </row>
    <row r="3686" spans="1:12">
      <c r="A3686" s="396"/>
      <c r="B3686" s="396"/>
      <c r="C3686" s="396"/>
      <c r="D3686" s="396" t="s">
        <v>1795</v>
      </c>
      <c r="E3686" s="397" t="s">
        <v>145</v>
      </c>
      <c r="F3686" s="429" t="s">
        <v>13086</v>
      </c>
      <c r="G3686" s="430">
        <v>91016</v>
      </c>
      <c r="H3686" s="431" t="s">
        <v>16027</v>
      </c>
      <c r="I3686" s="430" t="s">
        <v>160</v>
      </c>
      <c r="J3686" s="396"/>
      <c r="K3686" s="432">
        <v>1061.83</v>
      </c>
      <c r="L3686" s="396" t="s">
        <v>147</v>
      </c>
    </row>
    <row r="3687" spans="1:12">
      <c r="A3687" s="396"/>
      <c r="B3687" s="396"/>
      <c r="C3687" s="396"/>
      <c r="D3687" s="396" t="s">
        <v>543</v>
      </c>
      <c r="E3687" s="397" t="s">
        <v>145</v>
      </c>
      <c r="F3687" s="429" t="s">
        <v>12976</v>
      </c>
      <c r="G3687" s="430">
        <v>100679</v>
      </c>
      <c r="H3687" s="431" t="s">
        <v>16028</v>
      </c>
      <c r="I3687" s="430" t="s">
        <v>160</v>
      </c>
      <c r="J3687" s="396"/>
      <c r="K3687" s="432">
        <v>929.42</v>
      </c>
      <c r="L3687" s="396" t="s">
        <v>147</v>
      </c>
    </row>
    <row r="3688" spans="1:12">
      <c r="A3688" s="396"/>
      <c r="B3688" s="396"/>
      <c r="C3688" s="396"/>
      <c r="D3688" s="396" t="s">
        <v>411</v>
      </c>
      <c r="E3688" s="397" t="s">
        <v>145</v>
      </c>
      <c r="F3688" s="429" t="s">
        <v>12976</v>
      </c>
      <c r="G3688" s="430">
        <v>91324</v>
      </c>
      <c r="H3688" s="431" t="s">
        <v>16029</v>
      </c>
      <c r="I3688" s="430" t="s">
        <v>160</v>
      </c>
      <c r="J3688" s="396"/>
      <c r="K3688" s="432">
        <v>823.16</v>
      </c>
      <c r="L3688" s="396" t="s">
        <v>147</v>
      </c>
    </row>
    <row r="3689" spans="1:12">
      <c r="A3689" s="396"/>
      <c r="B3689" s="396"/>
      <c r="C3689" s="396"/>
      <c r="D3689" s="396" t="s">
        <v>1795</v>
      </c>
      <c r="E3689" s="397" t="s">
        <v>145</v>
      </c>
      <c r="F3689" s="429" t="s">
        <v>13086</v>
      </c>
      <c r="G3689" s="430">
        <v>100712</v>
      </c>
      <c r="H3689" s="431" t="s">
        <v>16030</v>
      </c>
      <c r="I3689" s="430" t="s">
        <v>160</v>
      </c>
      <c r="J3689" s="396"/>
      <c r="K3689" s="432">
        <v>925.29</v>
      </c>
      <c r="L3689" s="396" t="s">
        <v>147</v>
      </c>
    </row>
    <row r="3690" spans="1:12">
      <c r="A3690" s="396"/>
      <c r="B3690" s="396"/>
      <c r="C3690" s="396"/>
      <c r="D3690" s="396" t="s">
        <v>1795</v>
      </c>
      <c r="E3690" s="397" t="s">
        <v>145</v>
      </c>
      <c r="F3690" s="429" t="s">
        <v>13086</v>
      </c>
      <c r="G3690" s="430">
        <v>91325</v>
      </c>
      <c r="H3690" s="431" t="s">
        <v>16031</v>
      </c>
      <c r="I3690" s="430" t="s">
        <v>160</v>
      </c>
      <c r="J3690" s="396"/>
      <c r="K3690" s="432">
        <v>833.39</v>
      </c>
      <c r="L3690" s="396" t="s">
        <v>147</v>
      </c>
    </row>
    <row r="3691" spans="1:12">
      <c r="A3691" s="396"/>
      <c r="B3691" s="396"/>
      <c r="C3691" s="396"/>
      <c r="D3691" s="396" t="s">
        <v>2109</v>
      </c>
      <c r="E3691" s="397" t="s">
        <v>145</v>
      </c>
      <c r="F3691" s="429" t="s">
        <v>13086</v>
      </c>
      <c r="G3691" s="430">
        <v>100684</v>
      </c>
      <c r="H3691" s="431" t="s">
        <v>16032</v>
      </c>
      <c r="I3691" s="430" t="s">
        <v>160</v>
      </c>
      <c r="J3691" s="396"/>
      <c r="K3691" s="432">
        <v>1009.15</v>
      </c>
      <c r="L3691" s="396" t="s">
        <v>147</v>
      </c>
    </row>
    <row r="3692" spans="1:12">
      <c r="A3692" s="396"/>
      <c r="B3692" s="396"/>
      <c r="C3692" s="396"/>
      <c r="D3692" s="396" t="s">
        <v>2109</v>
      </c>
      <c r="E3692" s="397" t="s">
        <v>145</v>
      </c>
      <c r="F3692" s="429" t="s">
        <v>13086</v>
      </c>
      <c r="G3692" s="430">
        <v>91326</v>
      </c>
      <c r="H3692" s="431" t="s">
        <v>16033</v>
      </c>
      <c r="I3692" s="430" t="s">
        <v>160</v>
      </c>
      <c r="J3692" s="396"/>
      <c r="K3692" s="432">
        <v>899.59</v>
      </c>
      <c r="L3692" s="396" t="s">
        <v>147</v>
      </c>
    </row>
    <row r="3693" spans="1:12">
      <c r="A3693" s="396"/>
      <c r="B3693" s="396"/>
      <c r="C3693" s="396"/>
      <c r="D3693" s="396" t="s">
        <v>277</v>
      </c>
      <c r="E3693" s="397" t="s">
        <v>145</v>
      </c>
      <c r="F3693" s="429" t="s">
        <v>12976</v>
      </c>
      <c r="G3693" s="430">
        <v>91327</v>
      </c>
      <c r="H3693" s="431" t="s">
        <v>16034</v>
      </c>
      <c r="I3693" s="430" t="s">
        <v>160</v>
      </c>
      <c r="J3693" s="396"/>
      <c r="K3693" s="432">
        <v>950.92</v>
      </c>
      <c r="L3693" s="396" t="s">
        <v>147</v>
      </c>
    </row>
    <row r="3694" spans="1:12">
      <c r="A3694" s="396"/>
      <c r="B3694" s="396"/>
      <c r="C3694" s="396"/>
      <c r="D3694" s="396" t="s">
        <v>543</v>
      </c>
      <c r="E3694" s="397" t="s">
        <v>145</v>
      </c>
      <c r="F3694" s="429" t="s">
        <v>12976</v>
      </c>
      <c r="G3694" s="430">
        <v>100686</v>
      </c>
      <c r="H3694" s="431" t="s">
        <v>16035</v>
      </c>
      <c r="I3694" s="430" t="s">
        <v>160</v>
      </c>
      <c r="J3694" s="396"/>
      <c r="K3694" s="432">
        <v>1060.48</v>
      </c>
      <c r="L3694" s="396" t="s">
        <v>147</v>
      </c>
    </row>
    <row r="3695" spans="1:12">
      <c r="A3695" s="396"/>
      <c r="B3695" s="396"/>
      <c r="C3695" s="396"/>
      <c r="D3695" s="396" t="s">
        <v>2109</v>
      </c>
      <c r="E3695" s="397" t="s">
        <v>145</v>
      </c>
      <c r="F3695" s="429" t="s">
        <v>13086</v>
      </c>
      <c r="G3695" s="430">
        <v>100693</v>
      </c>
      <c r="H3695" s="431" t="s">
        <v>16036</v>
      </c>
      <c r="I3695" s="430" t="s">
        <v>160</v>
      </c>
      <c r="J3695" s="396"/>
      <c r="K3695" s="432">
        <v>2735.57</v>
      </c>
      <c r="L3695" s="396" t="s">
        <v>147</v>
      </c>
    </row>
    <row r="3696" spans="1:12">
      <c r="A3696" s="396"/>
      <c r="B3696" s="396"/>
      <c r="C3696" s="396"/>
      <c r="D3696" s="396" t="s">
        <v>2109</v>
      </c>
      <c r="E3696" s="397" t="s">
        <v>145</v>
      </c>
      <c r="F3696" s="429" t="s">
        <v>13086</v>
      </c>
      <c r="G3696" s="430">
        <v>91336</v>
      </c>
      <c r="H3696" s="431" t="s">
        <v>16037</v>
      </c>
      <c r="I3696" s="430" t="s">
        <v>160</v>
      </c>
      <c r="J3696" s="396"/>
      <c r="K3696" s="432">
        <v>2564.14</v>
      </c>
      <c r="L3696" s="396" t="s">
        <v>147</v>
      </c>
    </row>
    <row r="3697" spans="1:12">
      <c r="A3697" s="396"/>
      <c r="B3697" s="396"/>
      <c r="C3697" s="396"/>
      <c r="D3697" s="396" t="s">
        <v>2109</v>
      </c>
      <c r="E3697" s="397" t="s">
        <v>145</v>
      </c>
      <c r="F3697" s="429" t="s">
        <v>13086</v>
      </c>
      <c r="G3697" s="430">
        <v>100694</v>
      </c>
      <c r="H3697" s="431" t="s">
        <v>16038</v>
      </c>
      <c r="I3697" s="430" t="s">
        <v>160</v>
      </c>
      <c r="J3697" s="396"/>
      <c r="K3697" s="432">
        <v>2563.4699999999998</v>
      </c>
      <c r="L3697" s="396" t="s">
        <v>147</v>
      </c>
    </row>
    <row r="3698" spans="1:12">
      <c r="A3698" s="396"/>
      <c r="B3698" s="396"/>
      <c r="C3698" s="396"/>
      <c r="D3698" s="396" t="s">
        <v>2109</v>
      </c>
      <c r="E3698" s="397" t="s">
        <v>145</v>
      </c>
      <c r="F3698" s="429" t="s">
        <v>13086</v>
      </c>
      <c r="G3698" s="430">
        <v>91337</v>
      </c>
      <c r="H3698" s="431" t="s">
        <v>16039</v>
      </c>
      <c r="I3698" s="430" t="s">
        <v>160</v>
      </c>
      <c r="J3698" s="396"/>
      <c r="K3698" s="432">
        <v>2453.91</v>
      </c>
      <c r="L3698" s="396" t="s">
        <v>147</v>
      </c>
    </row>
    <row r="3699" spans="1:12">
      <c r="A3699" s="396"/>
      <c r="B3699" s="396"/>
      <c r="C3699" s="396"/>
      <c r="D3699" s="396" t="s">
        <v>543</v>
      </c>
      <c r="E3699" s="397" t="s">
        <v>145</v>
      </c>
      <c r="F3699" s="429" t="s">
        <v>12976</v>
      </c>
      <c r="G3699" s="430">
        <v>100691</v>
      </c>
      <c r="H3699" s="431" t="s">
        <v>16040</v>
      </c>
      <c r="I3699" s="430" t="s">
        <v>160</v>
      </c>
      <c r="J3699" s="396"/>
      <c r="K3699" s="432">
        <v>2151.39</v>
      </c>
      <c r="L3699" s="396" t="s">
        <v>147</v>
      </c>
    </row>
    <row r="3700" spans="1:12">
      <c r="A3700" s="396"/>
      <c r="B3700" s="396"/>
      <c r="C3700" s="396"/>
      <c r="D3700" s="396" t="s">
        <v>543</v>
      </c>
      <c r="E3700" s="397" t="s">
        <v>145</v>
      </c>
      <c r="F3700" s="429" t="s">
        <v>12976</v>
      </c>
      <c r="G3700" s="430">
        <v>100692</v>
      </c>
      <c r="H3700" s="431" t="s">
        <v>16041</v>
      </c>
      <c r="I3700" s="430" t="s">
        <v>160</v>
      </c>
      <c r="J3700" s="396"/>
      <c r="K3700" s="432">
        <v>1979.29</v>
      </c>
      <c r="L3700" s="396" t="s">
        <v>147</v>
      </c>
    </row>
    <row r="3701" spans="1:12">
      <c r="A3701" s="396"/>
      <c r="B3701" s="396"/>
      <c r="C3701" s="396"/>
      <c r="D3701" s="396" t="s">
        <v>2109</v>
      </c>
      <c r="E3701" s="397" t="s">
        <v>145</v>
      </c>
      <c r="F3701" s="429" t="s">
        <v>13086</v>
      </c>
      <c r="G3701" s="430">
        <v>91334</v>
      </c>
      <c r="H3701" s="431" t="s">
        <v>16042</v>
      </c>
      <c r="I3701" s="430" t="s">
        <v>160</v>
      </c>
      <c r="J3701" s="396"/>
      <c r="K3701" s="432">
        <v>1979.96</v>
      </c>
      <c r="L3701" s="396" t="s">
        <v>147</v>
      </c>
    </row>
    <row r="3702" spans="1:12">
      <c r="A3702" s="396"/>
      <c r="B3702" s="396"/>
      <c r="C3702" s="396"/>
      <c r="D3702" s="396" t="s">
        <v>1418</v>
      </c>
      <c r="E3702" s="397" t="s">
        <v>145</v>
      </c>
      <c r="F3702" s="429" t="s">
        <v>13086</v>
      </c>
      <c r="G3702" s="430">
        <v>91335</v>
      </c>
      <c r="H3702" s="431" t="s">
        <v>16043</v>
      </c>
      <c r="I3702" s="430" t="s">
        <v>160</v>
      </c>
      <c r="J3702" s="396"/>
      <c r="K3702" s="432">
        <v>1869.73</v>
      </c>
      <c r="L3702" s="396" t="s">
        <v>147</v>
      </c>
    </row>
    <row r="3703" spans="1:12">
      <c r="A3703" s="396"/>
      <c r="B3703" s="396"/>
      <c r="C3703" s="396"/>
      <c r="D3703" s="396" t="s">
        <v>1418</v>
      </c>
      <c r="E3703" s="397" t="s">
        <v>145</v>
      </c>
      <c r="F3703" s="429" t="s">
        <v>13086</v>
      </c>
      <c r="G3703" s="430">
        <v>90788</v>
      </c>
      <c r="H3703" s="431" t="s">
        <v>16044</v>
      </c>
      <c r="I3703" s="430" t="s">
        <v>160</v>
      </c>
      <c r="J3703" s="396"/>
      <c r="K3703" s="432">
        <v>917.37</v>
      </c>
      <c r="L3703" s="396" t="s">
        <v>147</v>
      </c>
    </row>
    <row r="3704" spans="1:12">
      <c r="A3704" s="396"/>
      <c r="B3704" s="396"/>
      <c r="C3704" s="396"/>
      <c r="D3704" s="396" t="s">
        <v>411</v>
      </c>
      <c r="E3704" s="397" t="s">
        <v>145</v>
      </c>
      <c r="F3704" s="429" t="s">
        <v>13086</v>
      </c>
      <c r="G3704" s="430">
        <v>90789</v>
      </c>
      <c r="H3704" s="431" t="s">
        <v>16045</v>
      </c>
      <c r="I3704" s="430" t="s">
        <v>160</v>
      </c>
      <c r="J3704" s="396"/>
      <c r="K3704" s="432">
        <v>918.55</v>
      </c>
      <c r="L3704" s="396" t="s">
        <v>147</v>
      </c>
    </row>
    <row r="3705" spans="1:12">
      <c r="A3705" s="396"/>
      <c r="B3705" s="396"/>
      <c r="C3705" s="396"/>
      <c r="D3705" s="396" t="s">
        <v>543</v>
      </c>
      <c r="E3705" s="397" t="s">
        <v>145</v>
      </c>
      <c r="F3705" s="429" t="s">
        <v>12976</v>
      </c>
      <c r="G3705" s="430">
        <v>90790</v>
      </c>
      <c r="H3705" s="431" t="s">
        <v>16046</v>
      </c>
      <c r="I3705" s="430" t="s">
        <v>160</v>
      </c>
      <c r="J3705" s="396"/>
      <c r="K3705" s="432">
        <v>946.72</v>
      </c>
      <c r="L3705" s="396" t="s">
        <v>147</v>
      </c>
    </row>
    <row r="3706" spans="1:12">
      <c r="A3706" s="396"/>
      <c r="B3706" s="396"/>
      <c r="C3706" s="396"/>
      <c r="D3706" s="396" t="s">
        <v>543</v>
      </c>
      <c r="E3706" s="397" t="s">
        <v>145</v>
      </c>
      <c r="F3706" s="429" t="s">
        <v>12976</v>
      </c>
      <c r="G3706" s="430">
        <v>100675</v>
      </c>
      <c r="H3706" s="431" t="s">
        <v>16047</v>
      </c>
      <c r="I3706" s="430" t="s">
        <v>160</v>
      </c>
      <c r="J3706" s="396"/>
      <c r="K3706" s="432">
        <v>1023.23</v>
      </c>
      <c r="L3706" s="396" t="s">
        <v>147</v>
      </c>
    </row>
    <row r="3707" spans="1:12">
      <c r="A3707" s="396"/>
      <c r="B3707" s="396"/>
      <c r="C3707" s="396"/>
      <c r="D3707" s="396" t="s">
        <v>277</v>
      </c>
      <c r="E3707" s="397" t="s">
        <v>145</v>
      </c>
      <c r="F3707" s="429" t="s">
        <v>13086</v>
      </c>
      <c r="G3707" s="430">
        <v>90794</v>
      </c>
      <c r="H3707" s="431" t="s">
        <v>16048</v>
      </c>
      <c r="I3707" s="430" t="s">
        <v>160</v>
      </c>
      <c r="J3707" s="396"/>
      <c r="K3707" s="432">
        <v>791.62</v>
      </c>
      <c r="L3707" s="396" t="s">
        <v>147</v>
      </c>
    </row>
    <row r="3708" spans="1:12">
      <c r="A3708" s="396"/>
      <c r="B3708" s="396"/>
      <c r="C3708" s="396"/>
      <c r="D3708" s="396" t="s">
        <v>543</v>
      </c>
      <c r="E3708" s="397" t="s">
        <v>145</v>
      </c>
      <c r="F3708" s="429" t="s">
        <v>13086</v>
      </c>
      <c r="G3708" s="430">
        <v>90796</v>
      </c>
      <c r="H3708" s="431" t="s">
        <v>16049</v>
      </c>
      <c r="I3708" s="430" t="s">
        <v>160</v>
      </c>
      <c r="J3708" s="396"/>
      <c r="K3708" s="432">
        <v>799.9</v>
      </c>
      <c r="L3708" s="396" t="s">
        <v>147</v>
      </c>
    </row>
    <row r="3709" spans="1:12">
      <c r="A3709" s="396"/>
      <c r="B3709" s="396"/>
      <c r="C3709" s="396"/>
      <c r="D3709" s="396" t="s">
        <v>543</v>
      </c>
      <c r="E3709" s="397" t="s">
        <v>145</v>
      </c>
      <c r="F3709" s="429" t="s">
        <v>13086</v>
      </c>
      <c r="G3709" s="430">
        <v>90797</v>
      </c>
      <c r="H3709" s="431" t="s">
        <v>16050</v>
      </c>
      <c r="I3709" s="430" t="s">
        <v>160</v>
      </c>
      <c r="J3709" s="396"/>
      <c r="K3709" s="432">
        <v>804.03</v>
      </c>
      <c r="L3709" s="396" t="s">
        <v>147</v>
      </c>
    </row>
    <row r="3710" spans="1:12">
      <c r="A3710" s="396"/>
      <c r="B3710" s="396"/>
      <c r="C3710" s="396"/>
      <c r="D3710" s="396" t="s">
        <v>543</v>
      </c>
      <c r="E3710" s="397" t="s">
        <v>145</v>
      </c>
      <c r="F3710" s="429" t="s">
        <v>13086</v>
      </c>
      <c r="G3710" s="430">
        <v>90791</v>
      </c>
      <c r="H3710" s="431" t="s">
        <v>16051</v>
      </c>
      <c r="I3710" s="430" t="s">
        <v>160</v>
      </c>
      <c r="J3710" s="396"/>
      <c r="K3710" s="432">
        <v>1111.5</v>
      </c>
      <c r="L3710" s="396" t="s">
        <v>147</v>
      </c>
    </row>
    <row r="3711" spans="1:12">
      <c r="A3711" s="396"/>
      <c r="B3711" s="396"/>
      <c r="C3711" s="396"/>
      <c r="D3711" s="396" t="s">
        <v>4039</v>
      </c>
      <c r="E3711" s="397" t="s">
        <v>145</v>
      </c>
      <c r="F3711" s="429" t="s">
        <v>12681</v>
      </c>
      <c r="G3711" s="430">
        <v>90793</v>
      </c>
      <c r="H3711" s="431" t="s">
        <v>16052</v>
      </c>
      <c r="I3711" s="430" t="s">
        <v>160</v>
      </c>
      <c r="J3711" s="396"/>
      <c r="K3711" s="432">
        <v>1158.6500000000001</v>
      </c>
      <c r="L3711" s="396" t="s">
        <v>147</v>
      </c>
    </row>
    <row r="3712" spans="1:12">
      <c r="A3712" s="396"/>
      <c r="B3712" s="396"/>
      <c r="C3712" s="396"/>
      <c r="D3712" s="396" t="s">
        <v>4039</v>
      </c>
      <c r="E3712" s="397" t="s">
        <v>145</v>
      </c>
      <c r="F3712" s="429" t="s">
        <v>12681</v>
      </c>
      <c r="G3712" s="430">
        <v>90798</v>
      </c>
      <c r="H3712" s="431" t="s">
        <v>16053</v>
      </c>
      <c r="I3712" s="430" t="s">
        <v>160</v>
      </c>
      <c r="J3712" s="396"/>
      <c r="K3712" s="432">
        <v>1174.83</v>
      </c>
      <c r="L3712" s="396" t="s">
        <v>147</v>
      </c>
    </row>
    <row r="3713" spans="1:12">
      <c r="A3713" s="396"/>
      <c r="B3713" s="396"/>
      <c r="C3713" s="396"/>
      <c r="D3713" s="396" t="s">
        <v>4039</v>
      </c>
      <c r="E3713" s="397" t="s">
        <v>145</v>
      </c>
      <c r="F3713" s="429" t="s">
        <v>12681</v>
      </c>
      <c r="G3713" s="430">
        <v>90799</v>
      </c>
      <c r="H3713" s="431" t="s">
        <v>16054</v>
      </c>
      <c r="I3713" s="430" t="s">
        <v>160</v>
      </c>
      <c r="J3713" s="396"/>
      <c r="K3713" s="432">
        <v>1208.42</v>
      </c>
      <c r="L3713" s="396" t="s">
        <v>147</v>
      </c>
    </row>
    <row r="3714" spans="1:12">
      <c r="A3714" s="396"/>
      <c r="B3714" s="396"/>
      <c r="C3714" s="396"/>
      <c r="D3714" s="396" t="s">
        <v>4039</v>
      </c>
      <c r="E3714" s="397" t="s">
        <v>145</v>
      </c>
      <c r="F3714" s="429" t="s">
        <v>12681</v>
      </c>
      <c r="G3714" s="430">
        <v>100704</v>
      </c>
      <c r="H3714" s="431" t="s">
        <v>16055</v>
      </c>
      <c r="I3714" s="430" t="s">
        <v>160</v>
      </c>
      <c r="J3714" s="396"/>
      <c r="K3714" s="432">
        <v>82.94</v>
      </c>
      <c r="L3714" s="396" t="s">
        <v>147</v>
      </c>
    </row>
    <row r="3715" spans="1:12">
      <c r="A3715" s="396"/>
      <c r="B3715" s="396"/>
      <c r="C3715" s="396"/>
      <c r="D3715" s="396" t="s">
        <v>3759</v>
      </c>
      <c r="E3715" s="397" t="s">
        <v>145</v>
      </c>
      <c r="F3715" s="429" t="s">
        <v>12681</v>
      </c>
      <c r="G3715" s="430">
        <v>106141</v>
      </c>
      <c r="H3715" s="431" t="s">
        <v>16056</v>
      </c>
      <c r="I3715" s="430" t="s">
        <v>160</v>
      </c>
      <c r="J3715" s="396"/>
      <c r="K3715" s="432">
        <v>0</v>
      </c>
      <c r="L3715" s="396" t="s">
        <v>147</v>
      </c>
    </row>
    <row r="3716" spans="1:12">
      <c r="A3716" s="396"/>
      <c r="B3716" s="396"/>
      <c r="C3716" s="396"/>
      <c r="D3716" s="396" t="s">
        <v>3759</v>
      </c>
      <c r="E3716" s="397" t="s">
        <v>145</v>
      </c>
      <c r="F3716" s="429" t="s">
        <v>12681</v>
      </c>
      <c r="G3716" s="430">
        <v>106139</v>
      </c>
      <c r="H3716" s="431" t="s">
        <v>16057</v>
      </c>
      <c r="I3716" s="430" t="s">
        <v>160</v>
      </c>
      <c r="J3716" s="396"/>
      <c r="K3716" s="432">
        <v>0</v>
      </c>
      <c r="L3716" s="396" t="s">
        <v>147</v>
      </c>
    </row>
    <row r="3717" spans="1:12">
      <c r="A3717" s="396"/>
      <c r="B3717" s="396"/>
      <c r="C3717" s="396"/>
      <c r="D3717" s="396" t="s">
        <v>1304</v>
      </c>
      <c r="E3717" s="397" t="s">
        <v>145</v>
      </c>
      <c r="F3717" s="429" t="s">
        <v>12681</v>
      </c>
      <c r="G3717" s="430">
        <v>106140</v>
      </c>
      <c r="H3717" s="431" t="s">
        <v>16058</v>
      </c>
      <c r="I3717" s="430" t="s">
        <v>160</v>
      </c>
      <c r="J3717" s="396"/>
      <c r="K3717" s="432">
        <v>0</v>
      </c>
      <c r="L3717" s="396" t="s">
        <v>147</v>
      </c>
    </row>
    <row r="3718" spans="1:12">
      <c r="A3718" s="396"/>
      <c r="B3718" s="396"/>
      <c r="C3718" s="396"/>
      <c r="D3718" s="396" t="s">
        <v>3811</v>
      </c>
      <c r="E3718" s="397" t="s">
        <v>145</v>
      </c>
      <c r="F3718" s="429" t="s">
        <v>12681</v>
      </c>
      <c r="G3718" s="430">
        <v>90838</v>
      </c>
      <c r="H3718" s="431" t="s">
        <v>16059</v>
      </c>
      <c r="I3718" s="430" t="s">
        <v>160</v>
      </c>
      <c r="J3718" s="396"/>
      <c r="K3718" s="432">
        <v>1843.39</v>
      </c>
      <c r="L3718" s="396" t="s">
        <v>147</v>
      </c>
    </row>
    <row r="3719" spans="1:12">
      <c r="A3719" s="396"/>
      <c r="B3719" s="396"/>
      <c r="C3719" s="396"/>
      <c r="D3719" s="396" t="s">
        <v>3811</v>
      </c>
      <c r="E3719" s="397" t="s">
        <v>145</v>
      </c>
      <c r="F3719" s="429" t="s">
        <v>12681</v>
      </c>
      <c r="G3719" s="430">
        <v>94805</v>
      </c>
      <c r="H3719" s="431" t="s">
        <v>16060</v>
      </c>
      <c r="I3719" s="430" t="s">
        <v>160</v>
      </c>
      <c r="J3719" s="396"/>
      <c r="K3719" s="432">
        <v>926.45</v>
      </c>
      <c r="L3719" s="396" t="s">
        <v>147</v>
      </c>
    </row>
    <row r="3720" spans="1:12">
      <c r="A3720" s="396"/>
      <c r="B3720" s="396"/>
      <c r="C3720" s="396"/>
      <c r="D3720" s="396" t="s">
        <v>3811</v>
      </c>
      <c r="E3720" s="397" t="s">
        <v>145</v>
      </c>
      <c r="F3720" s="429" t="s">
        <v>12681</v>
      </c>
      <c r="G3720" s="430">
        <v>106145</v>
      </c>
      <c r="H3720" s="431" t="s">
        <v>16061</v>
      </c>
      <c r="I3720" s="430" t="s">
        <v>160</v>
      </c>
      <c r="J3720" s="396"/>
      <c r="K3720" s="432">
        <v>900.39</v>
      </c>
      <c r="L3720" s="396" t="s">
        <v>147</v>
      </c>
    </row>
    <row r="3721" spans="1:12">
      <c r="A3721" s="396"/>
      <c r="B3721" s="396"/>
      <c r="C3721" s="396"/>
      <c r="D3721" s="396" t="s">
        <v>3811</v>
      </c>
      <c r="E3721" s="397" t="s">
        <v>145</v>
      </c>
      <c r="F3721" s="429" t="s">
        <v>12681</v>
      </c>
      <c r="G3721" s="430">
        <v>106146</v>
      </c>
      <c r="H3721" s="431" t="s">
        <v>16062</v>
      </c>
      <c r="I3721" s="430" t="s">
        <v>160</v>
      </c>
      <c r="J3721" s="396"/>
      <c r="K3721" s="432">
        <v>844.9</v>
      </c>
      <c r="L3721" s="396" t="s">
        <v>147</v>
      </c>
    </row>
    <row r="3722" spans="1:12">
      <c r="A3722" s="396"/>
      <c r="B3722" s="396"/>
      <c r="C3722" s="396"/>
      <c r="D3722" s="396" t="s">
        <v>1819</v>
      </c>
      <c r="E3722" s="397" t="s">
        <v>145</v>
      </c>
      <c r="F3722" s="429" t="s">
        <v>13452</v>
      </c>
      <c r="G3722" s="430">
        <v>106148</v>
      </c>
      <c r="H3722" s="431" t="s">
        <v>16063</v>
      </c>
      <c r="I3722" s="430" t="s">
        <v>160</v>
      </c>
      <c r="J3722" s="396"/>
      <c r="K3722" s="432">
        <v>0</v>
      </c>
      <c r="L3722" s="396" t="s">
        <v>147</v>
      </c>
    </row>
    <row r="3723" spans="1:12">
      <c r="A3723" s="396"/>
      <c r="B3723" s="396"/>
      <c r="C3723" s="396"/>
      <c r="D3723" s="396" t="s">
        <v>1819</v>
      </c>
      <c r="E3723" s="397" t="s">
        <v>145</v>
      </c>
      <c r="F3723" s="429" t="s">
        <v>13452</v>
      </c>
      <c r="G3723" s="430">
        <v>100702</v>
      </c>
      <c r="H3723" s="431" t="s">
        <v>16064</v>
      </c>
      <c r="I3723" s="430" t="s">
        <v>121</v>
      </c>
      <c r="J3723" s="396"/>
      <c r="K3723" s="432">
        <v>512.16</v>
      </c>
      <c r="L3723" s="396" t="s">
        <v>147</v>
      </c>
    </row>
    <row r="3724" spans="1:12">
      <c r="A3724" s="396"/>
      <c r="B3724" s="396"/>
      <c r="C3724" s="396"/>
      <c r="D3724" s="396" t="s">
        <v>1819</v>
      </c>
      <c r="E3724" s="397" t="s">
        <v>145</v>
      </c>
      <c r="F3724" s="429" t="s">
        <v>13452</v>
      </c>
      <c r="G3724" s="430">
        <v>100701</v>
      </c>
      <c r="H3724" s="431" t="s">
        <v>16065</v>
      </c>
      <c r="I3724" s="430" t="s">
        <v>121</v>
      </c>
      <c r="J3724" s="396"/>
      <c r="K3724" s="432">
        <v>760.45</v>
      </c>
      <c r="L3724" s="396" t="s">
        <v>147</v>
      </c>
    </row>
    <row r="3725" spans="1:12">
      <c r="A3725" s="396"/>
      <c r="B3725" s="396"/>
      <c r="C3725" s="396"/>
      <c r="D3725" s="396" t="s">
        <v>277</v>
      </c>
      <c r="E3725" s="397" t="s">
        <v>145</v>
      </c>
      <c r="F3725" s="429" t="s">
        <v>13786</v>
      </c>
      <c r="G3725" s="430">
        <v>100700</v>
      </c>
      <c r="H3725" s="431" t="s">
        <v>16066</v>
      </c>
      <c r="I3725" s="430" t="s">
        <v>160</v>
      </c>
      <c r="J3725" s="396"/>
      <c r="K3725" s="432">
        <v>926.39</v>
      </c>
      <c r="L3725" s="396" t="s">
        <v>147</v>
      </c>
    </row>
    <row r="3726" spans="1:12">
      <c r="A3726" s="396"/>
      <c r="B3726" s="396"/>
      <c r="C3726" s="396"/>
      <c r="D3726" s="396" t="s">
        <v>411</v>
      </c>
      <c r="E3726" s="397" t="s">
        <v>145</v>
      </c>
      <c r="F3726" s="429" t="s">
        <v>13786</v>
      </c>
      <c r="G3726" s="430">
        <v>91295</v>
      </c>
      <c r="H3726" s="431" t="s">
        <v>16067</v>
      </c>
      <c r="I3726" s="430" t="s">
        <v>160</v>
      </c>
      <c r="J3726" s="396"/>
      <c r="K3726" s="432">
        <v>409.6</v>
      </c>
      <c r="L3726" s="396" t="s">
        <v>147</v>
      </c>
    </row>
    <row r="3727" spans="1:12">
      <c r="A3727" s="396"/>
      <c r="B3727" s="396"/>
      <c r="C3727" s="396"/>
      <c r="D3727" s="396" t="s">
        <v>543</v>
      </c>
      <c r="E3727" s="397" t="s">
        <v>145</v>
      </c>
      <c r="F3727" s="429" t="s">
        <v>13786</v>
      </c>
      <c r="G3727" s="430">
        <v>91296</v>
      </c>
      <c r="H3727" s="431" t="s">
        <v>16068</v>
      </c>
      <c r="I3727" s="430" t="s">
        <v>160</v>
      </c>
      <c r="J3727" s="396"/>
      <c r="K3727" s="432">
        <v>437.73</v>
      </c>
      <c r="L3727" s="396" t="s">
        <v>147</v>
      </c>
    </row>
    <row r="3728" spans="1:12">
      <c r="A3728" s="396"/>
      <c r="B3728" s="396"/>
      <c r="C3728" s="396"/>
      <c r="D3728" s="396" t="s">
        <v>543</v>
      </c>
      <c r="E3728" s="397" t="s">
        <v>145</v>
      </c>
      <c r="F3728" s="429" t="s">
        <v>13786</v>
      </c>
      <c r="G3728" s="430">
        <v>91297</v>
      </c>
      <c r="H3728" s="431" t="s">
        <v>16069</v>
      </c>
      <c r="I3728" s="430" t="s">
        <v>160</v>
      </c>
      <c r="J3728" s="396"/>
      <c r="K3728" s="432">
        <v>479.44</v>
      </c>
      <c r="L3728" s="396" t="s">
        <v>147</v>
      </c>
    </row>
    <row r="3729" spans="1:12">
      <c r="A3729" s="396"/>
      <c r="B3729" s="396"/>
      <c r="C3729" s="396"/>
      <c r="D3729" s="396" t="s">
        <v>543</v>
      </c>
      <c r="E3729" s="397" t="s">
        <v>145</v>
      </c>
      <c r="F3729" s="429" t="s">
        <v>13786</v>
      </c>
      <c r="G3729" s="430">
        <v>90820</v>
      </c>
      <c r="H3729" s="431" t="s">
        <v>16070</v>
      </c>
      <c r="I3729" s="430" t="s">
        <v>160</v>
      </c>
      <c r="J3729" s="396"/>
      <c r="K3729" s="432">
        <v>386.31</v>
      </c>
      <c r="L3729" s="396" t="s">
        <v>147</v>
      </c>
    </row>
    <row r="3730" spans="1:12">
      <c r="A3730" s="396"/>
      <c r="B3730" s="396"/>
      <c r="C3730" s="396"/>
      <c r="D3730" s="396" t="s">
        <v>411</v>
      </c>
      <c r="E3730" s="397" t="s">
        <v>145</v>
      </c>
      <c r="F3730" s="429" t="s">
        <v>13786</v>
      </c>
      <c r="G3730" s="430">
        <v>90821</v>
      </c>
      <c r="H3730" s="431" t="s">
        <v>16071</v>
      </c>
      <c r="I3730" s="430" t="s">
        <v>160</v>
      </c>
      <c r="J3730" s="396"/>
      <c r="K3730" s="432">
        <v>394.45</v>
      </c>
      <c r="L3730" s="396" t="s">
        <v>147</v>
      </c>
    </row>
    <row r="3731" spans="1:12">
      <c r="A3731" s="396"/>
      <c r="B3731" s="396"/>
      <c r="C3731" s="396"/>
      <c r="D3731" s="396" t="s">
        <v>277</v>
      </c>
      <c r="E3731" s="397" t="s">
        <v>145</v>
      </c>
      <c r="F3731" s="429" t="s">
        <v>13786</v>
      </c>
      <c r="G3731" s="430">
        <v>90822</v>
      </c>
      <c r="H3731" s="431" t="s">
        <v>16072</v>
      </c>
      <c r="I3731" s="430" t="s">
        <v>160</v>
      </c>
      <c r="J3731" s="396"/>
      <c r="K3731" s="432">
        <v>421.55</v>
      </c>
      <c r="L3731" s="396" t="s">
        <v>147</v>
      </c>
    </row>
    <row r="3732" spans="1:12">
      <c r="A3732" s="396"/>
      <c r="B3732" s="396"/>
      <c r="C3732" s="396"/>
      <c r="D3732" s="396" t="s">
        <v>543</v>
      </c>
      <c r="E3732" s="397" t="s">
        <v>145</v>
      </c>
      <c r="F3732" s="429" t="s">
        <v>13786</v>
      </c>
      <c r="G3732" s="430">
        <v>90823</v>
      </c>
      <c r="H3732" s="431" t="s">
        <v>16073</v>
      </c>
      <c r="I3732" s="430" t="s">
        <v>160</v>
      </c>
      <c r="J3732" s="396"/>
      <c r="K3732" s="432">
        <v>511.02</v>
      </c>
      <c r="L3732" s="396" t="s">
        <v>147</v>
      </c>
    </row>
    <row r="3733" spans="1:12">
      <c r="A3733" s="396"/>
      <c r="B3733" s="396"/>
      <c r="C3733" s="396"/>
      <c r="D3733" s="396" t="s">
        <v>543</v>
      </c>
      <c r="E3733" s="397" t="s">
        <v>145</v>
      </c>
      <c r="F3733" s="429" t="s">
        <v>13786</v>
      </c>
      <c r="G3733" s="430">
        <v>90824</v>
      </c>
      <c r="H3733" s="431" t="s">
        <v>16074</v>
      </c>
      <c r="I3733" s="430" t="s">
        <v>160</v>
      </c>
      <c r="J3733" s="396"/>
      <c r="K3733" s="432">
        <v>718.55</v>
      </c>
      <c r="L3733" s="396" t="s">
        <v>147</v>
      </c>
    </row>
    <row r="3734" spans="1:12">
      <c r="A3734" s="396"/>
      <c r="B3734" s="396"/>
      <c r="C3734" s="396"/>
      <c r="D3734" s="396" t="s">
        <v>543</v>
      </c>
      <c r="E3734" s="397" t="s">
        <v>145</v>
      </c>
      <c r="F3734" s="429" t="s">
        <v>13786</v>
      </c>
      <c r="G3734" s="430">
        <v>91009</v>
      </c>
      <c r="H3734" s="431" t="s">
        <v>16075</v>
      </c>
      <c r="I3734" s="430" t="s">
        <v>160</v>
      </c>
      <c r="J3734" s="396"/>
      <c r="K3734" s="432">
        <v>398.79</v>
      </c>
      <c r="L3734" s="396" t="s">
        <v>147</v>
      </c>
    </row>
    <row r="3735" spans="1:12">
      <c r="A3735" s="396"/>
      <c r="B3735" s="396"/>
      <c r="C3735" s="396"/>
      <c r="D3735" s="396" t="s">
        <v>1418</v>
      </c>
      <c r="E3735" s="397" t="s">
        <v>145</v>
      </c>
      <c r="F3735" s="429" t="s">
        <v>13786</v>
      </c>
      <c r="G3735" s="430">
        <v>91010</v>
      </c>
      <c r="H3735" s="431" t="s">
        <v>16076</v>
      </c>
      <c r="I3735" s="430" t="s">
        <v>160</v>
      </c>
      <c r="J3735" s="396"/>
      <c r="K3735" s="432">
        <v>407.53</v>
      </c>
      <c r="L3735" s="396" t="s">
        <v>147</v>
      </c>
    </row>
    <row r="3736" spans="1:12">
      <c r="A3736" s="396"/>
      <c r="B3736" s="396"/>
      <c r="C3736" s="396"/>
      <c r="D3736" s="396" t="s">
        <v>1418</v>
      </c>
      <c r="E3736" s="397" t="s">
        <v>145</v>
      </c>
      <c r="F3736" s="429" t="s">
        <v>13786</v>
      </c>
      <c r="G3736" s="430">
        <v>91011</v>
      </c>
      <c r="H3736" s="431" t="s">
        <v>16077</v>
      </c>
      <c r="I3736" s="430" t="s">
        <v>160</v>
      </c>
      <c r="J3736" s="396"/>
      <c r="K3736" s="432">
        <v>472.24</v>
      </c>
      <c r="L3736" s="396" t="s">
        <v>147</v>
      </c>
    </row>
    <row r="3737" spans="1:12">
      <c r="A3737" s="396"/>
      <c r="B3737" s="396"/>
      <c r="C3737" s="396"/>
      <c r="D3737" s="396" t="s">
        <v>2094</v>
      </c>
      <c r="E3737" s="397" t="s">
        <v>145</v>
      </c>
      <c r="F3737" s="429" t="s">
        <v>13786</v>
      </c>
      <c r="G3737" s="430">
        <v>91012</v>
      </c>
      <c r="H3737" s="431" t="s">
        <v>16078</v>
      </c>
      <c r="I3737" s="430" t="s">
        <v>160</v>
      </c>
      <c r="J3737" s="396"/>
      <c r="K3737" s="432">
        <v>522.09</v>
      </c>
      <c r="L3737" s="396" t="s">
        <v>147</v>
      </c>
    </row>
    <row r="3738" spans="1:12">
      <c r="A3738" s="396"/>
      <c r="B3738" s="396"/>
      <c r="C3738" s="396"/>
      <c r="D3738" s="396" t="s">
        <v>1733</v>
      </c>
      <c r="E3738" s="397" t="s">
        <v>145</v>
      </c>
      <c r="F3738" s="429" t="s">
        <v>13786</v>
      </c>
      <c r="G3738" s="430">
        <v>91298</v>
      </c>
      <c r="H3738" s="431" t="s">
        <v>16079</v>
      </c>
      <c r="I3738" s="430" t="s">
        <v>160</v>
      </c>
      <c r="J3738" s="396"/>
      <c r="K3738" s="432">
        <v>1442.38</v>
      </c>
      <c r="L3738" s="396" t="s">
        <v>147</v>
      </c>
    </row>
    <row r="3739" spans="1:12">
      <c r="A3739" s="396"/>
      <c r="B3739" s="396"/>
      <c r="C3739" s="396"/>
      <c r="D3739" s="396" t="s">
        <v>1733</v>
      </c>
      <c r="E3739" s="397" t="s">
        <v>145</v>
      </c>
      <c r="F3739" s="429" t="s">
        <v>13786</v>
      </c>
      <c r="G3739" s="430">
        <v>90825</v>
      </c>
      <c r="H3739" s="431" t="s">
        <v>16080</v>
      </c>
      <c r="I3739" s="430" t="s">
        <v>160</v>
      </c>
      <c r="J3739" s="396"/>
      <c r="K3739" s="432">
        <v>797.09</v>
      </c>
      <c r="L3739" s="396" t="s">
        <v>147</v>
      </c>
    </row>
    <row r="3740" spans="1:12">
      <c r="A3740" s="396"/>
      <c r="B3740" s="396"/>
      <c r="C3740" s="396"/>
      <c r="D3740" s="396" t="s">
        <v>1733</v>
      </c>
      <c r="E3740" s="397" t="s">
        <v>145</v>
      </c>
      <c r="F3740" s="429" t="s">
        <v>13786</v>
      </c>
      <c r="G3740" s="430">
        <v>91299</v>
      </c>
      <c r="H3740" s="431" t="s">
        <v>16081</v>
      </c>
      <c r="I3740" s="430" t="s">
        <v>160</v>
      </c>
      <c r="J3740" s="396"/>
      <c r="K3740" s="432">
        <v>2026.56</v>
      </c>
      <c r="L3740" s="396" t="s">
        <v>147</v>
      </c>
    </row>
    <row r="3741" spans="1:12">
      <c r="A3741" s="396"/>
      <c r="B3741" s="396"/>
      <c r="C3741" s="396"/>
      <c r="D3741" s="396" t="s">
        <v>1733</v>
      </c>
      <c r="E3741" s="397" t="s">
        <v>145</v>
      </c>
      <c r="F3741" s="429" t="s">
        <v>13786</v>
      </c>
      <c r="G3741" s="430">
        <v>91341</v>
      </c>
      <c r="H3741" s="431" t="s">
        <v>16082</v>
      </c>
      <c r="I3741" s="430" t="s">
        <v>121</v>
      </c>
      <c r="J3741" s="396"/>
      <c r="K3741" s="432">
        <v>727.05</v>
      </c>
      <c r="L3741" s="396" t="s">
        <v>147</v>
      </c>
    </row>
    <row r="3742" spans="1:12">
      <c r="A3742" s="396"/>
      <c r="B3742" s="396"/>
      <c r="C3742" s="396"/>
      <c r="D3742" s="396" t="s">
        <v>1733</v>
      </c>
      <c r="E3742" s="397" t="s">
        <v>145</v>
      </c>
      <c r="F3742" s="429" t="s">
        <v>13786</v>
      </c>
      <c r="G3742" s="430">
        <v>94806</v>
      </c>
      <c r="H3742" s="431" t="s">
        <v>16083</v>
      </c>
      <c r="I3742" s="430" t="s">
        <v>160</v>
      </c>
      <c r="J3742" s="396"/>
      <c r="K3742" s="432">
        <v>875.75</v>
      </c>
      <c r="L3742" s="396" t="s">
        <v>147</v>
      </c>
    </row>
    <row r="3743" spans="1:12">
      <c r="A3743" s="396"/>
      <c r="B3743" s="396"/>
      <c r="C3743" s="396"/>
      <c r="D3743" s="396" t="s">
        <v>1733</v>
      </c>
      <c r="E3743" s="397" t="s">
        <v>145</v>
      </c>
      <c r="F3743" s="429" t="s">
        <v>13786</v>
      </c>
      <c r="G3743" s="430">
        <v>94807</v>
      </c>
      <c r="H3743" s="431" t="s">
        <v>16084</v>
      </c>
      <c r="I3743" s="430" t="s">
        <v>160</v>
      </c>
      <c r="J3743" s="396"/>
      <c r="K3743" s="432">
        <v>798.7</v>
      </c>
      <c r="L3743" s="396" t="s">
        <v>147</v>
      </c>
    </row>
    <row r="3744" spans="1:12">
      <c r="A3744" s="396"/>
      <c r="B3744" s="396"/>
      <c r="C3744" s="396"/>
      <c r="D3744" s="396" t="s">
        <v>1733</v>
      </c>
      <c r="E3744" s="397" t="s">
        <v>145</v>
      </c>
      <c r="F3744" s="429" t="s">
        <v>13786</v>
      </c>
      <c r="G3744" s="430">
        <v>106142</v>
      </c>
      <c r="H3744" s="431" t="s">
        <v>16085</v>
      </c>
      <c r="I3744" s="430" t="s">
        <v>160</v>
      </c>
      <c r="J3744" s="396"/>
      <c r="K3744" s="432">
        <v>932.64</v>
      </c>
      <c r="L3744" s="396" t="s">
        <v>147</v>
      </c>
    </row>
    <row r="3745" spans="1:12">
      <c r="A3745" s="396"/>
      <c r="B3745" s="396"/>
      <c r="C3745" s="396"/>
      <c r="D3745" s="396" t="s">
        <v>1733</v>
      </c>
      <c r="E3745" s="397" t="s">
        <v>145</v>
      </c>
      <c r="F3745" s="429" t="s">
        <v>13786</v>
      </c>
      <c r="G3745" s="430">
        <v>106143</v>
      </c>
      <c r="H3745" s="431" t="s">
        <v>16086</v>
      </c>
      <c r="I3745" s="430" t="s">
        <v>160</v>
      </c>
      <c r="J3745" s="396"/>
      <c r="K3745" s="432">
        <v>961.05</v>
      </c>
      <c r="L3745" s="396" t="s">
        <v>147</v>
      </c>
    </row>
    <row r="3746" spans="1:12">
      <c r="A3746" s="396"/>
      <c r="B3746" s="396"/>
      <c r="C3746" s="396"/>
      <c r="D3746" s="396" t="s">
        <v>1733</v>
      </c>
      <c r="E3746" s="397" t="s">
        <v>145</v>
      </c>
      <c r="F3746" s="429" t="s">
        <v>13786</v>
      </c>
      <c r="G3746" s="430">
        <v>106144</v>
      </c>
      <c r="H3746" s="431" t="s">
        <v>16087</v>
      </c>
      <c r="I3746" s="430" t="s">
        <v>160</v>
      </c>
      <c r="J3746" s="396"/>
      <c r="K3746" s="432">
        <v>1127.77</v>
      </c>
      <c r="L3746" s="396" t="s">
        <v>147</v>
      </c>
    </row>
    <row r="3747" spans="1:12">
      <c r="A3747" s="396"/>
      <c r="B3747" s="396"/>
      <c r="C3747" s="396"/>
      <c r="D3747" s="396" t="s">
        <v>1733</v>
      </c>
      <c r="E3747" s="397" t="s">
        <v>145</v>
      </c>
      <c r="F3747" s="429" t="s">
        <v>13786</v>
      </c>
      <c r="G3747" s="430">
        <v>100703</v>
      </c>
      <c r="H3747" s="431" t="s">
        <v>16088</v>
      </c>
      <c r="I3747" s="430" t="s">
        <v>160</v>
      </c>
      <c r="J3747" s="396"/>
      <c r="K3747" s="432">
        <v>35.07</v>
      </c>
      <c r="L3747" s="396" t="s">
        <v>147</v>
      </c>
    </row>
    <row r="3748" spans="1:12">
      <c r="A3748" s="396"/>
      <c r="B3748" s="396"/>
      <c r="C3748" s="396"/>
      <c r="D3748" s="396" t="s">
        <v>1733</v>
      </c>
      <c r="E3748" s="397" t="s">
        <v>145</v>
      </c>
      <c r="F3748" s="429" t="s">
        <v>13786</v>
      </c>
      <c r="G3748" s="430">
        <v>106147</v>
      </c>
      <c r="H3748" s="431" t="s">
        <v>16089</v>
      </c>
      <c r="I3748" s="430" t="s">
        <v>160</v>
      </c>
      <c r="J3748" s="396"/>
      <c r="K3748" s="432">
        <v>103.21</v>
      </c>
      <c r="L3748" s="396" t="s">
        <v>147</v>
      </c>
    </row>
    <row r="3749" spans="1:12">
      <c r="A3749" s="396"/>
      <c r="B3749" s="396"/>
      <c r="C3749" s="396"/>
      <c r="D3749" s="396" t="s">
        <v>1207</v>
      </c>
      <c r="E3749" s="397" t="s">
        <v>145</v>
      </c>
      <c r="F3749" s="429" t="s">
        <v>13786</v>
      </c>
      <c r="G3749" s="430">
        <v>100695</v>
      </c>
      <c r="H3749" s="431" t="s">
        <v>16090</v>
      </c>
      <c r="I3749" s="430" t="s">
        <v>160</v>
      </c>
      <c r="J3749" s="396"/>
      <c r="K3749" s="432">
        <v>73.61</v>
      </c>
      <c r="L3749" s="396" t="s">
        <v>147</v>
      </c>
    </row>
    <row r="3750" spans="1:12">
      <c r="A3750" s="396"/>
      <c r="B3750" s="396"/>
      <c r="C3750" s="396"/>
      <c r="D3750" s="396" t="s">
        <v>1207</v>
      </c>
      <c r="E3750" s="397" t="s">
        <v>145</v>
      </c>
      <c r="F3750" s="429" t="s">
        <v>13786</v>
      </c>
      <c r="G3750" s="430">
        <v>100696</v>
      </c>
      <c r="H3750" s="431" t="s">
        <v>16091</v>
      </c>
      <c r="I3750" s="430" t="s">
        <v>160</v>
      </c>
      <c r="J3750" s="396"/>
      <c r="K3750" s="432">
        <v>81.540000000000006</v>
      </c>
      <c r="L3750" s="396" t="s">
        <v>147</v>
      </c>
    </row>
    <row r="3751" spans="1:12">
      <c r="A3751" s="396"/>
      <c r="B3751" s="396"/>
      <c r="C3751" s="396"/>
      <c r="D3751" s="396" t="s">
        <v>1207</v>
      </c>
      <c r="E3751" s="397" t="s">
        <v>145</v>
      </c>
      <c r="F3751" s="429" t="s">
        <v>13786</v>
      </c>
      <c r="G3751" s="430">
        <v>100697</v>
      </c>
      <c r="H3751" s="431" t="s">
        <v>16092</v>
      </c>
      <c r="I3751" s="430" t="s">
        <v>160</v>
      </c>
      <c r="J3751" s="396"/>
      <c r="K3751" s="432">
        <v>89.47</v>
      </c>
      <c r="L3751" s="396" t="s">
        <v>147</v>
      </c>
    </row>
    <row r="3752" spans="1:12">
      <c r="A3752" s="396"/>
      <c r="B3752" s="396"/>
      <c r="C3752" s="396"/>
      <c r="D3752" s="396" t="s">
        <v>543</v>
      </c>
      <c r="E3752" s="397" t="s">
        <v>145</v>
      </c>
      <c r="F3752" s="429" t="s">
        <v>13786</v>
      </c>
      <c r="G3752" s="430">
        <v>100698</v>
      </c>
      <c r="H3752" s="431" t="s">
        <v>16093</v>
      </c>
      <c r="I3752" s="430" t="s">
        <v>160</v>
      </c>
      <c r="J3752" s="396"/>
      <c r="K3752" s="432">
        <v>97.41</v>
      </c>
      <c r="L3752" s="396" t="s">
        <v>147</v>
      </c>
    </row>
    <row r="3753" spans="1:12">
      <c r="A3753" s="396"/>
      <c r="B3753" s="396"/>
      <c r="C3753" s="396"/>
      <c r="D3753" s="396" t="s">
        <v>543</v>
      </c>
      <c r="E3753" s="397" t="s">
        <v>145</v>
      </c>
      <c r="F3753" s="429" t="s">
        <v>13786</v>
      </c>
      <c r="G3753" s="430">
        <v>100699</v>
      </c>
      <c r="H3753" s="431" t="s">
        <v>16094</v>
      </c>
      <c r="I3753" s="430" t="s">
        <v>160</v>
      </c>
      <c r="J3753" s="396"/>
      <c r="K3753" s="432">
        <v>117.2</v>
      </c>
      <c r="L3753" s="396" t="s">
        <v>147</v>
      </c>
    </row>
    <row r="3754" spans="1:12">
      <c r="A3754" s="396"/>
      <c r="B3754" s="396"/>
      <c r="C3754" s="396"/>
      <c r="D3754" s="396" t="s">
        <v>543</v>
      </c>
      <c r="E3754" s="397" t="s">
        <v>145</v>
      </c>
      <c r="F3754" s="429" t="s">
        <v>13786</v>
      </c>
      <c r="G3754" s="430">
        <v>100705</v>
      </c>
      <c r="H3754" s="431" t="s">
        <v>16095</v>
      </c>
      <c r="I3754" s="430" t="s">
        <v>160</v>
      </c>
      <c r="J3754" s="396"/>
      <c r="K3754" s="432">
        <v>78.86</v>
      </c>
      <c r="L3754" s="396" t="s">
        <v>147</v>
      </c>
    </row>
    <row r="3755" spans="1:12">
      <c r="A3755" s="396"/>
      <c r="B3755" s="396"/>
      <c r="C3755" s="396"/>
      <c r="D3755" s="396" t="s">
        <v>543</v>
      </c>
      <c r="E3755" s="397" t="s">
        <v>145</v>
      </c>
      <c r="F3755" s="429" t="s">
        <v>13786</v>
      </c>
      <c r="G3755" s="430">
        <v>101173</v>
      </c>
      <c r="H3755" s="431" t="s">
        <v>1440</v>
      </c>
      <c r="I3755" s="430" t="s">
        <v>146</v>
      </c>
      <c r="J3755" s="396"/>
      <c r="K3755" s="432">
        <v>57.44</v>
      </c>
      <c r="L3755" s="396" t="s">
        <v>147</v>
      </c>
    </row>
    <row r="3756" spans="1:12">
      <c r="A3756" s="396"/>
      <c r="B3756" s="396"/>
      <c r="C3756" s="396"/>
      <c r="D3756" s="396" t="s">
        <v>543</v>
      </c>
      <c r="E3756" s="397" t="s">
        <v>145</v>
      </c>
      <c r="F3756" s="429" t="s">
        <v>13786</v>
      </c>
      <c r="G3756" s="430">
        <v>101174</v>
      </c>
      <c r="H3756" s="431" t="s">
        <v>1441</v>
      </c>
      <c r="I3756" s="430" t="s">
        <v>146</v>
      </c>
      <c r="J3756" s="396"/>
      <c r="K3756" s="432">
        <v>80.91</v>
      </c>
      <c r="L3756" s="396" t="s">
        <v>147</v>
      </c>
    </row>
    <row r="3757" spans="1:12">
      <c r="A3757" s="396"/>
      <c r="B3757" s="396"/>
      <c r="C3757" s="396"/>
      <c r="D3757" s="396" t="s">
        <v>543</v>
      </c>
      <c r="E3757" s="397" t="s">
        <v>145</v>
      </c>
      <c r="F3757" s="429" t="s">
        <v>13786</v>
      </c>
      <c r="G3757" s="430">
        <v>101175</v>
      </c>
      <c r="H3757" s="431" t="s">
        <v>1442</v>
      </c>
      <c r="I3757" s="430" t="s">
        <v>146</v>
      </c>
      <c r="J3757" s="396"/>
      <c r="K3757" s="432">
        <v>110.59</v>
      </c>
      <c r="L3757" s="396" t="s">
        <v>147</v>
      </c>
    </row>
    <row r="3758" spans="1:12">
      <c r="A3758" s="396"/>
      <c r="B3758" s="396"/>
      <c r="C3758" s="396"/>
      <c r="D3758" s="396" t="s">
        <v>1303</v>
      </c>
      <c r="E3758" s="397" t="s">
        <v>145</v>
      </c>
      <c r="F3758" s="429" t="s">
        <v>13787</v>
      </c>
      <c r="G3758" s="430">
        <v>101176</v>
      </c>
      <c r="H3758" s="431" t="s">
        <v>13628</v>
      </c>
      <c r="I3758" s="430" t="s">
        <v>146</v>
      </c>
      <c r="J3758" s="396"/>
      <c r="K3758" s="432">
        <v>136</v>
      </c>
      <c r="L3758" s="396" t="s">
        <v>147</v>
      </c>
    </row>
    <row r="3759" spans="1:12">
      <c r="A3759" s="396"/>
      <c r="B3759" s="396"/>
      <c r="C3759" s="396"/>
      <c r="D3759" s="396" t="s">
        <v>1303</v>
      </c>
      <c r="E3759" s="397" t="s">
        <v>145</v>
      </c>
      <c r="F3759" s="429" t="s">
        <v>13787</v>
      </c>
      <c r="G3759" s="430">
        <v>101183</v>
      </c>
      <c r="H3759" s="431" t="s">
        <v>13629</v>
      </c>
      <c r="I3759" s="430" t="s">
        <v>146</v>
      </c>
      <c r="J3759" s="396"/>
      <c r="K3759" s="432">
        <v>0</v>
      </c>
      <c r="L3759" s="396" t="s">
        <v>147</v>
      </c>
    </row>
    <row r="3760" spans="1:12">
      <c r="A3760" s="396"/>
      <c r="B3760" s="396"/>
      <c r="C3760" s="396"/>
      <c r="D3760" s="396" t="s">
        <v>1303</v>
      </c>
      <c r="E3760" s="397" t="s">
        <v>145</v>
      </c>
      <c r="F3760" s="429" t="s">
        <v>13787</v>
      </c>
      <c r="G3760" s="430">
        <v>101184</v>
      </c>
      <c r="H3760" s="431" t="s">
        <v>13630</v>
      </c>
      <c r="I3760" s="430" t="s">
        <v>146</v>
      </c>
      <c r="J3760" s="396"/>
      <c r="K3760" s="432">
        <v>0</v>
      </c>
      <c r="L3760" s="396" t="s">
        <v>147</v>
      </c>
    </row>
    <row r="3761" spans="1:12">
      <c r="A3761" s="396"/>
      <c r="B3761" s="396"/>
      <c r="C3761" s="396"/>
      <c r="D3761" s="396" t="s">
        <v>1303</v>
      </c>
      <c r="E3761" s="397" t="s">
        <v>145</v>
      </c>
      <c r="F3761" s="429" t="s">
        <v>13787</v>
      </c>
      <c r="G3761" s="430">
        <v>101182</v>
      </c>
      <c r="H3761" s="431" t="s">
        <v>13631</v>
      </c>
      <c r="I3761" s="430" t="s">
        <v>146</v>
      </c>
      <c r="J3761" s="396"/>
      <c r="K3761" s="432">
        <v>0</v>
      </c>
      <c r="L3761" s="396" t="s">
        <v>147</v>
      </c>
    </row>
    <row r="3762" spans="1:12">
      <c r="A3762" s="396"/>
      <c r="B3762" s="396"/>
      <c r="C3762" s="396"/>
      <c r="D3762" s="396" t="s">
        <v>1303</v>
      </c>
      <c r="E3762" s="397" t="s">
        <v>145</v>
      </c>
      <c r="F3762" s="429" t="s">
        <v>13787</v>
      </c>
      <c r="G3762" s="430">
        <v>101185</v>
      </c>
      <c r="H3762" s="431" t="s">
        <v>13632</v>
      </c>
      <c r="I3762" s="430" t="s">
        <v>146</v>
      </c>
      <c r="J3762" s="396"/>
      <c r="K3762" s="432">
        <v>0</v>
      </c>
      <c r="L3762" s="396" t="s">
        <v>147</v>
      </c>
    </row>
    <row r="3763" spans="1:12">
      <c r="A3763" s="396"/>
      <c r="B3763" s="396"/>
      <c r="C3763" s="396"/>
      <c r="D3763" s="396" t="s">
        <v>1303</v>
      </c>
      <c r="E3763" s="397" t="s">
        <v>145</v>
      </c>
      <c r="F3763" s="429" t="s">
        <v>13787</v>
      </c>
      <c r="G3763" s="430">
        <v>101186</v>
      </c>
      <c r="H3763" s="431" t="s">
        <v>13633</v>
      </c>
      <c r="I3763" s="430" t="s">
        <v>146</v>
      </c>
      <c r="J3763" s="396"/>
      <c r="K3763" s="432">
        <v>0</v>
      </c>
      <c r="L3763" s="396" t="s">
        <v>147</v>
      </c>
    </row>
    <row r="3764" spans="1:12">
      <c r="A3764" s="396"/>
      <c r="B3764" s="396"/>
      <c r="C3764" s="396"/>
      <c r="D3764" s="396" t="s">
        <v>411</v>
      </c>
      <c r="E3764" s="397" t="s">
        <v>145</v>
      </c>
      <c r="F3764" s="429" t="s">
        <v>13787</v>
      </c>
      <c r="G3764" s="430">
        <v>101187</v>
      </c>
      <c r="H3764" s="431" t="s">
        <v>13634</v>
      </c>
      <c r="I3764" s="430" t="s">
        <v>146</v>
      </c>
      <c r="J3764" s="396"/>
      <c r="K3764" s="432">
        <v>0</v>
      </c>
      <c r="L3764" s="396" t="s">
        <v>147</v>
      </c>
    </row>
    <row r="3765" spans="1:12">
      <c r="A3765" s="396"/>
      <c r="B3765" s="396"/>
      <c r="C3765" s="396"/>
      <c r="D3765" s="396" t="s">
        <v>277</v>
      </c>
      <c r="E3765" s="397" t="s">
        <v>145</v>
      </c>
      <c r="F3765" s="429" t="s">
        <v>13787</v>
      </c>
      <c r="G3765" s="430">
        <v>101177</v>
      </c>
      <c r="H3765" s="431" t="s">
        <v>13635</v>
      </c>
      <c r="I3765" s="430" t="s">
        <v>146</v>
      </c>
      <c r="J3765" s="396"/>
      <c r="K3765" s="432">
        <v>0</v>
      </c>
      <c r="L3765" s="396" t="s">
        <v>147</v>
      </c>
    </row>
    <row r="3766" spans="1:12">
      <c r="A3766" s="396"/>
      <c r="B3766" s="396"/>
      <c r="C3766" s="396"/>
      <c r="D3766" s="396" t="s">
        <v>543</v>
      </c>
      <c r="E3766" s="397" t="s">
        <v>145</v>
      </c>
      <c r="F3766" s="429" t="s">
        <v>13786</v>
      </c>
      <c r="G3766" s="430">
        <v>101178</v>
      </c>
      <c r="H3766" s="431" t="s">
        <v>13636</v>
      </c>
      <c r="I3766" s="430" t="s">
        <v>146</v>
      </c>
      <c r="J3766" s="396"/>
      <c r="K3766" s="432">
        <v>0</v>
      </c>
      <c r="L3766" s="396" t="s">
        <v>147</v>
      </c>
    </row>
    <row r="3767" spans="1:12">
      <c r="A3767" s="396"/>
      <c r="B3767" s="396"/>
      <c r="C3767" s="396"/>
      <c r="D3767" s="396" t="s">
        <v>543</v>
      </c>
      <c r="E3767" s="397" t="s">
        <v>145</v>
      </c>
      <c r="F3767" s="429" t="s">
        <v>13786</v>
      </c>
      <c r="G3767" s="430">
        <v>101180</v>
      </c>
      <c r="H3767" s="431" t="s">
        <v>13637</v>
      </c>
      <c r="I3767" s="430" t="s">
        <v>146</v>
      </c>
      <c r="J3767" s="396"/>
      <c r="K3767" s="432">
        <v>0</v>
      </c>
      <c r="L3767" s="396" t="s">
        <v>147</v>
      </c>
    </row>
    <row r="3768" spans="1:12">
      <c r="A3768" s="396"/>
      <c r="B3768" s="396"/>
      <c r="C3768" s="396"/>
      <c r="D3768" s="396" t="s">
        <v>411</v>
      </c>
      <c r="E3768" s="397" t="s">
        <v>145</v>
      </c>
      <c r="F3768" s="429" t="s">
        <v>13786</v>
      </c>
      <c r="G3768" s="430">
        <v>101179</v>
      </c>
      <c r="H3768" s="431" t="s">
        <v>13638</v>
      </c>
      <c r="I3768" s="430" t="s">
        <v>146</v>
      </c>
      <c r="J3768" s="396"/>
      <c r="K3768" s="432">
        <v>0</v>
      </c>
      <c r="L3768" s="396" t="s">
        <v>147</v>
      </c>
    </row>
    <row r="3769" spans="1:12">
      <c r="A3769" s="396"/>
      <c r="B3769" s="396"/>
      <c r="C3769" s="396"/>
      <c r="D3769" s="396" t="s">
        <v>277</v>
      </c>
      <c r="E3769" s="397" t="s">
        <v>145</v>
      </c>
      <c r="F3769" s="429" t="s">
        <v>13786</v>
      </c>
      <c r="G3769" s="430">
        <v>101181</v>
      </c>
      <c r="H3769" s="431" t="s">
        <v>13639</v>
      </c>
      <c r="I3769" s="430" t="s">
        <v>146</v>
      </c>
      <c r="J3769" s="396"/>
      <c r="K3769" s="432">
        <v>0</v>
      </c>
      <c r="L3769" s="396" t="s">
        <v>147</v>
      </c>
    </row>
    <row r="3770" spans="1:12">
      <c r="A3770" s="396"/>
      <c r="B3770" s="396"/>
      <c r="C3770" s="396"/>
      <c r="D3770" s="396" t="s">
        <v>411</v>
      </c>
      <c r="E3770" s="397" t="s">
        <v>145</v>
      </c>
      <c r="F3770" s="429" t="s">
        <v>13786</v>
      </c>
      <c r="G3770" s="430">
        <v>100899</v>
      </c>
      <c r="H3770" s="431" t="s">
        <v>13641</v>
      </c>
      <c r="I3770" s="430" t="s">
        <v>146</v>
      </c>
      <c r="J3770" s="396"/>
      <c r="K3770" s="432">
        <v>83.46</v>
      </c>
      <c r="L3770" s="396" t="s">
        <v>147</v>
      </c>
    </row>
    <row r="3771" spans="1:12">
      <c r="A3771" s="396"/>
      <c r="B3771" s="396"/>
      <c r="C3771" s="396"/>
      <c r="D3771" s="396" t="s">
        <v>277</v>
      </c>
      <c r="E3771" s="397" t="s">
        <v>145</v>
      </c>
      <c r="F3771" s="429" t="s">
        <v>13786</v>
      </c>
      <c r="G3771" s="430">
        <v>100896</v>
      </c>
      <c r="H3771" s="431" t="s">
        <v>13642</v>
      </c>
      <c r="I3771" s="430" t="s">
        <v>146</v>
      </c>
      <c r="J3771" s="396"/>
      <c r="K3771" s="432">
        <v>61.38</v>
      </c>
      <c r="L3771" s="396" t="s">
        <v>147</v>
      </c>
    </row>
    <row r="3772" spans="1:12">
      <c r="A3772" s="396"/>
      <c r="B3772" s="396"/>
      <c r="C3772" s="396"/>
      <c r="D3772" s="396" t="s">
        <v>411</v>
      </c>
      <c r="E3772" s="397" t="s">
        <v>145</v>
      </c>
      <c r="F3772" s="429" t="s">
        <v>13786</v>
      </c>
      <c r="G3772" s="430">
        <v>100897</v>
      </c>
      <c r="H3772" s="431" t="s">
        <v>13643</v>
      </c>
      <c r="I3772" s="430" t="s">
        <v>146</v>
      </c>
      <c r="J3772" s="396"/>
      <c r="K3772" s="432">
        <v>121.77</v>
      </c>
      <c r="L3772" s="396" t="s">
        <v>147</v>
      </c>
    </row>
    <row r="3773" spans="1:12">
      <c r="A3773" s="396"/>
      <c r="B3773" s="396"/>
      <c r="C3773" s="396"/>
      <c r="D3773" s="396" t="s">
        <v>277</v>
      </c>
      <c r="E3773" s="397" t="s">
        <v>145</v>
      </c>
      <c r="F3773" s="429" t="s">
        <v>13786</v>
      </c>
      <c r="G3773" s="430">
        <v>100900</v>
      </c>
      <c r="H3773" s="431" t="s">
        <v>13644</v>
      </c>
      <c r="I3773" s="430" t="s">
        <v>146</v>
      </c>
      <c r="J3773" s="396"/>
      <c r="K3773" s="432">
        <v>273.37</v>
      </c>
      <c r="L3773" s="396" t="s">
        <v>147</v>
      </c>
    </row>
    <row r="3774" spans="1:12">
      <c r="A3774" s="396"/>
      <c r="B3774" s="396"/>
      <c r="C3774" s="396"/>
      <c r="D3774" s="396" t="s">
        <v>543</v>
      </c>
      <c r="E3774" s="397" t="s">
        <v>145</v>
      </c>
      <c r="F3774" s="429" t="s">
        <v>13786</v>
      </c>
      <c r="G3774" s="430">
        <v>100898</v>
      </c>
      <c r="H3774" s="431" t="s">
        <v>13645</v>
      </c>
      <c r="I3774" s="430" t="s">
        <v>146</v>
      </c>
      <c r="J3774" s="396"/>
      <c r="K3774" s="432">
        <v>237.4</v>
      </c>
      <c r="L3774" s="396" t="s">
        <v>147</v>
      </c>
    </row>
    <row r="3775" spans="1:12">
      <c r="A3775" s="396"/>
      <c r="B3775" s="396"/>
      <c r="C3775" s="396"/>
      <c r="D3775" s="396" t="s">
        <v>543</v>
      </c>
      <c r="E3775" s="397" t="s">
        <v>145</v>
      </c>
      <c r="F3775" s="429" t="s">
        <v>13786</v>
      </c>
      <c r="G3775" s="430">
        <v>100892</v>
      </c>
      <c r="H3775" s="431" t="s">
        <v>1437</v>
      </c>
      <c r="I3775" s="430" t="s">
        <v>1156</v>
      </c>
      <c r="J3775" s="396"/>
      <c r="K3775" s="432">
        <v>12.3</v>
      </c>
      <c r="L3775" s="396" t="s">
        <v>147</v>
      </c>
    </row>
    <row r="3776" spans="1:12">
      <c r="A3776" s="396"/>
      <c r="B3776" s="396"/>
      <c r="C3776" s="396"/>
      <c r="D3776" s="396" t="s">
        <v>543</v>
      </c>
      <c r="E3776" s="397" t="s">
        <v>145</v>
      </c>
      <c r="F3776" s="429" t="s">
        <v>13786</v>
      </c>
      <c r="G3776" s="430">
        <v>100893</v>
      </c>
      <c r="H3776" s="431" t="s">
        <v>1438</v>
      </c>
      <c r="I3776" s="430" t="s">
        <v>1156</v>
      </c>
      <c r="J3776" s="396"/>
      <c r="K3776" s="432">
        <v>12.14</v>
      </c>
      <c r="L3776" s="396" t="s">
        <v>147</v>
      </c>
    </row>
    <row r="3777" spans="1:12">
      <c r="A3777" s="396"/>
      <c r="B3777" s="396"/>
      <c r="C3777" s="396"/>
      <c r="D3777" s="396" t="s">
        <v>543</v>
      </c>
      <c r="E3777" s="397" t="s">
        <v>145</v>
      </c>
      <c r="F3777" s="429" t="s">
        <v>13786</v>
      </c>
      <c r="G3777" s="430">
        <v>100894</v>
      </c>
      <c r="H3777" s="431" t="s">
        <v>1439</v>
      </c>
      <c r="I3777" s="430" t="s">
        <v>1156</v>
      </c>
      <c r="J3777" s="396"/>
      <c r="K3777" s="432">
        <v>12.02</v>
      </c>
      <c r="L3777" s="396" t="s">
        <v>147</v>
      </c>
    </row>
    <row r="3778" spans="1:12">
      <c r="A3778" s="396"/>
      <c r="B3778" s="396"/>
      <c r="C3778" s="396"/>
      <c r="D3778" s="396" t="s">
        <v>411</v>
      </c>
      <c r="E3778" s="397" t="s">
        <v>145</v>
      </c>
      <c r="F3778" s="429" t="s">
        <v>13786</v>
      </c>
      <c r="G3778" s="430">
        <v>100889</v>
      </c>
      <c r="H3778" s="431" t="s">
        <v>1435</v>
      </c>
      <c r="I3778" s="430" t="s">
        <v>1156</v>
      </c>
      <c r="J3778" s="396"/>
      <c r="K3778" s="432">
        <v>11.9</v>
      </c>
      <c r="L3778" s="396" t="s">
        <v>147</v>
      </c>
    </row>
    <row r="3779" spans="1:12">
      <c r="A3779" s="396"/>
      <c r="B3779" s="396"/>
      <c r="C3779" s="396"/>
      <c r="D3779" s="396" t="s">
        <v>277</v>
      </c>
      <c r="E3779" s="397" t="s">
        <v>145</v>
      </c>
      <c r="F3779" s="429" t="s">
        <v>13786</v>
      </c>
      <c r="G3779" s="430">
        <v>100891</v>
      </c>
      <c r="H3779" s="431" t="s">
        <v>13647</v>
      </c>
      <c r="I3779" s="430" t="s">
        <v>1156</v>
      </c>
      <c r="J3779" s="396"/>
      <c r="K3779" s="432">
        <v>0</v>
      </c>
      <c r="L3779" s="396" t="s">
        <v>147</v>
      </c>
    </row>
    <row r="3780" spans="1:12">
      <c r="A3780" s="396"/>
      <c r="B3780" s="396"/>
      <c r="C3780" s="396"/>
      <c r="D3780" s="396" t="s">
        <v>543</v>
      </c>
      <c r="E3780" s="397" t="s">
        <v>145</v>
      </c>
      <c r="F3780" s="429" t="s">
        <v>13786</v>
      </c>
      <c r="G3780" s="430">
        <v>100890</v>
      </c>
      <c r="H3780" s="431" t="s">
        <v>1436</v>
      </c>
      <c r="I3780" s="430" t="s">
        <v>1156</v>
      </c>
      <c r="J3780" s="396"/>
      <c r="K3780" s="432">
        <v>11.74</v>
      </c>
      <c r="L3780" s="396" t="s">
        <v>147</v>
      </c>
    </row>
    <row r="3781" spans="1:12">
      <c r="A3781" s="396"/>
      <c r="B3781" s="396"/>
      <c r="C3781" s="396"/>
      <c r="D3781" s="396" t="s">
        <v>543</v>
      </c>
      <c r="E3781" s="397" t="s">
        <v>145</v>
      </c>
      <c r="F3781" s="429" t="s">
        <v>13786</v>
      </c>
      <c r="G3781" s="430">
        <v>100658</v>
      </c>
      <c r="H3781" s="431" t="s">
        <v>1434</v>
      </c>
      <c r="I3781" s="430" t="s">
        <v>146</v>
      </c>
      <c r="J3781" s="396"/>
      <c r="K3781" s="432">
        <v>364.31</v>
      </c>
      <c r="L3781" s="396" t="s">
        <v>147</v>
      </c>
    </row>
    <row r="3782" spans="1:12">
      <c r="A3782" s="396"/>
      <c r="B3782" s="396"/>
      <c r="C3782" s="396"/>
      <c r="D3782" s="396" t="s">
        <v>543</v>
      </c>
      <c r="E3782" s="397" t="s">
        <v>145</v>
      </c>
      <c r="F3782" s="429" t="s">
        <v>13786</v>
      </c>
      <c r="G3782" s="430">
        <v>100657</v>
      </c>
      <c r="H3782" s="431" t="s">
        <v>1433</v>
      </c>
      <c r="I3782" s="430" t="s">
        <v>146</v>
      </c>
      <c r="J3782" s="396"/>
      <c r="K3782" s="432">
        <v>155.47999999999999</v>
      </c>
      <c r="L3782" s="396" t="s">
        <v>147</v>
      </c>
    </row>
    <row r="3783" spans="1:12">
      <c r="A3783" s="396"/>
      <c r="B3783" s="396"/>
      <c r="C3783" s="396"/>
      <c r="D3783" s="396" t="s">
        <v>543</v>
      </c>
      <c r="E3783" s="397" t="s">
        <v>145</v>
      </c>
      <c r="F3783" s="429" t="s">
        <v>13786</v>
      </c>
      <c r="G3783" s="430">
        <v>100656</v>
      </c>
      <c r="H3783" s="431" t="s">
        <v>1432</v>
      </c>
      <c r="I3783" s="430" t="s">
        <v>146</v>
      </c>
      <c r="J3783" s="396"/>
      <c r="K3783" s="432">
        <v>119.62</v>
      </c>
      <c r="L3783" s="396" t="s">
        <v>147</v>
      </c>
    </row>
    <row r="3784" spans="1:12">
      <c r="A3784" s="396"/>
      <c r="B3784" s="396"/>
      <c r="C3784" s="396"/>
      <c r="D3784" s="396" t="s">
        <v>543</v>
      </c>
      <c r="E3784" s="397" t="s">
        <v>145</v>
      </c>
      <c r="F3784" s="429" t="s">
        <v>13786</v>
      </c>
      <c r="G3784" s="430">
        <v>102649</v>
      </c>
      <c r="H3784" s="431" t="s">
        <v>13650</v>
      </c>
      <c r="I3784" s="430" t="s">
        <v>146</v>
      </c>
      <c r="J3784" s="396"/>
      <c r="K3784" s="432">
        <v>348.42</v>
      </c>
      <c r="L3784" s="396" t="s">
        <v>147</v>
      </c>
    </row>
    <row r="3785" spans="1:12">
      <c r="A3785" s="396"/>
      <c r="B3785" s="396"/>
      <c r="C3785" s="396"/>
      <c r="D3785" s="396" t="s">
        <v>411</v>
      </c>
      <c r="E3785" s="397" t="s">
        <v>145</v>
      </c>
      <c r="F3785" s="429" t="s">
        <v>13786</v>
      </c>
      <c r="G3785" s="430">
        <v>102645</v>
      </c>
      <c r="H3785" s="431" t="s">
        <v>13651</v>
      </c>
      <c r="I3785" s="430" t="s">
        <v>146</v>
      </c>
      <c r="J3785" s="396"/>
      <c r="K3785" s="432">
        <v>241.77</v>
      </c>
      <c r="L3785" s="396" t="s">
        <v>147</v>
      </c>
    </row>
    <row r="3786" spans="1:12">
      <c r="A3786" s="396"/>
      <c r="B3786" s="396"/>
      <c r="C3786" s="396"/>
      <c r="D3786" s="396" t="s">
        <v>277</v>
      </c>
      <c r="E3786" s="397" t="s">
        <v>145</v>
      </c>
      <c r="F3786" s="429" t="s">
        <v>13786</v>
      </c>
      <c r="G3786" s="430">
        <v>102650</v>
      </c>
      <c r="H3786" s="431" t="s">
        <v>13652</v>
      </c>
      <c r="I3786" s="430" t="s">
        <v>146</v>
      </c>
      <c r="J3786" s="396"/>
      <c r="K3786" s="432">
        <v>497.45</v>
      </c>
      <c r="L3786" s="396" t="s">
        <v>147</v>
      </c>
    </row>
    <row r="3787" spans="1:12">
      <c r="A3787" s="396"/>
      <c r="B3787" s="396"/>
      <c r="C3787" s="396"/>
      <c r="D3787" s="396" t="s">
        <v>543</v>
      </c>
      <c r="E3787" s="397" t="s">
        <v>145</v>
      </c>
      <c r="F3787" s="429" t="s">
        <v>13786</v>
      </c>
      <c r="G3787" s="430">
        <v>102646</v>
      </c>
      <c r="H3787" s="431" t="s">
        <v>13653</v>
      </c>
      <c r="I3787" s="430" t="s">
        <v>146</v>
      </c>
      <c r="J3787" s="396"/>
      <c r="K3787" s="432">
        <v>364.02</v>
      </c>
      <c r="L3787" s="396" t="s">
        <v>147</v>
      </c>
    </row>
    <row r="3788" spans="1:12">
      <c r="A3788" s="396"/>
      <c r="B3788" s="396"/>
      <c r="C3788" s="396"/>
      <c r="D3788" s="396" t="s">
        <v>543</v>
      </c>
      <c r="E3788" s="397" t="s">
        <v>145</v>
      </c>
      <c r="F3788" s="429" t="s">
        <v>13786</v>
      </c>
      <c r="G3788" s="430">
        <v>102651</v>
      </c>
      <c r="H3788" s="431" t="s">
        <v>13654</v>
      </c>
      <c r="I3788" s="430" t="s">
        <v>146</v>
      </c>
      <c r="J3788" s="396"/>
      <c r="K3788" s="432">
        <v>642.75</v>
      </c>
      <c r="L3788" s="396" t="s">
        <v>147</v>
      </c>
    </row>
    <row r="3789" spans="1:12">
      <c r="A3789" s="396"/>
      <c r="B3789" s="396"/>
      <c r="C3789" s="396"/>
      <c r="D3789" s="396" t="s">
        <v>543</v>
      </c>
      <c r="E3789" s="397" t="s">
        <v>145</v>
      </c>
      <c r="F3789" s="429" t="s">
        <v>13786</v>
      </c>
      <c r="G3789" s="430">
        <v>102647</v>
      </c>
      <c r="H3789" s="431" t="s">
        <v>13655</v>
      </c>
      <c r="I3789" s="430" t="s">
        <v>146</v>
      </c>
      <c r="J3789" s="396"/>
      <c r="K3789" s="432">
        <v>474.96</v>
      </c>
      <c r="L3789" s="396" t="s">
        <v>147</v>
      </c>
    </row>
    <row r="3790" spans="1:12">
      <c r="A3790" s="396"/>
      <c r="B3790" s="396"/>
      <c r="C3790" s="396"/>
      <c r="D3790" s="396" t="s">
        <v>543</v>
      </c>
      <c r="E3790" s="397" t="s">
        <v>145</v>
      </c>
      <c r="F3790" s="429" t="s">
        <v>13786</v>
      </c>
      <c r="G3790" s="430">
        <v>102652</v>
      </c>
      <c r="H3790" s="431" t="s">
        <v>13656</v>
      </c>
      <c r="I3790" s="430" t="s">
        <v>146</v>
      </c>
      <c r="J3790" s="396"/>
      <c r="K3790" s="432">
        <v>826.92</v>
      </c>
      <c r="L3790" s="396" t="s">
        <v>147</v>
      </c>
    </row>
    <row r="3791" spans="1:12">
      <c r="A3791" s="396"/>
      <c r="B3791" s="396"/>
      <c r="C3791" s="396"/>
      <c r="D3791" s="396" t="s">
        <v>411</v>
      </c>
      <c r="E3791" s="397" t="s">
        <v>145</v>
      </c>
      <c r="F3791" s="429" t="s">
        <v>13786</v>
      </c>
      <c r="G3791" s="430">
        <v>102648</v>
      </c>
      <c r="H3791" s="431" t="s">
        <v>13657</v>
      </c>
      <c r="I3791" s="430" t="s">
        <v>146</v>
      </c>
      <c r="J3791" s="396"/>
      <c r="K3791" s="432">
        <v>630.11</v>
      </c>
      <c r="L3791" s="396" t="s">
        <v>147</v>
      </c>
    </row>
    <row r="3792" spans="1:12">
      <c r="A3792" s="396"/>
      <c r="B3792" s="396"/>
      <c r="C3792" s="396"/>
      <c r="D3792" s="396" t="s">
        <v>277</v>
      </c>
      <c r="E3792" s="397" t="s">
        <v>145</v>
      </c>
      <c r="F3792" s="429" t="s">
        <v>13786</v>
      </c>
      <c r="G3792" s="430">
        <v>100651</v>
      </c>
      <c r="H3792" s="431" t="s">
        <v>13659</v>
      </c>
      <c r="I3792" s="430" t="s">
        <v>146</v>
      </c>
      <c r="J3792" s="396"/>
      <c r="K3792" s="432">
        <v>141.6</v>
      </c>
      <c r="L3792" s="396" t="s">
        <v>147</v>
      </c>
    </row>
    <row r="3793" spans="1:12">
      <c r="A3793" s="396"/>
      <c r="B3793" s="396"/>
      <c r="C3793" s="396"/>
      <c r="D3793" s="396" t="s">
        <v>543</v>
      </c>
      <c r="E3793" s="397" t="s">
        <v>145</v>
      </c>
      <c r="F3793" s="429" t="s">
        <v>13786</v>
      </c>
      <c r="G3793" s="430">
        <v>100652</v>
      </c>
      <c r="H3793" s="431" t="s">
        <v>13660</v>
      </c>
      <c r="I3793" s="430" t="s">
        <v>146</v>
      </c>
      <c r="J3793" s="396"/>
      <c r="K3793" s="432">
        <v>272.41000000000003</v>
      </c>
      <c r="L3793" s="396" t="s">
        <v>147</v>
      </c>
    </row>
    <row r="3794" spans="1:12">
      <c r="A3794" s="396"/>
      <c r="B3794" s="396"/>
      <c r="C3794" s="396"/>
      <c r="D3794" s="396" t="s">
        <v>543</v>
      </c>
      <c r="E3794" s="397" t="s">
        <v>145</v>
      </c>
      <c r="F3794" s="429" t="s">
        <v>13786</v>
      </c>
      <c r="G3794" s="430">
        <v>100653</v>
      </c>
      <c r="H3794" s="431" t="s">
        <v>13661</v>
      </c>
      <c r="I3794" s="430" t="s">
        <v>146</v>
      </c>
      <c r="J3794" s="396"/>
      <c r="K3794" s="432">
        <v>453.59</v>
      </c>
      <c r="L3794" s="396" t="s">
        <v>147</v>
      </c>
    </row>
    <row r="3795" spans="1:12">
      <c r="A3795" s="396"/>
      <c r="B3795" s="396"/>
      <c r="C3795" s="396"/>
      <c r="D3795" s="396" t="s">
        <v>543</v>
      </c>
      <c r="E3795" s="397" t="s">
        <v>145</v>
      </c>
      <c r="F3795" s="429" t="s">
        <v>13786</v>
      </c>
      <c r="G3795" s="430">
        <v>100654</v>
      </c>
      <c r="H3795" s="431" t="s">
        <v>13662</v>
      </c>
      <c r="I3795" s="430" t="s">
        <v>146</v>
      </c>
      <c r="J3795" s="396"/>
      <c r="K3795" s="432">
        <v>601.9</v>
      </c>
      <c r="L3795" s="396" t="s">
        <v>147</v>
      </c>
    </row>
    <row r="3796" spans="1:12">
      <c r="A3796" s="396"/>
      <c r="B3796" s="396"/>
      <c r="C3796" s="396"/>
      <c r="D3796" s="396" t="s">
        <v>543</v>
      </c>
      <c r="E3796" s="397" t="s">
        <v>145</v>
      </c>
      <c r="F3796" s="429" t="s">
        <v>13786</v>
      </c>
      <c r="G3796" s="430">
        <v>100655</v>
      </c>
      <c r="H3796" s="431" t="s">
        <v>13663</v>
      </c>
      <c r="I3796" s="430" t="s">
        <v>146</v>
      </c>
      <c r="J3796" s="396"/>
      <c r="K3796" s="432">
        <v>702.78</v>
      </c>
      <c r="L3796" s="396" t="s">
        <v>147</v>
      </c>
    </row>
    <row r="3797" spans="1:12">
      <c r="A3797" s="396"/>
      <c r="B3797" s="396"/>
      <c r="C3797" s="396"/>
      <c r="D3797" s="396" t="s">
        <v>411</v>
      </c>
      <c r="E3797" s="397" t="s">
        <v>145</v>
      </c>
      <c r="F3797" s="429" t="s">
        <v>13786</v>
      </c>
      <c r="G3797" s="430">
        <v>100364</v>
      </c>
      <c r="H3797" s="431" t="s">
        <v>16096</v>
      </c>
      <c r="I3797" s="430" t="s">
        <v>160</v>
      </c>
      <c r="J3797" s="396"/>
      <c r="K3797" s="432">
        <v>2999.93</v>
      </c>
      <c r="L3797" s="396" t="s">
        <v>147</v>
      </c>
    </row>
    <row r="3798" spans="1:12">
      <c r="A3798" s="396"/>
      <c r="B3798" s="396"/>
      <c r="C3798" s="396"/>
      <c r="D3798" s="396" t="s">
        <v>277</v>
      </c>
      <c r="E3798" s="397" t="s">
        <v>145</v>
      </c>
      <c r="F3798" s="429" t="s">
        <v>13786</v>
      </c>
      <c r="G3798" s="430">
        <v>100374</v>
      </c>
      <c r="H3798" s="431" t="s">
        <v>16097</v>
      </c>
      <c r="I3798" s="430" t="s">
        <v>160</v>
      </c>
      <c r="J3798" s="396"/>
      <c r="K3798" s="432">
        <v>2806.62</v>
      </c>
      <c r="L3798" s="396" t="s">
        <v>147</v>
      </c>
    </row>
    <row r="3799" spans="1:12">
      <c r="A3799" s="396"/>
      <c r="B3799" s="396"/>
      <c r="C3799" s="396"/>
      <c r="D3799" s="396" t="s">
        <v>543</v>
      </c>
      <c r="E3799" s="397" t="s">
        <v>145</v>
      </c>
      <c r="F3799" s="429" t="s">
        <v>13786</v>
      </c>
      <c r="G3799" s="430">
        <v>100365</v>
      </c>
      <c r="H3799" s="431" t="s">
        <v>16098</v>
      </c>
      <c r="I3799" s="430" t="s">
        <v>160</v>
      </c>
      <c r="J3799" s="396"/>
      <c r="K3799" s="432">
        <v>3468.97</v>
      </c>
      <c r="L3799" s="396" t="s">
        <v>147</v>
      </c>
    </row>
    <row r="3800" spans="1:12">
      <c r="A3800" s="396"/>
      <c r="B3800" s="396"/>
      <c r="C3800" s="396"/>
      <c r="D3800" s="396" t="s">
        <v>543</v>
      </c>
      <c r="E3800" s="397" t="s">
        <v>145</v>
      </c>
      <c r="F3800" s="429" t="s">
        <v>13786</v>
      </c>
      <c r="G3800" s="430">
        <v>100375</v>
      </c>
      <c r="H3800" s="431" t="s">
        <v>16099</v>
      </c>
      <c r="I3800" s="430" t="s">
        <v>160</v>
      </c>
      <c r="J3800" s="396"/>
      <c r="K3800" s="432">
        <v>3195.69</v>
      </c>
      <c r="L3800" s="396" t="s">
        <v>147</v>
      </c>
    </row>
    <row r="3801" spans="1:12">
      <c r="A3801" s="396"/>
      <c r="B3801" s="396"/>
      <c r="C3801" s="396"/>
      <c r="D3801" s="396" t="s">
        <v>543</v>
      </c>
      <c r="E3801" s="397" t="s">
        <v>145</v>
      </c>
      <c r="F3801" s="429" t="s">
        <v>13786</v>
      </c>
      <c r="G3801" s="430">
        <v>100366</v>
      </c>
      <c r="H3801" s="431" t="s">
        <v>16100</v>
      </c>
      <c r="I3801" s="430" t="s">
        <v>160</v>
      </c>
      <c r="J3801" s="396"/>
      <c r="K3801" s="432">
        <v>3675.43</v>
      </c>
      <c r="L3801" s="396" t="s">
        <v>147</v>
      </c>
    </row>
    <row r="3802" spans="1:12">
      <c r="A3802" s="396"/>
      <c r="B3802" s="396"/>
      <c r="C3802" s="396"/>
      <c r="D3802" s="396" t="s">
        <v>543</v>
      </c>
      <c r="E3802" s="397" t="s">
        <v>145</v>
      </c>
      <c r="F3802" s="429" t="s">
        <v>13786</v>
      </c>
      <c r="G3802" s="430">
        <v>100376</v>
      </c>
      <c r="H3802" s="431" t="s">
        <v>16101</v>
      </c>
      <c r="I3802" s="430" t="s">
        <v>160</v>
      </c>
      <c r="J3802" s="396"/>
      <c r="K3802" s="432">
        <v>3279.77</v>
      </c>
      <c r="L3802" s="396" t="s">
        <v>147</v>
      </c>
    </row>
    <row r="3803" spans="1:12">
      <c r="A3803" s="396"/>
      <c r="B3803" s="396"/>
      <c r="C3803" s="396"/>
      <c r="D3803" s="396" t="s">
        <v>1418</v>
      </c>
      <c r="E3803" s="397" t="s">
        <v>145</v>
      </c>
      <c r="F3803" s="429" t="s">
        <v>13786</v>
      </c>
      <c r="G3803" s="430">
        <v>100357</v>
      </c>
      <c r="H3803" s="431" t="s">
        <v>16102</v>
      </c>
      <c r="I3803" s="430" t="s">
        <v>160</v>
      </c>
      <c r="J3803" s="396"/>
      <c r="K3803" s="432">
        <v>1006.53</v>
      </c>
      <c r="L3803" s="396" t="s">
        <v>147</v>
      </c>
    </row>
    <row r="3804" spans="1:12">
      <c r="A3804" s="396"/>
      <c r="B3804" s="396"/>
      <c r="C3804" s="396"/>
      <c r="D3804" s="396" t="s">
        <v>1418</v>
      </c>
      <c r="E3804" s="397" t="s">
        <v>145</v>
      </c>
      <c r="F3804" s="429" t="s">
        <v>13786</v>
      </c>
      <c r="G3804" s="430">
        <v>100367</v>
      </c>
      <c r="H3804" s="431" t="s">
        <v>16103</v>
      </c>
      <c r="I3804" s="430" t="s">
        <v>160</v>
      </c>
      <c r="J3804" s="396"/>
      <c r="K3804" s="432">
        <v>979.02</v>
      </c>
      <c r="L3804" s="396" t="s">
        <v>147</v>
      </c>
    </row>
    <row r="3805" spans="1:12">
      <c r="A3805" s="396"/>
      <c r="B3805" s="396"/>
      <c r="C3805" s="396"/>
      <c r="D3805" s="396" t="s">
        <v>4432</v>
      </c>
      <c r="E3805" s="397" t="s">
        <v>145</v>
      </c>
      <c r="F3805" s="429" t="s">
        <v>13786</v>
      </c>
      <c r="G3805" s="430">
        <v>100358</v>
      </c>
      <c r="H3805" s="431" t="s">
        <v>16104</v>
      </c>
      <c r="I3805" s="430" t="s">
        <v>160</v>
      </c>
      <c r="J3805" s="396"/>
      <c r="K3805" s="432">
        <v>1397.15</v>
      </c>
      <c r="L3805" s="396" t="s">
        <v>147</v>
      </c>
    </row>
    <row r="3806" spans="1:12">
      <c r="A3806" s="396"/>
      <c r="B3806" s="396"/>
      <c r="C3806" s="396"/>
      <c r="D3806" s="396" t="s">
        <v>4432</v>
      </c>
      <c r="E3806" s="397" t="s">
        <v>145</v>
      </c>
      <c r="F3806" s="429" t="s">
        <v>13786</v>
      </c>
      <c r="G3806" s="430">
        <v>100368</v>
      </c>
      <c r="H3806" s="431" t="s">
        <v>16105</v>
      </c>
      <c r="I3806" s="430" t="s">
        <v>160</v>
      </c>
      <c r="J3806" s="396"/>
      <c r="K3806" s="432">
        <v>1362.89</v>
      </c>
      <c r="L3806" s="396" t="s">
        <v>147</v>
      </c>
    </row>
    <row r="3807" spans="1:12">
      <c r="A3807" s="396"/>
      <c r="B3807" s="396"/>
      <c r="C3807" s="396"/>
      <c r="D3807" s="396" t="s">
        <v>4432</v>
      </c>
      <c r="E3807" s="397" t="s">
        <v>145</v>
      </c>
      <c r="F3807" s="429" t="s">
        <v>13786</v>
      </c>
      <c r="G3807" s="430">
        <v>100359</v>
      </c>
      <c r="H3807" s="431" t="s">
        <v>16106</v>
      </c>
      <c r="I3807" s="430" t="s">
        <v>160</v>
      </c>
      <c r="J3807" s="396"/>
      <c r="K3807" s="432">
        <v>1462.84</v>
      </c>
      <c r="L3807" s="396" t="s">
        <v>147</v>
      </c>
    </row>
    <row r="3808" spans="1:12">
      <c r="A3808" s="396"/>
      <c r="B3808" s="396"/>
      <c r="C3808" s="396"/>
      <c r="D3808" s="396" t="s">
        <v>4432</v>
      </c>
      <c r="E3808" s="397" t="s">
        <v>145</v>
      </c>
      <c r="F3808" s="429" t="s">
        <v>13786</v>
      </c>
      <c r="G3808" s="430">
        <v>100369</v>
      </c>
      <c r="H3808" s="431" t="s">
        <v>16107</v>
      </c>
      <c r="I3808" s="430" t="s">
        <v>160</v>
      </c>
      <c r="J3808" s="396"/>
      <c r="K3808" s="432">
        <v>1427.46</v>
      </c>
      <c r="L3808" s="396" t="s">
        <v>147</v>
      </c>
    </row>
    <row r="3809" spans="1:12">
      <c r="A3809" s="396"/>
      <c r="B3809" s="396"/>
      <c r="C3809" s="396"/>
      <c r="D3809" s="396" t="s">
        <v>4432</v>
      </c>
      <c r="E3809" s="397" t="s">
        <v>145</v>
      </c>
      <c r="F3809" s="429" t="s">
        <v>13786</v>
      </c>
      <c r="G3809" s="430">
        <v>100360</v>
      </c>
      <c r="H3809" s="431" t="s">
        <v>16108</v>
      </c>
      <c r="I3809" s="430" t="s">
        <v>160</v>
      </c>
      <c r="J3809" s="396"/>
      <c r="K3809" s="432">
        <v>1627.3</v>
      </c>
      <c r="L3809" s="396" t="s">
        <v>147</v>
      </c>
    </row>
    <row r="3810" spans="1:12">
      <c r="A3810" s="396"/>
      <c r="B3810" s="396"/>
      <c r="C3810" s="396"/>
      <c r="D3810" s="396" t="s">
        <v>4432</v>
      </c>
      <c r="E3810" s="397" t="s">
        <v>145</v>
      </c>
      <c r="F3810" s="429" t="s">
        <v>13786</v>
      </c>
      <c r="G3810" s="430">
        <v>100370</v>
      </c>
      <c r="H3810" s="431" t="s">
        <v>16109</v>
      </c>
      <c r="I3810" s="430" t="s">
        <v>160</v>
      </c>
      <c r="J3810" s="396"/>
      <c r="K3810" s="432">
        <v>1683.11</v>
      </c>
      <c r="L3810" s="396" t="s">
        <v>147</v>
      </c>
    </row>
    <row r="3811" spans="1:12">
      <c r="A3811" s="396"/>
      <c r="B3811" s="396"/>
      <c r="C3811" s="396"/>
      <c r="D3811" s="396" t="s">
        <v>4432</v>
      </c>
      <c r="E3811" s="397" t="s">
        <v>145</v>
      </c>
      <c r="F3811" s="429" t="s">
        <v>13786</v>
      </c>
      <c r="G3811" s="430">
        <v>100361</v>
      </c>
      <c r="H3811" s="431" t="s">
        <v>16110</v>
      </c>
      <c r="I3811" s="430" t="s">
        <v>160</v>
      </c>
      <c r="J3811" s="396"/>
      <c r="K3811" s="432">
        <v>2044.71</v>
      </c>
      <c r="L3811" s="396" t="s">
        <v>147</v>
      </c>
    </row>
    <row r="3812" spans="1:12">
      <c r="A3812" s="396"/>
      <c r="B3812" s="396"/>
      <c r="C3812" s="396"/>
      <c r="D3812" s="396" t="s">
        <v>4432</v>
      </c>
      <c r="E3812" s="397" t="s">
        <v>145</v>
      </c>
      <c r="F3812" s="429" t="s">
        <v>13786</v>
      </c>
      <c r="G3812" s="430">
        <v>100371</v>
      </c>
      <c r="H3812" s="431" t="s">
        <v>16111</v>
      </c>
      <c r="I3812" s="430" t="s">
        <v>160</v>
      </c>
      <c r="J3812" s="396"/>
      <c r="K3812" s="432">
        <v>1957.46</v>
      </c>
      <c r="L3812" s="396" t="s">
        <v>147</v>
      </c>
    </row>
    <row r="3813" spans="1:12">
      <c r="A3813" s="396"/>
      <c r="B3813" s="396"/>
      <c r="C3813" s="396"/>
      <c r="D3813" s="396" t="s">
        <v>4432</v>
      </c>
      <c r="E3813" s="397" t="s">
        <v>145</v>
      </c>
      <c r="F3813" s="429" t="s">
        <v>13786</v>
      </c>
      <c r="G3813" s="430">
        <v>100362</v>
      </c>
      <c r="H3813" s="431" t="s">
        <v>16112</v>
      </c>
      <c r="I3813" s="430" t="s">
        <v>160</v>
      </c>
      <c r="J3813" s="396"/>
      <c r="K3813" s="432">
        <v>2673.41</v>
      </c>
      <c r="L3813" s="396" t="s">
        <v>147</v>
      </c>
    </row>
    <row r="3814" spans="1:12">
      <c r="A3814" s="396"/>
      <c r="B3814" s="396"/>
      <c r="C3814" s="396"/>
      <c r="D3814" s="396" t="s">
        <v>4432</v>
      </c>
      <c r="E3814" s="397" t="s">
        <v>145</v>
      </c>
      <c r="F3814" s="429" t="s">
        <v>13786</v>
      </c>
      <c r="G3814" s="430">
        <v>100372</v>
      </c>
      <c r="H3814" s="431" t="s">
        <v>16113</v>
      </c>
      <c r="I3814" s="430" t="s">
        <v>160</v>
      </c>
      <c r="J3814" s="396"/>
      <c r="K3814" s="432">
        <v>2528.37</v>
      </c>
      <c r="L3814" s="396" t="s">
        <v>147</v>
      </c>
    </row>
    <row r="3815" spans="1:12">
      <c r="A3815" s="396"/>
      <c r="B3815" s="396"/>
      <c r="C3815" s="396"/>
      <c r="D3815" s="396" t="s">
        <v>1418</v>
      </c>
      <c r="E3815" s="397" t="s">
        <v>145</v>
      </c>
      <c r="F3815" s="429" t="s">
        <v>13786</v>
      </c>
      <c r="G3815" s="430">
        <v>100363</v>
      </c>
      <c r="H3815" s="431" t="s">
        <v>16114</v>
      </c>
      <c r="I3815" s="430" t="s">
        <v>160</v>
      </c>
      <c r="J3815" s="396"/>
      <c r="K3815" s="432">
        <v>2758.4</v>
      </c>
      <c r="L3815" s="396" t="s">
        <v>147</v>
      </c>
    </row>
    <row r="3816" spans="1:12">
      <c r="A3816" s="396"/>
      <c r="B3816" s="396"/>
      <c r="C3816" s="396"/>
      <c r="D3816" s="396" t="s">
        <v>4432</v>
      </c>
      <c r="E3816" s="397" t="s">
        <v>145</v>
      </c>
      <c r="F3816" s="429" t="s">
        <v>13786</v>
      </c>
      <c r="G3816" s="430">
        <v>100373</v>
      </c>
      <c r="H3816" s="431" t="s">
        <v>16115</v>
      </c>
      <c r="I3816" s="430" t="s">
        <v>160</v>
      </c>
      <c r="J3816" s="396"/>
      <c r="K3816" s="432">
        <v>2606.4499999999998</v>
      </c>
      <c r="L3816" s="396" t="s">
        <v>147</v>
      </c>
    </row>
    <row r="3817" spans="1:12">
      <c r="A3817" s="396"/>
      <c r="B3817" s="396"/>
      <c r="C3817" s="396"/>
      <c r="D3817" s="396" t="s">
        <v>1422</v>
      </c>
      <c r="E3817" s="397" t="s">
        <v>145</v>
      </c>
      <c r="F3817" s="429" t="s">
        <v>13786</v>
      </c>
      <c r="G3817" s="430">
        <v>106154</v>
      </c>
      <c r="H3817" s="431" t="s">
        <v>16116</v>
      </c>
      <c r="I3817" s="430" t="s">
        <v>121</v>
      </c>
      <c r="J3817" s="396"/>
      <c r="K3817" s="432">
        <v>0</v>
      </c>
      <c r="L3817" s="396" t="s">
        <v>147</v>
      </c>
    </row>
    <row r="3818" spans="1:12">
      <c r="A3818" s="396"/>
      <c r="B3818" s="396"/>
      <c r="C3818" s="396"/>
      <c r="D3818" s="396" t="s">
        <v>1303</v>
      </c>
      <c r="E3818" s="397" t="s">
        <v>145</v>
      </c>
      <c r="F3818" s="429" t="s">
        <v>13786</v>
      </c>
      <c r="G3818" s="430">
        <v>106153</v>
      </c>
      <c r="H3818" s="431" t="s">
        <v>16117</v>
      </c>
      <c r="I3818" s="430" t="s">
        <v>121</v>
      </c>
      <c r="J3818" s="396"/>
      <c r="K3818" s="432">
        <v>0</v>
      </c>
      <c r="L3818" s="396" t="s">
        <v>147</v>
      </c>
    </row>
    <row r="3819" spans="1:12">
      <c r="A3819" s="396"/>
      <c r="B3819" s="396"/>
      <c r="C3819" s="396"/>
      <c r="D3819" s="396" t="s">
        <v>1303</v>
      </c>
      <c r="E3819" s="397" t="s">
        <v>145</v>
      </c>
      <c r="F3819" s="429" t="s">
        <v>13786</v>
      </c>
      <c r="G3819" s="430">
        <v>106152</v>
      </c>
      <c r="H3819" s="431" t="s">
        <v>16118</v>
      </c>
      <c r="I3819" s="430" t="s">
        <v>121</v>
      </c>
      <c r="J3819" s="396"/>
      <c r="K3819" s="432">
        <v>0</v>
      </c>
      <c r="L3819" s="396" t="s">
        <v>147</v>
      </c>
    </row>
    <row r="3820" spans="1:12">
      <c r="A3820" s="396"/>
      <c r="B3820" s="396"/>
      <c r="C3820" s="396"/>
      <c r="D3820" s="396" t="s">
        <v>4039</v>
      </c>
      <c r="E3820" s="397" t="s">
        <v>145</v>
      </c>
      <c r="F3820" s="429" t="s">
        <v>13506</v>
      </c>
      <c r="G3820" s="430">
        <v>106157</v>
      </c>
      <c r="H3820" s="431" t="s">
        <v>16119</v>
      </c>
      <c r="I3820" s="430" t="s">
        <v>121</v>
      </c>
      <c r="J3820" s="396"/>
      <c r="K3820" s="432">
        <v>0</v>
      </c>
      <c r="L3820" s="396" t="s">
        <v>147</v>
      </c>
    </row>
    <row r="3821" spans="1:12">
      <c r="A3821" s="396"/>
      <c r="B3821" s="396"/>
      <c r="C3821" s="396"/>
      <c r="D3821" s="396" t="s">
        <v>4039</v>
      </c>
      <c r="E3821" s="397" t="s">
        <v>145</v>
      </c>
      <c r="F3821" s="429" t="s">
        <v>13506</v>
      </c>
      <c r="G3821" s="430">
        <v>106156</v>
      </c>
      <c r="H3821" s="431" t="s">
        <v>16120</v>
      </c>
      <c r="I3821" s="430" t="s">
        <v>121</v>
      </c>
      <c r="J3821" s="396"/>
      <c r="K3821" s="432">
        <v>0</v>
      </c>
      <c r="L3821" s="396" t="s">
        <v>147</v>
      </c>
    </row>
    <row r="3822" spans="1:12">
      <c r="A3822" s="396"/>
      <c r="B3822" s="396"/>
      <c r="C3822" s="396"/>
      <c r="D3822" s="396" t="s">
        <v>4039</v>
      </c>
      <c r="E3822" s="397" t="s">
        <v>145</v>
      </c>
      <c r="F3822" s="429" t="s">
        <v>13506</v>
      </c>
      <c r="G3822" s="430">
        <v>106155</v>
      </c>
      <c r="H3822" s="431" t="s">
        <v>16121</v>
      </c>
      <c r="I3822" s="430" t="s">
        <v>121</v>
      </c>
      <c r="J3822" s="396"/>
      <c r="K3822" s="432">
        <v>0</v>
      </c>
      <c r="L3822" s="396" t="s">
        <v>147</v>
      </c>
    </row>
    <row r="3823" spans="1:12">
      <c r="A3823" s="396"/>
      <c r="B3823" s="396"/>
      <c r="C3823" s="396"/>
      <c r="D3823" s="396" t="s">
        <v>4039</v>
      </c>
      <c r="E3823" s="397" t="s">
        <v>145</v>
      </c>
      <c r="F3823" s="429" t="s">
        <v>13506</v>
      </c>
      <c r="G3823" s="430">
        <v>106160</v>
      </c>
      <c r="H3823" s="431" t="s">
        <v>16122</v>
      </c>
      <c r="I3823" s="430" t="s">
        <v>121</v>
      </c>
      <c r="J3823" s="396"/>
      <c r="K3823" s="432">
        <v>0</v>
      </c>
      <c r="L3823" s="396" t="s">
        <v>147</v>
      </c>
    </row>
    <row r="3824" spans="1:12">
      <c r="A3824" s="396"/>
      <c r="B3824" s="396"/>
      <c r="C3824" s="396"/>
      <c r="D3824" s="396" t="s">
        <v>4039</v>
      </c>
      <c r="E3824" s="397" t="s">
        <v>145</v>
      </c>
      <c r="F3824" s="429" t="s">
        <v>13506</v>
      </c>
      <c r="G3824" s="430">
        <v>106159</v>
      </c>
      <c r="H3824" s="431" t="s">
        <v>16123</v>
      </c>
      <c r="I3824" s="430" t="s">
        <v>121</v>
      </c>
      <c r="J3824" s="396"/>
      <c r="K3824" s="432">
        <v>0</v>
      </c>
      <c r="L3824" s="396" t="s">
        <v>147</v>
      </c>
    </row>
    <row r="3825" spans="1:12">
      <c r="A3825" s="396"/>
      <c r="B3825" s="396"/>
      <c r="C3825" s="396"/>
      <c r="D3825" s="396" t="s">
        <v>4039</v>
      </c>
      <c r="E3825" s="397" t="s">
        <v>145</v>
      </c>
      <c r="F3825" s="429" t="s">
        <v>13506</v>
      </c>
      <c r="G3825" s="430">
        <v>106158</v>
      </c>
      <c r="H3825" s="431" t="s">
        <v>16124</v>
      </c>
      <c r="I3825" s="430" t="s">
        <v>121</v>
      </c>
      <c r="J3825" s="396"/>
      <c r="K3825" s="432">
        <v>0</v>
      </c>
      <c r="L3825" s="396" t="s">
        <v>147</v>
      </c>
    </row>
    <row r="3826" spans="1:12">
      <c r="A3826" s="396"/>
      <c r="B3826" s="396"/>
      <c r="C3826" s="396"/>
      <c r="D3826" s="396" t="s">
        <v>4039</v>
      </c>
      <c r="E3826" s="397" t="s">
        <v>145</v>
      </c>
      <c r="F3826" s="429" t="s">
        <v>13506</v>
      </c>
      <c r="G3826" s="430">
        <v>106163</v>
      </c>
      <c r="H3826" s="431" t="s">
        <v>16125</v>
      </c>
      <c r="I3826" s="430" t="s">
        <v>121</v>
      </c>
      <c r="J3826" s="396"/>
      <c r="K3826" s="432">
        <v>0</v>
      </c>
      <c r="L3826" s="396" t="s">
        <v>147</v>
      </c>
    </row>
    <row r="3827" spans="1:12">
      <c r="A3827" s="396"/>
      <c r="B3827" s="396"/>
      <c r="C3827" s="396"/>
      <c r="D3827" s="396" t="s">
        <v>4039</v>
      </c>
      <c r="E3827" s="397" t="s">
        <v>145</v>
      </c>
      <c r="F3827" s="429" t="s">
        <v>13506</v>
      </c>
      <c r="G3827" s="430">
        <v>106162</v>
      </c>
      <c r="H3827" s="431" t="s">
        <v>16126</v>
      </c>
      <c r="I3827" s="430" t="s">
        <v>121</v>
      </c>
      <c r="J3827" s="396"/>
      <c r="K3827" s="432">
        <v>0</v>
      </c>
      <c r="L3827" s="396" t="s">
        <v>147</v>
      </c>
    </row>
    <row r="3828" spans="1:12">
      <c r="A3828" s="396"/>
      <c r="B3828" s="396"/>
      <c r="C3828" s="396"/>
      <c r="D3828" s="396" t="s">
        <v>4039</v>
      </c>
      <c r="E3828" s="397" t="s">
        <v>145</v>
      </c>
      <c r="F3828" s="429" t="s">
        <v>13506</v>
      </c>
      <c r="G3828" s="430">
        <v>106161</v>
      </c>
      <c r="H3828" s="431" t="s">
        <v>16127</v>
      </c>
      <c r="I3828" s="430" t="s">
        <v>121</v>
      </c>
      <c r="J3828" s="396"/>
      <c r="K3828" s="432">
        <v>0</v>
      </c>
      <c r="L3828" s="396" t="s">
        <v>147</v>
      </c>
    </row>
    <row r="3829" spans="1:12">
      <c r="A3829" s="396"/>
      <c r="B3829" s="396"/>
      <c r="C3829" s="396"/>
      <c r="D3829" s="396" t="s">
        <v>4039</v>
      </c>
      <c r="E3829" s="397" t="s">
        <v>145</v>
      </c>
      <c r="F3829" s="429" t="s">
        <v>13506</v>
      </c>
      <c r="G3829" s="430">
        <v>100381</v>
      </c>
      <c r="H3829" s="431" t="s">
        <v>16128</v>
      </c>
      <c r="I3829" s="430" t="s">
        <v>121</v>
      </c>
      <c r="J3829" s="396"/>
      <c r="K3829" s="432">
        <v>57.87</v>
      </c>
      <c r="L3829" s="396" t="s">
        <v>147</v>
      </c>
    </row>
    <row r="3830" spans="1:12">
      <c r="A3830" s="396"/>
      <c r="B3830" s="396"/>
      <c r="C3830" s="396"/>
      <c r="D3830" s="396" t="s">
        <v>4039</v>
      </c>
      <c r="E3830" s="397" t="s">
        <v>145</v>
      </c>
      <c r="F3830" s="429" t="s">
        <v>13506</v>
      </c>
      <c r="G3830" s="430">
        <v>100380</v>
      </c>
      <c r="H3830" s="431" t="s">
        <v>16129</v>
      </c>
      <c r="I3830" s="430" t="s">
        <v>121</v>
      </c>
      <c r="J3830" s="396"/>
      <c r="K3830" s="432">
        <v>50.58</v>
      </c>
      <c r="L3830" s="396" t="s">
        <v>147</v>
      </c>
    </row>
    <row r="3831" spans="1:12">
      <c r="A3831" s="396"/>
      <c r="B3831" s="396"/>
      <c r="C3831" s="396"/>
      <c r="D3831" s="396" t="s">
        <v>4039</v>
      </c>
      <c r="E3831" s="397" t="s">
        <v>145</v>
      </c>
      <c r="F3831" s="429" t="s">
        <v>13506</v>
      </c>
      <c r="G3831" s="430">
        <v>100379</v>
      </c>
      <c r="H3831" s="431" t="s">
        <v>16130</v>
      </c>
      <c r="I3831" s="430" t="s">
        <v>121</v>
      </c>
      <c r="J3831" s="396"/>
      <c r="K3831" s="432">
        <v>38.049999999999997</v>
      </c>
      <c r="L3831" s="396" t="s">
        <v>147</v>
      </c>
    </row>
    <row r="3832" spans="1:12">
      <c r="A3832" s="396"/>
      <c r="B3832" s="396"/>
      <c r="C3832" s="396"/>
      <c r="D3832" s="396" t="s">
        <v>4039</v>
      </c>
      <c r="E3832" s="397" t="s">
        <v>145</v>
      </c>
      <c r="F3832" s="429" t="s">
        <v>13506</v>
      </c>
      <c r="G3832" s="430">
        <v>100384</v>
      </c>
      <c r="H3832" s="431" t="s">
        <v>16131</v>
      </c>
      <c r="I3832" s="430" t="s">
        <v>121</v>
      </c>
      <c r="J3832" s="396"/>
      <c r="K3832" s="432">
        <v>26.31</v>
      </c>
      <c r="L3832" s="396" t="s">
        <v>147</v>
      </c>
    </row>
    <row r="3833" spans="1:12">
      <c r="A3833" s="396"/>
      <c r="B3833" s="396"/>
      <c r="C3833" s="396"/>
      <c r="D3833" s="396" t="s">
        <v>4039</v>
      </c>
      <c r="E3833" s="397" t="s">
        <v>145</v>
      </c>
      <c r="F3833" s="429" t="s">
        <v>13506</v>
      </c>
      <c r="G3833" s="430">
        <v>100383</v>
      </c>
      <c r="H3833" s="431" t="s">
        <v>16132</v>
      </c>
      <c r="I3833" s="430" t="s">
        <v>121</v>
      </c>
      <c r="J3833" s="396"/>
      <c r="K3833" s="432">
        <v>24.35</v>
      </c>
      <c r="L3833" s="396" t="s">
        <v>147</v>
      </c>
    </row>
    <row r="3834" spans="1:12">
      <c r="A3834" s="396"/>
      <c r="B3834" s="396"/>
      <c r="C3834" s="396"/>
      <c r="D3834" s="396" t="s">
        <v>4039</v>
      </c>
      <c r="E3834" s="397" t="s">
        <v>145</v>
      </c>
      <c r="F3834" s="429" t="s">
        <v>13506</v>
      </c>
      <c r="G3834" s="430">
        <v>100382</v>
      </c>
      <c r="H3834" s="431" t="s">
        <v>16133</v>
      </c>
      <c r="I3834" s="430" t="s">
        <v>121</v>
      </c>
      <c r="J3834" s="396"/>
      <c r="K3834" s="432">
        <v>22.58</v>
      </c>
      <c r="L3834" s="396" t="s">
        <v>147</v>
      </c>
    </row>
    <row r="3835" spans="1:12">
      <c r="A3835" s="396"/>
      <c r="B3835" s="396"/>
      <c r="C3835" s="396"/>
      <c r="D3835" s="396" t="s">
        <v>4039</v>
      </c>
      <c r="E3835" s="397" t="s">
        <v>145</v>
      </c>
      <c r="F3835" s="429" t="s">
        <v>13506</v>
      </c>
      <c r="G3835" s="430">
        <v>100387</v>
      </c>
      <c r="H3835" s="431" t="s">
        <v>16134</v>
      </c>
      <c r="I3835" s="430" t="s">
        <v>121</v>
      </c>
      <c r="J3835" s="396"/>
      <c r="K3835" s="432">
        <v>53.73</v>
      </c>
      <c r="L3835" s="396" t="s">
        <v>147</v>
      </c>
    </row>
    <row r="3836" spans="1:12">
      <c r="A3836" s="396"/>
      <c r="B3836" s="396"/>
      <c r="C3836" s="396"/>
      <c r="D3836" s="396" t="s">
        <v>4039</v>
      </c>
      <c r="E3836" s="397" t="s">
        <v>145</v>
      </c>
      <c r="F3836" s="429" t="s">
        <v>13506</v>
      </c>
      <c r="G3836" s="430">
        <v>100386</v>
      </c>
      <c r="H3836" s="431" t="s">
        <v>16135</v>
      </c>
      <c r="I3836" s="430" t="s">
        <v>121</v>
      </c>
      <c r="J3836" s="396"/>
      <c r="K3836" s="432">
        <v>43.46</v>
      </c>
      <c r="L3836" s="396" t="s">
        <v>147</v>
      </c>
    </row>
    <row r="3837" spans="1:12">
      <c r="A3837" s="396"/>
      <c r="B3837" s="396"/>
      <c r="C3837" s="396"/>
      <c r="D3837" s="396" t="s">
        <v>4039</v>
      </c>
      <c r="E3837" s="397" t="s">
        <v>145</v>
      </c>
      <c r="F3837" s="429" t="s">
        <v>13506</v>
      </c>
      <c r="G3837" s="430">
        <v>100385</v>
      </c>
      <c r="H3837" s="431" t="s">
        <v>16136</v>
      </c>
      <c r="I3837" s="430" t="s">
        <v>121</v>
      </c>
      <c r="J3837" s="396"/>
      <c r="K3837" s="432">
        <v>33.840000000000003</v>
      </c>
      <c r="L3837" s="396" t="s">
        <v>147</v>
      </c>
    </row>
    <row r="3838" spans="1:12">
      <c r="A3838" s="396"/>
      <c r="B3838" s="396"/>
      <c r="C3838" s="396"/>
      <c r="D3838" s="396" t="s">
        <v>4039</v>
      </c>
      <c r="E3838" s="397" t="s">
        <v>145</v>
      </c>
      <c r="F3838" s="429" t="s">
        <v>13506</v>
      </c>
      <c r="G3838" s="430">
        <v>100377</v>
      </c>
      <c r="H3838" s="431" t="s">
        <v>16137</v>
      </c>
      <c r="I3838" s="430" t="s">
        <v>1156</v>
      </c>
      <c r="J3838" s="396"/>
      <c r="K3838" s="432">
        <v>12.6</v>
      </c>
      <c r="L3838" s="396" t="s">
        <v>147</v>
      </c>
    </row>
    <row r="3839" spans="1:12">
      <c r="A3839" s="396"/>
      <c r="B3839" s="396"/>
      <c r="C3839" s="396"/>
      <c r="D3839" s="396" t="s">
        <v>4039</v>
      </c>
      <c r="E3839" s="397" t="s">
        <v>145</v>
      </c>
      <c r="F3839" s="429" t="s">
        <v>13506</v>
      </c>
      <c r="G3839" s="430">
        <v>100378</v>
      </c>
      <c r="H3839" s="431" t="s">
        <v>16138</v>
      </c>
      <c r="I3839" s="430" t="s">
        <v>1156</v>
      </c>
      <c r="J3839" s="396"/>
      <c r="K3839" s="432">
        <v>11.47</v>
      </c>
      <c r="L3839" s="396" t="s">
        <v>147</v>
      </c>
    </row>
    <row r="3840" spans="1:12">
      <c r="A3840" s="396"/>
      <c r="B3840" s="396"/>
      <c r="C3840" s="396"/>
      <c r="D3840" s="396" t="s">
        <v>4039</v>
      </c>
      <c r="E3840" s="397" t="s">
        <v>145</v>
      </c>
      <c r="F3840" s="429" t="s">
        <v>13506</v>
      </c>
      <c r="G3840" s="430">
        <v>92596</v>
      </c>
      <c r="H3840" s="431" t="s">
        <v>16139</v>
      </c>
      <c r="I3840" s="430" t="s">
        <v>160</v>
      </c>
      <c r="J3840" s="396"/>
      <c r="K3840" s="432">
        <v>1943.62</v>
      </c>
      <c r="L3840" s="396" t="s">
        <v>147</v>
      </c>
    </row>
    <row r="3841" spans="1:12">
      <c r="A3841" s="396"/>
      <c r="B3841" s="396"/>
      <c r="C3841" s="396"/>
      <c r="D3841" s="396" t="s">
        <v>4039</v>
      </c>
      <c r="E3841" s="397" t="s">
        <v>145</v>
      </c>
      <c r="F3841" s="429" t="s">
        <v>13506</v>
      </c>
      <c r="G3841" s="430">
        <v>92616</v>
      </c>
      <c r="H3841" s="431" t="s">
        <v>16140</v>
      </c>
      <c r="I3841" s="430" t="s">
        <v>160</v>
      </c>
      <c r="J3841" s="396"/>
      <c r="K3841" s="432">
        <v>1779.35</v>
      </c>
      <c r="L3841" s="396" t="s">
        <v>147</v>
      </c>
    </row>
    <row r="3842" spans="1:12">
      <c r="A3842" s="396"/>
      <c r="B3842" s="396"/>
      <c r="C3842" s="396"/>
      <c r="D3842" s="396" t="s">
        <v>4039</v>
      </c>
      <c r="E3842" s="397" t="s">
        <v>145</v>
      </c>
      <c r="F3842" s="429" t="s">
        <v>13506</v>
      </c>
      <c r="G3842" s="430">
        <v>92598</v>
      </c>
      <c r="H3842" s="431" t="s">
        <v>16141</v>
      </c>
      <c r="I3842" s="430" t="s">
        <v>160</v>
      </c>
      <c r="J3842" s="396"/>
      <c r="K3842" s="432">
        <v>2085.69</v>
      </c>
      <c r="L3842" s="396" t="s">
        <v>147</v>
      </c>
    </row>
    <row r="3843" spans="1:12">
      <c r="A3843" s="396"/>
      <c r="B3843" s="396"/>
      <c r="C3843" s="396"/>
      <c r="D3843" s="396" t="s">
        <v>4039</v>
      </c>
      <c r="E3843" s="397" t="s">
        <v>145</v>
      </c>
      <c r="F3843" s="429" t="s">
        <v>13506</v>
      </c>
      <c r="G3843" s="430">
        <v>92618</v>
      </c>
      <c r="H3843" s="431" t="s">
        <v>16142</v>
      </c>
      <c r="I3843" s="430" t="s">
        <v>160</v>
      </c>
      <c r="J3843" s="396"/>
      <c r="K3843" s="432">
        <v>1958.79</v>
      </c>
      <c r="L3843" s="396" t="s">
        <v>147</v>
      </c>
    </row>
    <row r="3844" spans="1:12">
      <c r="A3844" s="396"/>
      <c r="B3844" s="396"/>
      <c r="C3844" s="396"/>
      <c r="D3844" s="396" t="s">
        <v>4039</v>
      </c>
      <c r="E3844" s="397" t="s">
        <v>145</v>
      </c>
      <c r="F3844" s="429" t="s">
        <v>13506</v>
      </c>
      <c r="G3844" s="430">
        <v>92600</v>
      </c>
      <c r="H3844" s="431" t="s">
        <v>16143</v>
      </c>
      <c r="I3844" s="430" t="s">
        <v>160</v>
      </c>
      <c r="J3844" s="396"/>
      <c r="K3844" s="432">
        <v>2230.3200000000002</v>
      </c>
      <c r="L3844" s="396" t="s">
        <v>147</v>
      </c>
    </row>
    <row r="3845" spans="1:12">
      <c r="A3845" s="396"/>
      <c r="B3845" s="396"/>
      <c r="C3845" s="396"/>
      <c r="D3845" s="396" t="s">
        <v>4039</v>
      </c>
      <c r="E3845" s="397" t="s">
        <v>145</v>
      </c>
      <c r="F3845" s="429" t="s">
        <v>13506</v>
      </c>
      <c r="G3845" s="430">
        <v>92620</v>
      </c>
      <c r="H3845" s="431" t="s">
        <v>16144</v>
      </c>
      <c r="I3845" s="430" t="s">
        <v>160</v>
      </c>
      <c r="J3845" s="396"/>
      <c r="K3845" s="432">
        <v>2038.95</v>
      </c>
      <c r="L3845" s="396" t="s">
        <v>147</v>
      </c>
    </row>
    <row r="3846" spans="1:12">
      <c r="A3846" s="396"/>
      <c r="B3846" s="396"/>
      <c r="C3846" s="396"/>
      <c r="D3846" s="396" t="s">
        <v>4039</v>
      </c>
      <c r="E3846" s="397" t="s">
        <v>145</v>
      </c>
      <c r="F3846" s="429" t="s">
        <v>13506</v>
      </c>
      <c r="G3846" s="430">
        <v>92582</v>
      </c>
      <c r="H3846" s="431" t="s">
        <v>16145</v>
      </c>
      <c r="I3846" s="430" t="s">
        <v>160</v>
      </c>
      <c r="J3846" s="396"/>
      <c r="K3846" s="432">
        <v>599.44000000000005</v>
      </c>
      <c r="L3846" s="396" t="s">
        <v>147</v>
      </c>
    </row>
    <row r="3847" spans="1:12">
      <c r="A3847" s="396"/>
      <c r="B3847" s="396"/>
      <c r="C3847" s="396"/>
      <c r="D3847" s="396" t="s">
        <v>4039</v>
      </c>
      <c r="E3847" s="397" t="s">
        <v>145</v>
      </c>
      <c r="F3847" s="429" t="s">
        <v>13506</v>
      </c>
      <c r="G3847" s="430">
        <v>92602</v>
      </c>
      <c r="H3847" s="431" t="s">
        <v>16146</v>
      </c>
      <c r="I3847" s="430" t="s">
        <v>160</v>
      </c>
      <c r="J3847" s="396"/>
      <c r="K3847" s="432">
        <v>577.85</v>
      </c>
      <c r="L3847" s="396" t="s">
        <v>147</v>
      </c>
    </row>
    <row r="3848" spans="1:12">
      <c r="A3848" s="396"/>
      <c r="B3848" s="396"/>
      <c r="C3848" s="396"/>
      <c r="D3848" s="396" t="s">
        <v>4039</v>
      </c>
      <c r="E3848" s="397" t="s">
        <v>145</v>
      </c>
      <c r="F3848" s="429" t="s">
        <v>13506</v>
      </c>
      <c r="G3848" s="430">
        <v>92584</v>
      </c>
      <c r="H3848" s="431" t="s">
        <v>16147</v>
      </c>
      <c r="I3848" s="430" t="s">
        <v>160</v>
      </c>
      <c r="J3848" s="396"/>
      <c r="K3848" s="432">
        <v>722.67</v>
      </c>
      <c r="L3848" s="396" t="s">
        <v>147</v>
      </c>
    </row>
    <row r="3849" spans="1:12">
      <c r="A3849" s="396"/>
      <c r="B3849" s="396"/>
      <c r="C3849" s="396"/>
      <c r="D3849" s="396" t="s">
        <v>4039</v>
      </c>
      <c r="E3849" s="397" t="s">
        <v>145</v>
      </c>
      <c r="F3849" s="429" t="s">
        <v>13506</v>
      </c>
      <c r="G3849" s="430">
        <v>92604</v>
      </c>
      <c r="H3849" s="431" t="s">
        <v>16148</v>
      </c>
      <c r="I3849" s="430" t="s">
        <v>160</v>
      </c>
      <c r="J3849" s="396"/>
      <c r="K3849" s="432">
        <v>692.46</v>
      </c>
      <c r="L3849" s="396" t="s">
        <v>147</v>
      </c>
    </row>
    <row r="3850" spans="1:12">
      <c r="A3850" s="396"/>
      <c r="B3850" s="396"/>
      <c r="C3850" s="396"/>
      <c r="D3850" s="396" t="s">
        <v>4039</v>
      </c>
      <c r="E3850" s="397" t="s">
        <v>145</v>
      </c>
      <c r="F3850" s="429" t="s">
        <v>13506</v>
      </c>
      <c r="G3850" s="430">
        <v>92586</v>
      </c>
      <c r="H3850" s="431" t="s">
        <v>16149</v>
      </c>
      <c r="I3850" s="430" t="s">
        <v>160</v>
      </c>
      <c r="J3850" s="396"/>
      <c r="K3850" s="432">
        <v>842.39</v>
      </c>
      <c r="L3850" s="396" t="s">
        <v>147</v>
      </c>
    </row>
    <row r="3851" spans="1:12">
      <c r="A3851" s="396"/>
      <c r="B3851" s="396"/>
      <c r="C3851" s="396"/>
      <c r="D3851" s="396" t="s">
        <v>4039</v>
      </c>
      <c r="E3851" s="397" t="s">
        <v>145</v>
      </c>
      <c r="F3851" s="429" t="s">
        <v>13506</v>
      </c>
      <c r="G3851" s="430">
        <v>92606</v>
      </c>
      <c r="H3851" s="431" t="s">
        <v>16150</v>
      </c>
      <c r="I3851" s="430" t="s">
        <v>160</v>
      </c>
      <c r="J3851" s="396"/>
      <c r="K3851" s="432">
        <v>807.69</v>
      </c>
      <c r="L3851" s="396" t="s">
        <v>147</v>
      </c>
    </row>
    <row r="3852" spans="1:12">
      <c r="A3852" s="396"/>
      <c r="B3852" s="396"/>
      <c r="C3852" s="396"/>
      <c r="D3852" s="396" t="s">
        <v>4039</v>
      </c>
      <c r="E3852" s="397" t="s">
        <v>145</v>
      </c>
      <c r="F3852" s="429" t="s">
        <v>13506</v>
      </c>
      <c r="G3852" s="430">
        <v>92588</v>
      </c>
      <c r="H3852" s="431" t="s">
        <v>16151</v>
      </c>
      <c r="I3852" s="430" t="s">
        <v>160</v>
      </c>
      <c r="J3852" s="396"/>
      <c r="K3852" s="432">
        <v>1117.93</v>
      </c>
      <c r="L3852" s="396" t="s">
        <v>147</v>
      </c>
    </row>
    <row r="3853" spans="1:12">
      <c r="A3853" s="396"/>
      <c r="B3853" s="396"/>
      <c r="C3853" s="396"/>
      <c r="D3853" s="396" t="s">
        <v>4039</v>
      </c>
      <c r="E3853" s="397" t="s">
        <v>145</v>
      </c>
      <c r="F3853" s="429" t="s">
        <v>13506</v>
      </c>
      <c r="G3853" s="430">
        <v>92608</v>
      </c>
      <c r="H3853" s="431" t="s">
        <v>16152</v>
      </c>
      <c r="I3853" s="430" t="s">
        <v>160</v>
      </c>
      <c r="J3853" s="396"/>
      <c r="K3853" s="432">
        <v>1053.82</v>
      </c>
      <c r="L3853" s="396" t="s">
        <v>147</v>
      </c>
    </row>
    <row r="3854" spans="1:12">
      <c r="A3854" s="396"/>
      <c r="B3854" s="396"/>
      <c r="C3854" s="396"/>
      <c r="D3854" s="396" t="s">
        <v>4039</v>
      </c>
      <c r="E3854" s="397" t="s">
        <v>145</v>
      </c>
      <c r="F3854" s="429" t="s">
        <v>13506</v>
      </c>
      <c r="G3854" s="430">
        <v>92590</v>
      </c>
      <c r="H3854" s="431" t="s">
        <v>16153</v>
      </c>
      <c r="I3854" s="430" t="s">
        <v>160</v>
      </c>
      <c r="J3854" s="396"/>
      <c r="K3854" s="432">
        <v>1249.47</v>
      </c>
      <c r="L3854" s="396" t="s">
        <v>147</v>
      </c>
    </row>
    <row r="3855" spans="1:12">
      <c r="A3855" s="396"/>
      <c r="B3855" s="396"/>
      <c r="C3855" s="396"/>
      <c r="D3855" s="396" t="s">
        <v>4039</v>
      </c>
      <c r="E3855" s="397" t="s">
        <v>145</v>
      </c>
      <c r="F3855" s="429" t="s">
        <v>13506</v>
      </c>
      <c r="G3855" s="430">
        <v>92610</v>
      </c>
      <c r="H3855" s="431" t="s">
        <v>16154</v>
      </c>
      <c r="I3855" s="430" t="s">
        <v>160</v>
      </c>
      <c r="J3855" s="396"/>
      <c r="K3855" s="432">
        <v>1176.74</v>
      </c>
      <c r="L3855" s="396" t="s">
        <v>147</v>
      </c>
    </row>
    <row r="3856" spans="1:12">
      <c r="A3856" s="396"/>
      <c r="B3856" s="396"/>
      <c r="C3856" s="396"/>
      <c r="D3856" s="396" t="s">
        <v>4039</v>
      </c>
      <c r="E3856" s="397" t="s">
        <v>145</v>
      </c>
      <c r="F3856" s="429" t="s">
        <v>13506</v>
      </c>
      <c r="G3856" s="430">
        <v>92592</v>
      </c>
      <c r="H3856" s="431" t="s">
        <v>16155</v>
      </c>
      <c r="I3856" s="430" t="s">
        <v>160</v>
      </c>
      <c r="J3856" s="396"/>
      <c r="K3856" s="432">
        <v>1437.68</v>
      </c>
      <c r="L3856" s="396" t="s">
        <v>147</v>
      </c>
    </row>
    <row r="3857" spans="1:12">
      <c r="A3857" s="396"/>
      <c r="B3857" s="396"/>
      <c r="C3857" s="396"/>
      <c r="D3857" s="396" t="s">
        <v>4039</v>
      </c>
      <c r="E3857" s="397" t="s">
        <v>145</v>
      </c>
      <c r="F3857" s="429" t="s">
        <v>13506</v>
      </c>
      <c r="G3857" s="430">
        <v>92612</v>
      </c>
      <c r="H3857" s="431" t="s">
        <v>16156</v>
      </c>
      <c r="I3857" s="430" t="s">
        <v>160</v>
      </c>
      <c r="J3857" s="396"/>
      <c r="K3857" s="432">
        <v>1373.79</v>
      </c>
      <c r="L3857" s="396" t="s">
        <v>147</v>
      </c>
    </row>
    <row r="3858" spans="1:12">
      <c r="A3858" s="396"/>
      <c r="B3858" s="396"/>
      <c r="C3858" s="396"/>
      <c r="D3858" s="396" t="s">
        <v>4039</v>
      </c>
      <c r="E3858" s="397" t="s">
        <v>145</v>
      </c>
      <c r="F3858" s="429" t="s">
        <v>13506</v>
      </c>
      <c r="G3858" s="430">
        <v>92594</v>
      </c>
      <c r="H3858" s="431" t="s">
        <v>16157</v>
      </c>
      <c r="I3858" s="430" t="s">
        <v>160</v>
      </c>
      <c r="J3858" s="396"/>
      <c r="K3858" s="432">
        <v>1689.07</v>
      </c>
      <c r="L3858" s="396" t="s">
        <v>147</v>
      </c>
    </row>
    <row r="3859" spans="1:12">
      <c r="A3859" s="396"/>
      <c r="B3859" s="396"/>
      <c r="C3859" s="396"/>
      <c r="D3859" s="396" t="s">
        <v>4039</v>
      </c>
      <c r="E3859" s="397" t="s">
        <v>145</v>
      </c>
      <c r="F3859" s="429" t="s">
        <v>13506</v>
      </c>
      <c r="G3859" s="430">
        <v>92614</v>
      </c>
      <c r="H3859" s="431" t="s">
        <v>16158</v>
      </c>
      <c r="I3859" s="430" t="s">
        <v>160</v>
      </c>
      <c r="J3859" s="396"/>
      <c r="K3859" s="432">
        <v>1554.32</v>
      </c>
      <c r="L3859" s="396" t="s">
        <v>147</v>
      </c>
    </row>
    <row r="3860" spans="1:12">
      <c r="A3860" s="396"/>
      <c r="B3860" s="396"/>
      <c r="C3860" s="396"/>
      <c r="D3860" s="396" t="s">
        <v>4039</v>
      </c>
      <c r="E3860" s="397" t="s">
        <v>145</v>
      </c>
      <c r="F3860" s="429" t="s">
        <v>13506</v>
      </c>
      <c r="G3860" s="430">
        <v>92552</v>
      </c>
      <c r="H3860" s="431" t="s">
        <v>16159</v>
      </c>
      <c r="I3860" s="430" t="s">
        <v>160</v>
      </c>
      <c r="J3860" s="396"/>
      <c r="K3860" s="432">
        <v>2492.2199999999998</v>
      </c>
      <c r="L3860" s="396" t="s">
        <v>147</v>
      </c>
    </row>
    <row r="3861" spans="1:12">
      <c r="A3861" s="396"/>
      <c r="B3861" s="396"/>
      <c r="C3861" s="396"/>
      <c r="D3861" s="396" t="s">
        <v>4039</v>
      </c>
      <c r="E3861" s="397" t="s">
        <v>145</v>
      </c>
      <c r="F3861" s="429" t="s">
        <v>13506</v>
      </c>
      <c r="G3861" s="430">
        <v>92562</v>
      </c>
      <c r="H3861" s="431" t="s">
        <v>16160</v>
      </c>
      <c r="I3861" s="430" t="s">
        <v>160</v>
      </c>
      <c r="J3861" s="396"/>
      <c r="K3861" s="432">
        <v>2430.09</v>
      </c>
      <c r="L3861" s="396" t="s">
        <v>147</v>
      </c>
    </row>
    <row r="3862" spans="1:12">
      <c r="A3862" s="396"/>
      <c r="B3862" s="396"/>
      <c r="C3862" s="396"/>
      <c r="D3862" s="396" t="s">
        <v>4039</v>
      </c>
      <c r="E3862" s="397" t="s">
        <v>145</v>
      </c>
      <c r="F3862" s="429" t="s">
        <v>13506</v>
      </c>
      <c r="G3862" s="430">
        <v>92553</v>
      </c>
      <c r="H3862" s="431" t="s">
        <v>16161</v>
      </c>
      <c r="I3862" s="430" t="s">
        <v>160</v>
      </c>
      <c r="J3862" s="396"/>
      <c r="K3862" s="432">
        <v>2887.79</v>
      </c>
      <c r="L3862" s="396" t="s">
        <v>147</v>
      </c>
    </row>
    <row r="3863" spans="1:12">
      <c r="A3863" s="396"/>
      <c r="B3863" s="396"/>
      <c r="C3863" s="396"/>
      <c r="D3863" s="396" t="s">
        <v>4039</v>
      </c>
      <c r="E3863" s="397" t="s">
        <v>145</v>
      </c>
      <c r="F3863" s="429" t="s">
        <v>13506</v>
      </c>
      <c r="G3863" s="430">
        <v>92563</v>
      </c>
      <c r="H3863" s="431" t="s">
        <v>16162</v>
      </c>
      <c r="I3863" s="430" t="s">
        <v>160</v>
      </c>
      <c r="J3863" s="396"/>
      <c r="K3863" s="432">
        <v>2828.23</v>
      </c>
      <c r="L3863" s="396" t="s">
        <v>147</v>
      </c>
    </row>
    <row r="3864" spans="1:12">
      <c r="A3864" s="396"/>
      <c r="B3864" s="396"/>
      <c r="C3864" s="396"/>
      <c r="D3864" s="396" t="s">
        <v>4039</v>
      </c>
      <c r="E3864" s="397" t="s">
        <v>145</v>
      </c>
      <c r="F3864" s="429" t="s">
        <v>13506</v>
      </c>
      <c r="G3864" s="430">
        <v>92554</v>
      </c>
      <c r="H3864" s="431" t="s">
        <v>16163</v>
      </c>
      <c r="I3864" s="430" t="s">
        <v>160</v>
      </c>
      <c r="J3864" s="396"/>
      <c r="K3864" s="432">
        <v>2980.95</v>
      </c>
      <c r="L3864" s="396" t="s">
        <v>147</v>
      </c>
    </row>
    <row r="3865" spans="1:12">
      <c r="A3865" s="396"/>
      <c r="B3865" s="396"/>
      <c r="C3865" s="396"/>
      <c r="D3865" s="396" t="s">
        <v>4039</v>
      </c>
      <c r="E3865" s="397" t="s">
        <v>145</v>
      </c>
      <c r="F3865" s="429" t="s">
        <v>13506</v>
      </c>
      <c r="G3865" s="430">
        <v>92564</v>
      </c>
      <c r="H3865" s="431" t="s">
        <v>16164</v>
      </c>
      <c r="I3865" s="430" t="s">
        <v>160</v>
      </c>
      <c r="J3865" s="396"/>
      <c r="K3865" s="432">
        <v>2908</v>
      </c>
      <c r="L3865" s="396" t="s">
        <v>147</v>
      </c>
    </row>
    <row r="3866" spans="1:12">
      <c r="A3866" s="396"/>
      <c r="B3866" s="396"/>
      <c r="C3866" s="396"/>
      <c r="D3866" s="396" t="s">
        <v>4039</v>
      </c>
      <c r="E3866" s="397" t="s">
        <v>145</v>
      </c>
      <c r="F3866" s="429" t="s">
        <v>13506</v>
      </c>
      <c r="G3866" s="430">
        <v>92545</v>
      </c>
      <c r="H3866" s="431" t="s">
        <v>16165</v>
      </c>
      <c r="I3866" s="430" t="s">
        <v>160</v>
      </c>
      <c r="J3866" s="396"/>
      <c r="K3866" s="432">
        <v>958.12</v>
      </c>
      <c r="L3866" s="396" t="s">
        <v>147</v>
      </c>
    </row>
    <row r="3867" spans="1:12">
      <c r="A3867" s="396"/>
      <c r="B3867" s="396"/>
      <c r="C3867" s="396"/>
      <c r="D3867" s="396" t="s">
        <v>4039</v>
      </c>
      <c r="E3867" s="397" t="s">
        <v>145</v>
      </c>
      <c r="F3867" s="429" t="s">
        <v>13506</v>
      </c>
      <c r="G3867" s="430">
        <v>92555</v>
      </c>
      <c r="H3867" s="431" t="s">
        <v>16166</v>
      </c>
      <c r="I3867" s="430" t="s">
        <v>160</v>
      </c>
      <c r="J3867" s="396"/>
      <c r="K3867" s="432">
        <v>954.76</v>
      </c>
      <c r="L3867" s="396" t="s">
        <v>147</v>
      </c>
    </row>
    <row r="3868" spans="1:12">
      <c r="A3868" s="396"/>
      <c r="B3868" s="396"/>
      <c r="C3868" s="396"/>
      <c r="D3868" s="396" t="s">
        <v>4039</v>
      </c>
      <c r="E3868" s="397" t="s">
        <v>145</v>
      </c>
      <c r="F3868" s="429" t="s">
        <v>13506</v>
      </c>
      <c r="G3868" s="430">
        <v>92546</v>
      </c>
      <c r="H3868" s="431" t="s">
        <v>16167</v>
      </c>
      <c r="I3868" s="430" t="s">
        <v>160</v>
      </c>
      <c r="J3868" s="396"/>
      <c r="K3868" s="432">
        <v>1205.32</v>
      </c>
      <c r="L3868" s="396" t="s">
        <v>147</v>
      </c>
    </row>
    <row r="3869" spans="1:12">
      <c r="A3869" s="396"/>
      <c r="B3869" s="396"/>
      <c r="C3869" s="396"/>
      <c r="D3869" s="396" t="s">
        <v>4039</v>
      </c>
      <c r="E3869" s="397" t="s">
        <v>145</v>
      </c>
      <c r="F3869" s="429" t="s">
        <v>13506</v>
      </c>
      <c r="G3869" s="430">
        <v>92556</v>
      </c>
      <c r="H3869" s="431" t="s">
        <v>16168</v>
      </c>
      <c r="I3869" s="430" t="s">
        <v>160</v>
      </c>
      <c r="J3869" s="396"/>
      <c r="K3869" s="432">
        <v>1179.7</v>
      </c>
      <c r="L3869" s="396" t="s">
        <v>147</v>
      </c>
    </row>
    <row r="3870" spans="1:12">
      <c r="A3870" s="396"/>
      <c r="B3870" s="396"/>
      <c r="C3870" s="396"/>
      <c r="D3870" s="396" t="s">
        <v>4039</v>
      </c>
      <c r="E3870" s="397" t="s">
        <v>145</v>
      </c>
      <c r="F3870" s="429" t="s">
        <v>13506</v>
      </c>
      <c r="G3870" s="430">
        <v>92547</v>
      </c>
      <c r="H3870" s="431" t="s">
        <v>16169</v>
      </c>
      <c r="I3870" s="430" t="s">
        <v>160</v>
      </c>
      <c r="J3870" s="396"/>
      <c r="K3870" s="432">
        <v>1268.8699999999999</v>
      </c>
      <c r="L3870" s="396" t="s">
        <v>147</v>
      </c>
    </row>
    <row r="3871" spans="1:12">
      <c r="A3871" s="396"/>
      <c r="B3871" s="396"/>
      <c r="C3871" s="396"/>
      <c r="D3871" s="396" t="s">
        <v>4039</v>
      </c>
      <c r="E3871" s="397" t="s">
        <v>145</v>
      </c>
      <c r="F3871" s="429" t="s">
        <v>13506</v>
      </c>
      <c r="G3871" s="430">
        <v>92557</v>
      </c>
      <c r="H3871" s="431" t="s">
        <v>16170</v>
      </c>
      <c r="I3871" s="430" t="s">
        <v>160</v>
      </c>
      <c r="J3871" s="396"/>
      <c r="K3871" s="432">
        <v>1242.1099999999999</v>
      </c>
      <c r="L3871" s="396" t="s">
        <v>147</v>
      </c>
    </row>
    <row r="3872" spans="1:12">
      <c r="A3872" s="396"/>
      <c r="B3872" s="396"/>
      <c r="C3872" s="396"/>
      <c r="D3872" s="396" t="s">
        <v>4039</v>
      </c>
      <c r="E3872" s="397" t="s">
        <v>145</v>
      </c>
      <c r="F3872" s="429" t="s">
        <v>13506</v>
      </c>
      <c r="G3872" s="430">
        <v>92548</v>
      </c>
      <c r="H3872" s="431" t="s">
        <v>16171</v>
      </c>
      <c r="I3872" s="430" t="s">
        <v>160</v>
      </c>
      <c r="J3872" s="396"/>
      <c r="K3872" s="432">
        <v>1419.94</v>
      </c>
      <c r="L3872" s="396" t="s">
        <v>147</v>
      </c>
    </row>
    <row r="3873" spans="1:12">
      <c r="A3873" s="396"/>
      <c r="B3873" s="396"/>
      <c r="C3873" s="396"/>
      <c r="D3873" s="396" t="s">
        <v>4039</v>
      </c>
      <c r="E3873" s="397" t="s">
        <v>145</v>
      </c>
      <c r="F3873" s="429" t="s">
        <v>13506</v>
      </c>
      <c r="G3873" s="430">
        <v>92558</v>
      </c>
      <c r="H3873" s="431" t="s">
        <v>16172</v>
      </c>
      <c r="I3873" s="430" t="s">
        <v>160</v>
      </c>
      <c r="J3873" s="396"/>
      <c r="K3873" s="432">
        <v>1401.15</v>
      </c>
      <c r="L3873" s="396" t="s">
        <v>147</v>
      </c>
    </row>
    <row r="3874" spans="1:12">
      <c r="A3874" s="396"/>
      <c r="B3874" s="396"/>
      <c r="C3874" s="396"/>
      <c r="D3874" s="396" t="s">
        <v>4039</v>
      </c>
      <c r="E3874" s="397" t="s">
        <v>145</v>
      </c>
      <c r="F3874" s="429" t="s">
        <v>13506</v>
      </c>
      <c r="G3874" s="430">
        <v>92549</v>
      </c>
      <c r="H3874" s="431" t="s">
        <v>16173</v>
      </c>
      <c r="I3874" s="430" t="s">
        <v>160</v>
      </c>
      <c r="J3874" s="396"/>
      <c r="K3874" s="432">
        <v>1805.42</v>
      </c>
      <c r="L3874" s="396" t="s">
        <v>147</v>
      </c>
    </row>
    <row r="3875" spans="1:12">
      <c r="A3875" s="396"/>
      <c r="B3875" s="396"/>
      <c r="C3875" s="396"/>
      <c r="D3875" s="396" t="s">
        <v>4039</v>
      </c>
      <c r="E3875" s="397" t="s">
        <v>145</v>
      </c>
      <c r="F3875" s="429" t="s">
        <v>13506</v>
      </c>
      <c r="G3875" s="430">
        <v>92559</v>
      </c>
      <c r="H3875" s="431" t="s">
        <v>16174</v>
      </c>
      <c r="I3875" s="430" t="s">
        <v>160</v>
      </c>
      <c r="J3875" s="396"/>
      <c r="K3875" s="432">
        <v>1775.1</v>
      </c>
      <c r="L3875" s="396" t="s">
        <v>147</v>
      </c>
    </row>
    <row r="3876" spans="1:12">
      <c r="A3876" s="396"/>
      <c r="B3876" s="396"/>
      <c r="C3876" s="396"/>
      <c r="D3876" s="396" t="s">
        <v>2131</v>
      </c>
      <c r="E3876" s="397" t="s">
        <v>145</v>
      </c>
      <c r="F3876" s="429" t="s">
        <v>13781</v>
      </c>
      <c r="G3876" s="430">
        <v>92550</v>
      </c>
      <c r="H3876" s="431" t="s">
        <v>16175</v>
      </c>
      <c r="I3876" s="430" t="s">
        <v>160</v>
      </c>
      <c r="J3876" s="396"/>
      <c r="K3876" s="432">
        <v>2199.66</v>
      </c>
      <c r="L3876" s="396" t="s">
        <v>147</v>
      </c>
    </row>
    <row r="3877" spans="1:12">
      <c r="A3877" s="396"/>
      <c r="B3877" s="396"/>
      <c r="C3877" s="396"/>
      <c r="D3877" s="396" t="s">
        <v>2131</v>
      </c>
      <c r="E3877" s="397" t="s">
        <v>145</v>
      </c>
      <c r="F3877" s="429" t="s">
        <v>13781</v>
      </c>
      <c r="G3877" s="430">
        <v>92560</v>
      </c>
      <c r="H3877" s="431" t="s">
        <v>16176</v>
      </c>
      <c r="I3877" s="430" t="s">
        <v>160</v>
      </c>
      <c r="J3877" s="396"/>
      <c r="K3877" s="432">
        <v>2160.09</v>
      </c>
      <c r="L3877" s="396" t="s">
        <v>147</v>
      </c>
    </row>
    <row r="3878" spans="1:12">
      <c r="A3878" s="396"/>
      <c r="B3878" s="396"/>
      <c r="C3878" s="396"/>
      <c r="D3878" s="396" t="s">
        <v>2131</v>
      </c>
      <c r="E3878" s="397" t="s">
        <v>145</v>
      </c>
      <c r="F3878" s="429" t="s">
        <v>13781</v>
      </c>
      <c r="G3878" s="430">
        <v>92551</v>
      </c>
      <c r="H3878" s="431" t="s">
        <v>16177</v>
      </c>
      <c r="I3878" s="430" t="s">
        <v>160</v>
      </c>
      <c r="J3878" s="396"/>
      <c r="K3878" s="432">
        <v>2281.0100000000002</v>
      </c>
      <c r="L3878" s="396" t="s">
        <v>147</v>
      </c>
    </row>
    <row r="3879" spans="1:12">
      <c r="A3879" s="396"/>
      <c r="B3879" s="396"/>
      <c r="C3879" s="396"/>
      <c r="D3879" s="396" t="s">
        <v>3455</v>
      </c>
      <c r="E3879" s="397" t="s">
        <v>145</v>
      </c>
      <c r="F3879" s="429" t="s">
        <v>13781</v>
      </c>
      <c r="G3879" s="430">
        <v>92561</v>
      </c>
      <c r="H3879" s="431" t="s">
        <v>16178</v>
      </c>
      <c r="I3879" s="430" t="s">
        <v>160</v>
      </c>
      <c r="J3879" s="396"/>
      <c r="K3879" s="432">
        <v>2241.15</v>
      </c>
      <c r="L3879" s="396" t="s">
        <v>147</v>
      </c>
    </row>
    <row r="3880" spans="1:12">
      <c r="A3880" s="396"/>
      <c r="B3880" s="396"/>
      <c r="C3880" s="396"/>
      <c r="D3880" s="396" t="s">
        <v>3585</v>
      </c>
      <c r="E3880" s="397" t="s">
        <v>145</v>
      </c>
      <c r="F3880" s="429" t="s">
        <v>12808</v>
      </c>
      <c r="G3880" s="430">
        <v>92262</v>
      </c>
      <c r="H3880" s="431" t="s">
        <v>16179</v>
      </c>
      <c r="I3880" s="430" t="s">
        <v>160</v>
      </c>
      <c r="J3880" s="396"/>
      <c r="K3880" s="432">
        <v>676.89</v>
      </c>
      <c r="L3880" s="396" t="s">
        <v>147</v>
      </c>
    </row>
    <row r="3881" spans="1:12">
      <c r="A3881" s="396"/>
      <c r="B3881" s="396"/>
      <c r="C3881" s="396"/>
      <c r="D3881" s="396" t="s">
        <v>3598</v>
      </c>
      <c r="E3881" s="397" t="s">
        <v>145</v>
      </c>
      <c r="F3881" s="429" t="s">
        <v>12808</v>
      </c>
      <c r="G3881" s="430">
        <v>106149</v>
      </c>
      <c r="H3881" s="431" t="s">
        <v>16180</v>
      </c>
      <c r="I3881" s="430" t="s">
        <v>160</v>
      </c>
      <c r="J3881" s="396"/>
      <c r="K3881" s="432">
        <v>791.22</v>
      </c>
      <c r="L3881" s="396" t="s">
        <v>147</v>
      </c>
    </row>
    <row r="3882" spans="1:12">
      <c r="A3882" s="396"/>
      <c r="B3882" s="396"/>
      <c r="C3882" s="396"/>
      <c r="D3882" s="396" t="s">
        <v>3585</v>
      </c>
      <c r="E3882" s="397" t="s">
        <v>145</v>
      </c>
      <c r="F3882" s="429" t="s">
        <v>12808</v>
      </c>
      <c r="G3882" s="430">
        <v>106150</v>
      </c>
      <c r="H3882" s="431" t="s">
        <v>16181</v>
      </c>
      <c r="I3882" s="430" t="s">
        <v>160</v>
      </c>
      <c r="J3882" s="396"/>
      <c r="K3882" s="432">
        <v>923.85</v>
      </c>
      <c r="L3882" s="396" t="s">
        <v>147</v>
      </c>
    </row>
    <row r="3883" spans="1:12">
      <c r="A3883" s="396"/>
      <c r="B3883" s="396"/>
      <c r="C3883" s="396"/>
      <c r="D3883" s="396" t="s">
        <v>3585</v>
      </c>
      <c r="E3883" s="397" t="s">
        <v>145</v>
      </c>
      <c r="F3883" s="429" t="s">
        <v>12808</v>
      </c>
      <c r="G3883" s="430">
        <v>106151</v>
      </c>
      <c r="H3883" s="431" t="s">
        <v>16182</v>
      </c>
      <c r="I3883" s="430" t="s">
        <v>160</v>
      </c>
      <c r="J3883" s="396"/>
      <c r="K3883" s="432">
        <v>1074.78</v>
      </c>
      <c r="L3883" s="396" t="s">
        <v>147</v>
      </c>
    </row>
    <row r="3884" spans="1:12">
      <c r="A3884" s="396"/>
      <c r="B3884" s="396"/>
      <c r="C3884" s="396"/>
      <c r="D3884" s="396" t="s">
        <v>4432</v>
      </c>
      <c r="E3884" s="397" t="s">
        <v>145</v>
      </c>
      <c r="F3884" s="429" t="s">
        <v>12808</v>
      </c>
      <c r="G3884" s="430">
        <v>92259</v>
      </c>
      <c r="H3884" s="431" t="s">
        <v>16183</v>
      </c>
      <c r="I3884" s="430" t="s">
        <v>160</v>
      </c>
      <c r="J3884" s="396"/>
      <c r="K3884" s="432">
        <v>410.48</v>
      </c>
      <c r="L3884" s="396" t="s">
        <v>4588</v>
      </c>
    </row>
    <row r="3885" spans="1:12">
      <c r="A3885" s="396"/>
      <c r="B3885" s="396"/>
      <c r="C3885" s="396"/>
      <c r="D3885" s="396" t="s">
        <v>3585</v>
      </c>
      <c r="E3885" s="397" t="s">
        <v>145</v>
      </c>
      <c r="F3885" s="429" t="s">
        <v>12808</v>
      </c>
      <c r="G3885" s="430">
        <v>92260</v>
      </c>
      <c r="H3885" s="431" t="s">
        <v>16184</v>
      </c>
      <c r="I3885" s="430" t="s">
        <v>160</v>
      </c>
      <c r="J3885" s="396"/>
      <c r="K3885" s="432">
        <v>485.94</v>
      </c>
      <c r="L3885" s="396" t="s">
        <v>147</v>
      </c>
    </row>
    <row r="3886" spans="1:12">
      <c r="A3886" s="396"/>
      <c r="B3886" s="396"/>
      <c r="C3886" s="396"/>
      <c r="D3886" s="396" t="s">
        <v>4432</v>
      </c>
      <c r="E3886" s="397" t="s">
        <v>145</v>
      </c>
      <c r="F3886" s="429" t="s">
        <v>12808</v>
      </c>
      <c r="G3886" s="430">
        <v>92261</v>
      </c>
      <c r="H3886" s="431" t="s">
        <v>16185</v>
      </c>
      <c r="I3886" s="430" t="s">
        <v>160</v>
      </c>
      <c r="J3886" s="396"/>
      <c r="K3886" s="432">
        <v>559.12</v>
      </c>
      <c r="L3886" s="396" t="s">
        <v>4588</v>
      </c>
    </row>
    <row r="3887" spans="1:12">
      <c r="A3887" s="396"/>
      <c r="B3887" s="396"/>
      <c r="C3887" s="396"/>
      <c r="D3887" s="396" t="s">
        <v>4432</v>
      </c>
      <c r="E3887" s="397" t="s">
        <v>145</v>
      </c>
      <c r="F3887" s="429" t="s">
        <v>12808</v>
      </c>
      <c r="G3887" s="430">
        <v>92258</v>
      </c>
      <c r="H3887" s="431" t="s">
        <v>16186</v>
      </c>
      <c r="I3887" s="430" t="s">
        <v>160</v>
      </c>
      <c r="J3887" s="396"/>
      <c r="K3887" s="432">
        <v>366.14</v>
      </c>
      <c r="L3887" s="396" t="s">
        <v>4588</v>
      </c>
    </row>
    <row r="3888" spans="1:12">
      <c r="A3888" s="396"/>
      <c r="B3888" s="396"/>
      <c r="C3888" s="396"/>
      <c r="D3888" s="396" t="s">
        <v>411</v>
      </c>
      <c r="E3888" s="397" t="s">
        <v>145</v>
      </c>
      <c r="F3888" s="429" t="s">
        <v>12976</v>
      </c>
      <c r="G3888" s="430">
        <v>92255</v>
      </c>
      <c r="H3888" s="431" t="s">
        <v>16187</v>
      </c>
      <c r="I3888" s="430" t="s">
        <v>160</v>
      </c>
      <c r="J3888" s="396"/>
      <c r="K3888" s="432">
        <v>165.55</v>
      </c>
      <c r="L3888" s="396" t="s">
        <v>147</v>
      </c>
    </row>
    <row r="3889" spans="1:12">
      <c r="A3889" s="396"/>
      <c r="B3889" s="396"/>
      <c r="C3889" s="396"/>
      <c r="D3889" s="396" t="s">
        <v>277</v>
      </c>
      <c r="E3889" s="397" t="s">
        <v>145</v>
      </c>
      <c r="F3889" s="429" t="s">
        <v>12976</v>
      </c>
      <c r="G3889" s="430">
        <v>92256</v>
      </c>
      <c r="H3889" s="431" t="s">
        <v>16188</v>
      </c>
      <c r="I3889" s="430" t="s">
        <v>160</v>
      </c>
      <c r="J3889" s="396"/>
      <c r="K3889" s="432">
        <v>222.37</v>
      </c>
      <c r="L3889" s="396" t="s">
        <v>147</v>
      </c>
    </row>
    <row r="3890" spans="1:12">
      <c r="A3890" s="396"/>
      <c r="B3890" s="396"/>
      <c r="C3890" s="396"/>
      <c r="D3890" s="396" t="s">
        <v>543</v>
      </c>
      <c r="E3890" s="397" t="s">
        <v>145</v>
      </c>
      <c r="F3890" s="429" t="s">
        <v>13086</v>
      </c>
      <c r="G3890" s="430">
        <v>92257</v>
      </c>
      <c r="H3890" s="431" t="s">
        <v>16189</v>
      </c>
      <c r="I3890" s="430" t="s">
        <v>160</v>
      </c>
      <c r="J3890" s="396"/>
      <c r="K3890" s="432">
        <v>277.47000000000003</v>
      </c>
      <c r="L3890" s="396" t="s">
        <v>147</v>
      </c>
    </row>
    <row r="3891" spans="1:12">
      <c r="A3891" s="396"/>
      <c r="B3891" s="396"/>
      <c r="C3891" s="396"/>
      <c r="D3891" s="396" t="s">
        <v>1650</v>
      </c>
      <c r="E3891" s="397" t="s">
        <v>145</v>
      </c>
      <c r="F3891" s="429" t="s">
        <v>13086</v>
      </c>
      <c r="G3891" s="430">
        <v>100393</v>
      </c>
      <c r="H3891" s="431" t="s">
        <v>16190</v>
      </c>
      <c r="I3891" s="430" t="s">
        <v>121</v>
      </c>
      <c r="J3891" s="396"/>
      <c r="K3891" s="432">
        <v>18.86</v>
      </c>
      <c r="L3891" s="396" t="s">
        <v>147</v>
      </c>
    </row>
    <row r="3892" spans="1:12">
      <c r="A3892" s="396"/>
      <c r="B3892" s="396"/>
      <c r="C3892" s="396"/>
      <c r="D3892" s="396" t="s">
        <v>1650</v>
      </c>
      <c r="E3892" s="397" t="s">
        <v>145</v>
      </c>
      <c r="F3892" s="429" t="s">
        <v>13086</v>
      </c>
      <c r="G3892" s="430">
        <v>100389</v>
      </c>
      <c r="H3892" s="431" t="s">
        <v>16191</v>
      </c>
      <c r="I3892" s="430" t="s">
        <v>121</v>
      </c>
      <c r="J3892" s="396"/>
      <c r="K3892" s="432">
        <v>15.77</v>
      </c>
      <c r="L3892" s="396" t="s">
        <v>147</v>
      </c>
    </row>
    <row r="3893" spans="1:12">
      <c r="A3893" s="396"/>
      <c r="B3893" s="396"/>
      <c r="C3893" s="396"/>
      <c r="D3893" s="396" t="s">
        <v>1650</v>
      </c>
      <c r="E3893" s="397" t="s">
        <v>145</v>
      </c>
      <c r="F3893" s="429" t="s">
        <v>13086</v>
      </c>
      <c r="G3893" s="430">
        <v>100395</v>
      </c>
      <c r="H3893" s="431" t="s">
        <v>16192</v>
      </c>
      <c r="I3893" s="430" t="s">
        <v>121</v>
      </c>
      <c r="J3893" s="396"/>
      <c r="K3893" s="432">
        <v>20.81</v>
      </c>
      <c r="L3893" s="396" t="s">
        <v>147</v>
      </c>
    </row>
    <row r="3894" spans="1:12">
      <c r="A3894" s="396"/>
      <c r="B3894" s="396"/>
      <c r="C3894" s="396"/>
      <c r="D3894" s="396" t="s">
        <v>543</v>
      </c>
      <c r="E3894" s="397" t="s">
        <v>145</v>
      </c>
      <c r="F3894" s="429" t="s">
        <v>12976</v>
      </c>
      <c r="G3894" s="430">
        <v>100391</v>
      </c>
      <c r="H3894" s="431" t="s">
        <v>16193</v>
      </c>
      <c r="I3894" s="430" t="s">
        <v>121</v>
      </c>
      <c r="J3894" s="396"/>
      <c r="K3894" s="432">
        <v>17.46</v>
      </c>
      <c r="L3894" s="396" t="s">
        <v>147</v>
      </c>
    </row>
    <row r="3895" spans="1:12">
      <c r="A3895" s="396"/>
      <c r="B3895" s="396"/>
      <c r="C3895" s="396"/>
      <c r="D3895" s="396" t="s">
        <v>543</v>
      </c>
      <c r="E3895" s="397" t="s">
        <v>145</v>
      </c>
      <c r="F3895" s="429" t="s">
        <v>12976</v>
      </c>
      <c r="G3895" s="430">
        <v>100392</v>
      </c>
      <c r="H3895" s="431" t="s">
        <v>16194</v>
      </c>
      <c r="I3895" s="430" t="s">
        <v>121</v>
      </c>
      <c r="J3895" s="396"/>
      <c r="K3895" s="432">
        <v>14.59</v>
      </c>
      <c r="L3895" s="396" t="s">
        <v>147</v>
      </c>
    </row>
    <row r="3896" spans="1:12">
      <c r="A3896" s="396"/>
      <c r="B3896" s="396"/>
      <c r="C3896" s="396"/>
      <c r="D3896" s="396" t="s">
        <v>1650</v>
      </c>
      <c r="E3896" s="397" t="s">
        <v>145</v>
      </c>
      <c r="F3896" s="429" t="s">
        <v>13086</v>
      </c>
      <c r="G3896" s="430">
        <v>100388</v>
      </c>
      <c r="H3896" s="431" t="s">
        <v>16195</v>
      </c>
      <c r="I3896" s="430" t="s">
        <v>121</v>
      </c>
      <c r="J3896" s="396"/>
      <c r="K3896" s="432">
        <v>18.47</v>
      </c>
      <c r="L3896" s="396" t="s">
        <v>147</v>
      </c>
    </row>
    <row r="3897" spans="1:12">
      <c r="A3897" s="396"/>
      <c r="B3897" s="396"/>
      <c r="C3897" s="396"/>
      <c r="D3897" s="396" t="s">
        <v>1650</v>
      </c>
      <c r="E3897" s="397" t="s">
        <v>145</v>
      </c>
      <c r="F3897" s="429" t="s">
        <v>13086</v>
      </c>
      <c r="G3897" s="430">
        <v>100394</v>
      </c>
      <c r="H3897" s="431" t="s">
        <v>16196</v>
      </c>
      <c r="I3897" s="430" t="s">
        <v>121</v>
      </c>
      <c r="J3897" s="396"/>
      <c r="K3897" s="432">
        <v>17.37</v>
      </c>
      <c r="L3897" s="396" t="s">
        <v>147</v>
      </c>
    </row>
    <row r="3898" spans="1:12">
      <c r="A3898" s="396"/>
      <c r="B3898" s="396"/>
      <c r="C3898" s="396"/>
      <c r="D3898" s="396" t="s">
        <v>1650</v>
      </c>
      <c r="E3898" s="397" t="s">
        <v>145</v>
      </c>
      <c r="F3898" s="429" t="s">
        <v>13086</v>
      </c>
      <c r="G3898" s="430">
        <v>100390</v>
      </c>
      <c r="H3898" s="431" t="s">
        <v>16197</v>
      </c>
      <c r="I3898" s="430" t="s">
        <v>121</v>
      </c>
      <c r="J3898" s="396"/>
      <c r="K3898" s="432">
        <v>22.03</v>
      </c>
      <c r="L3898" s="396" t="s">
        <v>147</v>
      </c>
    </row>
    <row r="3899" spans="1:12">
      <c r="A3899" s="396"/>
      <c r="B3899" s="396"/>
      <c r="C3899" s="396"/>
      <c r="D3899" s="396" t="s">
        <v>1650</v>
      </c>
      <c r="E3899" s="397" t="s">
        <v>145</v>
      </c>
      <c r="F3899" s="429" t="s">
        <v>13086</v>
      </c>
      <c r="G3899" s="430">
        <v>92575</v>
      </c>
      <c r="H3899" s="431" t="s">
        <v>16198</v>
      </c>
      <c r="I3899" s="430" t="s">
        <v>121</v>
      </c>
      <c r="J3899" s="396"/>
      <c r="K3899" s="432">
        <v>62.78</v>
      </c>
      <c r="L3899" s="396" t="s">
        <v>147</v>
      </c>
    </row>
    <row r="3900" spans="1:12">
      <c r="A3900" s="396"/>
      <c r="B3900" s="396"/>
      <c r="C3900" s="396"/>
      <c r="D3900" s="396" t="s">
        <v>543</v>
      </c>
      <c r="E3900" s="397" t="s">
        <v>145</v>
      </c>
      <c r="F3900" s="429" t="s">
        <v>12976</v>
      </c>
      <c r="G3900" s="430">
        <v>92569</v>
      </c>
      <c r="H3900" s="431" t="s">
        <v>16199</v>
      </c>
      <c r="I3900" s="430" t="s">
        <v>121</v>
      </c>
      <c r="J3900" s="396"/>
      <c r="K3900" s="432">
        <v>68.58</v>
      </c>
      <c r="L3900" s="396" t="s">
        <v>147</v>
      </c>
    </row>
    <row r="3901" spans="1:12">
      <c r="A3901" s="396"/>
      <c r="B3901" s="396"/>
      <c r="C3901" s="396"/>
      <c r="D3901" s="396" t="s">
        <v>543</v>
      </c>
      <c r="E3901" s="397" t="s">
        <v>145</v>
      </c>
      <c r="F3901" s="429" t="s">
        <v>12976</v>
      </c>
      <c r="G3901" s="430">
        <v>92578</v>
      </c>
      <c r="H3901" s="431" t="s">
        <v>16200</v>
      </c>
      <c r="I3901" s="430" t="s">
        <v>121</v>
      </c>
      <c r="J3901" s="396"/>
      <c r="K3901" s="432">
        <v>65.13</v>
      </c>
      <c r="L3901" s="396" t="s">
        <v>147</v>
      </c>
    </row>
    <row r="3902" spans="1:12">
      <c r="A3902" s="396"/>
      <c r="B3902" s="396"/>
      <c r="C3902" s="396"/>
      <c r="D3902" s="396" t="s">
        <v>1650</v>
      </c>
      <c r="E3902" s="397" t="s">
        <v>145</v>
      </c>
      <c r="F3902" s="429" t="s">
        <v>13086</v>
      </c>
      <c r="G3902" s="430">
        <v>92572</v>
      </c>
      <c r="H3902" s="431" t="s">
        <v>16201</v>
      </c>
      <c r="I3902" s="430" t="s">
        <v>121</v>
      </c>
      <c r="J3902" s="396"/>
      <c r="K3902" s="432">
        <v>70.8</v>
      </c>
      <c r="L3902" s="396" t="s">
        <v>147</v>
      </c>
    </row>
    <row r="3903" spans="1:12">
      <c r="A3903" s="396"/>
      <c r="B3903" s="396"/>
      <c r="C3903" s="396"/>
      <c r="D3903" s="396" t="s">
        <v>1650</v>
      </c>
      <c r="E3903" s="397" t="s">
        <v>145</v>
      </c>
      <c r="F3903" s="429" t="s">
        <v>13086</v>
      </c>
      <c r="G3903" s="430">
        <v>92576</v>
      </c>
      <c r="H3903" s="431" t="s">
        <v>16202</v>
      </c>
      <c r="I3903" s="430" t="s">
        <v>121</v>
      </c>
      <c r="J3903" s="396"/>
      <c r="K3903" s="432">
        <v>34.299999999999997</v>
      </c>
      <c r="L3903" s="396" t="s">
        <v>147</v>
      </c>
    </row>
    <row r="3904" spans="1:12">
      <c r="A3904" s="396"/>
      <c r="B3904" s="396"/>
      <c r="C3904" s="396"/>
      <c r="D3904" s="396" t="s">
        <v>1650</v>
      </c>
      <c r="E3904" s="397" t="s">
        <v>145</v>
      </c>
      <c r="F3904" s="429" t="s">
        <v>13086</v>
      </c>
      <c r="G3904" s="430">
        <v>92570</v>
      </c>
      <c r="H3904" s="431" t="s">
        <v>16203</v>
      </c>
      <c r="I3904" s="430" t="s">
        <v>121</v>
      </c>
      <c r="J3904" s="396"/>
      <c r="K3904" s="432">
        <v>43.42</v>
      </c>
      <c r="L3904" s="396" t="s">
        <v>147</v>
      </c>
    </row>
    <row r="3905" spans="1:12">
      <c r="A3905" s="396"/>
      <c r="B3905" s="396"/>
      <c r="C3905" s="396"/>
      <c r="D3905" s="396" t="s">
        <v>1650</v>
      </c>
      <c r="E3905" s="397" t="s">
        <v>145</v>
      </c>
      <c r="F3905" s="429" t="s">
        <v>13086</v>
      </c>
      <c r="G3905" s="430">
        <v>92579</v>
      </c>
      <c r="H3905" s="431" t="s">
        <v>16204</v>
      </c>
      <c r="I3905" s="430" t="s">
        <v>121</v>
      </c>
      <c r="J3905" s="396"/>
      <c r="K3905" s="432">
        <v>35.6</v>
      </c>
      <c r="L3905" s="396" t="s">
        <v>147</v>
      </c>
    </row>
    <row r="3906" spans="1:12">
      <c r="A3906" s="396"/>
      <c r="B3906" s="396"/>
      <c r="C3906" s="396"/>
      <c r="D3906" s="396" t="s">
        <v>1472</v>
      </c>
      <c r="E3906" s="397" t="s">
        <v>145</v>
      </c>
      <c r="F3906" s="429" t="s">
        <v>13689</v>
      </c>
      <c r="G3906" s="430">
        <v>92573</v>
      </c>
      <c r="H3906" s="431" t="s">
        <v>16205</v>
      </c>
      <c r="I3906" s="430" t="s">
        <v>121</v>
      </c>
      <c r="J3906" s="396"/>
      <c r="K3906" s="432">
        <v>45.05</v>
      </c>
      <c r="L3906" s="396" t="s">
        <v>147</v>
      </c>
    </row>
    <row r="3907" spans="1:12">
      <c r="A3907" s="396"/>
      <c r="B3907" s="396"/>
      <c r="C3907" s="396"/>
      <c r="D3907" s="396" t="s">
        <v>1472</v>
      </c>
      <c r="E3907" s="397" t="s">
        <v>145</v>
      </c>
      <c r="F3907" s="429" t="s">
        <v>13689</v>
      </c>
      <c r="G3907" s="430">
        <v>92574</v>
      </c>
      <c r="H3907" s="431" t="s">
        <v>16206</v>
      </c>
      <c r="I3907" s="430" t="s">
        <v>121</v>
      </c>
      <c r="J3907" s="396"/>
      <c r="K3907" s="432">
        <v>125.62</v>
      </c>
      <c r="L3907" s="396" t="s">
        <v>147</v>
      </c>
    </row>
    <row r="3908" spans="1:12">
      <c r="A3908" s="396"/>
      <c r="B3908" s="396"/>
      <c r="C3908" s="396"/>
      <c r="D3908" s="396" t="s">
        <v>1472</v>
      </c>
      <c r="E3908" s="397" t="s">
        <v>145</v>
      </c>
      <c r="F3908" s="429" t="s">
        <v>13689</v>
      </c>
      <c r="G3908" s="430">
        <v>92568</v>
      </c>
      <c r="H3908" s="431" t="s">
        <v>16207</v>
      </c>
      <c r="I3908" s="430" t="s">
        <v>121</v>
      </c>
      <c r="J3908" s="396"/>
      <c r="K3908" s="432">
        <v>134.46</v>
      </c>
      <c r="L3908" s="396" t="s">
        <v>147</v>
      </c>
    </row>
    <row r="3909" spans="1:12">
      <c r="A3909" s="396"/>
      <c r="B3909" s="396"/>
      <c r="C3909" s="396"/>
      <c r="D3909" s="396" t="s">
        <v>543</v>
      </c>
      <c r="E3909" s="397" t="s">
        <v>145</v>
      </c>
      <c r="F3909" s="429" t="s">
        <v>13794</v>
      </c>
      <c r="G3909" s="430">
        <v>92577</v>
      </c>
      <c r="H3909" s="431" t="s">
        <v>16208</v>
      </c>
      <c r="I3909" s="430" t="s">
        <v>121</v>
      </c>
      <c r="J3909" s="396"/>
      <c r="K3909" s="432">
        <v>140.52000000000001</v>
      </c>
      <c r="L3909" s="396" t="s">
        <v>147</v>
      </c>
    </row>
    <row r="3910" spans="1:12">
      <c r="A3910" s="396"/>
      <c r="B3910" s="396"/>
      <c r="C3910" s="396"/>
      <c r="D3910" s="396" t="s">
        <v>543</v>
      </c>
      <c r="E3910" s="397" t="s">
        <v>145</v>
      </c>
      <c r="F3910" s="429" t="s">
        <v>13794</v>
      </c>
      <c r="G3910" s="430">
        <v>92571</v>
      </c>
      <c r="H3910" s="431" t="s">
        <v>16209</v>
      </c>
      <c r="I3910" s="430" t="s">
        <v>121</v>
      </c>
      <c r="J3910" s="396"/>
      <c r="K3910" s="432">
        <v>138.05000000000001</v>
      </c>
      <c r="L3910" s="396" t="s">
        <v>147</v>
      </c>
    </row>
    <row r="3911" spans="1:12">
      <c r="A3911" s="396"/>
      <c r="B3911" s="396"/>
      <c r="C3911" s="396"/>
      <c r="D3911" s="396" t="s">
        <v>543</v>
      </c>
      <c r="E3911" s="397" t="s">
        <v>145</v>
      </c>
      <c r="F3911" s="429" t="s">
        <v>13794</v>
      </c>
      <c r="G3911" s="430">
        <v>92581</v>
      </c>
      <c r="H3911" s="431" t="s">
        <v>16210</v>
      </c>
      <c r="I3911" s="430" t="s">
        <v>121</v>
      </c>
      <c r="J3911" s="396"/>
      <c r="K3911" s="432">
        <v>48.64</v>
      </c>
      <c r="L3911" s="396" t="s">
        <v>147</v>
      </c>
    </row>
    <row r="3912" spans="1:12">
      <c r="A3912" s="396"/>
      <c r="B3912" s="396"/>
      <c r="C3912" s="396"/>
      <c r="D3912" s="396" t="s">
        <v>543</v>
      </c>
      <c r="E3912" s="397" t="s">
        <v>145</v>
      </c>
      <c r="F3912" s="429" t="s">
        <v>13794</v>
      </c>
      <c r="G3912" s="430">
        <v>104314</v>
      </c>
      <c r="H3912" s="431" t="s">
        <v>16211</v>
      </c>
      <c r="I3912" s="430" t="s">
        <v>1156</v>
      </c>
      <c r="J3912" s="396"/>
      <c r="K3912" s="432">
        <v>10.77</v>
      </c>
      <c r="L3912" s="396" t="s">
        <v>147</v>
      </c>
    </row>
    <row r="3913" spans="1:12">
      <c r="A3913" s="396"/>
      <c r="B3913" s="396"/>
      <c r="C3913" s="396"/>
      <c r="D3913" s="396" t="s">
        <v>543</v>
      </c>
      <c r="E3913" s="397" t="s">
        <v>145</v>
      </c>
      <c r="F3913" s="429" t="s">
        <v>13794</v>
      </c>
      <c r="G3913" s="430">
        <v>92580</v>
      </c>
      <c r="H3913" s="431" t="s">
        <v>16212</v>
      </c>
      <c r="I3913" s="430" t="s">
        <v>121</v>
      </c>
      <c r="J3913" s="396"/>
      <c r="K3913" s="432">
        <v>46.73</v>
      </c>
      <c r="L3913" s="396" t="s">
        <v>147</v>
      </c>
    </row>
    <row r="3914" spans="1:12">
      <c r="A3914" s="396"/>
      <c r="B3914" s="396"/>
      <c r="C3914" s="396"/>
      <c r="D3914" s="396" t="s">
        <v>411</v>
      </c>
      <c r="E3914" s="397" t="s">
        <v>145</v>
      </c>
      <c r="F3914" s="429" t="s">
        <v>13794</v>
      </c>
      <c r="G3914" s="430">
        <v>92539</v>
      </c>
      <c r="H3914" s="431" t="s">
        <v>16213</v>
      </c>
      <c r="I3914" s="430" t="s">
        <v>121</v>
      </c>
      <c r="J3914" s="396"/>
      <c r="K3914" s="432">
        <v>77.09</v>
      </c>
      <c r="L3914" s="396" t="s">
        <v>147</v>
      </c>
    </row>
    <row r="3915" spans="1:12">
      <c r="A3915" s="396"/>
      <c r="B3915" s="396"/>
      <c r="C3915" s="396"/>
      <c r="D3915" s="396" t="s">
        <v>277</v>
      </c>
      <c r="E3915" s="397" t="s">
        <v>145</v>
      </c>
      <c r="F3915" s="429" t="s">
        <v>13794</v>
      </c>
      <c r="G3915" s="430">
        <v>92540</v>
      </c>
      <c r="H3915" s="431" t="s">
        <v>16214</v>
      </c>
      <c r="I3915" s="430" t="s">
        <v>121</v>
      </c>
      <c r="J3915" s="396"/>
      <c r="K3915" s="432">
        <v>86.66</v>
      </c>
      <c r="L3915" s="396" t="s">
        <v>147</v>
      </c>
    </row>
    <row r="3916" spans="1:12">
      <c r="A3916" s="396"/>
      <c r="B3916" s="396"/>
      <c r="C3916" s="396"/>
      <c r="D3916" s="396" t="s">
        <v>543</v>
      </c>
      <c r="E3916" s="397" t="s">
        <v>145</v>
      </c>
      <c r="F3916" s="429" t="s">
        <v>13794</v>
      </c>
      <c r="G3916" s="430">
        <v>92544</v>
      </c>
      <c r="H3916" s="431" t="s">
        <v>16215</v>
      </c>
      <c r="I3916" s="430" t="s">
        <v>121</v>
      </c>
      <c r="J3916" s="396"/>
      <c r="K3916" s="432">
        <v>18.86</v>
      </c>
      <c r="L3916" s="396" t="s">
        <v>147</v>
      </c>
    </row>
    <row r="3917" spans="1:12">
      <c r="A3917" s="396"/>
      <c r="B3917" s="396"/>
      <c r="C3917" s="396"/>
      <c r="D3917" s="396" t="s">
        <v>543</v>
      </c>
      <c r="E3917" s="397" t="s">
        <v>145</v>
      </c>
      <c r="F3917" s="429" t="s">
        <v>13794</v>
      </c>
      <c r="G3917" s="430">
        <v>92543</v>
      </c>
      <c r="H3917" s="431" t="s">
        <v>16216</v>
      </c>
      <c r="I3917" s="430" t="s">
        <v>121</v>
      </c>
      <c r="J3917" s="396"/>
      <c r="K3917" s="432">
        <v>23.59</v>
      </c>
      <c r="L3917" s="396" t="s">
        <v>147</v>
      </c>
    </row>
    <row r="3918" spans="1:12">
      <c r="A3918" s="396"/>
      <c r="B3918" s="396"/>
      <c r="C3918" s="396"/>
      <c r="D3918" s="396" t="s">
        <v>543</v>
      </c>
      <c r="E3918" s="397" t="s">
        <v>145</v>
      </c>
      <c r="F3918" s="429" t="s">
        <v>13794</v>
      </c>
      <c r="G3918" s="430">
        <v>97725</v>
      </c>
      <c r="H3918" s="431" t="s">
        <v>13666</v>
      </c>
      <c r="I3918" s="430" t="s">
        <v>1164</v>
      </c>
      <c r="J3918" s="396"/>
      <c r="K3918" s="432">
        <v>0</v>
      </c>
      <c r="L3918" s="396" t="s">
        <v>147</v>
      </c>
    </row>
    <row r="3919" spans="1:12">
      <c r="A3919" s="396"/>
      <c r="B3919" s="396"/>
      <c r="C3919" s="396"/>
      <c r="D3919" s="396" t="s">
        <v>543</v>
      </c>
      <c r="E3919" s="397" t="s">
        <v>145</v>
      </c>
      <c r="F3919" s="429" t="s">
        <v>13794</v>
      </c>
      <c r="G3919" s="430">
        <v>97721</v>
      </c>
      <c r="H3919" s="431" t="s">
        <v>13667</v>
      </c>
      <c r="I3919" s="430" t="s">
        <v>1164</v>
      </c>
      <c r="J3919" s="396"/>
      <c r="K3919" s="432">
        <v>0</v>
      </c>
      <c r="L3919" s="396" t="s">
        <v>147</v>
      </c>
    </row>
    <row r="3920" spans="1:12">
      <c r="A3920" s="396"/>
      <c r="B3920" s="396"/>
      <c r="C3920" s="396"/>
      <c r="D3920" s="396" t="s">
        <v>543</v>
      </c>
      <c r="E3920" s="397" t="s">
        <v>145</v>
      </c>
      <c r="F3920" s="429" t="s">
        <v>13794</v>
      </c>
      <c r="G3920" s="430">
        <v>97722</v>
      </c>
      <c r="H3920" s="431" t="s">
        <v>13668</v>
      </c>
      <c r="I3920" s="430" t="s">
        <v>1164</v>
      </c>
      <c r="J3920" s="396"/>
      <c r="K3920" s="432">
        <v>0</v>
      </c>
      <c r="L3920" s="396" t="s">
        <v>147</v>
      </c>
    </row>
    <row r="3921" spans="1:12">
      <c r="A3921" s="396"/>
      <c r="B3921" s="396"/>
      <c r="C3921" s="396"/>
      <c r="D3921" s="396" t="s">
        <v>543</v>
      </c>
      <c r="E3921" s="397" t="s">
        <v>145</v>
      </c>
      <c r="F3921" s="429" t="s">
        <v>12976</v>
      </c>
      <c r="G3921" s="430">
        <v>97724</v>
      </c>
      <c r="H3921" s="431" t="s">
        <v>13669</v>
      </c>
      <c r="I3921" s="430" t="s">
        <v>1164</v>
      </c>
      <c r="J3921" s="396"/>
      <c r="K3921" s="432">
        <v>0</v>
      </c>
      <c r="L3921" s="396" t="s">
        <v>147</v>
      </c>
    </row>
    <row r="3922" spans="1:12">
      <c r="A3922" s="396"/>
      <c r="B3922" s="396"/>
      <c r="C3922" s="396"/>
      <c r="D3922" s="396" t="s">
        <v>543</v>
      </c>
      <c r="E3922" s="397" t="s">
        <v>145</v>
      </c>
      <c r="F3922" s="429" t="s">
        <v>12976</v>
      </c>
      <c r="G3922" s="430">
        <v>97719</v>
      </c>
      <c r="H3922" s="431" t="s">
        <v>13670</v>
      </c>
      <c r="I3922" s="430" t="s">
        <v>1164</v>
      </c>
      <c r="J3922" s="396"/>
      <c r="K3922" s="432">
        <v>0</v>
      </c>
      <c r="L3922" s="396" t="s">
        <v>147</v>
      </c>
    </row>
    <row r="3923" spans="1:12">
      <c r="A3923" s="396"/>
      <c r="B3923" s="396"/>
      <c r="C3923" s="396"/>
      <c r="D3923" s="396" t="s">
        <v>4432</v>
      </c>
      <c r="E3923" s="397" t="s">
        <v>145</v>
      </c>
      <c r="F3923" s="429" t="s">
        <v>13086</v>
      </c>
      <c r="G3923" s="430">
        <v>97723</v>
      </c>
      <c r="H3923" s="431" t="s">
        <v>13671</v>
      </c>
      <c r="I3923" s="430" t="s">
        <v>1164</v>
      </c>
      <c r="J3923" s="396"/>
      <c r="K3923" s="432">
        <v>0</v>
      </c>
      <c r="L3923" s="396" t="s">
        <v>4588</v>
      </c>
    </row>
    <row r="3924" spans="1:12">
      <c r="A3924" s="396"/>
      <c r="B3924" s="396"/>
      <c r="C3924" s="396"/>
      <c r="D3924" s="396" t="s">
        <v>4432</v>
      </c>
      <c r="E3924" s="397" t="s">
        <v>145</v>
      </c>
      <c r="F3924" s="429" t="s">
        <v>13086</v>
      </c>
      <c r="G3924" s="430">
        <v>104946</v>
      </c>
      <c r="H3924" s="431" t="s">
        <v>13672</v>
      </c>
      <c r="I3924" s="430" t="s">
        <v>1164</v>
      </c>
      <c r="J3924" s="396"/>
      <c r="K3924" s="432">
        <v>0</v>
      </c>
      <c r="L3924" s="396" t="s">
        <v>4588</v>
      </c>
    </row>
    <row r="3925" spans="1:12">
      <c r="A3925" s="396"/>
      <c r="B3925" s="396"/>
      <c r="C3925" s="396"/>
      <c r="D3925" s="396" t="s">
        <v>4432</v>
      </c>
      <c r="E3925" s="397" t="s">
        <v>145</v>
      </c>
      <c r="F3925" s="429" t="s">
        <v>13086</v>
      </c>
      <c r="G3925" s="430">
        <v>104944</v>
      </c>
      <c r="H3925" s="431" t="s">
        <v>13673</v>
      </c>
      <c r="I3925" s="430" t="s">
        <v>1164</v>
      </c>
      <c r="J3925" s="396"/>
      <c r="K3925" s="432">
        <v>0</v>
      </c>
      <c r="L3925" s="396" t="s">
        <v>4588</v>
      </c>
    </row>
    <row r="3926" spans="1:12">
      <c r="A3926" s="396"/>
      <c r="B3926" s="396"/>
      <c r="C3926" s="396"/>
      <c r="D3926" s="396" t="s">
        <v>4432</v>
      </c>
      <c r="E3926" s="397" t="s">
        <v>145</v>
      </c>
      <c r="F3926" s="429" t="s">
        <v>13086</v>
      </c>
      <c r="G3926" s="430">
        <v>104945</v>
      </c>
      <c r="H3926" s="431" t="s">
        <v>13674</v>
      </c>
      <c r="I3926" s="430" t="s">
        <v>1164</v>
      </c>
      <c r="J3926" s="396"/>
      <c r="K3926" s="432">
        <v>0</v>
      </c>
      <c r="L3926" s="396" t="s">
        <v>4588</v>
      </c>
    </row>
    <row r="3927" spans="1:12">
      <c r="A3927" s="396"/>
      <c r="B3927" s="396"/>
      <c r="C3927" s="396"/>
      <c r="D3927" s="396" t="s">
        <v>543</v>
      </c>
      <c r="E3927" s="397" t="s">
        <v>145</v>
      </c>
      <c r="F3927" s="429" t="s">
        <v>12976</v>
      </c>
      <c r="G3927" s="430">
        <v>97720</v>
      </c>
      <c r="H3927" s="431" t="s">
        <v>13675</v>
      </c>
      <c r="I3927" s="430" t="s">
        <v>1164</v>
      </c>
      <c r="J3927" s="396"/>
      <c r="K3927" s="432">
        <v>0</v>
      </c>
      <c r="L3927" s="396" t="s">
        <v>147</v>
      </c>
    </row>
    <row r="3928" spans="1:12">
      <c r="A3928" s="396"/>
      <c r="B3928" s="396"/>
      <c r="C3928" s="396"/>
      <c r="D3928" s="396" t="s">
        <v>543</v>
      </c>
      <c r="E3928" s="397" t="s">
        <v>145</v>
      </c>
      <c r="F3928" s="429" t="s">
        <v>12976</v>
      </c>
      <c r="G3928" s="430">
        <v>97740</v>
      </c>
      <c r="H3928" s="431" t="s">
        <v>6494</v>
      </c>
      <c r="I3928" s="430" t="s">
        <v>1164</v>
      </c>
      <c r="J3928" s="396"/>
      <c r="K3928" s="432">
        <v>1828.96</v>
      </c>
      <c r="L3928" s="396" t="s">
        <v>147</v>
      </c>
    </row>
    <row r="3929" spans="1:12">
      <c r="A3929" s="396"/>
      <c r="B3929" s="396"/>
      <c r="C3929" s="396"/>
      <c r="D3929" s="396" t="s">
        <v>4432</v>
      </c>
      <c r="E3929" s="397" t="s">
        <v>145</v>
      </c>
      <c r="F3929" s="429" t="s">
        <v>13086</v>
      </c>
      <c r="G3929" s="430">
        <v>97738</v>
      </c>
      <c r="H3929" s="431" t="s">
        <v>6492</v>
      </c>
      <c r="I3929" s="430" t="s">
        <v>1164</v>
      </c>
      <c r="J3929" s="396"/>
      <c r="K3929" s="432">
        <v>3367.74</v>
      </c>
      <c r="L3929" s="396" t="s">
        <v>4588</v>
      </c>
    </row>
    <row r="3930" spans="1:12">
      <c r="A3930" s="396"/>
      <c r="B3930" s="396"/>
      <c r="C3930" s="396"/>
      <c r="D3930" s="396" t="s">
        <v>4432</v>
      </c>
      <c r="E3930" s="397" t="s">
        <v>145</v>
      </c>
      <c r="F3930" s="429" t="s">
        <v>13086</v>
      </c>
      <c r="G3930" s="430">
        <v>97739</v>
      </c>
      <c r="H3930" s="431" t="s">
        <v>6493</v>
      </c>
      <c r="I3930" s="430" t="s">
        <v>1164</v>
      </c>
      <c r="J3930" s="396"/>
      <c r="K3930" s="432">
        <v>2540.38</v>
      </c>
      <c r="L3930" s="396" t="s">
        <v>4588</v>
      </c>
    </row>
    <row r="3931" spans="1:12">
      <c r="A3931" s="396"/>
      <c r="B3931" s="396"/>
      <c r="C3931" s="396"/>
      <c r="D3931" s="396" t="s">
        <v>4432</v>
      </c>
      <c r="E3931" s="397" t="s">
        <v>145</v>
      </c>
      <c r="F3931" s="429" t="s">
        <v>13086</v>
      </c>
      <c r="G3931" s="430">
        <v>97736</v>
      </c>
      <c r="H3931" s="431" t="s">
        <v>6490</v>
      </c>
      <c r="I3931" s="430" t="s">
        <v>1164</v>
      </c>
      <c r="J3931" s="396"/>
      <c r="K3931" s="432">
        <v>1412.91</v>
      </c>
      <c r="L3931" s="396" t="s">
        <v>4588</v>
      </c>
    </row>
    <row r="3932" spans="1:12">
      <c r="A3932" s="396"/>
      <c r="B3932" s="396"/>
      <c r="C3932" s="396"/>
      <c r="D3932" s="396" t="s">
        <v>4432</v>
      </c>
      <c r="E3932" s="397" t="s">
        <v>145</v>
      </c>
      <c r="F3932" s="429" t="s">
        <v>13086</v>
      </c>
      <c r="G3932" s="430">
        <v>97734</v>
      </c>
      <c r="H3932" s="431" t="s">
        <v>6488</v>
      </c>
      <c r="I3932" s="430" t="s">
        <v>1164</v>
      </c>
      <c r="J3932" s="396"/>
      <c r="K3932" s="432">
        <v>2718.46</v>
      </c>
      <c r="L3932" s="396" t="s">
        <v>4588</v>
      </c>
    </row>
    <row r="3933" spans="1:12">
      <c r="A3933" s="396"/>
      <c r="B3933" s="396"/>
      <c r="C3933" s="396"/>
      <c r="D3933" s="396" t="s">
        <v>411</v>
      </c>
      <c r="E3933" s="397" t="s">
        <v>145</v>
      </c>
      <c r="F3933" s="429" t="s">
        <v>13423</v>
      </c>
      <c r="G3933" s="430">
        <v>97735</v>
      </c>
      <c r="H3933" s="431" t="s">
        <v>6489</v>
      </c>
      <c r="I3933" s="430" t="s">
        <v>1164</v>
      </c>
      <c r="J3933" s="396"/>
      <c r="K3933" s="432">
        <v>2250</v>
      </c>
      <c r="L3933" s="396" t="s">
        <v>147</v>
      </c>
    </row>
    <row r="3934" spans="1:12">
      <c r="A3934" s="396"/>
      <c r="B3934" s="396"/>
      <c r="C3934" s="396"/>
      <c r="D3934" s="396" t="s">
        <v>277</v>
      </c>
      <c r="E3934" s="397" t="s">
        <v>145</v>
      </c>
      <c r="F3934" s="429" t="s">
        <v>13423</v>
      </c>
      <c r="G3934" s="430">
        <v>97737</v>
      </c>
      <c r="H3934" s="431" t="s">
        <v>6491</v>
      </c>
      <c r="I3934" s="430" t="s">
        <v>1164</v>
      </c>
      <c r="J3934" s="396"/>
      <c r="K3934" s="432">
        <v>2915.28</v>
      </c>
      <c r="L3934" s="396" t="s">
        <v>147</v>
      </c>
    </row>
    <row r="3935" spans="1:12">
      <c r="A3935" s="396"/>
      <c r="B3935" s="396"/>
      <c r="C3935" s="396"/>
      <c r="D3935" s="396" t="s">
        <v>543</v>
      </c>
      <c r="E3935" s="397" t="s">
        <v>145</v>
      </c>
      <c r="F3935" s="429" t="s">
        <v>13423</v>
      </c>
      <c r="G3935" s="430">
        <v>97733</v>
      </c>
      <c r="H3935" s="431" t="s">
        <v>6487</v>
      </c>
      <c r="I3935" s="430" t="s">
        <v>1164</v>
      </c>
      <c r="J3935" s="396"/>
      <c r="K3935" s="432">
        <v>3075.09</v>
      </c>
      <c r="L3935" s="396" t="s">
        <v>147</v>
      </c>
    </row>
    <row r="3936" spans="1:12">
      <c r="A3936" s="396"/>
      <c r="B3936" s="396"/>
      <c r="C3936" s="396"/>
      <c r="D3936" s="396" t="s">
        <v>1303</v>
      </c>
      <c r="E3936" s="397" t="s">
        <v>145</v>
      </c>
      <c r="F3936" s="429" t="s">
        <v>13665</v>
      </c>
      <c r="G3936" s="430">
        <v>98616</v>
      </c>
      <c r="H3936" s="431" t="s">
        <v>13677</v>
      </c>
      <c r="I3936" s="430" t="s">
        <v>121</v>
      </c>
      <c r="J3936" s="396"/>
      <c r="K3936" s="432">
        <v>251.69</v>
      </c>
      <c r="L3936" s="396" t="s">
        <v>147</v>
      </c>
    </row>
    <row r="3937" spans="1:12">
      <c r="A3937" s="396"/>
      <c r="B3937" s="396"/>
      <c r="C3937" s="396"/>
      <c r="D3937" s="396" t="s">
        <v>1303</v>
      </c>
      <c r="E3937" s="397" t="s">
        <v>145</v>
      </c>
      <c r="F3937" s="429" t="s">
        <v>13665</v>
      </c>
      <c r="G3937" s="430">
        <v>98619</v>
      </c>
      <c r="H3937" s="431" t="s">
        <v>13678</v>
      </c>
      <c r="I3937" s="430" t="s">
        <v>121</v>
      </c>
      <c r="J3937" s="396"/>
      <c r="K3937" s="432">
        <v>277.13</v>
      </c>
      <c r="L3937" s="396" t="s">
        <v>147</v>
      </c>
    </row>
    <row r="3938" spans="1:12">
      <c r="A3938" s="396"/>
      <c r="B3938" s="396"/>
      <c r="C3938" s="396"/>
      <c r="D3938" s="396" t="s">
        <v>1303</v>
      </c>
      <c r="E3938" s="397" t="s">
        <v>145</v>
      </c>
      <c r="F3938" s="429" t="s">
        <v>13665</v>
      </c>
      <c r="G3938" s="430">
        <v>98622</v>
      </c>
      <c r="H3938" s="431" t="s">
        <v>13679</v>
      </c>
      <c r="I3938" s="430" t="s">
        <v>121</v>
      </c>
      <c r="J3938" s="396"/>
      <c r="K3938" s="432">
        <v>425.94</v>
      </c>
      <c r="L3938" s="396" t="s">
        <v>147</v>
      </c>
    </row>
    <row r="3939" spans="1:12">
      <c r="A3939" s="396"/>
      <c r="B3939" s="396"/>
      <c r="C3939" s="396"/>
      <c r="D3939" s="396" t="s">
        <v>1415</v>
      </c>
      <c r="E3939" s="397" t="s">
        <v>145</v>
      </c>
      <c r="F3939" s="429" t="s">
        <v>13949</v>
      </c>
      <c r="G3939" s="430">
        <v>98625</v>
      </c>
      <c r="H3939" s="431" t="s">
        <v>13680</v>
      </c>
      <c r="I3939" s="430" t="s">
        <v>121</v>
      </c>
      <c r="J3939" s="396"/>
      <c r="K3939" s="432">
        <v>450.92</v>
      </c>
      <c r="L3939" s="396" t="s">
        <v>147</v>
      </c>
    </row>
    <row r="3940" spans="1:12">
      <c r="A3940" s="396"/>
      <c r="B3940" s="396"/>
      <c r="C3940" s="396"/>
      <c r="D3940" s="396" t="s">
        <v>1415</v>
      </c>
      <c r="E3940" s="397" t="s">
        <v>145</v>
      </c>
      <c r="F3940" s="429" t="s">
        <v>13949</v>
      </c>
      <c r="G3940" s="430">
        <v>105918</v>
      </c>
      <c r="H3940" s="431" t="s">
        <v>13681</v>
      </c>
      <c r="I3940" s="430" t="s">
        <v>121</v>
      </c>
      <c r="J3940" s="396"/>
      <c r="K3940" s="432">
        <v>0</v>
      </c>
      <c r="L3940" s="396" t="s">
        <v>147</v>
      </c>
    </row>
    <row r="3941" spans="1:12">
      <c r="A3941" s="396"/>
      <c r="B3941" s="396"/>
      <c r="C3941" s="396"/>
      <c r="D3941" s="396" t="s">
        <v>1415</v>
      </c>
      <c r="E3941" s="397" t="s">
        <v>145</v>
      </c>
      <c r="F3941" s="429" t="s">
        <v>13949</v>
      </c>
      <c r="G3941" s="430">
        <v>98631</v>
      </c>
      <c r="H3941" s="431" t="s">
        <v>13682</v>
      </c>
      <c r="I3941" s="430" t="s">
        <v>121</v>
      </c>
      <c r="J3941" s="396"/>
      <c r="K3941" s="432">
        <v>0</v>
      </c>
      <c r="L3941" s="396" t="s">
        <v>147</v>
      </c>
    </row>
    <row r="3942" spans="1:12">
      <c r="A3942" s="396"/>
      <c r="B3942" s="396"/>
      <c r="C3942" s="396"/>
      <c r="D3942" s="396" t="s">
        <v>1415</v>
      </c>
      <c r="E3942" s="397" t="s">
        <v>145</v>
      </c>
      <c r="F3942" s="429" t="s">
        <v>13949</v>
      </c>
      <c r="G3942" s="430">
        <v>98637</v>
      </c>
      <c r="H3942" s="431" t="s">
        <v>13683</v>
      </c>
      <c r="I3942" s="430" t="s">
        <v>1164</v>
      </c>
      <c r="J3942" s="396"/>
      <c r="K3942" s="432">
        <v>0</v>
      </c>
      <c r="L3942" s="396" t="s">
        <v>147</v>
      </c>
    </row>
    <row r="3943" spans="1:12">
      <c r="A3943" s="396"/>
      <c r="B3943" s="396"/>
      <c r="C3943" s="396"/>
      <c r="D3943" s="396" t="s">
        <v>1415</v>
      </c>
      <c r="E3943" s="397" t="s">
        <v>145</v>
      </c>
      <c r="F3943" s="429" t="s">
        <v>13949</v>
      </c>
      <c r="G3943" s="430">
        <v>98641</v>
      </c>
      <c r="H3943" s="431" t="s">
        <v>13684</v>
      </c>
      <c r="I3943" s="430" t="s">
        <v>1164</v>
      </c>
      <c r="J3943" s="396"/>
      <c r="K3943" s="432">
        <v>0</v>
      </c>
      <c r="L3943" s="396" t="s">
        <v>147</v>
      </c>
    </row>
    <row r="3944" spans="1:12">
      <c r="A3944" s="396"/>
      <c r="B3944" s="396"/>
      <c r="C3944" s="396"/>
      <c r="D3944" s="396" t="s">
        <v>1415</v>
      </c>
      <c r="E3944" s="397" t="s">
        <v>145</v>
      </c>
      <c r="F3944" s="429" t="s">
        <v>13949</v>
      </c>
      <c r="G3944" s="430">
        <v>98645</v>
      </c>
      <c r="H3944" s="431" t="s">
        <v>13685</v>
      </c>
      <c r="I3944" s="430" t="s">
        <v>1164</v>
      </c>
      <c r="J3944" s="396"/>
      <c r="K3944" s="432">
        <v>0</v>
      </c>
      <c r="L3944" s="396" t="s">
        <v>147</v>
      </c>
    </row>
    <row r="3945" spans="1:12">
      <c r="A3945" s="396"/>
      <c r="B3945" s="396"/>
      <c r="C3945" s="396"/>
      <c r="D3945" s="396" t="s">
        <v>1415</v>
      </c>
      <c r="E3945" s="397" t="s">
        <v>145</v>
      </c>
      <c r="F3945" s="429" t="s">
        <v>13949</v>
      </c>
      <c r="G3945" s="430">
        <v>98649</v>
      </c>
      <c r="H3945" s="431" t="s">
        <v>13686</v>
      </c>
      <c r="I3945" s="430" t="s">
        <v>1164</v>
      </c>
      <c r="J3945" s="396"/>
      <c r="K3945" s="432">
        <v>0</v>
      </c>
      <c r="L3945" s="396" t="s">
        <v>147</v>
      </c>
    </row>
    <row r="3946" spans="1:12">
      <c r="A3946" s="396"/>
      <c r="B3946" s="396"/>
      <c r="C3946" s="396"/>
      <c r="D3946" s="396" t="s">
        <v>1415</v>
      </c>
      <c r="E3946" s="397" t="s">
        <v>145</v>
      </c>
      <c r="F3946" s="429" t="s">
        <v>13949</v>
      </c>
      <c r="G3946" s="430">
        <v>98653</v>
      </c>
      <c r="H3946" s="431" t="s">
        <v>13687</v>
      </c>
      <c r="I3946" s="430" t="s">
        <v>1164</v>
      </c>
      <c r="J3946" s="396"/>
      <c r="K3946" s="432">
        <v>0</v>
      </c>
      <c r="L3946" s="396" t="s">
        <v>147</v>
      </c>
    </row>
    <row r="3947" spans="1:12">
      <c r="A3947" s="396"/>
      <c r="B3947" s="396"/>
      <c r="C3947" s="396"/>
      <c r="D3947" s="396" t="s">
        <v>1415</v>
      </c>
      <c r="E3947" s="397" t="s">
        <v>145</v>
      </c>
      <c r="F3947" s="429" t="s">
        <v>13949</v>
      </c>
      <c r="G3947" s="430">
        <v>98657</v>
      </c>
      <c r="H3947" s="431" t="s">
        <v>13688</v>
      </c>
      <c r="I3947" s="430" t="s">
        <v>146</v>
      </c>
      <c r="J3947" s="396"/>
      <c r="K3947" s="432">
        <v>653.22</v>
      </c>
      <c r="L3947" s="396" t="s">
        <v>147</v>
      </c>
    </row>
    <row r="3948" spans="1:12">
      <c r="A3948" s="396"/>
      <c r="B3948" s="396"/>
      <c r="C3948" s="396"/>
      <c r="D3948" s="396" t="s">
        <v>1415</v>
      </c>
      <c r="E3948" s="397" t="s">
        <v>145</v>
      </c>
      <c r="F3948" s="429" t="s">
        <v>13949</v>
      </c>
      <c r="G3948" s="430">
        <v>100344</v>
      </c>
      <c r="H3948" s="431" t="s">
        <v>7733</v>
      </c>
      <c r="I3948" s="430" t="s">
        <v>1156</v>
      </c>
      <c r="J3948" s="396"/>
      <c r="K3948" s="432">
        <v>11.32</v>
      </c>
      <c r="L3948" s="396" t="s">
        <v>147</v>
      </c>
    </row>
    <row r="3949" spans="1:12">
      <c r="A3949" s="396"/>
      <c r="B3949" s="396"/>
      <c r="C3949" s="396"/>
      <c r="D3949" s="396" t="s">
        <v>276</v>
      </c>
      <c r="E3949" s="397" t="s">
        <v>145</v>
      </c>
      <c r="F3949" s="429" t="s">
        <v>13665</v>
      </c>
      <c r="G3949" s="430">
        <v>100345</v>
      </c>
      <c r="H3949" s="431" t="s">
        <v>7734</v>
      </c>
      <c r="I3949" s="430" t="s">
        <v>1156</v>
      </c>
      <c r="J3949" s="396"/>
      <c r="K3949" s="432">
        <v>8.9</v>
      </c>
      <c r="L3949" s="396" t="s">
        <v>147</v>
      </c>
    </row>
    <row r="3950" spans="1:12">
      <c r="A3950" s="396"/>
      <c r="B3950" s="396"/>
      <c r="C3950" s="396"/>
      <c r="D3950" s="396" t="s">
        <v>3585</v>
      </c>
      <c r="E3950" s="397" t="s">
        <v>145</v>
      </c>
      <c r="F3950" s="429" t="s">
        <v>13665</v>
      </c>
      <c r="G3950" s="430">
        <v>100346</v>
      </c>
      <c r="H3950" s="431" t="s">
        <v>7735</v>
      </c>
      <c r="I3950" s="430" t="s">
        <v>1156</v>
      </c>
      <c r="J3950" s="396"/>
      <c r="K3950" s="432">
        <v>8.5399999999999991</v>
      </c>
      <c r="L3950" s="396" t="s">
        <v>147</v>
      </c>
    </row>
    <row r="3951" spans="1:12">
      <c r="A3951" s="396"/>
      <c r="B3951" s="396"/>
      <c r="C3951" s="396"/>
      <c r="D3951" s="396" t="s">
        <v>3585</v>
      </c>
      <c r="E3951" s="397" t="s">
        <v>145</v>
      </c>
      <c r="F3951" s="429" t="s">
        <v>13665</v>
      </c>
      <c r="G3951" s="430">
        <v>100347</v>
      </c>
      <c r="H3951" s="431" t="s">
        <v>7736</v>
      </c>
      <c r="I3951" s="430" t="s">
        <v>1156</v>
      </c>
      <c r="J3951" s="396"/>
      <c r="K3951" s="432">
        <v>9.61</v>
      </c>
      <c r="L3951" s="396" t="s">
        <v>147</v>
      </c>
    </row>
    <row r="3952" spans="1:12">
      <c r="A3952" s="396"/>
      <c r="B3952" s="396"/>
      <c r="C3952" s="396"/>
      <c r="D3952" s="396" t="s">
        <v>3585</v>
      </c>
      <c r="E3952" s="397" t="s">
        <v>145</v>
      </c>
      <c r="F3952" s="429" t="s">
        <v>13665</v>
      </c>
      <c r="G3952" s="430">
        <v>100348</v>
      </c>
      <c r="H3952" s="431" t="s">
        <v>7737</v>
      </c>
      <c r="I3952" s="430" t="s">
        <v>1156</v>
      </c>
      <c r="J3952" s="396"/>
      <c r="K3952" s="432">
        <v>9.4499999999999993</v>
      </c>
      <c r="L3952" s="396" t="s">
        <v>147</v>
      </c>
    </row>
    <row r="3953" spans="1:12">
      <c r="A3953" s="396"/>
      <c r="B3953" s="396"/>
      <c r="C3953" s="396"/>
      <c r="D3953" s="396" t="s">
        <v>3585</v>
      </c>
      <c r="E3953" s="397" t="s">
        <v>145</v>
      </c>
      <c r="F3953" s="429" t="s">
        <v>13665</v>
      </c>
      <c r="G3953" s="430">
        <v>100342</v>
      </c>
      <c r="H3953" s="431" t="s">
        <v>7731</v>
      </c>
      <c r="I3953" s="430" t="s">
        <v>1156</v>
      </c>
      <c r="J3953" s="396"/>
      <c r="K3953" s="432">
        <v>15.32</v>
      </c>
      <c r="L3953" s="396" t="s">
        <v>147</v>
      </c>
    </row>
    <row r="3954" spans="1:12">
      <c r="A3954" s="396"/>
      <c r="B3954" s="396"/>
      <c r="C3954" s="396"/>
      <c r="D3954" s="396" t="s">
        <v>2326</v>
      </c>
      <c r="E3954" s="397" t="s">
        <v>145</v>
      </c>
      <c r="F3954" s="429" t="s">
        <v>13272</v>
      </c>
      <c r="G3954" s="430">
        <v>100343</v>
      </c>
      <c r="H3954" s="431" t="s">
        <v>7732</v>
      </c>
      <c r="I3954" s="430" t="s">
        <v>1156</v>
      </c>
      <c r="J3954" s="396"/>
      <c r="K3954" s="432">
        <v>13.65</v>
      </c>
      <c r="L3954" s="396" t="s">
        <v>147</v>
      </c>
    </row>
    <row r="3955" spans="1:12">
      <c r="A3955" s="396"/>
      <c r="B3955" s="396"/>
      <c r="C3955" s="396"/>
      <c r="D3955" s="396" t="s">
        <v>2326</v>
      </c>
      <c r="E3955" s="397" t="s">
        <v>145</v>
      </c>
      <c r="F3955" s="429" t="s">
        <v>13272</v>
      </c>
      <c r="G3955" s="430">
        <v>100349</v>
      </c>
      <c r="H3955" s="431" t="s">
        <v>7738</v>
      </c>
      <c r="I3955" s="430" t="s">
        <v>1164</v>
      </c>
      <c r="J3955" s="396"/>
      <c r="K3955" s="432">
        <v>688.07</v>
      </c>
      <c r="L3955" s="396" t="s">
        <v>147</v>
      </c>
    </row>
    <row r="3956" spans="1:12">
      <c r="A3956" s="396"/>
      <c r="B3956" s="396"/>
      <c r="C3956" s="396"/>
      <c r="D3956" s="396" t="s">
        <v>543</v>
      </c>
      <c r="E3956" s="397" t="s">
        <v>145</v>
      </c>
      <c r="F3956" s="429" t="s">
        <v>12976</v>
      </c>
      <c r="G3956" s="430">
        <v>100336</v>
      </c>
      <c r="H3956" s="431" t="s">
        <v>13690</v>
      </c>
      <c r="I3956" s="430" t="s">
        <v>121</v>
      </c>
      <c r="J3956" s="396"/>
      <c r="K3956" s="432">
        <v>0</v>
      </c>
      <c r="L3956" s="396" t="s">
        <v>147</v>
      </c>
    </row>
    <row r="3957" spans="1:12">
      <c r="A3957" s="396"/>
      <c r="B3957" s="396"/>
      <c r="C3957" s="396"/>
      <c r="D3957" s="396" t="s">
        <v>543</v>
      </c>
      <c r="E3957" s="397" t="s">
        <v>145</v>
      </c>
      <c r="F3957" s="429" t="s">
        <v>12976</v>
      </c>
      <c r="G3957" s="430">
        <v>100337</v>
      </c>
      <c r="H3957" s="431" t="s">
        <v>13691</v>
      </c>
      <c r="I3957" s="430" t="s">
        <v>121</v>
      </c>
      <c r="J3957" s="396"/>
      <c r="K3957" s="432">
        <v>0</v>
      </c>
      <c r="L3957" s="396" t="s">
        <v>147</v>
      </c>
    </row>
    <row r="3958" spans="1:12">
      <c r="A3958" s="396"/>
      <c r="B3958" s="396"/>
      <c r="C3958" s="396"/>
      <c r="D3958" s="396" t="s">
        <v>2326</v>
      </c>
      <c r="E3958" s="397" t="s">
        <v>145</v>
      </c>
      <c r="F3958" s="429" t="s">
        <v>13086</v>
      </c>
      <c r="G3958" s="430">
        <v>100339</v>
      </c>
      <c r="H3958" s="431" t="s">
        <v>13692</v>
      </c>
      <c r="I3958" s="430" t="s">
        <v>121</v>
      </c>
      <c r="J3958" s="396"/>
      <c r="K3958" s="432">
        <v>0</v>
      </c>
      <c r="L3958" s="396" t="s">
        <v>147</v>
      </c>
    </row>
    <row r="3959" spans="1:12">
      <c r="A3959" s="396"/>
      <c r="B3959" s="396"/>
      <c r="C3959" s="396"/>
      <c r="D3959" s="396" t="s">
        <v>2326</v>
      </c>
      <c r="E3959" s="397" t="s">
        <v>145</v>
      </c>
      <c r="F3959" s="429" t="s">
        <v>13086</v>
      </c>
      <c r="G3959" s="430">
        <v>100340</v>
      </c>
      <c r="H3959" s="431" t="s">
        <v>13693</v>
      </c>
      <c r="I3959" s="430" t="s">
        <v>121</v>
      </c>
      <c r="J3959" s="396"/>
      <c r="K3959" s="432">
        <v>0</v>
      </c>
      <c r="L3959" s="396" t="s">
        <v>147</v>
      </c>
    </row>
    <row r="3960" spans="1:12">
      <c r="A3960" s="396"/>
      <c r="B3960" s="396"/>
      <c r="C3960" s="396"/>
      <c r="D3960" s="396" t="s">
        <v>2326</v>
      </c>
      <c r="E3960" s="397" t="s">
        <v>145</v>
      </c>
      <c r="F3960" s="429" t="s">
        <v>13086</v>
      </c>
      <c r="G3960" s="430">
        <v>105805</v>
      </c>
      <c r="H3960" s="431" t="s">
        <v>13694</v>
      </c>
      <c r="I3960" s="430" t="s">
        <v>121</v>
      </c>
      <c r="J3960" s="396"/>
      <c r="K3960" s="432">
        <v>882.54</v>
      </c>
      <c r="L3960" s="396" t="s">
        <v>147</v>
      </c>
    </row>
    <row r="3961" spans="1:12">
      <c r="A3961" s="396"/>
      <c r="B3961" s="396"/>
      <c r="C3961" s="396"/>
      <c r="D3961" s="396" t="s">
        <v>2326</v>
      </c>
      <c r="E3961" s="397" t="s">
        <v>145</v>
      </c>
      <c r="F3961" s="429" t="s">
        <v>13086</v>
      </c>
      <c r="G3961" s="430">
        <v>105806</v>
      </c>
      <c r="H3961" s="431" t="s">
        <v>13695</v>
      </c>
      <c r="I3961" s="430" t="s">
        <v>121</v>
      </c>
      <c r="J3961" s="396"/>
      <c r="K3961" s="432">
        <v>569.71</v>
      </c>
      <c r="L3961" s="396" t="s">
        <v>147</v>
      </c>
    </row>
    <row r="3962" spans="1:12">
      <c r="A3962" s="396"/>
      <c r="B3962" s="396"/>
      <c r="C3962" s="396"/>
      <c r="D3962" s="396" t="s">
        <v>2002</v>
      </c>
      <c r="E3962" s="397" t="s">
        <v>145</v>
      </c>
      <c r="F3962" s="429" t="s">
        <v>13849</v>
      </c>
      <c r="G3962" s="430">
        <v>105807</v>
      </c>
      <c r="H3962" s="431" t="s">
        <v>13696</v>
      </c>
      <c r="I3962" s="430" t="s">
        <v>121</v>
      </c>
      <c r="J3962" s="396"/>
      <c r="K3962" s="432">
        <v>711.43</v>
      </c>
      <c r="L3962" s="396" t="s">
        <v>147</v>
      </c>
    </row>
    <row r="3963" spans="1:12">
      <c r="A3963" s="396"/>
      <c r="B3963" s="396"/>
      <c r="C3963" s="396"/>
      <c r="D3963" s="396" t="s">
        <v>1472</v>
      </c>
      <c r="E3963" s="397" t="s">
        <v>145</v>
      </c>
      <c r="F3963" s="429" t="s">
        <v>13731</v>
      </c>
      <c r="G3963" s="430">
        <v>105808</v>
      </c>
      <c r="H3963" s="431" t="s">
        <v>13697</v>
      </c>
      <c r="I3963" s="430" t="s">
        <v>121</v>
      </c>
      <c r="J3963" s="396"/>
      <c r="K3963" s="432">
        <v>476.81</v>
      </c>
      <c r="L3963" s="396" t="s">
        <v>147</v>
      </c>
    </row>
    <row r="3964" spans="1:12">
      <c r="A3964" s="396"/>
      <c r="B3964" s="396"/>
      <c r="C3964" s="396"/>
      <c r="D3964" s="396" t="s">
        <v>1415</v>
      </c>
      <c r="E3964" s="397" t="s">
        <v>145</v>
      </c>
      <c r="F3964" s="429" t="s">
        <v>13731</v>
      </c>
      <c r="G3964" s="430">
        <v>100341</v>
      </c>
      <c r="H3964" s="431" t="s">
        <v>7730</v>
      </c>
      <c r="I3964" s="430" t="s">
        <v>121</v>
      </c>
      <c r="J3964" s="396"/>
      <c r="K3964" s="432">
        <v>35.840000000000003</v>
      </c>
      <c r="L3964" s="396" t="s">
        <v>147</v>
      </c>
    </row>
    <row r="3965" spans="1:12">
      <c r="A3965" s="396"/>
      <c r="B3965" s="396"/>
      <c r="C3965" s="396"/>
      <c r="D3965" s="396" t="s">
        <v>3505</v>
      </c>
      <c r="E3965" s="397" t="s">
        <v>145</v>
      </c>
      <c r="F3965" s="429" t="s">
        <v>13589</v>
      </c>
      <c r="G3965" s="430">
        <v>100351</v>
      </c>
      <c r="H3965" s="431" t="s">
        <v>13698</v>
      </c>
      <c r="I3965" s="430" t="s">
        <v>121</v>
      </c>
      <c r="J3965" s="396"/>
      <c r="K3965" s="432">
        <v>0</v>
      </c>
      <c r="L3965" s="396" t="s">
        <v>147</v>
      </c>
    </row>
    <row r="3966" spans="1:12">
      <c r="A3966" s="396"/>
      <c r="B3966" s="396"/>
      <c r="C3966" s="396"/>
      <c r="D3966" s="396" t="s">
        <v>3505</v>
      </c>
      <c r="E3966" s="397" t="s">
        <v>145</v>
      </c>
      <c r="F3966" s="429" t="s">
        <v>13589</v>
      </c>
      <c r="G3966" s="430">
        <v>100353</v>
      </c>
      <c r="H3966" s="431" t="s">
        <v>13699</v>
      </c>
      <c r="I3966" s="430" t="s">
        <v>121</v>
      </c>
      <c r="J3966" s="396"/>
      <c r="K3966" s="432">
        <v>0</v>
      </c>
      <c r="L3966" s="396" t="s">
        <v>147</v>
      </c>
    </row>
    <row r="3967" spans="1:12">
      <c r="A3967" s="396"/>
      <c r="B3967" s="396"/>
      <c r="C3967" s="396"/>
      <c r="D3967" s="396" t="s">
        <v>3505</v>
      </c>
      <c r="E3967" s="397" t="s">
        <v>145</v>
      </c>
      <c r="F3967" s="429" t="s">
        <v>13589</v>
      </c>
      <c r="G3967" s="430">
        <v>100350</v>
      </c>
      <c r="H3967" s="431" t="s">
        <v>13700</v>
      </c>
      <c r="I3967" s="430" t="s">
        <v>121</v>
      </c>
      <c r="J3967" s="396"/>
      <c r="K3967" s="432">
        <v>0</v>
      </c>
      <c r="L3967" s="396" t="s">
        <v>147</v>
      </c>
    </row>
    <row r="3968" spans="1:12">
      <c r="A3968" s="396"/>
      <c r="B3968" s="396"/>
      <c r="C3968" s="396"/>
      <c r="D3968" s="396" t="s">
        <v>543</v>
      </c>
      <c r="E3968" s="397" t="s">
        <v>145</v>
      </c>
      <c r="F3968" s="429" t="s">
        <v>12976</v>
      </c>
      <c r="G3968" s="430">
        <v>105043</v>
      </c>
      <c r="H3968" s="431" t="s">
        <v>13702</v>
      </c>
      <c r="I3968" s="430" t="s">
        <v>146</v>
      </c>
      <c r="J3968" s="396"/>
      <c r="K3968" s="432">
        <v>0</v>
      </c>
      <c r="L3968" s="396" t="s">
        <v>147</v>
      </c>
    </row>
    <row r="3969" spans="1:12">
      <c r="A3969" s="396"/>
      <c r="B3969" s="396"/>
      <c r="C3969" s="396"/>
      <c r="D3969" s="396" t="s">
        <v>543</v>
      </c>
      <c r="E3969" s="397" t="s">
        <v>145</v>
      </c>
      <c r="F3969" s="429" t="s">
        <v>12976</v>
      </c>
      <c r="G3969" s="430">
        <v>105047</v>
      </c>
      <c r="H3969" s="431" t="s">
        <v>13703</v>
      </c>
      <c r="I3969" s="430" t="s">
        <v>146</v>
      </c>
      <c r="J3969" s="396"/>
      <c r="K3969" s="432">
        <v>0</v>
      </c>
      <c r="L3969" s="396" t="s">
        <v>147</v>
      </c>
    </row>
    <row r="3970" spans="1:12">
      <c r="A3970" s="396"/>
      <c r="B3970" s="396"/>
      <c r="C3970" s="396"/>
      <c r="D3970" s="396" t="s">
        <v>2326</v>
      </c>
      <c r="E3970" s="397" t="s">
        <v>145</v>
      </c>
      <c r="F3970" s="429" t="s">
        <v>13086</v>
      </c>
      <c r="G3970" s="430">
        <v>105044</v>
      </c>
      <c r="H3970" s="431" t="s">
        <v>13704</v>
      </c>
      <c r="I3970" s="430" t="s">
        <v>146</v>
      </c>
      <c r="J3970" s="396"/>
      <c r="K3970" s="432">
        <v>0</v>
      </c>
      <c r="L3970" s="396" t="s">
        <v>147</v>
      </c>
    </row>
    <row r="3971" spans="1:12">
      <c r="A3971" s="396"/>
      <c r="B3971" s="396"/>
      <c r="C3971" s="396"/>
      <c r="D3971" s="396" t="s">
        <v>2326</v>
      </c>
      <c r="E3971" s="397" t="s">
        <v>145</v>
      </c>
      <c r="F3971" s="429" t="s">
        <v>13086</v>
      </c>
      <c r="G3971" s="430">
        <v>105094</v>
      </c>
      <c r="H3971" s="431" t="s">
        <v>13705</v>
      </c>
      <c r="I3971" s="430" t="s">
        <v>146</v>
      </c>
      <c r="J3971" s="396"/>
      <c r="K3971" s="432">
        <v>0</v>
      </c>
      <c r="L3971" s="396" t="s">
        <v>147</v>
      </c>
    </row>
    <row r="3972" spans="1:12">
      <c r="A3972" s="396"/>
      <c r="B3972" s="396"/>
      <c r="C3972" s="396"/>
      <c r="D3972" s="396" t="s">
        <v>2326</v>
      </c>
      <c r="E3972" s="397" t="s">
        <v>145</v>
      </c>
      <c r="F3972" s="429" t="s">
        <v>13086</v>
      </c>
      <c r="G3972" s="430">
        <v>105096</v>
      </c>
      <c r="H3972" s="431" t="s">
        <v>13706</v>
      </c>
      <c r="I3972" s="430" t="s">
        <v>146</v>
      </c>
      <c r="J3972" s="396"/>
      <c r="K3972" s="432">
        <v>0</v>
      </c>
      <c r="L3972" s="396" t="s">
        <v>147</v>
      </c>
    </row>
    <row r="3973" spans="1:12">
      <c r="A3973" s="396"/>
      <c r="B3973" s="396"/>
      <c r="C3973" s="396"/>
      <c r="D3973" s="396" t="s">
        <v>2326</v>
      </c>
      <c r="E3973" s="397" t="s">
        <v>145</v>
      </c>
      <c r="F3973" s="429" t="s">
        <v>13086</v>
      </c>
      <c r="G3973" s="430">
        <v>105048</v>
      </c>
      <c r="H3973" s="431" t="s">
        <v>13707</v>
      </c>
      <c r="I3973" s="430" t="s">
        <v>146</v>
      </c>
      <c r="J3973" s="396"/>
      <c r="K3973" s="432">
        <v>0</v>
      </c>
      <c r="L3973" s="396" t="s">
        <v>147</v>
      </c>
    </row>
    <row r="3974" spans="1:12">
      <c r="A3974" s="396"/>
      <c r="B3974" s="396"/>
      <c r="C3974" s="396"/>
      <c r="D3974" s="396" t="s">
        <v>543</v>
      </c>
      <c r="E3974" s="397" t="s">
        <v>145</v>
      </c>
      <c r="F3974" s="429" t="s">
        <v>12976</v>
      </c>
      <c r="G3974" s="430">
        <v>105097</v>
      </c>
      <c r="H3974" s="431" t="s">
        <v>13708</v>
      </c>
      <c r="I3974" s="430" t="s">
        <v>146</v>
      </c>
      <c r="J3974" s="396"/>
      <c r="K3974" s="432">
        <v>0</v>
      </c>
      <c r="L3974" s="396" t="s">
        <v>147</v>
      </c>
    </row>
    <row r="3975" spans="1:12">
      <c r="A3975" s="396"/>
      <c r="B3975" s="396"/>
      <c r="C3975" s="396"/>
      <c r="D3975" s="396" t="s">
        <v>411</v>
      </c>
      <c r="E3975" s="397" t="s">
        <v>145</v>
      </c>
      <c r="F3975" s="429" t="s">
        <v>12976</v>
      </c>
      <c r="G3975" s="430">
        <v>105049</v>
      </c>
      <c r="H3975" s="431" t="s">
        <v>13709</v>
      </c>
      <c r="I3975" s="430" t="s">
        <v>146</v>
      </c>
      <c r="J3975" s="396"/>
      <c r="K3975" s="432">
        <v>0</v>
      </c>
      <c r="L3975" s="396" t="s">
        <v>147</v>
      </c>
    </row>
    <row r="3976" spans="1:12">
      <c r="A3976" s="396"/>
      <c r="B3976" s="396"/>
      <c r="C3976" s="396"/>
      <c r="D3976" s="396" t="s">
        <v>2326</v>
      </c>
      <c r="E3976" s="397" t="s">
        <v>145</v>
      </c>
      <c r="F3976" s="429" t="s">
        <v>13086</v>
      </c>
      <c r="G3976" s="430">
        <v>105051</v>
      </c>
      <c r="H3976" s="431" t="s">
        <v>13710</v>
      </c>
      <c r="I3976" s="430" t="s">
        <v>146</v>
      </c>
      <c r="J3976" s="396"/>
      <c r="K3976" s="432">
        <v>0</v>
      </c>
      <c r="L3976" s="396" t="s">
        <v>147</v>
      </c>
    </row>
    <row r="3977" spans="1:12">
      <c r="A3977" s="396"/>
      <c r="B3977" s="396"/>
      <c r="C3977" s="396"/>
      <c r="D3977" s="396" t="s">
        <v>2326</v>
      </c>
      <c r="E3977" s="397" t="s">
        <v>145</v>
      </c>
      <c r="F3977" s="429" t="s">
        <v>13086</v>
      </c>
      <c r="G3977" s="430">
        <v>105054</v>
      </c>
      <c r="H3977" s="431" t="s">
        <v>13711</v>
      </c>
      <c r="I3977" s="430" t="s">
        <v>146</v>
      </c>
      <c r="J3977" s="396"/>
      <c r="K3977" s="432">
        <v>0</v>
      </c>
      <c r="L3977" s="396" t="s">
        <v>147</v>
      </c>
    </row>
    <row r="3978" spans="1:12">
      <c r="A3978" s="396"/>
      <c r="B3978" s="396"/>
      <c r="C3978" s="396"/>
      <c r="D3978" s="396" t="s">
        <v>2326</v>
      </c>
      <c r="E3978" s="397" t="s">
        <v>145</v>
      </c>
      <c r="F3978" s="429" t="s">
        <v>13086</v>
      </c>
      <c r="G3978" s="430">
        <v>105052</v>
      </c>
      <c r="H3978" s="431" t="s">
        <v>13712</v>
      </c>
      <c r="I3978" s="430" t="s">
        <v>146</v>
      </c>
      <c r="J3978" s="396"/>
      <c r="K3978" s="432">
        <v>0</v>
      </c>
      <c r="L3978" s="396" t="s">
        <v>147</v>
      </c>
    </row>
    <row r="3979" spans="1:12">
      <c r="A3979" s="396"/>
      <c r="B3979" s="396"/>
      <c r="C3979" s="396"/>
      <c r="D3979" s="396" t="s">
        <v>2326</v>
      </c>
      <c r="E3979" s="397" t="s">
        <v>145</v>
      </c>
      <c r="F3979" s="429" t="s">
        <v>13086</v>
      </c>
      <c r="G3979" s="430">
        <v>105055</v>
      </c>
      <c r="H3979" s="431" t="s">
        <v>13713</v>
      </c>
      <c r="I3979" s="430" t="s">
        <v>146</v>
      </c>
      <c r="J3979" s="396"/>
      <c r="K3979" s="432">
        <v>0</v>
      </c>
      <c r="L3979" s="396" t="s">
        <v>147</v>
      </c>
    </row>
    <row r="3980" spans="1:12">
      <c r="A3980" s="396"/>
      <c r="B3980" s="396"/>
      <c r="C3980" s="396"/>
      <c r="D3980" s="396" t="s">
        <v>277</v>
      </c>
      <c r="E3980" s="397" t="s">
        <v>145</v>
      </c>
      <c r="F3980" s="429" t="s">
        <v>12976</v>
      </c>
      <c r="G3980" s="430">
        <v>105065</v>
      </c>
      <c r="H3980" s="431" t="s">
        <v>13714</v>
      </c>
      <c r="I3980" s="430" t="s">
        <v>146</v>
      </c>
      <c r="J3980" s="396"/>
      <c r="K3980" s="432">
        <v>0</v>
      </c>
      <c r="L3980" s="396" t="s">
        <v>147</v>
      </c>
    </row>
    <row r="3981" spans="1:12">
      <c r="A3981" s="396"/>
      <c r="B3981" s="396"/>
      <c r="C3981" s="396"/>
      <c r="D3981" s="396" t="s">
        <v>543</v>
      </c>
      <c r="E3981" s="397" t="s">
        <v>145</v>
      </c>
      <c r="F3981" s="429" t="s">
        <v>12976</v>
      </c>
      <c r="G3981" s="430">
        <v>105059</v>
      </c>
      <c r="H3981" s="431" t="s">
        <v>13715</v>
      </c>
      <c r="I3981" s="430" t="s">
        <v>146</v>
      </c>
      <c r="J3981" s="396"/>
      <c r="K3981" s="432">
        <v>0</v>
      </c>
      <c r="L3981" s="396" t="s">
        <v>147</v>
      </c>
    </row>
    <row r="3982" spans="1:12">
      <c r="A3982" s="396"/>
      <c r="B3982" s="396"/>
      <c r="C3982" s="396"/>
      <c r="D3982" s="396" t="s">
        <v>2326</v>
      </c>
      <c r="E3982" s="397" t="s">
        <v>145</v>
      </c>
      <c r="F3982" s="429" t="s">
        <v>13086</v>
      </c>
      <c r="G3982" s="430">
        <v>105057</v>
      </c>
      <c r="H3982" s="431" t="s">
        <v>13716</v>
      </c>
      <c r="I3982" s="430" t="s">
        <v>146</v>
      </c>
      <c r="J3982" s="396"/>
      <c r="K3982" s="432">
        <v>0</v>
      </c>
      <c r="L3982" s="396" t="s">
        <v>147</v>
      </c>
    </row>
    <row r="3983" spans="1:12">
      <c r="A3983" s="396"/>
      <c r="B3983" s="396"/>
      <c r="C3983" s="396"/>
      <c r="D3983" s="396" t="s">
        <v>2326</v>
      </c>
      <c r="E3983" s="397" t="s">
        <v>145</v>
      </c>
      <c r="F3983" s="429" t="s">
        <v>13086</v>
      </c>
      <c r="G3983" s="430">
        <v>105060</v>
      </c>
      <c r="H3983" s="431" t="s">
        <v>13717</v>
      </c>
      <c r="I3983" s="430" t="s">
        <v>146</v>
      </c>
      <c r="J3983" s="396"/>
      <c r="K3983" s="432">
        <v>0</v>
      </c>
      <c r="L3983" s="396" t="s">
        <v>147</v>
      </c>
    </row>
    <row r="3984" spans="1:12">
      <c r="A3984" s="396"/>
      <c r="B3984" s="396"/>
      <c r="C3984" s="396"/>
      <c r="D3984" s="396" t="s">
        <v>2326</v>
      </c>
      <c r="E3984" s="397" t="s">
        <v>145</v>
      </c>
      <c r="F3984" s="429" t="s">
        <v>13086</v>
      </c>
      <c r="G3984" s="430">
        <v>105042</v>
      </c>
      <c r="H3984" s="431" t="s">
        <v>6499</v>
      </c>
      <c r="I3984" s="430" t="s">
        <v>146</v>
      </c>
      <c r="J3984" s="396"/>
      <c r="K3984" s="432">
        <v>64.010000000000005</v>
      </c>
      <c r="L3984" s="396" t="s">
        <v>147</v>
      </c>
    </row>
    <row r="3985" spans="1:12">
      <c r="A3985" s="396"/>
      <c r="B3985" s="396"/>
      <c r="C3985" s="396"/>
      <c r="D3985" s="396" t="s">
        <v>2326</v>
      </c>
      <c r="E3985" s="397" t="s">
        <v>145</v>
      </c>
      <c r="F3985" s="429" t="s">
        <v>13086</v>
      </c>
      <c r="G3985" s="430">
        <v>105046</v>
      </c>
      <c r="H3985" s="431" t="s">
        <v>6501</v>
      </c>
      <c r="I3985" s="430" t="s">
        <v>146</v>
      </c>
      <c r="J3985" s="396"/>
      <c r="K3985" s="432">
        <v>54.31</v>
      </c>
      <c r="L3985" s="396" t="s">
        <v>147</v>
      </c>
    </row>
    <row r="3986" spans="1:12">
      <c r="A3986" s="396"/>
      <c r="B3986" s="396"/>
      <c r="C3986" s="396"/>
      <c r="D3986" s="396" t="s">
        <v>543</v>
      </c>
      <c r="E3986" s="397" t="s">
        <v>145</v>
      </c>
      <c r="F3986" s="429" t="s">
        <v>12976</v>
      </c>
      <c r="G3986" s="430">
        <v>105095</v>
      </c>
      <c r="H3986" s="431" t="s">
        <v>6526</v>
      </c>
      <c r="I3986" s="430" t="s">
        <v>146</v>
      </c>
      <c r="J3986" s="396"/>
      <c r="K3986" s="432">
        <v>96.76</v>
      </c>
      <c r="L3986" s="396" t="s">
        <v>147</v>
      </c>
    </row>
    <row r="3987" spans="1:12">
      <c r="A3987" s="396"/>
      <c r="B3987" s="396"/>
      <c r="C3987" s="396"/>
      <c r="D3987" s="396" t="s">
        <v>543</v>
      </c>
      <c r="E3987" s="397" t="s">
        <v>145</v>
      </c>
      <c r="F3987" s="429" t="s">
        <v>12976</v>
      </c>
      <c r="G3987" s="430">
        <v>105098</v>
      </c>
      <c r="H3987" s="431" t="s">
        <v>6527</v>
      </c>
      <c r="I3987" s="430" t="s">
        <v>146</v>
      </c>
      <c r="J3987" s="396"/>
      <c r="K3987" s="432">
        <v>87.07</v>
      </c>
      <c r="L3987" s="396" t="s">
        <v>147</v>
      </c>
    </row>
    <row r="3988" spans="1:12">
      <c r="A3988" s="396"/>
      <c r="B3988" s="396"/>
      <c r="C3988" s="396"/>
      <c r="D3988" s="396" t="s">
        <v>2326</v>
      </c>
      <c r="E3988" s="397" t="s">
        <v>145</v>
      </c>
      <c r="F3988" s="429" t="s">
        <v>13086</v>
      </c>
      <c r="G3988" s="430">
        <v>105050</v>
      </c>
      <c r="H3988" s="431" t="s">
        <v>6502</v>
      </c>
      <c r="I3988" s="430" t="s">
        <v>146</v>
      </c>
      <c r="J3988" s="396"/>
      <c r="K3988" s="432">
        <v>203.88</v>
      </c>
      <c r="L3988" s="396" t="s">
        <v>147</v>
      </c>
    </row>
    <row r="3989" spans="1:12">
      <c r="A3989" s="396"/>
      <c r="B3989" s="396"/>
      <c r="C3989" s="396"/>
      <c r="D3989" s="396" t="s">
        <v>2326</v>
      </c>
      <c r="E3989" s="397" t="s">
        <v>145</v>
      </c>
      <c r="F3989" s="429" t="s">
        <v>13086</v>
      </c>
      <c r="G3989" s="430">
        <v>105053</v>
      </c>
      <c r="H3989" s="431" t="s">
        <v>6503</v>
      </c>
      <c r="I3989" s="430" t="s">
        <v>146</v>
      </c>
      <c r="J3989" s="396"/>
      <c r="K3989" s="432">
        <v>194.3</v>
      </c>
      <c r="L3989" s="396" t="s">
        <v>147</v>
      </c>
    </row>
    <row r="3990" spans="1:12">
      <c r="A3990" s="396"/>
      <c r="B3990" s="396"/>
      <c r="C3990" s="396"/>
      <c r="D3990" s="396" t="s">
        <v>2326</v>
      </c>
      <c r="E3990" s="397" t="s">
        <v>145</v>
      </c>
      <c r="F3990" s="429" t="s">
        <v>13086</v>
      </c>
      <c r="G3990" s="430">
        <v>105056</v>
      </c>
      <c r="H3990" s="431" t="s">
        <v>6504</v>
      </c>
      <c r="I3990" s="430" t="s">
        <v>146</v>
      </c>
      <c r="J3990" s="396"/>
      <c r="K3990" s="432">
        <v>282.66000000000003</v>
      </c>
      <c r="L3990" s="396" t="s">
        <v>147</v>
      </c>
    </row>
    <row r="3991" spans="1:12">
      <c r="A3991" s="396"/>
      <c r="B3991" s="396"/>
      <c r="C3991" s="396"/>
      <c r="D3991" s="396" t="s">
        <v>2326</v>
      </c>
      <c r="E3991" s="397" t="s">
        <v>145</v>
      </c>
      <c r="F3991" s="429" t="s">
        <v>13086</v>
      </c>
      <c r="G3991" s="430">
        <v>105058</v>
      </c>
      <c r="H3991" s="431" t="s">
        <v>6505</v>
      </c>
      <c r="I3991" s="430" t="s">
        <v>146</v>
      </c>
      <c r="J3991" s="396"/>
      <c r="K3991" s="432">
        <v>273.75</v>
      </c>
      <c r="L3991" s="396" t="s">
        <v>147</v>
      </c>
    </row>
    <row r="3992" spans="1:12">
      <c r="A3992" s="396"/>
      <c r="B3992" s="396"/>
      <c r="C3992" s="396"/>
      <c r="D3992" s="396" t="s">
        <v>3467</v>
      </c>
      <c r="E3992" s="397" t="s">
        <v>145</v>
      </c>
      <c r="F3992" s="429" t="s">
        <v>13086</v>
      </c>
      <c r="G3992" s="430">
        <v>105062</v>
      </c>
      <c r="H3992" s="431" t="s">
        <v>13718</v>
      </c>
      <c r="I3992" s="430" t="s">
        <v>146</v>
      </c>
      <c r="J3992" s="396"/>
      <c r="K3992" s="432">
        <v>0</v>
      </c>
      <c r="L3992" s="396" t="s">
        <v>147</v>
      </c>
    </row>
    <row r="3993" spans="1:12">
      <c r="A3993" s="396"/>
      <c r="B3993" s="396"/>
      <c r="C3993" s="396"/>
      <c r="D3993" s="396" t="s">
        <v>543</v>
      </c>
      <c r="E3993" s="397" t="s">
        <v>145</v>
      </c>
      <c r="F3993" s="429" t="s">
        <v>12976</v>
      </c>
      <c r="G3993" s="430">
        <v>105066</v>
      </c>
      <c r="H3993" s="431" t="s">
        <v>13719</v>
      </c>
      <c r="I3993" s="430" t="s">
        <v>146</v>
      </c>
      <c r="J3993" s="396"/>
      <c r="K3993" s="432">
        <v>0</v>
      </c>
      <c r="L3993" s="396" t="s">
        <v>147</v>
      </c>
    </row>
    <row r="3994" spans="1:12">
      <c r="A3994" s="396"/>
      <c r="B3994" s="396"/>
      <c r="C3994" s="396"/>
      <c r="D3994" s="396" t="s">
        <v>543</v>
      </c>
      <c r="E3994" s="397" t="s">
        <v>145</v>
      </c>
      <c r="F3994" s="429" t="s">
        <v>12976</v>
      </c>
      <c r="G3994" s="430">
        <v>105063</v>
      </c>
      <c r="H3994" s="431" t="s">
        <v>13720</v>
      </c>
      <c r="I3994" s="430" t="s">
        <v>146</v>
      </c>
      <c r="J3994" s="396"/>
      <c r="K3994" s="432">
        <v>0</v>
      </c>
      <c r="L3994" s="396" t="s">
        <v>147</v>
      </c>
    </row>
    <row r="3995" spans="1:12">
      <c r="A3995" s="396"/>
      <c r="B3995" s="396"/>
      <c r="C3995" s="396"/>
      <c r="D3995" s="396" t="s">
        <v>3467</v>
      </c>
      <c r="E3995" s="397" t="s">
        <v>145</v>
      </c>
      <c r="F3995" s="429" t="s">
        <v>13086</v>
      </c>
      <c r="G3995" s="430">
        <v>105067</v>
      </c>
      <c r="H3995" s="431" t="s">
        <v>13721</v>
      </c>
      <c r="I3995" s="430" t="s">
        <v>146</v>
      </c>
      <c r="J3995" s="396"/>
      <c r="K3995" s="432">
        <v>0</v>
      </c>
      <c r="L3995" s="396" t="s">
        <v>147</v>
      </c>
    </row>
    <row r="3996" spans="1:12">
      <c r="A3996" s="396"/>
      <c r="B3996" s="396"/>
      <c r="C3996" s="396"/>
      <c r="D3996" s="396" t="s">
        <v>3467</v>
      </c>
      <c r="E3996" s="397" t="s">
        <v>145</v>
      </c>
      <c r="F3996" s="429" t="s">
        <v>13086</v>
      </c>
      <c r="G3996" s="430">
        <v>105069</v>
      </c>
      <c r="H3996" s="431" t="s">
        <v>13722</v>
      </c>
      <c r="I3996" s="430" t="s">
        <v>146</v>
      </c>
      <c r="J3996" s="396"/>
      <c r="K3996" s="432">
        <v>0</v>
      </c>
      <c r="L3996" s="396" t="s">
        <v>147</v>
      </c>
    </row>
    <row r="3997" spans="1:12">
      <c r="A3997" s="396"/>
      <c r="B3997" s="396"/>
      <c r="C3997" s="396"/>
      <c r="D3997" s="396" t="s">
        <v>3467</v>
      </c>
      <c r="E3997" s="397" t="s">
        <v>145</v>
      </c>
      <c r="F3997" s="429" t="s">
        <v>13086</v>
      </c>
      <c r="G3997" s="430">
        <v>105072</v>
      </c>
      <c r="H3997" s="431" t="s">
        <v>13723</v>
      </c>
      <c r="I3997" s="430" t="s">
        <v>146</v>
      </c>
      <c r="J3997" s="396"/>
      <c r="K3997" s="432">
        <v>0</v>
      </c>
      <c r="L3997" s="396" t="s">
        <v>147</v>
      </c>
    </row>
    <row r="3998" spans="1:12">
      <c r="A3998" s="396"/>
      <c r="B3998" s="396"/>
      <c r="C3998" s="396"/>
      <c r="D3998" s="396" t="s">
        <v>3467</v>
      </c>
      <c r="E3998" s="397" t="s">
        <v>145</v>
      </c>
      <c r="F3998" s="429" t="s">
        <v>13086</v>
      </c>
      <c r="G3998" s="430">
        <v>105070</v>
      </c>
      <c r="H3998" s="431" t="s">
        <v>13724</v>
      </c>
      <c r="I3998" s="430" t="s">
        <v>146</v>
      </c>
      <c r="J3998" s="396"/>
      <c r="K3998" s="432">
        <v>0</v>
      </c>
      <c r="L3998" s="396" t="s">
        <v>147</v>
      </c>
    </row>
    <row r="3999" spans="1:12">
      <c r="A3999" s="396"/>
      <c r="B3999" s="396"/>
      <c r="C3999" s="396"/>
      <c r="D3999" s="396" t="s">
        <v>543</v>
      </c>
      <c r="E3999" s="397" t="s">
        <v>145</v>
      </c>
      <c r="F3999" s="429" t="s">
        <v>12976</v>
      </c>
      <c r="G3999" s="430">
        <v>105073</v>
      </c>
      <c r="H3999" s="431" t="s">
        <v>13725</v>
      </c>
      <c r="I3999" s="430" t="s">
        <v>146</v>
      </c>
      <c r="J3999" s="396"/>
      <c r="K3999" s="432">
        <v>0</v>
      </c>
      <c r="L3999" s="396" t="s">
        <v>147</v>
      </c>
    </row>
    <row r="4000" spans="1:12">
      <c r="A4000" s="396"/>
      <c r="B4000" s="396"/>
      <c r="C4000" s="396"/>
      <c r="D4000" s="396" t="s">
        <v>411</v>
      </c>
      <c r="E4000" s="397" t="s">
        <v>145</v>
      </c>
      <c r="F4000" s="429" t="s">
        <v>12976</v>
      </c>
      <c r="G4000" s="430">
        <v>105075</v>
      </c>
      <c r="H4000" s="431" t="s">
        <v>13726</v>
      </c>
      <c r="I4000" s="430" t="s">
        <v>146</v>
      </c>
      <c r="J4000" s="396"/>
      <c r="K4000" s="432">
        <v>0</v>
      </c>
      <c r="L4000" s="396" t="s">
        <v>147</v>
      </c>
    </row>
    <row r="4001" spans="1:12">
      <c r="A4001" s="396"/>
      <c r="B4001" s="396"/>
      <c r="C4001" s="396"/>
      <c r="D4001" s="396" t="s">
        <v>1420</v>
      </c>
      <c r="E4001" s="397" t="s">
        <v>145</v>
      </c>
      <c r="F4001" s="429" t="s">
        <v>13086</v>
      </c>
      <c r="G4001" s="430">
        <v>105078</v>
      </c>
      <c r="H4001" s="431" t="s">
        <v>13727</v>
      </c>
      <c r="I4001" s="430" t="s">
        <v>146</v>
      </c>
      <c r="J4001" s="396"/>
      <c r="K4001" s="432">
        <v>0</v>
      </c>
      <c r="L4001" s="396" t="s">
        <v>147</v>
      </c>
    </row>
    <row r="4002" spans="1:12">
      <c r="A4002" s="396"/>
      <c r="B4002" s="396"/>
      <c r="C4002" s="396"/>
      <c r="D4002" s="396" t="s">
        <v>3282</v>
      </c>
      <c r="E4002" s="397" t="s">
        <v>145</v>
      </c>
      <c r="F4002" s="429" t="s">
        <v>13086</v>
      </c>
      <c r="G4002" s="430">
        <v>105076</v>
      </c>
      <c r="H4002" s="431" t="s">
        <v>13728</v>
      </c>
      <c r="I4002" s="430" t="s">
        <v>146</v>
      </c>
      <c r="J4002" s="396"/>
      <c r="K4002" s="432">
        <v>0</v>
      </c>
      <c r="L4002" s="396" t="s">
        <v>147</v>
      </c>
    </row>
    <row r="4003" spans="1:12">
      <c r="A4003" s="396"/>
      <c r="B4003" s="396"/>
      <c r="C4003" s="396"/>
      <c r="D4003" s="396" t="s">
        <v>3282</v>
      </c>
      <c r="E4003" s="397" t="s">
        <v>145</v>
      </c>
      <c r="F4003" s="429" t="s">
        <v>13086</v>
      </c>
      <c r="G4003" s="430">
        <v>105079</v>
      </c>
      <c r="H4003" s="431" t="s">
        <v>13729</v>
      </c>
      <c r="I4003" s="430" t="s">
        <v>146</v>
      </c>
      <c r="J4003" s="396"/>
      <c r="K4003" s="432">
        <v>0</v>
      </c>
      <c r="L4003" s="396" t="s">
        <v>147</v>
      </c>
    </row>
    <row r="4004" spans="1:12">
      <c r="A4004" s="396"/>
      <c r="B4004" s="396"/>
      <c r="C4004" s="396"/>
      <c r="D4004" s="396" t="s">
        <v>3282</v>
      </c>
      <c r="E4004" s="397" t="s">
        <v>145</v>
      </c>
      <c r="F4004" s="429" t="s">
        <v>13086</v>
      </c>
      <c r="G4004" s="430">
        <v>105061</v>
      </c>
      <c r="H4004" s="431" t="s">
        <v>6506</v>
      </c>
      <c r="I4004" s="430" t="s">
        <v>146</v>
      </c>
      <c r="J4004" s="396"/>
      <c r="K4004" s="432">
        <v>84.75</v>
      </c>
      <c r="L4004" s="396" t="s">
        <v>147</v>
      </c>
    </row>
    <row r="4005" spans="1:12">
      <c r="A4005" s="396"/>
      <c r="B4005" s="396"/>
      <c r="C4005" s="396"/>
      <c r="D4005" s="396" t="s">
        <v>543</v>
      </c>
      <c r="E4005" s="397" t="s">
        <v>145</v>
      </c>
      <c r="F4005" s="429" t="s">
        <v>12976</v>
      </c>
      <c r="G4005" s="430">
        <v>105064</v>
      </c>
      <c r="H4005" s="431" t="s">
        <v>6507</v>
      </c>
      <c r="I4005" s="430" t="s">
        <v>146</v>
      </c>
      <c r="J4005" s="396"/>
      <c r="K4005" s="432">
        <v>72.36</v>
      </c>
      <c r="L4005" s="396" t="s">
        <v>147</v>
      </c>
    </row>
    <row r="4006" spans="1:12">
      <c r="A4006" s="396"/>
      <c r="B4006" s="396"/>
      <c r="C4006" s="396"/>
      <c r="D4006" s="396" t="s">
        <v>543</v>
      </c>
      <c r="E4006" s="397" t="s">
        <v>145</v>
      </c>
      <c r="F4006" s="429" t="s">
        <v>12976</v>
      </c>
      <c r="G4006" s="430">
        <v>105068</v>
      </c>
      <c r="H4006" s="431" t="s">
        <v>6508</v>
      </c>
      <c r="I4006" s="430" t="s">
        <v>146</v>
      </c>
      <c r="J4006" s="396"/>
      <c r="K4006" s="432">
        <v>138.09</v>
      </c>
      <c r="L4006" s="396" t="s">
        <v>147</v>
      </c>
    </row>
    <row r="4007" spans="1:12">
      <c r="A4007" s="396"/>
      <c r="B4007" s="396"/>
      <c r="C4007" s="396"/>
      <c r="D4007" s="396" t="s">
        <v>3282</v>
      </c>
      <c r="E4007" s="397" t="s">
        <v>145</v>
      </c>
      <c r="F4007" s="429" t="s">
        <v>13086</v>
      </c>
      <c r="G4007" s="430">
        <v>105071</v>
      </c>
      <c r="H4007" s="431" t="s">
        <v>6509</v>
      </c>
      <c r="I4007" s="430" t="s">
        <v>146</v>
      </c>
      <c r="J4007" s="396"/>
      <c r="K4007" s="432">
        <v>125.72</v>
      </c>
      <c r="L4007" s="396" t="s">
        <v>147</v>
      </c>
    </row>
    <row r="4008" spans="1:12">
      <c r="A4008" s="396"/>
      <c r="B4008" s="396"/>
      <c r="C4008" s="396"/>
      <c r="D4008" s="396" t="s">
        <v>3282</v>
      </c>
      <c r="E4008" s="397" t="s">
        <v>145</v>
      </c>
      <c r="F4008" s="429" t="s">
        <v>13086</v>
      </c>
      <c r="G4008" s="430">
        <v>105074</v>
      </c>
      <c r="H4008" s="431" t="s">
        <v>6510</v>
      </c>
      <c r="I4008" s="430" t="s">
        <v>146</v>
      </c>
      <c r="J4008" s="396"/>
      <c r="K4008" s="432">
        <v>212.77</v>
      </c>
      <c r="L4008" s="396" t="s">
        <v>147</v>
      </c>
    </row>
    <row r="4009" spans="1:12">
      <c r="A4009" s="396"/>
      <c r="B4009" s="396"/>
      <c r="C4009" s="396"/>
      <c r="D4009" s="396" t="s">
        <v>3282</v>
      </c>
      <c r="E4009" s="397" t="s">
        <v>145</v>
      </c>
      <c r="F4009" s="429" t="s">
        <v>13086</v>
      </c>
      <c r="G4009" s="430">
        <v>105077</v>
      </c>
      <c r="H4009" s="431" t="s">
        <v>6511</v>
      </c>
      <c r="I4009" s="430" t="s">
        <v>146</v>
      </c>
      <c r="J4009" s="396"/>
      <c r="K4009" s="432">
        <v>200.48</v>
      </c>
      <c r="L4009" s="396" t="s">
        <v>147</v>
      </c>
    </row>
    <row r="4010" spans="1:12">
      <c r="A4010" s="396"/>
      <c r="B4010" s="396"/>
      <c r="C4010" s="396"/>
      <c r="D4010" s="396" t="s">
        <v>3282</v>
      </c>
      <c r="E4010" s="397" t="s">
        <v>145</v>
      </c>
      <c r="F4010" s="429" t="s">
        <v>13086</v>
      </c>
      <c r="G4010" s="430">
        <v>105090</v>
      </c>
      <c r="H4010" s="431" t="s">
        <v>6522</v>
      </c>
      <c r="I4010" s="430" t="s">
        <v>121</v>
      </c>
      <c r="J4010" s="396"/>
      <c r="K4010" s="432">
        <v>591.62</v>
      </c>
      <c r="L4010" s="396" t="s">
        <v>147</v>
      </c>
    </row>
    <row r="4011" spans="1:12">
      <c r="A4011" s="396"/>
      <c r="B4011" s="396"/>
      <c r="C4011" s="396"/>
      <c r="D4011" s="396" t="s">
        <v>543</v>
      </c>
      <c r="E4011" s="397" t="s">
        <v>145</v>
      </c>
      <c r="F4011" s="429" t="s">
        <v>12976</v>
      </c>
      <c r="G4011" s="430">
        <v>105099</v>
      </c>
      <c r="H4011" s="431" t="s">
        <v>6528</v>
      </c>
      <c r="I4011" s="430" t="s">
        <v>146</v>
      </c>
      <c r="J4011" s="396"/>
      <c r="K4011" s="432">
        <v>76.91</v>
      </c>
      <c r="L4011" s="396" t="s">
        <v>147</v>
      </c>
    </row>
    <row r="4012" spans="1:12">
      <c r="A4012" s="396"/>
      <c r="B4012" s="396"/>
      <c r="C4012" s="396"/>
      <c r="D4012" s="396" t="s">
        <v>543</v>
      </c>
      <c r="E4012" s="397" t="s">
        <v>145</v>
      </c>
      <c r="F4012" s="429" t="s">
        <v>12976</v>
      </c>
      <c r="G4012" s="430">
        <v>105100</v>
      </c>
      <c r="H4012" s="431" t="s">
        <v>6529</v>
      </c>
      <c r="I4012" s="430" t="s">
        <v>146</v>
      </c>
      <c r="J4012" s="396"/>
      <c r="K4012" s="432">
        <v>112.24</v>
      </c>
      <c r="L4012" s="396" t="s">
        <v>147</v>
      </c>
    </row>
    <row r="4013" spans="1:12">
      <c r="A4013" s="396"/>
      <c r="B4013" s="396"/>
      <c r="C4013" s="396"/>
      <c r="D4013" s="396" t="s">
        <v>1136</v>
      </c>
      <c r="E4013" s="397" t="s">
        <v>145</v>
      </c>
      <c r="F4013" s="429" t="s">
        <v>13086</v>
      </c>
      <c r="G4013" s="430">
        <v>105101</v>
      </c>
      <c r="H4013" s="431" t="s">
        <v>6530</v>
      </c>
      <c r="I4013" s="430" t="s">
        <v>146</v>
      </c>
      <c r="J4013" s="396"/>
      <c r="K4013" s="432">
        <v>224.76</v>
      </c>
      <c r="L4013" s="396" t="s">
        <v>147</v>
      </c>
    </row>
    <row r="4014" spans="1:12">
      <c r="A4014" s="396"/>
      <c r="B4014" s="396"/>
      <c r="C4014" s="396"/>
      <c r="D4014" s="396" t="s">
        <v>1136</v>
      </c>
      <c r="E4014" s="397" t="s">
        <v>145</v>
      </c>
      <c r="F4014" s="429" t="s">
        <v>13086</v>
      </c>
      <c r="G4014" s="430">
        <v>105102</v>
      </c>
      <c r="H4014" s="431" t="s">
        <v>6531</v>
      </c>
      <c r="I4014" s="430" t="s">
        <v>146</v>
      </c>
      <c r="J4014" s="396"/>
      <c r="K4014" s="432">
        <v>310.55</v>
      </c>
      <c r="L4014" s="396" t="s">
        <v>147</v>
      </c>
    </row>
    <row r="4015" spans="1:12">
      <c r="A4015" s="396"/>
      <c r="B4015" s="396"/>
      <c r="C4015" s="396"/>
      <c r="D4015" s="396" t="s">
        <v>1136</v>
      </c>
      <c r="E4015" s="397" t="s">
        <v>145</v>
      </c>
      <c r="F4015" s="429" t="s">
        <v>13086</v>
      </c>
      <c r="G4015" s="430">
        <v>105080</v>
      </c>
      <c r="H4015" s="431" t="s">
        <v>6512</v>
      </c>
      <c r="I4015" s="430" t="s">
        <v>146</v>
      </c>
      <c r="J4015" s="396"/>
      <c r="K4015" s="432">
        <v>56.55</v>
      </c>
      <c r="L4015" s="396" t="s">
        <v>147</v>
      </c>
    </row>
    <row r="4016" spans="1:12">
      <c r="A4016" s="396"/>
      <c r="B4016" s="396"/>
      <c r="C4016" s="396"/>
      <c r="D4016" s="396" t="s">
        <v>1136</v>
      </c>
      <c r="E4016" s="397" t="s">
        <v>145</v>
      </c>
      <c r="F4016" s="429" t="s">
        <v>13086</v>
      </c>
      <c r="G4016" s="430">
        <v>105081</v>
      </c>
      <c r="H4016" s="431" t="s">
        <v>6513</v>
      </c>
      <c r="I4016" s="430" t="s">
        <v>146</v>
      </c>
      <c r="J4016" s="396"/>
      <c r="K4016" s="432">
        <v>65.040000000000006</v>
      </c>
      <c r="L4016" s="396" t="s">
        <v>147</v>
      </c>
    </row>
    <row r="4017" spans="1:12">
      <c r="A4017" s="396"/>
      <c r="B4017" s="396"/>
      <c r="C4017" s="396"/>
      <c r="D4017" s="396" t="s">
        <v>277</v>
      </c>
      <c r="E4017" s="397" t="s">
        <v>145</v>
      </c>
      <c r="F4017" s="429" t="s">
        <v>12976</v>
      </c>
      <c r="G4017" s="430">
        <v>105091</v>
      </c>
      <c r="H4017" s="431" t="s">
        <v>6523</v>
      </c>
      <c r="I4017" s="430" t="s">
        <v>146</v>
      </c>
      <c r="J4017" s="396"/>
      <c r="K4017" s="432">
        <v>111.48</v>
      </c>
      <c r="L4017" s="396" t="s">
        <v>147</v>
      </c>
    </row>
    <row r="4018" spans="1:12">
      <c r="A4018" s="396"/>
      <c r="B4018" s="396"/>
      <c r="C4018" s="396"/>
      <c r="D4018" s="396" t="s">
        <v>411</v>
      </c>
      <c r="E4018" s="397" t="s">
        <v>145</v>
      </c>
      <c r="F4018" s="429" t="s">
        <v>12976</v>
      </c>
      <c r="G4018" s="430">
        <v>105089</v>
      </c>
      <c r="H4018" s="431" t="s">
        <v>6521</v>
      </c>
      <c r="I4018" s="430" t="s">
        <v>146</v>
      </c>
      <c r="J4018" s="396"/>
      <c r="K4018" s="432">
        <v>140.03</v>
      </c>
      <c r="L4018" s="396" t="s">
        <v>147</v>
      </c>
    </row>
    <row r="4019" spans="1:12">
      <c r="A4019" s="396"/>
      <c r="B4019" s="396"/>
      <c r="C4019" s="396"/>
      <c r="D4019" s="396" t="s">
        <v>1141</v>
      </c>
      <c r="E4019" s="397" t="s">
        <v>145</v>
      </c>
      <c r="F4019" s="429" t="s">
        <v>13086</v>
      </c>
      <c r="G4019" s="430">
        <v>105082</v>
      </c>
      <c r="H4019" s="431" t="s">
        <v>6514</v>
      </c>
      <c r="I4019" s="430" t="s">
        <v>146</v>
      </c>
      <c r="J4019" s="396"/>
      <c r="K4019" s="432">
        <v>58.82</v>
      </c>
      <c r="L4019" s="396" t="s">
        <v>147</v>
      </c>
    </row>
    <row r="4020" spans="1:12">
      <c r="A4020" s="396"/>
      <c r="B4020" s="396"/>
      <c r="C4020" s="396"/>
      <c r="D4020" s="396" t="s">
        <v>1141</v>
      </c>
      <c r="E4020" s="397" t="s">
        <v>145</v>
      </c>
      <c r="F4020" s="429" t="s">
        <v>13086</v>
      </c>
      <c r="G4020" s="430">
        <v>105083</v>
      </c>
      <c r="H4020" s="431" t="s">
        <v>6515</v>
      </c>
      <c r="I4020" s="430" t="s">
        <v>146</v>
      </c>
      <c r="J4020" s="396"/>
      <c r="K4020" s="432">
        <v>66.08</v>
      </c>
      <c r="L4020" s="396" t="s">
        <v>147</v>
      </c>
    </row>
    <row r="4021" spans="1:12">
      <c r="A4021" s="396"/>
      <c r="B4021" s="396"/>
      <c r="C4021" s="396"/>
      <c r="D4021" s="396" t="s">
        <v>1141</v>
      </c>
      <c r="E4021" s="397" t="s">
        <v>145</v>
      </c>
      <c r="F4021" s="429" t="s">
        <v>13086</v>
      </c>
      <c r="G4021" s="430">
        <v>105084</v>
      </c>
      <c r="H4021" s="431" t="s">
        <v>6516</v>
      </c>
      <c r="I4021" s="430" t="s">
        <v>146</v>
      </c>
      <c r="J4021" s="396"/>
      <c r="K4021" s="432">
        <v>81.45</v>
      </c>
      <c r="L4021" s="396" t="s">
        <v>147</v>
      </c>
    </row>
    <row r="4022" spans="1:12">
      <c r="A4022" s="396"/>
      <c r="B4022" s="396"/>
      <c r="C4022" s="396"/>
      <c r="D4022" s="396" t="s">
        <v>4432</v>
      </c>
      <c r="E4022" s="397" t="s">
        <v>145</v>
      </c>
      <c r="F4022" s="429" t="s">
        <v>13086</v>
      </c>
      <c r="G4022" s="430">
        <v>105086</v>
      </c>
      <c r="H4022" s="431" t="s">
        <v>6518</v>
      </c>
      <c r="I4022" s="430" t="s">
        <v>146</v>
      </c>
      <c r="J4022" s="396"/>
      <c r="K4022" s="432">
        <v>75.959999999999994</v>
      </c>
      <c r="L4022" s="396" t="s">
        <v>4588</v>
      </c>
    </row>
    <row r="4023" spans="1:12">
      <c r="A4023" s="396"/>
      <c r="B4023" s="396"/>
      <c r="C4023" s="396"/>
      <c r="D4023" s="396" t="s">
        <v>277</v>
      </c>
      <c r="E4023" s="397" t="s">
        <v>145</v>
      </c>
      <c r="F4023" s="429" t="s">
        <v>12976</v>
      </c>
      <c r="G4023" s="430">
        <v>105087</v>
      </c>
      <c r="H4023" s="431" t="s">
        <v>6519</v>
      </c>
      <c r="I4023" s="430" t="s">
        <v>146</v>
      </c>
      <c r="J4023" s="396"/>
      <c r="K4023" s="432">
        <v>85.03</v>
      </c>
      <c r="L4023" s="396" t="s">
        <v>147</v>
      </c>
    </row>
    <row r="4024" spans="1:12">
      <c r="A4024" s="396"/>
      <c r="B4024" s="396"/>
      <c r="C4024" s="396"/>
      <c r="D4024" s="396" t="s">
        <v>543</v>
      </c>
      <c r="E4024" s="397" t="s">
        <v>145</v>
      </c>
      <c r="F4024" s="429" t="s">
        <v>12976</v>
      </c>
      <c r="G4024" s="430">
        <v>105088</v>
      </c>
      <c r="H4024" s="431" t="s">
        <v>6520</v>
      </c>
      <c r="I4024" s="430" t="s">
        <v>146</v>
      </c>
      <c r="J4024" s="396"/>
      <c r="K4024" s="432">
        <v>151.46</v>
      </c>
      <c r="L4024" s="396" t="s">
        <v>147</v>
      </c>
    </row>
    <row r="4025" spans="1:12">
      <c r="A4025" s="396"/>
      <c r="B4025" s="396"/>
      <c r="C4025" s="396"/>
      <c r="D4025" s="396" t="s">
        <v>4432</v>
      </c>
      <c r="E4025" s="397" t="s">
        <v>145</v>
      </c>
      <c r="F4025" s="429" t="s">
        <v>13086</v>
      </c>
      <c r="G4025" s="430">
        <v>105092</v>
      </c>
      <c r="H4025" s="431" t="s">
        <v>6524</v>
      </c>
      <c r="I4025" s="430" t="s">
        <v>146</v>
      </c>
      <c r="J4025" s="396"/>
      <c r="K4025" s="432">
        <v>121</v>
      </c>
      <c r="L4025" s="396" t="s">
        <v>4588</v>
      </c>
    </row>
    <row r="4026" spans="1:12">
      <c r="A4026" s="396"/>
      <c r="B4026" s="396"/>
      <c r="C4026" s="396"/>
      <c r="D4026" s="396" t="s">
        <v>4432</v>
      </c>
      <c r="E4026" s="397" t="s">
        <v>145</v>
      </c>
      <c r="F4026" s="429" t="s">
        <v>13086</v>
      </c>
      <c r="G4026" s="430">
        <v>105085</v>
      </c>
      <c r="H4026" s="431" t="s">
        <v>6517</v>
      </c>
      <c r="I4026" s="430" t="s">
        <v>146</v>
      </c>
      <c r="J4026" s="396"/>
      <c r="K4026" s="432">
        <v>85.01</v>
      </c>
      <c r="L4026" s="396" t="s">
        <v>4588</v>
      </c>
    </row>
    <row r="4027" spans="1:12">
      <c r="A4027" s="396"/>
      <c r="B4027" s="396"/>
      <c r="C4027" s="396"/>
      <c r="D4027" s="396" t="s">
        <v>4432</v>
      </c>
      <c r="E4027" s="397" t="s">
        <v>145</v>
      </c>
      <c r="F4027" s="429" t="s">
        <v>13086</v>
      </c>
      <c r="G4027" s="430">
        <v>105093</v>
      </c>
      <c r="H4027" s="431" t="s">
        <v>6525</v>
      </c>
      <c r="I4027" s="430" t="s">
        <v>146</v>
      </c>
      <c r="J4027" s="396"/>
      <c r="K4027" s="432">
        <v>122.89</v>
      </c>
      <c r="L4027" s="396" t="s">
        <v>4588</v>
      </c>
    </row>
    <row r="4028" spans="1:12">
      <c r="A4028" s="396"/>
      <c r="B4028" s="396"/>
      <c r="C4028" s="396"/>
      <c r="D4028" s="396" t="s">
        <v>4432</v>
      </c>
      <c r="E4028" s="397" t="s">
        <v>145</v>
      </c>
      <c r="F4028" s="429" t="s">
        <v>13086</v>
      </c>
      <c r="G4028" s="430">
        <v>105041</v>
      </c>
      <c r="H4028" s="431" t="s">
        <v>6498</v>
      </c>
      <c r="I4028" s="430" t="s">
        <v>146</v>
      </c>
      <c r="J4028" s="396"/>
      <c r="K4028" s="432">
        <v>57.83</v>
      </c>
      <c r="L4028" s="396" t="s">
        <v>4588</v>
      </c>
    </row>
    <row r="4029" spans="1:12">
      <c r="A4029" s="396"/>
      <c r="B4029" s="396"/>
      <c r="C4029" s="396"/>
      <c r="D4029" s="396" t="s">
        <v>4432</v>
      </c>
      <c r="E4029" s="397" t="s">
        <v>145</v>
      </c>
      <c r="F4029" s="429" t="s">
        <v>13086</v>
      </c>
      <c r="G4029" s="430">
        <v>105045</v>
      </c>
      <c r="H4029" s="431" t="s">
        <v>6500</v>
      </c>
      <c r="I4029" s="430" t="s">
        <v>146</v>
      </c>
      <c r="J4029" s="396"/>
      <c r="K4029" s="432">
        <v>68.34</v>
      </c>
      <c r="L4029" s="396" t="s">
        <v>4588</v>
      </c>
    </row>
    <row r="4030" spans="1:12">
      <c r="A4030" s="396"/>
      <c r="B4030" s="396"/>
      <c r="C4030" s="396"/>
      <c r="D4030" s="396" t="s">
        <v>543</v>
      </c>
      <c r="E4030" s="397" t="s">
        <v>145</v>
      </c>
      <c r="F4030" s="429" t="s">
        <v>12976</v>
      </c>
      <c r="G4030" s="430">
        <v>93961</v>
      </c>
      <c r="H4030" s="431" t="s">
        <v>6343</v>
      </c>
      <c r="I4030" s="430" t="s">
        <v>146</v>
      </c>
      <c r="J4030" s="396"/>
      <c r="K4030" s="432">
        <v>184.8</v>
      </c>
      <c r="L4030" s="396" t="s">
        <v>147</v>
      </c>
    </row>
    <row r="4031" spans="1:12">
      <c r="A4031" s="396"/>
      <c r="B4031" s="396"/>
      <c r="C4031" s="396"/>
      <c r="D4031" s="396" t="s">
        <v>543</v>
      </c>
      <c r="E4031" s="397" t="s">
        <v>145</v>
      </c>
      <c r="F4031" s="429" t="s">
        <v>12976</v>
      </c>
      <c r="G4031" s="430">
        <v>93971</v>
      </c>
      <c r="H4031" s="431" t="s">
        <v>6346</v>
      </c>
      <c r="I4031" s="430" t="s">
        <v>146</v>
      </c>
      <c r="J4031" s="396"/>
      <c r="K4031" s="432">
        <v>156.19</v>
      </c>
      <c r="L4031" s="396" t="s">
        <v>147</v>
      </c>
    </row>
    <row r="4032" spans="1:12">
      <c r="A4032" s="396"/>
      <c r="B4032" s="396"/>
      <c r="C4032" s="396"/>
      <c r="D4032" s="396" t="s">
        <v>4432</v>
      </c>
      <c r="E4032" s="397" t="s">
        <v>145</v>
      </c>
      <c r="F4032" s="429" t="s">
        <v>13086</v>
      </c>
      <c r="G4032" s="430">
        <v>93959</v>
      </c>
      <c r="H4032" s="431" t="s">
        <v>6342</v>
      </c>
      <c r="I4032" s="430" t="s">
        <v>146</v>
      </c>
      <c r="J4032" s="396"/>
      <c r="K4032" s="432">
        <v>205.8</v>
      </c>
      <c r="L4032" s="396" t="s">
        <v>4588</v>
      </c>
    </row>
    <row r="4033" spans="1:12">
      <c r="A4033" s="396"/>
      <c r="B4033" s="396"/>
      <c r="C4033" s="396"/>
      <c r="D4033" s="396" t="s">
        <v>4432</v>
      </c>
      <c r="E4033" s="397" t="s">
        <v>145</v>
      </c>
      <c r="F4033" s="429" t="s">
        <v>13086</v>
      </c>
      <c r="G4033" s="430">
        <v>93969</v>
      </c>
      <c r="H4033" s="431" t="s">
        <v>6345</v>
      </c>
      <c r="I4033" s="430" t="s">
        <v>146</v>
      </c>
      <c r="J4033" s="396"/>
      <c r="K4033" s="432">
        <v>173.1</v>
      </c>
      <c r="L4033" s="396" t="s">
        <v>4588</v>
      </c>
    </row>
    <row r="4034" spans="1:12">
      <c r="A4034" s="396"/>
      <c r="B4034" s="396"/>
      <c r="C4034" s="396"/>
      <c r="D4034" s="396" t="s">
        <v>4432</v>
      </c>
      <c r="E4034" s="397" t="s">
        <v>145</v>
      </c>
      <c r="F4034" s="429" t="s">
        <v>13086</v>
      </c>
      <c r="G4034" s="430">
        <v>93957</v>
      </c>
      <c r="H4034" s="431" t="s">
        <v>6341</v>
      </c>
      <c r="I4034" s="430" t="s">
        <v>146</v>
      </c>
      <c r="J4034" s="396"/>
      <c r="K4034" s="432">
        <v>255.78</v>
      </c>
      <c r="L4034" s="396" t="s">
        <v>4588</v>
      </c>
    </row>
    <row r="4035" spans="1:12">
      <c r="A4035" s="396"/>
      <c r="B4035" s="396"/>
      <c r="C4035" s="396"/>
      <c r="D4035" s="396" t="s">
        <v>543</v>
      </c>
      <c r="E4035" s="397" t="s">
        <v>145</v>
      </c>
      <c r="F4035" s="429" t="s">
        <v>12976</v>
      </c>
      <c r="G4035" s="430">
        <v>93967</v>
      </c>
      <c r="H4035" s="431" t="s">
        <v>6344</v>
      </c>
      <c r="I4035" s="430" t="s">
        <v>146</v>
      </c>
      <c r="J4035" s="396"/>
      <c r="K4035" s="432">
        <v>214.71</v>
      </c>
      <c r="L4035" s="396" t="s">
        <v>147</v>
      </c>
    </row>
    <row r="4036" spans="1:12">
      <c r="A4036" s="396"/>
      <c r="B4036" s="396"/>
      <c r="C4036" s="396"/>
      <c r="D4036" s="396" t="s">
        <v>4432</v>
      </c>
      <c r="E4036" s="397" t="s">
        <v>145</v>
      </c>
      <c r="F4036" s="429" t="s">
        <v>13086</v>
      </c>
      <c r="G4036" s="430">
        <v>104878</v>
      </c>
      <c r="H4036" s="431" t="s">
        <v>6365</v>
      </c>
      <c r="I4036" s="430" t="s">
        <v>160</v>
      </c>
      <c r="J4036" s="396"/>
      <c r="K4036" s="432">
        <v>2291.42</v>
      </c>
      <c r="L4036" s="396" t="s">
        <v>4588</v>
      </c>
    </row>
    <row r="4037" spans="1:12">
      <c r="A4037" s="396"/>
      <c r="B4037" s="396"/>
      <c r="C4037" s="396"/>
      <c r="D4037" s="396" t="s">
        <v>4432</v>
      </c>
      <c r="E4037" s="397" t="s">
        <v>145</v>
      </c>
      <c r="F4037" s="429" t="s">
        <v>13086</v>
      </c>
      <c r="G4037" s="430">
        <v>104877</v>
      </c>
      <c r="H4037" s="431" t="s">
        <v>6364</v>
      </c>
      <c r="I4037" s="430" t="s">
        <v>160</v>
      </c>
      <c r="J4037" s="396"/>
      <c r="K4037" s="432">
        <v>589.02</v>
      </c>
      <c r="L4037" s="396" t="s">
        <v>4588</v>
      </c>
    </row>
    <row r="4038" spans="1:12">
      <c r="A4038" s="396"/>
      <c r="B4038" s="396"/>
      <c r="C4038" s="396"/>
      <c r="D4038" s="396" t="s">
        <v>4432</v>
      </c>
      <c r="E4038" s="397" t="s">
        <v>145</v>
      </c>
      <c r="F4038" s="429" t="s">
        <v>13086</v>
      </c>
      <c r="G4038" s="430">
        <v>104841</v>
      </c>
      <c r="H4038" s="431" t="s">
        <v>6348</v>
      </c>
      <c r="I4038" s="430" t="s">
        <v>146</v>
      </c>
      <c r="J4038" s="396"/>
      <c r="K4038" s="432">
        <v>79.48</v>
      </c>
      <c r="L4038" s="396" t="s">
        <v>4588</v>
      </c>
    </row>
    <row r="4039" spans="1:12">
      <c r="A4039" s="396"/>
      <c r="B4039" s="396"/>
      <c r="C4039" s="396"/>
      <c r="D4039" s="396" t="s">
        <v>4432</v>
      </c>
      <c r="E4039" s="397" t="s">
        <v>145</v>
      </c>
      <c r="F4039" s="429" t="s">
        <v>13086</v>
      </c>
      <c r="G4039" s="430">
        <v>104849</v>
      </c>
      <c r="H4039" s="431" t="s">
        <v>6356</v>
      </c>
      <c r="I4039" s="430" t="s">
        <v>146</v>
      </c>
      <c r="J4039" s="396"/>
      <c r="K4039" s="432">
        <v>54.11</v>
      </c>
      <c r="L4039" s="396" t="s">
        <v>4588</v>
      </c>
    </row>
    <row r="4040" spans="1:12">
      <c r="A4040" s="396"/>
      <c r="B4040" s="396"/>
      <c r="C4040" s="396"/>
      <c r="D4040" s="396" t="s">
        <v>543</v>
      </c>
      <c r="E4040" s="397" t="s">
        <v>145</v>
      </c>
      <c r="F4040" s="429" t="s">
        <v>12976</v>
      </c>
      <c r="G4040" s="430">
        <v>104887</v>
      </c>
      <c r="H4040" s="431" t="s">
        <v>6369</v>
      </c>
      <c r="I4040" s="430" t="s">
        <v>146</v>
      </c>
      <c r="J4040" s="396"/>
      <c r="K4040" s="432">
        <v>42.23</v>
      </c>
      <c r="L4040" s="396" t="s">
        <v>147</v>
      </c>
    </row>
    <row r="4041" spans="1:12">
      <c r="A4041" s="396"/>
      <c r="B4041" s="396"/>
      <c r="C4041" s="396"/>
      <c r="D4041" s="396" t="s">
        <v>411</v>
      </c>
      <c r="E4041" s="397" t="s">
        <v>145</v>
      </c>
      <c r="F4041" s="429" t="s">
        <v>12976</v>
      </c>
      <c r="G4041" s="430">
        <v>104844</v>
      </c>
      <c r="H4041" s="431" t="s">
        <v>6351</v>
      </c>
      <c r="I4041" s="430" t="s">
        <v>146</v>
      </c>
      <c r="J4041" s="396"/>
      <c r="K4041" s="432">
        <v>87.75</v>
      </c>
      <c r="L4041" s="396" t="s">
        <v>147</v>
      </c>
    </row>
    <row r="4042" spans="1:12">
      <c r="A4042" s="396"/>
      <c r="B4042" s="396"/>
      <c r="C4042" s="396"/>
      <c r="D4042" s="396" t="s">
        <v>277</v>
      </c>
      <c r="E4042" s="397" t="s">
        <v>145</v>
      </c>
      <c r="F4042" s="429" t="s">
        <v>12976</v>
      </c>
      <c r="G4042" s="430">
        <v>104852</v>
      </c>
      <c r="H4042" s="431" t="s">
        <v>6359</v>
      </c>
      <c r="I4042" s="430" t="s">
        <v>146</v>
      </c>
      <c r="J4042" s="396"/>
      <c r="K4042" s="432">
        <v>59.57</v>
      </c>
      <c r="L4042" s="396" t="s">
        <v>147</v>
      </c>
    </row>
    <row r="4043" spans="1:12">
      <c r="A4043" s="396"/>
      <c r="B4043" s="396"/>
      <c r="C4043" s="396"/>
      <c r="D4043" s="396" t="s">
        <v>4432</v>
      </c>
      <c r="E4043" s="397" t="s">
        <v>145</v>
      </c>
      <c r="F4043" s="429" t="s">
        <v>13086</v>
      </c>
      <c r="G4043" s="430">
        <v>104846</v>
      </c>
      <c r="H4043" s="431" t="s">
        <v>6353</v>
      </c>
      <c r="I4043" s="430" t="s">
        <v>146</v>
      </c>
      <c r="J4043" s="396"/>
      <c r="K4043" s="432">
        <v>100.02</v>
      </c>
      <c r="L4043" s="396" t="s">
        <v>4588</v>
      </c>
    </row>
    <row r="4044" spans="1:12">
      <c r="A4044" s="396"/>
      <c r="B4044" s="396"/>
      <c r="C4044" s="396"/>
      <c r="D4044" s="396" t="s">
        <v>4432</v>
      </c>
      <c r="E4044" s="397" t="s">
        <v>145</v>
      </c>
      <c r="F4044" s="429" t="s">
        <v>13086</v>
      </c>
      <c r="G4044" s="430">
        <v>104854</v>
      </c>
      <c r="H4044" s="431" t="s">
        <v>6361</v>
      </c>
      <c r="I4044" s="430" t="s">
        <v>146</v>
      </c>
      <c r="J4044" s="396"/>
      <c r="K4044" s="432">
        <v>67.680000000000007</v>
      </c>
      <c r="L4044" s="396" t="s">
        <v>4588</v>
      </c>
    </row>
    <row r="4045" spans="1:12">
      <c r="A4045" s="396"/>
      <c r="B4045" s="396"/>
      <c r="C4045" s="396"/>
      <c r="D4045" s="396" t="s">
        <v>4432</v>
      </c>
      <c r="E4045" s="397" t="s">
        <v>145</v>
      </c>
      <c r="F4045" s="429" t="s">
        <v>13086</v>
      </c>
      <c r="G4045" s="430">
        <v>104890</v>
      </c>
      <c r="H4045" s="431" t="s">
        <v>6372</v>
      </c>
      <c r="I4045" s="430" t="s">
        <v>146</v>
      </c>
      <c r="J4045" s="396"/>
      <c r="K4045" s="432">
        <v>48.43</v>
      </c>
      <c r="L4045" s="396" t="s">
        <v>4588</v>
      </c>
    </row>
    <row r="4046" spans="1:12">
      <c r="A4046" s="396"/>
      <c r="B4046" s="396"/>
      <c r="C4046" s="396"/>
      <c r="D4046" s="396" t="s">
        <v>4432</v>
      </c>
      <c r="E4046" s="397" t="s">
        <v>145</v>
      </c>
      <c r="F4046" s="429" t="s">
        <v>13086</v>
      </c>
      <c r="G4046" s="430">
        <v>104842</v>
      </c>
      <c r="H4046" s="431" t="s">
        <v>6349</v>
      </c>
      <c r="I4046" s="430" t="s">
        <v>146</v>
      </c>
      <c r="J4046" s="396"/>
      <c r="K4046" s="432">
        <v>67.91</v>
      </c>
      <c r="L4046" s="396" t="s">
        <v>4588</v>
      </c>
    </row>
    <row r="4047" spans="1:12">
      <c r="A4047" s="396"/>
      <c r="B4047" s="396"/>
      <c r="C4047" s="396"/>
      <c r="D4047" s="396" t="s">
        <v>543</v>
      </c>
      <c r="E4047" s="397" t="s">
        <v>145</v>
      </c>
      <c r="F4047" s="429" t="s">
        <v>12976</v>
      </c>
      <c r="G4047" s="430">
        <v>104850</v>
      </c>
      <c r="H4047" s="431" t="s">
        <v>6357</v>
      </c>
      <c r="I4047" s="430" t="s">
        <v>146</v>
      </c>
      <c r="J4047" s="396"/>
      <c r="K4047" s="432">
        <v>48.21</v>
      </c>
      <c r="L4047" s="396" t="s">
        <v>147</v>
      </c>
    </row>
    <row r="4048" spans="1:12">
      <c r="A4048" s="396"/>
      <c r="B4048" s="396"/>
      <c r="C4048" s="396"/>
      <c r="D4048" s="396" t="s">
        <v>543</v>
      </c>
      <c r="E4048" s="397" t="s">
        <v>145</v>
      </c>
      <c r="F4048" s="429" t="s">
        <v>12976</v>
      </c>
      <c r="G4048" s="430">
        <v>104888</v>
      </c>
      <c r="H4048" s="431" t="s">
        <v>6370</v>
      </c>
      <c r="I4048" s="430" t="s">
        <v>146</v>
      </c>
      <c r="J4048" s="396"/>
      <c r="K4048" s="432">
        <v>38.32</v>
      </c>
      <c r="L4048" s="396" t="s">
        <v>147</v>
      </c>
    </row>
    <row r="4049" spans="1:12">
      <c r="A4049" s="396"/>
      <c r="B4049" s="396"/>
      <c r="C4049" s="396"/>
      <c r="D4049" s="396" t="s">
        <v>4432</v>
      </c>
      <c r="E4049" s="397" t="s">
        <v>145</v>
      </c>
      <c r="F4049" s="429" t="s">
        <v>13086</v>
      </c>
      <c r="G4049" s="430">
        <v>104879</v>
      </c>
      <c r="H4049" s="431" t="s">
        <v>6366</v>
      </c>
      <c r="I4049" s="430" t="s">
        <v>146</v>
      </c>
      <c r="J4049" s="396"/>
      <c r="K4049" s="432">
        <v>74.81</v>
      </c>
      <c r="L4049" s="396" t="s">
        <v>4588</v>
      </c>
    </row>
    <row r="4050" spans="1:12">
      <c r="A4050" s="396"/>
      <c r="B4050" s="396"/>
      <c r="C4050" s="396"/>
      <c r="D4050" s="396" t="s">
        <v>4432</v>
      </c>
      <c r="E4050" s="397" t="s">
        <v>145</v>
      </c>
      <c r="F4050" s="429" t="s">
        <v>13086</v>
      </c>
      <c r="G4050" s="430">
        <v>104853</v>
      </c>
      <c r="H4050" s="431" t="s">
        <v>6360</v>
      </c>
      <c r="I4050" s="430" t="s">
        <v>146</v>
      </c>
      <c r="J4050" s="396"/>
      <c r="K4050" s="432">
        <v>52.78</v>
      </c>
      <c r="L4050" s="396" t="s">
        <v>4588</v>
      </c>
    </row>
    <row r="4051" spans="1:12">
      <c r="A4051" s="396"/>
      <c r="B4051" s="396"/>
      <c r="C4051" s="396"/>
      <c r="D4051" s="396" t="s">
        <v>4432</v>
      </c>
      <c r="E4051" s="397" t="s">
        <v>145</v>
      </c>
      <c r="F4051" s="429" t="s">
        <v>13086</v>
      </c>
      <c r="G4051" s="430">
        <v>104847</v>
      </c>
      <c r="H4051" s="431" t="s">
        <v>6354</v>
      </c>
      <c r="I4051" s="430" t="s">
        <v>146</v>
      </c>
      <c r="J4051" s="396"/>
      <c r="K4051" s="432">
        <v>85.03</v>
      </c>
      <c r="L4051" s="396" t="s">
        <v>4588</v>
      </c>
    </row>
    <row r="4052" spans="1:12">
      <c r="A4052" s="396"/>
      <c r="B4052" s="396"/>
      <c r="C4052" s="396"/>
      <c r="D4052" s="396" t="s">
        <v>4432</v>
      </c>
      <c r="E4052" s="397" t="s">
        <v>145</v>
      </c>
      <c r="F4052" s="429" t="s">
        <v>13086</v>
      </c>
      <c r="G4052" s="430">
        <v>104855</v>
      </c>
      <c r="H4052" s="431" t="s">
        <v>6362</v>
      </c>
      <c r="I4052" s="430" t="s">
        <v>146</v>
      </c>
      <c r="J4052" s="396"/>
      <c r="K4052" s="432">
        <v>59.54</v>
      </c>
      <c r="L4052" s="396" t="s">
        <v>4588</v>
      </c>
    </row>
    <row r="4053" spans="1:12">
      <c r="A4053" s="396"/>
      <c r="B4053" s="396"/>
      <c r="C4053" s="396"/>
      <c r="D4053" s="396" t="s">
        <v>1472</v>
      </c>
      <c r="E4053" s="397" t="s">
        <v>145</v>
      </c>
      <c r="F4053" s="429" t="s">
        <v>13701</v>
      </c>
      <c r="G4053" s="430">
        <v>104891</v>
      </c>
      <c r="H4053" s="431" t="s">
        <v>6373</v>
      </c>
      <c r="I4053" s="430" t="s">
        <v>146</v>
      </c>
      <c r="J4053" s="396"/>
      <c r="K4053" s="432">
        <v>43.56</v>
      </c>
      <c r="L4053" s="396" t="s">
        <v>147</v>
      </c>
    </row>
    <row r="4054" spans="1:12">
      <c r="A4054" s="396"/>
      <c r="B4054" s="396"/>
      <c r="C4054" s="396"/>
      <c r="D4054" s="396" t="s">
        <v>1472</v>
      </c>
      <c r="E4054" s="397" t="s">
        <v>145</v>
      </c>
      <c r="F4054" s="429" t="s">
        <v>13701</v>
      </c>
      <c r="G4054" s="430">
        <v>104892</v>
      </c>
      <c r="H4054" s="431" t="s">
        <v>6374</v>
      </c>
      <c r="I4054" s="430" t="s">
        <v>146</v>
      </c>
      <c r="J4054" s="396"/>
      <c r="K4054" s="432">
        <v>98.79</v>
      </c>
      <c r="L4054" s="396" t="s">
        <v>147</v>
      </c>
    </row>
    <row r="4055" spans="1:12">
      <c r="A4055" s="396"/>
      <c r="B4055" s="396"/>
      <c r="C4055" s="396"/>
      <c r="D4055" s="396" t="s">
        <v>1472</v>
      </c>
      <c r="E4055" s="397" t="s">
        <v>145</v>
      </c>
      <c r="F4055" s="429" t="s">
        <v>13701</v>
      </c>
      <c r="G4055" s="430">
        <v>104848</v>
      </c>
      <c r="H4055" s="431" t="s">
        <v>6355</v>
      </c>
      <c r="I4055" s="430" t="s">
        <v>146</v>
      </c>
      <c r="J4055" s="396"/>
      <c r="K4055" s="432">
        <v>62.91</v>
      </c>
      <c r="L4055" s="396" t="s">
        <v>147</v>
      </c>
    </row>
    <row r="4056" spans="1:12">
      <c r="A4056" s="396"/>
      <c r="B4056" s="396"/>
      <c r="C4056" s="396"/>
      <c r="D4056" s="396" t="s">
        <v>1472</v>
      </c>
      <c r="E4056" s="397" t="s">
        <v>145</v>
      </c>
      <c r="F4056" s="429" t="s">
        <v>13701</v>
      </c>
      <c r="G4056" s="430">
        <v>104886</v>
      </c>
      <c r="H4056" s="431" t="s">
        <v>6368</v>
      </c>
      <c r="I4056" s="430" t="s">
        <v>146</v>
      </c>
      <c r="J4056" s="396"/>
      <c r="K4056" s="432">
        <v>47.98</v>
      </c>
      <c r="L4056" s="396" t="s">
        <v>147</v>
      </c>
    </row>
    <row r="4057" spans="1:12">
      <c r="A4057" s="396"/>
      <c r="B4057" s="396"/>
      <c r="C4057" s="396"/>
      <c r="D4057" s="396" t="s">
        <v>1472</v>
      </c>
      <c r="E4057" s="397" t="s">
        <v>145</v>
      </c>
      <c r="F4057" s="429" t="s">
        <v>13701</v>
      </c>
      <c r="G4057" s="430">
        <v>104843</v>
      </c>
      <c r="H4057" s="431" t="s">
        <v>6350</v>
      </c>
      <c r="I4057" s="430" t="s">
        <v>146</v>
      </c>
      <c r="J4057" s="396"/>
      <c r="K4057" s="432">
        <v>109.1</v>
      </c>
      <c r="L4057" s="396" t="s">
        <v>147</v>
      </c>
    </row>
    <row r="4058" spans="1:12">
      <c r="A4058" s="396"/>
      <c r="B4058" s="396"/>
      <c r="C4058" s="396"/>
      <c r="D4058" s="396" t="s">
        <v>1472</v>
      </c>
      <c r="E4058" s="397" t="s">
        <v>145</v>
      </c>
      <c r="F4058" s="429" t="s">
        <v>13701</v>
      </c>
      <c r="G4058" s="430">
        <v>104851</v>
      </c>
      <c r="H4058" s="431" t="s">
        <v>6358</v>
      </c>
      <c r="I4058" s="430" t="s">
        <v>146</v>
      </c>
      <c r="J4058" s="396"/>
      <c r="K4058" s="432">
        <v>69.709999999999994</v>
      </c>
      <c r="L4058" s="396" t="s">
        <v>147</v>
      </c>
    </row>
    <row r="4059" spans="1:12">
      <c r="A4059" s="396"/>
      <c r="B4059" s="396"/>
      <c r="C4059" s="396"/>
      <c r="D4059" s="396" t="s">
        <v>1472</v>
      </c>
      <c r="E4059" s="397" t="s">
        <v>145</v>
      </c>
      <c r="F4059" s="429" t="s">
        <v>13701</v>
      </c>
      <c r="G4059" s="430">
        <v>104845</v>
      </c>
      <c r="H4059" s="431" t="s">
        <v>6352</v>
      </c>
      <c r="I4059" s="430" t="s">
        <v>146</v>
      </c>
      <c r="J4059" s="396"/>
      <c r="K4059" s="432">
        <v>124.36</v>
      </c>
      <c r="L4059" s="396" t="s">
        <v>147</v>
      </c>
    </row>
    <row r="4060" spans="1:12">
      <c r="A4060" s="396"/>
      <c r="B4060" s="396"/>
      <c r="C4060" s="396"/>
      <c r="D4060" s="396" t="s">
        <v>1472</v>
      </c>
      <c r="E4060" s="397" t="s">
        <v>145</v>
      </c>
      <c r="F4060" s="429" t="s">
        <v>13701</v>
      </c>
      <c r="G4060" s="430">
        <v>104880</v>
      </c>
      <c r="H4060" s="431" t="s">
        <v>6367</v>
      </c>
      <c r="I4060" s="430" t="s">
        <v>146</v>
      </c>
      <c r="J4060" s="396"/>
      <c r="K4060" s="432">
        <v>79.81</v>
      </c>
      <c r="L4060" s="396" t="s">
        <v>147</v>
      </c>
    </row>
    <row r="4061" spans="1:12">
      <c r="A4061" s="396"/>
      <c r="B4061" s="396"/>
      <c r="C4061" s="396"/>
      <c r="D4061" s="396" t="s">
        <v>1472</v>
      </c>
      <c r="E4061" s="397" t="s">
        <v>145</v>
      </c>
      <c r="F4061" s="429" t="s">
        <v>13701</v>
      </c>
      <c r="G4061" s="430">
        <v>104889</v>
      </c>
      <c r="H4061" s="431" t="s">
        <v>6371</v>
      </c>
      <c r="I4061" s="430" t="s">
        <v>146</v>
      </c>
      <c r="J4061" s="396"/>
      <c r="K4061" s="432">
        <v>55.68</v>
      </c>
      <c r="L4061" s="396" t="s">
        <v>147</v>
      </c>
    </row>
    <row r="4062" spans="1:12">
      <c r="A4062" s="396"/>
      <c r="B4062" s="396"/>
      <c r="C4062" s="396"/>
      <c r="D4062" s="396" t="s">
        <v>1472</v>
      </c>
      <c r="E4062" s="397" t="s">
        <v>145</v>
      </c>
      <c r="F4062" s="429" t="s">
        <v>13701</v>
      </c>
      <c r="G4062" s="430">
        <v>95108</v>
      </c>
      <c r="H4062" s="431" t="s">
        <v>6347</v>
      </c>
      <c r="I4062" s="430" t="s">
        <v>160</v>
      </c>
      <c r="J4062" s="396"/>
      <c r="K4062" s="432">
        <v>34.81</v>
      </c>
      <c r="L4062" s="396" t="s">
        <v>147</v>
      </c>
    </row>
    <row r="4063" spans="1:12">
      <c r="A4063" s="396"/>
      <c r="B4063" s="396"/>
      <c r="C4063" s="396"/>
      <c r="D4063" s="396" t="s">
        <v>1472</v>
      </c>
      <c r="E4063" s="397" t="s">
        <v>145</v>
      </c>
      <c r="F4063" s="429" t="s">
        <v>13701</v>
      </c>
      <c r="G4063" s="430">
        <v>104857</v>
      </c>
      <c r="H4063" s="431" t="s">
        <v>13732</v>
      </c>
      <c r="I4063" s="430" t="s">
        <v>146</v>
      </c>
      <c r="J4063" s="396"/>
      <c r="K4063" s="432">
        <v>0</v>
      </c>
      <c r="L4063" s="396" t="s">
        <v>147</v>
      </c>
    </row>
    <row r="4064" spans="1:12">
      <c r="A4064" s="396"/>
      <c r="B4064" s="396"/>
      <c r="C4064" s="396"/>
      <c r="D4064" s="396" t="s">
        <v>1472</v>
      </c>
      <c r="E4064" s="397" t="s">
        <v>145</v>
      </c>
      <c r="F4064" s="429" t="s">
        <v>13701</v>
      </c>
      <c r="G4064" s="430">
        <v>104859</v>
      </c>
      <c r="H4064" s="431" t="s">
        <v>13733</v>
      </c>
      <c r="I4064" s="430" t="s">
        <v>146</v>
      </c>
      <c r="J4064" s="396"/>
      <c r="K4064" s="432">
        <v>0</v>
      </c>
      <c r="L4064" s="396" t="s">
        <v>147</v>
      </c>
    </row>
    <row r="4065" spans="1:12">
      <c r="A4065" s="396"/>
      <c r="B4065" s="396"/>
      <c r="C4065" s="396"/>
      <c r="D4065" s="396" t="s">
        <v>1472</v>
      </c>
      <c r="E4065" s="397" t="s">
        <v>145</v>
      </c>
      <c r="F4065" s="429" t="s">
        <v>13701</v>
      </c>
      <c r="G4065" s="430">
        <v>104861</v>
      </c>
      <c r="H4065" s="431" t="s">
        <v>13734</v>
      </c>
      <c r="I4065" s="430" t="s">
        <v>146</v>
      </c>
      <c r="J4065" s="396"/>
      <c r="K4065" s="432">
        <v>0</v>
      </c>
      <c r="L4065" s="396" t="s">
        <v>147</v>
      </c>
    </row>
    <row r="4066" spans="1:12">
      <c r="A4066" s="396"/>
      <c r="B4066" s="396"/>
      <c r="C4066" s="396"/>
      <c r="D4066" s="396" t="s">
        <v>1472</v>
      </c>
      <c r="E4066" s="397" t="s">
        <v>145</v>
      </c>
      <c r="F4066" s="429" t="s">
        <v>13701</v>
      </c>
      <c r="G4066" s="430">
        <v>104856</v>
      </c>
      <c r="H4066" s="431" t="s">
        <v>13735</v>
      </c>
      <c r="I4066" s="430" t="s">
        <v>146</v>
      </c>
      <c r="J4066" s="396"/>
      <c r="K4066" s="432">
        <v>0</v>
      </c>
      <c r="L4066" s="396" t="s">
        <v>147</v>
      </c>
    </row>
    <row r="4067" spans="1:12">
      <c r="A4067" s="396"/>
      <c r="B4067" s="396"/>
      <c r="C4067" s="396"/>
      <c r="D4067" s="396" t="s">
        <v>1472</v>
      </c>
      <c r="E4067" s="397" t="s">
        <v>145</v>
      </c>
      <c r="F4067" s="429" t="s">
        <v>13701</v>
      </c>
      <c r="G4067" s="430">
        <v>104858</v>
      </c>
      <c r="H4067" s="431" t="s">
        <v>13736</v>
      </c>
      <c r="I4067" s="430" t="s">
        <v>146</v>
      </c>
      <c r="J4067" s="396"/>
      <c r="K4067" s="432">
        <v>0</v>
      </c>
      <c r="L4067" s="396" t="s">
        <v>147</v>
      </c>
    </row>
    <row r="4068" spans="1:12">
      <c r="A4068" s="396"/>
      <c r="B4068" s="396"/>
      <c r="C4068" s="396"/>
      <c r="D4068" s="396" t="s">
        <v>1472</v>
      </c>
      <c r="E4068" s="397" t="s">
        <v>145</v>
      </c>
      <c r="F4068" s="429" t="s">
        <v>13701</v>
      </c>
      <c r="G4068" s="430">
        <v>104860</v>
      </c>
      <c r="H4068" s="431" t="s">
        <v>13737</v>
      </c>
      <c r="I4068" s="430" t="s">
        <v>146</v>
      </c>
      <c r="J4068" s="396"/>
      <c r="K4068" s="432">
        <v>0</v>
      </c>
      <c r="L4068" s="396" t="s">
        <v>147</v>
      </c>
    </row>
    <row r="4069" spans="1:12">
      <c r="A4069" s="396"/>
      <c r="B4069" s="396"/>
      <c r="C4069" s="396"/>
      <c r="D4069" s="396" t="s">
        <v>1472</v>
      </c>
      <c r="E4069" s="397" t="s">
        <v>145</v>
      </c>
      <c r="F4069" s="429" t="s">
        <v>13701</v>
      </c>
      <c r="G4069" s="430">
        <v>104871</v>
      </c>
      <c r="H4069" s="431" t="s">
        <v>13738</v>
      </c>
      <c r="I4069" s="430" t="s">
        <v>146</v>
      </c>
      <c r="J4069" s="396"/>
      <c r="K4069" s="432">
        <v>0</v>
      </c>
      <c r="L4069" s="396" t="s">
        <v>147</v>
      </c>
    </row>
    <row r="4070" spans="1:12">
      <c r="A4070" s="396"/>
      <c r="B4070" s="396"/>
      <c r="C4070" s="396"/>
      <c r="D4070" s="396" t="s">
        <v>1472</v>
      </c>
      <c r="E4070" s="397" t="s">
        <v>145</v>
      </c>
      <c r="F4070" s="429" t="s">
        <v>13701</v>
      </c>
      <c r="G4070" s="430">
        <v>104883</v>
      </c>
      <c r="H4070" s="431" t="s">
        <v>13739</v>
      </c>
      <c r="I4070" s="430" t="s">
        <v>146</v>
      </c>
      <c r="J4070" s="396"/>
      <c r="K4070" s="432">
        <v>0</v>
      </c>
      <c r="L4070" s="396" t="s">
        <v>147</v>
      </c>
    </row>
    <row r="4071" spans="1:12">
      <c r="A4071" s="396"/>
      <c r="B4071" s="396"/>
      <c r="C4071" s="396"/>
      <c r="D4071" s="396" t="s">
        <v>1472</v>
      </c>
      <c r="E4071" s="397" t="s">
        <v>145</v>
      </c>
      <c r="F4071" s="429" t="s">
        <v>13701</v>
      </c>
      <c r="G4071" s="430">
        <v>104865</v>
      </c>
      <c r="H4071" s="431" t="s">
        <v>13740</v>
      </c>
      <c r="I4071" s="430" t="s">
        <v>146</v>
      </c>
      <c r="J4071" s="396"/>
      <c r="K4071" s="432">
        <v>0</v>
      </c>
      <c r="L4071" s="396" t="s">
        <v>147</v>
      </c>
    </row>
    <row r="4072" spans="1:12">
      <c r="A4072" s="396"/>
      <c r="B4072" s="396"/>
      <c r="C4072" s="396"/>
      <c r="D4072" s="396" t="s">
        <v>1472</v>
      </c>
      <c r="E4072" s="397" t="s">
        <v>145</v>
      </c>
      <c r="F4072" s="429" t="s">
        <v>13701</v>
      </c>
      <c r="G4072" s="430">
        <v>104872</v>
      </c>
      <c r="H4072" s="431" t="s">
        <v>13741</v>
      </c>
      <c r="I4072" s="430" t="s">
        <v>146</v>
      </c>
      <c r="J4072" s="396"/>
      <c r="K4072" s="432">
        <v>0</v>
      </c>
      <c r="L4072" s="396" t="s">
        <v>147</v>
      </c>
    </row>
    <row r="4073" spans="1:12">
      <c r="A4073" s="396"/>
      <c r="B4073" s="396"/>
      <c r="C4073" s="396"/>
      <c r="D4073" s="396" t="s">
        <v>1472</v>
      </c>
      <c r="E4073" s="397" t="s">
        <v>145</v>
      </c>
      <c r="F4073" s="429" t="s">
        <v>13701</v>
      </c>
      <c r="G4073" s="430">
        <v>104884</v>
      </c>
      <c r="H4073" s="431" t="s">
        <v>13742</v>
      </c>
      <c r="I4073" s="430" t="s">
        <v>146</v>
      </c>
      <c r="J4073" s="396"/>
      <c r="K4073" s="432">
        <v>0</v>
      </c>
      <c r="L4073" s="396" t="s">
        <v>147</v>
      </c>
    </row>
    <row r="4074" spans="1:12">
      <c r="A4074" s="396"/>
      <c r="B4074" s="396"/>
      <c r="C4074" s="396"/>
      <c r="D4074" s="396" t="s">
        <v>1472</v>
      </c>
      <c r="E4074" s="397" t="s">
        <v>145</v>
      </c>
      <c r="F4074" s="429" t="s">
        <v>13701</v>
      </c>
      <c r="G4074" s="430">
        <v>104866</v>
      </c>
      <c r="H4074" s="431" t="s">
        <v>13743</v>
      </c>
      <c r="I4074" s="430" t="s">
        <v>146</v>
      </c>
      <c r="J4074" s="396"/>
      <c r="K4074" s="432">
        <v>0</v>
      </c>
      <c r="L4074" s="396" t="s">
        <v>147</v>
      </c>
    </row>
    <row r="4075" spans="1:12">
      <c r="A4075" s="396"/>
      <c r="B4075" s="396"/>
      <c r="C4075" s="396"/>
      <c r="D4075" s="396" t="s">
        <v>1472</v>
      </c>
      <c r="E4075" s="397" t="s">
        <v>145</v>
      </c>
      <c r="F4075" s="429" t="s">
        <v>13701</v>
      </c>
      <c r="G4075" s="430">
        <v>104873</v>
      </c>
      <c r="H4075" s="431" t="s">
        <v>13744</v>
      </c>
      <c r="I4075" s="430" t="s">
        <v>146</v>
      </c>
      <c r="J4075" s="396"/>
      <c r="K4075" s="432">
        <v>0</v>
      </c>
      <c r="L4075" s="396" t="s">
        <v>147</v>
      </c>
    </row>
    <row r="4076" spans="1:12">
      <c r="A4076" s="396"/>
      <c r="B4076" s="396"/>
      <c r="C4076" s="396"/>
      <c r="D4076" s="396" t="s">
        <v>1472</v>
      </c>
      <c r="E4076" s="397" t="s">
        <v>145</v>
      </c>
      <c r="F4076" s="429" t="s">
        <v>13701</v>
      </c>
      <c r="G4076" s="430">
        <v>104885</v>
      </c>
      <c r="H4076" s="431" t="s">
        <v>13745</v>
      </c>
      <c r="I4076" s="430" t="s">
        <v>146</v>
      </c>
      <c r="J4076" s="396"/>
      <c r="K4076" s="432">
        <v>0</v>
      </c>
      <c r="L4076" s="396" t="s">
        <v>147</v>
      </c>
    </row>
    <row r="4077" spans="1:12">
      <c r="A4077" s="396"/>
      <c r="B4077" s="396"/>
      <c r="C4077" s="396"/>
      <c r="D4077" s="396" t="s">
        <v>1155</v>
      </c>
      <c r="E4077" s="397" t="s">
        <v>145</v>
      </c>
      <c r="F4077" s="429" t="s">
        <v>13701</v>
      </c>
      <c r="G4077" s="430">
        <v>104867</v>
      </c>
      <c r="H4077" s="431" t="s">
        <v>13746</v>
      </c>
      <c r="I4077" s="430" t="s">
        <v>146</v>
      </c>
      <c r="J4077" s="396"/>
      <c r="K4077" s="432">
        <v>0</v>
      </c>
      <c r="L4077" s="396" t="s">
        <v>147</v>
      </c>
    </row>
    <row r="4078" spans="1:12">
      <c r="A4078" s="396"/>
      <c r="B4078" s="396"/>
      <c r="C4078" s="396"/>
      <c r="D4078" s="396" t="s">
        <v>1155</v>
      </c>
      <c r="E4078" s="397" t="s">
        <v>145</v>
      </c>
      <c r="F4078" s="429" t="s">
        <v>13701</v>
      </c>
      <c r="G4078" s="430">
        <v>104868</v>
      </c>
      <c r="H4078" s="431" t="s">
        <v>13747</v>
      </c>
      <c r="I4078" s="430" t="s">
        <v>146</v>
      </c>
      <c r="J4078" s="396"/>
      <c r="K4078" s="432">
        <v>0</v>
      </c>
      <c r="L4078" s="396" t="s">
        <v>147</v>
      </c>
    </row>
    <row r="4079" spans="1:12">
      <c r="A4079" s="396"/>
      <c r="B4079" s="396"/>
      <c r="C4079" s="396"/>
      <c r="D4079" s="396" t="s">
        <v>1155</v>
      </c>
      <c r="E4079" s="397" t="s">
        <v>145</v>
      </c>
      <c r="F4079" s="429" t="s">
        <v>13701</v>
      </c>
      <c r="G4079" s="430">
        <v>104874</v>
      </c>
      <c r="H4079" s="431" t="s">
        <v>13748</v>
      </c>
      <c r="I4079" s="430" t="s">
        <v>146</v>
      </c>
      <c r="J4079" s="396"/>
      <c r="K4079" s="432">
        <v>0</v>
      </c>
      <c r="L4079" s="396" t="s">
        <v>147</v>
      </c>
    </row>
    <row r="4080" spans="1:12">
      <c r="A4080" s="396"/>
      <c r="B4080" s="396"/>
      <c r="C4080" s="396"/>
      <c r="D4080" s="396" t="s">
        <v>1155</v>
      </c>
      <c r="E4080" s="397" t="s">
        <v>145</v>
      </c>
      <c r="F4080" s="429" t="s">
        <v>13701</v>
      </c>
      <c r="G4080" s="430">
        <v>104862</v>
      </c>
      <c r="H4080" s="431" t="s">
        <v>13749</v>
      </c>
      <c r="I4080" s="430" t="s">
        <v>146</v>
      </c>
      <c r="J4080" s="396"/>
      <c r="K4080" s="432">
        <v>0</v>
      </c>
      <c r="L4080" s="396" t="s">
        <v>147</v>
      </c>
    </row>
    <row r="4081" spans="1:12">
      <c r="A4081" s="396"/>
      <c r="B4081" s="396"/>
      <c r="C4081" s="396"/>
      <c r="D4081" s="396" t="s">
        <v>1155</v>
      </c>
      <c r="E4081" s="397" t="s">
        <v>145</v>
      </c>
      <c r="F4081" s="429" t="s">
        <v>13701</v>
      </c>
      <c r="G4081" s="430">
        <v>104869</v>
      </c>
      <c r="H4081" s="431" t="s">
        <v>13750</v>
      </c>
      <c r="I4081" s="430" t="s">
        <v>146</v>
      </c>
      <c r="J4081" s="396"/>
      <c r="K4081" s="432">
        <v>0</v>
      </c>
      <c r="L4081" s="396" t="s">
        <v>147</v>
      </c>
    </row>
    <row r="4082" spans="1:12">
      <c r="A4082" s="396"/>
      <c r="B4082" s="396"/>
      <c r="C4082" s="396"/>
      <c r="D4082" s="396" t="s">
        <v>1155</v>
      </c>
      <c r="E4082" s="397" t="s">
        <v>145</v>
      </c>
      <c r="F4082" s="429" t="s">
        <v>13701</v>
      </c>
      <c r="G4082" s="430">
        <v>104881</v>
      </c>
      <c r="H4082" s="431" t="s">
        <v>13751</v>
      </c>
      <c r="I4082" s="430" t="s">
        <v>146</v>
      </c>
      <c r="J4082" s="396"/>
      <c r="K4082" s="432">
        <v>0</v>
      </c>
      <c r="L4082" s="396" t="s">
        <v>147</v>
      </c>
    </row>
    <row r="4083" spans="1:12">
      <c r="A4083" s="396"/>
      <c r="B4083" s="396"/>
      <c r="C4083" s="396"/>
      <c r="D4083" s="396" t="s">
        <v>1155</v>
      </c>
      <c r="E4083" s="397" t="s">
        <v>145</v>
      </c>
      <c r="F4083" s="429" t="s">
        <v>13701</v>
      </c>
      <c r="G4083" s="430">
        <v>104863</v>
      </c>
      <c r="H4083" s="431" t="s">
        <v>13752</v>
      </c>
      <c r="I4083" s="430" t="s">
        <v>146</v>
      </c>
      <c r="J4083" s="396"/>
      <c r="K4083" s="432">
        <v>0</v>
      </c>
      <c r="L4083" s="396" t="s">
        <v>147</v>
      </c>
    </row>
    <row r="4084" spans="1:12">
      <c r="A4084" s="396"/>
      <c r="B4084" s="396"/>
      <c r="C4084" s="396"/>
      <c r="D4084" s="396" t="s">
        <v>1155</v>
      </c>
      <c r="E4084" s="397" t="s">
        <v>145</v>
      </c>
      <c r="F4084" s="429" t="s">
        <v>13701</v>
      </c>
      <c r="G4084" s="430">
        <v>104870</v>
      </c>
      <c r="H4084" s="431" t="s">
        <v>13753</v>
      </c>
      <c r="I4084" s="430" t="s">
        <v>146</v>
      </c>
      <c r="J4084" s="396"/>
      <c r="K4084" s="432">
        <v>0</v>
      </c>
      <c r="L4084" s="396" t="s">
        <v>147</v>
      </c>
    </row>
    <row r="4085" spans="1:12">
      <c r="A4085" s="396"/>
      <c r="B4085" s="396"/>
      <c r="C4085" s="396"/>
      <c r="D4085" s="396" t="s">
        <v>1155</v>
      </c>
      <c r="E4085" s="397" t="s">
        <v>145</v>
      </c>
      <c r="F4085" s="429" t="s">
        <v>13701</v>
      </c>
      <c r="G4085" s="430">
        <v>104882</v>
      </c>
      <c r="H4085" s="431" t="s">
        <v>13754</v>
      </c>
      <c r="I4085" s="430" t="s">
        <v>146</v>
      </c>
      <c r="J4085" s="396"/>
      <c r="K4085" s="432">
        <v>0</v>
      </c>
      <c r="L4085" s="396" t="s">
        <v>147</v>
      </c>
    </row>
    <row r="4086" spans="1:12">
      <c r="A4086" s="396"/>
      <c r="B4086" s="396"/>
      <c r="C4086" s="396"/>
      <c r="D4086" s="396" t="s">
        <v>1155</v>
      </c>
      <c r="E4086" s="397" t="s">
        <v>145</v>
      </c>
      <c r="F4086" s="429" t="s">
        <v>13701</v>
      </c>
      <c r="G4086" s="430">
        <v>104864</v>
      </c>
      <c r="H4086" s="431" t="s">
        <v>13755</v>
      </c>
      <c r="I4086" s="430" t="s">
        <v>146</v>
      </c>
      <c r="J4086" s="396"/>
      <c r="K4086" s="432">
        <v>0</v>
      </c>
      <c r="L4086" s="396" t="s">
        <v>147</v>
      </c>
    </row>
    <row r="4087" spans="1:12">
      <c r="A4087" s="396"/>
      <c r="B4087" s="396"/>
      <c r="C4087" s="396"/>
      <c r="D4087" s="396" t="s">
        <v>1155</v>
      </c>
      <c r="E4087" s="397" t="s">
        <v>145</v>
      </c>
      <c r="F4087" s="429" t="s">
        <v>13701</v>
      </c>
      <c r="G4087" s="430">
        <v>104876</v>
      </c>
      <c r="H4087" s="431" t="s">
        <v>6363</v>
      </c>
      <c r="I4087" s="430" t="s">
        <v>160</v>
      </c>
      <c r="J4087" s="396"/>
      <c r="K4087" s="432">
        <v>18.32</v>
      </c>
      <c r="L4087" s="396" t="s">
        <v>147</v>
      </c>
    </row>
    <row r="4088" spans="1:12">
      <c r="A4088" s="396"/>
      <c r="B4088" s="396"/>
      <c r="C4088" s="396"/>
      <c r="D4088" s="396" t="s">
        <v>1155</v>
      </c>
      <c r="E4088" s="397" t="s">
        <v>145</v>
      </c>
      <c r="F4088" s="429" t="s">
        <v>13701</v>
      </c>
      <c r="G4088" s="430">
        <v>104875</v>
      </c>
      <c r="H4088" s="431" t="s">
        <v>7739</v>
      </c>
      <c r="I4088" s="430" t="s">
        <v>146</v>
      </c>
      <c r="J4088" s="396"/>
      <c r="K4088" s="432">
        <v>108.46</v>
      </c>
      <c r="L4088" s="396" t="s">
        <v>147</v>
      </c>
    </row>
    <row r="4089" spans="1:12">
      <c r="A4089" s="396"/>
      <c r="B4089" s="396"/>
      <c r="C4089" s="396"/>
      <c r="D4089" s="396" t="s">
        <v>1155</v>
      </c>
      <c r="E4089" s="397" t="s">
        <v>145</v>
      </c>
      <c r="F4089" s="429" t="s">
        <v>13701</v>
      </c>
      <c r="G4089" s="430">
        <v>105942</v>
      </c>
      <c r="H4089" s="431" t="s">
        <v>13757</v>
      </c>
      <c r="I4089" s="430" t="s">
        <v>146</v>
      </c>
      <c r="J4089" s="396"/>
      <c r="K4089" s="432">
        <v>0</v>
      </c>
      <c r="L4089" s="396" t="s">
        <v>147</v>
      </c>
    </row>
    <row r="4090" spans="1:12">
      <c r="A4090" s="396"/>
      <c r="B4090" s="396"/>
      <c r="C4090" s="396"/>
      <c r="D4090" s="396" t="s">
        <v>1155</v>
      </c>
      <c r="E4090" s="397" t="s">
        <v>145</v>
      </c>
      <c r="F4090" s="429" t="s">
        <v>13701</v>
      </c>
      <c r="G4090" s="430">
        <v>105943</v>
      </c>
      <c r="H4090" s="431" t="s">
        <v>13758</v>
      </c>
      <c r="I4090" s="430" t="s">
        <v>146</v>
      </c>
      <c r="J4090" s="396"/>
      <c r="K4090" s="432">
        <v>0</v>
      </c>
      <c r="L4090" s="396" t="s">
        <v>147</v>
      </c>
    </row>
    <row r="4091" spans="1:12">
      <c r="A4091" s="396"/>
      <c r="B4091" s="396"/>
      <c r="C4091" s="396"/>
      <c r="D4091" s="396" t="s">
        <v>1155</v>
      </c>
      <c r="E4091" s="397" t="s">
        <v>145</v>
      </c>
      <c r="F4091" s="429" t="s">
        <v>13701</v>
      </c>
      <c r="G4091" s="430">
        <v>105941</v>
      </c>
      <c r="H4091" s="431" t="s">
        <v>13759</v>
      </c>
      <c r="I4091" s="430" t="s">
        <v>121</v>
      </c>
      <c r="J4091" s="396"/>
      <c r="K4091" s="432">
        <v>0</v>
      </c>
      <c r="L4091" s="396" t="s">
        <v>147</v>
      </c>
    </row>
    <row r="4092" spans="1:12">
      <c r="A4092" s="396"/>
      <c r="B4092" s="396"/>
      <c r="C4092" s="396"/>
      <c r="D4092" s="396" t="s">
        <v>1155</v>
      </c>
      <c r="E4092" s="397" t="s">
        <v>145</v>
      </c>
      <c r="F4092" s="429" t="s">
        <v>13701</v>
      </c>
      <c r="G4092" s="430">
        <v>105940</v>
      </c>
      <c r="H4092" s="431" t="s">
        <v>13760</v>
      </c>
      <c r="I4092" s="430" t="s">
        <v>121</v>
      </c>
      <c r="J4092" s="396"/>
      <c r="K4092" s="432">
        <v>0</v>
      </c>
      <c r="L4092" s="396" t="s">
        <v>147</v>
      </c>
    </row>
    <row r="4093" spans="1:12">
      <c r="A4093" s="396"/>
      <c r="B4093" s="396"/>
      <c r="C4093" s="396"/>
      <c r="D4093" s="396" t="s">
        <v>1155</v>
      </c>
      <c r="E4093" s="397" t="s">
        <v>145</v>
      </c>
      <c r="F4093" s="429" t="s">
        <v>13701</v>
      </c>
      <c r="G4093" s="430">
        <v>105938</v>
      </c>
      <c r="H4093" s="431" t="s">
        <v>13761</v>
      </c>
      <c r="I4093" s="430" t="s">
        <v>121</v>
      </c>
      <c r="J4093" s="396"/>
      <c r="K4093" s="432">
        <v>0</v>
      </c>
      <c r="L4093" s="396" t="s">
        <v>147</v>
      </c>
    </row>
    <row r="4094" spans="1:12">
      <c r="A4094" s="396"/>
      <c r="B4094" s="396"/>
      <c r="C4094" s="396"/>
      <c r="D4094" s="396" t="s">
        <v>1155</v>
      </c>
      <c r="E4094" s="397" t="s">
        <v>145</v>
      </c>
      <c r="F4094" s="429" t="s">
        <v>13701</v>
      </c>
      <c r="G4094" s="430">
        <v>105939</v>
      </c>
      <c r="H4094" s="431" t="s">
        <v>13762</v>
      </c>
      <c r="I4094" s="430" t="s">
        <v>121</v>
      </c>
      <c r="J4094" s="396"/>
      <c r="K4094" s="432">
        <v>0</v>
      </c>
      <c r="L4094" s="396" t="s">
        <v>147</v>
      </c>
    </row>
    <row r="4095" spans="1:12">
      <c r="A4095" s="396"/>
      <c r="B4095" s="396"/>
      <c r="C4095" s="396"/>
      <c r="D4095" s="396" t="s">
        <v>2326</v>
      </c>
      <c r="E4095" s="397" t="s">
        <v>145</v>
      </c>
      <c r="F4095" s="429" t="s">
        <v>13283</v>
      </c>
      <c r="G4095" s="430">
        <v>96120</v>
      </c>
      <c r="H4095" s="431" t="s">
        <v>4181</v>
      </c>
      <c r="I4095" s="430" t="s">
        <v>146</v>
      </c>
      <c r="J4095" s="396"/>
      <c r="K4095" s="432">
        <v>2.86</v>
      </c>
      <c r="L4095" s="396" t="s">
        <v>147</v>
      </c>
    </row>
    <row r="4096" spans="1:12">
      <c r="A4096" s="396"/>
      <c r="B4096" s="396"/>
      <c r="C4096" s="396"/>
      <c r="D4096" s="396" t="s">
        <v>1155</v>
      </c>
      <c r="E4096" s="397" t="s">
        <v>145</v>
      </c>
      <c r="F4096" s="429" t="s">
        <v>13701</v>
      </c>
      <c r="G4096" s="430">
        <v>96123</v>
      </c>
      <c r="H4096" s="431" t="s">
        <v>4182</v>
      </c>
      <c r="I4096" s="430" t="s">
        <v>146</v>
      </c>
      <c r="J4096" s="396"/>
      <c r="K4096" s="432">
        <v>26.97</v>
      </c>
      <c r="L4096" s="396" t="s">
        <v>147</v>
      </c>
    </row>
    <row r="4097" spans="1:12">
      <c r="A4097" s="396"/>
      <c r="B4097" s="396"/>
      <c r="C4097" s="396"/>
      <c r="D4097" s="396" t="s">
        <v>2094</v>
      </c>
      <c r="E4097" s="397" t="s">
        <v>145</v>
      </c>
      <c r="F4097" s="429" t="s">
        <v>12633</v>
      </c>
      <c r="G4097" s="430">
        <v>96122</v>
      </c>
      <c r="H4097" s="431" t="s">
        <v>4174</v>
      </c>
      <c r="I4097" s="430" t="s">
        <v>146</v>
      </c>
      <c r="J4097" s="396"/>
      <c r="K4097" s="432">
        <v>40</v>
      </c>
      <c r="L4097" s="396" t="s">
        <v>147</v>
      </c>
    </row>
    <row r="4098" spans="1:12">
      <c r="A4098" s="396"/>
      <c r="B4098" s="396"/>
      <c r="C4098" s="396"/>
      <c r="D4098" s="396" t="s">
        <v>1819</v>
      </c>
      <c r="E4098" s="397" t="s">
        <v>145</v>
      </c>
      <c r="F4098" s="429" t="s">
        <v>13452</v>
      </c>
      <c r="G4098" s="430">
        <v>96121</v>
      </c>
      <c r="H4098" s="431" t="s">
        <v>4186</v>
      </c>
      <c r="I4098" s="430" t="s">
        <v>146</v>
      </c>
      <c r="J4098" s="396"/>
      <c r="K4098" s="432">
        <v>10.29</v>
      </c>
      <c r="L4098" s="396" t="s">
        <v>147</v>
      </c>
    </row>
    <row r="4099" spans="1:12">
      <c r="A4099" s="396"/>
      <c r="B4099" s="396"/>
      <c r="C4099" s="396"/>
      <c r="D4099" s="396" t="s">
        <v>543</v>
      </c>
      <c r="E4099" s="397" t="s">
        <v>145</v>
      </c>
      <c r="F4099" s="429" t="s">
        <v>12976</v>
      </c>
      <c r="G4099" s="430">
        <v>99054</v>
      </c>
      <c r="H4099" s="431" t="s">
        <v>4183</v>
      </c>
      <c r="I4099" s="430" t="s">
        <v>121</v>
      </c>
      <c r="J4099" s="396"/>
      <c r="K4099" s="432">
        <v>54.55</v>
      </c>
      <c r="L4099" s="396" t="s">
        <v>147</v>
      </c>
    </row>
    <row r="4100" spans="1:12">
      <c r="A4100" s="396"/>
      <c r="B4100" s="396"/>
      <c r="C4100" s="396"/>
      <c r="D4100" s="396" t="s">
        <v>543</v>
      </c>
      <c r="E4100" s="397" t="s">
        <v>145</v>
      </c>
      <c r="F4100" s="429" t="s">
        <v>12976</v>
      </c>
      <c r="G4100" s="430">
        <v>96110</v>
      </c>
      <c r="H4100" s="431" t="s">
        <v>4178</v>
      </c>
      <c r="I4100" s="430" t="s">
        <v>121</v>
      </c>
      <c r="J4100" s="396"/>
      <c r="K4100" s="432">
        <v>70.010000000000005</v>
      </c>
      <c r="L4100" s="396" t="s">
        <v>147</v>
      </c>
    </row>
    <row r="4101" spans="1:12">
      <c r="A4101" s="396"/>
      <c r="B4101" s="396"/>
      <c r="C4101" s="396"/>
      <c r="D4101" s="396" t="s">
        <v>4432</v>
      </c>
      <c r="E4101" s="397" t="s">
        <v>145</v>
      </c>
      <c r="F4101" s="429" t="s">
        <v>13086</v>
      </c>
      <c r="G4101" s="430">
        <v>96114</v>
      </c>
      <c r="H4101" s="431" t="s">
        <v>4180</v>
      </c>
      <c r="I4101" s="430" t="s">
        <v>121</v>
      </c>
      <c r="J4101" s="396"/>
      <c r="K4101" s="432">
        <v>71.650000000000006</v>
      </c>
      <c r="L4101" s="396" t="s">
        <v>4588</v>
      </c>
    </row>
    <row r="4102" spans="1:12">
      <c r="A4102" s="396"/>
      <c r="B4102" s="396"/>
      <c r="C4102" s="396"/>
      <c r="D4102" s="396" t="s">
        <v>4432</v>
      </c>
      <c r="E4102" s="397" t="s">
        <v>145</v>
      </c>
      <c r="F4102" s="429" t="s">
        <v>13086</v>
      </c>
      <c r="G4102" s="430">
        <v>104757</v>
      </c>
      <c r="H4102" s="431" t="s">
        <v>16217</v>
      </c>
      <c r="I4102" s="430" t="s">
        <v>121</v>
      </c>
      <c r="J4102" s="396"/>
      <c r="K4102" s="432">
        <v>116.63</v>
      </c>
      <c r="L4102" s="396" t="s">
        <v>4588</v>
      </c>
    </row>
    <row r="4103" spans="1:12">
      <c r="A4103" s="396"/>
      <c r="B4103" s="396"/>
      <c r="C4103" s="396"/>
      <c r="D4103" s="396" t="s">
        <v>4432</v>
      </c>
      <c r="E4103" s="397" t="s">
        <v>145</v>
      </c>
      <c r="F4103" s="429" t="s">
        <v>13086</v>
      </c>
      <c r="G4103" s="430">
        <v>104756</v>
      </c>
      <c r="H4103" s="431" t="s">
        <v>4175</v>
      </c>
      <c r="I4103" s="430" t="s">
        <v>121</v>
      </c>
      <c r="J4103" s="396"/>
      <c r="K4103" s="432">
        <v>174.83</v>
      </c>
      <c r="L4103" s="396" t="s">
        <v>4588</v>
      </c>
    </row>
    <row r="4104" spans="1:12">
      <c r="A4104" s="396"/>
      <c r="B4104" s="396"/>
      <c r="C4104" s="396"/>
      <c r="D4104" s="396" t="s">
        <v>4432</v>
      </c>
      <c r="E4104" s="397" t="s">
        <v>145</v>
      </c>
      <c r="F4104" s="429" t="s">
        <v>13086</v>
      </c>
      <c r="G4104" s="430">
        <v>96112</v>
      </c>
      <c r="H4104" s="431" t="s">
        <v>7400</v>
      </c>
      <c r="I4104" s="430" t="s">
        <v>121</v>
      </c>
      <c r="J4104" s="396"/>
      <c r="K4104" s="432">
        <v>134.59</v>
      </c>
      <c r="L4104" s="396" t="s">
        <v>4588</v>
      </c>
    </row>
    <row r="4105" spans="1:12">
      <c r="A4105" s="396"/>
      <c r="B4105" s="396"/>
      <c r="C4105" s="396"/>
      <c r="D4105" s="396" t="s">
        <v>1819</v>
      </c>
      <c r="E4105" s="397" t="s">
        <v>145</v>
      </c>
      <c r="F4105" s="429" t="s">
        <v>13452</v>
      </c>
      <c r="G4105" s="430">
        <v>96113</v>
      </c>
      <c r="H4105" s="431" t="s">
        <v>4179</v>
      </c>
      <c r="I4105" s="430" t="s">
        <v>121</v>
      </c>
      <c r="J4105" s="396"/>
      <c r="K4105" s="432">
        <v>43.42</v>
      </c>
      <c r="L4105" s="396" t="s">
        <v>147</v>
      </c>
    </row>
    <row r="4106" spans="1:12">
      <c r="A4106" s="396"/>
      <c r="B4106" s="396"/>
      <c r="C4106" s="396"/>
      <c r="D4106" s="396" t="s">
        <v>1819</v>
      </c>
      <c r="E4106" s="397" t="s">
        <v>145</v>
      </c>
      <c r="F4106" s="429" t="s">
        <v>13452</v>
      </c>
      <c r="G4106" s="430">
        <v>96109</v>
      </c>
      <c r="H4106" s="431" t="s">
        <v>4177</v>
      </c>
      <c r="I4106" s="430" t="s">
        <v>121</v>
      </c>
      <c r="J4106" s="396"/>
      <c r="K4106" s="432">
        <v>47.91</v>
      </c>
      <c r="L4106" s="396" t="s">
        <v>147</v>
      </c>
    </row>
    <row r="4107" spans="1:12">
      <c r="A4107" s="396"/>
      <c r="B4107" s="396"/>
      <c r="C4107" s="396"/>
      <c r="D4107" s="396" t="s">
        <v>1819</v>
      </c>
      <c r="E4107" s="397" t="s">
        <v>145</v>
      </c>
      <c r="F4107" s="429" t="s">
        <v>13452</v>
      </c>
      <c r="G4107" s="430">
        <v>96116</v>
      </c>
      <c r="H4107" s="431" t="s">
        <v>7401</v>
      </c>
      <c r="I4107" s="430" t="s">
        <v>121</v>
      </c>
      <c r="J4107" s="396"/>
      <c r="K4107" s="432">
        <v>60.74</v>
      </c>
      <c r="L4107" s="396" t="s">
        <v>147</v>
      </c>
    </row>
    <row r="4108" spans="1:12">
      <c r="A4108" s="396"/>
      <c r="B4108" s="396"/>
      <c r="C4108" s="396"/>
      <c r="D4108" s="396" t="s">
        <v>1819</v>
      </c>
      <c r="E4108" s="397" t="s">
        <v>145</v>
      </c>
      <c r="F4108" s="429" t="s">
        <v>13452</v>
      </c>
      <c r="G4108" s="430">
        <v>96111</v>
      </c>
      <c r="H4108" s="431" t="s">
        <v>4185</v>
      </c>
      <c r="I4108" s="430" t="s">
        <v>121</v>
      </c>
      <c r="J4108" s="396"/>
      <c r="K4108" s="432">
        <v>57.68</v>
      </c>
      <c r="L4108" s="396" t="s">
        <v>147</v>
      </c>
    </row>
    <row r="4109" spans="1:12">
      <c r="A4109" s="396"/>
      <c r="B4109" s="396"/>
      <c r="C4109" s="396"/>
      <c r="D4109" s="396" t="s">
        <v>1819</v>
      </c>
      <c r="E4109" s="397" t="s">
        <v>145</v>
      </c>
      <c r="F4109" s="429" t="s">
        <v>13452</v>
      </c>
      <c r="G4109" s="430">
        <v>96486</v>
      </c>
      <c r="H4109" s="431" t="s">
        <v>4188</v>
      </c>
      <c r="I4109" s="430" t="s">
        <v>121</v>
      </c>
      <c r="J4109" s="396"/>
      <c r="K4109" s="432">
        <v>70.48</v>
      </c>
      <c r="L4109" s="396" t="s">
        <v>147</v>
      </c>
    </row>
    <row r="4110" spans="1:12">
      <c r="A4110" s="396"/>
      <c r="B4110" s="396"/>
      <c r="C4110" s="396"/>
      <c r="D4110" s="396" t="s">
        <v>1819</v>
      </c>
      <c r="E4110" s="397" t="s">
        <v>145</v>
      </c>
      <c r="F4110" s="429" t="s">
        <v>13452</v>
      </c>
      <c r="G4110" s="430">
        <v>96485</v>
      </c>
      <c r="H4110" s="431" t="s">
        <v>4187</v>
      </c>
      <c r="I4110" s="430" t="s">
        <v>121</v>
      </c>
      <c r="J4110" s="396"/>
      <c r="K4110" s="432">
        <v>67.42</v>
      </c>
      <c r="L4110" s="396" t="s">
        <v>147</v>
      </c>
    </row>
    <row r="4111" spans="1:12">
      <c r="A4111" s="396"/>
      <c r="B4111" s="396"/>
      <c r="C4111" s="396"/>
      <c r="D4111" s="396" t="s">
        <v>1819</v>
      </c>
      <c r="E4111" s="397" t="s">
        <v>145</v>
      </c>
      <c r="F4111" s="429" t="s">
        <v>13452</v>
      </c>
      <c r="G4111" s="430">
        <v>97557</v>
      </c>
      <c r="H4111" s="431" t="s">
        <v>13764</v>
      </c>
      <c r="I4111" s="430" t="s">
        <v>121</v>
      </c>
      <c r="J4111" s="396"/>
      <c r="K4111" s="432">
        <v>0</v>
      </c>
      <c r="L4111" s="396" t="s">
        <v>147</v>
      </c>
    </row>
    <row r="4112" spans="1:12">
      <c r="A4112" s="396"/>
      <c r="B4112" s="396"/>
      <c r="C4112" s="396"/>
      <c r="D4112" s="396" t="s">
        <v>1819</v>
      </c>
      <c r="E4112" s="397" t="s">
        <v>145</v>
      </c>
      <c r="F4112" s="429" t="s">
        <v>13452</v>
      </c>
      <c r="G4112" s="430">
        <v>101807</v>
      </c>
      <c r="H4112" s="431" t="s">
        <v>1301</v>
      </c>
      <c r="I4112" s="430" t="s">
        <v>160</v>
      </c>
      <c r="J4112" s="396"/>
      <c r="K4112" s="432">
        <v>487.87</v>
      </c>
      <c r="L4112" s="396" t="s">
        <v>147</v>
      </c>
    </row>
    <row r="4113" spans="1:12">
      <c r="A4113" s="396"/>
      <c r="B4113" s="396"/>
      <c r="C4113" s="396"/>
      <c r="D4113" s="396" t="s">
        <v>2109</v>
      </c>
      <c r="E4113" s="397" t="s">
        <v>145</v>
      </c>
      <c r="F4113" s="429" t="s">
        <v>13452</v>
      </c>
      <c r="G4113" s="430">
        <v>101806</v>
      </c>
      <c r="H4113" s="431" t="s">
        <v>1300</v>
      </c>
      <c r="I4113" s="430" t="s">
        <v>160</v>
      </c>
      <c r="J4113" s="396"/>
      <c r="K4113" s="432">
        <v>516.45000000000005</v>
      </c>
      <c r="L4113" s="396" t="s">
        <v>147</v>
      </c>
    </row>
    <row r="4114" spans="1:12">
      <c r="A4114" s="396"/>
      <c r="B4114" s="396"/>
      <c r="C4114" s="396"/>
      <c r="D4114" s="396" t="s">
        <v>1819</v>
      </c>
      <c r="E4114" s="397" t="s">
        <v>145</v>
      </c>
      <c r="F4114" s="429" t="s">
        <v>13452</v>
      </c>
      <c r="G4114" s="430">
        <v>101808</v>
      </c>
      <c r="H4114" s="431" t="s">
        <v>1302</v>
      </c>
      <c r="I4114" s="430" t="s">
        <v>160</v>
      </c>
      <c r="J4114" s="396"/>
      <c r="K4114" s="432">
        <v>599.11</v>
      </c>
      <c r="L4114" s="396" t="s">
        <v>147</v>
      </c>
    </row>
    <row r="4115" spans="1:12">
      <c r="A4115" s="396"/>
      <c r="B4115" s="396"/>
      <c r="C4115" s="396"/>
      <c r="D4115" s="396" t="s">
        <v>1819</v>
      </c>
      <c r="E4115" s="397" t="s">
        <v>145</v>
      </c>
      <c r="F4115" s="429" t="s">
        <v>13452</v>
      </c>
      <c r="G4115" s="430">
        <v>98058</v>
      </c>
      <c r="H4115" s="431" t="s">
        <v>13766</v>
      </c>
      <c r="I4115" s="430" t="s">
        <v>160</v>
      </c>
      <c r="J4115" s="396"/>
      <c r="K4115" s="432">
        <v>1837.03</v>
      </c>
      <c r="L4115" s="396" t="s">
        <v>147</v>
      </c>
    </row>
    <row r="4116" spans="1:12">
      <c r="A4116" s="396"/>
      <c r="B4116" s="396"/>
      <c r="C4116" s="396"/>
      <c r="D4116" s="396" t="s">
        <v>1819</v>
      </c>
      <c r="E4116" s="397" t="s">
        <v>145</v>
      </c>
      <c r="F4116" s="429" t="s">
        <v>13452</v>
      </c>
      <c r="G4116" s="430">
        <v>98059</v>
      </c>
      <c r="H4116" s="431" t="s">
        <v>13767</v>
      </c>
      <c r="I4116" s="430" t="s">
        <v>160</v>
      </c>
      <c r="J4116" s="396"/>
      <c r="K4116" s="432">
        <v>3991.83</v>
      </c>
      <c r="L4116" s="396" t="s">
        <v>147</v>
      </c>
    </row>
    <row r="4117" spans="1:12">
      <c r="A4117" s="396"/>
      <c r="B4117" s="396"/>
      <c r="C4117" s="396"/>
      <c r="D4117" s="396" t="s">
        <v>1819</v>
      </c>
      <c r="E4117" s="397" t="s">
        <v>145</v>
      </c>
      <c r="F4117" s="429" t="s">
        <v>13452</v>
      </c>
      <c r="G4117" s="430">
        <v>98060</v>
      </c>
      <c r="H4117" s="431" t="s">
        <v>13768</v>
      </c>
      <c r="I4117" s="430" t="s">
        <v>160</v>
      </c>
      <c r="J4117" s="396"/>
      <c r="K4117" s="432">
        <v>5535.76</v>
      </c>
      <c r="L4117" s="396" t="s">
        <v>147</v>
      </c>
    </row>
    <row r="4118" spans="1:12">
      <c r="A4118" s="396"/>
      <c r="B4118" s="396"/>
      <c r="C4118" s="396"/>
      <c r="D4118" s="396" t="s">
        <v>1819</v>
      </c>
      <c r="E4118" s="397" t="s">
        <v>145</v>
      </c>
      <c r="F4118" s="429" t="s">
        <v>13452</v>
      </c>
      <c r="G4118" s="430">
        <v>98061</v>
      </c>
      <c r="H4118" s="431" t="s">
        <v>13769</v>
      </c>
      <c r="I4118" s="430" t="s">
        <v>160</v>
      </c>
      <c r="J4118" s="396"/>
      <c r="K4118" s="432">
        <v>7715.77</v>
      </c>
      <c r="L4118" s="396" t="s">
        <v>147</v>
      </c>
    </row>
    <row r="4119" spans="1:12">
      <c r="A4119" s="396"/>
      <c r="B4119" s="396"/>
      <c r="C4119" s="396"/>
      <c r="D4119" s="396" t="s">
        <v>1819</v>
      </c>
      <c r="E4119" s="397" t="s">
        <v>145</v>
      </c>
      <c r="F4119" s="429" t="s">
        <v>13452</v>
      </c>
      <c r="G4119" s="430">
        <v>98088</v>
      </c>
      <c r="H4119" s="431" t="s">
        <v>3368</v>
      </c>
      <c r="I4119" s="430" t="s">
        <v>160</v>
      </c>
      <c r="J4119" s="396"/>
      <c r="K4119" s="432">
        <v>3155.82</v>
      </c>
      <c r="L4119" s="396" t="s">
        <v>147</v>
      </c>
    </row>
    <row r="4120" spans="1:12">
      <c r="A4120" s="396"/>
      <c r="B4120" s="396"/>
      <c r="C4120" s="396"/>
      <c r="D4120" s="396" t="s">
        <v>543</v>
      </c>
      <c r="E4120" s="397" t="s">
        <v>145</v>
      </c>
      <c r="F4120" s="429" t="s">
        <v>12976</v>
      </c>
      <c r="G4120" s="430">
        <v>98089</v>
      </c>
      <c r="H4120" s="431" t="s">
        <v>3369</v>
      </c>
      <c r="I4120" s="430" t="s">
        <v>160</v>
      </c>
      <c r="J4120" s="396"/>
      <c r="K4120" s="432">
        <v>4964.26</v>
      </c>
      <c r="L4120" s="396" t="s">
        <v>147</v>
      </c>
    </row>
    <row r="4121" spans="1:12">
      <c r="A4121" s="396"/>
      <c r="B4121" s="396"/>
      <c r="C4121" s="396"/>
      <c r="D4121" s="396" t="s">
        <v>543</v>
      </c>
      <c r="E4121" s="397" t="s">
        <v>145</v>
      </c>
      <c r="F4121" s="429" t="s">
        <v>12976</v>
      </c>
      <c r="G4121" s="430">
        <v>98090</v>
      </c>
      <c r="H4121" s="431" t="s">
        <v>3370</v>
      </c>
      <c r="I4121" s="430" t="s">
        <v>160</v>
      </c>
      <c r="J4121" s="396"/>
      <c r="K4121" s="432">
        <v>7766.17</v>
      </c>
      <c r="L4121" s="396" t="s">
        <v>147</v>
      </c>
    </row>
    <row r="4122" spans="1:12">
      <c r="A4122" s="396"/>
      <c r="B4122" s="396"/>
      <c r="C4122" s="396"/>
      <c r="D4122" s="396" t="s">
        <v>4432</v>
      </c>
      <c r="E4122" s="397" t="s">
        <v>145</v>
      </c>
      <c r="F4122" s="429" t="s">
        <v>13086</v>
      </c>
      <c r="G4122" s="430">
        <v>98091</v>
      </c>
      <c r="H4122" s="431" t="s">
        <v>3371</v>
      </c>
      <c r="I4122" s="430" t="s">
        <v>160</v>
      </c>
      <c r="J4122" s="396"/>
      <c r="K4122" s="432">
        <v>10129.200000000001</v>
      </c>
      <c r="L4122" s="396" t="s">
        <v>4588</v>
      </c>
    </row>
    <row r="4123" spans="1:12">
      <c r="A4123" s="396"/>
      <c r="B4123" s="396"/>
      <c r="C4123" s="396"/>
      <c r="D4123" s="396" t="s">
        <v>4432</v>
      </c>
      <c r="E4123" s="397" t="s">
        <v>145</v>
      </c>
      <c r="F4123" s="429" t="s">
        <v>13086</v>
      </c>
      <c r="G4123" s="430">
        <v>98092</v>
      </c>
      <c r="H4123" s="431" t="s">
        <v>3372</v>
      </c>
      <c r="I4123" s="430" t="s">
        <v>160</v>
      </c>
      <c r="J4123" s="396"/>
      <c r="K4123" s="432">
        <v>11742.99</v>
      </c>
      <c r="L4123" s="396" t="s">
        <v>4588</v>
      </c>
    </row>
    <row r="4124" spans="1:12">
      <c r="A4124" s="396"/>
      <c r="B4124" s="396"/>
      <c r="C4124" s="396"/>
      <c r="D4124" s="396" t="s">
        <v>4432</v>
      </c>
      <c r="E4124" s="397" t="s">
        <v>145</v>
      </c>
      <c r="F4124" s="429" t="s">
        <v>13086</v>
      </c>
      <c r="G4124" s="430">
        <v>98093</v>
      </c>
      <c r="H4124" s="431" t="s">
        <v>3373</v>
      </c>
      <c r="I4124" s="430" t="s">
        <v>160</v>
      </c>
      <c r="J4124" s="396"/>
      <c r="K4124" s="432">
        <v>13850.78</v>
      </c>
      <c r="L4124" s="396" t="s">
        <v>4588</v>
      </c>
    </row>
    <row r="4125" spans="1:12">
      <c r="A4125" s="396"/>
      <c r="B4125" s="396"/>
      <c r="C4125" s="396"/>
      <c r="D4125" s="396" t="s">
        <v>4432</v>
      </c>
      <c r="E4125" s="397" t="s">
        <v>145</v>
      </c>
      <c r="F4125" s="429" t="s">
        <v>13086</v>
      </c>
      <c r="G4125" s="430">
        <v>98072</v>
      </c>
      <c r="H4125" s="431" t="s">
        <v>3352</v>
      </c>
      <c r="I4125" s="430" t="s">
        <v>160</v>
      </c>
      <c r="J4125" s="396"/>
      <c r="K4125" s="432">
        <v>3731.23</v>
      </c>
      <c r="L4125" s="396" t="s">
        <v>4588</v>
      </c>
    </row>
    <row r="4126" spans="1:12">
      <c r="A4126" s="396"/>
      <c r="B4126" s="396"/>
      <c r="C4126" s="396"/>
      <c r="D4126" s="396" t="s">
        <v>411</v>
      </c>
      <c r="E4126" s="397" t="s">
        <v>145</v>
      </c>
      <c r="F4126" s="429" t="s">
        <v>12976</v>
      </c>
      <c r="G4126" s="430">
        <v>98073</v>
      </c>
      <c r="H4126" s="431" t="s">
        <v>3353</v>
      </c>
      <c r="I4126" s="430" t="s">
        <v>160</v>
      </c>
      <c r="J4126" s="396"/>
      <c r="K4126" s="432">
        <v>5849.6</v>
      </c>
      <c r="L4126" s="396" t="s">
        <v>147</v>
      </c>
    </row>
    <row r="4127" spans="1:12">
      <c r="A4127" s="396"/>
      <c r="B4127" s="396"/>
      <c r="C4127" s="396"/>
      <c r="D4127" s="396" t="s">
        <v>277</v>
      </c>
      <c r="E4127" s="397" t="s">
        <v>145</v>
      </c>
      <c r="F4127" s="429" t="s">
        <v>12976</v>
      </c>
      <c r="G4127" s="430">
        <v>98074</v>
      </c>
      <c r="H4127" s="431" t="s">
        <v>3354</v>
      </c>
      <c r="I4127" s="430" t="s">
        <v>160</v>
      </c>
      <c r="J4127" s="396"/>
      <c r="K4127" s="432">
        <v>9100.69</v>
      </c>
      <c r="L4127" s="396" t="s">
        <v>147</v>
      </c>
    </row>
    <row r="4128" spans="1:12">
      <c r="A4128" s="396"/>
      <c r="B4128" s="396"/>
      <c r="C4128" s="396"/>
      <c r="D4128" s="396" t="s">
        <v>4432</v>
      </c>
      <c r="E4128" s="397" t="s">
        <v>145</v>
      </c>
      <c r="F4128" s="429" t="s">
        <v>13086</v>
      </c>
      <c r="G4128" s="430">
        <v>98075</v>
      </c>
      <c r="H4128" s="431" t="s">
        <v>3355</v>
      </c>
      <c r="I4128" s="430" t="s">
        <v>160</v>
      </c>
      <c r="J4128" s="396"/>
      <c r="K4128" s="432">
        <v>11843.44</v>
      </c>
      <c r="L4128" s="396" t="s">
        <v>4588</v>
      </c>
    </row>
    <row r="4129" spans="1:12">
      <c r="A4129" s="396"/>
      <c r="B4129" s="396"/>
      <c r="C4129" s="396"/>
      <c r="D4129" s="396" t="s">
        <v>4432</v>
      </c>
      <c r="E4129" s="397" t="s">
        <v>145</v>
      </c>
      <c r="F4129" s="429" t="s">
        <v>13086</v>
      </c>
      <c r="G4129" s="430">
        <v>98076</v>
      </c>
      <c r="H4129" s="431" t="s">
        <v>3356</v>
      </c>
      <c r="I4129" s="430" t="s">
        <v>160</v>
      </c>
      <c r="J4129" s="396"/>
      <c r="K4129" s="432">
        <v>13659.14</v>
      </c>
      <c r="L4129" s="396" t="s">
        <v>4588</v>
      </c>
    </row>
    <row r="4130" spans="1:12">
      <c r="A4130" s="396"/>
      <c r="B4130" s="396"/>
      <c r="C4130" s="396"/>
      <c r="D4130" s="396" t="s">
        <v>4432</v>
      </c>
      <c r="E4130" s="397" t="s">
        <v>145</v>
      </c>
      <c r="F4130" s="429" t="s">
        <v>13086</v>
      </c>
      <c r="G4130" s="430">
        <v>98077</v>
      </c>
      <c r="H4130" s="431" t="s">
        <v>3357</v>
      </c>
      <c r="I4130" s="430" t="s">
        <v>160</v>
      </c>
      <c r="J4130" s="396"/>
      <c r="K4130" s="432">
        <v>16087.43</v>
      </c>
      <c r="L4130" s="396" t="s">
        <v>4588</v>
      </c>
    </row>
    <row r="4131" spans="1:12">
      <c r="A4131" s="396"/>
      <c r="B4131" s="396"/>
      <c r="C4131" s="396"/>
      <c r="D4131" s="396" t="s">
        <v>4432</v>
      </c>
      <c r="E4131" s="397" t="s">
        <v>145</v>
      </c>
      <c r="F4131" s="429" t="s">
        <v>13086</v>
      </c>
      <c r="G4131" s="430">
        <v>98062</v>
      </c>
      <c r="H4131" s="431" t="s">
        <v>13770</v>
      </c>
      <c r="I4131" s="430" t="s">
        <v>160</v>
      </c>
      <c r="J4131" s="396"/>
      <c r="K4131" s="432">
        <v>3282.17</v>
      </c>
      <c r="L4131" s="396" t="s">
        <v>4588</v>
      </c>
    </row>
    <row r="4132" spans="1:12">
      <c r="A4132" s="396"/>
      <c r="B4132" s="396"/>
      <c r="C4132" s="396"/>
      <c r="D4132" s="396" t="s">
        <v>1819</v>
      </c>
      <c r="E4132" s="397" t="s">
        <v>145</v>
      </c>
      <c r="F4132" s="429" t="s">
        <v>13452</v>
      </c>
      <c r="G4132" s="430">
        <v>98063</v>
      </c>
      <c r="H4132" s="431" t="s">
        <v>13771</v>
      </c>
      <c r="I4132" s="430" t="s">
        <v>160</v>
      </c>
      <c r="J4132" s="396"/>
      <c r="K4132" s="432">
        <v>5020.78</v>
      </c>
      <c r="L4132" s="396" t="s">
        <v>147</v>
      </c>
    </row>
    <row r="4133" spans="1:12">
      <c r="A4133" s="396"/>
      <c r="B4133" s="396"/>
      <c r="C4133" s="396"/>
      <c r="D4133" s="396" t="s">
        <v>1819</v>
      </c>
      <c r="E4133" s="397" t="s">
        <v>145</v>
      </c>
      <c r="F4133" s="429" t="s">
        <v>13452</v>
      </c>
      <c r="G4133" s="430">
        <v>98064</v>
      </c>
      <c r="H4133" s="431" t="s">
        <v>13772</v>
      </c>
      <c r="I4133" s="430" t="s">
        <v>160</v>
      </c>
      <c r="J4133" s="396"/>
      <c r="K4133" s="432">
        <v>5851.28</v>
      </c>
      <c r="L4133" s="396" t="s">
        <v>147</v>
      </c>
    </row>
    <row r="4134" spans="1:12">
      <c r="A4134" s="396"/>
      <c r="B4134" s="396"/>
      <c r="C4134" s="396"/>
      <c r="D4134" s="396" t="s">
        <v>1819</v>
      </c>
      <c r="E4134" s="397" t="s">
        <v>145</v>
      </c>
      <c r="F4134" s="429" t="s">
        <v>13452</v>
      </c>
      <c r="G4134" s="430">
        <v>98065</v>
      </c>
      <c r="H4134" s="431" t="s">
        <v>13773</v>
      </c>
      <c r="I4134" s="430" t="s">
        <v>160</v>
      </c>
      <c r="J4134" s="396"/>
      <c r="K4134" s="432">
        <v>8142.91</v>
      </c>
      <c r="L4134" s="396" t="s">
        <v>147</v>
      </c>
    </row>
    <row r="4135" spans="1:12">
      <c r="A4135" s="396"/>
      <c r="B4135" s="396"/>
      <c r="C4135" s="396"/>
      <c r="D4135" s="396" t="s">
        <v>1426</v>
      </c>
      <c r="E4135" s="397" t="s">
        <v>145</v>
      </c>
      <c r="F4135" s="429" t="s">
        <v>13626</v>
      </c>
      <c r="G4135" s="430">
        <v>98094</v>
      </c>
      <c r="H4135" s="431" t="s">
        <v>3374</v>
      </c>
      <c r="I4135" s="430" t="s">
        <v>160</v>
      </c>
      <c r="J4135" s="396"/>
      <c r="K4135" s="432">
        <v>2734.88</v>
      </c>
      <c r="L4135" s="396" t="s">
        <v>147</v>
      </c>
    </row>
    <row r="4136" spans="1:12">
      <c r="A4136" s="396"/>
      <c r="B4136" s="396"/>
      <c r="C4136" s="396"/>
      <c r="D4136" s="396" t="s">
        <v>1426</v>
      </c>
      <c r="E4136" s="397" t="s">
        <v>145</v>
      </c>
      <c r="F4136" s="429" t="s">
        <v>13626</v>
      </c>
      <c r="G4136" s="430">
        <v>98099</v>
      </c>
      <c r="H4136" s="431" t="s">
        <v>3375</v>
      </c>
      <c r="I4136" s="430" t="s">
        <v>160</v>
      </c>
      <c r="J4136" s="396"/>
      <c r="K4136" s="432">
        <v>4666.83</v>
      </c>
      <c r="L4136" s="396" t="s">
        <v>147</v>
      </c>
    </row>
    <row r="4137" spans="1:12">
      <c r="A4137" s="396"/>
      <c r="B4137" s="396"/>
      <c r="C4137" s="396"/>
      <c r="D4137" s="396" t="s">
        <v>1426</v>
      </c>
      <c r="E4137" s="397" t="s">
        <v>145</v>
      </c>
      <c r="F4137" s="429" t="s">
        <v>13626</v>
      </c>
      <c r="G4137" s="430">
        <v>98100</v>
      </c>
      <c r="H4137" s="431" t="s">
        <v>3376</v>
      </c>
      <c r="I4137" s="430" t="s">
        <v>160</v>
      </c>
      <c r="J4137" s="396"/>
      <c r="K4137" s="432">
        <v>6080.42</v>
      </c>
      <c r="L4137" s="396" t="s">
        <v>147</v>
      </c>
    </row>
    <row r="4138" spans="1:12">
      <c r="A4138" s="396"/>
      <c r="B4138" s="396"/>
      <c r="C4138" s="396"/>
      <c r="D4138" s="396" t="s">
        <v>1426</v>
      </c>
      <c r="E4138" s="397" t="s">
        <v>145</v>
      </c>
      <c r="F4138" s="429" t="s">
        <v>13626</v>
      </c>
      <c r="G4138" s="430">
        <v>98101</v>
      </c>
      <c r="H4138" s="431" t="s">
        <v>3377</v>
      </c>
      <c r="I4138" s="430" t="s">
        <v>160</v>
      </c>
      <c r="J4138" s="396"/>
      <c r="K4138" s="432">
        <v>8967.35</v>
      </c>
      <c r="L4138" s="396" t="s">
        <v>147</v>
      </c>
    </row>
    <row r="4139" spans="1:12">
      <c r="A4139" s="396"/>
      <c r="B4139" s="396"/>
      <c r="C4139" s="396"/>
      <c r="D4139" s="396" t="s">
        <v>1426</v>
      </c>
      <c r="E4139" s="397" t="s">
        <v>145</v>
      </c>
      <c r="F4139" s="429" t="s">
        <v>13626</v>
      </c>
      <c r="G4139" s="430">
        <v>98078</v>
      </c>
      <c r="H4139" s="431" t="s">
        <v>3358</v>
      </c>
      <c r="I4139" s="430" t="s">
        <v>160</v>
      </c>
      <c r="J4139" s="396"/>
      <c r="K4139" s="432">
        <v>4145.9399999999996</v>
      </c>
      <c r="L4139" s="396" t="s">
        <v>147</v>
      </c>
    </row>
    <row r="4140" spans="1:12">
      <c r="A4140" s="396"/>
      <c r="B4140" s="396"/>
      <c r="C4140" s="396"/>
      <c r="D4140" s="396" t="s">
        <v>1426</v>
      </c>
      <c r="E4140" s="397" t="s">
        <v>145</v>
      </c>
      <c r="F4140" s="429" t="s">
        <v>13626</v>
      </c>
      <c r="G4140" s="430">
        <v>98079</v>
      </c>
      <c r="H4140" s="431" t="s">
        <v>3359</v>
      </c>
      <c r="I4140" s="430" t="s">
        <v>160</v>
      </c>
      <c r="J4140" s="396"/>
      <c r="K4140" s="432">
        <v>7262.89</v>
      </c>
      <c r="L4140" s="396" t="s">
        <v>147</v>
      </c>
    </row>
    <row r="4141" spans="1:12">
      <c r="A4141" s="396"/>
      <c r="B4141" s="396"/>
      <c r="C4141" s="396"/>
      <c r="D4141" s="396" t="s">
        <v>1426</v>
      </c>
      <c r="E4141" s="397" t="s">
        <v>145</v>
      </c>
      <c r="F4141" s="429" t="s">
        <v>13626</v>
      </c>
      <c r="G4141" s="430">
        <v>98080</v>
      </c>
      <c r="H4141" s="431" t="s">
        <v>3360</v>
      </c>
      <c r="I4141" s="430" t="s">
        <v>160</v>
      </c>
      <c r="J4141" s="396"/>
      <c r="K4141" s="432">
        <v>9334.89</v>
      </c>
      <c r="L4141" s="396" t="s">
        <v>147</v>
      </c>
    </row>
    <row r="4142" spans="1:12">
      <c r="A4142" s="396"/>
      <c r="B4142" s="396"/>
      <c r="C4142" s="396"/>
      <c r="D4142" s="396" t="s">
        <v>1426</v>
      </c>
      <c r="E4142" s="397" t="s">
        <v>145</v>
      </c>
      <c r="F4142" s="429" t="s">
        <v>13626</v>
      </c>
      <c r="G4142" s="430">
        <v>98081</v>
      </c>
      <c r="H4142" s="431" t="s">
        <v>3361</v>
      </c>
      <c r="I4142" s="430" t="s">
        <v>160</v>
      </c>
      <c r="J4142" s="396"/>
      <c r="K4142" s="432">
        <v>13826.09</v>
      </c>
      <c r="L4142" s="396" t="s">
        <v>147</v>
      </c>
    </row>
    <row r="4143" spans="1:12">
      <c r="A4143" s="396"/>
      <c r="B4143" s="396"/>
      <c r="C4143" s="396"/>
      <c r="D4143" s="396" t="s">
        <v>1426</v>
      </c>
      <c r="E4143" s="397" t="s">
        <v>145</v>
      </c>
      <c r="F4143" s="429" t="s">
        <v>13626</v>
      </c>
      <c r="G4143" s="430">
        <v>98052</v>
      </c>
      <c r="H4143" s="431" t="s">
        <v>13774</v>
      </c>
      <c r="I4143" s="430" t="s">
        <v>160</v>
      </c>
      <c r="J4143" s="396"/>
      <c r="K4143" s="432">
        <v>2219</v>
      </c>
      <c r="L4143" s="396" t="s">
        <v>147</v>
      </c>
    </row>
    <row r="4144" spans="1:12">
      <c r="A4144" s="396"/>
      <c r="B4144" s="396"/>
      <c r="C4144" s="396"/>
      <c r="D4144" s="396" t="s">
        <v>1426</v>
      </c>
      <c r="E4144" s="397" t="s">
        <v>145</v>
      </c>
      <c r="F4144" s="429" t="s">
        <v>13626</v>
      </c>
      <c r="G4144" s="430">
        <v>98053</v>
      </c>
      <c r="H4144" s="431" t="s">
        <v>13775</v>
      </c>
      <c r="I4144" s="430" t="s">
        <v>160</v>
      </c>
      <c r="J4144" s="396"/>
      <c r="K4144" s="432">
        <v>3056.35</v>
      </c>
      <c r="L4144" s="396" t="s">
        <v>147</v>
      </c>
    </row>
    <row r="4145" spans="1:12">
      <c r="A4145" s="396"/>
      <c r="B4145" s="396"/>
      <c r="C4145" s="396"/>
      <c r="D4145" s="396" t="s">
        <v>1426</v>
      </c>
      <c r="E4145" s="397" t="s">
        <v>145</v>
      </c>
      <c r="F4145" s="429" t="s">
        <v>13626</v>
      </c>
      <c r="G4145" s="430">
        <v>98054</v>
      </c>
      <c r="H4145" s="431" t="s">
        <v>13776</v>
      </c>
      <c r="I4145" s="430" t="s">
        <v>160</v>
      </c>
      <c r="J4145" s="396"/>
      <c r="K4145" s="432">
        <v>5034.6899999999996</v>
      </c>
      <c r="L4145" s="396" t="s">
        <v>147</v>
      </c>
    </row>
    <row r="4146" spans="1:12">
      <c r="A4146" s="396"/>
      <c r="B4146" s="396"/>
      <c r="C4146" s="396"/>
      <c r="D4146" s="396" t="s">
        <v>1426</v>
      </c>
      <c r="E4146" s="397" t="s">
        <v>145</v>
      </c>
      <c r="F4146" s="429" t="s">
        <v>13626</v>
      </c>
      <c r="G4146" s="430">
        <v>98055</v>
      </c>
      <c r="H4146" s="431" t="s">
        <v>13777</v>
      </c>
      <c r="I4146" s="430" t="s">
        <v>160</v>
      </c>
      <c r="J4146" s="396"/>
      <c r="K4146" s="432">
        <v>6828.53</v>
      </c>
      <c r="L4146" s="396" t="s">
        <v>147</v>
      </c>
    </row>
    <row r="4147" spans="1:12">
      <c r="A4147" s="396"/>
      <c r="B4147" s="396"/>
      <c r="C4147" s="396"/>
      <c r="D4147" s="396" t="s">
        <v>276</v>
      </c>
      <c r="E4147" s="397" t="s">
        <v>145</v>
      </c>
      <c r="F4147" s="429" t="s">
        <v>13626</v>
      </c>
      <c r="G4147" s="430">
        <v>98056</v>
      </c>
      <c r="H4147" s="431" t="s">
        <v>13778</v>
      </c>
      <c r="I4147" s="430" t="s">
        <v>160</v>
      </c>
      <c r="J4147" s="396"/>
      <c r="K4147" s="432">
        <v>8019.96</v>
      </c>
      <c r="L4147" s="396" t="s">
        <v>147</v>
      </c>
    </row>
    <row r="4148" spans="1:12">
      <c r="A4148" s="396"/>
      <c r="B4148" s="396"/>
      <c r="C4148" s="396"/>
      <c r="D4148" s="396" t="s">
        <v>276</v>
      </c>
      <c r="E4148" s="397" t="s">
        <v>145</v>
      </c>
      <c r="F4148" s="429" t="s">
        <v>13626</v>
      </c>
      <c r="G4148" s="430">
        <v>98057</v>
      </c>
      <c r="H4148" s="431" t="s">
        <v>13779</v>
      </c>
      <c r="I4148" s="430" t="s">
        <v>160</v>
      </c>
      <c r="J4148" s="396"/>
      <c r="K4148" s="432">
        <v>9503.31</v>
      </c>
      <c r="L4148" s="396" t="s">
        <v>147</v>
      </c>
    </row>
    <row r="4149" spans="1:12">
      <c r="A4149" s="396"/>
      <c r="B4149" s="396"/>
      <c r="C4149" s="396"/>
      <c r="D4149" s="396" t="s">
        <v>276</v>
      </c>
      <c r="E4149" s="397" t="s">
        <v>145</v>
      </c>
      <c r="F4149" s="429" t="s">
        <v>13626</v>
      </c>
      <c r="G4149" s="430">
        <v>98082</v>
      </c>
      <c r="H4149" s="431" t="s">
        <v>3362</v>
      </c>
      <c r="I4149" s="430" t="s">
        <v>160</v>
      </c>
      <c r="J4149" s="396"/>
      <c r="K4149" s="432">
        <v>3658.43</v>
      </c>
      <c r="L4149" s="396" t="s">
        <v>147</v>
      </c>
    </row>
    <row r="4150" spans="1:12">
      <c r="A4150" s="396"/>
      <c r="B4150" s="396"/>
      <c r="C4150" s="396"/>
      <c r="D4150" s="396" t="s">
        <v>1796</v>
      </c>
      <c r="E4150" s="397" t="s">
        <v>145</v>
      </c>
      <c r="F4150" s="429" t="s">
        <v>13626</v>
      </c>
      <c r="G4150" s="430">
        <v>98083</v>
      </c>
      <c r="H4150" s="431" t="s">
        <v>3363</v>
      </c>
      <c r="I4150" s="430" t="s">
        <v>160</v>
      </c>
      <c r="J4150" s="396"/>
      <c r="K4150" s="432">
        <v>4825.5</v>
      </c>
      <c r="L4150" s="396" t="s">
        <v>147</v>
      </c>
    </row>
    <row r="4151" spans="1:12">
      <c r="A4151" s="396"/>
      <c r="B4151" s="396"/>
      <c r="C4151" s="396"/>
      <c r="D4151" s="396" t="s">
        <v>1796</v>
      </c>
      <c r="E4151" s="397" t="s">
        <v>145</v>
      </c>
      <c r="F4151" s="429" t="s">
        <v>13626</v>
      </c>
      <c r="G4151" s="430">
        <v>98084</v>
      </c>
      <c r="H4151" s="431" t="s">
        <v>3364</v>
      </c>
      <c r="I4151" s="430" t="s">
        <v>160</v>
      </c>
      <c r="J4151" s="396"/>
      <c r="K4151" s="432">
        <v>6761.72</v>
      </c>
      <c r="L4151" s="396" t="s">
        <v>147</v>
      </c>
    </row>
    <row r="4152" spans="1:12">
      <c r="A4152" s="396"/>
      <c r="B4152" s="396"/>
      <c r="C4152" s="396"/>
      <c r="D4152" s="396" t="s">
        <v>1796</v>
      </c>
      <c r="E4152" s="397" t="s">
        <v>145</v>
      </c>
      <c r="F4152" s="429" t="s">
        <v>13626</v>
      </c>
      <c r="G4152" s="430">
        <v>98085</v>
      </c>
      <c r="H4152" s="431" t="s">
        <v>3365</v>
      </c>
      <c r="I4152" s="430" t="s">
        <v>160</v>
      </c>
      <c r="J4152" s="396"/>
      <c r="K4152" s="432">
        <v>9138.81</v>
      </c>
      <c r="L4152" s="396" t="s">
        <v>147</v>
      </c>
    </row>
    <row r="4153" spans="1:12">
      <c r="A4153" s="396"/>
      <c r="B4153" s="396"/>
      <c r="C4153" s="396"/>
      <c r="D4153" s="396" t="s">
        <v>1796</v>
      </c>
      <c r="E4153" s="397" t="s">
        <v>145</v>
      </c>
      <c r="F4153" s="429" t="s">
        <v>13626</v>
      </c>
      <c r="G4153" s="430">
        <v>98087</v>
      </c>
      <c r="H4153" s="431" t="s">
        <v>3367</v>
      </c>
      <c r="I4153" s="430" t="s">
        <v>160</v>
      </c>
      <c r="J4153" s="396"/>
      <c r="K4153" s="432">
        <v>11075.32</v>
      </c>
      <c r="L4153" s="396" t="s">
        <v>147</v>
      </c>
    </row>
    <row r="4154" spans="1:12">
      <c r="A4154" s="396"/>
      <c r="B4154" s="396"/>
      <c r="C4154" s="396"/>
      <c r="D4154" s="396" t="s">
        <v>1796</v>
      </c>
      <c r="E4154" s="397" t="s">
        <v>145</v>
      </c>
      <c r="F4154" s="429" t="s">
        <v>13626</v>
      </c>
      <c r="G4154" s="430">
        <v>98086</v>
      </c>
      <c r="H4154" s="431" t="s">
        <v>3366</v>
      </c>
      <c r="I4154" s="430" t="s">
        <v>160</v>
      </c>
      <c r="J4154" s="396"/>
      <c r="K4154" s="432">
        <v>10334.799999999999</v>
      </c>
      <c r="L4154" s="396" t="s">
        <v>147</v>
      </c>
    </row>
    <row r="4155" spans="1:12">
      <c r="A4155" s="396"/>
      <c r="B4155" s="396"/>
      <c r="C4155" s="396"/>
      <c r="D4155" s="396" t="s">
        <v>1796</v>
      </c>
      <c r="E4155" s="397" t="s">
        <v>145</v>
      </c>
      <c r="F4155" s="429" t="s">
        <v>13626</v>
      </c>
      <c r="G4155" s="430">
        <v>98066</v>
      </c>
      <c r="H4155" s="431" t="s">
        <v>3346</v>
      </c>
      <c r="I4155" s="430" t="s">
        <v>160</v>
      </c>
      <c r="J4155" s="396"/>
      <c r="K4155" s="432">
        <v>4433.63</v>
      </c>
      <c r="L4155" s="396" t="s">
        <v>147</v>
      </c>
    </row>
    <row r="4156" spans="1:12">
      <c r="A4156" s="396"/>
      <c r="B4156" s="396"/>
      <c r="C4156" s="396"/>
      <c r="D4156" s="396" t="s">
        <v>4189</v>
      </c>
      <c r="E4156" s="397" t="s">
        <v>145</v>
      </c>
      <c r="F4156" s="429" t="s">
        <v>13626</v>
      </c>
      <c r="G4156" s="430">
        <v>98067</v>
      </c>
      <c r="H4156" s="431" t="s">
        <v>3347</v>
      </c>
      <c r="I4156" s="430" t="s">
        <v>160</v>
      </c>
      <c r="J4156" s="396"/>
      <c r="K4156" s="432">
        <v>5907.13</v>
      </c>
      <c r="L4156" s="396" t="s">
        <v>147</v>
      </c>
    </row>
    <row r="4157" spans="1:12">
      <c r="A4157" s="396"/>
      <c r="B4157" s="396"/>
      <c r="C4157" s="396"/>
      <c r="D4157" s="396" t="s">
        <v>4189</v>
      </c>
      <c r="E4157" s="397" t="s">
        <v>145</v>
      </c>
      <c r="F4157" s="429" t="s">
        <v>13626</v>
      </c>
      <c r="G4157" s="430">
        <v>98068</v>
      </c>
      <c r="H4157" s="431" t="s">
        <v>3348</v>
      </c>
      <c r="I4157" s="430" t="s">
        <v>160</v>
      </c>
      <c r="J4157" s="396"/>
      <c r="K4157" s="432">
        <v>8340.31</v>
      </c>
      <c r="L4157" s="396" t="s">
        <v>147</v>
      </c>
    </row>
    <row r="4158" spans="1:12">
      <c r="A4158" s="396"/>
      <c r="B4158" s="396"/>
      <c r="C4158" s="396"/>
      <c r="D4158" s="396" t="s">
        <v>4189</v>
      </c>
      <c r="E4158" s="397" t="s">
        <v>145</v>
      </c>
      <c r="F4158" s="429" t="s">
        <v>13626</v>
      </c>
      <c r="G4158" s="430">
        <v>98069</v>
      </c>
      <c r="H4158" s="431" t="s">
        <v>3349</v>
      </c>
      <c r="I4158" s="430" t="s">
        <v>160</v>
      </c>
      <c r="J4158" s="396"/>
      <c r="K4158" s="432">
        <v>11210.23</v>
      </c>
      <c r="L4158" s="396" t="s">
        <v>147</v>
      </c>
    </row>
    <row r="4159" spans="1:12">
      <c r="A4159" s="396"/>
      <c r="B4159" s="396"/>
      <c r="C4159" s="396"/>
      <c r="D4159" s="396" t="s">
        <v>4189</v>
      </c>
      <c r="E4159" s="397" t="s">
        <v>145</v>
      </c>
      <c r="F4159" s="429" t="s">
        <v>13626</v>
      </c>
      <c r="G4159" s="430">
        <v>98071</v>
      </c>
      <c r="H4159" s="431" t="s">
        <v>3351</v>
      </c>
      <c r="I4159" s="430" t="s">
        <v>160</v>
      </c>
      <c r="J4159" s="396"/>
      <c r="K4159" s="432">
        <v>13972.69</v>
      </c>
      <c r="L4159" s="396" t="s">
        <v>147</v>
      </c>
    </row>
    <row r="4160" spans="1:12">
      <c r="A4160" s="396"/>
      <c r="B4160" s="396"/>
      <c r="C4160" s="396"/>
      <c r="D4160" s="396" t="s">
        <v>1306</v>
      </c>
      <c r="E4160" s="397" t="s">
        <v>145</v>
      </c>
      <c r="F4160" s="429" t="s">
        <v>12869</v>
      </c>
      <c r="G4160" s="430">
        <v>98070</v>
      </c>
      <c r="H4160" s="431" t="s">
        <v>3350</v>
      </c>
      <c r="I4160" s="430" t="s">
        <v>160</v>
      </c>
      <c r="J4160" s="396"/>
      <c r="K4160" s="432">
        <v>12807.08</v>
      </c>
      <c r="L4160" s="396" t="s">
        <v>147</v>
      </c>
    </row>
    <row r="4161" spans="1:12">
      <c r="A4161" s="396"/>
      <c r="B4161" s="396"/>
      <c r="C4161" s="396"/>
      <c r="D4161" s="396" t="s">
        <v>411</v>
      </c>
      <c r="E4161" s="397" t="s">
        <v>145</v>
      </c>
      <c r="F4161" s="429" t="s">
        <v>12976</v>
      </c>
      <c r="G4161" s="430">
        <v>104915</v>
      </c>
      <c r="H4161" s="431" t="s">
        <v>6428</v>
      </c>
      <c r="I4161" s="430" t="s">
        <v>1156</v>
      </c>
      <c r="J4161" s="396"/>
      <c r="K4161" s="432">
        <v>9.34</v>
      </c>
      <c r="L4161" s="396" t="s">
        <v>147</v>
      </c>
    </row>
    <row r="4162" spans="1:12">
      <c r="A4162" s="396"/>
      <c r="B4162" s="396"/>
      <c r="C4162" s="396"/>
      <c r="D4162" s="396" t="s">
        <v>277</v>
      </c>
      <c r="E4162" s="397" t="s">
        <v>145</v>
      </c>
      <c r="F4162" s="429" t="s">
        <v>12976</v>
      </c>
      <c r="G4162" s="430">
        <v>96546</v>
      </c>
      <c r="H4162" s="431" t="s">
        <v>6427</v>
      </c>
      <c r="I4162" s="430" t="s">
        <v>1156</v>
      </c>
      <c r="J4162" s="396"/>
      <c r="K4162" s="432">
        <v>12.76</v>
      </c>
      <c r="L4162" s="396" t="s">
        <v>147</v>
      </c>
    </row>
    <row r="4163" spans="1:12">
      <c r="A4163" s="396"/>
      <c r="B4163" s="396"/>
      <c r="C4163" s="396"/>
      <c r="D4163" s="396" t="s">
        <v>4432</v>
      </c>
      <c r="E4163" s="397" t="s">
        <v>145</v>
      </c>
      <c r="F4163" s="429" t="s">
        <v>13086</v>
      </c>
      <c r="G4163" s="430">
        <v>96544</v>
      </c>
      <c r="H4163" s="431" t="s">
        <v>6425</v>
      </c>
      <c r="I4163" s="430" t="s">
        <v>1156</v>
      </c>
      <c r="J4163" s="396"/>
      <c r="K4163" s="432">
        <v>16.170000000000002</v>
      </c>
      <c r="L4163" s="396" t="s">
        <v>4588</v>
      </c>
    </row>
    <row r="4164" spans="1:12">
      <c r="A4164" s="396"/>
      <c r="B4164" s="396"/>
      <c r="C4164" s="396"/>
      <c r="D4164" s="396" t="s">
        <v>4432</v>
      </c>
      <c r="E4164" s="397" t="s">
        <v>145</v>
      </c>
      <c r="F4164" s="429" t="s">
        <v>13086</v>
      </c>
      <c r="G4164" s="430">
        <v>96545</v>
      </c>
      <c r="H4164" s="431" t="s">
        <v>6426</v>
      </c>
      <c r="I4164" s="430" t="s">
        <v>1156</v>
      </c>
      <c r="J4164" s="396"/>
      <c r="K4164" s="432">
        <v>14.59</v>
      </c>
      <c r="L4164" s="396" t="s">
        <v>4588</v>
      </c>
    </row>
    <row r="4165" spans="1:12">
      <c r="A4165" s="396"/>
      <c r="B4165" s="396"/>
      <c r="C4165" s="396"/>
      <c r="D4165" s="396" t="s">
        <v>4432</v>
      </c>
      <c r="E4165" s="397" t="s">
        <v>145</v>
      </c>
      <c r="F4165" s="429" t="s">
        <v>13086</v>
      </c>
      <c r="G4165" s="430">
        <v>96543</v>
      </c>
      <c r="H4165" s="431" t="s">
        <v>6414</v>
      </c>
      <c r="I4165" s="430" t="s">
        <v>1156</v>
      </c>
      <c r="J4165" s="396"/>
      <c r="K4165" s="432">
        <v>17.96</v>
      </c>
      <c r="L4165" s="396" t="s">
        <v>4588</v>
      </c>
    </row>
    <row r="4166" spans="1:12">
      <c r="A4166" s="396"/>
      <c r="B4166" s="396"/>
      <c r="C4166" s="396"/>
      <c r="D4166" s="396" t="s">
        <v>4432</v>
      </c>
      <c r="E4166" s="397" t="s">
        <v>145</v>
      </c>
      <c r="F4166" s="429" t="s">
        <v>13086</v>
      </c>
      <c r="G4166" s="430">
        <v>104922</v>
      </c>
      <c r="H4166" s="431" t="s">
        <v>6434</v>
      </c>
      <c r="I4166" s="430" t="s">
        <v>1156</v>
      </c>
      <c r="J4166" s="396"/>
      <c r="K4166" s="432">
        <v>10.24</v>
      </c>
      <c r="L4166" s="396" t="s">
        <v>4588</v>
      </c>
    </row>
    <row r="4167" spans="1:12">
      <c r="A4167" s="396"/>
      <c r="B4167" s="396"/>
      <c r="C4167" s="396"/>
      <c r="D4167" s="396" t="s">
        <v>3505</v>
      </c>
      <c r="E4167" s="397" t="s">
        <v>145</v>
      </c>
      <c r="F4167" s="429" t="s">
        <v>13573</v>
      </c>
      <c r="G4167" s="430">
        <v>104920</v>
      </c>
      <c r="H4167" s="431" t="s">
        <v>6432</v>
      </c>
      <c r="I4167" s="430" t="s">
        <v>1156</v>
      </c>
      <c r="J4167" s="396"/>
      <c r="K4167" s="432">
        <v>9.86</v>
      </c>
      <c r="L4167" s="396" t="s">
        <v>147</v>
      </c>
    </row>
    <row r="4168" spans="1:12">
      <c r="A4168" s="396"/>
      <c r="B4168" s="396"/>
      <c r="C4168" s="396"/>
      <c r="D4168" s="396" t="s">
        <v>3505</v>
      </c>
      <c r="E4168" s="397" t="s">
        <v>145</v>
      </c>
      <c r="F4168" s="429" t="s">
        <v>13573</v>
      </c>
      <c r="G4168" s="430">
        <v>104921</v>
      </c>
      <c r="H4168" s="431" t="s">
        <v>6433</v>
      </c>
      <c r="I4168" s="430" t="s">
        <v>1156</v>
      </c>
      <c r="J4168" s="396"/>
      <c r="K4168" s="432">
        <v>9.3000000000000007</v>
      </c>
      <c r="L4168" s="396" t="s">
        <v>147</v>
      </c>
    </row>
    <row r="4169" spans="1:12">
      <c r="A4169" s="396"/>
      <c r="B4169" s="396"/>
      <c r="C4169" s="396"/>
      <c r="D4169" s="396" t="s">
        <v>3505</v>
      </c>
      <c r="E4169" s="397" t="s">
        <v>145</v>
      </c>
      <c r="F4169" s="429" t="s">
        <v>13573</v>
      </c>
      <c r="G4169" s="430">
        <v>104919</v>
      </c>
      <c r="H4169" s="431" t="s">
        <v>6431</v>
      </c>
      <c r="I4169" s="430" t="s">
        <v>1156</v>
      </c>
      <c r="J4169" s="396"/>
      <c r="K4169" s="432">
        <v>11.62</v>
      </c>
      <c r="L4169" s="396" t="s">
        <v>147</v>
      </c>
    </row>
    <row r="4170" spans="1:12">
      <c r="A4170" s="396"/>
      <c r="B4170" s="396"/>
      <c r="C4170" s="396"/>
      <c r="D4170" s="396" t="s">
        <v>3505</v>
      </c>
      <c r="E4170" s="397" t="s">
        <v>145</v>
      </c>
      <c r="F4170" s="429" t="s">
        <v>13573</v>
      </c>
      <c r="G4170" s="430">
        <v>104917</v>
      </c>
      <c r="H4170" s="431" t="s">
        <v>6429</v>
      </c>
      <c r="I4170" s="430" t="s">
        <v>1156</v>
      </c>
      <c r="J4170" s="396"/>
      <c r="K4170" s="432">
        <v>14.04</v>
      </c>
      <c r="L4170" s="396" t="s">
        <v>147</v>
      </c>
    </row>
    <row r="4171" spans="1:12">
      <c r="A4171" s="396"/>
      <c r="B4171" s="396"/>
      <c r="C4171" s="396"/>
      <c r="D4171" s="396" t="s">
        <v>3505</v>
      </c>
      <c r="E4171" s="397" t="s">
        <v>145</v>
      </c>
      <c r="F4171" s="429" t="s">
        <v>13573</v>
      </c>
      <c r="G4171" s="430">
        <v>104918</v>
      </c>
      <c r="H4171" s="431" t="s">
        <v>6430</v>
      </c>
      <c r="I4171" s="430" t="s">
        <v>1156</v>
      </c>
      <c r="J4171" s="396"/>
      <c r="K4171" s="432">
        <v>13.03</v>
      </c>
      <c r="L4171" s="396" t="s">
        <v>147</v>
      </c>
    </row>
    <row r="4172" spans="1:12">
      <c r="A4172" s="396"/>
      <c r="B4172" s="396"/>
      <c r="C4172" s="396"/>
      <c r="D4172" s="396" t="s">
        <v>3505</v>
      </c>
      <c r="E4172" s="397" t="s">
        <v>145</v>
      </c>
      <c r="F4172" s="429" t="s">
        <v>13573</v>
      </c>
      <c r="G4172" s="430">
        <v>104916</v>
      </c>
      <c r="H4172" s="431" t="s">
        <v>6451</v>
      </c>
      <c r="I4172" s="430" t="s">
        <v>1156</v>
      </c>
      <c r="J4172" s="396"/>
      <c r="K4172" s="432">
        <v>15.12</v>
      </c>
      <c r="L4172" s="396" t="s">
        <v>147</v>
      </c>
    </row>
    <row r="4173" spans="1:12">
      <c r="A4173" s="396"/>
      <c r="B4173" s="396"/>
      <c r="C4173" s="396"/>
      <c r="D4173" s="396" t="s">
        <v>3505</v>
      </c>
      <c r="E4173" s="397" t="s">
        <v>145</v>
      </c>
      <c r="F4173" s="429" t="s">
        <v>13573</v>
      </c>
      <c r="G4173" s="430">
        <v>96557</v>
      </c>
      <c r="H4173" s="431" t="s">
        <v>6437</v>
      </c>
      <c r="I4173" s="430" t="s">
        <v>1164</v>
      </c>
      <c r="J4173" s="396"/>
      <c r="K4173" s="432">
        <v>756.07</v>
      </c>
      <c r="L4173" s="396" t="s">
        <v>147</v>
      </c>
    </row>
    <row r="4174" spans="1:12">
      <c r="A4174" s="396"/>
      <c r="B4174" s="396"/>
      <c r="C4174" s="396"/>
      <c r="D4174" s="396" t="s">
        <v>3505</v>
      </c>
      <c r="E4174" s="397" t="s">
        <v>145</v>
      </c>
      <c r="F4174" s="429" t="s">
        <v>13573</v>
      </c>
      <c r="G4174" s="430">
        <v>96555</v>
      </c>
      <c r="H4174" s="431" t="s">
        <v>6435</v>
      </c>
      <c r="I4174" s="430" t="s">
        <v>1164</v>
      </c>
      <c r="J4174" s="396"/>
      <c r="K4174" s="432">
        <v>737.87</v>
      </c>
      <c r="L4174" s="396" t="s">
        <v>147</v>
      </c>
    </row>
    <row r="4175" spans="1:12">
      <c r="A4175" s="396"/>
      <c r="B4175" s="396"/>
      <c r="C4175" s="396"/>
      <c r="D4175" s="396" t="s">
        <v>3505</v>
      </c>
      <c r="E4175" s="397" t="s">
        <v>145</v>
      </c>
      <c r="F4175" s="429" t="s">
        <v>13573</v>
      </c>
      <c r="G4175" s="430">
        <v>104924</v>
      </c>
      <c r="H4175" s="431" t="s">
        <v>6453</v>
      </c>
      <c r="I4175" s="430" t="s">
        <v>1164</v>
      </c>
      <c r="J4175" s="396"/>
      <c r="K4175" s="432">
        <v>779.85</v>
      </c>
      <c r="L4175" s="396" t="s">
        <v>147</v>
      </c>
    </row>
    <row r="4176" spans="1:12">
      <c r="A4176" s="396"/>
      <c r="B4176" s="396"/>
      <c r="C4176" s="396"/>
      <c r="D4176" s="396" t="s">
        <v>3505</v>
      </c>
      <c r="E4176" s="397" t="s">
        <v>145</v>
      </c>
      <c r="F4176" s="429" t="s">
        <v>13573</v>
      </c>
      <c r="G4176" s="430">
        <v>104923</v>
      </c>
      <c r="H4176" s="431" t="s">
        <v>6452</v>
      </c>
      <c r="I4176" s="430" t="s">
        <v>1164</v>
      </c>
      <c r="J4176" s="396"/>
      <c r="K4176" s="432">
        <v>789.53</v>
      </c>
      <c r="L4176" s="396" t="s">
        <v>147</v>
      </c>
    </row>
    <row r="4177" spans="1:12">
      <c r="A4177" s="396"/>
      <c r="B4177" s="396"/>
      <c r="C4177" s="396"/>
      <c r="D4177" s="396" t="s">
        <v>411</v>
      </c>
      <c r="E4177" s="397" t="s">
        <v>145</v>
      </c>
      <c r="F4177" s="429" t="s">
        <v>12819</v>
      </c>
      <c r="G4177" s="430">
        <v>96558</v>
      </c>
      <c r="H4177" s="431" t="s">
        <v>6438</v>
      </c>
      <c r="I4177" s="430" t="s">
        <v>1164</v>
      </c>
      <c r="J4177" s="396"/>
      <c r="K4177" s="432">
        <v>787.87</v>
      </c>
      <c r="L4177" s="396" t="s">
        <v>147</v>
      </c>
    </row>
    <row r="4178" spans="1:12">
      <c r="A4178" s="396"/>
      <c r="B4178" s="396"/>
      <c r="C4178" s="396"/>
      <c r="D4178" s="396" t="s">
        <v>543</v>
      </c>
      <c r="E4178" s="397" t="s">
        <v>145</v>
      </c>
      <c r="F4178" s="429" t="s">
        <v>12976</v>
      </c>
      <c r="G4178" s="430">
        <v>96556</v>
      </c>
      <c r="H4178" s="431" t="s">
        <v>6436</v>
      </c>
      <c r="I4178" s="430" t="s">
        <v>1164</v>
      </c>
      <c r="J4178" s="396"/>
      <c r="K4178" s="432">
        <v>875.78</v>
      </c>
      <c r="L4178" s="396" t="s">
        <v>147</v>
      </c>
    </row>
    <row r="4179" spans="1:12">
      <c r="A4179" s="396"/>
      <c r="B4179" s="396"/>
      <c r="C4179" s="396"/>
      <c r="D4179" s="396" t="s">
        <v>543</v>
      </c>
      <c r="E4179" s="397" t="s">
        <v>145</v>
      </c>
      <c r="F4179" s="429" t="s">
        <v>12976</v>
      </c>
      <c r="G4179" s="430">
        <v>96523</v>
      </c>
      <c r="H4179" s="431" t="s">
        <v>7039</v>
      </c>
      <c r="I4179" s="430" t="s">
        <v>1164</v>
      </c>
      <c r="J4179" s="396"/>
      <c r="K4179" s="432">
        <v>85.08</v>
      </c>
      <c r="L4179" s="396" t="s">
        <v>147</v>
      </c>
    </row>
    <row r="4180" spans="1:12">
      <c r="A4180" s="396"/>
      <c r="B4180" s="396"/>
      <c r="C4180" s="396"/>
      <c r="D4180" s="396" t="s">
        <v>4432</v>
      </c>
      <c r="E4180" s="397" t="s">
        <v>145</v>
      </c>
      <c r="F4180" s="429" t="s">
        <v>13086</v>
      </c>
      <c r="G4180" s="430">
        <v>96522</v>
      </c>
      <c r="H4180" s="431" t="s">
        <v>7038</v>
      </c>
      <c r="I4180" s="430" t="s">
        <v>1164</v>
      </c>
      <c r="J4180" s="396"/>
      <c r="K4180" s="432">
        <v>128.51</v>
      </c>
      <c r="L4180" s="396" t="s">
        <v>4588</v>
      </c>
    </row>
    <row r="4181" spans="1:12">
      <c r="A4181" s="396"/>
      <c r="B4181" s="396"/>
      <c r="C4181" s="396"/>
      <c r="D4181" s="396" t="s">
        <v>4432</v>
      </c>
      <c r="E4181" s="397" t="s">
        <v>145</v>
      </c>
      <c r="F4181" s="429" t="s">
        <v>13086</v>
      </c>
      <c r="G4181" s="430">
        <v>96527</v>
      </c>
      <c r="H4181" s="431" t="s">
        <v>7043</v>
      </c>
      <c r="I4181" s="430" t="s">
        <v>1164</v>
      </c>
      <c r="J4181" s="396"/>
      <c r="K4181" s="432">
        <v>93.63</v>
      </c>
      <c r="L4181" s="396" t="s">
        <v>4588</v>
      </c>
    </row>
    <row r="4182" spans="1:12">
      <c r="A4182" s="396"/>
      <c r="B4182" s="396"/>
      <c r="C4182" s="396"/>
      <c r="D4182" s="396" t="s">
        <v>4432</v>
      </c>
      <c r="E4182" s="397" t="s">
        <v>145</v>
      </c>
      <c r="F4182" s="429" t="s">
        <v>13086</v>
      </c>
      <c r="G4182" s="430">
        <v>96526</v>
      </c>
      <c r="H4182" s="431" t="s">
        <v>7042</v>
      </c>
      <c r="I4182" s="430" t="s">
        <v>1164</v>
      </c>
      <c r="J4182" s="396"/>
      <c r="K4182" s="432">
        <v>183.7</v>
      </c>
      <c r="L4182" s="396" t="s">
        <v>4588</v>
      </c>
    </row>
    <row r="4183" spans="1:12">
      <c r="A4183" s="396"/>
      <c r="B4183" s="396"/>
      <c r="C4183" s="396"/>
      <c r="D4183" s="396" t="s">
        <v>4432</v>
      </c>
      <c r="E4183" s="397" t="s">
        <v>145</v>
      </c>
      <c r="F4183" s="429" t="s">
        <v>13086</v>
      </c>
      <c r="G4183" s="430">
        <v>96521</v>
      </c>
      <c r="H4183" s="431" t="s">
        <v>7037</v>
      </c>
      <c r="I4183" s="430" t="s">
        <v>1164</v>
      </c>
      <c r="J4183" s="396"/>
      <c r="K4183" s="432">
        <v>38.4</v>
      </c>
      <c r="L4183" s="396" t="s">
        <v>4588</v>
      </c>
    </row>
    <row r="4184" spans="1:12">
      <c r="A4184" s="396"/>
      <c r="B4184" s="396"/>
      <c r="C4184" s="396"/>
      <c r="D4184" s="396" t="s">
        <v>543</v>
      </c>
      <c r="E4184" s="397" t="s">
        <v>145</v>
      </c>
      <c r="F4184" s="429" t="s">
        <v>12976</v>
      </c>
      <c r="G4184" s="430">
        <v>96520</v>
      </c>
      <c r="H4184" s="431" t="s">
        <v>7036</v>
      </c>
      <c r="I4184" s="430" t="s">
        <v>1164</v>
      </c>
      <c r="J4184" s="396"/>
      <c r="K4184" s="432">
        <v>83.59</v>
      </c>
      <c r="L4184" s="396" t="s">
        <v>147</v>
      </c>
    </row>
    <row r="4185" spans="1:12">
      <c r="A4185" s="396"/>
      <c r="B4185" s="396"/>
      <c r="C4185" s="396"/>
      <c r="D4185" s="396" t="s">
        <v>543</v>
      </c>
      <c r="E4185" s="397" t="s">
        <v>145</v>
      </c>
      <c r="F4185" s="429" t="s">
        <v>12976</v>
      </c>
      <c r="G4185" s="430">
        <v>96525</v>
      </c>
      <c r="H4185" s="431" t="s">
        <v>7041</v>
      </c>
      <c r="I4185" s="430" t="s">
        <v>1164</v>
      </c>
      <c r="J4185" s="396"/>
      <c r="K4185" s="432">
        <v>54.46</v>
      </c>
      <c r="L4185" s="396" t="s">
        <v>147</v>
      </c>
    </row>
    <row r="4186" spans="1:12">
      <c r="A4186" s="396"/>
      <c r="B4186" s="396"/>
      <c r="C4186" s="396"/>
      <c r="D4186" s="396" t="s">
        <v>4432</v>
      </c>
      <c r="E4186" s="397" t="s">
        <v>145</v>
      </c>
      <c r="F4186" s="429" t="s">
        <v>13086</v>
      </c>
      <c r="G4186" s="430">
        <v>96524</v>
      </c>
      <c r="H4186" s="431" t="s">
        <v>7040</v>
      </c>
      <c r="I4186" s="430" t="s">
        <v>1164</v>
      </c>
      <c r="J4186" s="396"/>
      <c r="K4186" s="432">
        <v>143.08000000000001</v>
      </c>
      <c r="L4186" s="396" t="s">
        <v>4588</v>
      </c>
    </row>
    <row r="4187" spans="1:12">
      <c r="A4187" s="396"/>
      <c r="B4187" s="396"/>
      <c r="C4187" s="396"/>
      <c r="D4187" s="396" t="s">
        <v>4432</v>
      </c>
      <c r="E4187" s="397" t="s">
        <v>145</v>
      </c>
      <c r="F4187" s="429" t="s">
        <v>13086</v>
      </c>
      <c r="G4187" s="430">
        <v>96537</v>
      </c>
      <c r="H4187" s="431" t="s">
        <v>6408</v>
      </c>
      <c r="I4187" s="430" t="s">
        <v>121</v>
      </c>
      <c r="J4187" s="396"/>
      <c r="K4187" s="432">
        <v>185.19</v>
      </c>
      <c r="L4187" s="396" t="s">
        <v>4588</v>
      </c>
    </row>
    <row r="4188" spans="1:12">
      <c r="A4188" s="396"/>
      <c r="B4188" s="396"/>
      <c r="C4188" s="396"/>
      <c r="D4188" s="396" t="s">
        <v>4432</v>
      </c>
      <c r="E4188" s="397" t="s">
        <v>145</v>
      </c>
      <c r="F4188" s="429" t="s">
        <v>13086</v>
      </c>
      <c r="G4188" s="430">
        <v>96540</v>
      </c>
      <c r="H4188" s="431" t="s">
        <v>6411</v>
      </c>
      <c r="I4188" s="430" t="s">
        <v>121</v>
      </c>
      <c r="J4188" s="396"/>
      <c r="K4188" s="432">
        <v>128.78</v>
      </c>
      <c r="L4188" s="396" t="s">
        <v>4588</v>
      </c>
    </row>
    <row r="4189" spans="1:12">
      <c r="A4189" s="396"/>
      <c r="B4189" s="396"/>
      <c r="C4189" s="396"/>
      <c r="D4189" s="396" t="s">
        <v>4432</v>
      </c>
      <c r="E4189" s="397" t="s">
        <v>145</v>
      </c>
      <c r="F4189" s="429" t="s">
        <v>13086</v>
      </c>
      <c r="G4189" s="430">
        <v>96528</v>
      </c>
      <c r="H4189" s="431" t="s">
        <v>7044</v>
      </c>
      <c r="I4189" s="430" t="s">
        <v>121</v>
      </c>
      <c r="J4189" s="396"/>
      <c r="K4189" s="432">
        <v>193.67</v>
      </c>
      <c r="L4189" s="396" t="s">
        <v>4588</v>
      </c>
    </row>
    <row r="4190" spans="1:12">
      <c r="A4190" s="396"/>
      <c r="B4190" s="396"/>
      <c r="C4190" s="396"/>
      <c r="D4190" s="396" t="s">
        <v>543</v>
      </c>
      <c r="E4190" s="397" t="s">
        <v>145</v>
      </c>
      <c r="F4190" s="429" t="s">
        <v>12976</v>
      </c>
      <c r="G4190" s="430">
        <v>96531</v>
      </c>
      <c r="H4190" s="431" t="s">
        <v>6402</v>
      </c>
      <c r="I4190" s="430" t="s">
        <v>121</v>
      </c>
      <c r="J4190" s="396"/>
      <c r="K4190" s="432">
        <v>122.79</v>
      </c>
      <c r="L4190" s="396" t="s">
        <v>147</v>
      </c>
    </row>
    <row r="4191" spans="1:12">
      <c r="A4191" s="396"/>
      <c r="B4191" s="396"/>
      <c r="C4191" s="396"/>
      <c r="D4191" s="396" t="s">
        <v>411</v>
      </c>
      <c r="E4191" s="397" t="s">
        <v>145</v>
      </c>
      <c r="F4191" s="429" t="s">
        <v>12976</v>
      </c>
      <c r="G4191" s="430">
        <v>96534</v>
      </c>
      <c r="H4191" s="431" t="s">
        <v>6405</v>
      </c>
      <c r="I4191" s="430" t="s">
        <v>121</v>
      </c>
      <c r="J4191" s="396"/>
      <c r="K4191" s="432">
        <v>85.89</v>
      </c>
      <c r="L4191" s="396" t="s">
        <v>147</v>
      </c>
    </row>
    <row r="4192" spans="1:12">
      <c r="A4192" s="396"/>
      <c r="B4192" s="396"/>
      <c r="C4192" s="396"/>
      <c r="D4192" s="396" t="s">
        <v>4432</v>
      </c>
      <c r="E4192" s="397" t="s">
        <v>145</v>
      </c>
      <c r="F4192" s="429" t="s">
        <v>13086</v>
      </c>
      <c r="G4192" s="430">
        <v>104928</v>
      </c>
      <c r="H4192" s="431" t="s">
        <v>6420</v>
      </c>
      <c r="I4192" s="430" t="s">
        <v>121</v>
      </c>
      <c r="J4192" s="396"/>
      <c r="K4192" s="432">
        <v>141.84</v>
      </c>
      <c r="L4192" s="396" t="s">
        <v>4588</v>
      </c>
    </row>
    <row r="4193" spans="1:12">
      <c r="A4193" s="396"/>
      <c r="B4193" s="396"/>
      <c r="C4193" s="396"/>
      <c r="D4193" s="396" t="s">
        <v>4432</v>
      </c>
      <c r="E4193" s="397" t="s">
        <v>145</v>
      </c>
      <c r="F4193" s="429" t="s">
        <v>13086</v>
      </c>
      <c r="G4193" s="430">
        <v>104929</v>
      </c>
      <c r="H4193" s="431" t="s">
        <v>6421</v>
      </c>
      <c r="I4193" s="430" t="s">
        <v>121</v>
      </c>
      <c r="J4193" s="396"/>
      <c r="K4193" s="432">
        <v>88.16</v>
      </c>
      <c r="L4193" s="396" t="s">
        <v>4588</v>
      </c>
    </row>
    <row r="4194" spans="1:12">
      <c r="A4194" s="396"/>
      <c r="B4194" s="396"/>
      <c r="C4194" s="396"/>
      <c r="D4194" s="396" t="s">
        <v>4432</v>
      </c>
      <c r="E4194" s="397" t="s">
        <v>145</v>
      </c>
      <c r="F4194" s="429" t="s">
        <v>13086</v>
      </c>
      <c r="G4194" s="430">
        <v>104925</v>
      </c>
      <c r="H4194" s="431" t="s">
        <v>6417</v>
      </c>
      <c r="I4194" s="430" t="s">
        <v>121</v>
      </c>
      <c r="J4194" s="396"/>
      <c r="K4194" s="432">
        <v>200.05</v>
      </c>
      <c r="L4194" s="396" t="s">
        <v>4588</v>
      </c>
    </row>
    <row r="4195" spans="1:12">
      <c r="A4195" s="396"/>
      <c r="B4195" s="396"/>
      <c r="C4195" s="396"/>
      <c r="D4195" s="396" t="s">
        <v>4432</v>
      </c>
      <c r="E4195" s="397" t="s">
        <v>145</v>
      </c>
      <c r="F4195" s="429" t="s">
        <v>13086</v>
      </c>
      <c r="G4195" s="430">
        <v>104926</v>
      </c>
      <c r="H4195" s="431" t="s">
        <v>6418</v>
      </c>
      <c r="I4195" s="430" t="s">
        <v>121</v>
      </c>
      <c r="J4195" s="396"/>
      <c r="K4195" s="432">
        <v>122.45</v>
      </c>
      <c r="L4195" s="396" t="s">
        <v>4588</v>
      </c>
    </row>
    <row r="4196" spans="1:12">
      <c r="A4196" s="396"/>
      <c r="B4196" s="396"/>
      <c r="C4196" s="396"/>
      <c r="D4196" s="396" t="s">
        <v>1819</v>
      </c>
      <c r="E4196" s="397" t="s">
        <v>145</v>
      </c>
      <c r="F4196" s="429" t="s">
        <v>13452</v>
      </c>
      <c r="G4196" s="430">
        <v>104927</v>
      </c>
      <c r="H4196" s="431" t="s">
        <v>6419</v>
      </c>
      <c r="I4196" s="430" t="s">
        <v>121</v>
      </c>
      <c r="J4196" s="396"/>
      <c r="K4196" s="432">
        <v>82.1</v>
      </c>
      <c r="L4196" s="396" t="s">
        <v>147</v>
      </c>
    </row>
    <row r="4197" spans="1:12">
      <c r="A4197" s="396"/>
      <c r="B4197" s="396"/>
      <c r="C4197" s="396"/>
      <c r="D4197" s="396" t="s">
        <v>1819</v>
      </c>
      <c r="E4197" s="397" t="s">
        <v>145</v>
      </c>
      <c r="F4197" s="429" t="s">
        <v>13452</v>
      </c>
      <c r="G4197" s="430">
        <v>96538</v>
      </c>
      <c r="H4197" s="431" t="s">
        <v>6409</v>
      </c>
      <c r="I4197" s="430" t="s">
        <v>121</v>
      </c>
      <c r="J4197" s="396"/>
      <c r="K4197" s="432">
        <v>238.63</v>
      </c>
      <c r="L4197" s="396" t="s">
        <v>147</v>
      </c>
    </row>
    <row r="4198" spans="1:12">
      <c r="A4198" s="396"/>
      <c r="B4198" s="396"/>
      <c r="C4198" s="396"/>
      <c r="D4198" s="396" t="s">
        <v>1416</v>
      </c>
      <c r="E4198" s="397" t="s">
        <v>145</v>
      </c>
      <c r="F4198" s="429" t="s">
        <v>13883</v>
      </c>
      <c r="G4198" s="430">
        <v>96541</v>
      </c>
      <c r="H4198" s="431" t="s">
        <v>6412</v>
      </c>
      <c r="I4198" s="430" t="s">
        <v>121</v>
      </c>
      <c r="J4198" s="396"/>
      <c r="K4198" s="432">
        <v>174.2</v>
      </c>
      <c r="L4198" s="396" t="s">
        <v>147</v>
      </c>
    </row>
    <row r="4199" spans="1:12">
      <c r="A4199" s="396"/>
      <c r="B4199" s="396"/>
      <c r="C4199" s="396"/>
      <c r="D4199" s="396" t="s">
        <v>1422</v>
      </c>
      <c r="E4199" s="397" t="s">
        <v>145</v>
      </c>
      <c r="F4199" s="429" t="s">
        <v>13883</v>
      </c>
      <c r="G4199" s="430">
        <v>96529</v>
      </c>
      <c r="H4199" s="431" t="s">
        <v>6400</v>
      </c>
      <c r="I4199" s="430" t="s">
        <v>121</v>
      </c>
      <c r="J4199" s="396"/>
      <c r="K4199" s="432">
        <v>293.06</v>
      </c>
      <c r="L4199" s="396" t="s">
        <v>147</v>
      </c>
    </row>
    <row r="4200" spans="1:12">
      <c r="A4200" s="396"/>
      <c r="B4200" s="396"/>
      <c r="C4200" s="396"/>
      <c r="D4200" s="396" t="s">
        <v>1416</v>
      </c>
      <c r="E4200" s="397" t="s">
        <v>145</v>
      </c>
      <c r="F4200" s="429" t="s">
        <v>13883</v>
      </c>
      <c r="G4200" s="430">
        <v>96532</v>
      </c>
      <c r="H4200" s="431" t="s">
        <v>6403</v>
      </c>
      <c r="I4200" s="430" t="s">
        <v>121</v>
      </c>
      <c r="J4200" s="396"/>
      <c r="K4200" s="432">
        <v>191</v>
      </c>
      <c r="L4200" s="396" t="s">
        <v>147</v>
      </c>
    </row>
    <row r="4201" spans="1:12">
      <c r="A4201" s="396"/>
      <c r="B4201" s="396"/>
      <c r="C4201" s="396"/>
      <c r="D4201" s="396" t="s">
        <v>1416</v>
      </c>
      <c r="E4201" s="397" t="s">
        <v>145</v>
      </c>
      <c r="F4201" s="429" t="s">
        <v>13883</v>
      </c>
      <c r="G4201" s="430">
        <v>96535</v>
      </c>
      <c r="H4201" s="431" t="s">
        <v>6406</v>
      </c>
      <c r="I4201" s="430" t="s">
        <v>121</v>
      </c>
      <c r="J4201" s="396"/>
      <c r="K4201" s="432">
        <v>137.88999999999999</v>
      </c>
      <c r="L4201" s="396" t="s">
        <v>147</v>
      </c>
    </row>
    <row r="4202" spans="1:12">
      <c r="A4202" s="396"/>
      <c r="B4202" s="396"/>
      <c r="C4202" s="396"/>
      <c r="D4202" s="396" t="s">
        <v>1416</v>
      </c>
      <c r="E4202" s="397" t="s">
        <v>145</v>
      </c>
      <c r="F4202" s="429" t="s">
        <v>13883</v>
      </c>
      <c r="G4202" s="430">
        <v>96539</v>
      </c>
      <c r="H4202" s="431" t="s">
        <v>6410</v>
      </c>
      <c r="I4202" s="430" t="s">
        <v>121</v>
      </c>
      <c r="J4202" s="396"/>
      <c r="K4202" s="432">
        <v>121.87</v>
      </c>
      <c r="L4202" s="396" t="s">
        <v>147</v>
      </c>
    </row>
    <row r="4203" spans="1:12">
      <c r="A4203" s="396"/>
      <c r="B4203" s="396"/>
      <c r="C4203" s="396"/>
      <c r="D4203" s="396" t="s">
        <v>1416</v>
      </c>
      <c r="E4203" s="397" t="s">
        <v>145</v>
      </c>
      <c r="F4203" s="429" t="s">
        <v>13883</v>
      </c>
      <c r="G4203" s="430">
        <v>96542</v>
      </c>
      <c r="H4203" s="431" t="s">
        <v>6413</v>
      </c>
      <c r="I4203" s="430" t="s">
        <v>121</v>
      </c>
      <c r="J4203" s="396"/>
      <c r="K4203" s="432">
        <v>90.66</v>
      </c>
      <c r="L4203" s="396" t="s">
        <v>147</v>
      </c>
    </row>
    <row r="4204" spans="1:12">
      <c r="A4204" s="396"/>
      <c r="B4204" s="396"/>
      <c r="C4204" s="396"/>
      <c r="D4204" s="396" t="s">
        <v>1416</v>
      </c>
      <c r="E4204" s="397" t="s">
        <v>145</v>
      </c>
      <c r="F4204" s="429" t="s">
        <v>13883</v>
      </c>
      <c r="G4204" s="430">
        <v>96530</v>
      </c>
      <c r="H4204" s="431" t="s">
        <v>6401</v>
      </c>
      <c r="I4204" s="430" t="s">
        <v>121</v>
      </c>
      <c r="J4204" s="396"/>
      <c r="K4204" s="432">
        <v>177.3</v>
      </c>
      <c r="L4204" s="396" t="s">
        <v>147</v>
      </c>
    </row>
    <row r="4205" spans="1:12">
      <c r="A4205" s="396"/>
      <c r="B4205" s="396"/>
      <c r="C4205" s="396"/>
      <c r="D4205" s="396" t="s">
        <v>1416</v>
      </c>
      <c r="E4205" s="397" t="s">
        <v>145</v>
      </c>
      <c r="F4205" s="429" t="s">
        <v>13883</v>
      </c>
      <c r="G4205" s="430">
        <v>96533</v>
      </c>
      <c r="H4205" s="431" t="s">
        <v>6404</v>
      </c>
      <c r="I4205" s="430" t="s">
        <v>121</v>
      </c>
      <c r="J4205" s="396"/>
      <c r="K4205" s="432">
        <v>110.23</v>
      </c>
      <c r="L4205" s="396" t="s">
        <v>147</v>
      </c>
    </row>
    <row r="4206" spans="1:12">
      <c r="A4206" s="396"/>
      <c r="B4206" s="396"/>
      <c r="C4206" s="396"/>
      <c r="D4206" s="396" t="s">
        <v>1416</v>
      </c>
      <c r="E4206" s="397" t="s">
        <v>145</v>
      </c>
      <c r="F4206" s="429" t="s">
        <v>13883</v>
      </c>
      <c r="G4206" s="430">
        <v>96536</v>
      </c>
      <c r="H4206" s="431" t="s">
        <v>6407</v>
      </c>
      <c r="I4206" s="430" t="s">
        <v>121</v>
      </c>
      <c r="J4206" s="396"/>
      <c r="K4206" s="432">
        <v>75.31</v>
      </c>
      <c r="L4206" s="396" t="s">
        <v>147</v>
      </c>
    </row>
    <row r="4207" spans="1:12">
      <c r="A4207" s="396"/>
      <c r="B4207" s="396"/>
      <c r="C4207" s="396"/>
      <c r="D4207" s="396" t="s">
        <v>1422</v>
      </c>
      <c r="E4207" s="397" t="s">
        <v>145</v>
      </c>
      <c r="F4207" s="429" t="s">
        <v>13883</v>
      </c>
      <c r="G4207" s="430">
        <v>105518</v>
      </c>
      <c r="H4207" s="431" t="s">
        <v>13782</v>
      </c>
      <c r="I4207" s="430" t="s">
        <v>121</v>
      </c>
      <c r="J4207" s="396"/>
      <c r="K4207" s="432">
        <v>0</v>
      </c>
      <c r="L4207" s="396" t="s">
        <v>147</v>
      </c>
    </row>
    <row r="4208" spans="1:12">
      <c r="A4208" s="396"/>
      <c r="B4208" s="396"/>
      <c r="C4208" s="396"/>
      <c r="D4208" s="396" t="s">
        <v>4432</v>
      </c>
      <c r="E4208" s="397" t="s">
        <v>145</v>
      </c>
      <c r="F4208" s="429" t="s">
        <v>13883</v>
      </c>
      <c r="G4208" s="430">
        <v>105517</v>
      </c>
      <c r="H4208" s="431" t="s">
        <v>13783</v>
      </c>
      <c r="I4208" s="430" t="s">
        <v>121</v>
      </c>
      <c r="J4208" s="396"/>
      <c r="K4208" s="432">
        <v>0</v>
      </c>
      <c r="L4208" s="396" t="s">
        <v>4588</v>
      </c>
    </row>
    <row r="4209" spans="1:12">
      <c r="A4209" s="396"/>
      <c r="B4209" s="396"/>
      <c r="C4209" s="396"/>
      <c r="D4209" s="396" t="s">
        <v>411</v>
      </c>
      <c r="E4209" s="397" t="s">
        <v>145</v>
      </c>
      <c r="F4209" s="429" t="s">
        <v>13794</v>
      </c>
      <c r="G4209" s="430">
        <v>105520</v>
      </c>
      <c r="H4209" s="431" t="s">
        <v>13784</v>
      </c>
      <c r="I4209" s="430" t="s">
        <v>121</v>
      </c>
      <c r="J4209" s="396"/>
      <c r="K4209" s="432">
        <v>0</v>
      </c>
      <c r="L4209" s="396" t="s">
        <v>147</v>
      </c>
    </row>
    <row r="4210" spans="1:12">
      <c r="A4210" s="396"/>
      <c r="B4210" s="396"/>
      <c r="C4210" s="396"/>
      <c r="D4210" s="396" t="s">
        <v>277</v>
      </c>
      <c r="E4210" s="397" t="s">
        <v>145</v>
      </c>
      <c r="F4210" s="429" t="s">
        <v>13794</v>
      </c>
      <c r="G4210" s="430">
        <v>105519</v>
      </c>
      <c r="H4210" s="431" t="s">
        <v>13785</v>
      </c>
      <c r="I4210" s="430" t="s">
        <v>121</v>
      </c>
      <c r="J4210" s="396"/>
      <c r="K4210" s="432">
        <v>0</v>
      </c>
      <c r="L4210" s="396" t="s">
        <v>147</v>
      </c>
    </row>
    <row r="4211" spans="1:12">
      <c r="A4211" s="396"/>
      <c r="B4211" s="396"/>
      <c r="C4211" s="396"/>
      <c r="D4211" s="396" t="s">
        <v>543</v>
      </c>
      <c r="E4211" s="397" t="s">
        <v>145</v>
      </c>
      <c r="F4211" s="429" t="s">
        <v>13794</v>
      </c>
      <c r="G4211" s="430">
        <v>101793</v>
      </c>
      <c r="H4211" s="431" t="s">
        <v>1568</v>
      </c>
      <c r="I4211" s="430" t="s">
        <v>1164</v>
      </c>
      <c r="J4211" s="396"/>
      <c r="K4211" s="432">
        <v>30.82</v>
      </c>
      <c r="L4211" s="396" t="s">
        <v>147</v>
      </c>
    </row>
    <row r="4212" spans="1:12">
      <c r="A4212" s="396"/>
      <c r="B4212" s="396"/>
      <c r="C4212" s="396"/>
      <c r="D4212" s="396" t="s">
        <v>543</v>
      </c>
      <c r="E4212" s="397" t="s">
        <v>145</v>
      </c>
      <c r="F4212" s="429" t="s">
        <v>13794</v>
      </c>
      <c r="G4212" s="430">
        <v>101792</v>
      </c>
      <c r="H4212" s="431" t="s">
        <v>1567</v>
      </c>
      <c r="I4212" s="430" t="s">
        <v>1164</v>
      </c>
      <c r="J4212" s="396"/>
      <c r="K4212" s="432">
        <v>18.79</v>
      </c>
      <c r="L4212" s="396" t="s">
        <v>147</v>
      </c>
    </row>
    <row r="4213" spans="1:12">
      <c r="A4213" s="396"/>
      <c r="B4213" s="396"/>
      <c r="C4213" s="396"/>
      <c r="D4213" s="396" t="s">
        <v>277</v>
      </c>
      <c r="E4213" s="397" t="s">
        <v>145</v>
      </c>
      <c r="F4213" s="429" t="s">
        <v>12976</v>
      </c>
      <c r="G4213" s="430">
        <v>92272</v>
      </c>
      <c r="H4213" s="431" t="s">
        <v>1482</v>
      </c>
      <c r="I4213" s="430" t="s">
        <v>146</v>
      </c>
      <c r="J4213" s="396"/>
      <c r="K4213" s="432">
        <v>40.33</v>
      </c>
      <c r="L4213" s="396" t="s">
        <v>147</v>
      </c>
    </row>
    <row r="4214" spans="1:12">
      <c r="A4214" s="396"/>
      <c r="B4214" s="396"/>
      <c r="C4214" s="396"/>
      <c r="D4214" s="396" t="s">
        <v>543</v>
      </c>
      <c r="E4214" s="397" t="s">
        <v>145</v>
      </c>
      <c r="F4214" s="429" t="s">
        <v>12976</v>
      </c>
      <c r="G4214" s="430">
        <v>101791</v>
      </c>
      <c r="H4214" s="431" t="s">
        <v>1566</v>
      </c>
      <c r="I4214" s="430" t="s">
        <v>146</v>
      </c>
      <c r="J4214" s="396"/>
      <c r="K4214" s="432">
        <v>36.770000000000003</v>
      </c>
      <c r="L4214" s="396" t="s">
        <v>147</v>
      </c>
    </row>
    <row r="4215" spans="1:12">
      <c r="A4215" s="396"/>
      <c r="B4215" s="396"/>
      <c r="C4215" s="396"/>
      <c r="D4215" s="396" t="s">
        <v>4432</v>
      </c>
      <c r="E4215" s="397" t="s">
        <v>145</v>
      </c>
      <c r="F4215" s="429" t="s">
        <v>13086</v>
      </c>
      <c r="G4215" s="430">
        <v>92273</v>
      </c>
      <c r="H4215" s="431" t="s">
        <v>1483</v>
      </c>
      <c r="I4215" s="430" t="s">
        <v>146</v>
      </c>
      <c r="J4215" s="396"/>
      <c r="K4215" s="432">
        <v>20.03</v>
      </c>
      <c r="L4215" s="396" t="s">
        <v>4588</v>
      </c>
    </row>
    <row r="4216" spans="1:12">
      <c r="A4216" s="396"/>
      <c r="B4216" s="396"/>
      <c r="C4216" s="396"/>
      <c r="D4216" s="396" t="s">
        <v>4432</v>
      </c>
      <c r="E4216" s="397" t="s">
        <v>145</v>
      </c>
      <c r="F4216" s="429" t="s">
        <v>13086</v>
      </c>
      <c r="G4216" s="430">
        <v>92268</v>
      </c>
      <c r="H4216" s="431" t="s">
        <v>1478</v>
      </c>
      <c r="I4216" s="430" t="s">
        <v>121</v>
      </c>
      <c r="J4216" s="396"/>
      <c r="K4216" s="432">
        <v>49.84</v>
      </c>
      <c r="L4216" s="396" t="s">
        <v>4588</v>
      </c>
    </row>
    <row r="4217" spans="1:12">
      <c r="A4217" s="396"/>
      <c r="B4217" s="396"/>
      <c r="C4217" s="396"/>
      <c r="D4217" s="396" t="s">
        <v>4432</v>
      </c>
      <c r="E4217" s="397" t="s">
        <v>145</v>
      </c>
      <c r="F4217" s="429" t="s">
        <v>13086</v>
      </c>
      <c r="G4217" s="430">
        <v>92267</v>
      </c>
      <c r="H4217" s="431" t="s">
        <v>1477</v>
      </c>
      <c r="I4217" s="430" t="s">
        <v>121</v>
      </c>
      <c r="J4217" s="396"/>
      <c r="K4217" s="432">
        <v>29.78</v>
      </c>
      <c r="L4217" s="396" t="s">
        <v>4588</v>
      </c>
    </row>
    <row r="4218" spans="1:12">
      <c r="A4218" s="396"/>
      <c r="B4218" s="396"/>
      <c r="C4218" s="396"/>
      <c r="D4218" s="396" t="s">
        <v>4432</v>
      </c>
      <c r="E4218" s="397" t="s">
        <v>145</v>
      </c>
      <c r="F4218" s="429" t="s">
        <v>13086</v>
      </c>
      <c r="G4218" s="430">
        <v>92271</v>
      </c>
      <c r="H4218" s="431" t="s">
        <v>1481</v>
      </c>
      <c r="I4218" s="430" t="s">
        <v>121</v>
      </c>
      <c r="J4218" s="396"/>
      <c r="K4218" s="432">
        <v>91.24</v>
      </c>
      <c r="L4218" s="396" t="s">
        <v>4588</v>
      </c>
    </row>
    <row r="4219" spans="1:12">
      <c r="A4219" s="396"/>
      <c r="B4219" s="396"/>
      <c r="C4219" s="396"/>
      <c r="D4219" s="396" t="s">
        <v>4189</v>
      </c>
      <c r="E4219" s="397" t="s">
        <v>145</v>
      </c>
      <c r="F4219" s="429" t="s">
        <v>13626</v>
      </c>
      <c r="G4219" s="430">
        <v>92264</v>
      </c>
      <c r="H4219" s="431" t="s">
        <v>1474</v>
      </c>
      <c r="I4219" s="430" t="s">
        <v>121</v>
      </c>
      <c r="J4219" s="396"/>
      <c r="K4219" s="432">
        <v>178.57</v>
      </c>
      <c r="L4219" s="396" t="s">
        <v>147</v>
      </c>
    </row>
    <row r="4220" spans="1:12">
      <c r="A4220" s="396"/>
      <c r="B4220" s="396"/>
      <c r="C4220" s="396"/>
      <c r="D4220" s="396" t="s">
        <v>1415</v>
      </c>
      <c r="E4220" s="397" t="s">
        <v>145</v>
      </c>
      <c r="F4220" s="429" t="s">
        <v>13949</v>
      </c>
      <c r="G4220" s="430">
        <v>92263</v>
      </c>
      <c r="H4220" s="431" t="s">
        <v>1473</v>
      </c>
      <c r="I4220" s="430" t="s">
        <v>121</v>
      </c>
      <c r="J4220" s="396"/>
      <c r="K4220" s="432">
        <v>153.06</v>
      </c>
      <c r="L4220" s="396" t="s">
        <v>147</v>
      </c>
    </row>
    <row r="4221" spans="1:12">
      <c r="A4221" s="396"/>
      <c r="B4221" s="396"/>
      <c r="C4221" s="396"/>
      <c r="D4221" s="396" t="s">
        <v>1415</v>
      </c>
      <c r="E4221" s="397" t="s">
        <v>145</v>
      </c>
      <c r="F4221" s="429" t="s">
        <v>13949</v>
      </c>
      <c r="G4221" s="430">
        <v>92269</v>
      </c>
      <c r="H4221" s="431" t="s">
        <v>1479</v>
      </c>
      <c r="I4221" s="430" t="s">
        <v>121</v>
      </c>
      <c r="J4221" s="396"/>
      <c r="K4221" s="432">
        <v>176.23</v>
      </c>
      <c r="L4221" s="396" t="s">
        <v>147</v>
      </c>
    </row>
    <row r="4222" spans="1:12">
      <c r="A4222" s="396"/>
      <c r="B4222" s="396"/>
      <c r="C4222" s="396"/>
      <c r="D4222" s="396" t="s">
        <v>1415</v>
      </c>
      <c r="E4222" s="397" t="s">
        <v>145</v>
      </c>
      <c r="F4222" s="429" t="s">
        <v>13949</v>
      </c>
      <c r="G4222" s="430">
        <v>92270</v>
      </c>
      <c r="H4222" s="431" t="s">
        <v>1480</v>
      </c>
      <c r="I4222" s="430" t="s">
        <v>121</v>
      </c>
      <c r="J4222" s="396"/>
      <c r="K4222" s="432">
        <v>157.5</v>
      </c>
      <c r="L4222" s="396" t="s">
        <v>147</v>
      </c>
    </row>
    <row r="4223" spans="1:12">
      <c r="A4223" s="396"/>
      <c r="B4223" s="396"/>
      <c r="C4223" s="396"/>
      <c r="D4223" s="396" t="s">
        <v>1415</v>
      </c>
      <c r="E4223" s="397" t="s">
        <v>145</v>
      </c>
      <c r="F4223" s="429" t="s">
        <v>13949</v>
      </c>
      <c r="G4223" s="430">
        <v>92266</v>
      </c>
      <c r="H4223" s="431" t="s">
        <v>1476</v>
      </c>
      <c r="I4223" s="430" t="s">
        <v>121</v>
      </c>
      <c r="J4223" s="396"/>
      <c r="K4223" s="432">
        <v>124.18</v>
      </c>
      <c r="L4223" s="396" t="s">
        <v>147</v>
      </c>
    </row>
    <row r="4224" spans="1:12">
      <c r="A4224" s="396"/>
      <c r="B4224" s="396"/>
      <c r="C4224" s="396"/>
      <c r="D4224" s="396" t="s">
        <v>1415</v>
      </c>
      <c r="E4224" s="397" t="s">
        <v>145</v>
      </c>
      <c r="F4224" s="429" t="s">
        <v>13949</v>
      </c>
      <c r="G4224" s="430">
        <v>92265</v>
      </c>
      <c r="H4224" s="431" t="s">
        <v>1475</v>
      </c>
      <c r="I4224" s="430" t="s">
        <v>121</v>
      </c>
      <c r="J4224" s="396"/>
      <c r="K4224" s="432">
        <v>102.29</v>
      </c>
      <c r="L4224" s="396" t="s">
        <v>147</v>
      </c>
    </row>
    <row r="4225" spans="1:12">
      <c r="A4225" s="396"/>
      <c r="B4225" s="396"/>
      <c r="C4225" s="396"/>
      <c r="D4225" s="396" t="s">
        <v>1415</v>
      </c>
      <c r="E4225" s="397" t="s">
        <v>145</v>
      </c>
      <c r="F4225" s="429" t="s">
        <v>13949</v>
      </c>
      <c r="G4225" s="430">
        <v>92524</v>
      </c>
      <c r="H4225" s="431" t="s">
        <v>1558</v>
      </c>
      <c r="I4225" s="430" t="s">
        <v>121</v>
      </c>
      <c r="J4225" s="396"/>
      <c r="K4225" s="432">
        <v>63.66</v>
      </c>
      <c r="L4225" s="396" t="s">
        <v>147</v>
      </c>
    </row>
    <row r="4226" spans="1:12">
      <c r="A4226" s="396"/>
      <c r="B4226" s="396"/>
      <c r="C4226" s="396"/>
      <c r="D4226" s="396" t="s">
        <v>1415</v>
      </c>
      <c r="E4226" s="397" t="s">
        <v>145</v>
      </c>
      <c r="F4226" s="429" t="s">
        <v>13949</v>
      </c>
      <c r="G4226" s="430">
        <v>92528</v>
      </c>
      <c r="H4226" s="431" t="s">
        <v>1560</v>
      </c>
      <c r="I4226" s="430" t="s">
        <v>121</v>
      </c>
      <c r="J4226" s="396"/>
      <c r="K4226" s="432">
        <v>60.92</v>
      </c>
      <c r="L4226" s="396" t="s">
        <v>147</v>
      </c>
    </row>
    <row r="4227" spans="1:12">
      <c r="A4227" s="396"/>
      <c r="B4227" s="396"/>
      <c r="C4227" s="396"/>
      <c r="D4227" s="396" t="s">
        <v>1415</v>
      </c>
      <c r="E4227" s="397" t="s">
        <v>145</v>
      </c>
      <c r="F4227" s="429" t="s">
        <v>13949</v>
      </c>
      <c r="G4227" s="430">
        <v>92532</v>
      </c>
      <c r="H4227" s="431" t="s">
        <v>1562</v>
      </c>
      <c r="I4227" s="430" t="s">
        <v>121</v>
      </c>
      <c r="J4227" s="396"/>
      <c r="K4227" s="432">
        <v>58.51</v>
      </c>
      <c r="L4227" s="396" t="s">
        <v>147</v>
      </c>
    </row>
    <row r="4228" spans="1:12">
      <c r="A4228" s="396"/>
      <c r="B4228" s="396"/>
      <c r="C4228" s="396"/>
      <c r="D4228" s="396" t="s">
        <v>1415</v>
      </c>
      <c r="E4228" s="397" t="s">
        <v>145</v>
      </c>
      <c r="F4228" s="429" t="s">
        <v>13949</v>
      </c>
      <c r="G4228" s="430">
        <v>92536</v>
      </c>
      <c r="H4228" s="431" t="s">
        <v>1564</v>
      </c>
      <c r="I4228" s="430" t="s">
        <v>121</v>
      </c>
      <c r="J4228" s="396"/>
      <c r="K4228" s="432">
        <v>53.95</v>
      </c>
      <c r="L4228" s="396" t="s">
        <v>147</v>
      </c>
    </row>
    <row r="4229" spans="1:12">
      <c r="A4229" s="396"/>
      <c r="B4229" s="396"/>
      <c r="C4229" s="396"/>
      <c r="D4229" s="396" t="s">
        <v>1415</v>
      </c>
      <c r="E4229" s="397" t="s">
        <v>145</v>
      </c>
      <c r="F4229" s="429" t="s">
        <v>13949</v>
      </c>
      <c r="G4229" s="430">
        <v>92508</v>
      </c>
      <c r="H4229" s="431" t="s">
        <v>1550</v>
      </c>
      <c r="I4229" s="430" t="s">
        <v>121</v>
      </c>
      <c r="J4229" s="396"/>
      <c r="K4229" s="432">
        <v>84.07</v>
      </c>
      <c r="L4229" s="396" t="s">
        <v>147</v>
      </c>
    </row>
    <row r="4230" spans="1:12">
      <c r="A4230" s="396"/>
      <c r="B4230" s="396"/>
      <c r="C4230" s="396"/>
      <c r="D4230" s="396" t="s">
        <v>1415</v>
      </c>
      <c r="E4230" s="397" t="s">
        <v>145</v>
      </c>
      <c r="F4230" s="429" t="s">
        <v>13949</v>
      </c>
      <c r="G4230" s="430">
        <v>92512</v>
      </c>
      <c r="H4230" s="431" t="s">
        <v>1552</v>
      </c>
      <c r="I4230" s="430" t="s">
        <v>121</v>
      </c>
      <c r="J4230" s="396"/>
      <c r="K4230" s="432">
        <v>74.260000000000005</v>
      </c>
      <c r="L4230" s="396" t="s">
        <v>147</v>
      </c>
    </row>
    <row r="4231" spans="1:12">
      <c r="A4231" s="396"/>
      <c r="B4231" s="396"/>
      <c r="C4231" s="396"/>
      <c r="D4231" s="396" t="s">
        <v>1415</v>
      </c>
      <c r="E4231" s="397" t="s">
        <v>145</v>
      </c>
      <c r="F4231" s="429" t="s">
        <v>13949</v>
      </c>
      <c r="G4231" s="430">
        <v>92515</v>
      </c>
      <c r="H4231" s="431" t="s">
        <v>1554</v>
      </c>
      <c r="I4231" s="430" t="s">
        <v>121</v>
      </c>
      <c r="J4231" s="396"/>
      <c r="K4231" s="432">
        <v>68.819999999999993</v>
      </c>
      <c r="L4231" s="396" t="s">
        <v>147</v>
      </c>
    </row>
    <row r="4232" spans="1:12">
      <c r="A4232" s="396"/>
      <c r="B4232" s="396"/>
      <c r="C4232" s="396"/>
      <c r="D4232" s="396" t="s">
        <v>1415</v>
      </c>
      <c r="E4232" s="397" t="s">
        <v>145</v>
      </c>
      <c r="F4232" s="429" t="s">
        <v>13949</v>
      </c>
      <c r="G4232" s="430">
        <v>92520</v>
      </c>
      <c r="H4232" s="431" t="s">
        <v>1556</v>
      </c>
      <c r="I4232" s="430" t="s">
        <v>121</v>
      </c>
      <c r="J4232" s="396"/>
      <c r="K4232" s="432">
        <v>64.95</v>
      </c>
      <c r="L4232" s="396" t="s">
        <v>147</v>
      </c>
    </row>
    <row r="4233" spans="1:12">
      <c r="A4233" s="396"/>
      <c r="B4233" s="396"/>
      <c r="C4233" s="396"/>
      <c r="D4233" s="396" t="s">
        <v>1415</v>
      </c>
      <c r="E4233" s="397" t="s">
        <v>145</v>
      </c>
      <c r="F4233" s="429" t="s">
        <v>13949</v>
      </c>
      <c r="G4233" s="430">
        <v>92526</v>
      </c>
      <c r="H4233" s="431" t="s">
        <v>1559</v>
      </c>
      <c r="I4233" s="430" t="s">
        <v>121</v>
      </c>
      <c r="J4233" s="396"/>
      <c r="K4233" s="432">
        <v>34.43</v>
      </c>
      <c r="L4233" s="396" t="s">
        <v>147</v>
      </c>
    </row>
    <row r="4234" spans="1:12">
      <c r="A4234" s="396"/>
      <c r="B4234" s="396"/>
      <c r="C4234" s="396"/>
      <c r="D4234" s="396" t="s">
        <v>1415</v>
      </c>
      <c r="E4234" s="397" t="s">
        <v>145</v>
      </c>
      <c r="F4234" s="429" t="s">
        <v>13949</v>
      </c>
      <c r="G4234" s="430">
        <v>92530</v>
      </c>
      <c r="H4234" s="431" t="s">
        <v>1561</v>
      </c>
      <c r="I4234" s="430" t="s">
        <v>121</v>
      </c>
      <c r="J4234" s="396"/>
      <c r="K4234" s="432">
        <v>32.57</v>
      </c>
      <c r="L4234" s="396" t="s">
        <v>147</v>
      </c>
    </row>
    <row r="4235" spans="1:12">
      <c r="A4235" s="396"/>
      <c r="B4235" s="396"/>
      <c r="C4235" s="396"/>
      <c r="D4235" s="396" t="s">
        <v>1415</v>
      </c>
      <c r="E4235" s="397" t="s">
        <v>145</v>
      </c>
      <c r="F4235" s="429" t="s">
        <v>13949</v>
      </c>
      <c r="G4235" s="430">
        <v>92534</v>
      </c>
      <c r="H4235" s="431" t="s">
        <v>1563</v>
      </c>
      <c r="I4235" s="430" t="s">
        <v>121</v>
      </c>
      <c r="J4235" s="396"/>
      <c r="K4235" s="432">
        <v>30.94</v>
      </c>
      <c r="L4235" s="396" t="s">
        <v>147</v>
      </c>
    </row>
    <row r="4236" spans="1:12">
      <c r="A4236" s="396"/>
      <c r="B4236" s="396"/>
      <c r="C4236" s="396"/>
      <c r="D4236" s="396" t="s">
        <v>1415</v>
      </c>
      <c r="E4236" s="397" t="s">
        <v>145</v>
      </c>
      <c r="F4236" s="429" t="s">
        <v>13949</v>
      </c>
      <c r="G4236" s="430">
        <v>92538</v>
      </c>
      <c r="H4236" s="431" t="s">
        <v>1565</v>
      </c>
      <c r="I4236" s="430" t="s">
        <v>121</v>
      </c>
      <c r="J4236" s="396"/>
      <c r="K4236" s="432">
        <v>27.78</v>
      </c>
      <c r="L4236" s="396" t="s">
        <v>147</v>
      </c>
    </row>
    <row r="4237" spans="1:12">
      <c r="A4237" s="396"/>
      <c r="B4237" s="396"/>
      <c r="C4237" s="396"/>
      <c r="D4237" s="396" t="s">
        <v>1415</v>
      </c>
      <c r="E4237" s="397" t="s">
        <v>145</v>
      </c>
      <c r="F4237" s="429" t="s">
        <v>13949</v>
      </c>
      <c r="G4237" s="430">
        <v>103760</v>
      </c>
      <c r="H4237" s="431" t="s">
        <v>1646</v>
      </c>
      <c r="I4237" s="430" t="s">
        <v>121</v>
      </c>
      <c r="J4237" s="396"/>
      <c r="K4237" s="432">
        <v>101.49</v>
      </c>
      <c r="L4237" s="396" t="s">
        <v>147</v>
      </c>
    </row>
    <row r="4238" spans="1:12">
      <c r="A4238" s="396"/>
      <c r="B4238" s="396"/>
      <c r="C4238" s="396"/>
      <c r="D4238" s="396" t="s">
        <v>1415</v>
      </c>
      <c r="E4238" s="397" t="s">
        <v>145</v>
      </c>
      <c r="F4238" s="429" t="s">
        <v>13949</v>
      </c>
      <c r="G4238" s="430">
        <v>103761</v>
      </c>
      <c r="H4238" s="431" t="s">
        <v>1647</v>
      </c>
      <c r="I4238" s="430" t="s">
        <v>121</v>
      </c>
      <c r="J4238" s="396"/>
      <c r="K4238" s="432">
        <v>72.83</v>
      </c>
      <c r="L4238" s="396" t="s">
        <v>147</v>
      </c>
    </row>
    <row r="4239" spans="1:12">
      <c r="A4239" s="396"/>
      <c r="B4239" s="396"/>
      <c r="C4239" s="396"/>
      <c r="D4239" s="396" t="s">
        <v>1415</v>
      </c>
      <c r="E4239" s="397" t="s">
        <v>145</v>
      </c>
      <c r="F4239" s="429" t="s">
        <v>13949</v>
      </c>
      <c r="G4239" s="430">
        <v>103762</v>
      </c>
      <c r="H4239" s="431" t="s">
        <v>1648</v>
      </c>
      <c r="I4239" s="430" t="s">
        <v>121</v>
      </c>
      <c r="J4239" s="396"/>
      <c r="K4239" s="432">
        <v>63.55</v>
      </c>
      <c r="L4239" s="396" t="s">
        <v>147</v>
      </c>
    </row>
    <row r="4240" spans="1:12">
      <c r="A4240" s="396"/>
      <c r="B4240" s="396"/>
      <c r="C4240" s="396"/>
      <c r="D4240" s="396" t="s">
        <v>1415</v>
      </c>
      <c r="E4240" s="397" t="s">
        <v>145</v>
      </c>
      <c r="F4240" s="429" t="s">
        <v>13949</v>
      </c>
      <c r="G4240" s="430">
        <v>103763</v>
      </c>
      <c r="H4240" s="431" t="s">
        <v>1649</v>
      </c>
      <c r="I4240" s="430" t="s">
        <v>121</v>
      </c>
      <c r="J4240" s="396"/>
      <c r="K4240" s="432">
        <v>56.98</v>
      </c>
      <c r="L4240" s="396" t="s">
        <v>147</v>
      </c>
    </row>
    <row r="4241" spans="1:12">
      <c r="A4241" s="396"/>
      <c r="B4241" s="396"/>
      <c r="C4241" s="396"/>
      <c r="D4241" s="396" t="s">
        <v>1415</v>
      </c>
      <c r="E4241" s="397" t="s">
        <v>145</v>
      </c>
      <c r="F4241" s="429" t="s">
        <v>13949</v>
      </c>
      <c r="G4241" s="430">
        <v>92510</v>
      </c>
      <c r="H4241" s="431" t="s">
        <v>1551</v>
      </c>
      <c r="I4241" s="430" t="s">
        <v>121</v>
      </c>
      <c r="J4241" s="396"/>
      <c r="K4241" s="432">
        <v>50.64</v>
      </c>
      <c r="L4241" s="396" t="s">
        <v>147</v>
      </c>
    </row>
    <row r="4242" spans="1:12">
      <c r="A4242" s="396"/>
      <c r="B4242" s="396"/>
      <c r="C4242" s="396"/>
      <c r="D4242" s="396" t="s">
        <v>1415</v>
      </c>
      <c r="E4242" s="397" t="s">
        <v>145</v>
      </c>
      <c r="F4242" s="429" t="s">
        <v>13949</v>
      </c>
      <c r="G4242" s="430">
        <v>92514</v>
      </c>
      <c r="H4242" s="431" t="s">
        <v>1553</v>
      </c>
      <c r="I4242" s="430" t="s">
        <v>121</v>
      </c>
      <c r="J4242" s="396"/>
      <c r="K4242" s="432">
        <v>41.99</v>
      </c>
      <c r="L4242" s="396" t="s">
        <v>147</v>
      </c>
    </row>
    <row r="4243" spans="1:12">
      <c r="A4243" s="396"/>
      <c r="B4243" s="396"/>
      <c r="C4243" s="396"/>
      <c r="D4243" s="396" t="s">
        <v>1415</v>
      </c>
      <c r="E4243" s="397" t="s">
        <v>145</v>
      </c>
      <c r="F4243" s="429" t="s">
        <v>13949</v>
      </c>
      <c r="G4243" s="430">
        <v>92518</v>
      </c>
      <c r="H4243" s="431" t="s">
        <v>1555</v>
      </c>
      <c r="I4243" s="430" t="s">
        <v>121</v>
      </c>
      <c r="J4243" s="396"/>
      <c r="K4243" s="432">
        <v>37.659999999999997</v>
      </c>
      <c r="L4243" s="396" t="s">
        <v>147</v>
      </c>
    </row>
    <row r="4244" spans="1:12">
      <c r="A4244" s="396"/>
      <c r="B4244" s="396"/>
      <c r="C4244" s="396"/>
      <c r="D4244" s="396" t="s">
        <v>4432</v>
      </c>
      <c r="E4244" s="397" t="s">
        <v>145</v>
      </c>
      <c r="F4244" s="429" t="s">
        <v>12808</v>
      </c>
      <c r="G4244" s="430">
        <v>92522</v>
      </c>
      <c r="H4244" s="431" t="s">
        <v>1557</v>
      </c>
      <c r="I4244" s="430" t="s">
        <v>121</v>
      </c>
      <c r="J4244" s="396"/>
      <c r="K4244" s="432">
        <v>34.78</v>
      </c>
      <c r="L4244" s="396" t="s">
        <v>4588</v>
      </c>
    </row>
    <row r="4245" spans="1:12">
      <c r="A4245" s="396"/>
      <c r="B4245" s="396"/>
      <c r="C4245" s="396"/>
      <c r="D4245" s="396" t="s">
        <v>4432</v>
      </c>
      <c r="E4245" s="397" t="s">
        <v>145</v>
      </c>
      <c r="F4245" s="429" t="s">
        <v>12808</v>
      </c>
      <c r="G4245" s="430">
        <v>92482</v>
      </c>
      <c r="H4245" s="431" t="s">
        <v>1537</v>
      </c>
      <c r="I4245" s="430" t="s">
        <v>121</v>
      </c>
      <c r="J4245" s="396"/>
      <c r="K4245" s="432">
        <v>307.7</v>
      </c>
      <c r="L4245" s="396" t="s">
        <v>4588</v>
      </c>
    </row>
    <row r="4246" spans="1:12">
      <c r="A4246" s="396"/>
      <c r="B4246" s="396"/>
      <c r="C4246" s="396"/>
      <c r="D4246" s="396" t="s">
        <v>2094</v>
      </c>
      <c r="E4246" s="397" t="s">
        <v>145</v>
      </c>
      <c r="F4246" s="429" t="s">
        <v>12633</v>
      </c>
      <c r="G4246" s="430">
        <v>92484</v>
      </c>
      <c r="H4246" s="431" t="s">
        <v>1538</v>
      </c>
      <c r="I4246" s="430" t="s">
        <v>121</v>
      </c>
      <c r="J4246" s="396"/>
      <c r="K4246" s="432">
        <v>217.18</v>
      </c>
      <c r="L4246" s="396" t="s">
        <v>147</v>
      </c>
    </row>
    <row r="4247" spans="1:12">
      <c r="A4247" s="396"/>
      <c r="B4247" s="396"/>
      <c r="C4247" s="396"/>
      <c r="D4247" s="396" t="s">
        <v>2094</v>
      </c>
      <c r="E4247" s="397" t="s">
        <v>145</v>
      </c>
      <c r="F4247" s="429" t="s">
        <v>12633</v>
      </c>
      <c r="G4247" s="430">
        <v>92486</v>
      </c>
      <c r="H4247" s="431" t="s">
        <v>1539</v>
      </c>
      <c r="I4247" s="430" t="s">
        <v>121</v>
      </c>
      <c r="J4247" s="396"/>
      <c r="K4247" s="432">
        <v>158.41</v>
      </c>
      <c r="L4247" s="396" t="s">
        <v>147</v>
      </c>
    </row>
    <row r="4248" spans="1:12">
      <c r="A4248" s="396"/>
      <c r="B4248" s="396"/>
      <c r="C4248" s="396"/>
      <c r="D4248" s="396" t="s">
        <v>2134</v>
      </c>
      <c r="E4248" s="397" t="s">
        <v>145</v>
      </c>
      <c r="F4248" s="429" t="s">
        <v>12633</v>
      </c>
      <c r="G4248" s="430">
        <v>92492</v>
      </c>
      <c r="H4248" s="431" t="s">
        <v>1542</v>
      </c>
      <c r="I4248" s="430" t="s">
        <v>121</v>
      </c>
      <c r="J4248" s="396"/>
      <c r="K4248" s="432">
        <v>88.42</v>
      </c>
      <c r="L4248" s="396" t="s">
        <v>147</v>
      </c>
    </row>
    <row r="4249" spans="1:12">
      <c r="A4249" s="396"/>
      <c r="B4249" s="396"/>
      <c r="C4249" s="396"/>
      <c r="D4249" s="396" t="s">
        <v>2134</v>
      </c>
      <c r="E4249" s="397" t="s">
        <v>145</v>
      </c>
      <c r="F4249" s="429" t="s">
        <v>12633</v>
      </c>
      <c r="G4249" s="430">
        <v>92496</v>
      </c>
      <c r="H4249" s="431" t="s">
        <v>1544</v>
      </c>
      <c r="I4249" s="430" t="s">
        <v>121</v>
      </c>
      <c r="J4249" s="396"/>
      <c r="K4249" s="432">
        <v>84.36</v>
      </c>
      <c r="L4249" s="396" t="s">
        <v>147</v>
      </c>
    </row>
    <row r="4250" spans="1:12">
      <c r="A4250" s="396"/>
      <c r="B4250" s="396"/>
      <c r="C4250" s="396"/>
      <c r="D4250" s="396" t="s">
        <v>3282</v>
      </c>
      <c r="E4250" s="397" t="s">
        <v>145</v>
      </c>
      <c r="F4250" s="429" t="s">
        <v>12633</v>
      </c>
      <c r="G4250" s="430">
        <v>92500</v>
      </c>
      <c r="H4250" s="431" t="s">
        <v>1546</v>
      </c>
      <c r="I4250" s="430" t="s">
        <v>121</v>
      </c>
      <c r="J4250" s="396"/>
      <c r="K4250" s="432">
        <v>80.92</v>
      </c>
      <c r="L4250" s="396" t="s">
        <v>147</v>
      </c>
    </row>
    <row r="4251" spans="1:12">
      <c r="A4251" s="396"/>
      <c r="B4251" s="396"/>
      <c r="C4251" s="396"/>
      <c r="D4251" s="396" t="s">
        <v>1446</v>
      </c>
      <c r="E4251" s="397" t="s">
        <v>145</v>
      </c>
      <c r="F4251" s="429" t="s">
        <v>12633</v>
      </c>
      <c r="G4251" s="430">
        <v>92504</v>
      </c>
      <c r="H4251" s="431" t="s">
        <v>1548</v>
      </c>
      <c r="I4251" s="430" t="s">
        <v>121</v>
      </c>
      <c r="J4251" s="396"/>
      <c r="K4251" s="432">
        <v>74.72</v>
      </c>
      <c r="L4251" s="396" t="s">
        <v>147</v>
      </c>
    </row>
    <row r="4252" spans="1:12">
      <c r="A4252" s="396"/>
      <c r="B4252" s="396"/>
      <c r="C4252" s="396"/>
      <c r="D4252" s="396" t="s">
        <v>4176</v>
      </c>
      <c r="E4252" s="397" t="s">
        <v>145</v>
      </c>
      <c r="F4252" s="429" t="s">
        <v>12633</v>
      </c>
      <c r="G4252" s="430">
        <v>92488</v>
      </c>
      <c r="H4252" s="431" t="s">
        <v>1540</v>
      </c>
      <c r="I4252" s="430" t="s">
        <v>121</v>
      </c>
      <c r="J4252" s="396"/>
      <c r="K4252" s="432">
        <v>93.13</v>
      </c>
      <c r="L4252" s="396" t="s">
        <v>147</v>
      </c>
    </row>
    <row r="4253" spans="1:12">
      <c r="A4253" s="396"/>
      <c r="B4253" s="396"/>
      <c r="C4253" s="396"/>
      <c r="D4253" s="396" t="s">
        <v>4176</v>
      </c>
      <c r="E4253" s="397" t="s">
        <v>145</v>
      </c>
      <c r="F4253" s="429" t="s">
        <v>12633</v>
      </c>
      <c r="G4253" s="430">
        <v>92494</v>
      </c>
      <c r="H4253" s="431" t="s">
        <v>1543</v>
      </c>
      <c r="I4253" s="430" t="s">
        <v>121</v>
      </c>
      <c r="J4253" s="396"/>
      <c r="K4253" s="432">
        <v>57.93</v>
      </c>
      <c r="L4253" s="396" t="s">
        <v>147</v>
      </c>
    </row>
    <row r="4254" spans="1:12">
      <c r="A4254" s="396"/>
      <c r="B4254" s="396"/>
      <c r="C4254" s="396"/>
      <c r="D4254" s="396" t="s">
        <v>144</v>
      </c>
      <c r="E4254" s="397" t="s">
        <v>145</v>
      </c>
      <c r="F4254" s="429" t="s">
        <v>12709</v>
      </c>
      <c r="G4254" s="430">
        <v>92498</v>
      </c>
      <c r="H4254" s="431" t="s">
        <v>1545</v>
      </c>
      <c r="I4254" s="430" t="s">
        <v>121</v>
      </c>
      <c r="J4254" s="396"/>
      <c r="K4254" s="432">
        <v>54.8</v>
      </c>
      <c r="L4254" s="396" t="s">
        <v>147</v>
      </c>
    </row>
    <row r="4255" spans="1:12">
      <c r="A4255" s="396"/>
      <c r="B4255" s="396"/>
      <c r="C4255" s="396"/>
      <c r="D4255" s="396" t="s">
        <v>144</v>
      </c>
      <c r="E4255" s="397" t="s">
        <v>145</v>
      </c>
      <c r="F4255" s="429" t="s">
        <v>12709</v>
      </c>
      <c r="G4255" s="430">
        <v>92502</v>
      </c>
      <c r="H4255" s="431" t="s">
        <v>1547</v>
      </c>
      <c r="I4255" s="430" t="s">
        <v>121</v>
      </c>
      <c r="J4255" s="396"/>
      <c r="K4255" s="432">
        <v>52.25</v>
      </c>
      <c r="L4255" s="396" t="s">
        <v>147</v>
      </c>
    </row>
    <row r="4256" spans="1:12">
      <c r="A4256" s="396"/>
      <c r="B4256" s="396"/>
      <c r="C4256" s="396"/>
      <c r="D4256" s="396" t="s">
        <v>144</v>
      </c>
      <c r="E4256" s="397" t="s">
        <v>145</v>
      </c>
      <c r="F4256" s="429" t="s">
        <v>12709</v>
      </c>
      <c r="G4256" s="430">
        <v>92506</v>
      </c>
      <c r="H4256" s="431" t="s">
        <v>1549</v>
      </c>
      <c r="I4256" s="430" t="s">
        <v>121</v>
      </c>
      <c r="J4256" s="396"/>
      <c r="K4256" s="432">
        <v>47.6</v>
      </c>
      <c r="L4256" s="396" t="s">
        <v>147</v>
      </c>
    </row>
    <row r="4257" spans="1:12">
      <c r="A4257" s="396"/>
      <c r="B4257" s="396"/>
      <c r="C4257" s="396"/>
      <c r="D4257" s="396" t="s">
        <v>144</v>
      </c>
      <c r="E4257" s="397" t="s">
        <v>145</v>
      </c>
      <c r="F4257" s="429" t="s">
        <v>12709</v>
      </c>
      <c r="G4257" s="430">
        <v>92490</v>
      </c>
      <c r="H4257" s="431" t="s">
        <v>1541</v>
      </c>
      <c r="I4257" s="430" t="s">
        <v>121</v>
      </c>
      <c r="J4257" s="396"/>
      <c r="K4257" s="432">
        <v>61.58</v>
      </c>
      <c r="L4257" s="396" t="s">
        <v>147</v>
      </c>
    </row>
    <row r="4258" spans="1:12">
      <c r="A4258" s="396"/>
      <c r="B4258" s="396"/>
      <c r="C4258" s="396"/>
      <c r="D4258" s="396" t="s">
        <v>144</v>
      </c>
      <c r="E4258" s="397" t="s">
        <v>145</v>
      </c>
      <c r="F4258" s="429" t="s">
        <v>12709</v>
      </c>
      <c r="G4258" s="430">
        <v>92433</v>
      </c>
      <c r="H4258" s="431" t="s">
        <v>1496</v>
      </c>
      <c r="I4258" s="430" t="s">
        <v>121</v>
      </c>
      <c r="J4258" s="396"/>
      <c r="K4258" s="432">
        <v>66.88</v>
      </c>
      <c r="L4258" s="396" t="s">
        <v>147</v>
      </c>
    </row>
    <row r="4259" spans="1:12">
      <c r="A4259" s="396"/>
      <c r="B4259" s="396"/>
      <c r="C4259" s="396"/>
      <c r="D4259" s="396" t="s">
        <v>144</v>
      </c>
      <c r="E4259" s="397" t="s">
        <v>145</v>
      </c>
      <c r="F4259" s="429" t="s">
        <v>12709</v>
      </c>
      <c r="G4259" s="430">
        <v>92437</v>
      </c>
      <c r="H4259" s="431" t="s">
        <v>1498</v>
      </c>
      <c r="I4259" s="430" t="s">
        <v>121</v>
      </c>
      <c r="J4259" s="396"/>
      <c r="K4259" s="432">
        <v>63.76</v>
      </c>
      <c r="L4259" s="396" t="s">
        <v>147</v>
      </c>
    </row>
    <row r="4260" spans="1:12">
      <c r="A4260" s="396"/>
      <c r="B4260" s="396"/>
      <c r="C4260" s="396"/>
      <c r="D4260" s="396" t="s">
        <v>144</v>
      </c>
      <c r="E4260" s="397" t="s">
        <v>145</v>
      </c>
      <c r="F4260" s="429" t="s">
        <v>12709</v>
      </c>
      <c r="G4260" s="430">
        <v>92441</v>
      </c>
      <c r="H4260" s="431" t="s">
        <v>1500</v>
      </c>
      <c r="I4260" s="430" t="s">
        <v>121</v>
      </c>
      <c r="J4260" s="396"/>
      <c r="K4260" s="432">
        <v>61.52</v>
      </c>
      <c r="L4260" s="396" t="s">
        <v>147</v>
      </c>
    </row>
    <row r="4261" spans="1:12">
      <c r="A4261" s="396"/>
      <c r="B4261" s="396"/>
      <c r="C4261" s="396"/>
      <c r="D4261" s="396" t="s">
        <v>144</v>
      </c>
      <c r="E4261" s="397" t="s">
        <v>145</v>
      </c>
      <c r="F4261" s="429" t="s">
        <v>12709</v>
      </c>
      <c r="G4261" s="430">
        <v>92445</v>
      </c>
      <c r="H4261" s="431" t="s">
        <v>1502</v>
      </c>
      <c r="I4261" s="430" t="s">
        <v>121</v>
      </c>
      <c r="J4261" s="396"/>
      <c r="K4261" s="432">
        <v>57.01</v>
      </c>
      <c r="L4261" s="396" t="s">
        <v>147</v>
      </c>
    </row>
    <row r="4262" spans="1:12">
      <c r="A4262" s="396"/>
      <c r="B4262" s="396"/>
      <c r="C4262" s="396"/>
      <c r="D4262" s="396" t="s">
        <v>144</v>
      </c>
      <c r="E4262" s="397" t="s">
        <v>145</v>
      </c>
      <c r="F4262" s="429" t="s">
        <v>12709</v>
      </c>
      <c r="G4262" s="430">
        <v>92417</v>
      </c>
      <c r="H4262" s="431" t="s">
        <v>1488</v>
      </c>
      <c r="I4262" s="430" t="s">
        <v>121</v>
      </c>
      <c r="J4262" s="396"/>
      <c r="K4262" s="432">
        <v>152.29</v>
      </c>
      <c r="L4262" s="396" t="s">
        <v>147</v>
      </c>
    </row>
    <row r="4263" spans="1:12">
      <c r="A4263" s="396"/>
      <c r="B4263" s="396"/>
      <c r="C4263" s="396"/>
      <c r="D4263" s="396" t="s">
        <v>144</v>
      </c>
      <c r="E4263" s="397" t="s">
        <v>145</v>
      </c>
      <c r="F4263" s="429" t="s">
        <v>12709</v>
      </c>
      <c r="G4263" s="430">
        <v>92421</v>
      </c>
      <c r="H4263" s="431" t="s">
        <v>1490</v>
      </c>
      <c r="I4263" s="430" t="s">
        <v>121</v>
      </c>
      <c r="J4263" s="396"/>
      <c r="K4263" s="432">
        <v>98.89</v>
      </c>
      <c r="L4263" s="396" t="s">
        <v>147</v>
      </c>
    </row>
    <row r="4264" spans="1:12">
      <c r="A4264" s="396"/>
      <c r="B4264" s="396"/>
      <c r="C4264" s="396"/>
      <c r="D4264" s="396" t="s">
        <v>144</v>
      </c>
      <c r="E4264" s="397" t="s">
        <v>145</v>
      </c>
      <c r="F4264" s="429" t="s">
        <v>12709</v>
      </c>
      <c r="G4264" s="430">
        <v>92425</v>
      </c>
      <c r="H4264" s="431" t="s">
        <v>1492</v>
      </c>
      <c r="I4264" s="430" t="s">
        <v>121</v>
      </c>
      <c r="J4264" s="396"/>
      <c r="K4264" s="432">
        <v>81.61</v>
      </c>
      <c r="L4264" s="396" t="s">
        <v>147</v>
      </c>
    </row>
    <row r="4265" spans="1:12">
      <c r="A4265" s="396"/>
      <c r="B4265" s="396"/>
      <c r="C4265" s="396"/>
      <c r="D4265" s="396" t="s">
        <v>144</v>
      </c>
      <c r="E4265" s="397" t="s">
        <v>145</v>
      </c>
      <c r="F4265" s="429" t="s">
        <v>12709</v>
      </c>
      <c r="G4265" s="430">
        <v>92429</v>
      </c>
      <c r="H4265" s="431" t="s">
        <v>1494</v>
      </c>
      <c r="I4265" s="430" t="s">
        <v>121</v>
      </c>
      <c r="J4265" s="396"/>
      <c r="K4265" s="432">
        <v>72.900000000000006</v>
      </c>
      <c r="L4265" s="396" t="s">
        <v>147</v>
      </c>
    </row>
    <row r="4266" spans="1:12">
      <c r="A4266" s="396"/>
      <c r="B4266" s="396"/>
      <c r="C4266" s="396"/>
      <c r="D4266" s="396" t="s">
        <v>144</v>
      </c>
      <c r="E4266" s="397" t="s">
        <v>145</v>
      </c>
      <c r="F4266" s="429" t="s">
        <v>12709</v>
      </c>
      <c r="G4266" s="430">
        <v>92431</v>
      </c>
      <c r="H4266" s="431" t="s">
        <v>1495</v>
      </c>
      <c r="I4266" s="430" t="s">
        <v>121</v>
      </c>
      <c r="J4266" s="396"/>
      <c r="K4266" s="432">
        <v>53.63</v>
      </c>
      <c r="L4266" s="396" t="s">
        <v>147</v>
      </c>
    </row>
    <row r="4267" spans="1:12">
      <c r="A4267" s="396"/>
      <c r="B4267" s="396"/>
      <c r="C4267" s="396"/>
      <c r="D4267" s="396" t="s">
        <v>144</v>
      </c>
      <c r="E4267" s="397" t="s">
        <v>145</v>
      </c>
      <c r="F4267" s="429" t="s">
        <v>12709</v>
      </c>
      <c r="G4267" s="430">
        <v>92435</v>
      </c>
      <c r="H4267" s="431" t="s">
        <v>1497</v>
      </c>
      <c r="I4267" s="430" t="s">
        <v>121</v>
      </c>
      <c r="J4267" s="396"/>
      <c r="K4267" s="432">
        <v>50.96</v>
      </c>
      <c r="L4267" s="396" t="s">
        <v>147</v>
      </c>
    </row>
    <row r="4268" spans="1:12">
      <c r="A4268" s="396"/>
      <c r="B4268" s="396"/>
      <c r="C4268" s="396"/>
      <c r="D4268" s="396" t="s">
        <v>144</v>
      </c>
      <c r="E4268" s="397" t="s">
        <v>145</v>
      </c>
      <c r="F4268" s="429" t="s">
        <v>12709</v>
      </c>
      <c r="G4268" s="430">
        <v>92439</v>
      </c>
      <c r="H4268" s="431" t="s">
        <v>1499</v>
      </c>
      <c r="I4268" s="430" t="s">
        <v>121</v>
      </c>
      <c r="J4268" s="396"/>
      <c r="K4268" s="432">
        <v>49.04</v>
      </c>
      <c r="L4268" s="396" t="s">
        <v>147</v>
      </c>
    </row>
    <row r="4269" spans="1:12">
      <c r="A4269" s="396"/>
      <c r="B4269" s="396"/>
      <c r="C4269" s="396"/>
      <c r="D4269" s="396" t="s">
        <v>144</v>
      </c>
      <c r="E4269" s="397" t="s">
        <v>145</v>
      </c>
      <c r="F4269" s="429" t="s">
        <v>12709</v>
      </c>
      <c r="G4269" s="430">
        <v>92443</v>
      </c>
      <c r="H4269" s="431" t="s">
        <v>1501</v>
      </c>
      <c r="I4269" s="430" t="s">
        <v>121</v>
      </c>
      <c r="J4269" s="396"/>
      <c r="K4269" s="432">
        <v>44.97</v>
      </c>
      <c r="L4269" s="396" t="s">
        <v>147</v>
      </c>
    </row>
    <row r="4270" spans="1:12">
      <c r="A4270" s="396"/>
      <c r="B4270" s="396"/>
      <c r="C4270" s="396"/>
      <c r="D4270" s="396" t="s">
        <v>144</v>
      </c>
      <c r="E4270" s="397" t="s">
        <v>145</v>
      </c>
      <c r="F4270" s="429" t="s">
        <v>12709</v>
      </c>
      <c r="G4270" s="430">
        <v>92415</v>
      </c>
      <c r="H4270" s="431" t="s">
        <v>1487</v>
      </c>
      <c r="I4270" s="430" t="s">
        <v>121</v>
      </c>
      <c r="J4270" s="396"/>
      <c r="K4270" s="432">
        <v>129.69999999999999</v>
      </c>
      <c r="L4270" s="396" t="s">
        <v>147</v>
      </c>
    </row>
    <row r="4271" spans="1:12">
      <c r="A4271" s="396"/>
      <c r="B4271" s="396"/>
      <c r="C4271" s="396"/>
      <c r="D4271" s="396" t="s">
        <v>144</v>
      </c>
      <c r="E4271" s="397" t="s">
        <v>145</v>
      </c>
      <c r="F4271" s="429" t="s">
        <v>12709</v>
      </c>
      <c r="G4271" s="430">
        <v>92419</v>
      </c>
      <c r="H4271" s="431" t="s">
        <v>1489</v>
      </c>
      <c r="I4271" s="430" t="s">
        <v>121</v>
      </c>
      <c r="J4271" s="396"/>
      <c r="K4271" s="432">
        <v>81.569999999999993</v>
      </c>
      <c r="L4271" s="396" t="s">
        <v>147</v>
      </c>
    </row>
    <row r="4272" spans="1:12">
      <c r="A4272" s="396"/>
      <c r="B4272" s="396"/>
      <c r="C4272" s="396"/>
      <c r="D4272" s="396" t="s">
        <v>144</v>
      </c>
      <c r="E4272" s="397" t="s">
        <v>145</v>
      </c>
      <c r="F4272" s="429" t="s">
        <v>12709</v>
      </c>
      <c r="G4272" s="430">
        <v>92423</v>
      </c>
      <c r="H4272" s="431" t="s">
        <v>1491</v>
      </c>
      <c r="I4272" s="430" t="s">
        <v>121</v>
      </c>
      <c r="J4272" s="396"/>
      <c r="K4272" s="432">
        <v>66.540000000000006</v>
      </c>
      <c r="L4272" s="396" t="s">
        <v>147</v>
      </c>
    </row>
    <row r="4273" spans="1:12">
      <c r="A4273" s="396"/>
      <c r="B4273" s="396"/>
      <c r="C4273" s="396"/>
      <c r="D4273" s="396" t="s">
        <v>144</v>
      </c>
      <c r="E4273" s="397" t="s">
        <v>145</v>
      </c>
      <c r="F4273" s="429" t="s">
        <v>12709</v>
      </c>
      <c r="G4273" s="430">
        <v>92427</v>
      </c>
      <c r="H4273" s="431" t="s">
        <v>1493</v>
      </c>
      <c r="I4273" s="430" t="s">
        <v>121</v>
      </c>
      <c r="J4273" s="396"/>
      <c r="K4273" s="432">
        <v>58.94</v>
      </c>
      <c r="L4273" s="396" t="s">
        <v>147</v>
      </c>
    </row>
    <row r="4274" spans="1:12">
      <c r="A4274" s="396"/>
      <c r="B4274" s="396"/>
      <c r="C4274" s="396"/>
      <c r="D4274" s="396" t="s">
        <v>144</v>
      </c>
      <c r="E4274" s="397" t="s">
        <v>145</v>
      </c>
      <c r="F4274" s="429" t="s">
        <v>12709</v>
      </c>
      <c r="G4274" s="430">
        <v>92409</v>
      </c>
      <c r="H4274" s="431" t="s">
        <v>1484</v>
      </c>
      <c r="I4274" s="430" t="s">
        <v>121</v>
      </c>
      <c r="J4274" s="396"/>
      <c r="K4274" s="432">
        <v>274.49</v>
      </c>
      <c r="L4274" s="396" t="s">
        <v>147</v>
      </c>
    </row>
    <row r="4275" spans="1:12">
      <c r="A4275" s="396"/>
      <c r="B4275" s="396"/>
      <c r="C4275" s="396"/>
      <c r="D4275" s="396" t="s">
        <v>144</v>
      </c>
      <c r="E4275" s="397" t="s">
        <v>145</v>
      </c>
      <c r="F4275" s="429" t="s">
        <v>12709</v>
      </c>
      <c r="G4275" s="430">
        <v>92411</v>
      </c>
      <c r="H4275" s="431" t="s">
        <v>1485</v>
      </c>
      <c r="I4275" s="430" t="s">
        <v>121</v>
      </c>
      <c r="J4275" s="396"/>
      <c r="K4275" s="432">
        <v>177.11</v>
      </c>
      <c r="L4275" s="396" t="s">
        <v>147</v>
      </c>
    </row>
    <row r="4276" spans="1:12">
      <c r="A4276" s="396"/>
      <c r="B4276" s="396"/>
      <c r="C4276" s="396"/>
      <c r="D4276" s="396" t="s">
        <v>543</v>
      </c>
      <c r="E4276" s="397" t="s">
        <v>145</v>
      </c>
      <c r="F4276" s="429" t="s">
        <v>12976</v>
      </c>
      <c r="G4276" s="430">
        <v>92413</v>
      </c>
      <c r="H4276" s="431" t="s">
        <v>1486</v>
      </c>
      <c r="I4276" s="430" t="s">
        <v>121</v>
      </c>
      <c r="J4276" s="396"/>
      <c r="K4276" s="432">
        <v>113.05</v>
      </c>
      <c r="L4276" s="396" t="s">
        <v>147</v>
      </c>
    </row>
    <row r="4277" spans="1:12">
      <c r="A4277" s="396"/>
      <c r="B4277" s="396"/>
      <c r="C4277" s="396"/>
      <c r="D4277" s="396" t="s">
        <v>543</v>
      </c>
      <c r="E4277" s="397" t="s">
        <v>145</v>
      </c>
      <c r="F4277" s="429" t="s">
        <v>12976</v>
      </c>
      <c r="G4277" s="430">
        <v>92465</v>
      </c>
      <c r="H4277" s="431" t="s">
        <v>1521</v>
      </c>
      <c r="I4277" s="430" t="s">
        <v>121</v>
      </c>
      <c r="J4277" s="396"/>
      <c r="K4277" s="432">
        <v>150.9</v>
      </c>
      <c r="L4277" s="396" t="s">
        <v>147</v>
      </c>
    </row>
    <row r="4278" spans="1:12">
      <c r="A4278" s="396"/>
      <c r="B4278" s="396"/>
      <c r="C4278" s="396"/>
      <c r="D4278" s="396" t="s">
        <v>4432</v>
      </c>
      <c r="E4278" s="397" t="s">
        <v>145</v>
      </c>
      <c r="F4278" s="429" t="s">
        <v>13086</v>
      </c>
      <c r="G4278" s="430">
        <v>92469</v>
      </c>
      <c r="H4278" s="431" t="s">
        <v>1525</v>
      </c>
      <c r="I4278" s="430" t="s">
        <v>121</v>
      </c>
      <c r="J4278" s="396"/>
      <c r="K4278" s="432">
        <v>137.30000000000001</v>
      </c>
      <c r="L4278" s="396" t="s">
        <v>4588</v>
      </c>
    </row>
    <row r="4279" spans="1:12">
      <c r="A4279" s="396"/>
      <c r="B4279" s="396"/>
      <c r="C4279" s="396"/>
      <c r="D4279" s="396" t="s">
        <v>4432</v>
      </c>
      <c r="E4279" s="397" t="s">
        <v>145</v>
      </c>
      <c r="F4279" s="429" t="s">
        <v>13086</v>
      </c>
      <c r="G4279" s="430">
        <v>92473</v>
      </c>
      <c r="H4279" s="431" t="s">
        <v>1529</v>
      </c>
      <c r="I4279" s="430" t="s">
        <v>121</v>
      </c>
      <c r="J4279" s="396"/>
      <c r="K4279" s="432">
        <v>126.3</v>
      </c>
      <c r="L4279" s="396" t="s">
        <v>4588</v>
      </c>
    </row>
    <row r="4280" spans="1:12">
      <c r="A4280" s="396"/>
      <c r="B4280" s="396"/>
      <c r="C4280" s="396"/>
      <c r="D4280" s="396" t="s">
        <v>4432</v>
      </c>
      <c r="E4280" s="397" t="s">
        <v>145</v>
      </c>
      <c r="F4280" s="429" t="s">
        <v>13086</v>
      </c>
      <c r="G4280" s="430">
        <v>92477</v>
      </c>
      <c r="H4280" s="431" t="s">
        <v>1533</v>
      </c>
      <c r="I4280" s="430" t="s">
        <v>121</v>
      </c>
      <c r="J4280" s="396"/>
      <c r="K4280" s="432">
        <v>102.77</v>
      </c>
      <c r="L4280" s="396" t="s">
        <v>4588</v>
      </c>
    </row>
    <row r="4281" spans="1:12">
      <c r="A4281" s="396"/>
      <c r="B4281" s="396"/>
      <c r="C4281" s="396"/>
      <c r="D4281" s="396" t="s">
        <v>4432</v>
      </c>
      <c r="E4281" s="397" t="s">
        <v>145</v>
      </c>
      <c r="F4281" s="429" t="s">
        <v>13086</v>
      </c>
      <c r="G4281" s="430">
        <v>92449</v>
      </c>
      <c r="H4281" s="431" t="s">
        <v>1506</v>
      </c>
      <c r="I4281" s="430" t="s">
        <v>121</v>
      </c>
      <c r="J4281" s="396"/>
      <c r="K4281" s="432">
        <v>274.62</v>
      </c>
      <c r="L4281" s="396" t="s">
        <v>4588</v>
      </c>
    </row>
    <row r="4282" spans="1:12">
      <c r="A4282" s="396"/>
      <c r="B4282" s="396"/>
      <c r="C4282" s="396"/>
      <c r="D4282" s="396" t="s">
        <v>4189</v>
      </c>
      <c r="E4282" s="397" t="s">
        <v>145</v>
      </c>
      <c r="F4282" s="429" t="s">
        <v>13626</v>
      </c>
      <c r="G4282" s="430">
        <v>92453</v>
      </c>
      <c r="H4282" s="431" t="s">
        <v>1510</v>
      </c>
      <c r="I4282" s="430" t="s">
        <v>121</v>
      </c>
      <c r="J4282" s="396"/>
      <c r="K4282" s="432">
        <v>238.59</v>
      </c>
      <c r="L4282" s="396" t="s">
        <v>147</v>
      </c>
    </row>
    <row r="4283" spans="1:12">
      <c r="A4283" s="396"/>
      <c r="B4283" s="396"/>
      <c r="C4283" s="396"/>
      <c r="D4283" s="396" t="s">
        <v>4189</v>
      </c>
      <c r="E4283" s="397" t="s">
        <v>145</v>
      </c>
      <c r="F4283" s="429" t="s">
        <v>13626</v>
      </c>
      <c r="G4283" s="430">
        <v>92457</v>
      </c>
      <c r="H4283" s="431" t="s">
        <v>1514</v>
      </c>
      <c r="I4283" s="430" t="s">
        <v>121</v>
      </c>
      <c r="J4283" s="396"/>
      <c r="K4283" s="432">
        <v>208.66</v>
      </c>
      <c r="L4283" s="396" t="s">
        <v>147</v>
      </c>
    </row>
    <row r="4284" spans="1:12">
      <c r="A4284" s="396"/>
      <c r="B4284" s="396"/>
      <c r="C4284" s="396"/>
      <c r="D4284" s="396" t="s">
        <v>4189</v>
      </c>
      <c r="E4284" s="397" t="s">
        <v>145</v>
      </c>
      <c r="F4284" s="429" t="s">
        <v>13626</v>
      </c>
      <c r="G4284" s="430">
        <v>92461</v>
      </c>
      <c r="H4284" s="431" t="s">
        <v>1517</v>
      </c>
      <c r="I4284" s="430" t="s">
        <v>121</v>
      </c>
      <c r="J4284" s="396"/>
      <c r="K4284" s="432">
        <v>193.53</v>
      </c>
      <c r="L4284" s="396" t="s">
        <v>147</v>
      </c>
    </row>
    <row r="4285" spans="1:12">
      <c r="A4285" s="396"/>
      <c r="B4285" s="396"/>
      <c r="C4285" s="396"/>
      <c r="D4285" s="396" t="s">
        <v>4189</v>
      </c>
      <c r="E4285" s="397" t="s">
        <v>145</v>
      </c>
      <c r="F4285" s="429" t="s">
        <v>13626</v>
      </c>
      <c r="G4285" s="430">
        <v>92467</v>
      </c>
      <c r="H4285" s="431" t="s">
        <v>1523</v>
      </c>
      <c r="I4285" s="430" t="s">
        <v>121</v>
      </c>
      <c r="J4285" s="396"/>
      <c r="K4285" s="432">
        <v>94.38</v>
      </c>
      <c r="L4285" s="396" t="s">
        <v>147</v>
      </c>
    </row>
    <row r="4286" spans="1:12">
      <c r="A4286" s="396"/>
      <c r="B4286" s="396"/>
      <c r="C4286" s="396"/>
      <c r="D4286" s="396" t="s">
        <v>4189</v>
      </c>
      <c r="E4286" s="397" t="s">
        <v>145</v>
      </c>
      <c r="F4286" s="429" t="s">
        <v>13626</v>
      </c>
      <c r="G4286" s="430">
        <v>92471</v>
      </c>
      <c r="H4286" s="431" t="s">
        <v>1527</v>
      </c>
      <c r="I4286" s="430" t="s">
        <v>121</v>
      </c>
      <c r="J4286" s="396"/>
      <c r="K4286" s="432">
        <v>86.02</v>
      </c>
      <c r="L4286" s="396" t="s">
        <v>147</v>
      </c>
    </row>
    <row r="4287" spans="1:12">
      <c r="A4287" s="396"/>
      <c r="B4287" s="396"/>
      <c r="C4287" s="396"/>
      <c r="D4287" s="396" t="s">
        <v>1306</v>
      </c>
      <c r="E4287" s="397" t="s">
        <v>145</v>
      </c>
      <c r="F4287" s="429" t="s">
        <v>12869</v>
      </c>
      <c r="G4287" s="430">
        <v>92475</v>
      </c>
      <c r="H4287" s="431" t="s">
        <v>1531</v>
      </c>
      <c r="I4287" s="430" t="s">
        <v>121</v>
      </c>
      <c r="J4287" s="396"/>
      <c r="K4287" s="432">
        <v>79.25</v>
      </c>
      <c r="L4287" s="396" t="s">
        <v>147</v>
      </c>
    </row>
    <row r="4288" spans="1:12">
      <c r="A4288" s="396"/>
      <c r="B4288" s="396"/>
      <c r="C4288" s="396"/>
      <c r="D4288" s="396" t="s">
        <v>2095</v>
      </c>
      <c r="E4288" s="397" t="s">
        <v>145</v>
      </c>
      <c r="F4288" s="429" t="s">
        <v>12718</v>
      </c>
      <c r="G4288" s="430">
        <v>92479</v>
      </c>
      <c r="H4288" s="431" t="s">
        <v>1535</v>
      </c>
      <c r="I4288" s="430" t="s">
        <v>121</v>
      </c>
      <c r="J4288" s="396"/>
      <c r="K4288" s="432">
        <v>64.77</v>
      </c>
      <c r="L4288" s="396" t="s">
        <v>147</v>
      </c>
    </row>
    <row r="4289" spans="1:12">
      <c r="A4289" s="396"/>
      <c r="B4289" s="396"/>
      <c r="C4289" s="396"/>
      <c r="D4289" s="396" t="s">
        <v>2095</v>
      </c>
      <c r="E4289" s="397" t="s">
        <v>145</v>
      </c>
      <c r="F4289" s="429" t="s">
        <v>12718</v>
      </c>
      <c r="G4289" s="430">
        <v>92451</v>
      </c>
      <c r="H4289" s="431" t="s">
        <v>1508</v>
      </c>
      <c r="I4289" s="430" t="s">
        <v>121</v>
      </c>
      <c r="J4289" s="396"/>
      <c r="K4289" s="432">
        <v>181.1</v>
      </c>
      <c r="L4289" s="396" t="s">
        <v>147</v>
      </c>
    </row>
    <row r="4290" spans="1:12">
      <c r="A4290" s="396"/>
      <c r="B4290" s="396"/>
      <c r="C4290" s="396"/>
      <c r="D4290" s="396" t="s">
        <v>2095</v>
      </c>
      <c r="E4290" s="397" t="s">
        <v>145</v>
      </c>
      <c r="F4290" s="429" t="s">
        <v>12718</v>
      </c>
      <c r="G4290" s="430">
        <v>92455</v>
      </c>
      <c r="H4290" s="431" t="s">
        <v>1512</v>
      </c>
      <c r="I4290" s="430" t="s">
        <v>121</v>
      </c>
      <c r="J4290" s="396"/>
      <c r="K4290" s="432">
        <v>150.91999999999999</v>
      </c>
      <c r="L4290" s="396" t="s">
        <v>147</v>
      </c>
    </row>
    <row r="4291" spans="1:12">
      <c r="A4291" s="396"/>
      <c r="B4291" s="396"/>
      <c r="C4291" s="396"/>
      <c r="D4291" s="396" t="s">
        <v>2095</v>
      </c>
      <c r="E4291" s="397" t="s">
        <v>145</v>
      </c>
      <c r="F4291" s="429" t="s">
        <v>12718</v>
      </c>
      <c r="G4291" s="430">
        <v>92459</v>
      </c>
      <c r="H4291" s="431" t="s">
        <v>1515</v>
      </c>
      <c r="I4291" s="430" t="s">
        <v>121</v>
      </c>
      <c r="J4291" s="396"/>
      <c r="K4291" s="432">
        <v>129.35</v>
      </c>
      <c r="L4291" s="396" t="s">
        <v>147</v>
      </c>
    </row>
    <row r="4292" spans="1:12">
      <c r="A4292" s="396"/>
      <c r="B4292" s="396"/>
      <c r="C4292" s="396"/>
      <c r="D4292" s="396" t="s">
        <v>2095</v>
      </c>
      <c r="E4292" s="397" t="s">
        <v>145</v>
      </c>
      <c r="F4292" s="429" t="s">
        <v>12718</v>
      </c>
      <c r="G4292" s="430">
        <v>92463</v>
      </c>
      <c r="H4292" s="431" t="s">
        <v>1519</v>
      </c>
      <c r="I4292" s="430" t="s">
        <v>121</v>
      </c>
      <c r="J4292" s="396"/>
      <c r="K4292" s="432">
        <v>118.06</v>
      </c>
      <c r="L4292" s="396" t="s">
        <v>147</v>
      </c>
    </row>
    <row r="4293" spans="1:12">
      <c r="A4293" s="396"/>
      <c r="B4293" s="396"/>
      <c r="C4293" s="396"/>
      <c r="D4293" s="396" t="s">
        <v>2095</v>
      </c>
      <c r="E4293" s="397" t="s">
        <v>145</v>
      </c>
      <c r="F4293" s="429" t="s">
        <v>12718</v>
      </c>
      <c r="G4293" s="430">
        <v>92446</v>
      </c>
      <c r="H4293" s="431" t="s">
        <v>1503</v>
      </c>
      <c r="I4293" s="430" t="s">
        <v>121</v>
      </c>
      <c r="J4293" s="396"/>
      <c r="K4293" s="432">
        <v>288.05</v>
      </c>
      <c r="L4293" s="396" t="s">
        <v>147</v>
      </c>
    </row>
    <row r="4294" spans="1:12">
      <c r="A4294" s="396"/>
      <c r="B4294" s="396"/>
      <c r="C4294" s="396"/>
      <c r="D4294" s="396" t="s">
        <v>2095</v>
      </c>
      <c r="E4294" s="397" t="s">
        <v>145</v>
      </c>
      <c r="F4294" s="429" t="s">
        <v>12718</v>
      </c>
      <c r="G4294" s="430">
        <v>92447</v>
      </c>
      <c r="H4294" s="431" t="s">
        <v>1504</v>
      </c>
      <c r="I4294" s="430" t="s">
        <v>121</v>
      </c>
      <c r="J4294" s="396"/>
      <c r="K4294" s="432">
        <v>203.26</v>
      </c>
      <c r="L4294" s="396" t="s">
        <v>147</v>
      </c>
    </row>
    <row r="4295" spans="1:12">
      <c r="A4295" s="396"/>
      <c r="B4295" s="396"/>
      <c r="C4295" s="396"/>
      <c r="D4295" s="396" t="s">
        <v>2095</v>
      </c>
      <c r="E4295" s="397" t="s">
        <v>145</v>
      </c>
      <c r="F4295" s="429" t="s">
        <v>12718</v>
      </c>
      <c r="G4295" s="430">
        <v>92448</v>
      </c>
      <c r="H4295" s="431" t="s">
        <v>1505</v>
      </c>
      <c r="I4295" s="430" t="s">
        <v>121</v>
      </c>
      <c r="J4295" s="396"/>
      <c r="K4295" s="432">
        <v>163.22</v>
      </c>
      <c r="L4295" s="396" t="s">
        <v>147</v>
      </c>
    </row>
    <row r="4296" spans="1:12">
      <c r="A4296" s="396"/>
      <c r="B4296" s="396"/>
      <c r="C4296" s="396"/>
      <c r="D4296" s="396" t="s">
        <v>148</v>
      </c>
      <c r="E4296" s="397" t="s">
        <v>145</v>
      </c>
      <c r="F4296" s="429" t="s">
        <v>12718</v>
      </c>
      <c r="G4296" s="430">
        <v>92466</v>
      </c>
      <c r="H4296" s="431" t="s">
        <v>1522</v>
      </c>
      <c r="I4296" s="430" t="s">
        <v>121</v>
      </c>
      <c r="J4296" s="396"/>
      <c r="K4296" s="432">
        <v>203.79</v>
      </c>
      <c r="L4296" s="396" t="s">
        <v>147</v>
      </c>
    </row>
    <row r="4297" spans="1:12">
      <c r="A4297" s="396"/>
      <c r="B4297" s="396"/>
      <c r="C4297" s="396"/>
      <c r="D4297" s="396" t="s">
        <v>148</v>
      </c>
      <c r="E4297" s="397" t="s">
        <v>145</v>
      </c>
      <c r="F4297" s="429" t="s">
        <v>12718</v>
      </c>
      <c r="G4297" s="430">
        <v>92470</v>
      </c>
      <c r="H4297" s="431" t="s">
        <v>1526</v>
      </c>
      <c r="I4297" s="430" t="s">
        <v>121</v>
      </c>
      <c r="J4297" s="396"/>
      <c r="K4297" s="432">
        <v>197.63</v>
      </c>
      <c r="L4297" s="396" t="s">
        <v>147</v>
      </c>
    </row>
    <row r="4298" spans="1:12">
      <c r="A4298" s="396"/>
      <c r="B4298" s="396"/>
      <c r="C4298" s="396"/>
      <c r="D4298" s="396" t="s">
        <v>148</v>
      </c>
      <c r="E4298" s="397" t="s">
        <v>145</v>
      </c>
      <c r="F4298" s="429" t="s">
        <v>12718</v>
      </c>
      <c r="G4298" s="430">
        <v>92474</v>
      </c>
      <c r="H4298" s="431" t="s">
        <v>1530</v>
      </c>
      <c r="I4298" s="430" t="s">
        <v>121</v>
      </c>
      <c r="J4298" s="396"/>
      <c r="K4298" s="432">
        <v>192.3</v>
      </c>
      <c r="L4298" s="396" t="s">
        <v>147</v>
      </c>
    </row>
    <row r="4299" spans="1:12">
      <c r="A4299" s="396"/>
      <c r="B4299" s="396"/>
      <c r="C4299" s="396"/>
      <c r="D4299" s="396" t="s">
        <v>148</v>
      </c>
      <c r="E4299" s="397" t="s">
        <v>145</v>
      </c>
      <c r="F4299" s="429" t="s">
        <v>12718</v>
      </c>
      <c r="G4299" s="430">
        <v>92478</v>
      </c>
      <c r="H4299" s="431" t="s">
        <v>1534</v>
      </c>
      <c r="I4299" s="430" t="s">
        <v>121</v>
      </c>
      <c r="J4299" s="396"/>
      <c r="K4299" s="432">
        <v>181.88</v>
      </c>
      <c r="L4299" s="396" t="s">
        <v>147</v>
      </c>
    </row>
    <row r="4300" spans="1:12">
      <c r="A4300" s="396"/>
      <c r="B4300" s="396"/>
      <c r="C4300" s="396"/>
      <c r="D4300" s="396" t="s">
        <v>148</v>
      </c>
      <c r="E4300" s="397" t="s">
        <v>145</v>
      </c>
      <c r="F4300" s="429" t="s">
        <v>12718</v>
      </c>
      <c r="G4300" s="430">
        <v>92450</v>
      </c>
      <c r="H4300" s="431" t="s">
        <v>1507</v>
      </c>
      <c r="I4300" s="430" t="s">
        <v>121</v>
      </c>
      <c r="J4300" s="396"/>
      <c r="K4300" s="432">
        <v>267.14999999999998</v>
      </c>
      <c r="L4300" s="396" t="s">
        <v>147</v>
      </c>
    </row>
    <row r="4301" spans="1:12">
      <c r="A4301" s="396"/>
      <c r="B4301" s="396"/>
      <c r="C4301" s="396"/>
      <c r="D4301" s="396" t="s">
        <v>148</v>
      </c>
      <c r="E4301" s="397" t="s">
        <v>145</v>
      </c>
      <c r="F4301" s="429" t="s">
        <v>12718</v>
      </c>
      <c r="G4301" s="430">
        <v>92454</v>
      </c>
      <c r="H4301" s="431" t="s">
        <v>1511</v>
      </c>
      <c r="I4301" s="430" t="s">
        <v>121</v>
      </c>
      <c r="J4301" s="396"/>
      <c r="K4301" s="432">
        <v>239.95</v>
      </c>
      <c r="L4301" s="396" t="s">
        <v>147</v>
      </c>
    </row>
    <row r="4302" spans="1:12">
      <c r="A4302" s="396"/>
      <c r="B4302" s="396"/>
      <c r="C4302" s="396"/>
      <c r="D4302" s="396" t="s">
        <v>148</v>
      </c>
      <c r="E4302" s="397" t="s">
        <v>145</v>
      </c>
      <c r="F4302" s="429" t="s">
        <v>12718</v>
      </c>
      <c r="G4302" s="430">
        <v>92458</v>
      </c>
      <c r="H4302" s="431" t="s">
        <v>6397</v>
      </c>
      <c r="I4302" s="430" t="s">
        <v>121</v>
      </c>
      <c r="J4302" s="396"/>
      <c r="K4302" s="432">
        <v>222.85</v>
      </c>
      <c r="L4302" s="396" t="s">
        <v>147</v>
      </c>
    </row>
    <row r="4303" spans="1:12">
      <c r="A4303" s="396"/>
      <c r="B4303" s="396"/>
      <c r="C4303" s="396"/>
      <c r="D4303" s="396" t="s">
        <v>148</v>
      </c>
      <c r="E4303" s="397" t="s">
        <v>145</v>
      </c>
      <c r="F4303" s="429" t="s">
        <v>12718</v>
      </c>
      <c r="G4303" s="430">
        <v>92462</v>
      </c>
      <c r="H4303" s="431" t="s">
        <v>1518</v>
      </c>
      <c r="I4303" s="430" t="s">
        <v>121</v>
      </c>
      <c r="J4303" s="396"/>
      <c r="K4303" s="432">
        <v>211.85</v>
      </c>
      <c r="L4303" s="396" t="s">
        <v>147</v>
      </c>
    </row>
    <row r="4304" spans="1:12">
      <c r="A4304" s="396"/>
      <c r="B4304" s="396"/>
      <c r="C4304" s="396"/>
      <c r="D4304" s="396" t="s">
        <v>148</v>
      </c>
      <c r="E4304" s="397" t="s">
        <v>145</v>
      </c>
      <c r="F4304" s="429" t="s">
        <v>12718</v>
      </c>
      <c r="G4304" s="430">
        <v>92468</v>
      </c>
      <c r="H4304" s="431" t="s">
        <v>1524</v>
      </c>
      <c r="I4304" s="430" t="s">
        <v>121</v>
      </c>
      <c r="J4304" s="396"/>
      <c r="K4304" s="432">
        <v>99.69</v>
      </c>
      <c r="L4304" s="396" t="s">
        <v>147</v>
      </c>
    </row>
    <row r="4305" spans="1:12">
      <c r="A4305" s="396"/>
      <c r="B4305" s="396"/>
      <c r="C4305" s="396"/>
      <c r="D4305" s="396" t="s">
        <v>148</v>
      </c>
      <c r="E4305" s="397" t="s">
        <v>145</v>
      </c>
      <c r="F4305" s="429" t="s">
        <v>12718</v>
      </c>
      <c r="G4305" s="430">
        <v>92472</v>
      </c>
      <c r="H4305" s="431" t="s">
        <v>1528</v>
      </c>
      <c r="I4305" s="430" t="s">
        <v>121</v>
      </c>
      <c r="J4305" s="396"/>
      <c r="K4305" s="432">
        <v>94.28</v>
      </c>
      <c r="L4305" s="396" t="s">
        <v>147</v>
      </c>
    </row>
    <row r="4306" spans="1:12">
      <c r="A4306" s="396"/>
      <c r="B4306" s="396"/>
      <c r="C4306" s="396"/>
      <c r="D4306" s="396" t="s">
        <v>148</v>
      </c>
      <c r="E4306" s="397" t="s">
        <v>145</v>
      </c>
      <c r="F4306" s="429" t="s">
        <v>12718</v>
      </c>
      <c r="G4306" s="430">
        <v>92476</v>
      </c>
      <c r="H4306" s="431" t="s">
        <v>1532</v>
      </c>
      <c r="I4306" s="430" t="s">
        <v>121</v>
      </c>
      <c r="J4306" s="396"/>
      <c r="K4306" s="432">
        <v>89.66</v>
      </c>
      <c r="L4306" s="396" t="s">
        <v>147</v>
      </c>
    </row>
    <row r="4307" spans="1:12">
      <c r="A4307" s="396"/>
      <c r="B4307" s="396"/>
      <c r="C4307" s="396"/>
      <c r="D4307" s="396" t="s">
        <v>148</v>
      </c>
      <c r="E4307" s="397" t="s">
        <v>145</v>
      </c>
      <c r="F4307" s="429" t="s">
        <v>12718</v>
      </c>
      <c r="G4307" s="430">
        <v>92480</v>
      </c>
      <c r="H4307" s="431" t="s">
        <v>1536</v>
      </c>
      <c r="I4307" s="430" t="s">
        <v>121</v>
      </c>
      <c r="J4307" s="396"/>
      <c r="K4307" s="432">
        <v>80.5</v>
      </c>
      <c r="L4307" s="396" t="s">
        <v>147</v>
      </c>
    </row>
    <row r="4308" spans="1:12">
      <c r="A4308" s="396"/>
      <c r="B4308" s="396"/>
      <c r="C4308" s="396"/>
      <c r="D4308" s="396" t="s">
        <v>148</v>
      </c>
      <c r="E4308" s="397" t="s">
        <v>145</v>
      </c>
      <c r="F4308" s="429" t="s">
        <v>12718</v>
      </c>
      <c r="G4308" s="430">
        <v>92452</v>
      </c>
      <c r="H4308" s="431" t="s">
        <v>1509</v>
      </c>
      <c r="I4308" s="430" t="s">
        <v>121</v>
      </c>
      <c r="J4308" s="396"/>
      <c r="K4308" s="432">
        <v>164.35</v>
      </c>
      <c r="L4308" s="396" t="s">
        <v>147</v>
      </c>
    </row>
    <row r="4309" spans="1:12">
      <c r="A4309" s="396"/>
      <c r="B4309" s="396"/>
      <c r="C4309" s="396"/>
      <c r="D4309" s="396" t="s">
        <v>148</v>
      </c>
      <c r="E4309" s="397" t="s">
        <v>145</v>
      </c>
      <c r="F4309" s="429" t="s">
        <v>12718</v>
      </c>
      <c r="G4309" s="430">
        <v>92456</v>
      </c>
      <c r="H4309" s="431" t="s">
        <v>1513</v>
      </c>
      <c r="I4309" s="430" t="s">
        <v>121</v>
      </c>
      <c r="J4309" s="396"/>
      <c r="K4309" s="432">
        <v>136.03</v>
      </c>
      <c r="L4309" s="396" t="s">
        <v>147</v>
      </c>
    </row>
    <row r="4310" spans="1:12">
      <c r="A4310" s="396"/>
      <c r="B4310" s="396"/>
      <c r="C4310" s="396"/>
      <c r="D4310" s="396" t="s">
        <v>148</v>
      </c>
      <c r="E4310" s="397" t="s">
        <v>145</v>
      </c>
      <c r="F4310" s="429" t="s">
        <v>12718</v>
      </c>
      <c r="G4310" s="430">
        <v>92460</v>
      </c>
      <c r="H4310" s="431" t="s">
        <v>1516</v>
      </c>
      <c r="I4310" s="430" t="s">
        <v>121</v>
      </c>
      <c r="J4310" s="396"/>
      <c r="K4310" s="432">
        <v>114.22</v>
      </c>
      <c r="L4310" s="396" t="s">
        <v>147</v>
      </c>
    </row>
    <row r="4311" spans="1:12">
      <c r="A4311" s="396"/>
      <c r="B4311" s="396"/>
      <c r="C4311" s="396"/>
      <c r="D4311" s="396" t="s">
        <v>148</v>
      </c>
      <c r="E4311" s="397" t="s">
        <v>145</v>
      </c>
      <c r="F4311" s="429" t="s">
        <v>12718</v>
      </c>
      <c r="G4311" s="430">
        <v>92464</v>
      </c>
      <c r="H4311" s="431" t="s">
        <v>1520</v>
      </c>
      <c r="I4311" s="430" t="s">
        <v>121</v>
      </c>
      <c r="J4311" s="396"/>
      <c r="K4311" s="432">
        <v>107.75</v>
      </c>
      <c r="L4311" s="396" t="s">
        <v>147</v>
      </c>
    </row>
    <row r="4312" spans="1:12">
      <c r="A4312" s="396"/>
      <c r="B4312" s="396"/>
      <c r="C4312" s="396"/>
      <c r="D4312" s="396" t="s">
        <v>148</v>
      </c>
      <c r="E4312" s="397" t="s">
        <v>145</v>
      </c>
      <c r="F4312" s="429" t="s">
        <v>12718</v>
      </c>
      <c r="G4312" s="430">
        <v>105403</v>
      </c>
      <c r="H4312" s="431" t="s">
        <v>6422</v>
      </c>
      <c r="I4312" s="430" t="s">
        <v>121</v>
      </c>
      <c r="J4312" s="396"/>
      <c r="K4312" s="432">
        <v>177.6</v>
      </c>
      <c r="L4312" s="396" t="s">
        <v>147</v>
      </c>
    </row>
    <row r="4313" spans="1:12">
      <c r="A4313" s="396"/>
      <c r="B4313" s="396"/>
      <c r="C4313" s="396"/>
      <c r="D4313" s="396" t="s">
        <v>148</v>
      </c>
      <c r="E4313" s="397" t="s">
        <v>145</v>
      </c>
      <c r="F4313" s="429" t="s">
        <v>12718</v>
      </c>
      <c r="G4313" s="430">
        <v>96252</v>
      </c>
      <c r="H4313" s="431" t="s">
        <v>6398</v>
      </c>
      <c r="I4313" s="430" t="s">
        <v>121</v>
      </c>
      <c r="J4313" s="396"/>
      <c r="K4313" s="432">
        <v>151.97999999999999</v>
      </c>
      <c r="L4313" s="396" t="s">
        <v>147</v>
      </c>
    </row>
    <row r="4314" spans="1:12">
      <c r="A4314" s="396"/>
      <c r="B4314" s="396"/>
      <c r="C4314" s="396"/>
      <c r="D4314" s="396" t="s">
        <v>148</v>
      </c>
      <c r="E4314" s="397" t="s">
        <v>145</v>
      </c>
      <c r="F4314" s="429" t="s">
        <v>12718</v>
      </c>
      <c r="G4314" s="430">
        <v>96254</v>
      </c>
      <c r="H4314" s="431" t="s">
        <v>13788</v>
      </c>
      <c r="I4314" s="430" t="s">
        <v>146</v>
      </c>
      <c r="J4314" s="396"/>
      <c r="K4314" s="432">
        <v>0</v>
      </c>
      <c r="L4314" s="396" t="s">
        <v>147</v>
      </c>
    </row>
    <row r="4315" spans="1:12">
      <c r="A4315" s="396"/>
      <c r="B4315" s="396"/>
      <c r="C4315" s="396"/>
      <c r="D4315" s="396" t="s">
        <v>148</v>
      </c>
      <c r="E4315" s="397" t="s">
        <v>145</v>
      </c>
      <c r="F4315" s="429" t="s">
        <v>12718</v>
      </c>
      <c r="G4315" s="430">
        <v>96253</v>
      </c>
      <c r="H4315" s="431" t="s">
        <v>13789</v>
      </c>
      <c r="I4315" s="430" t="s">
        <v>146</v>
      </c>
      <c r="J4315" s="396"/>
      <c r="K4315" s="432">
        <v>0</v>
      </c>
      <c r="L4315" s="396" t="s">
        <v>147</v>
      </c>
    </row>
    <row r="4316" spans="1:12">
      <c r="A4316" s="396"/>
      <c r="B4316" s="396"/>
      <c r="C4316" s="396"/>
      <c r="D4316" s="396" t="s">
        <v>198</v>
      </c>
      <c r="E4316" s="397" t="s">
        <v>145</v>
      </c>
      <c r="F4316" s="429" t="s">
        <v>12718</v>
      </c>
      <c r="G4316" s="430">
        <v>105406</v>
      </c>
      <c r="H4316" s="431" t="s">
        <v>6423</v>
      </c>
      <c r="I4316" s="430" t="s">
        <v>121</v>
      </c>
      <c r="J4316" s="396"/>
      <c r="K4316" s="432">
        <v>186.86</v>
      </c>
      <c r="L4316" s="396" t="s">
        <v>147</v>
      </c>
    </row>
    <row r="4317" spans="1:12">
      <c r="A4317" s="396"/>
      <c r="B4317" s="396"/>
      <c r="C4317" s="396"/>
      <c r="D4317" s="396" t="s">
        <v>198</v>
      </c>
      <c r="E4317" s="397" t="s">
        <v>145</v>
      </c>
      <c r="F4317" s="429" t="s">
        <v>12718</v>
      </c>
      <c r="G4317" s="430">
        <v>96264</v>
      </c>
      <c r="H4317" s="431" t="s">
        <v>13790</v>
      </c>
      <c r="I4317" s="430" t="s">
        <v>121</v>
      </c>
      <c r="J4317" s="396"/>
      <c r="K4317" s="432">
        <v>0</v>
      </c>
      <c r="L4317" s="396" t="s">
        <v>147</v>
      </c>
    </row>
    <row r="4318" spans="1:12">
      <c r="A4318" s="396"/>
      <c r="B4318" s="396"/>
      <c r="C4318" s="396"/>
      <c r="D4318" s="396" t="s">
        <v>198</v>
      </c>
      <c r="E4318" s="397" t="s">
        <v>145</v>
      </c>
      <c r="F4318" s="429" t="s">
        <v>12718</v>
      </c>
      <c r="G4318" s="430">
        <v>105405</v>
      </c>
      <c r="H4318" s="431" t="s">
        <v>13791</v>
      </c>
      <c r="I4318" s="430" t="s">
        <v>121</v>
      </c>
      <c r="J4318" s="396"/>
      <c r="K4318" s="432">
        <v>0</v>
      </c>
      <c r="L4318" s="396" t="s">
        <v>147</v>
      </c>
    </row>
    <row r="4319" spans="1:12">
      <c r="A4319" s="396"/>
      <c r="B4319" s="396"/>
      <c r="C4319" s="396"/>
      <c r="D4319" s="396" t="s">
        <v>198</v>
      </c>
      <c r="E4319" s="397" t="s">
        <v>145</v>
      </c>
      <c r="F4319" s="429" t="s">
        <v>12718</v>
      </c>
      <c r="G4319" s="430">
        <v>96258</v>
      </c>
      <c r="H4319" s="431" t="s">
        <v>6399</v>
      </c>
      <c r="I4319" s="430" t="s">
        <v>121</v>
      </c>
      <c r="J4319" s="396"/>
      <c r="K4319" s="432">
        <v>139.13</v>
      </c>
      <c r="L4319" s="396" t="s">
        <v>147</v>
      </c>
    </row>
    <row r="4320" spans="1:12">
      <c r="A4320" s="396"/>
      <c r="B4320" s="396"/>
      <c r="C4320" s="396"/>
      <c r="D4320" s="396" t="s">
        <v>198</v>
      </c>
      <c r="E4320" s="397" t="s">
        <v>145</v>
      </c>
      <c r="F4320" s="429" t="s">
        <v>12718</v>
      </c>
      <c r="G4320" s="430">
        <v>96262</v>
      </c>
      <c r="H4320" s="431" t="s">
        <v>13792</v>
      </c>
      <c r="I4320" s="430" t="s">
        <v>121</v>
      </c>
      <c r="J4320" s="396"/>
      <c r="K4320" s="432">
        <v>0</v>
      </c>
      <c r="L4320" s="396" t="s">
        <v>147</v>
      </c>
    </row>
    <row r="4321" spans="1:12">
      <c r="A4321" s="396"/>
      <c r="B4321" s="396"/>
      <c r="C4321" s="396"/>
      <c r="D4321" s="396" t="s">
        <v>198</v>
      </c>
      <c r="E4321" s="397" t="s">
        <v>145</v>
      </c>
      <c r="F4321" s="429" t="s">
        <v>12718</v>
      </c>
      <c r="G4321" s="430">
        <v>105404</v>
      </c>
      <c r="H4321" s="431" t="s">
        <v>13793</v>
      </c>
      <c r="I4321" s="430" t="s">
        <v>121</v>
      </c>
      <c r="J4321" s="396"/>
      <c r="K4321" s="432">
        <v>0</v>
      </c>
      <c r="L4321" s="396" t="s">
        <v>147</v>
      </c>
    </row>
    <row r="4322" spans="1:12">
      <c r="A4322" s="396"/>
      <c r="B4322" s="396"/>
      <c r="C4322" s="396"/>
      <c r="D4322" s="396" t="s">
        <v>198</v>
      </c>
      <c r="E4322" s="397" t="s">
        <v>145</v>
      </c>
      <c r="F4322" s="429" t="s">
        <v>12718</v>
      </c>
      <c r="G4322" s="430">
        <v>92751</v>
      </c>
      <c r="H4322" s="431" t="s">
        <v>6333</v>
      </c>
      <c r="I4322" s="430" t="s">
        <v>1164</v>
      </c>
      <c r="J4322" s="396"/>
      <c r="K4322" s="432">
        <v>2009.43</v>
      </c>
      <c r="L4322" s="396" t="s">
        <v>147</v>
      </c>
    </row>
    <row r="4323" spans="1:12">
      <c r="A4323" s="396"/>
      <c r="B4323" s="396"/>
      <c r="C4323" s="396"/>
      <c r="D4323" s="396" t="s">
        <v>198</v>
      </c>
      <c r="E4323" s="397" t="s">
        <v>145</v>
      </c>
      <c r="F4323" s="429" t="s">
        <v>12718</v>
      </c>
      <c r="G4323" s="430">
        <v>92752</v>
      </c>
      <c r="H4323" s="431" t="s">
        <v>6334</v>
      </c>
      <c r="I4323" s="430" t="s">
        <v>1164</v>
      </c>
      <c r="J4323" s="396"/>
      <c r="K4323" s="432">
        <v>2394.7199999999998</v>
      </c>
      <c r="L4323" s="396" t="s">
        <v>147</v>
      </c>
    </row>
    <row r="4324" spans="1:12">
      <c r="A4324" s="396"/>
      <c r="B4324" s="396"/>
      <c r="C4324" s="396"/>
      <c r="D4324" s="396" t="s">
        <v>198</v>
      </c>
      <c r="E4324" s="397" t="s">
        <v>145</v>
      </c>
      <c r="F4324" s="429" t="s">
        <v>12718</v>
      </c>
      <c r="G4324" s="430">
        <v>92750</v>
      </c>
      <c r="H4324" s="431" t="s">
        <v>6332</v>
      </c>
      <c r="I4324" s="430" t="s">
        <v>1164</v>
      </c>
      <c r="J4324" s="396"/>
      <c r="K4324" s="432">
        <v>1621.9</v>
      </c>
      <c r="L4324" s="396" t="s">
        <v>147</v>
      </c>
    </row>
    <row r="4325" spans="1:12">
      <c r="A4325" s="396"/>
      <c r="B4325" s="396"/>
      <c r="C4325" s="396"/>
      <c r="D4325" s="396" t="s">
        <v>198</v>
      </c>
      <c r="E4325" s="397" t="s">
        <v>145</v>
      </c>
      <c r="F4325" s="429" t="s">
        <v>12718</v>
      </c>
      <c r="G4325" s="430">
        <v>92749</v>
      </c>
      <c r="H4325" s="431" t="s">
        <v>6331</v>
      </c>
      <c r="I4325" s="430" t="s">
        <v>1164</v>
      </c>
      <c r="J4325" s="396"/>
      <c r="K4325" s="432">
        <v>959.22</v>
      </c>
      <c r="L4325" s="396" t="s">
        <v>147</v>
      </c>
    </row>
    <row r="4326" spans="1:12">
      <c r="A4326" s="396"/>
      <c r="B4326" s="396"/>
      <c r="C4326" s="396"/>
      <c r="D4326" s="396" t="s">
        <v>198</v>
      </c>
      <c r="E4326" s="397" t="s">
        <v>145</v>
      </c>
      <c r="F4326" s="429" t="s">
        <v>12718</v>
      </c>
      <c r="G4326" s="430">
        <v>92745</v>
      </c>
      <c r="H4326" s="431" t="s">
        <v>6327</v>
      </c>
      <c r="I4326" s="430" t="s">
        <v>1164</v>
      </c>
      <c r="J4326" s="396"/>
      <c r="K4326" s="432">
        <v>807.58</v>
      </c>
      <c r="L4326" s="396" t="s">
        <v>147</v>
      </c>
    </row>
    <row r="4327" spans="1:12">
      <c r="A4327" s="396"/>
      <c r="B4327" s="396"/>
      <c r="C4327" s="396"/>
      <c r="D4327" s="396" t="s">
        <v>198</v>
      </c>
      <c r="E4327" s="397" t="s">
        <v>145</v>
      </c>
      <c r="F4327" s="429" t="s">
        <v>12718</v>
      </c>
      <c r="G4327" s="430">
        <v>92747</v>
      </c>
      <c r="H4327" s="431" t="s">
        <v>6329</v>
      </c>
      <c r="I4327" s="430" t="s">
        <v>1164</v>
      </c>
      <c r="J4327" s="396"/>
      <c r="K4327" s="432">
        <v>897.81</v>
      </c>
      <c r="L4327" s="396" t="s">
        <v>147</v>
      </c>
    </row>
    <row r="4328" spans="1:12">
      <c r="A4328" s="396"/>
      <c r="B4328" s="396"/>
      <c r="C4328" s="396"/>
      <c r="D4328" s="396" t="s">
        <v>198</v>
      </c>
      <c r="E4328" s="397" t="s">
        <v>145</v>
      </c>
      <c r="F4328" s="429" t="s">
        <v>12718</v>
      </c>
      <c r="G4328" s="430">
        <v>92743</v>
      </c>
      <c r="H4328" s="431" t="s">
        <v>6325</v>
      </c>
      <c r="I4328" s="430" t="s">
        <v>1164</v>
      </c>
      <c r="J4328" s="396"/>
      <c r="K4328" s="432">
        <v>660.92</v>
      </c>
      <c r="L4328" s="396" t="s">
        <v>147</v>
      </c>
    </row>
    <row r="4329" spans="1:12">
      <c r="A4329" s="396"/>
      <c r="B4329" s="396"/>
      <c r="C4329" s="396"/>
      <c r="D4329" s="396" t="s">
        <v>198</v>
      </c>
      <c r="E4329" s="397" t="s">
        <v>145</v>
      </c>
      <c r="F4329" s="429" t="s">
        <v>12718</v>
      </c>
      <c r="G4329" s="430">
        <v>92746</v>
      </c>
      <c r="H4329" s="431" t="s">
        <v>6328</v>
      </c>
      <c r="I4329" s="430" t="s">
        <v>1164</v>
      </c>
      <c r="J4329" s="396"/>
      <c r="K4329" s="432">
        <v>748.4</v>
      </c>
      <c r="L4329" s="396" t="s">
        <v>147</v>
      </c>
    </row>
    <row r="4330" spans="1:12">
      <c r="A4330" s="396"/>
      <c r="B4330" s="396"/>
      <c r="C4330" s="396"/>
      <c r="D4330" s="396" t="s">
        <v>198</v>
      </c>
      <c r="E4330" s="397" t="s">
        <v>145</v>
      </c>
      <c r="F4330" s="429" t="s">
        <v>12718</v>
      </c>
      <c r="G4330" s="430">
        <v>92748</v>
      </c>
      <c r="H4330" s="431" t="s">
        <v>6330</v>
      </c>
      <c r="I4330" s="430" t="s">
        <v>1164</v>
      </c>
      <c r="J4330" s="396"/>
      <c r="K4330" s="432">
        <v>817.61</v>
      </c>
      <c r="L4330" s="396" t="s">
        <v>147</v>
      </c>
    </row>
    <row r="4331" spans="1:12">
      <c r="A4331" s="396"/>
      <c r="B4331" s="396"/>
      <c r="C4331" s="396"/>
      <c r="D4331" s="396" t="s">
        <v>198</v>
      </c>
      <c r="E4331" s="397" t="s">
        <v>145</v>
      </c>
      <c r="F4331" s="429" t="s">
        <v>12718</v>
      </c>
      <c r="G4331" s="430">
        <v>92744</v>
      </c>
      <c r="H4331" s="431" t="s">
        <v>6326</v>
      </c>
      <c r="I4331" s="430" t="s">
        <v>1164</v>
      </c>
      <c r="J4331" s="396"/>
      <c r="K4331" s="432">
        <v>632.91999999999996</v>
      </c>
      <c r="L4331" s="396" t="s">
        <v>147</v>
      </c>
    </row>
    <row r="4332" spans="1:12">
      <c r="A4332" s="396"/>
      <c r="B4332" s="396"/>
      <c r="C4332" s="396"/>
      <c r="D4332" s="396" t="s">
        <v>198</v>
      </c>
      <c r="E4332" s="397" t="s">
        <v>145</v>
      </c>
      <c r="F4332" s="429" t="s">
        <v>12718</v>
      </c>
      <c r="G4332" s="430">
        <v>92754</v>
      </c>
      <c r="H4332" s="431" t="s">
        <v>6336</v>
      </c>
      <c r="I4332" s="430" t="s">
        <v>1164</v>
      </c>
      <c r="J4332" s="396"/>
      <c r="K4332" s="432">
        <v>625.22</v>
      </c>
      <c r="L4332" s="396" t="s">
        <v>147</v>
      </c>
    </row>
    <row r="4333" spans="1:12">
      <c r="A4333" s="396"/>
      <c r="B4333" s="396"/>
      <c r="C4333" s="396"/>
      <c r="D4333" s="396" t="s">
        <v>198</v>
      </c>
      <c r="E4333" s="397" t="s">
        <v>145</v>
      </c>
      <c r="F4333" s="429" t="s">
        <v>12718</v>
      </c>
      <c r="G4333" s="430">
        <v>92753</v>
      </c>
      <c r="H4333" s="431" t="s">
        <v>6335</v>
      </c>
      <c r="I4333" s="430" t="s">
        <v>1164</v>
      </c>
      <c r="J4333" s="396"/>
      <c r="K4333" s="432">
        <v>643.72</v>
      </c>
      <c r="L4333" s="396" t="s">
        <v>147</v>
      </c>
    </row>
    <row r="4334" spans="1:12">
      <c r="A4334" s="396"/>
      <c r="B4334" s="396"/>
      <c r="C4334" s="396"/>
      <c r="D4334" s="396" t="s">
        <v>198</v>
      </c>
      <c r="E4334" s="397" t="s">
        <v>145</v>
      </c>
      <c r="F4334" s="429" t="s">
        <v>12718</v>
      </c>
      <c r="G4334" s="430">
        <v>92755</v>
      </c>
      <c r="H4334" s="431" t="s">
        <v>6337</v>
      </c>
      <c r="I4334" s="430" t="s">
        <v>121</v>
      </c>
      <c r="J4334" s="396"/>
      <c r="K4334" s="432">
        <v>246.32</v>
      </c>
      <c r="L4334" s="396" t="s">
        <v>147</v>
      </c>
    </row>
    <row r="4335" spans="1:12">
      <c r="A4335" s="396"/>
      <c r="B4335" s="396"/>
      <c r="C4335" s="396"/>
      <c r="D4335" s="396" t="s">
        <v>198</v>
      </c>
      <c r="E4335" s="397" t="s">
        <v>145</v>
      </c>
      <c r="F4335" s="429" t="s">
        <v>12718</v>
      </c>
      <c r="G4335" s="430">
        <v>92756</v>
      </c>
      <c r="H4335" s="431" t="s">
        <v>6338</v>
      </c>
      <c r="I4335" s="430" t="s">
        <v>121</v>
      </c>
      <c r="J4335" s="396"/>
      <c r="K4335" s="432">
        <v>281.22000000000003</v>
      </c>
      <c r="L4335" s="396" t="s">
        <v>147</v>
      </c>
    </row>
    <row r="4336" spans="1:12">
      <c r="A4336" s="396"/>
      <c r="B4336" s="396"/>
      <c r="C4336" s="396"/>
      <c r="D4336" s="396" t="s">
        <v>197</v>
      </c>
      <c r="E4336" s="397" t="s">
        <v>145</v>
      </c>
      <c r="F4336" s="429" t="s">
        <v>12718</v>
      </c>
      <c r="G4336" s="430">
        <v>92757</v>
      </c>
      <c r="H4336" s="431" t="s">
        <v>6339</v>
      </c>
      <c r="I4336" s="430" t="s">
        <v>121</v>
      </c>
      <c r="J4336" s="396"/>
      <c r="K4336" s="432">
        <v>323.20999999999998</v>
      </c>
      <c r="L4336" s="396" t="s">
        <v>147</v>
      </c>
    </row>
    <row r="4337" spans="1:13">
      <c r="A4337" s="396"/>
      <c r="B4337" s="396"/>
      <c r="C4337" s="396"/>
      <c r="D4337" s="396" t="s">
        <v>197</v>
      </c>
      <c r="E4337" s="397" t="s">
        <v>145</v>
      </c>
      <c r="F4337" s="429" t="s">
        <v>12718</v>
      </c>
      <c r="G4337" s="430">
        <v>92758</v>
      </c>
      <c r="H4337" s="431" t="s">
        <v>6340</v>
      </c>
      <c r="I4337" s="430" t="s">
        <v>1164</v>
      </c>
      <c r="J4337" s="396"/>
      <c r="K4337" s="432">
        <v>706.5</v>
      </c>
      <c r="L4337" s="396" t="s">
        <v>147</v>
      </c>
    </row>
    <row r="4338" spans="1:13">
      <c r="A4338" s="396"/>
      <c r="B4338" s="396"/>
      <c r="C4338" s="396"/>
      <c r="D4338" s="396" t="s">
        <v>197</v>
      </c>
      <c r="E4338" s="397" t="s">
        <v>145</v>
      </c>
      <c r="F4338" s="429" t="s">
        <v>12718</v>
      </c>
      <c r="G4338" s="430">
        <v>104500</v>
      </c>
      <c r="H4338" s="431" t="s">
        <v>13796</v>
      </c>
      <c r="I4338" s="430" t="s">
        <v>146</v>
      </c>
      <c r="J4338" s="396"/>
      <c r="K4338" s="432">
        <v>0</v>
      </c>
      <c r="L4338" s="396" t="s">
        <v>147</v>
      </c>
    </row>
    <row r="4339" spans="1:13">
      <c r="A4339" s="396"/>
      <c r="B4339" s="396"/>
      <c r="C4339" s="396"/>
      <c r="D4339" s="396" t="s">
        <v>197</v>
      </c>
      <c r="E4339" s="397" t="s">
        <v>145</v>
      </c>
      <c r="F4339" s="429" t="s">
        <v>12718</v>
      </c>
      <c r="G4339" s="430">
        <v>104503</v>
      </c>
      <c r="H4339" s="431" t="s">
        <v>13797</v>
      </c>
      <c r="I4339" s="430" t="s">
        <v>146</v>
      </c>
      <c r="J4339" s="396"/>
      <c r="K4339" s="432">
        <v>0</v>
      </c>
      <c r="L4339" s="396" t="s">
        <v>147</v>
      </c>
    </row>
    <row r="4340" spans="1:13">
      <c r="A4340" s="396"/>
      <c r="B4340" s="396"/>
      <c r="C4340" s="396"/>
      <c r="D4340" s="396" t="s">
        <v>197</v>
      </c>
      <c r="E4340" s="397" t="s">
        <v>145</v>
      </c>
      <c r="F4340" s="429" t="s">
        <v>12718</v>
      </c>
      <c r="G4340" s="430">
        <v>104504</v>
      </c>
      <c r="H4340" s="431" t="s">
        <v>13798</v>
      </c>
      <c r="I4340" s="430" t="s">
        <v>146</v>
      </c>
      <c r="J4340" s="396"/>
      <c r="K4340" s="432">
        <v>0</v>
      </c>
      <c r="L4340" s="396" t="s">
        <v>147</v>
      </c>
    </row>
    <row r="4341" spans="1:13">
      <c r="A4341" s="396"/>
      <c r="B4341" s="396"/>
      <c r="C4341" s="396"/>
      <c r="D4341" s="396" t="s">
        <v>197</v>
      </c>
      <c r="E4341" s="397" t="s">
        <v>145</v>
      </c>
      <c r="F4341" s="429" t="s">
        <v>12718</v>
      </c>
      <c r="G4341" s="430">
        <v>104507</v>
      </c>
      <c r="H4341" s="431" t="s">
        <v>13799</v>
      </c>
      <c r="I4341" s="430" t="s">
        <v>146</v>
      </c>
      <c r="J4341" s="396"/>
      <c r="K4341" s="432">
        <v>0</v>
      </c>
      <c r="L4341" s="396" t="s">
        <v>147</v>
      </c>
    </row>
    <row r="4342" spans="1:13">
      <c r="A4342" s="396"/>
      <c r="B4342" s="396"/>
      <c r="C4342" s="396"/>
      <c r="D4342" s="396" t="s">
        <v>197</v>
      </c>
      <c r="E4342" s="397" t="s">
        <v>145</v>
      </c>
      <c r="F4342" s="429" t="s">
        <v>12718</v>
      </c>
      <c r="G4342" s="430">
        <v>104508</v>
      </c>
      <c r="H4342" s="431" t="s">
        <v>13800</v>
      </c>
      <c r="I4342" s="430" t="s">
        <v>146</v>
      </c>
      <c r="J4342" s="396"/>
      <c r="K4342" s="432">
        <v>0</v>
      </c>
      <c r="L4342" s="396" t="s">
        <v>147</v>
      </c>
    </row>
    <row r="4343" spans="1:13">
      <c r="A4343" s="396"/>
      <c r="B4343" s="396"/>
      <c r="C4343" s="396"/>
      <c r="D4343" s="396" t="s">
        <v>197</v>
      </c>
      <c r="E4343" s="397" t="s">
        <v>145</v>
      </c>
      <c r="F4343" s="429" t="s">
        <v>12718</v>
      </c>
      <c r="G4343" s="430">
        <v>104509</v>
      </c>
      <c r="H4343" s="431" t="s">
        <v>13801</v>
      </c>
      <c r="I4343" s="430" t="s">
        <v>146</v>
      </c>
      <c r="J4343" s="396"/>
      <c r="K4343" s="432">
        <v>0</v>
      </c>
      <c r="L4343" s="396" t="s">
        <v>147</v>
      </c>
    </row>
    <row r="4344" spans="1:13">
      <c r="A4344" s="396"/>
      <c r="B4344" s="396"/>
      <c r="C4344" s="396"/>
      <c r="D4344" s="396" t="s">
        <v>197</v>
      </c>
      <c r="E4344" s="397" t="s">
        <v>145</v>
      </c>
      <c r="F4344" s="429" t="s">
        <v>12718</v>
      </c>
      <c r="G4344" s="430">
        <v>104512</v>
      </c>
      <c r="H4344" s="431" t="s">
        <v>13802</v>
      </c>
      <c r="I4344" s="430" t="s">
        <v>146</v>
      </c>
      <c r="J4344" s="396"/>
      <c r="K4344" s="432">
        <v>0</v>
      </c>
      <c r="L4344" s="396" t="s">
        <v>147</v>
      </c>
    </row>
    <row r="4345" spans="1:13">
      <c r="A4345" s="396"/>
      <c r="B4345" s="396"/>
      <c r="C4345" s="396"/>
      <c r="D4345" s="396" t="s">
        <v>197</v>
      </c>
      <c r="E4345" s="397" t="s">
        <v>145</v>
      </c>
      <c r="F4345" s="429" t="s">
        <v>12718</v>
      </c>
      <c r="G4345" s="430">
        <v>104513</v>
      </c>
      <c r="H4345" s="431" t="s">
        <v>13803</v>
      </c>
      <c r="I4345" s="430" t="s">
        <v>146</v>
      </c>
      <c r="J4345" s="396"/>
      <c r="K4345" s="432">
        <v>0</v>
      </c>
      <c r="L4345" s="396" t="s">
        <v>147</v>
      </c>
    </row>
    <row r="4346" spans="1:13">
      <c r="A4346" s="396"/>
      <c r="B4346" s="396"/>
      <c r="C4346" s="396"/>
      <c r="D4346" s="396" t="s">
        <v>197</v>
      </c>
      <c r="E4346" s="397" t="s">
        <v>145</v>
      </c>
      <c r="F4346" s="429" t="s">
        <v>12718</v>
      </c>
      <c r="G4346" s="430">
        <v>104514</v>
      </c>
      <c r="H4346" s="431" t="s">
        <v>13804</v>
      </c>
      <c r="I4346" s="430" t="s">
        <v>146</v>
      </c>
      <c r="J4346" s="396"/>
      <c r="K4346" s="432">
        <v>0</v>
      </c>
      <c r="L4346" s="396" t="s">
        <v>147</v>
      </c>
    </row>
    <row r="4347" spans="1:13">
      <c r="A4347" s="396"/>
      <c r="B4347" s="396"/>
      <c r="C4347" s="396"/>
      <c r="D4347" s="396" t="s">
        <v>197</v>
      </c>
      <c r="E4347" s="397" t="s">
        <v>145</v>
      </c>
      <c r="F4347" s="429" t="s">
        <v>12718</v>
      </c>
      <c r="G4347" s="430">
        <v>104501</v>
      </c>
      <c r="H4347" s="431" t="s">
        <v>13805</v>
      </c>
      <c r="I4347" s="430" t="s">
        <v>146</v>
      </c>
      <c r="J4347" s="396"/>
      <c r="K4347" s="432">
        <v>0</v>
      </c>
      <c r="L4347" s="396" t="s">
        <v>147</v>
      </c>
    </row>
    <row r="4348" spans="1:13">
      <c r="A4348" s="396"/>
      <c r="B4348" s="396"/>
      <c r="C4348" s="396"/>
      <c r="D4348" s="396" t="s">
        <v>197</v>
      </c>
      <c r="E4348" s="397" t="s">
        <v>145</v>
      </c>
      <c r="F4348" s="429" t="s">
        <v>12718</v>
      </c>
      <c r="G4348" s="430">
        <v>104502</v>
      </c>
      <c r="H4348" s="431" t="s">
        <v>13806</v>
      </c>
      <c r="I4348" s="430" t="s">
        <v>146</v>
      </c>
      <c r="J4348" s="396"/>
      <c r="K4348" s="432">
        <v>0</v>
      </c>
      <c r="L4348" s="396" t="s">
        <v>147</v>
      </c>
    </row>
    <row r="4349" spans="1:13">
      <c r="A4349" s="396"/>
      <c r="B4349" s="396"/>
      <c r="C4349" s="396"/>
      <c r="D4349" s="396" t="s">
        <v>197</v>
      </c>
      <c r="E4349" s="397" t="s">
        <v>145</v>
      </c>
      <c r="F4349" s="429" t="s">
        <v>12718</v>
      </c>
      <c r="G4349" s="430">
        <v>104505</v>
      </c>
      <c r="H4349" s="431" t="s">
        <v>13807</v>
      </c>
      <c r="I4349" s="430" t="s">
        <v>146</v>
      </c>
      <c r="J4349" s="396"/>
      <c r="K4349" s="432">
        <v>0</v>
      </c>
      <c r="L4349" s="396" t="s">
        <v>147</v>
      </c>
    </row>
    <row r="4350" spans="1:13">
      <c r="A4350" s="396"/>
      <c r="B4350" s="396"/>
      <c r="C4350" s="396"/>
      <c r="D4350" s="396" t="s">
        <v>197</v>
      </c>
      <c r="E4350" s="397" t="s">
        <v>145</v>
      </c>
      <c r="F4350" s="429" t="s">
        <v>12718</v>
      </c>
      <c r="G4350" s="430">
        <v>104506</v>
      </c>
      <c r="H4350" s="431" t="s">
        <v>13808</v>
      </c>
      <c r="I4350" s="430" t="s">
        <v>146</v>
      </c>
      <c r="J4350" s="396"/>
      <c r="K4350" s="432">
        <v>0</v>
      </c>
      <c r="L4350" s="396" t="s">
        <v>147</v>
      </c>
    </row>
    <row r="4351" spans="1:13">
      <c r="A4351" s="396"/>
      <c r="B4351" s="396"/>
      <c r="C4351" s="396"/>
      <c r="D4351" s="396" t="s">
        <v>197</v>
      </c>
      <c r="E4351" s="397" t="s">
        <v>145</v>
      </c>
      <c r="F4351" s="429" t="s">
        <v>12718</v>
      </c>
      <c r="G4351" s="430">
        <v>104510</v>
      </c>
      <c r="H4351" s="431" t="s">
        <v>13809</v>
      </c>
      <c r="I4351" s="430" t="s">
        <v>146</v>
      </c>
      <c r="J4351" s="396"/>
      <c r="K4351" s="432">
        <v>0</v>
      </c>
      <c r="L4351" s="396" t="s">
        <v>147</v>
      </c>
    </row>
    <row r="4352" spans="1:13">
      <c r="A4352" s="396"/>
      <c r="B4352" s="396"/>
      <c r="C4352" s="396"/>
      <c r="D4352" s="396" t="s">
        <v>144</v>
      </c>
      <c r="E4352" s="397" t="s">
        <v>145</v>
      </c>
      <c r="F4352" s="429" t="s">
        <v>12718</v>
      </c>
      <c r="G4352" s="430">
        <v>104511</v>
      </c>
      <c r="H4352" s="431" t="s">
        <v>13810</v>
      </c>
      <c r="I4352" s="430" t="s">
        <v>146</v>
      </c>
      <c r="J4352" s="396"/>
      <c r="K4352" s="432">
        <v>0</v>
      </c>
      <c r="L4352" s="396" t="s">
        <v>147</v>
      </c>
      <c r="M4352" s="395"/>
    </row>
    <row r="4353" spans="1:13">
      <c r="A4353" s="396"/>
      <c r="B4353" s="396"/>
      <c r="C4353" s="396"/>
      <c r="D4353" s="396" t="s">
        <v>144</v>
      </c>
      <c r="E4353" s="397" t="s">
        <v>145</v>
      </c>
      <c r="F4353" s="429" t="s">
        <v>12718</v>
      </c>
      <c r="G4353" s="430">
        <v>104491</v>
      </c>
      <c r="H4353" s="431" t="s">
        <v>13811</v>
      </c>
      <c r="I4353" s="430" t="s">
        <v>146</v>
      </c>
      <c r="J4353" s="396"/>
      <c r="K4353" s="432">
        <v>4572.01</v>
      </c>
      <c r="L4353" s="396" t="s">
        <v>147</v>
      </c>
    </row>
    <row r="4354" spans="1:13">
      <c r="A4354" s="396"/>
      <c r="B4354" s="396"/>
      <c r="C4354" s="396"/>
      <c r="D4354" s="396" t="s">
        <v>200</v>
      </c>
      <c r="E4354" s="397" t="s">
        <v>145</v>
      </c>
      <c r="F4354" s="429" t="s">
        <v>12718</v>
      </c>
      <c r="G4354" s="430">
        <v>104492</v>
      </c>
      <c r="H4354" s="431" t="s">
        <v>13812</v>
      </c>
      <c r="I4354" s="430" t="s">
        <v>146</v>
      </c>
      <c r="J4354" s="396"/>
      <c r="K4354" s="432">
        <v>5718.5</v>
      </c>
      <c r="L4354" s="396" t="s">
        <v>147</v>
      </c>
    </row>
    <row r="4355" spans="1:13">
      <c r="A4355" s="396"/>
      <c r="B4355" s="396"/>
      <c r="C4355" s="396"/>
      <c r="D4355" s="396" t="s">
        <v>144</v>
      </c>
      <c r="E4355" s="397" t="s">
        <v>145</v>
      </c>
      <c r="F4355" s="429" t="s">
        <v>12718</v>
      </c>
      <c r="G4355" s="430">
        <v>104493</v>
      </c>
      <c r="H4355" s="431" t="s">
        <v>13813</v>
      </c>
      <c r="I4355" s="430" t="s">
        <v>146</v>
      </c>
      <c r="J4355" s="396"/>
      <c r="K4355" s="432">
        <v>0</v>
      </c>
      <c r="L4355" s="396" t="s">
        <v>147</v>
      </c>
    </row>
    <row r="4356" spans="1:13">
      <c r="A4356" s="396"/>
      <c r="B4356" s="396"/>
      <c r="C4356" s="396"/>
      <c r="D4356" s="396" t="s">
        <v>144</v>
      </c>
      <c r="E4356" s="397" t="s">
        <v>145</v>
      </c>
      <c r="F4356" s="429" t="s">
        <v>12718</v>
      </c>
      <c r="G4356" s="430">
        <v>104494</v>
      </c>
      <c r="H4356" s="431" t="s">
        <v>13814</v>
      </c>
      <c r="I4356" s="430" t="s">
        <v>146</v>
      </c>
      <c r="J4356" s="396"/>
      <c r="K4356" s="432">
        <v>7729.63</v>
      </c>
      <c r="L4356" s="396" t="s">
        <v>147</v>
      </c>
    </row>
    <row r="4357" spans="1:13">
      <c r="A4357" s="396"/>
      <c r="B4357" s="396"/>
      <c r="C4357" s="396"/>
      <c r="D4357" s="396" t="s">
        <v>200</v>
      </c>
      <c r="E4357" s="397" t="s">
        <v>145</v>
      </c>
      <c r="F4357" s="429" t="s">
        <v>12718</v>
      </c>
      <c r="G4357" s="430">
        <v>104495</v>
      </c>
      <c r="H4357" s="431" t="s">
        <v>13815</v>
      </c>
      <c r="I4357" s="430" t="s">
        <v>146</v>
      </c>
      <c r="J4357" s="396"/>
      <c r="K4357" s="432">
        <v>0</v>
      </c>
      <c r="L4357" s="396" t="s">
        <v>147</v>
      </c>
    </row>
    <row r="4358" spans="1:13">
      <c r="A4358" s="396"/>
      <c r="B4358" s="396"/>
      <c r="C4358" s="396"/>
      <c r="D4358" s="396" t="s">
        <v>144</v>
      </c>
      <c r="E4358" s="397" t="s">
        <v>145</v>
      </c>
      <c r="F4358" s="429" t="s">
        <v>12718</v>
      </c>
      <c r="G4358" s="430">
        <v>104496</v>
      </c>
      <c r="H4358" s="431" t="s">
        <v>13816</v>
      </c>
      <c r="I4358" s="430" t="s">
        <v>146</v>
      </c>
      <c r="J4358" s="396"/>
      <c r="K4358" s="432">
        <v>0</v>
      </c>
      <c r="L4358" s="396" t="s">
        <v>147</v>
      </c>
    </row>
    <row r="4359" spans="1:13">
      <c r="A4359" s="396"/>
      <c r="B4359" s="396"/>
      <c r="C4359" s="396"/>
      <c r="D4359" s="396" t="s">
        <v>144</v>
      </c>
      <c r="E4359" s="397" t="s">
        <v>145</v>
      </c>
      <c r="F4359" s="429" t="s">
        <v>12718</v>
      </c>
      <c r="G4359" s="430">
        <v>104497</v>
      </c>
      <c r="H4359" s="431" t="s">
        <v>13817</v>
      </c>
      <c r="I4359" s="430" t="s">
        <v>146</v>
      </c>
      <c r="J4359" s="396"/>
      <c r="K4359" s="432">
        <v>9256.57</v>
      </c>
      <c r="L4359" s="396" t="s">
        <v>147</v>
      </c>
    </row>
    <row r="4360" spans="1:13">
      <c r="A4360" s="396"/>
      <c r="B4360" s="396"/>
      <c r="C4360" s="396"/>
      <c r="D4360" s="396" t="s">
        <v>200</v>
      </c>
      <c r="E4360" s="397" t="s">
        <v>145</v>
      </c>
      <c r="F4360" s="429" t="s">
        <v>12718</v>
      </c>
      <c r="G4360" s="430">
        <v>104498</v>
      </c>
      <c r="H4360" s="431" t="s">
        <v>13818</v>
      </c>
      <c r="I4360" s="430" t="s">
        <v>146</v>
      </c>
      <c r="J4360" s="396"/>
      <c r="K4360" s="432">
        <v>0</v>
      </c>
      <c r="L4360" s="396" t="s">
        <v>147</v>
      </c>
    </row>
    <row r="4361" spans="1:13">
      <c r="A4361" s="396"/>
      <c r="B4361" s="396"/>
      <c r="C4361" s="396"/>
      <c r="D4361" s="396" t="s">
        <v>144</v>
      </c>
      <c r="E4361" s="397" t="s">
        <v>145</v>
      </c>
      <c r="F4361" s="429" t="s">
        <v>12718</v>
      </c>
      <c r="G4361" s="430">
        <v>104499</v>
      </c>
      <c r="H4361" s="431" t="s">
        <v>13819</v>
      </c>
      <c r="I4361" s="430" t="s">
        <v>146</v>
      </c>
      <c r="J4361" s="396"/>
      <c r="K4361" s="432">
        <v>0</v>
      </c>
      <c r="L4361" s="396" t="s">
        <v>147</v>
      </c>
      <c r="M4361" s="395"/>
    </row>
    <row r="4362" spans="1:13">
      <c r="A4362" s="396"/>
      <c r="B4362" s="396"/>
      <c r="C4362" s="396"/>
      <c r="D4362" s="396" t="s">
        <v>144</v>
      </c>
      <c r="E4362" s="397" t="s">
        <v>145</v>
      </c>
      <c r="F4362" s="429" t="s">
        <v>12718</v>
      </c>
      <c r="G4362" s="430">
        <v>104515</v>
      </c>
      <c r="H4362" s="431" t="s">
        <v>1305</v>
      </c>
      <c r="I4362" s="430" t="s">
        <v>121</v>
      </c>
      <c r="J4362" s="396"/>
      <c r="K4362" s="432">
        <v>29.44</v>
      </c>
      <c r="L4362" s="396" t="s">
        <v>147</v>
      </c>
    </row>
    <row r="4363" spans="1:13">
      <c r="A4363" s="396"/>
      <c r="B4363" s="396"/>
      <c r="C4363" s="396"/>
      <c r="D4363" s="396" t="s">
        <v>200</v>
      </c>
      <c r="E4363" s="397" t="s">
        <v>145</v>
      </c>
      <c r="F4363" s="429" t="s">
        <v>12718</v>
      </c>
      <c r="G4363" s="430">
        <v>87430</v>
      </c>
      <c r="H4363" s="431" t="s">
        <v>4050</v>
      </c>
      <c r="I4363" s="430" t="s">
        <v>121</v>
      </c>
      <c r="J4363" s="396"/>
      <c r="K4363" s="432">
        <v>17.649999999999999</v>
      </c>
      <c r="L4363" s="396" t="s">
        <v>147</v>
      </c>
    </row>
    <row r="4364" spans="1:13">
      <c r="A4364" s="396"/>
      <c r="B4364" s="396"/>
      <c r="C4364" s="396"/>
      <c r="D4364" s="396" t="s">
        <v>144</v>
      </c>
      <c r="E4364" s="397" t="s">
        <v>145</v>
      </c>
      <c r="F4364" s="429" t="s">
        <v>12718</v>
      </c>
      <c r="G4364" s="430">
        <v>87433</v>
      </c>
      <c r="H4364" s="431" t="s">
        <v>4051</v>
      </c>
      <c r="I4364" s="430" t="s">
        <v>121</v>
      </c>
      <c r="J4364" s="396"/>
      <c r="K4364" s="432">
        <v>25.8</v>
      </c>
      <c r="L4364" s="396" t="s">
        <v>147</v>
      </c>
      <c r="M4364" s="395"/>
    </row>
    <row r="4365" spans="1:13">
      <c r="A4365" s="396"/>
      <c r="B4365" s="396"/>
      <c r="C4365" s="396"/>
      <c r="D4365" s="396" t="s">
        <v>144</v>
      </c>
      <c r="E4365" s="397" t="s">
        <v>145</v>
      </c>
      <c r="F4365" s="429" t="s">
        <v>12718</v>
      </c>
      <c r="G4365" s="430">
        <v>87436</v>
      </c>
      <c r="H4365" s="431" t="s">
        <v>4052</v>
      </c>
      <c r="I4365" s="430" t="s">
        <v>121</v>
      </c>
      <c r="J4365" s="396"/>
      <c r="K4365" s="432">
        <v>29.13</v>
      </c>
      <c r="L4365" s="396" t="s">
        <v>147</v>
      </c>
    </row>
    <row r="4366" spans="1:13">
      <c r="A4366" s="396"/>
      <c r="B4366" s="396"/>
      <c r="C4366" s="396"/>
      <c r="D4366" s="396" t="s">
        <v>200</v>
      </c>
      <c r="E4366" s="397" t="s">
        <v>145</v>
      </c>
      <c r="F4366" s="429" t="s">
        <v>12718</v>
      </c>
      <c r="G4366" s="430">
        <v>87439</v>
      </c>
      <c r="H4366" s="431" t="s">
        <v>4053</v>
      </c>
      <c r="I4366" s="430" t="s">
        <v>121</v>
      </c>
      <c r="J4366" s="396"/>
      <c r="K4366" s="432">
        <v>35.799999999999997</v>
      </c>
      <c r="L4366" s="396" t="s">
        <v>147</v>
      </c>
    </row>
    <row r="4367" spans="1:13">
      <c r="A4367" s="396"/>
      <c r="B4367" s="396"/>
      <c r="C4367" s="396"/>
      <c r="D4367" s="396" t="s">
        <v>144</v>
      </c>
      <c r="E4367" s="397" t="s">
        <v>145</v>
      </c>
      <c r="F4367" s="429" t="s">
        <v>12718</v>
      </c>
      <c r="G4367" s="430">
        <v>104633</v>
      </c>
      <c r="H4367" s="431" t="s">
        <v>4158</v>
      </c>
      <c r="I4367" s="430" t="s">
        <v>121</v>
      </c>
      <c r="J4367" s="396"/>
      <c r="K4367" s="432">
        <v>24.5</v>
      </c>
      <c r="L4367" s="396" t="s">
        <v>147</v>
      </c>
      <c r="M4367" s="395"/>
    </row>
    <row r="4368" spans="1:13">
      <c r="A4368" s="396"/>
      <c r="B4368" s="396"/>
      <c r="C4368" s="396"/>
      <c r="D4368" s="396" t="s">
        <v>144</v>
      </c>
      <c r="E4368" s="397" t="s">
        <v>145</v>
      </c>
      <c r="F4368" s="429" t="s">
        <v>12718</v>
      </c>
      <c r="G4368" s="430">
        <v>104634</v>
      </c>
      <c r="H4368" s="431" t="s">
        <v>4159</v>
      </c>
      <c r="I4368" s="430" t="s">
        <v>121</v>
      </c>
      <c r="J4368" s="396"/>
      <c r="K4368" s="432">
        <v>36.479999999999997</v>
      </c>
      <c r="L4368" s="396" t="s">
        <v>147</v>
      </c>
    </row>
    <row r="4369" spans="1:13">
      <c r="A4369" s="396"/>
      <c r="B4369" s="396"/>
      <c r="C4369" s="396"/>
      <c r="D4369" s="396" t="s">
        <v>200</v>
      </c>
      <c r="E4369" s="397" t="s">
        <v>145</v>
      </c>
      <c r="F4369" s="429" t="s">
        <v>12718</v>
      </c>
      <c r="G4369" s="430">
        <v>87418</v>
      </c>
      <c r="H4369" s="431" t="s">
        <v>4046</v>
      </c>
      <c r="I4369" s="430" t="s">
        <v>121</v>
      </c>
      <c r="J4369" s="396"/>
      <c r="K4369" s="432">
        <v>18.11</v>
      </c>
      <c r="L4369" s="396" t="s">
        <v>147</v>
      </c>
    </row>
    <row r="4370" spans="1:13">
      <c r="A4370" s="396"/>
      <c r="B4370" s="396"/>
      <c r="C4370" s="396"/>
      <c r="D4370" s="396" t="s">
        <v>144</v>
      </c>
      <c r="E4370" s="397" t="s">
        <v>145</v>
      </c>
      <c r="F4370" s="429" t="s">
        <v>12718</v>
      </c>
      <c r="G4370" s="430">
        <v>87421</v>
      </c>
      <c r="H4370" s="431" t="s">
        <v>4047</v>
      </c>
      <c r="I4370" s="430" t="s">
        <v>121</v>
      </c>
      <c r="J4370" s="396"/>
      <c r="K4370" s="432">
        <v>27.98</v>
      </c>
      <c r="L4370" s="396" t="s">
        <v>147</v>
      </c>
      <c r="M4370" s="395"/>
    </row>
    <row r="4371" spans="1:13">
      <c r="A4371" s="396"/>
      <c r="B4371" s="396"/>
      <c r="C4371" s="396"/>
      <c r="D4371" s="396" t="s">
        <v>144</v>
      </c>
      <c r="E4371" s="397" t="s">
        <v>145</v>
      </c>
      <c r="F4371" s="429" t="s">
        <v>12718</v>
      </c>
      <c r="G4371" s="430">
        <v>104628</v>
      </c>
      <c r="H4371" s="431" t="s">
        <v>4153</v>
      </c>
      <c r="I4371" s="430" t="s">
        <v>121</v>
      </c>
      <c r="J4371" s="396"/>
      <c r="K4371" s="432">
        <v>27.63</v>
      </c>
      <c r="L4371" s="396" t="s">
        <v>147</v>
      </c>
    </row>
    <row r="4372" spans="1:13">
      <c r="A4372" s="396"/>
      <c r="B4372" s="396"/>
      <c r="C4372" s="396"/>
      <c r="D4372" s="396" t="s">
        <v>200</v>
      </c>
      <c r="E4372" s="397" t="s">
        <v>145</v>
      </c>
      <c r="F4372" s="429" t="s">
        <v>12718</v>
      </c>
      <c r="G4372" s="430">
        <v>104631</v>
      </c>
      <c r="H4372" s="431" t="s">
        <v>4156</v>
      </c>
      <c r="I4372" s="430" t="s">
        <v>121</v>
      </c>
      <c r="J4372" s="396"/>
      <c r="K4372" s="432">
        <v>38.159999999999997</v>
      </c>
      <c r="L4372" s="396" t="s">
        <v>147</v>
      </c>
    </row>
    <row r="4373" spans="1:13">
      <c r="A4373" s="396"/>
      <c r="B4373" s="396"/>
      <c r="C4373" s="396"/>
      <c r="D4373" s="396" t="s">
        <v>144</v>
      </c>
      <c r="E4373" s="397" t="s">
        <v>145</v>
      </c>
      <c r="F4373" s="429" t="s">
        <v>12718</v>
      </c>
      <c r="G4373" s="430">
        <v>104627</v>
      </c>
      <c r="H4373" s="431" t="s">
        <v>4152</v>
      </c>
      <c r="I4373" s="430" t="s">
        <v>121</v>
      </c>
      <c r="J4373" s="396"/>
      <c r="K4373" s="432">
        <v>18.100000000000001</v>
      </c>
      <c r="L4373" s="396" t="s">
        <v>147</v>
      </c>
      <c r="M4373" s="395"/>
    </row>
    <row r="4374" spans="1:13">
      <c r="A4374" s="396"/>
      <c r="B4374" s="396"/>
      <c r="C4374" s="396"/>
      <c r="D4374" s="396" t="s">
        <v>144</v>
      </c>
      <c r="E4374" s="397" t="s">
        <v>145</v>
      </c>
      <c r="F4374" s="429" t="s">
        <v>12718</v>
      </c>
      <c r="G4374" s="430">
        <v>104630</v>
      </c>
      <c r="H4374" s="431" t="s">
        <v>4155</v>
      </c>
      <c r="I4374" s="430" t="s">
        <v>121</v>
      </c>
      <c r="J4374" s="396"/>
      <c r="K4374" s="432">
        <v>28.64</v>
      </c>
      <c r="L4374" s="396" t="s">
        <v>147</v>
      </c>
    </row>
    <row r="4375" spans="1:13">
      <c r="A4375" s="396"/>
      <c r="B4375" s="396"/>
      <c r="C4375" s="396"/>
      <c r="D4375" s="396" t="s">
        <v>200</v>
      </c>
      <c r="E4375" s="397" t="s">
        <v>145</v>
      </c>
      <c r="F4375" s="429" t="s">
        <v>12718</v>
      </c>
      <c r="G4375" s="430">
        <v>104629</v>
      </c>
      <c r="H4375" s="431" t="s">
        <v>4154</v>
      </c>
      <c r="I4375" s="430" t="s">
        <v>121</v>
      </c>
      <c r="J4375" s="396"/>
      <c r="K4375" s="432">
        <v>33.1</v>
      </c>
      <c r="L4375" s="396" t="s">
        <v>147</v>
      </c>
    </row>
    <row r="4376" spans="1:13">
      <c r="A4376" s="396"/>
      <c r="B4376" s="396"/>
      <c r="C4376" s="396"/>
      <c r="D4376" s="396" t="s">
        <v>144</v>
      </c>
      <c r="E4376" s="397" t="s">
        <v>145</v>
      </c>
      <c r="F4376" s="429" t="s">
        <v>12718</v>
      </c>
      <c r="G4376" s="430">
        <v>104632</v>
      </c>
      <c r="H4376" s="431" t="s">
        <v>4157</v>
      </c>
      <c r="I4376" s="430" t="s">
        <v>121</v>
      </c>
      <c r="J4376" s="396"/>
      <c r="K4376" s="432">
        <v>43.64</v>
      </c>
      <c r="L4376" s="396" t="s">
        <v>147</v>
      </c>
      <c r="M4376" s="395"/>
    </row>
    <row r="4377" spans="1:13">
      <c r="A4377" s="396"/>
      <c r="B4377" s="396"/>
      <c r="C4377" s="396"/>
      <c r="D4377" s="396" t="s">
        <v>144</v>
      </c>
      <c r="E4377" s="397" t="s">
        <v>145</v>
      </c>
      <c r="F4377" s="429" t="s">
        <v>12718</v>
      </c>
      <c r="G4377" s="430">
        <v>87412</v>
      </c>
      <c r="H4377" s="431" t="s">
        <v>4041</v>
      </c>
      <c r="I4377" s="430" t="s">
        <v>121</v>
      </c>
      <c r="J4377" s="396"/>
      <c r="K4377" s="432">
        <v>23.13</v>
      </c>
      <c r="L4377" s="396" t="s">
        <v>147</v>
      </c>
    </row>
    <row r="4378" spans="1:13">
      <c r="A4378" s="396"/>
      <c r="B4378" s="396"/>
      <c r="C4378" s="396"/>
      <c r="D4378" s="396" t="s">
        <v>200</v>
      </c>
      <c r="E4378" s="397" t="s">
        <v>145</v>
      </c>
      <c r="F4378" s="429" t="s">
        <v>12718</v>
      </c>
      <c r="G4378" s="430">
        <v>87415</v>
      </c>
      <c r="H4378" s="431" t="s">
        <v>4044</v>
      </c>
      <c r="I4378" s="430" t="s">
        <v>121</v>
      </c>
      <c r="J4378" s="396"/>
      <c r="K4378" s="432">
        <v>32.65</v>
      </c>
      <c r="L4378" s="396" t="s">
        <v>147</v>
      </c>
    </row>
    <row r="4379" spans="1:13">
      <c r="A4379" s="396"/>
      <c r="B4379" s="396"/>
      <c r="C4379" s="396"/>
      <c r="D4379" s="396" t="s">
        <v>144</v>
      </c>
      <c r="E4379" s="397" t="s">
        <v>145</v>
      </c>
      <c r="F4379" s="429" t="s">
        <v>12718</v>
      </c>
      <c r="G4379" s="430">
        <v>87411</v>
      </c>
      <c r="H4379" s="431" t="s">
        <v>4040</v>
      </c>
      <c r="I4379" s="430" t="s">
        <v>121</v>
      </c>
      <c r="J4379" s="396"/>
      <c r="K4379" s="432">
        <v>15.79</v>
      </c>
      <c r="L4379" s="396" t="s">
        <v>147</v>
      </c>
      <c r="M4379" s="395"/>
    </row>
    <row r="4380" spans="1:13">
      <c r="A4380" s="396"/>
      <c r="B4380" s="396"/>
      <c r="C4380" s="396"/>
      <c r="D4380" s="396" t="s">
        <v>144</v>
      </c>
      <c r="E4380" s="397" t="s">
        <v>145</v>
      </c>
      <c r="F4380" s="429" t="s">
        <v>12718</v>
      </c>
      <c r="G4380" s="430">
        <v>87414</v>
      </c>
      <c r="H4380" s="431" t="s">
        <v>4043</v>
      </c>
      <c r="I4380" s="430" t="s">
        <v>121</v>
      </c>
      <c r="J4380" s="396"/>
      <c r="K4380" s="432">
        <v>25.32</v>
      </c>
      <c r="L4380" s="396" t="s">
        <v>147</v>
      </c>
    </row>
    <row r="4381" spans="1:13">
      <c r="A4381" s="396"/>
      <c r="B4381" s="396"/>
      <c r="C4381" s="396"/>
      <c r="D4381" s="396" t="s">
        <v>200</v>
      </c>
      <c r="E4381" s="397" t="s">
        <v>145</v>
      </c>
      <c r="F4381" s="429" t="s">
        <v>12718</v>
      </c>
      <c r="G4381" s="430">
        <v>87413</v>
      </c>
      <c r="H4381" s="431" t="s">
        <v>4042</v>
      </c>
      <c r="I4381" s="430" t="s">
        <v>121</v>
      </c>
      <c r="J4381" s="396"/>
      <c r="K4381" s="432">
        <v>27.34</v>
      </c>
      <c r="L4381" s="396" t="s">
        <v>147</v>
      </c>
    </row>
    <row r="4382" spans="1:13">
      <c r="A4382" s="396"/>
      <c r="B4382" s="396"/>
      <c r="C4382" s="396"/>
      <c r="D4382" s="396" t="s">
        <v>144</v>
      </c>
      <c r="E4382" s="397" t="s">
        <v>145</v>
      </c>
      <c r="F4382" s="429" t="s">
        <v>12718</v>
      </c>
      <c r="G4382" s="430">
        <v>87416</v>
      </c>
      <c r="H4382" s="431" t="s">
        <v>4045</v>
      </c>
      <c r="I4382" s="430" t="s">
        <v>121</v>
      </c>
      <c r="J4382" s="396"/>
      <c r="K4382" s="432">
        <v>36.880000000000003</v>
      </c>
      <c r="L4382" s="396" t="s">
        <v>147</v>
      </c>
      <c r="M4382" s="395"/>
    </row>
    <row r="4383" spans="1:13">
      <c r="A4383" s="396"/>
      <c r="B4383" s="396"/>
      <c r="C4383" s="396"/>
      <c r="D4383" s="396" t="s">
        <v>144</v>
      </c>
      <c r="E4383" s="397" t="s">
        <v>145</v>
      </c>
      <c r="F4383" s="429" t="s">
        <v>12718</v>
      </c>
      <c r="G4383" s="430">
        <v>104635</v>
      </c>
      <c r="H4383" s="431" t="s">
        <v>4160</v>
      </c>
      <c r="I4383" s="430" t="s">
        <v>121</v>
      </c>
      <c r="J4383" s="396"/>
      <c r="K4383" s="432">
        <v>49.75</v>
      </c>
      <c r="L4383" s="396" t="s">
        <v>147</v>
      </c>
    </row>
    <row r="4384" spans="1:13">
      <c r="A4384" s="396"/>
      <c r="B4384" s="396"/>
      <c r="C4384" s="396"/>
      <c r="D4384" s="396" t="s">
        <v>200</v>
      </c>
      <c r="E4384" s="397" t="s">
        <v>145</v>
      </c>
      <c r="F4384" s="429" t="s">
        <v>12718</v>
      </c>
      <c r="G4384" s="430">
        <v>104636</v>
      </c>
      <c r="H4384" s="431" t="s">
        <v>4161</v>
      </c>
      <c r="I4384" s="430" t="s">
        <v>121</v>
      </c>
      <c r="J4384" s="396"/>
      <c r="K4384" s="432">
        <v>58.08</v>
      </c>
      <c r="L4384" s="396" t="s">
        <v>147</v>
      </c>
    </row>
    <row r="4385" spans="1:13">
      <c r="A4385" s="396"/>
      <c r="B4385" s="396"/>
      <c r="C4385" s="396"/>
      <c r="D4385" s="396" t="s">
        <v>144</v>
      </c>
      <c r="E4385" s="397" t="s">
        <v>145</v>
      </c>
      <c r="F4385" s="429" t="s">
        <v>12718</v>
      </c>
      <c r="G4385" s="430">
        <v>87424</v>
      </c>
      <c r="H4385" s="431" t="s">
        <v>4048</v>
      </c>
      <c r="I4385" s="430" t="s">
        <v>121</v>
      </c>
      <c r="J4385" s="396"/>
      <c r="K4385" s="432">
        <v>36.18</v>
      </c>
      <c r="L4385" s="396" t="s">
        <v>147</v>
      </c>
    </row>
    <row r="4386" spans="1:13">
      <c r="A4386" s="396"/>
      <c r="B4386" s="396"/>
      <c r="C4386" s="396"/>
      <c r="D4386" s="396" t="s">
        <v>144</v>
      </c>
      <c r="E4386" s="397" t="s">
        <v>145</v>
      </c>
      <c r="F4386" s="429" t="s">
        <v>12718</v>
      </c>
      <c r="G4386" s="430">
        <v>87427</v>
      </c>
      <c r="H4386" s="431" t="s">
        <v>4049</v>
      </c>
      <c r="I4386" s="430" t="s">
        <v>121</v>
      </c>
      <c r="J4386" s="396"/>
      <c r="K4386" s="432">
        <v>43.04</v>
      </c>
      <c r="L4386" s="396" t="s">
        <v>147</v>
      </c>
    </row>
    <row r="4387" spans="1:13">
      <c r="A4387" s="396"/>
      <c r="B4387" s="396"/>
      <c r="C4387" s="396"/>
      <c r="D4387" s="396" t="s">
        <v>200</v>
      </c>
      <c r="E4387" s="397" t="s">
        <v>145</v>
      </c>
      <c r="F4387" s="429" t="s">
        <v>12718</v>
      </c>
      <c r="G4387" s="430">
        <v>89998</v>
      </c>
      <c r="H4387" s="431" t="s">
        <v>1653</v>
      </c>
      <c r="I4387" s="430" t="s">
        <v>1156</v>
      </c>
      <c r="J4387" s="396"/>
      <c r="K4387" s="432">
        <v>9.16</v>
      </c>
      <c r="L4387" s="396" t="s">
        <v>147</v>
      </c>
    </row>
    <row r="4388" spans="1:13">
      <c r="A4388" s="396"/>
      <c r="B4388" s="396"/>
      <c r="C4388" s="396"/>
      <c r="D4388" s="396" t="s">
        <v>144</v>
      </c>
      <c r="E4388" s="397" t="s">
        <v>145</v>
      </c>
      <c r="F4388" s="429" t="s">
        <v>12718</v>
      </c>
      <c r="G4388" s="430">
        <v>102920</v>
      </c>
      <c r="H4388" s="431" t="s">
        <v>1720</v>
      </c>
      <c r="I4388" s="430" t="s">
        <v>1156</v>
      </c>
      <c r="J4388" s="396"/>
      <c r="K4388" s="432">
        <v>7.51</v>
      </c>
      <c r="L4388" s="396" t="s">
        <v>147</v>
      </c>
    </row>
    <row r="4389" spans="1:13">
      <c r="A4389" s="396"/>
      <c r="B4389" s="396"/>
      <c r="C4389" s="396"/>
      <c r="D4389" s="396" t="s">
        <v>144</v>
      </c>
      <c r="E4389" s="397" t="s">
        <v>145</v>
      </c>
      <c r="F4389" s="429" t="s">
        <v>12718</v>
      </c>
      <c r="G4389" s="430">
        <v>102923</v>
      </c>
      <c r="H4389" s="431" t="s">
        <v>1723</v>
      </c>
      <c r="I4389" s="430" t="s">
        <v>1156</v>
      </c>
      <c r="J4389" s="396"/>
      <c r="K4389" s="432">
        <v>7.04</v>
      </c>
      <c r="L4389" s="396" t="s">
        <v>147</v>
      </c>
    </row>
    <row r="4390" spans="1:13">
      <c r="A4390" s="396"/>
      <c r="B4390" s="396"/>
      <c r="C4390" s="396"/>
      <c r="D4390" s="396" t="s">
        <v>200</v>
      </c>
      <c r="E4390" s="397" t="s">
        <v>145</v>
      </c>
      <c r="F4390" s="429" t="s">
        <v>12718</v>
      </c>
      <c r="G4390" s="430">
        <v>90000</v>
      </c>
      <c r="H4390" s="431" t="s">
        <v>1655</v>
      </c>
      <c r="I4390" s="430" t="s">
        <v>1156</v>
      </c>
      <c r="J4390" s="396"/>
      <c r="K4390" s="432">
        <v>11.66</v>
      </c>
      <c r="L4390" s="396" t="s">
        <v>147</v>
      </c>
    </row>
    <row r="4391" spans="1:13">
      <c r="A4391" s="396"/>
      <c r="B4391" s="396"/>
      <c r="C4391" s="396"/>
      <c r="D4391" s="396" t="s">
        <v>144</v>
      </c>
      <c r="E4391" s="397" t="s">
        <v>145</v>
      </c>
      <c r="F4391" s="429" t="s">
        <v>12718</v>
      </c>
      <c r="G4391" s="430">
        <v>103088</v>
      </c>
      <c r="H4391" s="431" t="s">
        <v>1724</v>
      </c>
      <c r="I4391" s="430" t="s">
        <v>1156</v>
      </c>
      <c r="J4391" s="396"/>
      <c r="K4391" s="432">
        <v>9.11</v>
      </c>
      <c r="L4391" s="396" t="s">
        <v>147</v>
      </c>
      <c r="M4391" s="395"/>
    </row>
    <row r="4392" spans="1:13">
      <c r="A4392" s="396"/>
      <c r="B4392" s="396"/>
      <c r="C4392" s="396"/>
      <c r="D4392" s="396" t="s">
        <v>1819</v>
      </c>
      <c r="E4392" s="397" t="s">
        <v>145</v>
      </c>
      <c r="F4392" s="429" t="s">
        <v>13452</v>
      </c>
      <c r="G4392" s="430">
        <v>102922</v>
      </c>
      <c r="H4392" s="431" t="s">
        <v>1722</v>
      </c>
      <c r="I4392" s="430" t="s">
        <v>1156</v>
      </c>
      <c r="J4392" s="396"/>
      <c r="K4392" s="432">
        <v>8.02</v>
      </c>
      <c r="L4392" s="396" t="s">
        <v>147</v>
      </c>
    </row>
    <row r="4393" spans="1:13">
      <c r="A4393" s="396"/>
      <c r="B4393" s="396"/>
      <c r="C4393" s="396"/>
      <c r="D4393" s="396" t="s">
        <v>1819</v>
      </c>
      <c r="E4393" s="397" t="s">
        <v>145</v>
      </c>
      <c r="F4393" s="429" t="s">
        <v>13452</v>
      </c>
      <c r="G4393" s="430">
        <v>89999</v>
      </c>
      <c r="H4393" s="431" t="s">
        <v>1654</v>
      </c>
      <c r="I4393" s="430" t="s">
        <v>1156</v>
      </c>
      <c r="J4393" s="396"/>
      <c r="K4393" s="432">
        <v>14.55</v>
      </c>
      <c r="L4393" s="396" t="s">
        <v>147</v>
      </c>
    </row>
    <row r="4394" spans="1:13">
      <c r="A4394" s="396"/>
      <c r="B4394" s="396"/>
      <c r="C4394" s="396"/>
      <c r="D4394" s="396" t="s">
        <v>1819</v>
      </c>
      <c r="E4394" s="397" t="s">
        <v>145</v>
      </c>
      <c r="F4394" s="429" t="s">
        <v>13452</v>
      </c>
      <c r="G4394" s="430">
        <v>89996</v>
      </c>
      <c r="H4394" s="431" t="s">
        <v>1651</v>
      </c>
      <c r="I4394" s="430" t="s">
        <v>1156</v>
      </c>
      <c r="J4394" s="396"/>
      <c r="K4394" s="432">
        <v>9.64</v>
      </c>
      <c r="L4394" s="396" t="s">
        <v>147</v>
      </c>
    </row>
    <row r="4395" spans="1:13">
      <c r="A4395" s="396"/>
      <c r="B4395" s="396"/>
      <c r="C4395" s="396"/>
      <c r="D4395" s="396" t="s">
        <v>1819</v>
      </c>
      <c r="E4395" s="397" t="s">
        <v>145</v>
      </c>
      <c r="F4395" s="429" t="s">
        <v>13452</v>
      </c>
      <c r="G4395" s="430">
        <v>89997</v>
      </c>
      <c r="H4395" s="431" t="s">
        <v>1652</v>
      </c>
      <c r="I4395" s="430" t="s">
        <v>1156</v>
      </c>
      <c r="J4395" s="396"/>
      <c r="K4395" s="432">
        <v>7.82</v>
      </c>
      <c r="L4395" s="396" t="s">
        <v>147</v>
      </c>
    </row>
    <row r="4396" spans="1:13">
      <c r="A4396" s="396"/>
      <c r="B4396" s="396"/>
      <c r="C4396" s="396"/>
      <c r="D4396" s="396" t="s">
        <v>1819</v>
      </c>
      <c r="E4396" s="397" t="s">
        <v>145</v>
      </c>
      <c r="F4396" s="429" t="s">
        <v>13452</v>
      </c>
      <c r="G4396" s="430">
        <v>102921</v>
      </c>
      <c r="H4396" s="431" t="s">
        <v>1721</v>
      </c>
      <c r="I4396" s="430" t="s">
        <v>1156</v>
      </c>
      <c r="J4396" s="396"/>
      <c r="K4396" s="432">
        <v>7.23</v>
      </c>
      <c r="L4396" s="396" t="s">
        <v>147</v>
      </c>
    </row>
    <row r="4397" spans="1:13">
      <c r="A4397" s="396"/>
      <c r="B4397" s="396"/>
      <c r="C4397" s="396"/>
      <c r="D4397" s="396" t="s">
        <v>1819</v>
      </c>
      <c r="E4397" s="397" t="s">
        <v>145</v>
      </c>
      <c r="F4397" s="429" t="s">
        <v>13452</v>
      </c>
      <c r="G4397" s="430">
        <v>90278</v>
      </c>
      <c r="H4397" s="431" t="s">
        <v>1737</v>
      </c>
      <c r="I4397" s="430" t="s">
        <v>1164</v>
      </c>
      <c r="J4397" s="396"/>
      <c r="K4397" s="432">
        <v>536.05999999999995</v>
      </c>
      <c r="L4397" s="396" t="s">
        <v>147</v>
      </c>
    </row>
    <row r="4398" spans="1:13">
      <c r="A4398" s="396"/>
      <c r="B4398" s="396"/>
      <c r="C4398" s="396"/>
      <c r="D4398" s="396" t="s">
        <v>1819</v>
      </c>
      <c r="E4398" s="397" t="s">
        <v>145</v>
      </c>
      <c r="F4398" s="429" t="s">
        <v>13452</v>
      </c>
      <c r="G4398" s="430">
        <v>90282</v>
      </c>
      <c r="H4398" s="431" t="s">
        <v>1741</v>
      </c>
      <c r="I4398" s="430" t="s">
        <v>1164</v>
      </c>
      <c r="J4398" s="396"/>
      <c r="K4398" s="432">
        <v>525.47</v>
      </c>
      <c r="L4398" s="396" t="s">
        <v>147</v>
      </c>
    </row>
    <row r="4399" spans="1:13">
      <c r="A4399" s="396"/>
      <c r="B4399" s="396"/>
      <c r="C4399" s="396"/>
      <c r="D4399" s="396" t="s">
        <v>2001</v>
      </c>
      <c r="E4399" s="397" t="s">
        <v>145</v>
      </c>
      <c r="F4399" s="429" t="s">
        <v>13332</v>
      </c>
      <c r="G4399" s="430">
        <v>90279</v>
      </c>
      <c r="H4399" s="431" t="s">
        <v>1738</v>
      </c>
      <c r="I4399" s="430" t="s">
        <v>1164</v>
      </c>
      <c r="J4399" s="396"/>
      <c r="K4399" s="432">
        <v>589.92999999999995</v>
      </c>
      <c r="L4399" s="396" t="s">
        <v>147</v>
      </c>
    </row>
    <row r="4400" spans="1:13">
      <c r="A4400" s="396"/>
      <c r="B4400" s="396"/>
      <c r="C4400" s="396"/>
      <c r="D4400" s="396" t="s">
        <v>2001</v>
      </c>
      <c r="E4400" s="397" t="s">
        <v>145</v>
      </c>
      <c r="F4400" s="429" t="s">
        <v>13332</v>
      </c>
      <c r="G4400" s="430">
        <v>90283</v>
      </c>
      <c r="H4400" s="431" t="s">
        <v>1742</v>
      </c>
      <c r="I4400" s="430" t="s">
        <v>1164</v>
      </c>
      <c r="J4400" s="396"/>
      <c r="K4400" s="432">
        <v>579.86</v>
      </c>
      <c r="L4400" s="396" t="s">
        <v>147</v>
      </c>
    </row>
    <row r="4401" spans="1:12">
      <c r="A4401" s="396"/>
      <c r="B4401" s="396"/>
      <c r="C4401" s="396"/>
      <c r="D4401" s="396" t="s">
        <v>2001</v>
      </c>
      <c r="E4401" s="397" t="s">
        <v>145</v>
      </c>
      <c r="F4401" s="429" t="s">
        <v>13332</v>
      </c>
      <c r="G4401" s="430">
        <v>90280</v>
      </c>
      <c r="H4401" s="431" t="s">
        <v>1739</v>
      </c>
      <c r="I4401" s="430" t="s">
        <v>1164</v>
      </c>
      <c r="J4401" s="396"/>
      <c r="K4401" s="432">
        <v>653.34</v>
      </c>
      <c r="L4401" s="396" t="s">
        <v>147</v>
      </c>
    </row>
    <row r="4402" spans="1:12">
      <c r="A4402" s="396"/>
      <c r="B4402" s="396"/>
      <c r="C4402" s="396"/>
      <c r="D4402" s="396" t="s">
        <v>2001</v>
      </c>
      <c r="E4402" s="397" t="s">
        <v>145</v>
      </c>
      <c r="F4402" s="429" t="s">
        <v>13332</v>
      </c>
      <c r="G4402" s="430">
        <v>90284</v>
      </c>
      <c r="H4402" s="431" t="s">
        <v>1743</v>
      </c>
      <c r="I4402" s="430" t="s">
        <v>1164</v>
      </c>
      <c r="J4402" s="396"/>
      <c r="K4402" s="432">
        <v>648.1</v>
      </c>
      <c r="L4402" s="396" t="s">
        <v>147</v>
      </c>
    </row>
    <row r="4403" spans="1:12">
      <c r="A4403" s="396"/>
      <c r="B4403" s="396"/>
      <c r="C4403" s="396"/>
      <c r="D4403" s="396" t="s">
        <v>2001</v>
      </c>
      <c r="E4403" s="397" t="s">
        <v>145</v>
      </c>
      <c r="F4403" s="429" t="s">
        <v>13332</v>
      </c>
      <c r="G4403" s="430">
        <v>90281</v>
      </c>
      <c r="H4403" s="431" t="s">
        <v>1740</v>
      </c>
      <c r="I4403" s="430" t="s">
        <v>1164</v>
      </c>
      <c r="J4403" s="396"/>
      <c r="K4403" s="432">
        <v>759.69</v>
      </c>
      <c r="L4403" s="396" t="s">
        <v>147</v>
      </c>
    </row>
    <row r="4404" spans="1:12">
      <c r="A4404" s="396"/>
      <c r="B4404" s="396"/>
      <c r="C4404" s="396"/>
      <c r="D4404" s="396" t="s">
        <v>2001</v>
      </c>
      <c r="E4404" s="397" t="s">
        <v>145</v>
      </c>
      <c r="F4404" s="429" t="s">
        <v>13332</v>
      </c>
      <c r="G4404" s="430">
        <v>90285</v>
      </c>
      <c r="H4404" s="431" t="s">
        <v>1744</v>
      </c>
      <c r="I4404" s="430" t="s">
        <v>1164</v>
      </c>
      <c r="J4404" s="396"/>
      <c r="K4404" s="432">
        <v>761.78</v>
      </c>
      <c r="L4404" s="396" t="s">
        <v>147</v>
      </c>
    </row>
    <row r="4405" spans="1:12">
      <c r="A4405" s="396"/>
      <c r="B4405" s="396"/>
      <c r="C4405" s="396"/>
      <c r="D4405" s="396" t="s">
        <v>2001</v>
      </c>
      <c r="E4405" s="397" t="s">
        <v>145</v>
      </c>
      <c r="F4405" s="429" t="s">
        <v>13332</v>
      </c>
      <c r="G4405" s="430">
        <v>89994</v>
      </c>
      <c r="H4405" s="431" t="s">
        <v>1735</v>
      </c>
      <c r="I4405" s="430" t="s">
        <v>1164</v>
      </c>
      <c r="J4405" s="396"/>
      <c r="K4405" s="432">
        <v>892.37</v>
      </c>
      <c r="L4405" s="396" t="s">
        <v>147</v>
      </c>
    </row>
    <row r="4406" spans="1:12">
      <c r="A4406" s="396"/>
      <c r="B4406" s="396"/>
      <c r="C4406" s="396"/>
      <c r="D4406" s="396" t="s">
        <v>2001</v>
      </c>
      <c r="E4406" s="397" t="s">
        <v>145</v>
      </c>
      <c r="F4406" s="429" t="s">
        <v>13332</v>
      </c>
      <c r="G4406" s="430">
        <v>89995</v>
      </c>
      <c r="H4406" s="431" t="s">
        <v>1736</v>
      </c>
      <c r="I4406" s="430" t="s">
        <v>1164</v>
      </c>
      <c r="J4406" s="396"/>
      <c r="K4406" s="432">
        <v>989.16</v>
      </c>
      <c r="L4406" s="396" t="s">
        <v>147</v>
      </c>
    </row>
    <row r="4407" spans="1:12">
      <c r="A4407" s="396"/>
      <c r="B4407" s="396"/>
      <c r="C4407" s="396"/>
      <c r="D4407" s="396" t="s">
        <v>2001</v>
      </c>
      <c r="E4407" s="397" t="s">
        <v>145</v>
      </c>
      <c r="F4407" s="429" t="s">
        <v>13332</v>
      </c>
      <c r="G4407" s="430">
        <v>89993</v>
      </c>
      <c r="H4407" s="431" t="s">
        <v>1734</v>
      </c>
      <c r="I4407" s="430" t="s">
        <v>1164</v>
      </c>
      <c r="J4407" s="396"/>
      <c r="K4407" s="432">
        <v>1022.42</v>
      </c>
      <c r="L4407" s="396" t="s">
        <v>147</v>
      </c>
    </row>
    <row r="4408" spans="1:12">
      <c r="A4408" s="396"/>
      <c r="B4408" s="396"/>
      <c r="C4408" s="396"/>
      <c r="D4408" s="396" t="s">
        <v>2001</v>
      </c>
      <c r="E4408" s="397" t="s">
        <v>145</v>
      </c>
      <c r="F4408" s="429" t="s">
        <v>13332</v>
      </c>
      <c r="G4408" s="430">
        <v>106212</v>
      </c>
      <c r="H4408" s="431" t="s">
        <v>16218</v>
      </c>
      <c r="I4408" s="430" t="s">
        <v>146</v>
      </c>
      <c r="J4408" s="396"/>
      <c r="K4408" s="432">
        <v>0</v>
      </c>
      <c r="L4408" s="396" t="s">
        <v>147</v>
      </c>
    </row>
    <row r="4409" spans="1:12">
      <c r="A4409" s="396"/>
      <c r="B4409" s="396"/>
      <c r="C4409" s="396"/>
      <c r="D4409" s="396" t="s">
        <v>2001</v>
      </c>
      <c r="E4409" s="397" t="s">
        <v>145</v>
      </c>
      <c r="F4409" s="429" t="s">
        <v>13332</v>
      </c>
      <c r="G4409" s="430">
        <v>106216</v>
      </c>
      <c r="H4409" s="431" t="s">
        <v>16219</v>
      </c>
      <c r="I4409" s="430" t="s">
        <v>146</v>
      </c>
      <c r="J4409" s="396"/>
      <c r="K4409" s="432">
        <v>0</v>
      </c>
      <c r="L4409" s="396" t="s">
        <v>147</v>
      </c>
    </row>
    <row r="4410" spans="1:12">
      <c r="A4410" s="396"/>
      <c r="B4410" s="396"/>
      <c r="C4410" s="396"/>
      <c r="D4410" s="396" t="s">
        <v>2001</v>
      </c>
      <c r="E4410" s="397" t="s">
        <v>145</v>
      </c>
      <c r="F4410" s="429" t="s">
        <v>13332</v>
      </c>
      <c r="G4410" s="430">
        <v>99860</v>
      </c>
      <c r="H4410" s="431" t="s">
        <v>16220</v>
      </c>
      <c r="I4410" s="430" t="s">
        <v>146</v>
      </c>
      <c r="J4410" s="396"/>
      <c r="K4410" s="432">
        <v>0</v>
      </c>
      <c r="L4410" s="396" t="s">
        <v>147</v>
      </c>
    </row>
    <row r="4411" spans="1:12">
      <c r="A4411" s="396"/>
      <c r="B4411" s="396"/>
      <c r="C4411" s="396"/>
      <c r="D4411" s="396" t="s">
        <v>1907</v>
      </c>
      <c r="E4411" s="397" t="s">
        <v>145</v>
      </c>
      <c r="F4411" s="429" t="s">
        <v>12975</v>
      </c>
      <c r="G4411" s="430">
        <v>99858</v>
      </c>
      <c r="H4411" s="431" t="s">
        <v>16221</v>
      </c>
      <c r="I4411" s="430" t="s">
        <v>146</v>
      </c>
      <c r="J4411" s="396"/>
      <c r="K4411" s="432">
        <v>0</v>
      </c>
      <c r="L4411" s="396" t="s">
        <v>147</v>
      </c>
    </row>
    <row r="4412" spans="1:12">
      <c r="A4412" s="396"/>
      <c r="B4412" s="396"/>
      <c r="C4412" s="396"/>
      <c r="D4412" s="396" t="s">
        <v>543</v>
      </c>
      <c r="E4412" s="397" t="s">
        <v>145</v>
      </c>
      <c r="F4412" s="429" t="s">
        <v>12976</v>
      </c>
      <c r="G4412" s="430">
        <v>99859</v>
      </c>
      <c r="H4412" s="431" t="s">
        <v>16222</v>
      </c>
      <c r="I4412" s="430" t="s">
        <v>146</v>
      </c>
      <c r="J4412" s="396"/>
      <c r="K4412" s="432">
        <v>0</v>
      </c>
      <c r="L4412" s="396" t="s">
        <v>147</v>
      </c>
    </row>
    <row r="4413" spans="1:12">
      <c r="A4413" s="396"/>
      <c r="B4413" s="396"/>
      <c r="C4413" s="396"/>
      <c r="D4413" s="396" t="s">
        <v>543</v>
      </c>
      <c r="E4413" s="397" t="s">
        <v>145</v>
      </c>
      <c r="F4413" s="429" t="s">
        <v>12976</v>
      </c>
      <c r="G4413" s="430">
        <v>106211</v>
      </c>
      <c r="H4413" s="431" t="s">
        <v>16223</v>
      </c>
      <c r="I4413" s="430" t="s">
        <v>146</v>
      </c>
      <c r="J4413" s="396"/>
      <c r="K4413" s="432">
        <v>0</v>
      </c>
      <c r="L4413" s="396" t="s">
        <v>147</v>
      </c>
    </row>
    <row r="4414" spans="1:12">
      <c r="A4414" s="396"/>
      <c r="B4414" s="396"/>
      <c r="C4414" s="396"/>
      <c r="D4414" s="396" t="s">
        <v>4432</v>
      </c>
      <c r="E4414" s="397" t="s">
        <v>145</v>
      </c>
      <c r="F4414" s="429" t="s">
        <v>13086</v>
      </c>
      <c r="G4414" s="430">
        <v>106215</v>
      </c>
      <c r="H4414" s="431" t="s">
        <v>16224</v>
      </c>
      <c r="I4414" s="430" t="s">
        <v>146</v>
      </c>
      <c r="J4414" s="396"/>
      <c r="K4414" s="432">
        <v>0</v>
      </c>
      <c r="L4414" s="396" t="s">
        <v>4588</v>
      </c>
    </row>
    <row r="4415" spans="1:12">
      <c r="A4415" s="396"/>
      <c r="B4415" s="396"/>
      <c r="C4415" s="396"/>
      <c r="D4415" s="396" t="s">
        <v>4432</v>
      </c>
      <c r="E4415" s="397" t="s">
        <v>145</v>
      </c>
      <c r="F4415" s="429" t="s">
        <v>13086</v>
      </c>
      <c r="G4415" s="430">
        <v>99857</v>
      </c>
      <c r="H4415" s="431" t="s">
        <v>16225</v>
      </c>
      <c r="I4415" s="430" t="s">
        <v>146</v>
      </c>
      <c r="J4415" s="396"/>
      <c r="K4415" s="432">
        <v>59.04</v>
      </c>
      <c r="L4415" s="396" t="s">
        <v>4588</v>
      </c>
    </row>
    <row r="4416" spans="1:12">
      <c r="A4416" s="396"/>
      <c r="B4416" s="396"/>
      <c r="C4416" s="396"/>
      <c r="D4416" s="396" t="s">
        <v>4432</v>
      </c>
      <c r="E4416" s="397" t="s">
        <v>145</v>
      </c>
      <c r="F4416" s="429" t="s">
        <v>13086</v>
      </c>
      <c r="G4416" s="430">
        <v>99855</v>
      </c>
      <c r="H4416" s="431" t="s">
        <v>16226</v>
      </c>
      <c r="I4416" s="430" t="s">
        <v>146</v>
      </c>
      <c r="J4416" s="396"/>
      <c r="K4416" s="432">
        <v>87.74</v>
      </c>
      <c r="L4416" s="396" t="s">
        <v>4588</v>
      </c>
    </row>
    <row r="4417" spans="1:12">
      <c r="A4417" s="396"/>
      <c r="B4417" s="396"/>
      <c r="C4417" s="396"/>
      <c r="D4417" s="396" t="s">
        <v>4432</v>
      </c>
      <c r="E4417" s="397" t="s">
        <v>145</v>
      </c>
      <c r="F4417" s="429" t="s">
        <v>13086</v>
      </c>
      <c r="G4417" s="430">
        <v>99856</v>
      </c>
      <c r="H4417" s="431" t="s">
        <v>16227</v>
      </c>
      <c r="I4417" s="430" t="s">
        <v>146</v>
      </c>
      <c r="J4417" s="396"/>
      <c r="K4417" s="432">
        <v>0</v>
      </c>
      <c r="L4417" s="396" t="s">
        <v>4588</v>
      </c>
    </row>
    <row r="4418" spans="1:12">
      <c r="A4418" s="396"/>
      <c r="B4418" s="396"/>
      <c r="C4418" s="396"/>
      <c r="D4418" s="396" t="s">
        <v>144</v>
      </c>
      <c r="E4418" s="397" t="s">
        <v>145</v>
      </c>
      <c r="F4418" s="429" t="s">
        <v>12718</v>
      </c>
      <c r="G4418" s="430">
        <v>106210</v>
      </c>
      <c r="H4418" s="431" t="s">
        <v>16228</v>
      </c>
      <c r="I4418" s="430" t="s">
        <v>146</v>
      </c>
      <c r="J4418" s="396"/>
      <c r="K4418" s="432">
        <v>0</v>
      </c>
      <c r="L4418" s="396" t="s">
        <v>147</v>
      </c>
    </row>
    <row r="4419" spans="1:12">
      <c r="A4419" s="396"/>
      <c r="B4419" s="396"/>
      <c r="C4419" s="396"/>
      <c r="D4419" s="396" t="s">
        <v>200</v>
      </c>
      <c r="E4419" s="397" t="s">
        <v>145</v>
      </c>
      <c r="F4419" s="429" t="s">
        <v>12718</v>
      </c>
      <c r="G4419" s="430">
        <v>106214</v>
      </c>
      <c r="H4419" s="431" t="s">
        <v>16229</v>
      </c>
      <c r="I4419" s="430" t="s">
        <v>146</v>
      </c>
      <c r="J4419" s="396"/>
      <c r="K4419" s="432">
        <v>0</v>
      </c>
      <c r="L4419" s="396" t="s">
        <v>147</v>
      </c>
    </row>
    <row r="4420" spans="1:12">
      <c r="A4420" s="396"/>
      <c r="B4420" s="396"/>
      <c r="C4420" s="396"/>
      <c r="D4420" s="396" t="s">
        <v>144</v>
      </c>
      <c r="E4420" s="397" t="s">
        <v>145</v>
      </c>
      <c r="F4420" s="429" t="s">
        <v>12718</v>
      </c>
      <c r="G4420" s="430">
        <v>99862</v>
      </c>
      <c r="H4420" s="431" t="s">
        <v>16230</v>
      </c>
      <c r="I4420" s="430" t="s">
        <v>121</v>
      </c>
      <c r="J4420" s="396"/>
      <c r="K4420" s="432">
        <v>407.53</v>
      </c>
      <c r="L4420" s="396" t="s">
        <v>147</v>
      </c>
    </row>
    <row r="4421" spans="1:12">
      <c r="A4421" s="396"/>
      <c r="B4421" s="396"/>
      <c r="C4421" s="396"/>
      <c r="D4421" s="396" t="s">
        <v>144</v>
      </c>
      <c r="E4421" s="397" t="s">
        <v>145</v>
      </c>
      <c r="F4421" s="429" t="s">
        <v>12718</v>
      </c>
      <c r="G4421" s="430">
        <v>99861</v>
      </c>
      <c r="H4421" s="431" t="s">
        <v>16231</v>
      </c>
      <c r="I4421" s="430" t="s">
        <v>121</v>
      </c>
      <c r="J4421" s="396"/>
      <c r="K4421" s="432">
        <v>458.54</v>
      </c>
      <c r="L4421" s="396" t="s">
        <v>147</v>
      </c>
    </row>
    <row r="4422" spans="1:12">
      <c r="A4422" s="396"/>
      <c r="B4422" s="396"/>
      <c r="C4422" s="396"/>
      <c r="D4422" s="396" t="s">
        <v>200</v>
      </c>
      <c r="E4422" s="397" t="s">
        <v>145</v>
      </c>
      <c r="F4422" s="429" t="s">
        <v>12718</v>
      </c>
      <c r="G4422" s="430">
        <v>106213</v>
      </c>
      <c r="H4422" s="431" t="s">
        <v>16232</v>
      </c>
      <c r="I4422" s="430" t="s">
        <v>146</v>
      </c>
      <c r="J4422" s="396"/>
      <c r="K4422" s="432">
        <v>408.38</v>
      </c>
      <c r="L4422" s="396" t="s">
        <v>147</v>
      </c>
    </row>
    <row r="4423" spans="1:12">
      <c r="A4423" s="396"/>
      <c r="B4423" s="396"/>
      <c r="C4423" s="396"/>
      <c r="D4423" s="396" t="s">
        <v>4432</v>
      </c>
      <c r="E4423" s="397" t="s">
        <v>145</v>
      </c>
      <c r="F4423" s="429" t="s">
        <v>13083</v>
      </c>
      <c r="G4423" s="430">
        <v>106220</v>
      </c>
      <c r="H4423" s="431" t="s">
        <v>16233</v>
      </c>
      <c r="I4423" s="430" t="s">
        <v>146</v>
      </c>
      <c r="J4423" s="396"/>
      <c r="K4423" s="432">
        <v>0</v>
      </c>
      <c r="L4423" s="396" t="s">
        <v>4588</v>
      </c>
    </row>
    <row r="4424" spans="1:12">
      <c r="A4424" s="396"/>
      <c r="B4424" s="396"/>
      <c r="C4424" s="396"/>
      <c r="D4424" s="396" t="s">
        <v>4432</v>
      </c>
      <c r="E4424" s="397" t="s">
        <v>145</v>
      </c>
      <c r="F4424" s="429" t="s">
        <v>13083</v>
      </c>
      <c r="G4424" s="430">
        <v>106221</v>
      </c>
      <c r="H4424" s="431" t="s">
        <v>16234</v>
      </c>
      <c r="I4424" s="430" t="s">
        <v>146</v>
      </c>
      <c r="J4424" s="396"/>
      <c r="K4424" s="432">
        <v>0</v>
      </c>
      <c r="L4424" s="396" t="s">
        <v>4588</v>
      </c>
    </row>
    <row r="4425" spans="1:12">
      <c r="A4425" s="396"/>
      <c r="B4425" s="396"/>
      <c r="C4425" s="396"/>
      <c r="D4425" s="396" t="s">
        <v>4432</v>
      </c>
      <c r="E4425" s="397" t="s">
        <v>145</v>
      </c>
      <c r="F4425" s="429" t="s">
        <v>13083</v>
      </c>
      <c r="G4425" s="430">
        <v>99853</v>
      </c>
      <c r="H4425" s="431" t="s">
        <v>16235</v>
      </c>
      <c r="I4425" s="430" t="s">
        <v>146</v>
      </c>
      <c r="J4425" s="396"/>
      <c r="K4425" s="432">
        <v>0</v>
      </c>
      <c r="L4425" s="396" t="s">
        <v>4588</v>
      </c>
    </row>
    <row r="4426" spans="1:12">
      <c r="A4426" s="396"/>
      <c r="B4426" s="396"/>
      <c r="C4426" s="396"/>
      <c r="D4426" s="396" t="s">
        <v>4432</v>
      </c>
      <c r="E4426" s="397" t="s">
        <v>145</v>
      </c>
      <c r="F4426" s="429" t="s">
        <v>13083</v>
      </c>
      <c r="G4426" s="430">
        <v>99851</v>
      </c>
      <c r="H4426" s="431" t="s">
        <v>16236</v>
      </c>
      <c r="I4426" s="430" t="s">
        <v>146</v>
      </c>
      <c r="J4426" s="396"/>
      <c r="K4426" s="432">
        <v>0</v>
      </c>
      <c r="L4426" s="396" t="s">
        <v>4588</v>
      </c>
    </row>
    <row r="4427" spans="1:12">
      <c r="A4427" s="396"/>
      <c r="B4427" s="396"/>
      <c r="C4427" s="396"/>
      <c r="D4427" s="396" t="s">
        <v>4432</v>
      </c>
      <c r="E4427" s="397" t="s">
        <v>145</v>
      </c>
      <c r="F4427" s="429" t="s">
        <v>13083</v>
      </c>
      <c r="G4427" s="430">
        <v>99854</v>
      </c>
      <c r="H4427" s="431" t="s">
        <v>16237</v>
      </c>
      <c r="I4427" s="430" t="s">
        <v>146</v>
      </c>
      <c r="J4427" s="396"/>
      <c r="K4427" s="432">
        <v>0</v>
      </c>
      <c r="L4427" s="396" t="s">
        <v>4588</v>
      </c>
    </row>
    <row r="4428" spans="1:12">
      <c r="A4428" s="396"/>
      <c r="B4428" s="396"/>
      <c r="C4428" s="396"/>
      <c r="D4428" s="396" t="s">
        <v>4432</v>
      </c>
      <c r="E4428" s="397" t="s">
        <v>145</v>
      </c>
      <c r="F4428" s="429" t="s">
        <v>13083</v>
      </c>
      <c r="G4428" s="430">
        <v>99852</v>
      </c>
      <c r="H4428" s="431" t="s">
        <v>16238</v>
      </c>
      <c r="I4428" s="430" t="s">
        <v>146</v>
      </c>
      <c r="J4428" s="396"/>
      <c r="K4428" s="432">
        <v>0</v>
      </c>
      <c r="L4428" s="396" t="s">
        <v>4588</v>
      </c>
    </row>
    <row r="4429" spans="1:12">
      <c r="A4429" s="396"/>
      <c r="B4429" s="396"/>
      <c r="C4429" s="396"/>
      <c r="D4429" s="396" t="s">
        <v>4432</v>
      </c>
      <c r="E4429" s="397" t="s">
        <v>145</v>
      </c>
      <c r="F4429" s="429" t="s">
        <v>13083</v>
      </c>
      <c r="G4429" s="430">
        <v>99844</v>
      </c>
      <c r="H4429" s="431" t="s">
        <v>16239</v>
      </c>
      <c r="I4429" s="430" t="s">
        <v>146</v>
      </c>
      <c r="J4429" s="396"/>
      <c r="K4429" s="432">
        <v>0</v>
      </c>
      <c r="L4429" s="396" t="s">
        <v>4588</v>
      </c>
    </row>
    <row r="4430" spans="1:12">
      <c r="A4430" s="396"/>
      <c r="B4430" s="396"/>
      <c r="C4430" s="396"/>
      <c r="D4430" s="396" t="s">
        <v>543</v>
      </c>
      <c r="E4430" s="397" t="s">
        <v>145</v>
      </c>
      <c r="F4430" s="429" t="s">
        <v>13083</v>
      </c>
      <c r="G4430" s="430">
        <v>99842</v>
      </c>
      <c r="H4430" s="431" t="s">
        <v>16240</v>
      </c>
      <c r="I4430" s="430" t="s">
        <v>146</v>
      </c>
      <c r="J4430" s="396"/>
      <c r="K4430" s="432">
        <v>473.7</v>
      </c>
      <c r="L4430" s="396" t="s">
        <v>147</v>
      </c>
    </row>
    <row r="4431" spans="1:12">
      <c r="A4431" s="396"/>
      <c r="B4431" s="396"/>
      <c r="C4431" s="396"/>
      <c r="D4431" s="396" t="s">
        <v>4559</v>
      </c>
      <c r="E4431" s="397" t="s">
        <v>145</v>
      </c>
      <c r="F4431" s="429" t="s">
        <v>13083</v>
      </c>
      <c r="G4431" s="430">
        <v>99845</v>
      </c>
      <c r="H4431" s="431" t="s">
        <v>16241</v>
      </c>
      <c r="I4431" s="430" t="s">
        <v>146</v>
      </c>
      <c r="J4431" s="396"/>
      <c r="K4431" s="432">
        <v>0</v>
      </c>
      <c r="L4431" s="396" t="s">
        <v>147</v>
      </c>
    </row>
    <row r="4432" spans="1:12">
      <c r="A4432" s="396"/>
      <c r="B4432" s="396"/>
      <c r="C4432" s="396"/>
      <c r="D4432" s="396" t="s">
        <v>4559</v>
      </c>
      <c r="E4432" s="397" t="s">
        <v>145</v>
      </c>
      <c r="F4432" s="429" t="s">
        <v>13083</v>
      </c>
      <c r="G4432" s="430">
        <v>99843</v>
      </c>
      <c r="H4432" s="431" t="s">
        <v>16242</v>
      </c>
      <c r="I4432" s="430" t="s">
        <v>146</v>
      </c>
      <c r="J4432" s="396"/>
      <c r="K4432" s="432">
        <v>0</v>
      </c>
      <c r="L4432" s="396" t="s">
        <v>147</v>
      </c>
    </row>
    <row r="4433" spans="1:12">
      <c r="A4433" s="396"/>
      <c r="B4433" s="396"/>
      <c r="C4433" s="396"/>
      <c r="D4433" s="396" t="s">
        <v>4559</v>
      </c>
      <c r="E4433" s="397" t="s">
        <v>145</v>
      </c>
      <c r="F4433" s="429" t="s">
        <v>13083</v>
      </c>
      <c r="G4433" s="430">
        <v>106217</v>
      </c>
      <c r="H4433" s="431" t="s">
        <v>16243</v>
      </c>
      <c r="I4433" s="430" t="s">
        <v>146</v>
      </c>
      <c r="J4433" s="396"/>
      <c r="K4433" s="437">
        <v>210.73</v>
      </c>
      <c r="L4433" s="396" t="s">
        <v>147</v>
      </c>
    </row>
    <row r="4434" spans="1:12">
      <c r="A4434" s="396"/>
      <c r="B4434" s="396"/>
      <c r="C4434" s="396"/>
      <c r="D4434" s="396" t="s">
        <v>4559</v>
      </c>
      <c r="E4434" s="397" t="s">
        <v>145</v>
      </c>
      <c r="F4434" s="429" t="s">
        <v>13083</v>
      </c>
      <c r="G4434" s="430">
        <v>106218</v>
      </c>
      <c r="H4434" s="431" t="s">
        <v>16244</v>
      </c>
      <c r="I4434" s="430" t="s">
        <v>146</v>
      </c>
      <c r="J4434" s="396"/>
      <c r="K4434" s="432">
        <v>0</v>
      </c>
      <c r="L4434" s="396" t="s">
        <v>147</v>
      </c>
    </row>
    <row r="4435" spans="1:12">
      <c r="A4435" s="396"/>
      <c r="B4435" s="396"/>
      <c r="C4435" s="396"/>
      <c r="D4435" s="396" t="s">
        <v>4495</v>
      </c>
      <c r="E4435" s="397" t="s">
        <v>145</v>
      </c>
      <c r="F4435" s="429" t="s">
        <v>13083</v>
      </c>
      <c r="G4435" s="430">
        <v>106219</v>
      </c>
      <c r="H4435" s="431" t="s">
        <v>16245</v>
      </c>
      <c r="I4435" s="430" t="s">
        <v>146</v>
      </c>
      <c r="J4435" s="396"/>
      <c r="K4435" s="432">
        <v>0</v>
      </c>
      <c r="L4435" s="396" t="s">
        <v>147</v>
      </c>
    </row>
    <row r="4436" spans="1:12">
      <c r="A4436" s="396"/>
      <c r="B4436" s="396"/>
      <c r="C4436" s="396"/>
      <c r="D4436" s="396" t="s">
        <v>4559</v>
      </c>
      <c r="E4436" s="397" t="s">
        <v>145</v>
      </c>
      <c r="F4436" s="429" t="s">
        <v>13083</v>
      </c>
      <c r="G4436" s="430">
        <v>99846</v>
      </c>
      <c r="H4436" s="431" t="s">
        <v>16246</v>
      </c>
      <c r="I4436" s="430" t="s">
        <v>146</v>
      </c>
      <c r="J4436" s="396"/>
      <c r="K4436" s="432">
        <v>0</v>
      </c>
      <c r="L4436" s="396" t="s">
        <v>147</v>
      </c>
    </row>
    <row r="4437" spans="1:12">
      <c r="A4437" s="396"/>
      <c r="B4437" s="396"/>
      <c r="C4437" s="396"/>
      <c r="D4437" s="396" t="s">
        <v>4559</v>
      </c>
      <c r="E4437" s="397" t="s">
        <v>145</v>
      </c>
      <c r="F4437" s="429" t="s">
        <v>13083</v>
      </c>
      <c r="G4437" s="430">
        <v>94276</v>
      </c>
      <c r="H4437" s="431" t="s">
        <v>6378</v>
      </c>
      <c r="I4437" s="430" t="s">
        <v>146</v>
      </c>
      <c r="J4437" s="396"/>
      <c r="K4437" s="432">
        <v>40.78</v>
      </c>
      <c r="L4437" s="396" t="s">
        <v>147</v>
      </c>
    </row>
    <row r="4438" spans="1:12">
      <c r="A4438" s="396"/>
      <c r="B4438" s="396"/>
      <c r="C4438" s="396"/>
      <c r="D4438" s="396" t="s">
        <v>4559</v>
      </c>
      <c r="E4438" s="397" t="s">
        <v>145</v>
      </c>
      <c r="F4438" s="429" t="s">
        <v>13083</v>
      </c>
      <c r="G4438" s="430">
        <v>94274</v>
      </c>
      <c r="H4438" s="431" t="s">
        <v>6376</v>
      </c>
      <c r="I4438" s="430" t="s">
        <v>146</v>
      </c>
      <c r="J4438" s="396"/>
      <c r="K4438" s="432">
        <v>44.65</v>
      </c>
      <c r="L4438" s="396" t="s">
        <v>147</v>
      </c>
    </row>
    <row r="4439" spans="1:12">
      <c r="A4439" s="396"/>
      <c r="B4439" s="396"/>
      <c r="C4439" s="396"/>
      <c r="D4439" s="396" t="s">
        <v>4559</v>
      </c>
      <c r="E4439" s="397" t="s">
        <v>145</v>
      </c>
      <c r="F4439" s="429" t="s">
        <v>13083</v>
      </c>
      <c r="G4439" s="430">
        <v>94280</v>
      </c>
      <c r="H4439" s="431" t="s">
        <v>6382</v>
      </c>
      <c r="I4439" s="430" t="s">
        <v>146</v>
      </c>
      <c r="J4439" s="396"/>
      <c r="K4439" s="432">
        <v>43.14</v>
      </c>
      <c r="L4439" s="396" t="s">
        <v>147</v>
      </c>
    </row>
    <row r="4440" spans="1:12">
      <c r="A4440" s="396"/>
      <c r="B4440" s="396"/>
      <c r="C4440" s="396"/>
      <c r="D4440" s="396" t="s">
        <v>4559</v>
      </c>
      <c r="E4440" s="397" t="s">
        <v>145</v>
      </c>
      <c r="F4440" s="429" t="s">
        <v>13083</v>
      </c>
      <c r="G4440" s="430">
        <v>94278</v>
      </c>
      <c r="H4440" s="431" t="s">
        <v>6380</v>
      </c>
      <c r="I4440" s="430" t="s">
        <v>146</v>
      </c>
      <c r="J4440" s="396"/>
      <c r="K4440" s="432">
        <v>36.24</v>
      </c>
      <c r="L4440" s="396" t="s">
        <v>147</v>
      </c>
    </row>
    <row r="4441" spans="1:12">
      <c r="A4441" s="396"/>
      <c r="B4441" s="396"/>
      <c r="C4441" s="396"/>
      <c r="D4441" s="396" t="s">
        <v>4559</v>
      </c>
      <c r="E4441" s="397" t="s">
        <v>145</v>
      </c>
      <c r="F4441" s="429" t="s">
        <v>13083</v>
      </c>
      <c r="G4441" s="430">
        <v>94275</v>
      </c>
      <c r="H4441" s="431" t="s">
        <v>6377</v>
      </c>
      <c r="I4441" s="430" t="s">
        <v>146</v>
      </c>
      <c r="J4441" s="396"/>
      <c r="K4441" s="432">
        <v>38.28</v>
      </c>
      <c r="L4441" s="396" t="s">
        <v>147</v>
      </c>
    </row>
    <row r="4442" spans="1:12">
      <c r="A4442" s="396"/>
      <c r="B4442" s="396"/>
      <c r="C4442" s="396"/>
      <c r="D4442" s="396" t="s">
        <v>4559</v>
      </c>
      <c r="E4442" s="397" t="s">
        <v>145</v>
      </c>
      <c r="F4442" s="429" t="s">
        <v>13083</v>
      </c>
      <c r="G4442" s="430">
        <v>94273</v>
      </c>
      <c r="H4442" s="431" t="s">
        <v>6375</v>
      </c>
      <c r="I4442" s="430" t="s">
        <v>146</v>
      </c>
      <c r="J4442" s="396"/>
      <c r="K4442" s="432">
        <v>42.16</v>
      </c>
      <c r="L4442" s="396" t="s">
        <v>147</v>
      </c>
    </row>
    <row r="4443" spans="1:12">
      <c r="A4443" s="396"/>
      <c r="B4443" s="396"/>
      <c r="C4443" s="396"/>
      <c r="D4443" s="396" t="s">
        <v>4559</v>
      </c>
      <c r="E4443" s="397" t="s">
        <v>145</v>
      </c>
      <c r="F4443" s="429" t="s">
        <v>13083</v>
      </c>
      <c r="G4443" s="430">
        <v>94279</v>
      </c>
      <c r="H4443" s="431" t="s">
        <v>6381</v>
      </c>
      <c r="I4443" s="430" t="s">
        <v>146</v>
      </c>
      <c r="J4443" s="396"/>
      <c r="K4443" s="432">
        <v>40.659999999999997</v>
      </c>
      <c r="L4443" s="396" t="s">
        <v>147</v>
      </c>
    </row>
    <row r="4444" spans="1:12">
      <c r="A4444" s="396"/>
      <c r="B4444" s="396"/>
      <c r="C4444" s="396"/>
      <c r="D4444" s="396" t="s">
        <v>4559</v>
      </c>
      <c r="E4444" s="397" t="s">
        <v>145</v>
      </c>
      <c r="F4444" s="429" t="s">
        <v>13083</v>
      </c>
      <c r="G4444" s="430">
        <v>94277</v>
      </c>
      <c r="H4444" s="431" t="s">
        <v>6379</v>
      </c>
      <c r="I4444" s="430" t="s">
        <v>146</v>
      </c>
      <c r="J4444" s="396"/>
      <c r="K4444" s="432">
        <v>33.76</v>
      </c>
      <c r="L4444" s="396" t="s">
        <v>147</v>
      </c>
    </row>
    <row r="4445" spans="1:12">
      <c r="A4445" s="396"/>
      <c r="B4445" s="396"/>
      <c r="C4445" s="396"/>
      <c r="D4445" s="396" t="s">
        <v>4559</v>
      </c>
      <c r="E4445" s="397" t="s">
        <v>145</v>
      </c>
      <c r="F4445" s="429" t="s">
        <v>13083</v>
      </c>
      <c r="G4445" s="430">
        <v>104930</v>
      </c>
      <c r="H4445" s="431" t="s">
        <v>13824</v>
      </c>
      <c r="I4445" s="430" t="s">
        <v>146</v>
      </c>
      <c r="J4445" s="396"/>
      <c r="K4445" s="432">
        <v>0</v>
      </c>
      <c r="L4445" s="396" t="s">
        <v>147</v>
      </c>
    </row>
    <row r="4446" spans="1:12">
      <c r="A4446" s="396"/>
      <c r="B4446" s="396"/>
      <c r="C4446" s="396"/>
      <c r="D4446" s="396" t="s">
        <v>1208</v>
      </c>
      <c r="E4446" s="397" t="s">
        <v>145</v>
      </c>
      <c r="F4446" s="429" t="s">
        <v>13083</v>
      </c>
      <c r="G4446" s="430">
        <v>104931</v>
      </c>
      <c r="H4446" s="431" t="s">
        <v>13825</v>
      </c>
      <c r="I4446" s="430" t="s">
        <v>146</v>
      </c>
      <c r="J4446" s="396"/>
      <c r="K4446" s="432">
        <v>0</v>
      </c>
      <c r="L4446" s="396" t="s">
        <v>147</v>
      </c>
    </row>
    <row r="4447" spans="1:12">
      <c r="A4447" s="396"/>
      <c r="B4447" s="396"/>
      <c r="C4447" s="396"/>
      <c r="D4447" s="396" t="s">
        <v>1208</v>
      </c>
      <c r="E4447" s="397" t="s">
        <v>145</v>
      </c>
      <c r="F4447" s="429" t="s">
        <v>13083</v>
      </c>
      <c r="G4447" s="430">
        <v>94294</v>
      </c>
      <c r="H4447" s="431" t="s">
        <v>6383</v>
      </c>
      <c r="I4447" s="430" t="s">
        <v>146</v>
      </c>
      <c r="J4447" s="396"/>
      <c r="K4447" s="432">
        <v>8.23</v>
      </c>
      <c r="L4447" s="396" t="s">
        <v>147</v>
      </c>
    </row>
    <row r="4448" spans="1:12">
      <c r="A4448" s="396"/>
      <c r="B4448" s="396"/>
      <c r="C4448" s="396"/>
      <c r="D4448" s="396" t="s">
        <v>1208</v>
      </c>
      <c r="E4448" s="397" t="s">
        <v>145</v>
      </c>
      <c r="F4448" s="429" t="s">
        <v>13083</v>
      </c>
      <c r="G4448" s="430">
        <v>94288</v>
      </c>
      <c r="H4448" s="431" t="s">
        <v>13826</v>
      </c>
      <c r="I4448" s="430" t="s">
        <v>146</v>
      </c>
      <c r="J4448" s="396"/>
      <c r="K4448" s="432">
        <v>39.64</v>
      </c>
      <c r="L4448" s="396" t="s">
        <v>147</v>
      </c>
    </row>
    <row r="4449" spans="1:12">
      <c r="A4449" s="396"/>
      <c r="B4449" s="396"/>
      <c r="C4449" s="396"/>
      <c r="D4449" s="396" t="s">
        <v>1208</v>
      </c>
      <c r="E4449" s="397" t="s">
        <v>145</v>
      </c>
      <c r="F4449" s="429" t="s">
        <v>13083</v>
      </c>
      <c r="G4449" s="430">
        <v>94282</v>
      </c>
      <c r="H4449" s="431" t="s">
        <v>13827</v>
      </c>
      <c r="I4449" s="430" t="s">
        <v>146</v>
      </c>
      <c r="J4449" s="396"/>
      <c r="K4449" s="432">
        <v>51.76</v>
      </c>
      <c r="L4449" s="396" t="s">
        <v>147</v>
      </c>
    </row>
    <row r="4450" spans="1:12">
      <c r="A4450" s="396"/>
      <c r="B4450" s="396"/>
      <c r="C4450" s="396"/>
      <c r="D4450" s="396" t="s">
        <v>4170</v>
      </c>
      <c r="E4450" s="397" t="s">
        <v>145</v>
      </c>
      <c r="F4450" s="429" t="s">
        <v>13083</v>
      </c>
      <c r="G4450" s="430">
        <v>94290</v>
      </c>
      <c r="H4450" s="431" t="s">
        <v>13828</v>
      </c>
      <c r="I4450" s="430" t="s">
        <v>146</v>
      </c>
      <c r="J4450" s="396"/>
      <c r="K4450" s="432">
        <v>50.35</v>
      </c>
      <c r="L4450" s="396" t="s">
        <v>147</v>
      </c>
    </row>
    <row r="4451" spans="1:12">
      <c r="A4451" s="396"/>
      <c r="B4451" s="396"/>
      <c r="C4451" s="396"/>
      <c r="D4451" s="396" t="s">
        <v>4170</v>
      </c>
      <c r="E4451" s="397" t="s">
        <v>145</v>
      </c>
      <c r="F4451" s="429" t="s">
        <v>13083</v>
      </c>
      <c r="G4451" s="430">
        <v>94284</v>
      </c>
      <c r="H4451" s="431" t="s">
        <v>13829</v>
      </c>
      <c r="I4451" s="430" t="s">
        <v>146</v>
      </c>
      <c r="J4451" s="396"/>
      <c r="K4451" s="432">
        <v>68.41</v>
      </c>
      <c r="L4451" s="396" t="s">
        <v>147</v>
      </c>
    </row>
    <row r="4452" spans="1:12">
      <c r="A4452" s="396"/>
      <c r="B4452" s="396"/>
      <c r="C4452" s="396"/>
      <c r="D4452" s="396" t="s">
        <v>4028</v>
      </c>
      <c r="E4452" s="397" t="s">
        <v>145</v>
      </c>
      <c r="F4452" s="429" t="s">
        <v>13083</v>
      </c>
      <c r="G4452" s="430">
        <v>94292</v>
      </c>
      <c r="H4452" s="431" t="s">
        <v>13830</v>
      </c>
      <c r="I4452" s="430" t="s">
        <v>146</v>
      </c>
      <c r="J4452" s="396"/>
      <c r="K4452" s="432">
        <v>61.51</v>
      </c>
      <c r="L4452" s="396" t="s">
        <v>147</v>
      </c>
    </row>
    <row r="4453" spans="1:12">
      <c r="A4453" s="396"/>
      <c r="B4453" s="396"/>
      <c r="C4453" s="396"/>
      <c r="D4453" s="396" t="s">
        <v>4028</v>
      </c>
      <c r="E4453" s="397" t="s">
        <v>145</v>
      </c>
      <c r="F4453" s="429" t="s">
        <v>13083</v>
      </c>
      <c r="G4453" s="430">
        <v>94286</v>
      </c>
      <c r="H4453" s="431" t="s">
        <v>13831</v>
      </c>
      <c r="I4453" s="430" t="s">
        <v>146</v>
      </c>
      <c r="J4453" s="396"/>
      <c r="K4453" s="432">
        <v>87.1</v>
      </c>
      <c r="L4453" s="396" t="s">
        <v>147</v>
      </c>
    </row>
    <row r="4454" spans="1:12">
      <c r="A4454" s="396"/>
      <c r="B4454" s="396"/>
      <c r="C4454" s="396"/>
      <c r="D4454" s="396" t="s">
        <v>4028</v>
      </c>
      <c r="E4454" s="397" t="s">
        <v>145</v>
      </c>
      <c r="F4454" s="429" t="s">
        <v>13083</v>
      </c>
      <c r="G4454" s="430">
        <v>94287</v>
      </c>
      <c r="H4454" s="431" t="s">
        <v>13832</v>
      </c>
      <c r="I4454" s="430" t="s">
        <v>146</v>
      </c>
      <c r="J4454" s="396"/>
      <c r="K4454" s="432">
        <v>33.79</v>
      </c>
      <c r="L4454" s="396" t="s">
        <v>147</v>
      </c>
    </row>
    <row r="4455" spans="1:12">
      <c r="A4455" s="396"/>
      <c r="B4455" s="396"/>
      <c r="C4455" s="396"/>
      <c r="D4455" s="396" t="s">
        <v>4028</v>
      </c>
      <c r="E4455" s="397" t="s">
        <v>145</v>
      </c>
      <c r="F4455" s="429" t="s">
        <v>13083</v>
      </c>
      <c r="G4455" s="430">
        <v>94281</v>
      </c>
      <c r="H4455" s="431" t="s">
        <v>13833</v>
      </c>
      <c r="I4455" s="430" t="s">
        <v>146</v>
      </c>
      <c r="J4455" s="396"/>
      <c r="K4455" s="432">
        <v>45.17</v>
      </c>
      <c r="L4455" s="396" t="s">
        <v>147</v>
      </c>
    </row>
    <row r="4456" spans="1:12">
      <c r="A4456" s="396"/>
      <c r="B4456" s="396"/>
      <c r="C4456" s="396"/>
      <c r="D4456" s="396" t="s">
        <v>4028</v>
      </c>
      <c r="E4456" s="397" t="s">
        <v>145</v>
      </c>
      <c r="F4456" s="429" t="s">
        <v>13083</v>
      </c>
      <c r="G4456" s="430">
        <v>94289</v>
      </c>
      <c r="H4456" s="431" t="s">
        <v>13834</v>
      </c>
      <c r="I4456" s="430" t="s">
        <v>146</v>
      </c>
      <c r="J4456" s="396"/>
      <c r="K4456" s="432">
        <v>44.48</v>
      </c>
      <c r="L4456" s="396" t="s">
        <v>147</v>
      </c>
    </row>
    <row r="4457" spans="1:12">
      <c r="A4457" s="396"/>
      <c r="B4457" s="396"/>
      <c r="C4457" s="396"/>
      <c r="D4457" s="396" t="s">
        <v>4028</v>
      </c>
      <c r="E4457" s="397" t="s">
        <v>145</v>
      </c>
      <c r="F4457" s="429" t="s">
        <v>13083</v>
      </c>
      <c r="G4457" s="430">
        <v>94283</v>
      </c>
      <c r="H4457" s="431" t="s">
        <v>13835</v>
      </c>
      <c r="I4457" s="430" t="s">
        <v>146</v>
      </c>
      <c r="J4457" s="396"/>
      <c r="K4457" s="432">
        <v>61.82</v>
      </c>
      <c r="L4457" s="396" t="s">
        <v>147</v>
      </c>
    </row>
    <row r="4458" spans="1:12">
      <c r="A4458" s="396"/>
      <c r="B4458" s="396"/>
      <c r="C4458" s="396"/>
      <c r="D4458" s="396" t="s">
        <v>4028</v>
      </c>
      <c r="E4458" s="397" t="s">
        <v>145</v>
      </c>
      <c r="F4458" s="429" t="s">
        <v>13083</v>
      </c>
      <c r="G4458" s="430">
        <v>94291</v>
      </c>
      <c r="H4458" s="431" t="s">
        <v>13836</v>
      </c>
      <c r="I4458" s="430" t="s">
        <v>146</v>
      </c>
      <c r="J4458" s="396"/>
      <c r="K4458" s="432">
        <v>55.64</v>
      </c>
      <c r="L4458" s="396" t="s">
        <v>147</v>
      </c>
    </row>
    <row r="4459" spans="1:12">
      <c r="A4459" s="396"/>
      <c r="B4459" s="396"/>
      <c r="C4459" s="396"/>
      <c r="D4459" s="396" t="s">
        <v>4028</v>
      </c>
      <c r="E4459" s="397" t="s">
        <v>145</v>
      </c>
      <c r="F4459" s="429" t="s">
        <v>13083</v>
      </c>
      <c r="G4459" s="430">
        <v>94285</v>
      </c>
      <c r="H4459" s="431" t="s">
        <v>13837</v>
      </c>
      <c r="I4459" s="430" t="s">
        <v>146</v>
      </c>
      <c r="J4459" s="396"/>
      <c r="K4459" s="432">
        <v>80.510000000000005</v>
      </c>
      <c r="L4459" s="396" t="s">
        <v>147</v>
      </c>
    </row>
    <row r="4460" spans="1:12">
      <c r="A4460" s="396"/>
      <c r="B4460" s="396"/>
      <c r="C4460" s="396"/>
      <c r="D4460" s="396" t="s">
        <v>4028</v>
      </c>
      <c r="E4460" s="397" t="s">
        <v>145</v>
      </c>
      <c r="F4460" s="429" t="s">
        <v>13083</v>
      </c>
      <c r="G4460" s="430">
        <v>94293</v>
      </c>
      <c r="H4460" s="431" t="s">
        <v>13838</v>
      </c>
      <c r="I4460" s="430" t="s">
        <v>146</v>
      </c>
      <c r="J4460" s="396"/>
      <c r="K4460" s="432">
        <v>181.29</v>
      </c>
      <c r="L4460" s="396" t="s">
        <v>147</v>
      </c>
    </row>
    <row r="4461" spans="1:12">
      <c r="A4461" s="396"/>
      <c r="B4461" s="396"/>
      <c r="C4461" s="396"/>
      <c r="D4461" s="396" t="s">
        <v>4028</v>
      </c>
      <c r="E4461" s="397" t="s">
        <v>145</v>
      </c>
      <c r="F4461" s="429" t="s">
        <v>13083</v>
      </c>
      <c r="G4461" s="430">
        <v>94264</v>
      </c>
      <c r="H4461" s="431" t="s">
        <v>13839</v>
      </c>
      <c r="I4461" s="430" t="s">
        <v>146</v>
      </c>
      <c r="J4461" s="396"/>
      <c r="K4461" s="432">
        <v>37.89</v>
      </c>
      <c r="L4461" s="396" t="s">
        <v>147</v>
      </c>
    </row>
    <row r="4462" spans="1:12">
      <c r="A4462" s="396"/>
      <c r="B4462" s="396"/>
      <c r="C4462" s="396"/>
      <c r="D4462" s="396" t="s">
        <v>4028</v>
      </c>
      <c r="E4462" s="397" t="s">
        <v>145</v>
      </c>
      <c r="F4462" s="429" t="s">
        <v>13083</v>
      </c>
      <c r="G4462" s="430">
        <v>94266</v>
      </c>
      <c r="H4462" s="431" t="s">
        <v>13840</v>
      </c>
      <c r="I4462" s="430" t="s">
        <v>146</v>
      </c>
      <c r="J4462" s="396"/>
      <c r="K4462" s="432">
        <v>51.46</v>
      </c>
      <c r="L4462" s="396" t="s">
        <v>147</v>
      </c>
    </row>
    <row r="4463" spans="1:12">
      <c r="A4463" s="396"/>
      <c r="B4463" s="396"/>
      <c r="C4463" s="396"/>
      <c r="D4463" s="396" t="s">
        <v>4028</v>
      </c>
      <c r="E4463" s="397" t="s">
        <v>145</v>
      </c>
      <c r="F4463" s="429" t="s">
        <v>13083</v>
      </c>
      <c r="G4463" s="430">
        <v>94263</v>
      </c>
      <c r="H4463" s="431" t="s">
        <v>13841</v>
      </c>
      <c r="I4463" s="430" t="s">
        <v>146</v>
      </c>
      <c r="J4463" s="396"/>
      <c r="K4463" s="432">
        <v>33.76</v>
      </c>
      <c r="L4463" s="396" t="s">
        <v>147</v>
      </c>
    </row>
    <row r="4464" spans="1:12">
      <c r="A4464" s="396"/>
      <c r="B4464" s="396"/>
      <c r="C4464" s="396"/>
      <c r="D4464" s="396" t="s">
        <v>4028</v>
      </c>
      <c r="E4464" s="397" t="s">
        <v>145</v>
      </c>
      <c r="F4464" s="429" t="s">
        <v>13083</v>
      </c>
      <c r="G4464" s="430">
        <v>94265</v>
      </c>
      <c r="H4464" s="431" t="s">
        <v>13842</v>
      </c>
      <c r="I4464" s="430" t="s">
        <v>146</v>
      </c>
      <c r="J4464" s="396"/>
      <c r="K4464" s="432">
        <v>46.73</v>
      </c>
      <c r="L4464" s="396" t="s">
        <v>147</v>
      </c>
    </row>
    <row r="4465" spans="1:12">
      <c r="A4465" s="396"/>
      <c r="B4465" s="396"/>
      <c r="C4465" s="396"/>
      <c r="D4465" s="396" t="s">
        <v>1415</v>
      </c>
      <c r="E4465" s="397" t="s">
        <v>145</v>
      </c>
      <c r="F4465" s="429" t="s">
        <v>13756</v>
      </c>
      <c r="G4465" s="430">
        <v>94268</v>
      </c>
      <c r="H4465" s="431" t="s">
        <v>13843</v>
      </c>
      <c r="I4465" s="430" t="s">
        <v>146</v>
      </c>
      <c r="J4465" s="396"/>
      <c r="K4465" s="432">
        <v>62.04</v>
      </c>
      <c r="L4465" s="396" t="s">
        <v>147</v>
      </c>
    </row>
    <row r="4466" spans="1:12">
      <c r="A4466" s="396"/>
      <c r="B4466" s="396"/>
      <c r="C4466" s="396"/>
      <c r="D4466" s="396" t="s">
        <v>1415</v>
      </c>
      <c r="E4466" s="397" t="s">
        <v>145</v>
      </c>
      <c r="F4466" s="429" t="s">
        <v>13756</v>
      </c>
      <c r="G4466" s="430">
        <v>94270</v>
      </c>
      <c r="H4466" s="431" t="s">
        <v>13844</v>
      </c>
      <c r="I4466" s="430" t="s">
        <v>146</v>
      </c>
      <c r="J4466" s="396"/>
      <c r="K4466" s="432">
        <v>89.59</v>
      </c>
      <c r="L4466" s="396" t="s">
        <v>147</v>
      </c>
    </row>
    <row r="4467" spans="1:12">
      <c r="A4467" s="396"/>
      <c r="B4467" s="396"/>
      <c r="C4467" s="396"/>
      <c r="D4467" s="396" t="s">
        <v>543</v>
      </c>
      <c r="E4467" s="397" t="s">
        <v>145</v>
      </c>
      <c r="F4467" s="429" t="s">
        <v>13423</v>
      </c>
      <c r="G4467" s="430">
        <v>94272</v>
      </c>
      <c r="H4467" s="431" t="s">
        <v>13845</v>
      </c>
      <c r="I4467" s="430" t="s">
        <v>146</v>
      </c>
      <c r="J4467" s="396"/>
      <c r="K4467" s="432">
        <v>110.2</v>
      </c>
      <c r="L4467" s="396" t="s">
        <v>147</v>
      </c>
    </row>
    <row r="4468" spans="1:12">
      <c r="A4468" s="396"/>
      <c r="B4468" s="396"/>
      <c r="C4468" s="396"/>
      <c r="D4468" s="396" t="s">
        <v>543</v>
      </c>
      <c r="E4468" s="397" t="s">
        <v>145</v>
      </c>
      <c r="F4468" s="429" t="s">
        <v>13423</v>
      </c>
      <c r="G4468" s="430">
        <v>94267</v>
      </c>
      <c r="H4468" s="431" t="s">
        <v>13846</v>
      </c>
      <c r="I4468" s="430" t="s">
        <v>146</v>
      </c>
      <c r="J4468" s="396"/>
      <c r="K4468" s="432">
        <v>56.83</v>
      </c>
      <c r="L4468" s="396" t="s">
        <v>147</v>
      </c>
    </row>
    <row r="4469" spans="1:12">
      <c r="A4469" s="396"/>
      <c r="B4469" s="396"/>
      <c r="C4469" s="396"/>
      <c r="D4469" s="396" t="s">
        <v>7033</v>
      </c>
      <c r="E4469" s="397" t="s">
        <v>145</v>
      </c>
      <c r="F4469" s="429" t="s">
        <v>13423</v>
      </c>
      <c r="G4469" s="430">
        <v>94269</v>
      </c>
      <c r="H4469" s="431" t="s">
        <v>13847</v>
      </c>
      <c r="I4469" s="430" t="s">
        <v>146</v>
      </c>
      <c r="J4469" s="396"/>
      <c r="K4469" s="432">
        <v>82.34</v>
      </c>
      <c r="L4469" s="396" t="s">
        <v>147</v>
      </c>
    </row>
    <row r="4470" spans="1:12">
      <c r="A4470" s="396"/>
      <c r="B4470" s="396"/>
      <c r="C4470" s="396"/>
      <c r="D4470" s="396" t="s">
        <v>7033</v>
      </c>
      <c r="E4470" s="397" t="s">
        <v>145</v>
      </c>
      <c r="F4470" s="429" t="s">
        <v>13423</v>
      </c>
      <c r="G4470" s="430">
        <v>94271</v>
      </c>
      <c r="H4470" s="431" t="s">
        <v>13848</v>
      </c>
      <c r="I4470" s="430" t="s">
        <v>146</v>
      </c>
      <c r="J4470" s="396"/>
      <c r="K4470" s="432">
        <v>100.51</v>
      </c>
      <c r="L4470" s="396" t="s">
        <v>147</v>
      </c>
    </row>
    <row r="4471" spans="1:12">
      <c r="A4471" s="396"/>
      <c r="B4471" s="396"/>
      <c r="C4471" s="396"/>
      <c r="D4471" s="396" t="s">
        <v>7033</v>
      </c>
      <c r="E4471" s="397" t="s">
        <v>145</v>
      </c>
      <c r="F4471" s="429" t="s">
        <v>13423</v>
      </c>
      <c r="G4471" s="430">
        <v>105555</v>
      </c>
      <c r="H4471" s="431" t="s">
        <v>13850</v>
      </c>
      <c r="I4471" s="430" t="s">
        <v>160</v>
      </c>
      <c r="J4471" s="396"/>
      <c r="K4471" s="432">
        <v>0</v>
      </c>
      <c r="L4471" s="396" t="s">
        <v>147</v>
      </c>
    </row>
    <row r="4472" spans="1:12">
      <c r="A4472" s="396"/>
      <c r="B4472" s="396"/>
      <c r="C4472" s="396"/>
      <c r="D4472" s="396" t="s">
        <v>1166</v>
      </c>
      <c r="E4472" s="397" t="s">
        <v>145</v>
      </c>
      <c r="F4472" s="429" t="s">
        <v>13423</v>
      </c>
      <c r="G4472" s="430">
        <v>97603</v>
      </c>
      <c r="H4472" s="431" t="s">
        <v>13851</v>
      </c>
      <c r="I4472" s="430" t="s">
        <v>160</v>
      </c>
      <c r="J4472" s="396"/>
      <c r="K4472" s="432">
        <v>0</v>
      </c>
      <c r="L4472" s="396" t="s">
        <v>147</v>
      </c>
    </row>
    <row r="4473" spans="1:12">
      <c r="A4473" s="396"/>
      <c r="B4473" s="396"/>
      <c r="C4473" s="396"/>
      <c r="D4473" s="396" t="s">
        <v>1166</v>
      </c>
      <c r="E4473" s="397" t="s">
        <v>145</v>
      </c>
      <c r="F4473" s="429" t="s">
        <v>13423</v>
      </c>
      <c r="G4473" s="430">
        <v>97602</v>
      </c>
      <c r="H4473" s="431" t="s">
        <v>13852</v>
      </c>
      <c r="I4473" s="430" t="s">
        <v>160</v>
      </c>
      <c r="J4473" s="396"/>
      <c r="K4473" s="432">
        <v>0</v>
      </c>
      <c r="L4473" s="396" t="s">
        <v>147</v>
      </c>
    </row>
    <row r="4474" spans="1:12">
      <c r="A4474" s="396"/>
      <c r="B4474" s="396"/>
      <c r="C4474" s="396"/>
      <c r="D4474" s="396" t="s">
        <v>1166</v>
      </c>
      <c r="E4474" s="397" t="s">
        <v>145</v>
      </c>
      <c r="F4474" s="429" t="s">
        <v>13423</v>
      </c>
      <c r="G4474" s="430">
        <v>97604</v>
      </c>
      <c r="H4474" s="431" t="s">
        <v>13853</v>
      </c>
      <c r="I4474" s="430" t="s">
        <v>160</v>
      </c>
      <c r="J4474" s="396"/>
      <c r="K4474" s="432">
        <v>0</v>
      </c>
      <c r="L4474" s="396" t="s">
        <v>147</v>
      </c>
    </row>
    <row r="4475" spans="1:12">
      <c r="A4475" s="396"/>
      <c r="B4475" s="396"/>
      <c r="C4475" s="396"/>
      <c r="D4475" s="396" t="s">
        <v>1166</v>
      </c>
      <c r="E4475" s="397" t="s">
        <v>145</v>
      </c>
      <c r="F4475" s="429" t="s">
        <v>13423</v>
      </c>
      <c r="G4475" s="430">
        <v>105553</v>
      </c>
      <c r="H4475" s="431" t="s">
        <v>13854</v>
      </c>
      <c r="I4475" s="430" t="s">
        <v>160</v>
      </c>
      <c r="J4475" s="396"/>
      <c r="K4475" s="432">
        <v>0</v>
      </c>
      <c r="L4475" s="396" t="s">
        <v>147</v>
      </c>
    </row>
    <row r="4476" spans="1:12">
      <c r="A4476" s="396"/>
      <c r="B4476" s="396"/>
      <c r="C4476" s="396"/>
      <c r="D4476" s="396" t="s">
        <v>1166</v>
      </c>
      <c r="E4476" s="397" t="s">
        <v>145</v>
      </c>
      <c r="F4476" s="429" t="s">
        <v>13423</v>
      </c>
      <c r="G4476" s="430">
        <v>105552</v>
      </c>
      <c r="H4476" s="431" t="s">
        <v>13855</v>
      </c>
      <c r="I4476" s="430" t="s">
        <v>160</v>
      </c>
      <c r="J4476" s="396"/>
      <c r="K4476" s="432">
        <v>0</v>
      </c>
      <c r="L4476" s="396" t="s">
        <v>147</v>
      </c>
    </row>
    <row r="4477" spans="1:12">
      <c r="A4477" s="396"/>
      <c r="B4477" s="396"/>
      <c r="C4477" s="396"/>
      <c r="D4477" s="396" t="s">
        <v>3584</v>
      </c>
      <c r="E4477" s="397" t="s">
        <v>145</v>
      </c>
      <c r="F4477" s="429" t="s">
        <v>13559</v>
      </c>
      <c r="G4477" s="430">
        <v>105550</v>
      </c>
      <c r="H4477" s="431" t="s">
        <v>13856</v>
      </c>
      <c r="I4477" s="430" t="s">
        <v>160</v>
      </c>
      <c r="J4477" s="396"/>
      <c r="K4477" s="432">
        <v>0</v>
      </c>
      <c r="L4477" s="396" t="s">
        <v>147</v>
      </c>
    </row>
    <row r="4478" spans="1:12">
      <c r="A4478" s="396"/>
      <c r="B4478" s="396"/>
      <c r="C4478" s="396"/>
      <c r="D4478" s="396" t="s">
        <v>3584</v>
      </c>
      <c r="E4478" s="397" t="s">
        <v>145</v>
      </c>
      <c r="F4478" s="429" t="s">
        <v>13559</v>
      </c>
      <c r="G4478" s="430">
        <v>105551</v>
      </c>
      <c r="H4478" s="431" t="s">
        <v>13857</v>
      </c>
      <c r="I4478" s="430" t="s">
        <v>160</v>
      </c>
      <c r="J4478" s="396"/>
      <c r="K4478" s="432">
        <v>0</v>
      </c>
      <c r="L4478" s="396" t="s">
        <v>147</v>
      </c>
    </row>
    <row r="4479" spans="1:12">
      <c r="A4479" s="396"/>
      <c r="B4479" s="396"/>
      <c r="C4479" s="396"/>
      <c r="D4479" s="396" t="s">
        <v>1206</v>
      </c>
      <c r="E4479" s="397" t="s">
        <v>145</v>
      </c>
      <c r="F4479" s="429" t="s">
        <v>13664</v>
      </c>
      <c r="G4479" s="430">
        <v>105549</v>
      </c>
      <c r="H4479" s="431" t="s">
        <v>13858</v>
      </c>
      <c r="I4479" s="430" t="s">
        <v>160</v>
      </c>
      <c r="J4479" s="396"/>
      <c r="K4479" s="432">
        <v>0</v>
      </c>
      <c r="L4479" s="396" t="s">
        <v>147</v>
      </c>
    </row>
    <row r="4480" spans="1:12">
      <c r="A4480" s="396"/>
      <c r="B4480" s="396"/>
      <c r="C4480" s="396"/>
      <c r="D4480" s="396" t="s">
        <v>1206</v>
      </c>
      <c r="E4480" s="397" t="s">
        <v>145</v>
      </c>
      <c r="F4480" s="429" t="s">
        <v>13664</v>
      </c>
      <c r="G4480" s="430">
        <v>105547</v>
      </c>
      <c r="H4480" s="431" t="s">
        <v>13859</v>
      </c>
      <c r="I4480" s="430" t="s">
        <v>146</v>
      </c>
      <c r="J4480" s="396"/>
      <c r="K4480" s="432">
        <v>0</v>
      </c>
      <c r="L4480" s="396" t="s">
        <v>147</v>
      </c>
    </row>
    <row r="4481" spans="1:12">
      <c r="A4481" s="396"/>
      <c r="B4481" s="396"/>
      <c r="C4481" s="396"/>
      <c r="D4481" s="396" t="s">
        <v>1206</v>
      </c>
      <c r="E4481" s="397" t="s">
        <v>145</v>
      </c>
      <c r="F4481" s="429" t="s">
        <v>13664</v>
      </c>
      <c r="G4481" s="430">
        <v>97605</v>
      </c>
      <c r="H4481" s="431" t="s">
        <v>6565</v>
      </c>
      <c r="I4481" s="430" t="s">
        <v>160</v>
      </c>
      <c r="J4481" s="396"/>
      <c r="K4481" s="432">
        <v>80.63</v>
      </c>
      <c r="L4481" s="396" t="s">
        <v>147</v>
      </c>
    </row>
    <row r="4482" spans="1:12">
      <c r="A4482" s="396"/>
      <c r="B4482" s="396"/>
      <c r="C4482" s="396"/>
      <c r="D4482" s="396" t="s">
        <v>1206</v>
      </c>
      <c r="E4482" s="397" t="s">
        <v>145</v>
      </c>
      <c r="F4482" s="429" t="s">
        <v>13664</v>
      </c>
      <c r="G4482" s="430">
        <v>97607</v>
      </c>
      <c r="H4482" s="431" t="s">
        <v>6566</v>
      </c>
      <c r="I4482" s="430" t="s">
        <v>160</v>
      </c>
      <c r="J4482" s="396"/>
      <c r="K4482" s="432">
        <v>102.13</v>
      </c>
      <c r="L4482" s="396" t="s">
        <v>147</v>
      </c>
    </row>
    <row r="4483" spans="1:12">
      <c r="A4483" s="396"/>
      <c r="B4483" s="396"/>
      <c r="C4483" s="396"/>
      <c r="D4483" s="396" t="s">
        <v>1206</v>
      </c>
      <c r="E4483" s="397" t="s">
        <v>145</v>
      </c>
      <c r="F4483" s="429" t="s">
        <v>13664</v>
      </c>
      <c r="G4483" s="430">
        <v>97599</v>
      </c>
      <c r="H4483" s="431" t="s">
        <v>6558</v>
      </c>
      <c r="I4483" s="430" t="s">
        <v>160</v>
      </c>
      <c r="J4483" s="396"/>
      <c r="K4483" s="432">
        <v>16.14</v>
      </c>
      <c r="L4483" s="396" t="s">
        <v>147</v>
      </c>
    </row>
    <row r="4484" spans="1:12">
      <c r="A4484" s="396"/>
      <c r="B4484" s="396"/>
      <c r="C4484" s="396"/>
      <c r="D4484" s="396" t="s">
        <v>1206</v>
      </c>
      <c r="E4484" s="397" t="s">
        <v>145</v>
      </c>
      <c r="F4484" s="429" t="s">
        <v>13664</v>
      </c>
      <c r="G4484" s="430">
        <v>105542</v>
      </c>
      <c r="H4484" s="431" t="s">
        <v>13860</v>
      </c>
      <c r="I4484" s="430" t="s">
        <v>160</v>
      </c>
      <c r="J4484" s="396"/>
      <c r="K4484" s="432">
        <v>0</v>
      </c>
      <c r="L4484" s="396" t="s">
        <v>147</v>
      </c>
    </row>
    <row r="4485" spans="1:12">
      <c r="A4485" s="396"/>
      <c r="B4485" s="396"/>
      <c r="C4485" s="396"/>
      <c r="D4485" s="396" t="s">
        <v>1206</v>
      </c>
      <c r="E4485" s="397" t="s">
        <v>145</v>
      </c>
      <c r="F4485" s="429" t="s">
        <v>13664</v>
      </c>
      <c r="G4485" s="430">
        <v>105543</v>
      </c>
      <c r="H4485" s="431" t="s">
        <v>13861</v>
      </c>
      <c r="I4485" s="430" t="s">
        <v>160</v>
      </c>
      <c r="J4485" s="396"/>
      <c r="K4485" s="432">
        <v>0</v>
      </c>
      <c r="L4485" s="396" t="s">
        <v>147</v>
      </c>
    </row>
    <row r="4486" spans="1:12">
      <c r="A4486" s="396"/>
      <c r="B4486" s="396"/>
      <c r="C4486" s="396"/>
      <c r="D4486" s="396" t="s">
        <v>1206</v>
      </c>
      <c r="E4486" s="397" t="s">
        <v>145</v>
      </c>
      <c r="F4486" s="429" t="s">
        <v>13664</v>
      </c>
      <c r="G4486" s="430">
        <v>105544</v>
      </c>
      <c r="H4486" s="431" t="s">
        <v>13862</v>
      </c>
      <c r="I4486" s="430" t="s">
        <v>160</v>
      </c>
      <c r="J4486" s="396"/>
      <c r="K4486" s="432">
        <v>0</v>
      </c>
      <c r="L4486" s="396" t="s">
        <v>147</v>
      </c>
    </row>
    <row r="4487" spans="1:12">
      <c r="A4487" s="396"/>
      <c r="B4487" s="396"/>
      <c r="C4487" s="396"/>
      <c r="D4487" s="396" t="s">
        <v>543</v>
      </c>
      <c r="E4487" s="397" t="s">
        <v>145</v>
      </c>
      <c r="F4487" s="429" t="s">
        <v>12976</v>
      </c>
      <c r="G4487" s="430">
        <v>100913</v>
      </c>
      <c r="H4487" s="431" t="s">
        <v>13863</v>
      </c>
      <c r="I4487" s="430" t="s">
        <v>160</v>
      </c>
      <c r="J4487" s="396"/>
      <c r="K4487" s="432">
        <v>0</v>
      </c>
      <c r="L4487" s="396" t="s">
        <v>147</v>
      </c>
    </row>
    <row r="4488" spans="1:12">
      <c r="A4488" s="396"/>
      <c r="B4488" s="396"/>
      <c r="C4488" s="396"/>
      <c r="D4488" s="396" t="s">
        <v>543</v>
      </c>
      <c r="E4488" s="397" t="s">
        <v>145</v>
      </c>
      <c r="F4488" s="429" t="s">
        <v>12976</v>
      </c>
      <c r="G4488" s="430">
        <v>100916</v>
      </c>
      <c r="H4488" s="431" t="s">
        <v>13864</v>
      </c>
      <c r="I4488" s="430" t="s">
        <v>160</v>
      </c>
      <c r="J4488" s="396"/>
      <c r="K4488" s="432">
        <v>0</v>
      </c>
      <c r="L4488" s="396" t="s">
        <v>147</v>
      </c>
    </row>
    <row r="4489" spans="1:12">
      <c r="A4489" s="396"/>
      <c r="B4489" s="396"/>
      <c r="C4489" s="396"/>
      <c r="D4489" s="396" t="s">
        <v>4432</v>
      </c>
      <c r="E4489" s="397" t="s">
        <v>145</v>
      </c>
      <c r="F4489" s="429" t="s">
        <v>13086</v>
      </c>
      <c r="G4489" s="430">
        <v>100918</v>
      </c>
      <c r="H4489" s="431" t="s">
        <v>13865</v>
      </c>
      <c r="I4489" s="430" t="s">
        <v>160</v>
      </c>
      <c r="J4489" s="396"/>
      <c r="K4489" s="432">
        <v>0</v>
      </c>
      <c r="L4489" s="396" t="s">
        <v>4588</v>
      </c>
    </row>
    <row r="4490" spans="1:12">
      <c r="A4490" s="396"/>
      <c r="B4490" s="396"/>
      <c r="C4490" s="396"/>
      <c r="D4490" s="396" t="s">
        <v>4432</v>
      </c>
      <c r="E4490" s="397" t="s">
        <v>145</v>
      </c>
      <c r="F4490" s="429" t="s">
        <v>13086</v>
      </c>
      <c r="G4490" s="430">
        <v>100914</v>
      </c>
      <c r="H4490" s="431" t="s">
        <v>13866</v>
      </c>
      <c r="I4490" s="430" t="s">
        <v>160</v>
      </c>
      <c r="J4490" s="396"/>
      <c r="K4490" s="432">
        <v>0</v>
      </c>
      <c r="L4490" s="396" t="s">
        <v>4588</v>
      </c>
    </row>
    <row r="4491" spans="1:12">
      <c r="A4491" s="396"/>
      <c r="B4491" s="396"/>
      <c r="C4491" s="396"/>
      <c r="D4491" s="396" t="s">
        <v>4432</v>
      </c>
      <c r="E4491" s="397" t="s">
        <v>145</v>
      </c>
      <c r="F4491" s="429" t="s">
        <v>13086</v>
      </c>
      <c r="G4491" s="430">
        <v>100917</v>
      </c>
      <c r="H4491" s="431" t="s">
        <v>13867</v>
      </c>
      <c r="I4491" s="430" t="s">
        <v>160</v>
      </c>
      <c r="J4491" s="396"/>
      <c r="K4491" s="432">
        <v>0</v>
      </c>
      <c r="L4491" s="396" t="s">
        <v>4588</v>
      </c>
    </row>
    <row r="4492" spans="1:12">
      <c r="A4492" s="396"/>
      <c r="B4492" s="396"/>
      <c r="C4492" s="396"/>
      <c r="D4492" s="396" t="s">
        <v>4432</v>
      </c>
      <c r="E4492" s="397" t="s">
        <v>145</v>
      </c>
      <c r="F4492" s="429" t="s">
        <v>13086</v>
      </c>
      <c r="G4492" s="430">
        <v>100907</v>
      </c>
      <c r="H4492" s="431" t="s">
        <v>13868</v>
      </c>
      <c r="I4492" s="430" t="s">
        <v>160</v>
      </c>
      <c r="J4492" s="396"/>
      <c r="K4492" s="432">
        <v>0</v>
      </c>
      <c r="L4492" s="396" t="s">
        <v>4588</v>
      </c>
    </row>
    <row r="4493" spans="1:12">
      <c r="A4493" s="396"/>
      <c r="B4493" s="396"/>
      <c r="C4493" s="396"/>
      <c r="D4493" s="396" t="s">
        <v>543</v>
      </c>
      <c r="E4493" s="397" t="s">
        <v>145</v>
      </c>
      <c r="F4493" s="429" t="s">
        <v>12976</v>
      </c>
      <c r="G4493" s="430">
        <v>102467</v>
      </c>
      <c r="H4493" s="431" t="s">
        <v>13869</v>
      </c>
      <c r="I4493" s="430" t="s">
        <v>160</v>
      </c>
      <c r="J4493" s="396"/>
      <c r="K4493" s="432">
        <v>0</v>
      </c>
      <c r="L4493" s="396" t="s">
        <v>147</v>
      </c>
    </row>
    <row r="4494" spans="1:12">
      <c r="A4494" s="396"/>
      <c r="B4494" s="396"/>
      <c r="C4494" s="396"/>
      <c r="D4494" s="396" t="s">
        <v>411</v>
      </c>
      <c r="E4494" s="397" t="s">
        <v>145</v>
      </c>
      <c r="F4494" s="429" t="s">
        <v>12976</v>
      </c>
      <c r="G4494" s="430">
        <v>100910</v>
      </c>
      <c r="H4494" s="431" t="s">
        <v>13870</v>
      </c>
      <c r="I4494" s="430" t="s">
        <v>160</v>
      </c>
      <c r="J4494" s="396"/>
      <c r="K4494" s="432">
        <v>0</v>
      </c>
      <c r="L4494" s="396" t="s">
        <v>147</v>
      </c>
    </row>
    <row r="4495" spans="1:12">
      <c r="A4495" s="396"/>
      <c r="B4495" s="396"/>
      <c r="C4495" s="396"/>
      <c r="D4495" s="396" t="s">
        <v>4432</v>
      </c>
      <c r="E4495" s="397" t="s">
        <v>145</v>
      </c>
      <c r="F4495" s="429" t="s">
        <v>13086</v>
      </c>
      <c r="G4495" s="430">
        <v>105541</v>
      </c>
      <c r="H4495" s="431" t="s">
        <v>13871</v>
      </c>
      <c r="I4495" s="430" t="s">
        <v>160</v>
      </c>
      <c r="J4495" s="396"/>
      <c r="K4495" s="432">
        <v>0</v>
      </c>
      <c r="L4495" s="396" t="s">
        <v>4588</v>
      </c>
    </row>
    <row r="4496" spans="1:12">
      <c r="A4496" s="396"/>
      <c r="B4496" s="396"/>
      <c r="C4496" s="396"/>
      <c r="D4496" s="396" t="s">
        <v>4432</v>
      </c>
      <c r="E4496" s="397" t="s">
        <v>145</v>
      </c>
      <c r="F4496" s="429" t="s">
        <v>13086</v>
      </c>
      <c r="G4496" s="430">
        <v>100908</v>
      </c>
      <c r="H4496" s="431" t="s">
        <v>13872</v>
      </c>
      <c r="I4496" s="430" t="s">
        <v>160</v>
      </c>
      <c r="J4496" s="396"/>
      <c r="K4496" s="432">
        <v>0</v>
      </c>
      <c r="L4496" s="396" t="s">
        <v>4588</v>
      </c>
    </row>
    <row r="4497" spans="1:12">
      <c r="A4497" s="396"/>
      <c r="B4497" s="396"/>
      <c r="C4497" s="396"/>
      <c r="D4497" s="396" t="s">
        <v>4432</v>
      </c>
      <c r="E4497" s="397" t="s">
        <v>145</v>
      </c>
      <c r="F4497" s="429" t="s">
        <v>13086</v>
      </c>
      <c r="G4497" s="430">
        <v>100911</v>
      </c>
      <c r="H4497" s="431" t="s">
        <v>13873</v>
      </c>
      <c r="I4497" s="430" t="s">
        <v>160</v>
      </c>
      <c r="J4497" s="396"/>
      <c r="K4497" s="432">
        <v>0</v>
      </c>
      <c r="L4497" s="396" t="s">
        <v>4588</v>
      </c>
    </row>
    <row r="4498" spans="1:12">
      <c r="A4498" s="396"/>
      <c r="B4498" s="396"/>
      <c r="C4498" s="396"/>
      <c r="D4498" s="396" t="s">
        <v>4432</v>
      </c>
      <c r="E4498" s="397" t="s">
        <v>145</v>
      </c>
      <c r="F4498" s="429" t="s">
        <v>13086</v>
      </c>
      <c r="G4498" s="430">
        <v>103782</v>
      </c>
      <c r="H4498" s="431" t="s">
        <v>6563</v>
      </c>
      <c r="I4498" s="430" t="s">
        <v>160</v>
      </c>
      <c r="J4498" s="396"/>
      <c r="K4498" s="432">
        <v>24.87</v>
      </c>
      <c r="L4498" s="396" t="s">
        <v>4588</v>
      </c>
    </row>
    <row r="4499" spans="1:12">
      <c r="A4499" s="396"/>
      <c r="B4499" s="396"/>
      <c r="C4499" s="396"/>
      <c r="D4499" s="396" t="s">
        <v>277</v>
      </c>
      <c r="E4499" s="397" t="s">
        <v>145</v>
      </c>
      <c r="F4499" s="429" t="s">
        <v>12976</v>
      </c>
      <c r="G4499" s="430">
        <v>103786</v>
      </c>
      <c r="H4499" s="431" t="s">
        <v>13874</v>
      </c>
      <c r="I4499" s="430" t="s">
        <v>160</v>
      </c>
      <c r="J4499" s="396"/>
      <c r="K4499" s="432">
        <v>0</v>
      </c>
      <c r="L4499" s="396" t="s">
        <v>147</v>
      </c>
    </row>
    <row r="4500" spans="1:12">
      <c r="A4500" s="396"/>
      <c r="B4500" s="396"/>
      <c r="C4500" s="396"/>
      <c r="D4500" s="396" t="s">
        <v>543</v>
      </c>
      <c r="E4500" s="397" t="s">
        <v>145</v>
      </c>
      <c r="F4500" s="429" t="s">
        <v>12976</v>
      </c>
      <c r="G4500" s="430">
        <v>103787</v>
      </c>
      <c r="H4500" s="431" t="s">
        <v>13875</v>
      </c>
      <c r="I4500" s="430" t="s">
        <v>160</v>
      </c>
      <c r="J4500" s="396"/>
      <c r="K4500" s="432">
        <v>0</v>
      </c>
      <c r="L4500" s="396" t="s">
        <v>147</v>
      </c>
    </row>
    <row r="4501" spans="1:12">
      <c r="A4501" s="396"/>
      <c r="B4501" s="396"/>
      <c r="C4501" s="396"/>
      <c r="D4501" s="396" t="s">
        <v>4432</v>
      </c>
      <c r="E4501" s="397" t="s">
        <v>145</v>
      </c>
      <c r="F4501" s="429" t="s">
        <v>13086</v>
      </c>
      <c r="G4501" s="430">
        <v>103788</v>
      </c>
      <c r="H4501" s="431" t="s">
        <v>13876</v>
      </c>
      <c r="I4501" s="430" t="s">
        <v>160</v>
      </c>
      <c r="J4501" s="396"/>
      <c r="K4501" s="438">
        <v>20.25</v>
      </c>
      <c r="L4501" s="396" t="s">
        <v>4588</v>
      </c>
    </row>
    <row r="4502" spans="1:12">
      <c r="A4502" s="396"/>
      <c r="B4502" s="396"/>
      <c r="C4502" s="396"/>
      <c r="D4502" s="396" t="s">
        <v>4432</v>
      </c>
      <c r="E4502" s="397" t="s">
        <v>145</v>
      </c>
      <c r="F4502" s="429" t="s">
        <v>13086</v>
      </c>
      <c r="G4502" s="430">
        <v>103783</v>
      </c>
      <c r="H4502" s="431" t="s">
        <v>13877</v>
      </c>
      <c r="I4502" s="430" t="s">
        <v>160</v>
      </c>
      <c r="J4502" s="396"/>
      <c r="K4502" s="432">
        <v>0</v>
      </c>
      <c r="L4502" s="396" t="s">
        <v>4588</v>
      </c>
    </row>
    <row r="4503" spans="1:12">
      <c r="A4503" s="396"/>
      <c r="B4503" s="396"/>
      <c r="C4503" s="396"/>
      <c r="D4503" s="396" t="s">
        <v>4432</v>
      </c>
      <c r="E4503" s="397" t="s">
        <v>145</v>
      </c>
      <c r="F4503" s="429" t="s">
        <v>13086</v>
      </c>
      <c r="G4503" s="430">
        <v>103784</v>
      </c>
      <c r="H4503" s="431" t="s">
        <v>13878</v>
      </c>
      <c r="I4503" s="430" t="s">
        <v>160</v>
      </c>
      <c r="J4503" s="396"/>
      <c r="K4503" s="432">
        <v>0</v>
      </c>
      <c r="L4503" s="396" t="s">
        <v>4588</v>
      </c>
    </row>
    <row r="4504" spans="1:12">
      <c r="A4504" s="396"/>
      <c r="B4504" s="396"/>
      <c r="C4504" s="396"/>
      <c r="D4504" s="396" t="s">
        <v>4432</v>
      </c>
      <c r="E4504" s="397" t="s">
        <v>145</v>
      </c>
      <c r="F4504" s="429" t="s">
        <v>13086</v>
      </c>
      <c r="G4504" s="430">
        <v>103785</v>
      </c>
      <c r="H4504" s="431" t="s">
        <v>13879</v>
      </c>
      <c r="I4504" s="430" t="s">
        <v>160</v>
      </c>
      <c r="J4504" s="396"/>
      <c r="K4504" s="432">
        <v>0</v>
      </c>
      <c r="L4504" s="396" t="s">
        <v>4588</v>
      </c>
    </row>
    <row r="4505" spans="1:12">
      <c r="A4505" s="396"/>
      <c r="B4505" s="396"/>
      <c r="C4505" s="396"/>
      <c r="D4505" s="396" t="s">
        <v>543</v>
      </c>
      <c r="E4505" s="397" t="s">
        <v>145</v>
      </c>
      <c r="F4505" s="429" t="s">
        <v>12976</v>
      </c>
      <c r="G4505" s="430">
        <v>105546</v>
      </c>
      <c r="H4505" s="431" t="s">
        <v>13880</v>
      </c>
      <c r="I4505" s="430" t="s">
        <v>160</v>
      </c>
      <c r="J4505" s="396"/>
      <c r="K4505" s="432">
        <v>0</v>
      </c>
      <c r="L4505" s="396" t="s">
        <v>147</v>
      </c>
    </row>
    <row r="4506" spans="1:12">
      <c r="A4506" s="396"/>
      <c r="B4506" s="396"/>
      <c r="C4506" s="396"/>
      <c r="D4506" s="396" t="s">
        <v>543</v>
      </c>
      <c r="E4506" s="397" t="s">
        <v>145</v>
      </c>
      <c r="F4506" s="429" t="s">
        <v>12976</v>
      </c>
      <c r="G4506" s="430">
        <v>105545</v>
      </c>
      <c r="H4506" s="431" t="s">
        <v>13881</v>
      </c>
      <c r="I4506" s="430" t="s">
        <v>160</v>
      </c>
      <c r="J4506" s="396"/>
      <c r="K4506" s="432">
        <v>0</v>
      </c>
      <c r="L4506" s="396" t="s">
        <v>147</v>
      </c>
    </row>
    <row r="4507" spans="1:12">
      <c r="A4507" s="396"/>
      <c r="B4507" s="396"/>
      <c r="C4507" s="396"/>
      <c r="D4507" s="396" t="s">
        <v>4432</v>
      </c>
      <c r="E4507" s="397" t="s">
        <v>145</v>
      </c>
      <c r="F4507" s="429" t="s">
        <v>13086</v>
      </c>
      <c r="G4507" s="430">
        <v>97610</v>
      </c>
      <c r="H4507" s="431" t="s">
        <v>6560</v>
      </c>
      <c r="I4507" s="430" t="s">
        <v>160</v>
      </c>
      <c r="J4507" s="396"/>
      <c r="K4507" s="432">
        <v>11.81</v>
      </c>
      <c r="L4507" s="396" t="s">
        <v>4588</v>
      </c>
    </row>
    <row r="4508" spans="1:12">
      <c r="A4508" s="396"/>
      <c r="B4508" s="396"/>
      <c r="C4508" s="396"/>
      <c r="D4508" s="396" t="s">
        <v>4432</v>
      </c>
      <c r="E4508" s="397" t="s">
        <v>145</v>
      </c>
      <c r="F4508" s="429" t="s">
        <v>13086</v>
      </c>
      <c r="G4508" s="430">
        <v>97609</v>
      </c>
      <c r="H4508" s="431" t="s">
        <v>6559</v>
      </c>
      <c r="I4508" s="430" t="s">
        <v>160</v>
      </c>
      <c r="J4508" s="396"/>
      <c r="K4508" s="432">
        <v>11.25</v>
      </c>
      <c r="L4508" s="396" t="s">
        <v>4588</v>
      </c>
    </row>
    <row r="4509" spans="1:12">
      <c r="A4509" s="396"/>
      <c r="B4509" s="396"/>
      <c r="C4509" s="396"/>
      <c r="D4509" s="396" t="s">
        <v>4432</v>
      </c>
      <c r="E4509" s="397" t="s">
        <v>145</v>
      </c>
      <c r="F4509" s="429" t="s">
        <v>13086</v>
      </c>
      <c r="G4509" s="430">
        <v>105554</v>
      </c>
      <c r="H4509" s="431" t="s">
        <v>6564</v>
      </c>
      <c r="I4509" s="430" t="s">
        <v>160</v>
      </c>
      <c r="J4509" s="396"/>
      <c r="K4509" s="432">
        <v>13.16</v>
      </c>
      <c r="L4509" s="396" t="s">
        <v>4588</v>
      </c>
    </row>
    <row r="4510" spans="1:12">
      <c r="A4510" s="396"/>
      <c r="B4510" s="396"/>
      <c r="C4510" s="396"/>
      <c r="D4510" s="396" t="s">
        <v>4432</v>
      </c>
      <c r="E4510" s="397" t="s">
        <v>145</v>
      </c>
      <c r="F4510" s="429" t="s">
        <v>13086</v>
      </c>
      <c r="G4510" s="430">
        <v>100903</v>
      </c>
      <c r="H4510" s="431" t="s">
        <v>6562</v>
      </c>
      <c r="I4510" s="430" t="s">
        <v>160</v>
      </c>
      <c r="J4510" s="396"/>
      <c r="K4510" s="432">
        <v>25.62</v>
      </c>
      <c r="L4510" s="396" t="s">
        <v>4588</v>
      </c>
    </row>
    <row r="4511" spans="1:12">
      <c r="A4511" s="396"/>
      <c r="B4511" s="396"/>
      <c r="C4511" s="396"/>
      <c r="D4511" s="396" t="s">
        <v>1415</v>
      </c>
      <c r="E4511" s="397" t="s">
        <v>145</v>
      </c>
      <c r="F4511" s="429" t="s">
        <v>13756</v>
      </c>
      <c r="G4511" s="430">
        <v>100902</v>
      </c>
      <c r="H4511" s="431" t="s">
        <v>6561</v>
      </c>
      <c r="I4511" s="430" t="s">
        <v>160</v>
      </c>
      <c r="J4511" s="396"/>
      <c r="K4511" s="432">
        <v>23.17</v>
      </c>
      <c r="L4511" s="396" t="s">
        <v>147</v>
      </c>
    </row>
    <row r="4512" spans="1:12">
      <c r="A4512" s="396"/>
      <c r="B4512" s="396"/>
      <c r="C4512" s="396"/>
      <c r="D4512" s="396" t="s">
        <v>1415</v>
      </c>
      <c r="E4512" s="397" t="s">
        <v>145</v>
      </c>
      <c r="F4512" s="429" t="s">
        <v>13756</v>
      </c>
      <c r="G4512" s="430">
        <v>105548</v>
      </c>
      <c r="H4512" s="431" t="s">
        <v>13882</v>
      </c>
      <c r="I4512" s="430" t="s">
        <v>146</v>
      </c>
      <c r="J4512" s="396"/>
      <c r="K4512" s="432">
        <v>0</v>
      </c>
      <c r="L4512" s="396" t="s">
        <v>147</v>
      </c>
    </row>
    <row r="4513" spans="1:12">
      <c r="A4513" s="396"/>
      <c r="B4513" s="396"/>
      <c r="C4513" s="396"/>
      <c r="D4513" s="396" t="s">
        <v>1415</v>
      </c>
      <c r="E4513" s="397" t="s">
        <v>145</v>
      </c>
      <c r="F4513" s="429" t="s">
        <v>13756</v>
      </c>
      <c r="G4513" s="430">
        <v>97595</v>
      </c>
      <c r="H4513" s="431" t="s">
        <v>6554</v>
      </c>
      <c r="I4513" s="430" t="s">
        <v>160</v>
      </c>
      <c r="J4513" s="396"/>
      <c r="K4513" s="432">
        <v>97.66</v>
      </c>
      <c r="L4513" s="396" t="s">
        <v>147</v>
      </c>
    </row>
    <row r="4514" spans="1:12">
      <c r="A4514" s="396"/>
      <c r="B4514" s="396"/>
      <c r="C4514" s="396"/>
      <c r="D4514" s="396" t="s">
        <v>4432</v>
      </c>
      <c r="E4514" s="397" t="s">
        <v>145</v>
      </c>
      <c r="F4514" s="429" t="s">
        <v>13756</v>
      </c>
      <c r="G4514" s="430">
        <v>97597</v>
      </c>
      <c r="H4514" s="431" t="s">
        <v>6556</v>
      </c>
      <c r="I4514" s="430" t="s">
        <v>160</v>
      </c>
      <c r="J4514" s="396"/>
      <c r="K4514" s="432">
        <v>68.72</v>
      </c>
      <c r="L4514" s="396" t="s">
        <v>147</v>
      </c>
    </row>
    <row r="4515" spans="1:12">
      <c r="A4515" s="396"/>
      <c r="B4515" s="396"/>
      <c r="C4515" s="396"/>
      <c r="D4515" s="396" t="s">
        <v>3455</v>
      </c>
      <c r="E4515" s="397" t="s">
        <v>145</v>
      </c>
      <c r="F4515" s="429" t="s">
        <v>12893</v>
      </c>
      <c r="G4515" s="430">
        <v>97596</v>
      </c>
      <c r="H4515" s="431" t="s">
        <v>6555</v>
      </c>
      <c r="I4515" s="430" t="s">
        <v>160</v>
      </c>
      <c r="J4515" s="396"/>
      <c r="K4515" s="432">
        <v>67.930000000000007</v>
      </c>
      <c r="L4515" s="396" t="s">
        <v>147</v>
      </c>
    </row>
    <row r="4516" spans="1:12">
      <c r="A4516" s="396"/>
      <c r="B4516" s="396"/>
      <c r="C4516" s="396"/>
      <c r="D4516" s="396" t="s">
        <v>543</v>
      </c>
      <c r="E4516" s="397" t="s">
        <v>145</v>
      </c>
      <c r="F4516" s="429" t="s">
        <v>12976</v>
      </c>
      <c r="G4516" s="430">
        <v>97598</v>
      </c>
      <c r="H4516" s="431" t="s">
        <v>6557</v>
      </c>
      <c r="I4516" s="430" t="s">
        <v>160</v>
      </c>
      <c r="J4516" s="396"/>
      <c r="K4516" s="432">
        <v>64.92</v>
      </c>
      <c r="L4516" s="396" t="s">
        <v>147</v>
      </c>
    </row>
    <row r="4517" spans="1:12">
      <c r="A4517" s="396"/>
      <c r="B4517" s="396"/>
      <c r="C4517" s="396"/>
      <c r="D4517" s="396" t="s">
        <v>543</v>
      </c>
      <c r="E4517" s="397" t="s">
        <v>145</v>
      </c>
      <c r="F4517" s="429" t="s">
        <v>12976</v>
      </c>
      <c r="G4517" s="430">
        <v>98549</v>
      </c>
      <c r="H4517" s="431" t="s">
        <v>13884</v>
      </c>
      <c r="I4517" s="430" t="s">
        <v>121</v>
      </c>
      <c r="J4517" s="396"/>
      <c r="K4517" s="432">
        <v>0</v>
      </c>
      <c r="L4517" s="396" t="s">
        <v>147</v>
      </c>
    </row>
    <row r="4518" spans="1:12">
      <c r="A4518" s="396"/>
      <c r="B4518" s="396"/>
      <c r="C4518" s="396"/>
      <c r="D4518" s="396" t="s">
        <v>4432</v>
      </c>
      <c r="E4518" s="397" t="s">
        <v>145</v>
      </c>
      <c r="F4518" s="429" t="s">
        <v>13086</v>
      </c>
      <c r="G4518" s="430">
        <v>98562</v>
      </c>
      <c r="H4518" s="431" t="s">
        <v>6532</v>
      </c>
      <c r="I4518" s="430" t="s">
        <v>121</v>
      </c>
      <c r="J4518" s="396"/>
      <c r="K4518" s="432">
        <v>46.96</v>
      </c>
      <c r="L4518" s="396" t="s">
        <v>4588</v>
      </c>
    </row>
    <row r="4519" spans="1:12">
      <c r="A4519" s="396"/>
      <c r="B4519" s="396"/>
      <c r="C4519" s="396"/>
      <c r="D4519" s="396" t="s">
        <v>4432</v>
      </c>
      <c r="E4519" s="397" t="s">
        <v>145</v>
      </c>
      <c r="F4519" s="429" t="s">
        <v>13086</v>
      </c>
      <c r="G4519" s="430">
        <v>98555</v>
      </c>
      <c r="H4519" s="431" t="s">
        <v>6533</v>
      </c>
      <c r="I4519" s="430" t="s">
        <v>121</v>
      </c>
      <c r="J4519" s="396"/>
      <c r="K4519" s="432">
        <v>31.9</v>
      </c>
      <c r="L4519" s="396" t="s">
        <v>4588</v>
      </c>
    </row>
    <row r="4520" spans="1:12">
      <c r="A4520" s="396"/>
      <c r="B4520" s="396"/>
      <c r="C4520" s="396"/>
      <c r="D4520" s="396" t="s">
        <v>4432</v>
      </c>
      <c r="E4520" s="397" t="s">
        <v>145</v>
      </c>
      <c r="F4520" s="429" t="s">
        <v>13086</v>
      </c>
      <c r="G4520" s="430">
        <v>98556</v>
      </c>
      <c r="H4520" s="431" t="s">
        <v>6534</v>
      </c>
      <c r="I4520" s="430" t="s">
        <v>121</v>
      </c>
      <c r="J4520" s="396"/>
      <c r="K4520" s="432">
        <v>59.48</v>
      </c>
      <c r="L4520" s="396" t="s">
        <v>4588</v>
      </c>
    </row>
    <row r="4521" spans="1:12">
      <c r="A4521" s="396"/>
      <c r="B4521" s="396"/>
      <c r="C4521" s="396"/>
      <c r="D4521" s="396" t="s">
        <v>4432</v>
      </c>
      <c r="E4521" s="397" t="s">
        <v>145</v>
      </c>
      <c r="F4521" s="429" t="s">
        <v>13086</v>
      </c>
      <c r="G4521" s="430">
        <v>98557</v>
      </c>
      <c r="H4521" s="431" t="s">
        <v>6541</v>
      </c>
      <c r="I4521" s="430" t="s">
        <v>121</v>
      </c>
      <c r="J4521" s="396"/>
      <c r="K4521" s="432">
        <v>47.79</v>
      </c>
      <c r="L4521" s="396" t="s">
        <v>4588</v>
      </c>
    </row>
    <row r="4522" spans="1:12">
      <c r="A4522" s="396"/>
      <c r="B4522" s="396"/>
      <c r="C4522" s="396"/>
      <c r="D4522" s="396" t="s">
        <v>411</v>
      </c>
      <c r="E4522" s="397" t="s">
        <v>145</v>
      </c>
      <c r="F4522" s="429" t="s">
        <v>12976</v>
      </c>
      <c r="G4522" s="430">
        <v>98548</v>
      </c>
      <c r="H4522" s="431" t="s">
        <v>13885</v>
      </c>
      <c r="I4522" s="430" t="s">
        <v>121</v>
      </c>
      <c r="J4522" s="396"/>
      <c r="K4522" s="432">
        <v>0</v>
      </c>
      <c r="L4522" s="396" t="s">
        <v>147</v>
      </c>
    </row>
    <row r="4523" spans="1:12">
      <c r="A4523" s="396"/>
      <c r="B4523" s="396"/>
      <c r="C4523" s="396"/>
      <c r="D4523" s="396" t="s">
        <v>277</v>
      </c>
      <c r="E4523" s="397" t="s">
        <v>145</v>
      </c>
      <c r="F4523" s="429" t="s">
        <v>12976</v>
      </c>
      <c r="G4523" s="430">
        <v>98547</v>
      </c>
      <c r="H4523" s="431" t="s">
        <v>6538</v>
      </c>
      <c r="I4523" s="430" t="s">
        <v>121</v>
      </c>
      <c r="J4523" s="396"/>
      <c r="K4523" s="432">
        <v>225.13</v>
      </c>
      <c r="L4523" s="396" t="s">
        <v>147</v>
      </c>
    </row>
    <row r="4524" spans="1:12">
      <c r="A4524" s="396"/>
      <c r="B4524" s="396"/>
      <c r="C4524" s="396"/>
      <c r="D4524" s="396" t="s">
        <v>4432</v>
      </c>
      <c r="E4524" s="397" t="s">
        <v>145</v>
      </c>
      <c r="F4524" s="429" t="s">
        <v>13086</v>
      </c>
      <c r="G4524" s="430">
        <v>98546</v>
      </c>
      <c r="H4524" s="431" t="s">
        <v>6537</v>
      </c>
      <c r="I4524" s="430" t="s">
        <v>121</v>
      </c>
      <c r="J4524" s="396"/>
      <c r="K4524" s="432">
        <v>132.72999999999999</v>
      </c>
      <c r="L4524" s="396" t="s">
        <v>4588</v>
      </c>
    </row>
    <row r="4525" spans="1:12">
      <c r="A4525" s="396"/>
      <c r="B4525" s="396"/>
      <c r="C4525" s="396"/>
      <c r="D4525" s="396" t="s">
        <v>4432</v>
      </c>
      <c r="E4525" s="397" t="s">
        <v>145</v>
      </c>
      <c r="F4525" s="429" t="s">
        <v>13086</v>
      </c>
      <c r="G4525" s="430">
        <v>98552</v>
      </c>
      <c r="H4525" s="431" t="s">
        <v>13886</v>
      </c>
      <c r="I4525" s="430" t="s">
        <v>121</v>
      </c>
      <c r="J4525" s="396"/>
      <c r="K4525" s="432">
        <v>0</v>
      </c>
      <c r="L4525" s="396" t="s">
        <v>4588</v>
      </c>
    </row>
    <row r="4526" spans="1:12">
      <c r="A4526" s="396"/>
      <c r="B4526" s="396"/>
      <c r="C4526" s="396"/>
      <c r="D4526" s="396" t="s">
        <v>4432</v>
      </c>
      <c r="E4526" s="397" t="s">
        <v>145</v>
      </c>
      <c r="F4526" s="429" t="s">
        <v>13086</v>
      </c>
      <c r="G4526" s="430">
        <v>98553</v>
      </c>
      <c r="H4526" s="431" t="s">
        <v>6539</v>
      </c>
      <c r="I4526" s="430" t="s">
        <v>121</v>
      </c>
      <c r="J4526" s="396"/>
      <c r="K4526" s="432">
        <v>197.65</v>
      </c>
      <c r="L4526" s="396" t="s">
        <v>4588</v>
      </c>
    </row>
    <row r="4527" spans="1:12">
      <c r="A4527" s="396"/>
      <c r="B4527" s="396"/>
      <c r="C4527" s="396"/>
      <c r="D4527" s="396" t="s">
        <v>4432</v>
      </c>
      <c r="E4527" s="397" t="s">
        <v>145</v>
      </c>
      <c r="F4527" s="429" t="s">
        <v>13086</v>
      </c>
      <c r="G4527" s="430">
        <v>98554</v>
      </c>
      <c r="H4527" s="431" t="s">
        <v>6540</v>
      </c>
      <c r="I4527" s="430" t="s">
        <v>121</v>
      </c>
      <c r="J4527" s="396"/>
      <c r="K4527" s="432">
        <v>51.42</v>
      </c>
      <c r="L4527" s="396" t="s">
        <v>4588</v>
      </c>
    </row>
    <row r="4528" spans="1:12">
      <c r="A4528" s="396"/>
      <c r="B4528" s="396"/>
      <c r="C4528" s="396"/>
      <c r="D4528" s="396" t="s">
        <v>543</v>
      </c>
      <c r="E4528" s="397" t="s">
        <v>145</v>
      </c>
      <c r="F4528" s="429" t="s">
        <v>12976</v>
      </c>
      <c r="G4528" s="430">
        <v>98565</v>
      </c>
      <c r="H4528" s="431" t="s">
        <v>6544</v>
      </c>
      <c r="I4528" s="430" t="s">
        <v>121</v>
      </c>
      <c r="J4528" s="396"/>
      <c r="K4528" s="432">
        <v>52.56</v>
      </c>
      <c r="L4528" s="396" t="s">
        <v>147</v>
      </c>
    </row>
    <row r="4529" spans="1:12">
      <c r="A4529" s="396"/>
      <c r="B4529" s="396"/>
      <c r="C4529" s="396"/>
      <c r="D4529" s="396" t="s">
        <v>543</v>
      </c>
      <c r="E4529" s="397" t="s">
        <v>145</v>
      </c>
      <c r="F4529" s="429" t="s">
        <v>12976</v>
      </c>
      <c r="G4529" s="430">
        <v>98567</v>
      </c>
      <c r="H4529" s="431" t="s">
        <v>6546</v>
      </c>
      <c r="I4529" s="430" t="s">
        <v>121</v>
      </c>
      <c r="J4529" s="396"/>
      <c r="K4529" s="432">
        <v>67.14</v>
      </c>
      <c r="L4529" s="396" t="s">
        <v>147</v>
      </c>
    </row>
    <row r="4530" spans="1:12">
      <c r="A4530" s="396"/>
      <c r="B4530" s="396"/>
      <c r="C4530" s="396"/>
      <c r="D4530" s="396" t="s">
        <v>4432</v>
      </c>
      <c r="E4530" s="397" t="s">
        <v>145</v>
      </c>
      <c r="F4530" s="429" t="s">
        <v>13086</v>
      </c>
      <c r="G4530" s="430">
        <v>98569</v>
      </c>
      <c r="H4530" s="431" t="s">
        <v>6548</v>
      </c>
      <c r="I4530" s="430" t="s">
        <v>121</v>
      </c>
      <c r="J4530" s="396"/>
      <c r="K4530" s="432">
        <v>82.55</v>
      </c>
      <c r="L4530" s="396" t="s">
        <v>4588</v>
      </c>
    </row>
    <row r="4531" spans="1:12">
      <c r="A4531" s="396"/>
      <c r="B4531" s="396"/>
      <c r="C4531" s="396"/>
      <c r="D4531" s="396" t="s">
        <v>4432</v>
      </c>
      <c r="E4531" s="397" t="s">
        <v>145</v>
      </c>
      <c r="F4531" s="429" t="s">
        <v>13086</v>
      </c>
      <c r="G4531" s="430">
        <v>98571</v>
      </c>
      <c r="H4531" s="431" t="s">
        <v>6550</v>
      </c>
      <c r="I4531" s="430" t="s">
        <v>121</v>
      </c>
      <c r="J4531" s="396"/>
      <c r="K4531" s="432">
        <v>44.02</v>
      </c>
      <c r="L4531" s="396" t="s">
        <v>4588</v>
      </c>
    </row>
    <row r="4532" spans="1:12">
      <c r="A4532" s="396"/>
      <c r="B4532" s="396"/>
      <c r="C4532" s="396"/>
      <c r="D4532" s="396" t="s">
        <v>4432</v>
      </c>
      <c r="E4532" s="397" t="s">
        <v>145</v>
      </c>
      <c r="F4532" s="429" t="s">
        <v>13086</v>
      </c>
      <c r="G4532" s="430">
        <v>98572</v>
      </c>
      <c r="H4532" s="431" t="s">
        <v>6551</v>
      </c>
      <c r="I4532" s="430" t="s">
        <v>121</v>
      </c>
      <c r="J4532" s="396"/>
      <c r="K4532" s="432">
        <v>53.86</v>
      </c>
      <c r="L4532" s="396" t="s">
        <v>4588</v>
      </c>
    </row>
    <row r="4533" spans="1:12">
      <c r="A4533" s="396"/>
      <c r="B4533" s="396"/>
      <c r="C4533" s="396"/>
      <c r="D4533" s="396" t="s">
        <v>4432</v>
      </c>
      <c r="E4533" s="397" t="s">
        <v>145</v>
      </c>
      <c r="F4533" s="429" t="s">
        <v>13086</v>
      </c>
      <c r="G4533" s="430">
        <v>98563</v>
      </c>
      <c r="H4533" s="431" t="s">
        <v>6542</v>
      </c>
      <c r="I4533" s="430" t="s">
        <v>121</v>
      </c>
      <c r="J4533" s="396"/>
      <c r="K4533" s="432">
        <v>37.14</v>
      </c>
      <c r="L4533" s="396" t="s">
        <v>4588</v>
      </c>
    </row>
    <row r="4534" spans="1:12">
      <c r="A4534" s="396"/>
      <c r="B4534" s="396"/>
      <c r="C4534" s="396"/>
      <c r="D4534" s="396" t="s">
        <v>543</v>
      </c>
      <c r="E4534" s="397" t="s">
        <v>145</v>
      </c>
      <c r="F4534" s="429" t="s">
        <v>12976</v>
      </c>
      <c r="G4534" s="430">
        <v>98564</v>
      </c>
      <c r="H4534" s="431" t="s">
        <v>6543</v>
      </c>
      <c r="I4534" s="430" t="s">
        <v>121</v>
      </c>
      <c r="J4534" s="396"/>
      <c r="K4534" s="432">
        <v>50.27</v>
      </c>
      <c r="L4534" s="396" t="s">
        <v>147</v>
      </c>
    </row>
    <row r="4535" spans="1:12">
      <c r="A4535" s="396"/>
      <c r="B4535" s="396"/>
      <c r="C4535" s="396"/>
      <c r="D4535" s="396" t="s">
        <v>411</v>
      </c>
      <c r="E4535" s="397" t="s">
        <v>145</v>
      </c>
      <c r="F4535" s="429" t="s">
        <v>12976</v>
      </c>
      <c r="G4535" s="430">
        <v>98566</v>
      </c>
      <c r="H4535" s="431" t="s">
        <v>6545</v>
      </c>
      <c r="I4535" s="430" t="s">
        <v>121</v>
      </c>
      <c r="J4535" s="396"/>
      <c r="K4535" s="432">
        <v>65.69</v>
      </c>
      <c r="L4535" s="396" t="s">
        <v>147</v>
      </c>
    </row>
    <row r="4536" spans="1:12">
      <c r="A4536" s="396"/>
      <c r="B4536" s="396"/>
      <c r="C4536" s="396"/>
      <c r="D4536" s="396" t="s">
        <v>4432</v>
      </c>
      <c r="E4536" s="397" t="s">
        <v>145</v>
      </c>
      <c r="F4536" s="429" t="s">
        <v>13086</v>
      </c>
      <c r="G4536" s="430">
        <v>98568</v>
      </c>
      <c r="H4536" s="431" t="s">
        <v>6547</v>
      </c>
      <c r="I4536" s="430" t="s">
        <v>121</v>
      </c>
      <c r="J4536" s="396"/>
      <c r="K4536" s="432">
        <v>80.27</v>
      </c>
      <c r="L4536" s="396" t="s">
        <v>4588</v>
      </c>
    </row>
    <row r="4537" spans="1:12">
      <c r="A4537" s="396"/>
      <c r="B4537" s="396"/>
      <c r="C4537" s="396"/>
      <c r="D4537" s="396" t="s">
        <v>4432</v>
      </c>
      <c r="E4537" s="397" t="s">
        <v>145</v>
      </c>
      <c r="F4537" s="429" t="s">
        <v>13086</v>
      </c>
      <c r="G4537" s="430">
        <v>98570</v>
      </c>
      <c r="H4537" s="431" t="s">
        <v>6549</v>
      </c>
      <c r="I4537" s="430" t="s">
        <v>121</v>
      </c>
      <c r="J4537" s="396"/>
      <c r="K4537" s="432">
        <v>95.69</v>
      </c>
      <c r="L4537" s="396" t="s">
        <v>4588</v>
      </c>
    </row>
    <row r="4538" spans="1:12">
      <c r="A4538" s="396"/>
      <c r="B4538" s="396"/>
      <c r="C4538" s="396"/>
      <c r="D4538" s="396" t="s">
        <v>4432</v>
      </c>
      <c r="E4538" s="397" t="s">
        <v>145</v>
      </c>
      <c r="F4538" s="429" t="s">
        <v>13086</v>
      </c>
      <c r="G4538" s="430">
        <v>98573</v>
      </c>
      <c r="H4538" s="431" t="s">
        <v>6552</v>
      </c>
      <c r="I4538" s="430" t="s">
        <v>121</v>
      </c>
      <c r="J4538" s="396"/>
      <c r="K4538" s="432">
        <v>66.489999999999995</v>
      </c>
      <c r="L4538" s="396" t="s">
        <v>4588</v>
      </c>
    </row>
    <row r="4539" spans="1:12">
      <c r="A4539" s="396"/>
      <c r="B4539" s="396"/>
      <c r="C4539" s="396"/>
      <c r="D4539" s="396" t="s">
        <v>4432</v>
      </c>
      <c r="E4539" s="397" t="s">
        <v>145</v>
      </c>
      <c r="F4539" s="429" t="s">
        <v>13086</v>
      </c>
      <c r="G4539" s="430">
        <v>98576</v>
      </c>
      <c r="H4539" s="431" t="s">
        <v>6455</v>
      </c>
      <c r="I4539" s="430" t="s">
        <v>146</v>
      </c>
      <c r="J4539" s="396"/>
      <c r="K4539" s="432">
        <v>26.65</v>
      </c>
      <c r="L4539" s="396" t="s">
        <v>4588</v>
      </c>
    </row>
    <row r="4540" spans="1:12">
      <c r="A4540" s="396"/>
      <c r="B4540" s="396"/>
      <c r="C4540" s="396"/>
      <c r="D4540" s="396" t="s">
        <v>277</v>
      </c>
      <c r="E4540" s="397" t="s">
        <v>145</v>
      </c>
      <c r="F4540" s="429" t="s">
        <v>12976</v>
      </c>
      <c r="G4540" s="430">
        <v>98575</v>
      </c>
      <c r="H4540" s="431" t="s">
        <v>6454</v>
      </c>
      <c r="I4540" s="430" t="s">
        <v>146</v>
      </c>
      <c r="J4540" s="396"/>
      <c r="K4540" s="432">
        <v>70.62</v>
      </c>
      <c r="L4540" s="396" t="s">
        <v>147</v>
      </c>
    </row>
    <row r="4541" spans="1:12">
      <c r="A4541" s="396"/>
      <c r="B4541" s="396"/>
      <c r="C4541" s="396"/>
      <c r="D4541" s="396" t="s">
        <v>543</v>
      </c>
      <c r="E4541" s="397" t="s">
        <v>145</v>
      </c>
      <c r="F4541" s="429" t="s">
        <v>12976</v>
      </c>
      <c r="G4541" s="430">
        <v>98577</v>
      </c>
      <c r="H4541" s="431" t="s">
        <v>6456</v>
      </c>
      <c r="I4541" s="430" t="s">
        <v>146</v>
      </c>
      <c r="J4541" s="396"/>
      <c r="K4541" s="432">
        <v>44.56</v>
      </c>
      <c r="L4541" s="396" t="s">
        <v>147</v>
      </c>
    </row>
    <row r="4542" spans="1:12">
      <c r="A4542" s="396"/>
      <c r="B4542" s="396"/>
      <c r="C4542" s="396"/>
      <c r="D4542" s="396" t="s">
        <v>4432</v>
      </c>
      <c r="E4542" s="397" t="s">
        <v>145</v>
      </c>
      <c r="F4542" s="429" t="s">
        <v>13086</v>
      </c>
      <c r="G4542" s="430">
        <v>98558</v>
      </c>
      <c r="H4542" s="431" t="s">
        <v>6535</v>
      </c>
      <c r="I4542" s="430" t="s">
        <v>160</v>
      </c>
      <c r="J4542" s="396"/>
      <c r="K4542" s="432">
        <v>10.07</v>
      </c>
      <c r="L4542" s="396" t="s">
        <v>4588</v>
      </c>
    </row>
    <row r="4543" spans="1:12">
      <c r="A4543" s="396"/>
      <c r="B4543" s="396"/>
      <c r="C4543" s="396"/>
      <c r="D4543" s="396" t="s">
        <v>4432</v>
      </c>
      <c r="E4543" s="397" t="s">
        <v>145</v>
      </c>
      <c r="F4543" s="429" t="s">
        <v>13086</v>
      </c>
      <c r="G4543" s="430">
        <v>106110</v>
      </c>
      <c r="H4543" s="431" t="s">
        <v>13887</v>
      </c>
      <c r="I4543" s="430" t="s">
        <v>160</v>
      </c>
      <c r="J4543" s="396"/>
      <c r="K4543" s="432">
        <v>0</v>
      </c>
      <c r="L4543" s="396" t="s">
        <v>4588</v>
      </c>
    </row>
    <row r="4544" spans="1:12">
      <c r="A4544" s="396"/>
      <c r="B4544" s="396"/>
      <c r="C4544" s="396"/>
      <c r="D4544" s="396" t="s">
        <v>4432</v>
      </c>
      <c r="E4544" s="397" t="s">
        <v>145</v>
      </c>
      <c r="F4544" s="429" t="s">
        <v>13086</v>
      </c>
      <c r="G4544" s="430">
        <v>98551</v>
      </c>
      <c r="H4544" s="431" t="s">
        <v>13888</v>
      </c>
      <c r="I4544" s="430" t="s">
        <v>146</v>
      </c>
      <c r="J4544" s="396"/>
      <c r="K4544" s="432">
        <v>0</v>
      </c>
      <c r="L4544" s="396" t="s">
        <v>4588</v>
      </c>
    </row>
    <row r="4545" spans="1:12">
      <c r="A4545" s="396"/>
      <c r="B4545" s="396"/>
      <c r="C4545" s="396"/>
      <c r="D4545" s="396" t="s">
        <v>4432</v>
      </c>
      <c r="E4545" s="397" t="s">
        <v>145</v>
      </c>
      <c r="F4545" s="429" t="s">
        <v>13086</v>
      </c>
      <c r="G4545" s="430">
        <v>98559</v>
      </c>
      <c r="H4545" s="431" t="s">
        <v>6536</v>
      </c>
      <c r="I4545" s="430" t="s">
        <v>146</v>
      </c>
      <c r="J4545" s="396"/>
      <c r="K4545" s="432">
        <v>5.22</v>
      </c>
      <c r="L4545" s="396" t="s">
        <v>4588</v>
      </c>
    </row>
    <row r="4546" spans="1:12">
      <c r="A4546" s="396"/>
      <c r="B4546" s="396"/>
      <c r="C4546" s="396"/>
      <c r="D4546" s="396" t="s">
        <v>543</v>
      </c>
      <c r="E4546" s="397" t="s">
        <v>145</v>
      </c>
      <c r="F4546" s="429" t="s">
        <v>12976</v>
      </c>
      <c r="G4546" s="430">
        <v>91925</v>
      </c>
      <c r="H4546" s="431" t="s">
        <v>1909</v>
      </c>
      <c r="I4546" s="430" t="s">
        <v>146</v>
      </c>
      <c r="J4546" s="396"/>
      <c r="K4546" s="432">
        <v>3.84</v>
      </c>
      <c r="L4546" s="396" t="s">
        <v>147</v>
      </c>
    </row>
    <row r="4547" spans="1:12">
      <c r="A4547" s="396"/>
      <c r="B4547" s="396"/>
      <c r="C4547" s="396"/>
      <c r="D4547" s="396" t="s">
        <v>543</v>
      </c>
      <c r="E4547" s="397" t="s">
        <v>145</v>
      </c>
      <c r="F4547" s="429" t="s">
        <v>12976</v>
      </c>
      <c r="G4547" s="430">
        <v>91924</v>
      </c>
      <c r="H4547" s="431" t="s">
        <v>1908</v>
      </c>
      <c r="I4547" s="430" t="s">
        <v>146</v>
      </c>
      <c r="J4547" s="396"/>
      <c r="K4547" s="432">
        <v>3.13</v>
      </c>
      <c r="L4547" s="396" t="s">
        <v>147</v>
      </c>
    </row>
    <row r="4548" spans="1:12">
      <c r="A4548" s="396"/>
      <c r="B4548" s="396"/>
      <c r="C4548" s="396"/>
      <c r="D4548" s="396" t="s">
        <v>4432</v>
      </c>
      <c r="E4548" s="397" t="s">
        <v>145</v>
      </c>
      <c r="F4548" s="429" t="s">
        <v>13086</v>
      </c>
      <c r="G4548" s="430">
        <v>91933</v>
      </c>
      <c r="H4548" s="431" t="s">
        <v>1917</v>
      </c>
      <c r="I4548" s="430" t="s">
        <v>146</v>
      </c>
      <c r="J4548" s="396"/>
      <c r="K4548" s="432">
        <v>17.66</v>
      </c>
      <c r="L4548" s="396" t="s">
        <v>4588</v>
      </c>
    </row>
    <row r="4549" spans="1:12">
      <c r="A4549" s="396"/>
      <c r="B4549" s="396"/>
      <c r="C4549" s="396"/>
      <c r="D4549" s="396" t="s">
        <v>4432</v>
      </c>
      <c r="E4549" s="397" t="s">
        <v>145</v>
      </c>
      <c r="F4549" s="429" t="s">
        <v>13086</v>
      </c>
      <c r="G4549" s="430">
        <v>91932</v>
      </c>
      <c r="H4549" s="431" t="s">
        <v>1916</v>
      </c>
      <c r="I4549" s="430" t="s">
        <v>146</v>
      </c>
      <c r="J4549" s="396"/>
      <c r="K4549" s="432">
        <v>18.350000000000001</v>
      </c>
      <c r="L4549" s="396" t="s">
        <v>4588</v>
      </c>
    </row>
    <row r="4550" spans="1:12">
      <c r="A4550" s="396"/>
      <c r="B4550" s="396"/>
      <c r="C4550" s="396"/>
      <c r="D4550" s="396" t="s">
        <v>4432</v>
      </c>
      <c r="E4550" s="397" t="s">
        <v>145</v>
      </c>
      <c r="F4550" s="429" t="s">
        <v>13086</v>
      </c>
      <c r="G4550" s="430">
        <v>91935</v>
      </c>
      <c r="H4550" s="431" t="s">
        <v>1919</v>
      </c>
      <c r="I4550" s="430" t="s">
        <v>146</v>
      </c>
      <c r="J4550" s="396"/>
      <c r="K4550" s="432">
        <v>27.79</v>
      </c>
      <c r="L4550" s="396" t="s">
        <v>4588</v>
      </c>
    </row>
    <row r="4551" spans="1:12">
      <c r="A4551" s="396"/>
      <c r="B4551" s="396"/>
      <c r="C4551" s="396"/>
      <c r="D4551" s="396" t="s">
        <v>4432</v>
      </c>
      <c r="E4551" s="397" t="s">
        <v>145</v>
      </c>
      <c r="F4551" s="429" t="s">
        <v>13086</v>
      </c>
      <c r="G4551" s="430">
        <v>91934</v>
      </c>
      <c r="H4551" s="431" t="s">
        <v>1918</v>
      </c>
      <c r="I4551" s="430" t="s">
        <v>146</v>
      </c>
      <c r="J4551" s="396"/>
      <c r="K4551" s="432">
        <v>26.46</v>
      </c>
      <c r="L4551" s="396" t="s">
        <v>4588</v>
      </c>
    </row>
    <row r="4552" spans="1:12">
      <c r="A4552" s="396"/>
      <c r="B4552" s="396"/>
      <c r="C4552" s="396"/>
      <c r="D4552" s="396" t="s">
        <v>543</v>
      </c>
      <c r="E4552" s="397" t="s">
        <v>145</v>
      </c>
      <c r="F4552" s="429" t="s">
        <v>12976</v>
      </c>
      <c r="G4552" s="430">
        <v>91927</v>
      </c>
      <c r="H4552" s="431" t="s">
        <v>1911</v>
      </c>
      <c r="I4552" s="430" t="s">
        <v>146</v>
      </c>
      <c r="J4552" s="396"/>
      <c r="K4552" s="432">
        <v>5.21</v>
      </c>
      <c r="L4552" s="396" t="s">
        <v>147</v>
      </c>
    </row>
    <row r="4553" spans="1:12">
      <c r="A4553" s="396"/>
      <c r="B4553" s="396"/>
      <c r="C4553" s="396"/>
      <c r="D4553" s="396" t="s">
        <v>543</v>
      </c>
      <c r="E4553" s="397" t="s">
        <v>145</v>
      </c>
      <c r="F4553" s="429" t="s">
        <v>12976</v>
      </c>
      <c r="G4553" s="430">
        <v>91926</v>
      </c>
      <c r="H4553" s="431" t="s">
        <v>1910</v>
      </c>
      <c r="I4553" s="430" t="s">
        <v>146</v>
      </c>
      <c r="J4553" s="396"/>
      <c r="K4553" s="432">
        <v>4.5999999999999996</v>
      </c>
      <c r="L4553" s="396" t="s">
        <v>147</v>
      </c>
    </row>
    <row r="4554" spans="1:12">
      <c r="A4554" s="396"/>
      <c r="B4554" s="396"/>
      <c r="C4554" s="396"/>
      <c r="D4554" s="396" t="s">
        <v>4432</v>
      </c>
      <c r="E4554" s="397" t="s">
        <v>145</v>
      </c>
      <c r="F4554" s="429" t="s">
        <v>13086</v>
      </c>
      <c r="G4554" s="430">
        <v>91929</v>
      </c>
      <c r="H4554" s="431" t="s">
        <v>1913</v>
      </c>
      <c r="I4554" s="430" t="s">
        <v>146</v>
      </c>
      <c r="J4554" s="396"/>
      <c r="K4554" s="432">
        <v>7.75</v>
      </c>
      <c r="L4554" s="396" t="s">
        <v>4588</v>
      </c>
    </row>
    <row r="4555" spans="1:12">
      <c r="A4555" s="396"/>
      <c r="B4555" s="396"/>
      <c r="C4555" s="396"/>
      <c r="D4555" s="396" t="s">
        <v>4432</v>
      </c>
      <c r="E4555" s="397" t="s">
        <v>145</v>
      </c>
      <c r="F4555" s="429" t="s">
        <v>13086</v>
      </c>
      <c r="G4555" s="430">
        <v>91928</v>
      </c>
      <c r="H4555" s="431" t="s">
        <v>1912</v>
      </c>
      <c r="I4555" s="430" t="s">
        <v>146</v>
      </c>
      <c r="J4555" s="396"/>
      <c r="K4555" s="432">
        <v>7.21</v>
      </c>
      <c r="L4555" s="396" t="s">
        <v>4588</v>
      </c>
    </row>
    <row r="4556" spans="1:12">
      <c r="A4556" s="396"/>
      <c r="B4556" s="396"/>
      <c r="C4556" s="396"/>
      <c r="D4556" s="396" t="s">
        <v>4432</v>
      </c>
      <c r="E4556" s="397" t="s">
        <v>145</v>
      </c>
      <c r="F4556" s="429" t="s">
        <v>13086</v>
      </c>
      <c r="G4556" s="430">
        <v>91931</v>
      </c>
      <c r="H4556" s="431" t="s">
        <v>1915</v>
      </c>
      <c r="I4556" s="430" t="s">
        <v>146</v>
      </c>
      <c r="J4556" s="396"/>
      <c r="K4556" s="432">
        <v>11</v>
      </c>
      <c r="L4556" s="396" t="s">
        <v>4588</v>
      </c>
    </row>
    <row r="4557" spans="1:12">
      <c r="A4557" s="396"/>
      <c r="B4557" s="396"/>
      <c r="C4557" s="396"/>
      <c r="D4557" s="396" t="s">
        <v>411</v>
      </c>
      <c r="E4557" s="397" t="s">
        <v>145</v>
      </c>
      <c r="F4557" s="429" t="s">
        <v>12976</v>
      </c>
      <c r="G4557" s="430">
        <v>91930</v>
      </c>
      <c r="H4557" s="431" t="s">
        <v>1914</v>
      </c>
      <c r="I4557" s="430" t="s">
        <v>146</v>
      </c>
      <c r="J4557" s="396"/>
      <c r="K4557" s="432">
        <v>10.130000000000001</v>
      </c>
      <c r="L4557" s="396" t="s">
        <v>147</v>
      </c>
    </row>
    <row r="4558" spans="1:12">
      <c r="A4558" s="396"/>
      <c r="B4558" s="396"/>
      <c r="C4558" s="396"/>
      <c r="D4558" s="396" t="s">
        <v>277</v>
      </c>
      <c r="E4558" s="397" t="s">
        <v>145</v>
      </c>
      <c r="F4558" s="429" t="s">
        <v>12976</v>
      </c>
      <c r="G4558" s="430">
        <v>104620</v>
      </c>
      <c r="H4558" s="431" t="s">
        <v>13890</v>
      </c>
      <c r="I4558" s="430" t="s">
        <v>160</v>
      </c>
      <c r="J4558" s="396"/>
      <c r="K4558" s="432">
        <v>0</v>
      </c>
      <c r="L4558" s="396" t="s">
        <v>147</v>
      </c>
    </row>
    <row r="4559" spans="1:12">
      <c r="A4559" s="396"/>
      <c r="B4559" s="396"/>
      <c r="C4559" s="396"/>
      <c r="D4559" s="396" t="s">
        <v>4432</v>
      </c>
      <c r="E4559" s="397" t="s">
        <v>145</v>
      </c>
      <c r="F4559" s="429" t="s">
        <v>13086</v>
      </c>
      <c r="G4559" s="430">
        <v>104624</v>
      </c>
      <c r="H4559" s="431" t="s">
        <v>13891</v>
      </c>
      <c r="I4559" s="430" t="s">
        <v>160</v>
      </c>
      <c r="J4559" s="396"/>
      <c r="K4559" s="432">
        <v>0</v>
      </c>
      <c r="L4559" s="396" t="s">
        <v>4588</v>
      </c>
    </row>
    <row r="4560" spans="1:12">
      <c r="A4560" s="396"/>
      <c r="B4560" s="396"/>
      <c r="C4560" s="396"/>
      <c r="D4560" s="396" t="s">
        <v>4432</v>
      </c>
      <c r="E4560" s="397" t="s">
        <v>145</v>
      </c>
      <c r="F4560" s="429" t="s">
        <v>13086</v>
      </c>
      <c r="G4560" s="430">
        <v>104622</v>
      </c>
      <c r="H4560" s="431" t="s">
        <v>13892</v>
      </c>
      <c r="I4560" s="430" t="s">
        <v>160</v>
      </c>
      <c r="J4560" s="396"/>
      <c r="K4560" s="432">
        <v>0</v>
      </c>
      <c r="L4560" s="396" t="s">
        <v>4588</v>
      </c>
    </row>
    <row r="4561" spans="1:12">
      <c r="A4561" s="396"/>
      <c r="B4561" s="396"/>
      <c r="C4561" s="396"/>
      <c r="D4561" s="396" t="s">
        <v>4432</v>
      </c>
      <c r="E4561" s="397" t="s">
        <v>145</v>
      </c>
      <c r="F4561" s="429" t="s">
        <v>13086</v>
      </c>
      <c r="G4561" s="430">
        <v>104621</v>
      </c>
      <c r="H4561" s="431" t="s">
        <v>13893</v>
      </c>
      <c r="I4561" s="430" t="s">
        <v>160</v>
      </c>
      <c r="J4561" s="396"/>
      <c r="K4561" s="432">
        <v>0</v>
      </c>
      <c r="L4561" s="396" t="s">
        <v>4588</v>
      </c>
    </row>
    <row r="4562" spans="1:12">
      <c r="A4562" s="396"/>
      <c r="B4562" s="396"/>
      <c r="C4562" s="396"/>
      <c r="D4562" s="396" t="s">
        <v>4432</v>
      </c>
      <c r="E4562" s="397" t="s">
        <v>145</v>
      </c>
      <c r="F4562" s="429" t="s">
        <v>13086</v>
      </c>
      <c r="G4562" s="430">
        <v>104625</v>
      </c>
      <c r="H4562" s="431" t="s">
        <v>13894</v>
      </c>
      <c r="I4562" s="430" t="s">
        <v>160</v>
      </c>
      <c r="J4562" s="396"/>
      <c r="K4562" s="432">
        <v>0</v>
      </c>
      <c r="L4562" s="396" t="s">
        <v>4588</v>
      </c>
    </row>
    <row r="4563" spans="1:12">
      <c r="A4563" s="396"/>
      <c r="B4563" s="396"/>
      <c r="C4563" s="396"/>
      <c r="D4563" s="396" t="s">
        <v>543</v>
      </c>
      <c r="E4563" s="397" t="s">
        <v>145</v>
      </c>
      <c r="F4563" s="429" t="s">
        <v>12976</v>
      </c>
      <c r="G4563" s="430">
        <v>104623</v>
      </c>
      <c r="H4563" s="431" t="s">
        <v>13895</v>
      </c>
      <c r="I4563" s="430" t="s">
        <v>160</v>
      </c>
      <c r="J4563" s="396"/>
      <c r="K4563" s="432">
        <v>0</v>
      </c>
      <c r="L4563" s="396" t="s">
        <v>147</v>
      </c>
    </row>
    <row r="4564" spans="1:12">
      <c r="A4564" s="396"/>
      <c r="B4564" s="396"/>
      <c r="C4564" s="396"/>
      <c r="D4564" s="396" t="s">
        <v>543</v>
      </c>
      <c r="E4564" s="397" t="s">
        <v>145</v>
      </c>
      <c r="F4564" s="429" t="s">
        <v>12976</v>
      </c>
      <c r="G4564" s="430">
        <v>91937</v>
      </c>
      <c r="H4564" s="431" t="s">
        <v>1932</v>
      </c>
      <c r="I4564" s="430" t="s">
        <v>160</v>
      </c>
      <c r="J4564" s="396"/>
      <c r="K4564" s="432">
        <v>12.55</v>
      </c>
      <c r="L4564" s="396" t="s">
        <v>147</v>
      </c>
    </row>
    <row r="4565" spans="1:12">
      <c r="A4565" s="396"/>
      <c r="B4565" s="396"/>
      <c r="C4565" s="396"/>
      <c r="D4565" s="396" t="s">
        <v>4432</v>
      </c>
      <c r="E4565" s="397" t="s">
        <v>145</v>
      </c>
      <c r="F4565" s="429" t="s">
        <v>13086</v>
      </c>
      <c r="G4565" s="430">
        <v>92865</v>
      </c>
      <c r="H4565" s="431" t="s">
        <v>1939</v>
      </c>
      <c r="I4565" s="430" t="s">
        <v>160</v>
      </c>
      <c r="J4565" s="396"/>
      <c r="K4565" s="432">
        <v>13.4</v>
      </c>
      <c r="L4565" s="396" t="s">
        <v>4588</v>
      </c>
    </row>
    <row r="4566" spans="1:12">
      <c r="A4566" s="396"/>
      <c r="B4566" s="396"/>
      <c r="C4566" s="396"/>
      <c r="D4566" s="396" t="s">
        <v>4432</v>
      </c>
      <c r="E4566" s="397" t="s">
        <v>145</v>
      </c>
      <c r="F4566" s="429" t="s">
        <v>13086</v>
      </c>
      <c r="G4566" s="430">
        <v>91936</v>
      </c>
      <c r="H4566" s="431" t="s">
        <v>1931</v>
      </c>
      <c r="I4566" s="430" t="s">
        <v>160</v>
      </c>
      <c r="J4566" s="396"/>
      <c r="K4566" s="432">
        <v>13.62</v>
      </c>
      <c r="L4566" s="396" t="s">
        <v>4588</v>
      </c>
    </row>
    <row r="4567" spans="1:12">
      <c r="A4567" s="396"/>
      <c r="B4567" s="396"/>
      <c r="C4567" s="396"/>
      <c r="D4567" s="396" t="s">
        <v>4432</v>
      </c>
      <c r="E4567" s="397" t="s">
        <v>145</v>
      </c>
      <c r="F4567" s="429" t="s">
        <v>13086</v>
      </c>
      <c r="G4567" s="430">
        <v>92867</v>
      </c>
      <c r="H4567" s="431" t="s">
        <v>1941</v>
      </c>
      <c r="I4567" s="430" t="s">
        <v>160</v>
      </c>
      <c r="J4567" s="396"/>
      <c r="K4567" s="432">
        <v>27.32</v>
      </c>
      <c r="L4567" s="396" t="s">
        <v>4588</v>
      </c>
    </row>
    <row r="4568" spans="1:12">
      <c r="A4568" s="396"/>
      <c r="B4568" s="396"/>
      <c r="C4568" s="396"/>
      <c r="D4568" s="396" t="s">
        <v>4432</v>
      </c>
      <c r="E4568" s="397" t="s">
        <v>145</v>
      </c>
      <c r="F4568" s="429" t="s">
        <v>13086</v>
      </c>
      <c r="G4568" s="430">
        <v>91939</v>
      </c>
      <c r="H4568" s="431" t="s">
        <v>1933</v>
      </c>
      <c r="I4568" s="430" t="s">
        <v>160</v>
      </c>
      <c r="J4568" s="396"/>
      <c r="K4568" s="432">
        <v>27.12</v>
      </c>
      <c r="L4568" s="396" t="s">
        <v>4588</v>
      </c>
    </row>
    <row r="4569" spans="1:12">
      <c r="A4569" s="396"/>
      <c r="B4569" s="396"/>
      <c r="C4569" s="396"/>
      <c r="D4569" s="396" t="s">
        <v>411</v>
      </c>
      <c r="E4569" s="397" t="s">
        <v>145</v>
      </c>
      <c r="F4569" s="429" t="s">
        <v>13849</v>
      </c>
      <c r="G4569" s="430">
        <v>92869</v>
      </c>
      <c r="H4569" s="431" t="s">
        <v>1943</v>
      </c>
      <c r="I4569" s="430" t="s">
        <v>160</v>
      </c>
      <c r="J4569" s="396"/>
      <c r="K4569" s="432">
        <v>9.66</v>
      </c>
      <c r="L4569" s="396" t="s">
        <v>147</v>
      </c>
    </row>
    <row r="4570" spans="1:12">
      <c r="A4570" s="396"/>
      <c r="B4570" s="396"/>
      <c r="C4570" s="396"/>
      <c r="D4570" s="396" t="s">
        <v>277</v>
      </c>
      <c r="E4570" s="397" t="s">
        <v>145</v>
      </c>
      <c r="F4570" s="429" t="s">
        <v>13849</v>
      </c>
      <c r="G4570" s="430">
        <v>91941</v>
      </c>
      <c r="H4570" s="431" t="s">
        <v>1935</v>
      </c>
      <c r="I4570" s="430" t="s">
        <v>160</v>
      </c>
      <c r="J4570" s="396"/>
      <c r="K4570" s="432">
        <v>9.4600000000000009</v>
      </c>
      <c r="L4570" s="396" t="s">
        <v>147</v>
      </c>
    </row>
    <row r="4571" spans="1:12">
      <c r="A4571" s="396"/>
      <c r="B4571" s="396"/>
      <c r="C4571" s="396"/>
      <c r="D4571" s="396" t="s">
        <v>543</v>
      </c>
      <c r="E4571" s="397" t="s">
        <v>145</v>
      </c>
      <c r="F4571" s="429" t="s">
        <v>13849</v>
      </c>
      <c r="G4571" s="430">
        <v>92868</v>
      </c>
      <c r="H4571" s="431" t="s">
        <v>1942</v>
      </c>
      <c r="I4571" s="430" t="s">
        <v>160</v>
      </c>
      <c r="J4571" s="396"/>
      <c r="K4571" s="432">
        <v>15.47</v>
      </c>
      <c r="L4571" s="396" t="s">
        <v>147</v>
      </c>
    </row>
    <row r="4572" spans="1:12">
      <c r="A4572" s="396"/>
      <c r="B4572" s="396"/>
      <c r="C4572" s="396"/>
      <c r="D4572" s="396" t="s">
        <v>543</v>
      </c>
      <c r="E4572" s="397" t="s">
        <v>145</v>
      </c>
      <c r="F4572" s="429" t="s">
        <v>13849</v>
      </c>
      <c r="G4572" s="430">
        <v>91940</v>
      </c>
      <c r="H4572" s="431" t="s">
        <v>1934</v>
      </c>
      <c r="I4572" s="430" t="s">
        <v>160</v>
      </c>
      <c r="J4572" s="396"/>
      <c r="K4572" s="432">
        <v>15.27</v>
      </c>
      <c r="L4572" s="396" t="s">
        <v>147</v>
      </c>
    </row>
    <row r="4573" spans="1:12">
      <c r="A4573" s="396"/>
      <c r="B4573" s="396"/>
      <c r="C4573" s="396"/>
      <c r="D4573" s="396" t="s">
        <v>543</v>
      </c>
      <c r="E4573" s="397" t="s">
        <v>145</v>
      </c>
      <c r="F4573" s="429" t="s">
        <v>12976</v>
      </c>
      <c r="G4573" s="430">
        <v>92870</v>
      </c>
      <c r="H4573" s="431" t="s">
        <v>1944</v>
      </c>
      <c r="I4573" s="430" t="s">
        <v>160</v>
      </c>
      <c r="J4573" s="396"/>
      <c r="K4573" s="432">
        <v>30.11</v>
      </c>
      <c r="L4573" s="396" t="s">
        <v>147</v>
      </c>
    </row>
    <row r="4574" spans="1:12">
      <c r="A4574" s="396"/>
      <c r="B4574" s="396"/>
      <c r="C4574" s="396"/>
      <c r="D4574" s="396" t="s">
        <v>543</v>
      </c>
      <c r="E4574" s="397" t="s">
        <v>145</v>
      </c>
      <c r="F4574" s="429" t="s">
        <v>12976</v>
      </c>
      <c r="G4574" s="430">
        <v>91942</v>
      </c>
      <c r="H4574" s="431" t="s">
        <v>1936</v>
      </c>
      <c r="I4574" s="430" t="s">
        <v>160</v>
      </c>
      <c r="J4574" s="396"/>
      <c r="K4574" s="432">
        <v>29.52</v>
      </c>
      <c r="L4574" s="396" t="s">
        <v>147</v>
      </c>
    </row>
    <row r="4575" spans="1:12">
      <c r="A4575" s="396"/>
      <c r="B4575" s="396"/>
      <c r="C4575" s="396"/>
      <c r="D4575" s="396" t="s">
        <v>4432</v>
      </c>
      <c r="E4575" s="397" t="s">
        <v>145</v>
      </c>
      <c r="F4575" s="429" t="s">
        <v>13086</v>
      </c>
      <c r="G4575" s="430">
        <v>92872</v>
      </c>
      <c r="H4575" s="431" t="s">
        <v>1946</v>
      </c>
      <c r="I4575" s="430" t="s">
        <v>160</v>
      </c>
      <c r="J4575" s="396"/>
      <c r="K4575" s="432">
        <v>11.82</v>
      </c>
      <c r="L4575" s="396" t="s">
        <v>4588</v>
      </c>
    </row>
    <row r="4576" spans="1:12">
      <c r="A4576" s="396"/>
      <c r="B4576" s="396"/>
      <c r="C4576" s="396"/>
      <c r="D4576" s="396" t="s">
        <v>4432</v>
      </c>
      <c r="E4576" s="397" t="s">
        <v>145</v>
      </c>
      <c r="F4576" s="429" t="s">
        <v>13086</v>
      </c>
      <c r="G4576" s="430">
        <v>91944</v>
      </c>
      <c r="H4576" s="431" t="s">
        <v>1938</v>
      </c>
      <c r="I4576" s="430" t="s">
        <v>160</v>
      </c>
      <c r="J4576" s="396"/>
      <c r="K4576" s="432">
        <v>11.23</v>
      </c>
      <c r="L4576" s="396" t="s">
        <v>4588</v>
      </c>
    </row>
    <row r="4577" spans="1:12">
      <c r="A4577" s="396"/>
      <c r="B4577" s="396"/>
      <c r="C4577" s="396"/>
      <c r="D4577" s="396" t="s">
        <v>4432</v>
      </c>
      <c r="E4577" s="397" t="s">
        <v>145</v>
      </c>
      <c r="F4577" s="429" t="s">
        <v>13086</v>
      </c>
      <c r="G4577" s="430">
        <v>92871</v>
      </c>
      <c r="H4577" s="431" t="s">
        <v>1945</v>
      </c>
      <c r="I4577" s="430" t="s">
        <v>160</v>
      </c>
      <c r="J4577" s="396"/>
      <c r="K4577" s="432">
        <v>17.850000000000001</v>
      </c>
      <c r="L4577" s="396" t="s">
        <v>4588</v>
      </c>
    </row>
    <row r="4578" spans="1:12">
      <c r="A4578" s="396"/>
      <c r="B4578" s="396"/>
      <c r="C4578" s="396"/>
      <c r="D4578" s="396" t="s">
        <v>4432</v>
      </c>
      <c r="E4578" s="397" t="s">
        <v>145</v>
      </c>
      <c r="F4578" s="429" t="s">
        <v>13086</v>
      </c>
      <c r="G4578" s="430">
        <v>91943</v>
      </c>
      <c r="H4578" s="431" t="s">
        <v>1937</v>
      </c>
      <c r="I4578" s="430" t="s">
        <v>160</v>
      </c>
      <c r="J4578" s="396"/>
      <c r="K4578" s="432">
        <v>17.260000000000002</v>
      </c>
      <c r="L4578" s="396" t="s">
        <v>4588</v>
      </c>
    </row>
    <row r="4579" spans="1:12">
      <c r="A4579" s="396"/>
      <c r="B4579" s="396"/>
      <c r="C4579" s="396"/>
      <c r="D4579" s="396" t="s">
        <v>543</v>
      </c>
      <c r="E4579" s="397" t="s">
        <v>145</v>
      </c>
      <c r="F4579" s="429" t="s">
        <v>12976</v>
      </c>
      <c r="G4579" s="430">
        <v>92866</v>
      </c>
      <c r="H4579" s="431" t="s">
        <v>1940</v>
      </c>
      <c r="I4579" s="430" t="s">
        <v>160</v>
      </c>
      <c r="J4579" s="396"/>
      <c r="K4579" s="432">
        <v>11.63</v>
      </c>
      <c r="L4579" s="396" t="s">
        <v>147</v>
      </c>
    </row>
    <row r="4580" spans="1:12">
      <c r="A4580" s="396"/>
      <c r="B4580" s="396"/>
      <c r="C4580" s="396"/>
      <c r="D4580" s="396" t="s">
        <v>2002</v>
      </c>
      <c r="E4580" s="397" t="s">
        <v>145</v>
      </c>
      <c r="F4580" s="429" t="s">
        <v>12976</v>
      </c>
      <c r="G4580" s="430">
        <v>91987</v>
      </c>
      <c r="H4580" s="431" t="s">
        <v>2044</v>
      </c>
      <c r="I4580" s="430" t="s">
        <v>160</v>
      </c>
      <c r="J4580" s="396"/>
      <c r="K4580" s="432">
        <v>43.47</v>
      </c>
      <c r="L4580" s="396" t="s">
        <v>147</v>
      </c>
    </row>
    <row r="4581" spans="1:12">
      <c r="A4581" s="396"/>
      <c r="B4581" s="396"/>
      <c r="C4581" s="396"/>
      <c r="D4581" s="396" t="s">
        <v>4432</v>
      </c>
      <c r="E4581" s="397" t="s">
        <v>145</v>
      </c>
      <c r="F4581" s="429" t="s">
        <v>13086</v>
      </c>
      <c r="G4581" s="430">
        <v>91986</v>
      </c>
      <c r="H4581" s="431" t="s">
        <v>2043</v>
      </c>
      <c r="I4581" s="430" t="s">
        <v>160</v>
      </c>
      <c r="J4581" s="396"/>
      <c r="K4581" s="432">
        <v>33.53</v>
      </c>
      <c r="L4581" s="396" t="s">
        <v>4588</v>
      </c>
    </row>
    <row r="4582" spans="1:12">
      <c r="A4582" s="396"/>
      <c r="B4582" s="396"/>
      <c r="C4582" s="396"/>
      <c r="D4582" s="396" t="s">
        <v>4432</v>
      </c>
      <c r="E4582" s="397" t="s">
        <v>145</v>
      </c>
      <c r="F4582" s="429" t="s">
        <v>13086</v>
      </c>
      <c r="G4582" s="430">
        <v>97559</v>
      </c>
      <c r="H4582" s="431" t="s">
        <v>1903</v>
      </c>
      <c r="I4582" s="430" t="s">
        <v>160</v>
      </c>
      <c r="J4582" s="396"/>
      <c r="K4582" s="432">
        <v>10.84</v>
      </c>
      <c r="L4582" s="396" t="s">
        <v>4588</v>
      </c>
    </row>
    <row r="4583" spans="1:12">
      <c r="A4583" s="396"/>
      <c r="B4583" s="396"/>
      <c r="C4583" s="396"/>
      <c r="D4583" s="396" t="s">
        <v>4432</v>
      </c>
      <c r="E4583" s="397" t="s">
        <v>145</v>
      </c>
      <c r="F4583" s="429" t="s">
        <v>13086</v>
      </c>
      <c r="G4583" s="430">
        <v>97562</v>
      </c>
      <c r="H4583" s="431" t="s">
        <v>1904</v>
      </c>
      <c r="I4583" s="430" t="s">
        <v>160</v>
      </c>
      <c r="J4583" s="396"/>
      <c r="K4583" s="432">
        <v>8.83</v>
      </c>
      <c r="L4583" s="396" t="s">
        <v>4588</v>
      </c>
    </row>
    <row r="4584" spans="1:12">
      <c r="A4584" s="396"/>
      <c r="B4584" s="396"/>
      <c r="C4584" s="396"/>
      <c r="D4584" s="396" t="s">
        <v>4432</v>
      </c>
      <c r="E4584" s="397" t="s">
        <v>145</v>
      </c>
      <c r="F4584" s="429" t="s">
        <v>13086</v>
      </c>
      <c r="G4584" s="430">
        <v>97564</v>
      </c>
      <c r="H4584" s="431" t="s">
        <v>1905</v>
      </c>
      <c r="I4584" s="430" t="s">
        <v>160</v>
      </c>
      <c r="J4584" s="396"/>
      <c r="K4584" s="432">
        <v>14.92</v>
      </c>
      <c r="L4584" s="396" t="s">
        <v>4588</v>
      </c>
    </row>
    <row r="4585" spans="1:12">
      <c r="A4585" s="396"/>
      <c r="B4585" s="396"/>
      <c r="C4585" s="396"/>
      <c r="D4585" s="396" t="s">
        <v>1819</v>
      </c>
      <c r="E4585" s="397" t="s">
        <v>145</v>
      </c>
      <c r="F4585" s="429" t="s">
        <v>13452</v>
      </c>
      <c r="G4585" s="430">
        <v>91889</v>
      </c>
      <c r="H4585" s="431" t="s">
        <v>1870</v>
      </c>
      <c r="I4585" s="430" t="s">
        <v>160</v>
      </c>
      <c r="J4585" s="396"/>
      <c r="K4585" s="432">
        <v>9.69</v>
      </c>
      <c r="L4585" s="396" t="s">
        <v>147</v>
      </c>
    </row>
    <row r="4586" spans="1:12">
      <c r="A4586" s="396"/>
      <c r="B4586" s="396"/>
      <c r="C4586" s="396"/>
      <c r="D4586" s="396" t="s">
        <v>1819</v>
      </c>
      <c r="E4586" s="397" t="s">
        <v>145</v>
      </c>
      <c r="F4586" s="429" t="s">
        <v>13452</v>
      </c>
      <c r="G4586" s="430">
        <v>91901</v>
      </c>
      <c r="H4586" s="431" t="s">
        <v>1878</v>
      </c>
      <c r="I4586" s="430" t="s">
        <v>160</v>
      </c>
      <c r="J4586" s="396"/>
      <c r="K4586" s="432">
        <v>7.67</v>
      </c>
      <c r="L4586" s="396" t="s">
        <v>147</v>
      </c>
    </row>
    <row r="4587" spans="1:12">
      <c r="A4587" s="396"/>
      <c r="B4587" s="396"/>
      <c r="C4587" s="396"/>
      <c r="D4587" s="396" t="s">
        <v>1166</v>
      </c>
      <c r="E4587" s="397" t="s">
        <v>145</v>
      </c>
      <c r="F4587" s="429" t="s">
        <v>13423</v>
      </c>
      <c r="G4587" s="430">
        <v>91913</v>
      </c>
      <c r="H4587" s="431" t="s">
        <v>1886</v>
      </c>
      <c r="I4587" s="430" t="s">
        <v>160</v>
      </c>
      <c r="J4587" s="396"/>
      <c r="K4587" s="432">
        <v>13.8</v>
      </c>
      <c r="L4587" s="396" t="s">
        <v>147</v>
      </c>
    </row>
    <row r="4588" spans="1:12">
      <c r="A4588" s="396"/>
      <c r="B4588" s="396"/>
      <c r="C4588" s="396"/>
      <c r="D4588" s="396" t="s">
        <v>3455</v>
      </c>
      <c r="E4588" s="397" t="s">
        <v>145</v>
      </c>
      <c r="F4588" s="429" t="s">
        <v>13765</v>
      </c>
      <c r="G4588" s="430">
        <v>91892</v>
      </c>
      <c r="H4588" s="431" t="s">
        <v>1872</v>
      </c>
      <c r="I4588" s="430" t="s">
        <v>160</v>
      </c>
      <c r="J4588" s="396"/>
      <c r="K4588" s="432">
        <v>12.08</v>
      </c>
      <c r="L4588" s="396" t="s">
        <v>147</v>
      </c>
    </row>
    <row r="4589" spans="1:12">
      <c r="A4589" s="396"/>
      <c r="B4589" s="396"/>
      <c r="C4589" s="396"/>
      <c r="D4589" s="396" t="s">
        <v>3455</v>
      </c>
      <c r="E4589" s="397" t="s">
        <v>145</v>
      </c>
      <c r="F4589" s="429" t="s">
        <v>13765</v>
      </c>
      <c r="G4589" s="430">
        <v>91904</v>
      </c>
      <c r="H4589" s="431" t="s">
        <v>1880</v>
      </c>
      <c r="I4589" s="430" t="s">
        <v>160</v>
      </c>
      <c r="J4589" s="396"/>
      <c r="K4589" s="432">
        <v>10.07</v>
      </c>
      <c r="L4589" s="396" t="s">
        <v>147</v>
      </c>
    </row>
    <row r="4590" spans="1:12">
      <c r="A4590" s="396"/>
      <c r="B4590" s="396"/>
      <c r="C4590" s="396"/>
      <c r="D4590" s="396" t="s">
        <v>3455</v>
      </c>
      <c r="E4590" s="397" t="s">
        <v>145</v>
      </c>
      <c r="F4590" s="429" t="s">
        <v>13765</v>
      </c>
      <c r="G4590" s="430">
        <v>91916</v>
      </c>
      <c r="H4590" s="431" t="s">
        <v>1888</v>
      </c>
      <c r="I4590" s="430" t="s">
        <v>160</v>
      </c>
      <c r="J4590" s="396"/>
      <c r="K4590" s="432">
        <v>16.16</v>
      </c>
      <c r="L4590" s="396" t="s">
        <v>147</v>
      </c>
    </row>
    <row r="4591" spans="1:12">
      <c r="A4591" s="396"/>
      <c r="B4591" s="396"/>
      <c r="C4591" s="396"/>
      <c r="D4591" s="396" t="s">
        <v>3455</v>
      </c>
      <c r="E4591" s="397" t="s">
        <v>145</v>
      </c>
      <c r="F4591" s="429" t="s">
        <v>13765</v>
      </c>
      <c r="G4591" s="430">
        <v>91895</v>
      </c>
      <c r="H4591" s="431" t="s">
        <v>1874</v>
      </c>
      <c r="I4591" s="430" t="s">
        <v>160</v>
      </c>
      <c r="J4591" s="396"/>
      <c r="K4591" s="432">
        <v>14.45</v>
      </c>
      <c r="L4591" s="396" t="s">
        <v>147</v>
      </c>
    </row>
    <row r="4592" spans="1:12">
      <c r="A4592" s="396"/>
      <c r="B4592" s="396"/>
      <c r="C4592" s="396"/>
      <c r="D4592" s="396" t="s">
        <v>3455</v>
      </c>
      <c r="E4592" s="397" t="s">
        <v>145</v>
      </c>
      <c r="F4592" s="429" t="s">
        <v>13765</v>
      </c>
      <c r="G4592" s="430">
        <v>91907</v>
      </c>
      <c r="H4592" s="431" t="s">
        <v>1882</v>
      </c>
      <c r="I4592" s="430" t="s">
        <v>160</v>
      </c>
      <c r="J4592" s="396"/>
      <c r="K4592" s="432">
        <v>12.45</v>
      </c>
      <c r="L4592" s="396" t="s">
        <v>147</v>
      </c>
    </row>
    <row r="4593" spans="1:12">
      <c r="A4593" s="396"/>
      <c r="B4593" s="396"/>
      <c r="C4593" s="396"/>
      <c r="D4593" s="396" t="s">
        <v>144</v>
      </c>
      <c r="E4593" s="397" t="s">
        <v>145</v>
      </c>
      <c r="F4593" s="429" t="s">
        <v>13765</v>
      </c>
      <c r="G4593" s="430">
        <v>91919</v>
      </c>
      <c r="H4593" s="431" t="s">
        <v>1890</v>
      </c>
      <c r="I4593" s="430" t="s">
        <v>160</v>
      </c>
      <c r="J4593" s="396"/>
      <c r="K4593" s="432">
        <v>18.48</v>
      </c>
      <c r="L4593" s="396" t="s">
        <v>147</v>
      </c>
    </row>
    <row r="4594" spans="1:12">
      <c r="A4594" s="396"/>
      <c r="B4594" s="396"/>
      <c r="C4594" s="396"/>
      <c r="D4594" s="396" t="s">
        <v>149</v>
      </c>
      <c r="E4594" s="397" t="s">
        <v>145</v>
      </c>
      <c r="F4594" s="429" t="s">
        <v>13765</v>
      </c>
      <c r="G4594" s="430">
        <v>91898</v>
      </c>
      <c r="H4594" s="431" t="s">
        <v>1876</v>
      </c>
      <c r="I4594" s="430" t="s">
        <v>160</v>
      </c>
      <c r="J4594" s="396"/>
      <c r="K4594" s="432">
        <v>16.579999999999998</v>
      </c>
      <c r="L4594" s="396" t="s">
        <v>147</v>
      </c>
    </row>
    <row r="4595" spans="1:12">
      <c r="A4595" s="396"/>
      <c r="B4595" s="396"/>
      <c r="C4595" s="396"/>
      <c r="D4595" s="396" t="s">
        <v>144</v>
      </c>
      <c r="E4595" s="397" t="s">
        <v>145</v>
      </c>
      <c r="F4595" s="429" t="s">
        <v>13765</v>
      </c>
      <c r="G4595" s="430">
        <v>91910</v>
      </c>
      <c r="H4595" s="431" t="s">
        <v>1884</v>
      </c>
      <c r="I4595" s="430" t="s">
        <v>160</v>
      </c>
      <c r="J4595" s="396"/>
      <c r="K4595" s="432">
        <v>14.62</v>
      </c>
      <c r="L4595" s="396" t="s">
        <v>147</v>
      </c>
    </row>
    <row r="4596" spans="1:12">
      <c r="A4596" s="396"/>
      <c r="B4596" s="396"/>
      <c r="C4596" s="396"/>
      <c r="D4596" s="396" t="s">
        <v>149</v>
      </c>
      <c r="E4596" s="397" t="s">
        <v>145</v>
      </c>
      <c r="F4596" s="429" t="s">
        <v>13765</v>
      </c>
      <c r="G4596" s="430">
        <v>91922</v>
      </c>
      <c r="H4596" s="431" t="s">
        <v>1892</v>
      </c>
      <c r="I4596" s="430" t="s">
        <v>160</v>
      </c>
      <c r="J4596" s="396"/>
      <c r="K4596" s="432">
        <v>20.56</v>
      </c>
      <c r="L4596" s="396" t="s">
        <v>147</v>
      </c>
    </row>
    <row r="4597" spans="1:12">
      <c r="A4597" s="396"/>
      <c r="B4597" s="396"/>
      <c r="C4597" s="396"/>
      <c r="D4597" s="396" t="s">
        <v>3805</v>
      </c>
      <c r="E4597" s="397" t="s">
        <v>145</v>
      </c>
      <c r="F4597" s="429" t="s">
        <v>13765</v>
      </c>
      <c r="G4597" s="430">
        <v>91887</v>
      </c>
      <c r="H4597" s="431" t="s">
        <v>1869</v>
      </c>
      <c r="I4597" s="430" t="s">
        <v>160</v>
      </c>
      <c r="J4597" s="396"/>
      <c r="K4597" s="432">
        <v>9.86</v>
      </c>
      <c r="L4597" s="396" t="s">
        <v>147</v>
      </c>
    </row>
    <row r="4598" spans="1:12">
      <c r="A4598" s="396"/>
      <c r="B4598" s="396"/>
      <c r="C4598" s="396"/>
      <c r="D4598" s="396" t="s">
        <v>3805</v>
      </c>
      <c r="E4598" s="397" t="s">
        <v>145</v>
      </c>
      <c r="F4598" s="429" t="s">
        <v>13765</v>
      </c>
      <c r="G4598" s="430">
        <v>91899</v>
      </c>
      <c r="H4598" s="431" t="s">
        <v>1877</v>
      </c>
      <c r="I4598" s="430" t="s">
        <v>160</v>
      </c>
      <c r="J4598" s="396"/>
      <c r="K4598" s="432">
        <v>7.84</v>
      </c>
      <c r="L4598" s="396" t="s">
        <v>147</v>
      </c>
    </row>
    <row r="4599" spans="1:12">
      <c r="A4599" s="396"/>
      <c r="B4599" s="396"/>
      <c r="C4599" s="396"/>
      <c r="D4599" s="396" t="s">
        <v>3805</v>
      </c>
      <c r="E4599" s="397" t="s">
        <v>145</v>
      </c>
      <c r="F4599" s="429" t="s">
        <v>13765</v>
      </c>
      <c r="G4599" s="430">
        <v>91911</v>
      </c>
      <c r="H4599" s="431" t="s">
        <v>1885</v>
      </c>
      <c r="I4599" s="430" t="s">
        <v>160</v>
      </c>
      <c r="J4599" s="396"/>
      <c r="K4599" s="432">
        <v>13.97</v>
      </c>
      <c r="L4599" s="396" t="s">
        <v>147</v>
      </c>
    </row>
    <row r="4600" spans="1:12">
      <c r="A4600" s="396"/>
      <c r="B4600" s="396"/>
      <c r="C4600" s="396"/>
      <c r="D4600" s="396" t="s">
        <v>1166</v>
      </c>
      <c r="E4600" s="397" t="s">
        <v>145</v>
      </c>
      <c r="F4600" s="429" t="s">
        <v>13423</v>
      </c>
      <c r="G4600" s="430">
        <v>91890</v>
      </c>
      <c r="H4600" s="431" t="s">
        <v>1871</v>
      </c>
      <c r="I4600" s="430" t="s">
        <v>160</v>
      </c>
      <c r="J4600" s="396"/>
      <c r="K4600" s="432">
        <v>10.97</v>
      </c>
      <c r="L4600" s="396" t="s">
        <v>147</v>
      </c>
    </row>
    <row r="4601" spans="1:12">
      <c r="A4601" s="396"/>
      <c r="B4601" s="396"/>
      <c r="C4601" s="396"/>
      <c r="D4601" s="396" t="s">
        <v>1166</v>
      </c>
      <c r="E4601" s="397" t="s">
        <v>145</v>
      </c>
      <c r="F4601" s="429" t="s">
        <v>13423</v>
      </c>
      <c r="G4601" s="430">
        <v>91902</v>
      </c>
      <c r="H4601" s="431" t="s">
        <v>1879</v>
      </c>
      <c r="I4601" s="430" t="s">
        <v>160</v>
      </c>
      <c r="J4601" s="396"/>
      <c r="K4601" s="432">
        <v>8.9600000000000009</v>
      </c>
      <c r="L4601" s="396" t="s">
        <v>147</v>
      </c>
    </row>
    <row r="4602" spans="1:12">
      <c r="A4602" s="396"/>
      <c r="B4602" s="396"/>
      <c r="C4602" s="396"/>
      <c r="D4602" s="396" t="s">
        <v>1166</v>
      </c>
      <c r="E4602" s="397" t="s">
        <v>145</v>
      </c>
      <c r="F4602" s="429" t="s">
        <v>13423</v>
      </c>
      <c r="G4602" s="430">
        <v>91914</v>
      </c>
      <c r="H4602" s="431" t="s">
        <v>1887</v>
      </c>
      <c r="I4602" s="430" t="s">
        <v>160</v>
      </c>
      <c r="J4602" s="396"/>
      <c r="K4602" s="432">
        <v>15.05</v>
      </c>
      <c r="L4602" s="396" t="s">
        <v>147</v>
      </c>
    </row>
    <row r="4603" spans="1:12">
      <c r="A4603" s="396"/>
      <c r="B4603" s="396"/>
      <c r="C4603" s="396"/>
      <c r="D4603" s="396" t="s">
        <v>2326</v>
      </c>
      <c r="E4603" s="397" t="s">
        <v>145</v>
      </c>
      <c r="F4603" s="429" t="s">
        <v>13889</v>
      </c>
      <c r="G4603" s="430">
        <v>91893</v>
      </c>
      <c r="H4603" s="431" t="s">
        <v>1873</v>
      </c>
      <c r="I4603" s="430" t="s">
        <v>160</v>
      </c>
      <c r="J4603" s="396"/>
      <c r="K4603" s="432">
        <v>13.32</v>
      </c>
      <c r="L4603" s="396" t="s">
        <v>147</v>
      </c>
    </row>
    <row r="4604" spans="1:12">
      <c r="A4604" s="396"/>
      <c r="B4604" s="396"/>
      <c r="C4604" s="396"/>
      <c r="D4604" s="396" t="s">
        <v>2326</v>
      </c>
      <c r="E4604" s="397" t="s">
        <v>145</v>
      </c>
      <c r="F4604" s="429" t="s">
        <v>13889</v>
      </c>
      <c r="G4604" s="430">
        <v>91905</v>
      </c>
      <c r="H4604" s="431" t="s">
        <v>1881</v>
      </c>
      <c r="I4604" s="430" t="s">
        <v>160</v>
      </c>
      <c r="J4604" s="396"/>
      <c r="K4604" s="432">
        <v>11.32</v>
      </c>
      <c r="L4604" s="396" t="s">
        <v>147</v>
      </c>
    </row>
    <row r="4605" spans="1:12">
      <c r="A4605" s="396"/>
      <c r="B4605" s="396"/>
      <c r="C4605" s="396"/>
      <c r="D4605" s="396" t="s">
        <v>2326</v>
      </c>
      <c r="E4605" s="397" t="s">
        <v>145</v>
      </c>
      <c r="F4605" s="429" t="s">
        <v>13889</v>
      </c>
      <c r="G4605" s="430">
        <v>91917</v>
      </c>
      <c r="H4605" s="431" t="s">
        <v>1889</v>
      </c>
      <c r="I4605" s="430" t="s">
        <v>160</v>
      </c>
      <c r="J4605" s="396"/>
      <c r="K4605" s="432">
        <v>17.350000000000001</v>
      </c>
      <c r="L4605" s="396" t="s">
        <v>147</v>
      </c>
    </row>
    <row r="4606" spans="1:12">
      <c r="A4606" s="396"/>
      <c r="B4606" s="396"/>
      <c r="C4606" s="396"/>
      <c r="D4606" s="396" t="s">
        <v>2326</v>
      </c>
      <c r="E4606" s="397" t="s">
        <v>145</v>
      </c>
      <c r="F4606" s="429" t="s">
        <v>13889</v>
      </c>
      <c r="G4606" s="430">
        <v>91896</v>
      </c>
      <c r="H4606" s="431" t="s">
        <v>1875</v>
      </c>
      <c r="I4606" s="430" t="s">
        <v>160</v>
      </c>
      <c r="J4606" s="396"/>
      <c r="K4606" s="432">
        <v>15.36</v>
      </c>
      <c r="L4606" s="396" t="s">
        <v>147</v>
      </c>
    </row>
    <row r="4607" spans="1:12">
      <c r="A4607" s="396"/>
      <c r="B4607" s="396"/>
      <c r="C4607" s="396"/>
      <c r="D4607" s="396" t="s">
        <v>2326</v>
      </c>
      <c r="E4607" s="397" t="s">
        <v>145</v>
      </c>
      <c r="F4607" s="429" t="s">
        <v>13889</v>
      </c>
      <c r="G4607" s="430">
        <v>91908</v>
      </c>
      <c r="H4607" s="431" t="s">
        <v>1883</v>
      </c>
      <c r="I4607" s="430" t="s">
        <v>160</v>
      </c>
      <c r="J4607" s="396"/>
      <c r="K4607" s="432">
        <v>13.4</v>
      </c>
      <c r="L4607" s="396" t="s">
        <v>147</v>
      </c>
    </row>
    <row r="4608" spans="1:12">
      <c r="A4608" s="396"/>
      <c r="B4608" s="396"/>
      <c r="C4608" s="396"/>
      <c r="D4608" s="396" t="s">
        <v>2326</v>
      </c>
      <c r="E4608" s="397" t="s">
        <v>145</v>
      </c>
      <c r="F4608" s="429" t="s">
        <v>13889</v>
      </c>
      <c r="G4608" s="430">
        <v>91920</v>
      </c>
      <c r="H4608" s="431" t="s">
        <v>1891</v>
      </c>
      <c r="I4608" s="430" t="s">
        <v>160</v>
      </c>
      <c r="J4608" s="396"/>
      <c r="K4608" s="432">
        <v>19.34</v>
      </c>
      <c r="L4608" s="396" t="s">
        <v>147</v>
      </c>
    </row>
    <row r="4609" spans="1:12">
      <c r="A4609" s="396"/>
      <c r="B4609" s="396"/>
      <c r="C4609" s="396"/>
      <c r="D4609" s="396" t="s">
        <v>2002</v>
      </c>
      <c r="E4609" s="397" t="s">
        <v>145</v>
      </c>
      <c r="F4609" s="429" t="s">
        <v>12976</v>
      </c>
      <c r="G4609" s="430">
        <v>91983</v>
      </c>
      <c r="H4609" s="431" t="s">
        <v>2040</v>
      </c>
      <c r="I4609" s="430" t="s">
        <v>160</v>
      </c>
      <c r="J4609" s="396"/>
      <c r="K4609" s="432">
        <v>91.29</v>
      </c>
      <c r="L4609" s="396" t="s">
        <v>147</v>
      </c>
    </row>
    <row r="4610" spans="1:12">
      <c r="A4610" s="396"/>
      <c r="B4610" s="396"/>
      <c r="C4610" s="396"/>
      <c r="D4610" s="396" t="s">
        <v>1207</v>
      </c>
      <c r="E4610" s="397" t="s">
        <v>145</v>
      </c>
      <c r="F4610" s="429" t="s">
        <v>12976</v>
      </c>
      <c r="G4610" s="430">
        <v>91982</v>
      </c>
      <c r="H4610" s="431" t="s">
        <v>2039</v>
      </c>
      <c r="I4610" s="430" t="s">
        <v>160</v>
      </c>
      <c r="J4610" s="396"/>
      <c r="K4610" s="432">
        <v>81.349999999999994</v>
      </c>
      <c r="L4610" s="396" t="s">
        <v>147</v>
      </c>
    </row>
    <row r="4611" spans="1:12">
      <c r="A4611" s="396"/>
      <c r="B4611" s="396"/>
      <c r="C4611" s="396"/>
      <c r="D4611" s="396" t="s">
        <v>4432</v>
      </c>
      <c r="E4611" s="397" t="s">
        <v>145</v>
      </c>
      <c r="F4611" s="429" t="s">
        <v>13086</v>
      </c>
      <c r="G4611" s="430">
        <v>91833</v>
      </c>
      <c r="H4611" s="431" t="s">
        <v>13896</v>
      </c>
      <c r="I4611" s="430" t="s">
        <v>146</v>
      </c>
      <c r="J4611" s="396"/>
      <c r="K4611" s="432">
        <v>17.059999999999999</v>
      </c>
      <c r="L4611" s="396" t="s">
        <v>4588</v>
      </c>
    </row>
    <row r="4612" spans="1:12">
      <c r="A4612" s="396"/>
      <c r="B4612" s="396"/>
      <c r="C4612" s="396"/>
      <c r="D4612" s="396" t="s">
        <v>4432</v>
      </c>
      <c r="E4612" s="397" t="s">
        <v>145</v>
      </c>
      <c r="F4612" s="429" t="s">
        <v>13086</v>
      </c>
      <c r="G4612" s="430">
        <v>91843</v>
      </c>
      <c r="H4612" s="431" t="s">
        <v>1820</v>
      </c>
      <c r="I4612" s="430" t="s">
        <v>146</v>
      </c>
      <c r="J4612" s="396"/>
      <c r="K4612" s="432">
        <v>6.33</v>
      </c>
      <c r="L4612" s="396" t="s">
        <v>4588</v>
      </c>
    </row>
    <row r="4613" spans="1:12">
      <c r="A4613" s="396"/>
      <c r="B4613" s="396"/>
      <c r="C4613" s="396"/>
      <c r="D4613" s="396" t="s">
        <v>4432</v>
      </c>
      <c r="E4613" s="397" t="s">
        <v>145</v>
      </c>
      <c r="F4613" s="429" t="s">
        <v>13086</v>
      </c>
      <c r="G4613" s="430">
        <v>91853</v>
      </c>
      <c r="H4613" s="431" t="s">
        <v>1827</v>
      </c>
      <c r="I4613" s="430" t="s">
        <v>146</v>
      </c>
      <c r="J4613" s="396"/>
      <c r="K4613" s="432">
        <v>8.91</v>
      </c>
      <c r="L4613" s="396" t="s">
        <v>4588</v>
      </c>
    </row>
    <row r="4614" spans="1:12">
      <c r="A4614" s="396"/>
      <c r="B4614" s="396"/>
      <c r="C4614" s="396"/>
      <c r="D4614" s="396" t="s">
        <v>1208</v>
      </c>
      <c r="E4614" s="397" t="s">
        <v>145</v>
      </c>
      <c r="F4614" s="429" t="s">
        <v>12814</v>
      </c>
      <c r="G4614" s="430">
        <v>91835</v>
      </c>
      <c r="H4614" s="431" t="s">
        <v>13897</v>
      </c>
      <c r="I4614" s="430" t="s">
        <v>146</v>
      </c>
      <c r="J4614" s="396"/>
      <c r="K4614" s="432">
        <v>18.8</v>
      </c>
      <c r="L4614" s="396" t="s">
        <v>147</v>
      </c>
    </row>
    <row r="4615" spans="1:12">
      <c r="A4615" s="396"/>
      <c r="B4615" s="396"/>
      <c r="C4615" s="396"/>
      <c r="D4615" s="396" t="s">
        <v>1208</v>
      </c>
      <c r="E4615" s="397" t="s">
        <v>145</v>
      </c>
      <c r="F4615" s="429" t="s">
        <v>12814</v>
      </c>
      <c r="G4615" s="430">
        <v>91845</v>
      </c>
      <c r="H4615" s="431" t="s">
        <v>1821</v>
      </c>
      <c r="I4615" s="430" t="s">
        <v>146</v>
      </c>
      <c r="J4615" s="396"/>
      <c r="K4615" s="432">
        <v>8.0299999999999994</v>
      </c>
      <c r="L4615" s="396" t="s">
        <v>147</v>
      </c>
    </row>
    <row r="4616" spans="1:12">
      <c r="A4616" s="396"/>
      <c r="B4616" s="396"/>
      <c r="C4616" s="396"/>
      <c r="D4616" s="396" t="s">
        <v>1207</v>
      </c>
      <c r="E4616" s="397" t="s">
        <v>145</v>
      </c>
      <c r="F4616" s="429" t="s">
        <v>12976</v>
      </c>
      <c r="G4616" s="430">
        <v>91855</v>
      </c>
      <c r="H4616" s="431" t="s">
        <v>1829</v>
      </c>
      <c r="I4616" s="430" t="s">
        <v>146</v>
      </c>
      <c r="J4616" s="396"/>
      <c r="K4616" s="432">
        <v>10.51</v>
      </c>
      <c r="L4616" s="396" t="s">
        <v>147</v>
      </c>
    </row>
    <row r="4617" spans="1:12">
      <c r="A4617" s="396"/>
      <c r="B4617" s="396"/>
      <c r="C4617" s="396"/>
      <c r="D4617" s="396" t="s">
        <v>1207</v>
      </c>
      <c r="E4617" s="397" t="s">
        <v>145</v>
      </c>
      <c r="F4617" s="429" t="s">
        <v>12976</v>
      </c>
      <c r="G4617" s="430">
        <v>91837</v>
      </c>
      <c r="H4617" s="431" t="s">
        <v>13898</v>
      </c>
      <c r="I4617" s="430" t="s">
        <v>146</v>
      </c>
      <c r="J4617" s="396"/>
      <c r="K4617" s="432">
        <v>23.82</v>
      </c>
      <c r="L4617" s="396" t="s">
        <v>147</v>
      </c>
    </row>
    <row r="4618" spans="1:12">
      <c r="A4618" s="396"/>
      <c r="B4618" s="396"/>
      <c r="C4618" s="396"/>
      <c r="D4618" s="396" t="s">
        <v>4432</v>
      </c>
      <c r="E4618" s="397" t="s">
        <v>145</v>
      </c>
      <c r="F4618" s="429" t="s">
        <v>13086</v>
      </c>
      <c r="G4618" s="430">
        <v>91847</v>
      </c>
      <c r="H4618" s="431" t="s">
        <v>1822</v>
      </c>
      <c r="I4618" s="430" t="s">
        <v>146</v>
      </c>
      <c r="J4618" s="396"/>
      <c r="K4618" s="432">
        <v>13.1</v>
      </c>
      <c r="L4618" s="396" t="s">
        <v>4588</v>
      </c>
    </row>
    <row r="4619" spans="1:12">
      <c r="A4619" s="396"/>
      <c r="B4619" s="396"/>
      <c r="C4619" s="396"/>
      <c r="D4619" s="396" t="s">
        <v>4432</v>
      </c>
      <c r="E4619" s="397" t="s">
        <v>145</v>
      </c>
      <c r="F4619" s="429" t="s">
        <v>13086</v>
      </c>
      <c r="G4619" s="430">
        <v>91857</v>
      </c>
      <c r="H4619" s="431" t="s">
        <v>1831</v>
      </c>
      <c r="I4619" s="430" t="s">
        <v>146</v>
      </c>
      <c r="J4619" s="396"/>
      <c r="K4619" s="432">
        <v>15.25</v>
      </c>
      <c r="L4619" s="396" t="s">
        <v>4588</v>
      </c>
    </row>
    <row r="4620" spans="1:12">
      <c r="A4620" s="396"/>
      <c r="B4620" s="396"/>
      <c r="C4620" s="396"/>
      <c r="D4620" s="396" t="s">
        <v>4432</v>
      </c>
      <c r="E4620" s="397" t="s">
        <v>145</v>
      </c>
      <c r="F4620" s="429" t="s">
        <v>13086</v>
      </c>
      <c r="G4620" s="430">
        <v>91838</v>
      </c>
      <c r="H4620" s="431" t="s">
        <v>13899</v>
      </c>
      <c r="I4620" s="430" t="s">
        <v>146</v>
      </c>
      <c r="J4620" s="396"/>
      <c r="K4620" s="432">
        <v>0</v>
      </c>
      <c r="L4620" s="396" t="s">
        <v>4588</v>
      </c>
    </row>
    <row r="4621" spans="1:12">
      <c r="A4621" s="396"/>
      <c r="B4621" s="396"/>
      <c r="C4621" s="396"/>
      <c r="D4621" s="396" t="s">
        <v>4432</v>
      </c>
      <c r="E4621" s="397" t="s">
        <v>145</v>
      </c>
      <c r="F4621" s="429" t="s">
        <v>13086</v>
      </c>
      <c r="G4621" s="430">
        <v>91848</v>
      </c>
      <c r="H4621" s="431" t="s">
        <v>13900</v>
      </c>
      <c r="I4621" s="430" t="s">
        <v>146</v>
      </c>
      <c r="J4621" s="396"/>
      <c r="K4621" s="432">
        <v>0</v>
      </c>
      <c r="L4621" s="396" t="s">
        <v>4588</v>
      </c>
    </row>
    <row r="4622" spans="1:12">
      <c r="A4622" s="396"/>
      <c r="B4622" s="396"/>
      <c r="C4622" s="396"/>
      <c r="D4622" s="396" t="s">
        <v>1207</v>
      </c>
      <c r="E4622" s="397" t="s">
        <v>145</v>
      </c>
      <c r="F4622" s="429" t="s">
        <v>12976</v>
      </c>
      <c r="G4622" s="430">
        <v>91858</v>
      </c>
      <c r="H4622" s="431" t="s">
        <v>13901</v>
      </c>
      <c r="I4622" s="430" t="s">
        <v>146</v>
      </c>
      <c r="J4622" s="396"/>
      <c r="K4622" s="432">
        <v>0</v>
      </c>
      <c r="L4622" s="396" t="s">
        <v>147</v>
      </c>
    </row>
    <row r="4623" spans="1:12">
      <c r="A4623" s="396"/>
      <c r="B4623" s="396"/>
      <c r="C4623" s="396"/>
      <c r="D4623" s="396" t="s">
        <v>1207</v>
      </c>
      <c r="E4623" s="397" t="s">
        <v>145</v>
      </c>
      <c r="F4623" s="429" t="s">
        <v>12976</v>
      </c>
      <c r="G4623" s="430">
        <v>91840</v>
      </c>
      <c r="H4623" s="431" t="s">
        <v>13902</v>
      </c>
      <c r="I4623" s="430" t="s">
        <v>146</v>
      </c>
      <c r="J4623" s="396"/>
      <c r="K4623" s="432">
        <v>21.05</v>
      </c>
      <c r="L4623" s="396" t="s">
        <v>147</v>
      </c>
    </row>
    <row r="4624" spans="1:12">
      <c r="A4624" s="396"/>
      <c r="B4624" s="396"/>
      <c r="C4624" s="396"/>
      <c r="D4624" s="396" t="s">
        <v>4432</v>
      </c>
      <c r="E4624" s="397" t="s">
        <v>145</v>
      </c>
      <c r="F4624" s="429" t="s">
        <v>13086</v>
      </c>
      <c r="G4624" s="430">
        <v>91850</v>
      </c>
      <c r="H4624" s="431" t="s">
        <v>1824</v>
      </c>
      <c r="I4624" s="430" t="s">
        <v>146</v>
      </c>
      <c r="J4624" s="396"/>
      <c r="K4624" s="432">
        <v>10.3</v>
      </c>
      <c r="L4624" s="396" t="s">
        <v>4588</v>
      </c>
    </row>
    <row r="4625" spans="1:12">
      <c r="A4625" s="396"/>
      <c r="B4625" s="396"/>
      <c r="C4625" s="396"/>
      <c r="D4625" s="396" t="s">
        <v>4432</v>
      </c>
      <c r="E4625" s="397" t="s">
        <v>145</v>
      </c>
      <c r="F4625" s="429" t="s">
        <v>13086</v>
      </c>
      <c r="G4625" s="430">
        <v>91860</v>
      </c>
      <c r="H4625" s="431" t="s">
        <v>1833</v>
      </c>
      <c r="I4625" s="430" t="s">
        <v>146</v>
      </c>
      <c r="J4625" s="396"/>
      <c r="K4625" s="432">
        <v>12.72</v>
      </c>
      <c r="L4625" s="396" t="s">
        <v>4588</v>
      </c>
    </row>
    <row r="4626" spans="1:12">
      <c r="A4626" s="396"/>
      <c r="B4626" s="396"/>
      <c r="C4626" s="396"/>
      <c r="D4626" s="396" t="s">
        <v>4432</v>
      </c>
      <c r="E4626" s="397" t="s">
        <v>145</v>
      </c>
      <c r="F4626" s="429" t="s">
        <v>13086</v>
      </c>
      <c r="G4626" s="430">
        <v>91831</v>
      </c>
      <c r="H4626" s="431" t="s">
        <v>13903</v>
      </c>
      <c r="I4626" s="430" t="s">
        <v>146</v>
      </c>
      <c r="J4626" s="396"/>
      <c r="K4626" s="432">
        <v>16.420000000000002</v>
      </c>
      <c r="L4626" s="396" t="s">
        <v>4588</v>
      </c>
    </row>
    <row r="4627" spans="1:12">
      <c r="A4627" s="396"/>
      <c r="B4627" s="396"/>
      <c r="C4627" s="396"/>
      <c r="D4627" s="396" t="s">
        <v>4432</v>
      </c>
      <c r="E4627" s="397" t="s">
        <v>145</v>
      </c>
      <c r="F4627" s="429" t="s">
        <v>13086</v>
      </c>
      <c r="G4627" s="430">
        <v>91852</v>
      </c>
      <c r="H4627" s="431" t="s">
        <v>1826</v>
      </c>
      <c r="I4627" s="430" t="s">
        <v>146</v>
      </c>
      <c r="J4627" s="396"/>
      <c r="K4627" s="432">
        <v>8.32</v>
      </c>
      <c r="L4627" s="396" t="s">
        <v>4588</v>
      </c>
    </row>
    <row r="4628" spans="1:12">
      <c r="A4628" s="396"/>
      <c r="B4628" s="396"/>
      <c r="C4628" s="396"/>
      <c r="D4628" s="396" t="s">
        <v>3805</v>
      </c>
      <c r="E4628" s="397" t="s">
        <v>145</v>
      </c>
      <c r="F4628" s="429" t="s">
        <v>13765</v>
      </c>
      <c r="G4628" s="430">
        <v>91834</v>
      </c>
      <c r="H4628" s="431" t="s">
        <v>13904</v>
      </c>
      <c r="I4628" s="430" t="s">
        <v>146</v>
      </c>
      <c r="J4628" s="396"/>
      <c r="K4628" s="432">
        <v>17.16</v>
      </c>
      <c r="L4628" s="396" t="s">
        <v>147</v>
      </c>
    </row>
    <row r="4629" spans="1:12">
      <c r="A4629" s="396"/>
      <c r="B4629" s="396"/>
      <c r="C4629" s="396"/>
      <c r="D4629" s="396" t="s">
        <v>3805</v>
      </c>
      <c r="E4629" s="397" t="s">
        <v>145</v>
      </c>
      <c r="F4629" s="429" t="s">
        <v>13765</v>
      </c>
      <c r="G4629" s="430">
        <v>91854</v>
      </c>
      <c r="H4629" s="431" t="s">
        <v>1828</v>
      </c>
      <c r="I4629" s="430" t="s">
        <v>146</v>
      </c>
      <c r="J4629" s="396"/>
      <c r="K4629" s="432">
        <v>8.99</v>
      </c>
      <c r="L4629" s="396" t="s">
        <v>147</v>
      </c>
    </row>
    <row r="4630" spans="1:12">
      <c r="A4630" s="396"/>
      <c r="B4630" s="396"/>
      <c r="C4630" s="396"/>
      <c r="D4630" s="396" t="s">
        <v>4176</v>
      </c>
      <c r="E4630" s="397" t="s">
        <v>145</v>
      </c>
      <c r="F4630" s="429" t="s">
        <v>13765</v>
      </c>
      <c r="G4630" s="430">
        <v>91836</v>
      </c>
      <c r="H4630" s="431" t="s">
        <v>13905</v>
      </c>
      <c r="I4630" s="430" t="s">
        <v>146</v>
      </c>
      <c r="J4630" s="396"/>
      <c r="K4630" s="432">
        <v>20.010000000000002</v>
      </c>
      <c r="L4630" s="396" t="s">
        <v>147</v>
      </c>
    </row>
    <row r="4631" spans="1:12">
      <c r="A4631" s="396"/>
      <c r="B4631" s="396"/>
      <c r="C4631" s="396"/>
      <c r="D4631" s="396" t="s">
        <v>4176</v>
      </c>
      <c r="E4631" s="397" t="s">
        <v>145</v>
      </c>
      <c r="F4631" s="429" t="s">
        <v>13765</v>
      </c>
      <c r="G4631" s="430">
        <v>91856</v>
      </c>
      <c r="H4631" s="431" t="s">
        <v>1830</v>
      </c>
      <c r="I4631" s="430" t="s">
        <v>146</v>
      </c>
      <c r="J4631" s="396"/>
      <c r="K4631" s="432">
        <v>11.73</v>
      </c>
      <c r="L4631" s="396" t="s">
        <v>147</v>
      </c>
    </row>
    <row r="4632" spans="1:12">
      <c r="A4632" s="396"/>
      <c r="B4632" s="396"/>
      <c r="C4632" s="396"/>
      <c r="D4632" s="396" t="s">
        <v>4173</v>
      </c>
      <c r="E4632" s="397" t="s">
        <v>145</v>
      </c>
      <c r="F4632" s="429" t="s">
        <v>13765</v>
      </c>
      <c r="G4632" s="430">
        <v>91839</v>
      </c>
      <c r="H4632" s="431" t="s">
        <v>13906</v>
      </c>
      <c r="I4632" s="430" t="s">
        <v>146</v>
      </c>
      <c r="J4632" s="396"/>
      <c r="K4632" s="432">
        <v>18.34</v>
      </c>
      <c r="L4632" s="396" t="s">
        <v>147</v>
      </c>
    </row>
    <row r="4633" spans="1:12">
      <c r="A4633" s="396"/>
      <c r="B4633" s="396"/>
      <c r="C4633" s="396"/>
      <c r="D4633" s="396" t="s">
        <v>4173</v>
      </c>
      <c r="E4633" s="397" t="s">
        <v>145</v>
      </c>
      <c r="F4633" s="429" t="s">
        <v>13765</v>
      </c>
      <c r="G4633" s="430">
        <v>91849</v>
      </c>
      <c r="H4633" s="431" t="s">
        <v>1823</v>
      </c>
      <c r="I4633" s="430" t="s">
        <v>146</v>
      </c>
      <c r="J4633" s="396"/>
      <c r="K4633" s="432">
        <v>7.62</v>
      </c>
      <c r="L4633" s="396" t="s">
        <v>147</v>
      </c>
    </row>
    <row r="4634" spans="1:12">
      <c r="A4634" s="396"/>
      <c r="B4634" s="396"/>
      <c r="C4634" s="396"/>
      <c r="D4634" s="396" t="s">
        <v>4176</v>
      </c>
      <c r="E4634" s="397" t="s">
        <v>145</v>
      </c>
      <c r="F4634" s="429" t="s">
        <v>13765</v>
      </c>
      <c r="G4634" s="430">
        <v>91859</v>
      </c>
      <c r="H4634" s="431" t="s">
        <v>1832</v>
      </c>
      <c r="I4634" s="430" t="s">
        <v>146</v>
      </c>
      <c r="J4634" s="396"/>
      <c r="K4634" s="432">
        <v>10.18</v>
      </c>
      <c r="L4634" s="396" t="s">
        <v>147</v>
      </c>
    </row>
    <row r="4635" spans="1:12">
      <c r="A4635" s="396"/>
      <c r="B4635" s="396"/>
      <c r="C4635" s="396"/>
      <c r="D4635" s="396" t="s">
        <v>4176</v>
      </c>
      <c r="E4635" s="397" t="s">
        <v>145</v>
      </c>
      <c r="F4635" s="429" t="s">
        <v>13765</v>
      </c>
      <c r="G4635" s="430">
        <v>91841</v>
      </c>
      <c r="H4635" s="431" t="s">
        <v>13907</v>
      </c>
      <c r="I4635" s="430" t="s">
        <v>146</v>
      </c>
      <c r="J4635" s="396"/>
      <c r="K4635" s="432">
        <v>20.2</v>
      </c>
      <c r="L4635" s="396" t="s">
        <v>147</v>
      </c>
    </row>
    <row r="4636" spans="1:12">
      <c r="A4636" s="396"/>
      <c r="B4636" s="396"/>
      <c r="C4636" s="396"/>
      <c r="D4636" s="396" t="s">
        <v>4184</v>
      </c>
      <c r="E4636" s="397" t="s">
        <v>145</v>
      </c>
      <c r="F4636" s="429" t="s">
        <v>13765</v>
      </c>
      <c r="G4636" s="430">
        <v>91851</v>
      </c>
      <c r="H4636" s="431" t="s">
        <v>1825</v>
      </c>
      <c r="I4636" s="430" t="s">
        <v>146</v>
      </c>
      <c r="J4636" s="396"/>
      <c r="K4636" s="432">
        <v>9.4499999999999993</v>
      </c>
      <c r="L4636" s="396" t="s">
        <v>147</v>
      </c>
    </row>
    <row r="4637" spans="1:12">
      <c r="A4637" s="396"/>
      <c r="B4637" s="396"/>
      <c r="C4637" s="396"/>
      <c r="D4637" s="396" t="s">
        <v>4184</v>
      </c>
      <c r="E4637" s="397" t="s">
        <v>145</v>
      </c>
      <c r="F4637" s="429" t="s">
        <v>13765</v>
      </c>
      <c r="G4637" s="430">
        <v>91861</v>
      </c>
      <c r="H4637" s="431" t="s">
        <v>1834</v>
      </c>
      <c r="I4637" s="430" t="s">
        <v>146</v>
      </c>
      <c r="J4637" s="396"/>
      <c r="K4637" s="432">
        <v>11.94</v>
      </c>
      <c r="L4637" s="396" t="s">
        <v>147</v>
      </c>
    </row>
    <row r="4638" spans="1:12">
      <c r="A4638" s="396"/>
      <c r="B4638" s="396"/>
      <c r="C4638" s="396"/>
      <c r="D4638" s="396" t="s">
        <v>4184</v>
      </c>
      <c r="E4638" s="397" t="s">
        <v>145</v>
      </c>
      <c r="F4638" s="429" t="s">
        <v>13765</v>
      </c>
      <c r="G4638" s="430">
        <v>91862</v>
      </c>
      <c r="H4638" s="431" t="s">
        <v>1835</v>
      </c>
      <c r="I4638" s="430" t="s">
        <v>146</v>
      </c>
      <c r="J4638" s="396"/>
      <c r="K4638" s="432">
        <v>9.19</v>
      </c>
      <c r="L4638" s="396" t="s">
        <v>147</v>
      </c>
    </row>
    <row r="4639" spans="1:12">
      <c r="A4639" s="396"/>
      <c r="B4639" s="396"/>
      <c r="C4639" s="396"/>
      <c r="D4639" s="396" t="s">
        <v>4184</v>
      </c>
      <c r="E4639" s="397" t="s">
        <v>145</v>
      </c>
      <c r="F4639" s="429" t="s">
        <v>13765</v>
      </c>
      <c r="G4639" s="430">
        <v>91866</v>
      </c>
      <c r="H4639" s="431" t="s">
        <v>1839</v>
      </c>
      <c r="I4639" s="430" t="s">
        <v>146</v>
      </c>
      <c r="J4639" s="396"/>
      <c r="K4639" s="432">
        <v>8.08</v>
      </c>
      <c r="L4639" s="396" t="s">
        <v>147</v>
      </c>
    </row>
    <row r="4640" spans="1:12">
      <c r="A4640" s="396"/>
      <c r="B4640" s="396"/>
      <c r="C4640" s="396"/>
      <c r="D4640" s="396" t="s">
        <v>411</v>
      </c>
      <c r="E4640" s="397" t="s">
        <v>145</v>
      </c>
      <c r="F4640" s="429" t="s">
        <v>13765</v>
      </c>
      <c r="G4640" s="430">
        <v>91870</v>
      </c>
      <c r="H4640" s="431" t="s">
        <v>1843</v>
      </c>
      <c r="I4640" s="430" t="s">
        <v>146</v>
      </c>
      <c r="J4640" s="396"/>
      <c r="K4640" s="432">
        <v>11.84</v>
      </c>
      <c r="L4640" s="396" t="s">
        <v>147</v>
      </c>
    </row>
    <row r="4641" spans="1:12">
      <c r="A4641" s="396"/>
      <c r="B4641" s="396"/>
      <c r="C4641" s="396"/>
      <c r="D4641" s="396" t="s">
        <v>277</v>
      </c>
      <c r="E4641" s="397" t="s">
        <v>145</v>
      </c>
      <c r="F4641" s="429" t="s">
        <v>13765</v>
      </c>
      <c r="G4641" s="430">
        <v>91863</v>
      </c>
      <c r="H4641" s="431" t="s">
        <v>1836</v>
      </c>
      <c r="I4641" s="430" t="s">
        <v>146</v>
      </c>
      <c r="J4641" s="396"/>
      <c r="K4641" s="432">
        <v>10.91</v>
      </c>
      <c r="L4641" s="396" t="s">
        <v>147</v>
      </c>
    </row>
    <row r="4642" spans="1:12">
      <c r="A4642" s="396"/>
      <c r="B4642" s="396"/>
      <c r="C4642" s="396"/>
      <c r="D4642" s="396" t="s">
        <v>543</v>
      </c>
      <c r="E4642" s="397" t="s">
        <v>145</v>
      </c>
      <c r="F4642" s="429" t="s">
        <v>13765</v>
      </c>
      <c r="G4642" s="430">
        <v>91867</v>
      </c>
      <c r="H4642" s="431" t="s">
        <v>1840</v>
      </c>
      <c r="I4642" s="430" t="s">
        <v>146</v>
      </c>
      <c r="J4642" s="396"/>
      <c r="K4642" s="432">
        <v>9.81</v>
      </c>
      <c r="L4642" s="396" t="s">
        <v>147</v>
      </c>
    </row>
    <row r="4643" spans="1:12">
      <c r="A4643" s="396"/>
      <c r="B4643" s="396"/>
      <c r="C4643" s="396"/>
      <c r="D4643" s="396" t="s">
        <v>543</v>
      </c>
      <c r="E4643" s="397" t="s">
        <v>145</v>
      </c>
      <c r="F4643" s="429" t="s">
        <v>13765</v>
      </c>
      <c r="G4643" s="430">
        <v>91871</v>
      </c>
      <c r="H4643" s="431" t="s">
        <v>1844</v>
      </c>
      <c r="I4643" s="430" t="s">
        <v>146</v>
      </c>
      <c r="J4643" s="396"/>
      <c r="K4643" s="432">
        <v>13.56</v>
      </c>
      <c r="L4643" s="396" t="s">
        <v>147</v>
      </c>
    </row>
    <row r="4644" spans="1:12">
      <c r="A4644" s="396"/>
      <c r="B4644" s="396"/>
      <c r="C4644" s="396"/>
      <c r="D4644" s="396" t="s">
        <v>543</v>
      </c>
      <c r="E4644" s="397" t="s">
        <v>145</v>
      </c>
      <c r="F4644" s="429" t="s">
        <v>13765</v>
      </c>
      <c r="G4644" s="430">
        <v>91864</v>
      </c>
      <c r="H4644" s="431" t="s">
        <v>1837</v>
      </c>
      <c r="I4644" s="430" t="s">
        <v>146</v>
      </c>
      <c r="J4644" s="396"/>
      <c r="K4644" s="432">
        <v>14.9</v>
      </c>
      <c r="L4644" s="396" t="s">
        <v>147</v>
      </c>
    </row>
    <row r="4645" spans="1:12">
      <c r="A4645" s="396"/>
      <c r="B4645" s="396"/>
      <c r="C4645" s="396"/>
      <c r="D4645" s="396" t="s">
        <v>543</v>
      </c>
      <c r="E4645" s="397" t="s">
        <v>145</v>
      </c>
      <c r="F4645" s="429" t="s">
        <v>13765</v>
      </c>
      <c r="G4645" s="430">
        <v>91868</v>
      </c>
      <c r="H4645" s="431" t="s">
        <v>1841</v>
      </c>
      <c r="I4645" s="430" t="s">
        <v>146</v>
      </c>
      <c r="J4645" s="396"/>
      <c r="K4645" s="432">
        <v>13.81</v>
      </c>
      <c r="L4645" s="396" t="s">
        <v>147</v>
      </c>
    </row>
    <row r="4646" spans="1:12">
      <c r="A4646" s="396"/>
      <c r="B4646" s="396"/>
      <c r="C4646" s="396"/>
      <c r="D4646" s="396" t="s">
        <v>4189</v>
      </c>
      <c r="E4646" s="397" t="s">
        <v>145</v>
      </c>
      <c r="F4646" s="429" t="s">
        <v>13626</v>
      </c>
      <c r="G4646" s="430">
        <v>91872</v>
      </c>
      <c r="H4646" s="431" t="s">
        <v>1845</v>
      </c>
      <c r="I4646" s="430" t="s">
        <v>146</v>
      </c>
      <c r="J4646" s="396"/>
      <c r="K4646" s="432">
        <v>17.559999999999999</v>
      </c>
      <c r="L4646" s="396" t="s">
        <v>147</v>
      </c>
    </row>
    <row r="4647" spans="1:12">
      <c r="A4647" s="396"/>
      <c r="B4647" s="396"/>
      <c r="C4647" s="396"/>
      <c r="D4647" s="396" t="s">
        <v>1207</v>
      </c>
      <c r="E4647" s="397" t="s">
        <v>145</v>
      </c>
      <c r="F4647" s="429" t="s">
        <v>12976</v>
      </c>
      <c r="G4647" s="430">
        <v>91865</v>
      </c>
      <c r="H4647" s="431" t="s">
        <v>1838</v>
      </c>
      <c r="I4647" s="430" t="s">
        <v>146</v>
      </c>
      <c r="J4647" s="396"/>
      <c r="K4647" s="432">
        <v>18.809999999999999</v>
      </c>
      <c r="L4647" s="396" t="s">
        <v>147</v>
      </c>
    </row>
    <row r="4648" spans="1:12">
      <c r="A4648" s="396"/>
      <c r="B4648" s="396"/>
      <c r="C4648" s="396"/>
      <c r="D4648" s="396" t="s">
        <v>3493</v>
      </c>
      <c r="E4648" s="397" t="s">
        <v>145</v>
      </c>
      <c r="F4648" s="429" t="s">
        <v>12976</v>
      </c>
      <c r="G4648" s="430">
        <v>91869</v>
      </c>
      <c r="H4648" s="431" t="s">
        <v>1842</v>
      </c>
      <c r="I4648" s="430" t="s">
        <v>146</v>
      </c>
      <c r="J4648" s="396"/>
      <c r="K4648" s="432">
        <v>17.670000000000002</v>
      </c>
      <c r="L4648" s="396" t="s">
        <v>147</v>
      </c>
    </row>
    <row r="4649" spans="1:12">
      <c r="A4649" s="396"/>
      <c r="B4649" s="396"/>
      <c r="C4649" s="396"/>
      <c r="D4649" s="396" t="s">
        <v>4432</v>
      </c>
      <c r="E4649" s="397" t="s">
        <v>145</v>
      </c>
      <c r="F4649" s="429" t="s">
        <v>13086</v>
      </c>
      <c r="G4649" s="430">
        <v>91873</v>
      </c>
      <c r="H4649" s="431" t="s">
        <v>1846</v>
      </c>
      <c r="I4649" s="430" t="s">
        <v>146</v>
      </c>
      <c r="J4649" s="396"/>
      <c r="K4649" s="432">
        <v>21.42</v>
      </c>
      <c r="L4649" s="396" t="s">
        <v>4588</v>
      </c>
    </row>
    <row r="4650" spans="1:12">
      <c r="A4650" s="396"/>
      <c r="B4650" s="396"/>
      <c r="C4650" s="396"/>
      <c r="D4650" s="396" t="s">
        <v>4432</v>
      </c>
      <c r="E4650" s="397" t="s">
        <v>145</v>
      </c>
      <c r="F4650" s="429" t="s">
        <v>13086</v>
      </c>
      <c r="G4650" s="430">
        <v>91981</v>
      </c>
      <c r="H4650" s="431" t="s">
        <v>2038</v>
      </c>
      <c r="I4650" s="430" t="s">
        <v>160</v>
      </c>
      <c r="J4650" s="396"/>
      <c r="K4650" s="432">
        <v>44.78</v>
      </c>
      <c r="L4650" s="396" t="s">
        <v>4588</v>
      </c>
    </row>
    <row r="4651" spans="1:12">
      <c r="A4651" s="396"/>
      <c r="B4651" s="396"/>
      <c r="C4651" s="396"/>
      <c r="D4651" s="396" t="s">
        <v>4432</v>
      </c>
      <c r="E4651" s="397" t="s">
        <v>145</v>
      </c>
      <c r="F4651" s="429" t="s">
        <v>13086</v>
      </c>
      <c r="G4651" s="430">
        <v>91980</v>
      </c>
      <c r="H4651" s="431" t="s">
        <v>2037</v>
      </c>
      <c r="I4651" s="430" t="s">
        <v>160</v>
      </c>
      <c r="J4651" s="396"/>
      <c r="K4651" s="432">
        <v>34.840000000000003</v>
      </c>
      <c r="L4651" s="396" t="s">
        <v>4588</v>
      </c>
    </row>
    <row r="4652" spans="1:12">
      <c r="A4652" s="396"/>
      <c r="B4652" s="396"/>
      <c r="C4652" s="396"/>
      <c r="D4652" s="396" t="s">
        <v>4432</v>
      </c>
      <c r="E4652" s="397" t="s">
        <v>145</v>
      </c>
      <c r="F4652" s="429" t="s">
        <v>13086</v>
      </c>
      <c r="G4652" s="430">
        <v>91979</v>
      </c>
      <c r="H4652" s="431" t="s">
        <v>2036</v>
      </c>
      <c r="I4652" s="430" t="s">
        <v>160</v>
      </c>
      <c r="J4652" s="396"/>
      <c r="K4652" s="432">
        <v>45.89</v>
      </c>
      <c r="L4652" s="396" t="s">
        <v>4588</v>
      </c>
    </row>
    <row r="4653" spans="1:12">
      <c r="A4653" s="396"/>
      <c r="B4653" s="396"/>
      <c r="C4653" s="396"/>
      <c r="D4653" s="396" t="s">
        <v>2001</v>
      </c>
      <c r="E4653" s="397" t="s">
        <v>145</v>
      </c>
      <c r="F4653" s="429" t="s">
        <v>13332</v>
      </c>
      <c r="G4653" s="430">
        <v>91978</v>
      </c>
      <c r="H4653" s="431" t="s">
        <v>2035</v>
      </c>
      <c r="I4653" s="430" t="s">
        <v>160</v>
      </c>
      <c r="J4653" s="396"/>
      <c r="K4653" s="432">
        <v>35.950000000000003</v>
      </c>
      <c r="L4653" s="396" t="s">
        <v>147</v>
      </c>
    </row>
    <row r="4654" spans="1:12">
      <c r="A4654" s="396"/>
      <c r="B4654" s="396"/>
      <c r="C4654" s="396"/>
      <c r="D4654" s="396" t="s">
        <v>2001</v>
      </c>
      <c r="E4654" s="397" t="s">
        <v>145</v>
      </c>
      <c r="F4654" s="429" t="s">
        <v>13332</v>
      </c>
      <c r="G4654" s="430">
        <v>92029</v>
      </c>
      <c r="H4654" s="431" t="s">
        <v>2086</v>
      </c>
      <c r="I4654" s="430" t="s">
        <v>160</v>
      </c>
      <c r="J4654" s="396"/>
      <c r="K4654" s="432">
        <v>51.61</v>
      </c>
      <c r="L4654" s="396" t="s">
        <v>147</v>
      </c>
    </row>
    <row r="4655" spans="1:12">
      <c r="A4655" s="396"/>
      <c r="B4655" s="396"/>
      <c r="C4655" s="396"/>
      <c r="D4655" s="396" t="s">
        <v>2001</v>
      </c>
      <c r="E4655" s="397" t="s">
        <v>145</v>
      </c>
      <c r="F4655" s="429" t="s">
        <v>13332</v>
      </c>
      <c r="G4655" s="430">
        <v>92028</v>
      </c>
      <c r="H4655" s="431" t="s">
        <v>2085</v>
      </c>
      <c r="I4655" s="430" t="s">
        <v>160</v>
      </c>
      <c r="J4655" s="396"/>
      <c r="K4655" s="432">
        <v>41.67</v>
      </c>
      <c r="L4655" s="396" t="s">
        <v>147</v>
      </c>
    </row>
    <row r="4656" spans="1:12">
      <c r="A4656" s="396"/>
      <c r="B4656" s="396"/>
      <c r="C4656" s="396"/>
      <c r="D4656" s="396" t="s">
        <v>2001</v>
      </c>
      <c r="E4656" s="397" t="s">
        <v>145</v>
      </c>
      <c r="F4656" s="429" t="s">
        <v>13332</v>
      </c>
      <c r="G4656" s="430">
        <v>92031</v>
      </c>
      <c r="H4656" s="431" t="s">
        <v>2088</v>
      </c>
      <c r="I4656" s="430" t="s">
        <v>160</v>
      </c>
      <c r="J4656" s="396"/>
      <c r="K4656" s="432">
        <v>70.45</v>
      </c>
      <c r="L4656" s="396" t="s">
        <v>147</v>
      </c>
    </row>
    <row r="4657" spans="1:12">
      <c r="A4657" s="396"/>
      <c r="B4657" s="396"/>
      <c r="C4657" s="396"/>
      <c r="D4657" s="396" t="s">
        <v>2001</v>
      </c>
      <c r="E4657" s="397" t="s">
        <v>145</v>
      </c>
      <c r="F4657" s="429" t="s">
        <v>13332</v>
      </c>
      <c r="G4657" s="430">
        <v>92030</v>
      </c>
      <c r="H4657" s="431" t="s">
        <v>2087</v>
      </c>
      <c r="I4657" s="430" t="s">
        <v>160</v>
      </c>
      <c r="J4657" s="396"/>
      <c r="K4657" s="432">
        <v>60.51</v>
      </c>
      <c r="L4657" s="396" t="s">
        <v>147</v>
      </c>
    </row>
    <row r="4658" spans="1:12">
      <c r="A4658" s="396"/>
      <c r="B4658" s="396"/>
      <c r="C4658" s="396"/>
      <c r="D4658" s="396" t="s">
        <v>2326</v>
      </c>
      <c r="E4658" s="397" t="s">
        <v>145</v>
      </c>
      <c r="F4658" s="429" t="s">
        <v>13332</v>
      </c>
      <c r="G4658" s="430">
        <v>91955</v>
      </c>
      <c r="H4658" s="431" t="s">
        <v>2012</v>
      </c>
      <c r="I4658" s="430" t="s">
        <v>160</v>
      </c>
      <c r="J4658" s="396"/>
      <c r="K4658" s="432">
        <v>32.71</v>
      </c>
      <c r="L4658" s="396" t="s">
        <v>147</v>
      </c>
    </row>
    <row r="4659" spans="1:12">
      <c r="A4659" s="396"/>
      <c r="B4659" s="396"/>
      <c r="C4659" s="396"/>
      <c r="D4659" s="396" t="s">
        <v>2326</v>
      </c>
      <c r="E4659" s="397" t="s">
        <v>145</v>
      </c>
      <c r="F4659" s="429" t="s">
        <v>13332</v>
      </c>
      <c r="G4659" s="430">
        <v>91954</v>
      </c>
      <c r="H4659" s="431" t="s">
        <v>2011</v>
      </c>
      <c r="I4659" s="430" t="s">
        <v>160</v>
      </c>
      <c r="J4659" s="396"/>
      <c r="K4659" s="432">
        <v>22.77</v>
      </c>
      <c r="L4659" s="396" t="s">
        <v>147</v>
      </c>
    </row>
    <row r="4660" spans="1:12">
      <c r="A4660" s="396"/>
      <c r="B4660" s="396"/>
      <c r="C4660" s="396"/>
      <c r="D4660" s="396" t="s">
        <v>2326</v>
      </c>
      <c r="E4660" s="397" t="s">
        <v>145</v>
      </c>
      <c r="F4660" s="429" t="s">
        <v>13332</v>
      </c>
      <c r="G4660" s="430">
        <v>92033</v>
      </c>
      <c r="H4660" s="431" t="s">
        <v>2090</v>
      </c>
      <c r="I4660" s="430" t="s">
        <v>160</v>
      </c>
      <c r="J4660" s="396"/>
      <c r="K4660" s="432">
        <v>71.5</v>
      </c>
      <c r="L4660" s="396" t="s">
        <v>147</v>
      </c>
    </row>
    <row r="4661" spans="1:12">
      <c r="A4661" s="396"/>
      <c r="B4661" s="396"/>
      <c r="C4661" s="396"/>
      <c r="D4661" s="396" t="s">
        <v>2326</v>
      </c>
      <c r="E4661" s="397" t="s">
        <v>145</v>
      </c>
      <c r="F4661" s="429" t="s">
        <v>13332</v>
      </c>
      <c r="G4661" s="430">
        <v>92032</v>
      </c>
      <c r="H4661" s="431" t="s">
        <v>2089</v>
      </c>
      <c r="I4661" s="430" t="s">
        <v>160</v>
      </c>
      <c r="J4661" s="396"/>
      <c r="K4661" s="432">
        <v>61.56</v>
      </c>
      <c r="L4661" s="396" t="s">
        <v>147</v>
      </c>
    </row>
    <row r="4662" spans="1:12">
      <c r="A4662" s="396"/>
      <c r="B4662" s="396"/>
      <c r="C4662" s="396"/>
      <c r="D4662" s="396" t="s">
        <v>2326</v>
      </c>
      <c r="E4662" s="397" t="s">
        <v>145</v>
      </c>
      <c r="F4662" s="429" t="s">
        <v>13332</v>
      </c>
      <c r="G4662" s="430">
        <v>91961</v>
      </c>
      <c r="H4662" s="431" t="s">
        <v>2018</v>
      </c>
      <c r="I4662" s="430" t="s">
        <v>160</v>
      </c>
      <c r="J4662" s="396"/>
      <c r="K4662" s="432">
        <v>52.66</v>
      </c>
      <c r="L4662" s="396" t="s">
        <v>147</v>
      </c>
    </row>
    <row r="4663" spans="1:12">
      <c r="A4663" s="396"/>
      <c r="B4663" s="396"/>
      <c r="C4663" s="396"/>
      <c r="D4663" s="396" t="s">
        <v>2326</v>
      </c>
      <c r="E4663" s="397" t="s">
        <v>145</v>
      </c>
      <c r="F4663" s="429" t="s">
        <v>13332</v>
      </c>
      <c r="G4663" s="430">
        <v>91960</v>
      </c>
      <c r="H4663" s="431" t="s">
        <v>2017</v>
      </c>
      <c r="I4663" s="430" t="s">
        <v>160</v>
      </c>
      <c r="J4663" s="396"/>
      <c r="K4663" s="432">
        <v>42.72</v>
      </c>
      <c r="L4663" s="396" t="s">
        <v>147</v>
      </c>
    </row>
    <row r="4664" spans="1:12">
      <c r="A4664" s="396"/>
      <c r="B4664" s="396"/>
      <c r="C4664" s="396"/>
      <c r="D4664" s="396" t="s">
        <v>2326</v>
      </c>
      <c r="E4664" s="397" t="s">
        <v>145</v>
      </c>
      <c r="F4664" s="429" t="s">
        <v>13332</v>
      </c>
      <c r="G4664" s="430">
        <v>91969</v>
      </c>
      <c r="H4664" s="431" t="s">
        <v>2026</v>
      </c>
      <c r="I4664" s="430" t="s">
        <v>160</v>
      </c>
      <c r="J4664" s="396"/>
      <c r="K4664" s="432">
        <v>72.55</v>
      </c>
      <c r="L4664" s="396" t="s">
        <v>147</v>
      </c>
    </row>
    <row r="4665" spans="1:12">
      <c r="A4665" s="396"/>
      <c r="B4665" s="396"/>
      <c r="C4665" s="396"/>
      <c r="D4665" s="396" t="s">
        <v>2326</v>
      </c>
      <c r="E4665" s="397" t="s">
        <v>145</v>
      </c>
      <c r="F4665" s="429" t="s">
        <v>13332</v>
      </c>
      <c r="G4665" s="430">
        <v>91968</v>
      </c>
      <c r="H4665" s="431" t="s">
        <v>2025</v>
      </c>
      <c r="I4665" s="430" t="s">
        <v>160</v>
      </c>
      <c r="J4665" s="396"/>
      <c r="K4665" s="432">
        <v>62.61</v>
      </c>
      <c r="L4665" s="396" t="s">
        <v>147</v>
      </c>
    </row>
    <row r="4666" spans="1:12">
      <c r="A4666" s="396"/>
      <c r="B4666" s="396"/>
      <c r="C4666" s="396"/>
      <c r="D4666" s="396" t="s">
        <v>2326</v>
      </c>
      <c r="E4666" s="397" t="s">
        <v>145</v>
      </c>
      <c r="F4666" s="429" t="s">
        <v>13275</v>
      </c>
      <c r="G4666" s="430">
        <v>91985</v>
      </c>
      <c r="H4666" s="431" t="s">
        <v>2042</v>
      </c>
      <c r="I4666" s="430" t="s">
        <v>160</v>
      </c>
      <c r="J4666" s="396"/>
      <c r="K4666" s="432">
        <v>25.86</v>
      </c>
      <c r="L4666" s="396" t="s">
        <v>147</v>
      </c>
    </row>
    <row r="4667" spans="1:12">
      <c r="A4667" s="396"/>
      <c r="B4667" s="396"/>
      <c r="C4667" s="396"/>
      <c r="D4667" s="396" t="s">
        <v>2326</v>
      </c>
      <c r="E4667" s="397" t="s">
        <v>145</v>
      </c>
      <c r="F4667" s="429" t="s">
        <v>13275</v>
      </c>
      <c r="G4667" s="430">
        <v>91984</v>
      </c>
      <c r="H4667" s="431" t="s">
        <v>2041</v>
      </c>
      <c r="I4667" s="430" t="s">
        <v>160</v>
      </c>
      <c r="J4667" s="396"/>
      <c r="K4667" s="432">
        <v>15.92</v>
      </c>
      <c r="L4667" s="396" t="s">
        <v>147</v>
      </c>
    </row>
    <row r="4668" spans="1:12">
      <c r="A4668" s="396"/>
      <c r="B4668" s="396"/>
      <c r="C4668" s="396"/>
      <c r="D4668" s="396" t="s">
        <v>2326</v>
      </c>
      <c r="E4668" s="397" t="s">
        <v>145</v>
      </c>
      <c r="F4668" s="429" t="s">
        <v>13275</v>
      </c>
      <c r="G4668" s="430">
        <v>91989</v>
      </c>
      <c r="H4668" s="431" t="s">
        <v>2046</v>
      </c>
      <c r="I4668" s="430" t="s">
        <v>160</v>
      </c>
      <c r="J4668" s="396"/>
      <c r="K4668" s="432">
        <v>29.61</v>
      </c>
      <c r="L4668" s="396" t="s">
        <v>147</v>
      </c>
    </row>
    <row r="4669" spans="1:12">
      <c r="A4669" s="396"/>
      <c r="B4669" s="396"/>
      <c r="C4669" s="396"/>
      <c r="D4669" s="396" t="s">
        <v>2326</v>
      </c>
      <c r="E4669" s="397" t="s">
        <v>145</v>
      </c>
      <c r="F4669" s="429" t="s">
        <v>12976</v>
      </c>
      <c r="G4669" s="430">
        <v>91988</v>
      </c>
      <c r="H4669" s="431" t="s">
        <v>2045</v>
      </c>
      <c r="I4669" s="430" t="s">
        <v>160</v>
      </c>
      <c r="J4669" s="396"/>
      <c r="K4669" s="432">
        <v>19.670000000000002</v>
      </c>
      <c r="L4669" s="396" t="s">
        <v>147</v>
      </c>
    </row>
    <row r="4670" spans="1:12">
      <c r="A4670" s="396"/>
      <c r="B4670" s="396"/>
      <c r="C4670" s="396"/>
      <c r="D4670" s="396" t="s">
        <v>2326</v>
      </c>
      <c r="E4670" s="397" t="s">
        <v>145</v>
      </c>
      <c r="F4670" s="429" t="s">
        <v>12976</v>
      </c>
      <c r="G4670" s="430">
        <v>92023</v>
      </c>
      <c r="H4670" s="431" t="s">
        <v>2080</v>
      </c>
      <c r="I4670" s="430" t="s">
        <v>160</v>
      </c>
      <c r="J4670" s="396"/>
      <c r="K4670" s="432">
        <v>45.74</v>
      </c>
      <c r="L4670" s="396" t="s">
        <v>147</v>
      </c>
    </row>
    <row r="4671" spans="1:12">
      <c r="A4671" s="396"/>
      <c r="B4671" s="396"/>
      <c r="C4671" s="396"/>
      <c r="D4671" s="396" t="s">
        <v>4432</v>
      </c>
      <c r="E4671" s="397" t="s">
        <v>145</v>
      </c>
      <c r="F4671" s="429" t="s">
        <v>13086</v>
      </c>
      <c r="G4671" s="430">
        <v>92022</v>
      </c>
      <c r="H4671" s="431" t="s">
        <v>2079</v>
      </c>
      <c r="I4671" s="430" t="s">
        <v>160</v>
      </c>
      <c r="J4671" s="396"/>
      <c r="K4671" s="432">
        <v>35.799999999999997</v>
      </c>
      <c r="L4671" s="396" t="s">
        <v>4588</v>
      </c>
    </row>
    <row r="4672" spans="1:12">
      <c r="A4672" s="396"/>
      <c r="B4672" s="396"/>
      <c r="C4672" s="396"/>
      <c r="D4672" s="396" t="s">
        <v>4432</v>
      </c>
      <c r="E4672" s="397" t="s">
        <v>145</v>
      </c>
      <c r="F4672" s="429" t="s">
        <v>13086</v>
      </c>
      <c r="G4672" s="430">
        <v>92025</v>
      </c>
      <c r="H4672" s="431" t="s">
        <v>2082</v>
      </c>
      <c r="I4672" s="430" t="s">
        <v>160</v>
      </c>
      <c r="J4672" s="396"/>
      <c r="K4672" s="432">
        <v>64.63</v>
      </c>
      <c r="L4672" s="396" t="s">
        <v>4588</v>
      </c>
    </row>
    <row r="4673" spans="1:12">
      <c r="A4673" s="396"/>
      <c r="B4673" s="396"/>
      <c r="C4673" s="396"/>
      <c r="D4673" s="396" t="s">
        <v>4432</v>
      </c>
      <c r="E4673" s="397" t="s">
        <v>145</v>
      </c>
      <c r="F4673" s="429" t="s">
        <v>13086</v>
      </c>
      <c r="G4673" s="430">
        <v>92024</v>
      </c>
      <c r="H4673" s="431" t="s">
        <v>2081</v>
      </c>
      <c r="I4673" s="430" t="s">
        <v>160</v>
      </c>
      <c r="J4673" s="396"/>
      <c r="K4673" s="432">
        <v>54.69</v>
      </c>
      <c r="L4673" s="396" t="s">
        <v>4588</v>
      </c>
    </row>
    <row r="4674" spans="1:12">
      <c r="A4674" s="396"/>
      <c r="B4674" s="396"/>
      <c r="C4674" s="396"/>
      <c r="D4674" s="396" t="s">
        <v>4432</v>
      </c>
      <c r="E4674" s="397" t="s">
        <v>145</v>
      </c>
      <c r="F4674" s="429" t="s">
        <v>13086</v>
      </c>
      <c r="G4674" s="430">
        <v>91957</v>
      </c>
      <c r="H4674" s="431" t="s">
        <v>2014</v>
      </c>
      <c r="I4674" s="430" t="s">
        <v>160</v>
      </c>
      <c r="J4674" s="396"/>
      <c r="K4674" s="432">
        <v>46.79</v>
      </c>
      <c r="L4674" s="396" t="s">
        <v>4588</v>
      </c>
    </row>
    <row r="4675" spans="1:12">
      <c r="A4675" s="396"/>
      <c r="B4675" s="396"/>
      <c r="C4675" s="396"/>
      <c r="D4675" s="396" t="s">
        <v>2326</v>
      </c>
      <c r="E4675" s="397" t="s">
        <v>145</v>
      </c>
      <c r="F4675" s="429" t="s">
        <v>12976</v>
      </c>
      <c r="G4675" s="430">
        <v>91956</v>
      </c>
      <c r="H4675" s="431" t="s">
        <v>2013</v>
      </c>
      <c r="I4675" s="430" t="s">
        <v>160</v>
      </c>
      <c r="J4675" s="396"/>
      <c r="K4675" s="432">
        <v>36.85</v>
      </c>
      <c r="L4675" s="396" t="s">
        <v>147</v>
      </c>
    </row>
    <row r="4676" spans="1:12">
      <c r="A4676" s="396"/>
      <c r="B4676" s="396"/>
      <c r="C4676" s="396"/>
      <c r="D4676" s="396" t="s">
        <v>2109</v>
      </c>
      <c r="E4676" s="397" t="s">
        <v>145</v>
      </c>
      <c r="F4676" s="429" t="s">
        <v>12976</v>
      </c>
      <c r="G4676" s="430">
        <v>91963</v>
      </c>
      <c r="H4676" s="431" t="s">
        <v>2020</v>
      </c>
      <c r="I4676" s="430" t="s">
        <v>160</v>
      </c>
      <c r="J4676" s="396"/>
      <c r="K4676" s="432">
        <v>66.73</v>
      </c>
      <c r="L4676" s="396" t="s">
        <v>147</v>
      </c>
    </row>
    <row r="4677" spans="1:12">
      <c r="A4677" s="396"/>
      <c r="B4677" s="396"/>
      <c r="C4677" s="396"/>
      <c r="D4677" s="396" t="s">
        <v>4432</v>
      </c>
      <c r="E4677" s="397" t="s">
        <v>145</v>
      </c>
      <c r="F4677" s="429" t="s">
        <v>13086</v>
      </c>
      <c r="G4677" s="430">
        <v>91962</v>
      </c>
      <c r="H4677" s="431" t="s">
        <v>2019</v>
      </c>
      <c r="I4677" s="430" t="s">
        <v>160</v>
      </c>
      <c r="J4677" s="396"/>
      <c r="K4677" s="432">
        <v>56.79</v>
      </c>
      <c r="L4677" s="396" t="s">
        <v>4588</v>
      </c>
    </row>
    <row r="4678" spans="1:12">
      <c r="A4678" s="396"/>
      <c r="B4678" s="396"/>
      <c r="C4678" s="396"/>
      <c r="D4678" s="396" t="s">
        <v>4432</v>
      </c>
      <c r="E4678" s="397" t="s">
        <v>145</v>
      </c>
      <c r="F4678" s="429" t="s">
        <v>13086</v>
      </c>
      <c r="G4678" s="430">
        <v>91953</v>
      </c>
      <c r="H4678" s="431" t="s">
        <v>2010</v>
      </c>
      <c r="I4678" s="430" t="s">
        <v>160</v>
      </c>
      <c r="J4678" s="396"/>
      <c r="K4678" s="432">
        <v>26.89</v>
      </c>
      <c r="L4678" s="396" t="s">
        <v>4588</v>
      </c>
    </row>
    <row r="4679" spans="1:12">
      <c r="A4679" s="396"/>
      <c r="B4679" s="396"/>
      <c r="C4679" s="396"/>
      <c r="D4679" s="396" t="s">
        <v>4432</v>
      </c>
      <c r="E4679" s="397" t="s">
        <v>145</v>
      </c>
      <c r="F4679" s="429" t="s">
        <v>13086</v>
      </c>
      <c r="G4679" s="430">
        <v>91952</v>
      </c>
      <c r="H4679" s="431" t="s">
        <v>2009</v>
      </c>
      <c r="I4679" s="430" t="s">
        <v>160</v>
      </c>
      <c r="J4679" s="396"/>
      <c r="K4679" s="432">
        <v>16.95</v>
      </c>
      <c r="L4679" s="396" t="s">
        <v>4588</v>
      </c>
    </row>
    <row r="4680" spans="1:12">
      <c r="A4680" s="396"/>
      <c r="B4680" s="396"/>
      <c r="C4680" s="396"/>
      <c r="D4680" s="396" t="s">
        <v>4432</v>
      </c>
      <c r="E4680" s="397" t="s">
        <v>145</v>
      </c>
      <c r="F4680" s="429" t="s">
        <v>13086</v>
      </c>
      <c r="G4680" s="430">
        <v>92035</v>
      </c>
      <c r="H4680" s="431" t="s">
        <v>2092</v>
      </c>
      <c r="I4680" s="430" t="s">
        <v>160</v>
      </c>
      <c r="J4680" s="396"/>
      <c r="K4680" s="432">
        <v>65.680000000000007</v>
      </c>
      <c r="L4680" s="396" t="s">
        <v>4588</v>
      </c>
    </row>
    <row r="4681" spans="1:12">
      <c r="A4681" s="396"/>
      <c r="B4681" s="396"/>
      <c r="C4681" s="396"/>
      <c r="D4681" s="396" t="s">
        <v>1208</v>
      </c>
      <c r="E4681" s="397" t="s">
        <v>145</v>
      </c>
      <c r="F4681" s="429" t="s">
        <v>12814</v>
      </c>
      <c r="G4681" s="430">
        <v>92034</v>
      </c>
      <c r="H4681" s="431" t="s">
        <v>2091</v>
      </c>
      <c r="I4681" s="430" t="s">
        <v>160</v>
      </c>
      <c r="J4681" s="396"/>
      <c r="K4681" s="432">
        <v>55.74</v>
      </c>
      <c r="L4681" s="396" t="s">
        <v>147</v>
      </c>
    </row>
    <row r="4682" spans="1:12">
      <c r="A4682" s="396"/>
      <c r="B4682" s="396"/>
      <c r="C4682" s="396"/>
      <c r="D4682" s="396" t="s">
        <v>1208</v>
      </c>
      <c r="E4682" s="397" t="s">
        <v>145</v>
      </c>
      <c r="F4682" s="429" t="s">
        <v>12814</v>
      </c>
      <c r="G4682" s="430">
        <v>92027</v>
      </c>
      <c r="H4682" s="431" t="s">
        <v>2084</v>
      </c>
      <c r="I4682" s="430" t="s">
        <v>160</v>
      </c>
      <c r="J4682" s="396"/>
      <c r="K4682" s="432">
        <v>59.86</v>
      </c>
      <c r="L4682" s="396" t="s">
        <v>147</v>
      </c>
    </row>
    <row r="4683" spans="1:12">
      <c r="A4683" s="396"/>
      <c r="B4683" s="396"/>
      <c r="C4683" s="396"/>
      <c r="D4683" s="396" t="s">
        <v>2326</v>
      </c>
      <c r="E4683" s="397" t="s">
        <v>145</v>
      </c>
      <c r="F4683" s="429" t="s">
        <v>13889</v>
      </c>
      <c r="G4683" s="430">
        <v>92026</v>
      </c>
      <c r="H4683" s="431" t="s">
        <v>2083</v>
      </c>
      <c r="I4683" s="430" t="s">
        <v>160</v>
      </c>
      <c r="J4683" s="396"/>
      <c r="K4683" s="432">
        <v>49.92</v>
      </c>
      <c r="L4683" s="396" t="s">
        <v>147</v>
      </c>
    </row>
    <row r="4684" spans="1:12">
      <c r="A4684" s="396"/>
      <c r="B4684" s="396"/>
      <c r="C4684" s="396"/>
      <c r="D4684" s="396" t="s">
        <v>2326</v>
      </c>
      <c r="E4684" s="397" t="s">
        <v>145</v>
      </c>
      <c r="F4684" s="429" t="s">
        <v>13889</v>
      </c>
      <c r="G4684" s="430">
        <v>91965</v>
      </c>
      <c r="H4684" s="431" t="s">
        <v>2022</v>
      </c>
      <c r="I4684" s="430" t="s">
        <v>160</v>
      </c>
      <c r="J4684" s="396"/>
      <c r="K4684" s="432">
        <v>60.91</v>
      </c>
      <c r="L4684" s="396" t="s">
        <v>147</v>
      </c>
    </row>
    <row r="4685" spans="1:12">
      <c r="A4685" s="396"/>
      <c r="B4685" s="396"/>
      <c r="C4685" s="396"/>
      <c r="D4685" s="396" t="s">
        <v>2326</v>
      </c>
      <c r="E4685" s="397" t="s">
        <v>145</v>
      </c>
      <c r="F4685" s="429" t="s">
        <v>13889</v>
      </c>
      <c r="G4685" s="430">
        <v>91964</v>
      </c>
      <c r="H4685" s="431" t="s">
        <v>2021</v>
      </c>
      <c r="I4685" s="430" t="s">
        <v>160</v>
      </c>
      <c r="J4685" s="396"/>
      <c r="K4685" s="432">
        <v>50.97</v>
      </c>
      <c r="L4685" s="396" t="s">
        <v>147</v>
      </c>
    </row>
    <row r="4686" spans="1:12">
      <c r="A4686" s="396"/>
      <c r="B4686" s="396"/>
      <c r="C4686" s="396"/>
      <c r="D4686" s="396" t="s">
        <v>2326</v>
      </c>
      <c r="E4686" s="397" t="s">
        <v>145</v>
      </c>
      <c r="F4686" s="429" t="s">
        <v>13889</v>
      </c>
      <c r="G4686" s="430">
        <v>91973</v>
      </c>
      <c r="H4686" s="431" t="s">
        <v>2030</v>
      </c>
      <c r="I4686" s="430" t="s">
        <v>160</v>
      </c>
      <c r="J4686" s="396"/>
      <c r="K4686" s="432">
        <v>85.89</v>
      </c>
      <c r="L4686" s="396" t="s">
        <v>147</v>
      </c>
    </row>
    <row r="4687" spans="1:12">
      <c r="A4687" s="396"/>
      <c r="B4687" s="396"/>
      <c r="C4687" s="396"/>
      <c r="D4687" s="396" t="s">
        <v>2326</v>
      </c>
      <c r="E4687" s="397" t="s">
        <v>145</v>
      </c>
      <c r="F4687" s="429" t="s">
        <v>13889</v>
      </c>
      <c r="G4687" s="430">
        <v>91972</v>
      </c>
      <c r="H4687" s="431" t="s">
        <v>2029</v>
      </c>
      <c r="I4687" s="430" t="s">
        <v>160</v>
      </c>
      <c r="J4687" s="396"/>
      <c r="K4687" s="432">
        <v>71.28</v>
      </c>
      <c r="L4687" s="396" t="s">
        <v>147</v>
      </c>
    </row>
    <row r="4688" spans="1:12">
      <c r="A4688" s="396"/>
      <c r="B4688" s="396"/>
      <c r="C4688" s="396"/>
      <c r="D4688" s="396" t="s">
        <v>2326</v>
      </c>
      <c r="E4688" s="397" t="s">
        <v>145</v>
      </c>
      <c r="F4688" s="429" t="s">
        <v>13889</v>
      </c>
      <c r="G4688" s="430">
        <v>91959</v>
      </c>
      <c r="H4688" s="431" t="s">
        <v>2016</v>
      </c>
      <c r="I4688" s="430" t="s">
        <v>160</v>
      </c>
      <c r="J4688" s="396"/>
      <c r="K4688" s="432">
        <v>41.01</v>
      </c>
      <c r="L4688" s="396" t="s">
        <v>147</v>
      </c>
    </row>
    <row r="4689" spans="1:12">
      <c r="A4689" s="396"/>
      <c r="B4689" s="396"/>
      <c r="C4689" s="396"/>
      <c r="D4689" s="396" t="s">
        <v>2326</v>
      </c>
      <c r="E4689" s="397" t="s">
        <v>145</v>
      </c>
      <c r="F4689" s="429" t="s">
        <v>13889</v>
      </c>
      <c r="G4689" s="430">
        <v>91958</v>
      </c>
      <c r="H4689" s="431" t="s">
        <v>2015</v>
      </c>
      <c r="I4689" s="430" t="s">
        <v>160</v>
      </c>
      <c r="J4689" s="396"/>
      <c r="K4689" s="432">
        <v>31.07</v>
      </c>
      <c r="L4689" s="396" t="s">
        <v>147</v>
      </c>
    </row>
    <row r="4690" spans="1:12">
      <c r="A4690" s="396"/>
      <c r="B4690" s="396"/>
      <c r="C4690" s="396"/>
      <c r="D4690" s="396" t="s">
        <v>2326</v>
      </c>
      <c r="E4690" s="397" t="s">
        <v>145</v>
      </c>
      <c r="F4690" s="429" t="s">
        <v>13889</v>
      </c>
      <c r="G4690" s="430">
        <v>91971</v>
      </c>
      <c r="H4690" s="431" t="s">
        <v>2028</v>
      </c>
      <c r="I4690" s="430" t="s">
        <v>160</v>
      </c>
      <c r="J4690" s="396"/>
      <c r="K4690" s="432">
        <v>80.03</v>
      </c>
      <c r="L4690" s="396" t="s">
        <v>147</v>
      </c>
    </row>
    <row r="4691" spans="1:12">
      <c r="A4691" s="396"/>
      <c r="B4691" s="396"/>
      <c r="C4691" s="396"/>
      <c r="D4691" s="396" t="s">
        <v>2326</v>
      </c>
      <c r="E4691" s="397" t="s">
        <v>145</v>
      </c>
      <c r="F4691" s="429" t="s">
        <v>13889</v>
      </c>
      <c r="G4691" s="430">
        <v>91970</v>
      </c>
      <c r="H4691" s="431" t="s">
        <v>2027</v>
      </c>
      <c r="I4691" s="430" t="s">
        <v>160</v>
      </c>
      <c r="J4691" s="396"/>
      <c r="K4691" s="432">
        <v>65.42</v>
      </c>
      <c r="L4691" s="396" t="s">
        <v>147</v>
      </c>
    </row>
    <row r="4692" spans="1:12">
      <c r="A4692" s="396"/>
      <c r="B4692" s="396"/>
      <c r="C4692" s="396"/>
      <c r="D4692" s="396" t="s">
        <v>2326</v>
      </c>
      <c r="E4692" s="397" t="s">
        <v>145</v>
      </c>
      <c r="F4692" s="429" t="s">
        <v>13889</v>
      </c>
      <c r="G4692" s="430">
        <v>91967</v>
      </c>
      <c r="H4692" s="431" t="s">
        <v>2024</v>
      </c>
      <c r="I4692" s="430" t="s">
        <v>160</v>
      </c>
      <c r="J4692" s="396"/>
      <c r="K4692" s="432">
        <v>55.15</v>
      </c>
      <c r="L4692" s="396" t="s">
        <v>147</v>
      </c>
    </row>
    <row r="4693" spans="1:12">
      <c r="A4693" s="396"/>
      <c r="B4693" s="396"/>
      <c r="C4693" s="396"/>
      <c r="D4693" s="396" t="s">
        <v>2326</v>
      </c>
      <c r="E4693" s="397" t="s">
        <v>145</v>
      </c>
      <c r="F4693" s="429" t="s">
        <v>13889</v>
      </c>
      <c r="G4693" s="430">
        <v>91966</v>
      </c>
      <c r="H4693" s="431" t="s">
        <v>2023</v>
      </c>
      <c r="I4693" s="430" t="s">
        <v>160</v>
      </c>
      <c r="J4693" s="396"/>
      <c r="K4693" s="432">
        <v>45.21</v>
      </c>
      <c r="L4693" s="396" t="s">
        <v>147</v>
      </c>
    </row>
    <row r="4694" spans="1:12">
      <c r="A4694" s="396"/>
      <c r="B4694" s="396"/>
      <c r="C4694" s="396"/>
      <c r="D4694" s="396" t="s">
        <v>2326</v>
      </c>
      <c r="E4694" s="397" t="s">
        <v>145</v>
      </c>
      <c r="F4694" s="429" t="s">
        <v>13889</v>
      </c>
      <c r="G4694" s="430">
        <v>91975</v>
      </c>
      <c r="H4694" s="431" t="s">
        <v>2032</v>
      </c>
      <c r="I4694" s="430" t="s">
        <v>160</v>
      </c>
      <c r="J4694" s="396"/>
      <c r="K4694" s="432">
        <v>74.22</v>
      </c>
      <c r="L4694" s="396" t="s">
        <v>147</v>
      </c>
    </row>
    <row r="4695" spans="1:12">
      <c r="A4695" s="396"/>
      <c r="B4695" s="396"/>
      <c r="C4695" s="396"/>
      <c r="D4695" s="396" t="s">
        <v>2326</v>
      </c>
      <c r="E4695" s="397" t="s">
        <v>145</v>
      </c>
      <c r="F4695" s="429" t="s">
        <v>13889</v>
      </c>
      <c r="G4695" s="430">
        <v>91974</v>
      </c>
      <c r="H4695" s="431" t="s">
        <v>2031</v>
      </c>
      <c r="I4695" s="430" t="s">
        <v>160</v>
      </c>
      <c r="J4695" s="396"/>
      <c r="K4695" s="432">
        <v>59.61</v>
      </c>
      <c r="L4695" s="396" t="s">
        <v>147</v>
      </c>
    </row>
    <row r="4696" spans="1:12">
      <c r="A4696" s="396"/>
      <c r="B4696" s="396"/>
      <c r="C4696" s="396"/>
      <c r="D4696" s="396" t="s">
        <v>2326</v>
      </c>
      <c r="E4696" s="397" t="s">
        <v>145</v>
      </c>
      <c r="F4696" s="429" t="s">
        <v>13889</v>
      </c>
      <c r="G4696" s="430">
        <v>91977</v>
      </c>
      <c r="H4696" s="431" t="s">
        <v>2034</v>
      </c>
      <c r="I4696" s="430" t="s">
        <v>160</v>
      </c>
      <c r="J4696" s="396"/>
      <c r="K4696" s="432">
        <v>102.52</v>
      </c>
      <c r="L4696" s="396" t="s">
        <v>147</v>
      </c>
    </row>
    <row r="4697" spans="1:12">
      <c r="A4697" s="396"/>
      <c r="B4697" s="396"/>
      <c r="C4697" s="396"/>
      <c r="D4697" s="396" t="s">
        <v>2326</v>
      </c>
      <c r="E4697" s="397" t="s">
        <v>145</v>
      </c>
      <c r="F4697" s="429" t="s">
        <v>13889</v>
      </c>
      <c r="G4697" s="430">
        <v>91976</v>
      </c>
      <c r="H4697" s="431" t="s">
        <v>2033</v>
      </c>
      <c r="I4697" s="430" t="s">
        <v>160</v>
      </c>
      <c r="J4697" s="396"/>
      <c r="K4697" s="432">
        <v>87.91</v>
      </c>
      <c r="L4697" s="396" t="s">
        <v>147</v>
      </c>
    </row>
    <row r="4698" spans="1:12">
      <c r="A4698" s="396"/>
      <c r="B4698" s="396"/>
      <c r="C4698" s="396"/>
      <c r="D4698" s="396" t="s">
        <v>2326</v>
      </c>
      <c r="E4698" s="397" t="s">
        <v>145</v>
      </c>
      <c r="F4698" s="429" t="s">
        <v>13889</v>
      </c>
      <c r="G4698" s="430">
        <v>91874</v>
      </c>
      <c r="H4698" s="431" t="s">
        <v>1857</v>
      </c>
      <c r="I4698" s="430" t="s">
        <v>160</v>
      </c>
      <c r="J4698" s="396"/>
      <c r="K4698" s="432">
        <v>5.97</v>
      </c>
      <c r="L4698" s="396" t="s">
        <v>147</v>
      </c>
    </row>
    <row r="4699" spans="1:12">
      <c r="A4699" s="396"/>
      <c r="B4699" s="396"/>
      <c r="C4699" s="396"/>
      <c r="D4699" s="396" t="s">
        <v>2326</v>
      </c>
      <c r="E4699" s="397" t="s">
        <v>145</v>
      </c>
      <c r="F4699" s="429" t="s">
        <v>13889</v>
      </c>
      <c r="G4699" s="430">
        <v>91878</v>
      </c>
      <c r="H4699" s="431" t="s">
        <v>1861</v>
      </c>
      <c r="I4699" s="430" t="s">
        <v>160</v>
      </c>
      <c r="J4699" s="396"/>
      <c r="K4699" s="432">
        <v>4.6500000000000004</v>
      </c>
      <c r="L4699" s="396" t="s">
        <v>147</v>
      </c>
    </row>
    <row r="4700" spans="1:12">
      <c r="A4700" s="396"/>
      <c r="B4700" s="396"/>
      <c r="C4700" s="396"/>
      <c r="D4700" s="396" t="s">
        <v>2326</v>
      </c>
      <c r="E4700" s="397" t="s">
        <v>145</v>
      </c>
      <c r="F4700" s="429" t="s">
        <v>13889</v>
      </c>
      <c r="G4700" s="430">
        <v>91882</v>
      </c>
      <c r="H4700" s="431" t="s">
        <v>1865</v>
      </c>
      <c r="I4700" s="430" t="s">
        <v>160</v>
      </c>
      <c r="J4700" s="396"/>
      <c r="K4700" s="432">
        <v>8.7200000000000006</v>
      </c>
      <c r="L4700" s="396" t="s">
        <v>147</v>
      </c>
    </row>
    <row r="4701" spans="1:12">
      <c r="A4701" s="396"/>
      <c r="B4701" s="396"/>
      <c r="C4701" s="396"/>
      <c r="D4701" s="396" t="s">
        <v>2326</v>
      </c>
      <c r="E4701" s="397" t="s">
        <v>145</v>
      </c>
      <c r="F4701" s="429" t="s">
        <v>13889</v>
      </c>
      <c r="G4701" s="430">
        <v>91875</v>
      </c>
      <c r="H4701" s="431" t="s">
        <v>1858</v>
      </c>
      <c r="I4701" s="430" t="s">
        <v>160</v>
      </c>
      <c r="J4701" s="396"/>
      <c r="K4701" s="432">
        <v>6.92</v>
      </c>
      <c r="L4701" s="396" t="s">
        <v>147</v>
      </c>
    </row>
    <row r="4702" spans="1:12">
      <c r="A4702" s="396"/>
      <c r="B4702" s="396"/>
      <c r="C4702" s="396"/>
      <c r="D4702" s="396" t="s">
        <v>2326</v>
      </c>
      <c r="E4702" s="397" t="s">
        <v>145</v>
      </c>
      <c r="F4702" s="429" t="s">
        <v>13889</v>
      </c>
      <c r="G4702" s="430">
        <v>91879</v>
      </c>
      <c r="H4702" s="431" t="s">
        <v>1862</v>
      </c>
      <c r="I4702" s="430" t="s">
        <v>160</v>
      </c>
      <c r="J4702" s="396"/>
      <c r="K4702" s="432">
        <v>5.6</v>
      </c>
      <c r="L4702" s="396" t="s">
        <v>147</v>
      </c>
    </row>
    <row r="4703" spans="1:12">
      <c r="A4703" s="396"/>
      <c r="B4703" s="396"/>
      <c r="C4703" s="396"/>
      <c r="D4703" s="396" t="s">
        <v>2326</v>
      </c>
      <c r="E4703" s="397" t="s">
        <v>145</v>
      </c>
      <c r="F4703" s="429" t="s">
        <v>13889</v>
      </c>
      <c r="G4703" s="430">
        <v>91884</v>
      </c>
      <c r="H4703" s="431" t="s">
        <v>1866</v>
      </c>
      <c r="I4703" s="430" t="s">
        <v>160</v>
      </c>
      <c r="J4703" s="396"/>
      <c r="K4703" s="432">
        <v>9.67</v>
      </c>
      <c r="L4703" s="396" t="s">
        <v>147</v>
      </c>
    </row>
    <row r="4704" spans="1:12">
      <c r="A4704" s="396"/>
      <c r="B4704" s="396"/>
      <c r="C4704" s="396"/>
      <c r="D4704" s="396" t="s">
        <v>2326</v>
      </c>
      <c r="E4704" s="397" t="s">
        <v>145</v>
      </c>
      <c r="F4704" s="429" t="s">
        <v>13889</v>
      </c>
      <c r="G4704" s="430">
        <v>91876</v>
      </c>
      <c r="H4704" s="431" t="s">
        <v>1859</v>
      </c>
      <c r="I4704" s="430" t="s">
        <v>160</v>
      </c>
      <c r="J4704" s="396"/>
      <c r="K4704" s="432">
        <v>8.25</v>
      </c>
      <c r="L4704" s="396" t="s">
        <v>147</v>
      </c>
    </row>
    <row r="4705" spans="1:12">
      <c r="A4705" s="396"/>
      <c r="B4705" s="396"/>
      <c r="C4705" s="396"/>
      <c r="D4705" s="396" t="s">
        <v>2326</v>
      </c>
      <c r="E4705" s="397" t="s">
        <v>145</v>
      </c>
      <c r="F4705" s="429" t="s">
        <v>13889</v>
      </c>
      <c r="G4705" s="430">
        <v>91880</v>
      </c>
      <c r="H4705" s="431" t="s">
        <v>1863</v>
      </c>
      <c r="I4705" s="430" t="s">
        <v>160</v>
      </c>
      <c r="J4705" s="396"/>
      <c r="K4705" s="432">
        <v>6.92</v>
      </c>
      <c r="L4705" s="396" t="s">
        <v>147</v>
      </c>
    </row>
    <row r="4706" spans="1:12">
      <c r="A4706" s="396"/>
      <c r="B4706" s="396"/>
      <c r="C4706" s="396"/>
      <c r="D4706" s="396" t="s">
        <v>2326</v>
      </c>
      <c r="E4706" s="397" t="s">
        <v>145</v>
      </c>
      <c r="F4706" s="429" t="s">
        <v>13889</v>
      </c>
      <c r="G4706" s="430">
        <v>91885</v>
      </c>
      <c r="H4706" s="431" t="s">
        <v>1867</v>
      </c>
      <c r="I4706" s="430" t="s">
        <v>160</v>
      </c>
      <c r="J4706" s="396"/>
      <c r="K4706" s="432">
        <v>10.95</v>
      </c>
      <c r="L4706" s="396" t="s">
        <v>147</v>
      </c>
    </row>
    <row r="4707" spans="1:12">
      <c r="A4707" s="396"/>
      <c r="B4707" s="396"/>
      <c r="C4707" s="396"/>
      <c r="D4707" s="396" t="s">
        <v>2326</v>
      </c>
      <c r="E4707" s="397" t="s">
        <v>145</v>
      </c>
      <c r="F4707" s="429" t="s">
        <v>13889</v>
      </c>
      <c r="G4707" s="430">
        <v>91877</v>
      </c>
      <c r="H4707" s="431" t="s">
        <v>1860</v>
      </c>
      <c r="I4707" s="430" t="s">
        <v>160</v>
      </c>
      <c r="J4707" s="396"/>
      <c r="K4707" s="432">
        <v>9.9600000000000009</v>
      </c>
      <c r="L4707" s="396" t="s">
        <v>147</v>
      </c>
    </row>
    <row r="4708" spans="1:12">
      <c r="A4708" s="396"/>
      <c r="B4708" s="396"/>
      <c r="C4708" s="396"/>
      <c r="D4708" s="396" t="s">
        <v>2185</v>
      </c>
      <c r="E4708" s="397" t="s">
        <v>145</v>
      </c>
      <c r="F4708" s="429" t="s">
        <v>13889</v>
      </c>
      <c r="G4708" s="430">
        <v>91881</v>
      </c>
      <c r="H4708" s="431" t="s">
        <v>1864</v>
      </c>
      <c r="I4708" s="430" t="s">
        <v>160</v>
      </c>
      <c r="J4708" s="396"/>
      <c r="K4708" s="432">
        <v>8.6300000000000008</v>
      </c>
      <c r="L4708" s="396" t="s">
        <v>147</v>
      </c>
    </row>
    <row r="4709" spans="1:12">
      <c r="A4709" s="396"/>
      <c r="B4709" s="396"/>
      <c r="C4709" s="396"/>
      <c r="D4709" s="396" t="s">
        <v>2185</v>
      </c>
      <c r="E4709" s="397" t="s">
        <v>145</v>
      </c>
      <c r="F4709" s="429" t="s">
        <v>13889</v>
      </c>
      <c r="G4709" s="430">
        <v>91886</v>
      </c>
      <c r="H4709" s="431" t="s">
        <v>1868</v>
      </c>
      <c r="I4709" s="430" t="s">
        <v>160</v>
      </c>
      <c r="J4709" s="396"/>
      <c r="K4709" s="432">
        <v>12.61</v>
      </c>
      <c r="L4709" s="396" t="s">
        <v>147</v>
      </c>
    </row>
    <row r="4710" spans="1:12">
      <c r="A4710" s="396"/>
      <c r="B4710" s="396"/>
      <c r="C4710" s="396"/>
      <c r="D4710" s="396" t="s">
        <v>2326</v>
      </c>
      <c r="E4710" s="397" t="s">
        <v>145</v>
      </c>
      <c r="F4710" s="429" t="s">
        <v>13889</v>
      </c>
      <c r="G4710" s="430">
        <v>91945</v>
      </c>
      <c r="H4710" s="431" t="s">
        <v>2003</v>
      </c>
      <c r="I4710" s="430" t="s">
        <v>160</v>
      </c>
      <c r="J4710" s="396"/>
      <c r="K4710" s="432">
        <v>12.63</v>
      </c>
      <c r="L4710" s="396" t="s">
        <v>147</v>
      </c>
    </row>
    <row r="4711" spans="1:12">
      <c r="A4711" s="396"/>
      <c r="B4711" s="396"/>
      <c r="C4711" s="396"/>
      <c r="D4711" s="396" t="s">
        <v>2326</v>
      </c>
      <c r="E4711" s="397" t="s">
        <v>145</v>
      </c>
      <c r="F4711" s="429" t="s">
        <v>13889</v>
      </c>
      <c r="G4711" s="430">
        <v>91947</v>
      </c>
      <c r="H4711" s="431" t="s">
        <v>2005</v>
      </c>
      <c r="I4711" s="430" t="s">
        <v>160</v>
      </c>
      <c r="J4711" s="396"/>
      <c r="K4711" s="432">
        <v>8.25</v>
      </c>
      <c r="L4711" s="396" t="s">
        <v>147</v>
      </c>
    </row>
    <row r="4712" spans="1:12">
      <c r="A4712" s="396"/>
      <c r="B4712" s="396"/>
      <c r="C4712" s="396"/>
      <c r="D4712" s="396" t="s">
        <v>2326</v>
      </c>
      <c r="E4712" s="397" t="s">
        <v>145</v>
      </c>
      <c r="F4712" s="429" t="s">
        <v>13889</v>
      </c>
      <c r="G4712" s="430">
        <v>91946</v>
      </c>
      <c r="H4712" s="431" t="s">
        <v>2004</v>
      </c>
      <c r="I4712" s="430" t="s">
        <v>160</v>
      </c>
      <c r="J4712" s="396"/>
      <c r="K4712" s="432">
        <v>9.94</v>
      </c>
      <c r="L4712" s="396" t="s">
        <v>147</v>
      </c>
    </row>
    <row r="4713" spans="1:12">
      <c r="A4713" s="396"/>
      <c r="B4713" s="396"/>
      <c r="C4713" s="396"/>
      <c r="D4713" s="396" t="s">
        <v>2326</v>
      </c>
      <c r="E4713" s="397" t="s">
        <v>145</v>
      </c>
      <c r="F4713" s="429" t="s">
        <v>13889</v>
      </c>
      <c r="G4713" s="430">
        <v>91949</v>
      </c>
      <c r="H4713" s="431" t="s">
        <v>2006</v>
      </c>
      <c r="I4713" s="430" t="s">
        <v>160</v>
      </c>
      <c r="J4713" s="396"/>
      <c r="K4713" s="432">
        <v>17.899999999999999</v>
      </c>
      <c r="L4713" s="396" t="s">
        <v>147</v>
      </c>
    </row>
    <row r="4714" spans="1:12">
      <c r="A4714" s="396"/>
      <c r="B4714" s="396"/>
      <c r="C4714" s="396"/>
      <c r="D4714" s="396" t="s">
        <v>2326</v>
      </c>
      <c r="E4714" s="397" t="s">
        <v>145</v>
      </c>
      <c r="F4714" s="429" t="s">
        <v>13889</v>
      </c>
      <c r="G4714" s="430">
        <v>91951</v>
      </c>
      <c r="H4714" s="431" t="s">
        <v>2008</v>
      </c>
      <c r="I4714" s="430" t="s">
        <v>160</v>
      </c>
      <c r="J4714" s="396"/>
      <c r="K4714" s="432">
        <v>12.64</v>
      </c>
      <c r="L4714" s="396" t="s">
        <v>147</v>
      </c>
    </row>
    <row r="4715" spans="1:12">
      <c r="A4715" s="396"/>
      <c r="B4715" s="396"/>
      <c r="C4715" s="396"/>
      <c r="D4715" s="396" t="s">
        <v>4500</v>
      </c>
      <c r="E4715" s="397" t="s">
        <v>145</v>
      </c>
      <c r="F4715" s="429" t="s">
        <v>12976</v>
      </c>
      <c r="G4715" s="430">
        <v>91950</v>
      </c>
      <c r="H4715" s="431" t="s">
        <v>2007</v>
      </c>
      <c r="I4715" s="430" t="s">
        <v>160</v>
      </c>
      <c r="J4715" s="396"/>
      <c r="K4715" s="432">
        <v>14.61</v>
      </c>
      <c r="L4715" s="396" t="s">
        <v>147</v>
      </c>
    </row>
    <row r="4716" spans="1:12">
      <c r="A4716" s="396"/>
      <c r="B4716" s="396"/>
      <c r="C4716" s="396"/>
      <c r="D4716" s="396" t="s">
        <v>4500</v>
      </c>
      <c r="E4716" s="397" t="s">
        <v>145</v>
      </c>
      <c r="F4716" s="429" t="s">
        <v>12976</v>
      </c>
      <c r="G4716" s="430">
        <v>91992</v>
      </c>
      <c r="H4716" s="431" t="s">
        <v>2049</v>
      </c>
      <c r="I4716" s="430" t="s">
        <v>160</v>
      </c>
      <c r="J4716" s="396"/>
      <c r="K4716" s="432">
        <v>40.53</v>
      </c>
      <c r="L4716" s="396" t="s">
        <v>147</v>
      </c>
    </row>
    <row r="4717" spans="1:12">
      <c r="A4717" s="396"/>
      <c r="B4717" s="396"/>
      <c r="C4717" s="396"/>
      <c r="D4717" s="396" t="s">
        <v>4432</v>
      </c>
      <c r="E4717" s="397" t="s">
        <v>145</v>
      </c>
      <c r="F4717" s="429" t="s">
        <v>13086</v>
      </c>
      <c r="G4717" s="430">
        <v>91990</v>
      </c>
      <c r="H4717" s="431" t="s">
        <v>2047</v>
      </c>
      <c r="I4717" s="430" t="s">
        <v>160</v>
      </c>
      <c r="J4717" s="396"/>
      <c r="K4717" s="432">
        <v>30.59</v>
      </c>
      <c r="L4717" s="396" t="s">
        <v>4588</v>
      </c>
    </row>
    <row r="4718" spans="1:12">
      <c r="A4718" s="396"/>
      <c r="B4718" s="396"/>
      <c r="C4718" s="396"/>
      <c r="D4718" s="396" t="s">
        <v>4432</v>
      </c>
      <c r="E4718" s="397" t="s">
        <v>145</v>
      </c>
      <c r="F4718" s="429" t="s">
        <v>13086</v>
      </c>
      <c r="G4718" s="430">
        <v>91993</v>
      </c>
      <c r="H4718" s="431" t="s">
        <v>2050</v>
      </c>
      <c r="I4718" s="430" t="s">
        <v>160</v>
      </c>
      <c r="J4718" s="396"/>
      <c r="K4718" s="432">
        <v>42.55</v>
      </c>
      <c r="L4718" s="396" t="s">
        <v>4588</v>
      </c>
    </row>
    <row r="4719" spans="1:12">
      <c r="A4719" s="396"/>
      <c r="B4719" s="396"/>
      <c r="C4719" s="396"/>
      <c r="D4719" s="396" t="s">
        <v>4432</v>
      </c>
      <c r="E4719" s="397" t="s">
        <v>145</v>
      </c>
      <c r="F4719" s="429" t="s">
        <v>13086</v>
      </c>
      <c r="G4719" s="430">
        <v>91991</v>
      </c>
      <c r="H4719" s="431" t="s">
        <v>2048</v>
      </c>
      <c r="I4719" s="430" t="s">
        <v>160</v>
      </c>
      <c r="J4719" s="396"/>
      <c r="K4719" s="432">
        <v>32.61</v>
      </c>
      <c r="L4719" s="396" t="s">
        <v>4588</v>
      </c>
    </row>
    <row r="4720" spans="1:12">
      <c r="A4720" s="396"/>
      <c r="B4720" s="396"/>
      <c r="C4720" s="396"/>
      <c r="D4720" s="396" t="s">
        <v>4432</v>
      </c>
      <c r="E4720" s="397" t="s">
        <v>145</v>
      </c>
      <c r="F4720" s="429" t="s">
        <v>13086</v>
      </c>
      <c r="G4720" s="430">
        <v>92000</v>
      </c>
      <c r="H4720" s="431" t="s">
        <v>2057</v>
      </c>
      <c r="I4720" s="430" t="s">
        <v>160</v>
      </c>
      <c r="J4720" s="396"/>
      <c r="K4720" s="432">
        <v>28.23</v>
      </c>
      <c r="L4720" s="396" t="s">
        <v>4588</v>
      </c>
    </row>
    <row r="4721" spans="1:12">
      <c r="A4721" s="396"/>
      <c r="B4721" s="396"/>
      <c r="C4721" s="396"/>
      <c r="D4721" s="396" t="s">
        <v>4432</v>
      </c>
      <c r="E4721" s="397" t="s">
        <v>145</v>
      </c>
      <c r="F4721" s="429" t="s">
        <v>13452</v>
      </c>
      <c r="G4721" s="430">
        <v>91998</v>
      </c>
      <c r="H4721" s="431" t="s">
        <v>2055</v>
      </c>
      <c r="I4721" s="430" t="s">
        <v>160</v>
      </c>
      <c r="J4721" s="396"/>
      <c r="K4721" s="432">
        <v>18.29</v>
      </c>
      <c r="L4721" s="396" t="s">
        <v>4588</v>
      </c>
    </row>
    <row r="4722" spans="1:12">
      <c r="A4722" s="396"/>
      <c r="B4722" s="396"/>
      <c r="C4722" s="396"/>
      <c r="D4722" s="396" t="s">
        <v>1206</v>
      </c>
      <c r="E4722" s="397" t="s">
        <v>145</v>
      </c>
      <c r="F4722" s="429" t="s">
        <v>13664</v>
      </c>
      <c r="G4722" s="430">
        <v>92001</v>
      </c>
      <c r="H4722" s="431" t="s">
        <v>2058</v>
      </c>
      <c r="I4722" s="430" t="s">
        <v>160</v>
      </c>
      <c r="J4722" s="396"/>
      <c r="K4722" s="432">
        <v>30.25</v>
      </c>
      <c r="L4722" s="396" t="s">
        <v>147</v>
      </c>
    </row>
    <row r="4723" spans="1:12">
      <c r="A4723" s="396"/>
      <c r="B4723" s="396"/>
      <c r="C4723" s="396"/>
      <c r="D4723" s="396" t="s">
        <v>1206</v>
      </c>
      <c r="E4723" s="397" t="s">
        <v>145</v>
      </c>
      <c r="F4723" s="429" t="s">
        <v>13664</v>
      </c>
      <c r="G4723" s="430">
        <v>91999</v>
      </c>
      <c r="H4723" s="431" t="s">
        <v>2056</v>
      </c>
      <c r="I4723" s="430" t="s">
        <v>160</v>
      </c>
      <c r="J4723" s="396"/>
      <c r="K4723" s="432">
        <v>20.309999999999999</v>
      </c>
      <c r="L4723" s="396" t="s">
        <v>147</v>
      </c>
    </row>
    <row r="4724" spans="1:12">
      <c r="A4724" s="396"/>
      <c r="B4724" s="396"/>
      <c r="C4724" s="396"/>
      <c r="D4724" s="396" t="s">
        <v>1206</v>
      </c>
      <c r="E4724" s="397" t="s">
        <v>145</v>
      </c>
      <c r="F4724" s="429" t="s">
        <v>13664</v>
      </c>
      <c r="G4724" s="430">
        <v>92008</v>
      </c>
      <c r="H4724" s="431" t="s">
        <v>2065</v>
      </c>
      <c r="I4724" s="430" t="s">
        <v>160</v>
      </c>
      <c r="J4724" s="396"/>
      <c r="K4724" s="432">
        <v>43.65</v>
      </c>
      <c r="L4724" s="396" t="s">
        <v>147</v>
      </c>
    </row>
    <row r="4725" spans="1:12">
      <c r="A4725" s="396"/>
      <c r="B4725" s="396"/>
      <c r="C4725" s="396"/>
      <c r="D4725" s="396" t="s">
        <v>1206</v>
      </c>
      <c r="E4725" s="397" t="s">
        <v>145</v>
      </c>
      <c r="F4725" s="429" t="s">
        <v>13664</v>
      </c>
      <c r="G4725" s="430">
        <v>92006</v>
      </c>
      <c r="H4725" s="431" t="s">
        <v>2063</v>
      </c>
      <c r="I4725" s="430" t="s">
        <v>160</v>
      </c>
      <c r="J4725" s="396"/>
      <c r="K4725" s="432">
        <v>33.71</v>
      </c>
      <c r="L4725" s="396" t="s">
        <v>147</v>
      </c>
    </row>
    <row r="4726" spans="1:12">
      <c r="A4726" s="396"/>
      <c r="B4726" s="396"/>
      <c r="C4726" s="396"/>
      <c r="D4726" s="396" t="s">
        <v>1206</v>
      </c>
      <c r="E4726" s="397" t="s">
        <v>145</v>
      </c>
      <c r="F4726" s="429" t="s">
        <v>13664</v>
      </c>
      <c r="G4726" s="430">
        <v>92009</v>
      </c>
      <c r="H4726" s="431" t="s">
        <v>2066</v>
      </c>
      <c r="I4726" s="430" t="s">
        <v>160</v>
      </c>
      <c r="J4726" s="396"/>
      <c r="K4726" s="432">
        <v>47.69</v>
      </c>
      <c r="L4726" s="396" t="s">
        <v>147</v>
      </c>
    </row>
    <row r="4727" spans="1:12">
      <c r="A4727" s="396"/>
      <c r="B4727" s="396"/>
      <c r="C4727" s="396"/>
      <c r="D4727" s="396" t="s">
        <v>1206</v>
      </c>
      <c r="E4727" s="397" t="s">
        <v>145</v>
      </c>
      <c r="F4727" s="429" t="s">
        <v>13664</v>
      </c>
      <c r="G4727" s="430">
        <v>92007</v>
      </c>
      <c r="H4727" s="431" t="s">
        <v>2064</v>
      </c>
      <c r="I4727" s="430" t="s">
        <v>160</v>
      </c>
      <c r="J4727" s="396"/>
      <c r="K4727" s="432">
        <v>37.75</v>
      </c>
      <c r="L4727" s="396" t="s">
        <v>147</v>
      </c>
    </row>
    <row r="4728" spans="1:12">
      <c r="A4728" s="396"/>
      <c r="B4728" s="396"/>
      <c r="C4728" s="396"/>
      <c r="D4728" s="396" t="s">
        <v>1206</v>
      </c>
      <c r="E4728" s="397" t="s">
        <v>145</v>
      </c>
      <c r="F4728" s="429" t="s">
        <v>13664</v>
      </c>
      <c r="G4728" s="430">
        <v>92016</v>
      </c>
      <c r="H4728" s="431" t="s">
        <v>2073</v>
      </c>
      <c r="I4728" s="430" t="s">
        <v>160</v>
      </c>
      <c r="J4728" s="396"/>
      <c r="K4728" s="432">
        <v>59.07</v>
      </c>
      <c r="L4728" s="396" t="s">
        <v>147</v>
      </c>
    </row>
    <row r="4729" spans="1:12">
      <c r="A4729" s="396"/>
      <c r="B4729" s="396"/>
      <c r="C4729" s="396"/>
      <c r="D4729" s="396" t="s">
        <v>1206</v>
      </c>
      <c r="E4729" s="397" t="s">
        <v>145</v>
      </c>
      <c r="F4729" s="429" t="s">
        <v>13664</v>
      </c>
      <c r="G4729" s="430">
        <v>92014</v>
      </c>
      <c r="H4729" s="431" t="s">
        <v>2071</v>
      </c>
      <c r="I4729" s="430" t="s">
        <v>160</v>
      </c>
      <c r="J4729" s="396"/>
      <c r="K4729" s="432">
        <v>49.13</v>
      </c>
      <c r="L4729" s="396" t="s">
        <v>147</v>
      </c>
    </row>
    <row r="4730" spans="1:12">
      <c r="A4730" s="396"/>
      <c r="B4730" s="396"/>
      <c r="C4730" s="396"/>
      <c r="D4730" s="396" t="s">
        <v>1206</v>
      </c>
      <c r="E4730" s="397" t="s">
        <v>145</v>
      </c>
      <c r="F4730" s="429" t="s">
        <v>13664</v>
      </c>
      <c r="G4730" s="430">
        <v>92017</v>
      </c>
      <c r="H4730" s="431" t="s">
        <v>2074</v>
      </c>
      <c r="I4730" s="430" t="s">
        <v>160</v>
      </c>
      <c r="J4730" s="396"/>
      <c r="K4730" s="432">
        <v>65.13</v>
      </c>
      <c r="L4730" s="396" t="s">
        <v>147</v>
      </c>
    </row>
    <row r="4731" spans="1:12">
      <c r="A4731" s="396"/>
      <c r="B4731" s="396"/>
      <c r="C4731" s="396"/>
      <c r="D4731" s="396" t="s">
        <v>1206</v>
      </c>
      <c r="E4731" s="397" t="s">
        <v>145</v>
      </c>
      <c r="F4731" s="429" t="s">
        <v>13664</v>
      </c>
      <c r="G4731" s="430">
        <v>92015</v>
      </c>
      <c r="H4731" s="431" t="s">
        <v>2072</v>
      </c>
      <c r="I4731" s="430" t="s">
        <v>160</v>
      </c>
      <c r="J4731" s="396"/>
      <c r="K4731" s="432">
        <v>55.19</v>
      </c>
      <c r="L4731" s="396" t="s">
        <v>147</v>
      </c>
    </row>
    <row r="4732" spans="1:12">
      <c r="A4732" s="396"/>
      <c r="B4732" s="396"/>
      <c r="C4732" s="396"/>
      <c r="D4732" s="396" t="s">
        <v>1206</v>
      </c>
      <c r="E4732" s="397" t="s">
        <v>145</v>
      </c>
      <c r="F4732" s="429" t="s">
        <v>13664</v>
      </c>
      <c r="G4732" s="430">
        <v>92019</v>
      </c>
      <c r="H4732" s="431" t="s">
        <v>2076</v>
      </c>
      <c r="I4732" s="430" t="s">
        <v>160</v>
      </c>
      <c r="J4732" s="396"/>
      <c r="K4732" s="432">
        <v>79.66</v>
      </c>
      <c r="L4732" s="396" t="s">
        <v>147</v>
      </c>
    </row>
    <row r="4733" spans="1:12">
      <c r="A4733" s="396"/>
      <c r="B4733" s="396"/>
      <c r="C4733" s="396"/>
      <c r="D4733" s="396" t="s">
        <v>1206</v>
      </c>
      <c r="E4733" s="397" t="s">
        <v>145</v>
      </c>
      <c r="F4733" s="429" t="s">
        <v>13664</v>
      </c>
      <c r="G4733" s="430">
        <v>92018</v>
      </c>
      <c r="H4733" s="431" t="s">
        <v>2075</v>
      </c>
      <c r="I4733" s="430" t="s">
        <v>160</v>
      </c>
      <c r="J4733" s="396"/>
      <c r="K4733" s="432">
        <v>65.05</v>
      </c>
      <c r="L4733" s="396" t="s">
        <v>147</v>
      </c>
    </row>
    <row r="4734" spans="1:12">
      <c r="A4734" s="396"/>
      <c r="B4734" s="396"/>
      <c r="C4734" s="396"/>
      <c r="D4734" s="396" t="s">
        <v>1206</v>
      </c>
      <c r="E4734" s="397" t="s">
        <v>145</v>
      </c>
      <c r="F4734" s="429" t="s">
        <v>13664</v>
      </c>
      <c r="G4734" s="430">
        <v>92021</v>
      </c>
      <c r="H4734" s="431" t="s">
        <v>2078</v>
      </c>
      <c r="I4734" s="430" t="s">
        <v>160</v>
      </c>
      <c r="J4734" s="396"/>
      <c r="K4734" s="432">
        <v>110.72</v>
      </c>
      <c r="L4734" s="396" t="s">
        <v>147</v>
      </c>
    </row>
    <row r="4735" spans="1:12">
      <c r="A4735" s="396"/>
      <c r="B4735" s="396"/>
      <c r="C4735" s="396"/>
      <c r="D4735" s="396" t="s">
        <v>1206</v>
      </c>
      <c r="E4735" s="397" t="s">
        <v>145</v>
      </c>
      <c r="F4735" s="429" t="s">
        <v>13664</v>
      </c>
      <c r="G4735" s="430">
        <v>92020</v>
      </c>
      <c r="H4735" s="431" t="s">
        <v>2077</v>
      </c>
      <c r="I4735" s="430" t="s">
        <v>160</v>
      </c>
      <c r="J4735" s="396"/>
      <c r="K4735" s="432">
        <v>96.11</v>
      </c>
      <c r="L4735" s="396" t="s">
        <v>147</v>
      </c>
    </row>
    <row r="4736" spans="1:12">
      <c r="A4736" s="396"/>
      <c r="B4736" s="396"/>
      <c r="C4736" s="396"/>
      <c r="D4736" s="396" t="s">
        <v>1206</v>
      </c>
      <c r="E4736" s="397" t="s">
        <v>145</v>
      </c>
      <c r="F4736" s="429" t="s">
        <v>13664</v>
      </c>
      <c r="G4736" s="430">
        <v>91996</v>
      </c>
      <c r="H4736" s="431" t="s">
        <v>2053</v>
      </c>
      <c r="I4736" s="430" t="s">
        <v>160</v>
      </c>
      <c r="J4736" s="396"/>
      <c r="K4736" s="432">
        <v>31.66</v>
      </c>
      <c r="L4736" s="396" t="s">
        <v>147</v>
      </c>
    </row>
    <row r="4737" spans="1:12">
      <c r="A4737" s="396"/>
      <c r="B4737" s="396"/>
      <c r="C4737" s="396"/>
      <c r="D4737" s="396" t="s">
        <v>1206</v>
      </c>
      <c r="E4737" s="397" t="s">
        <v>145</v>
      </c>
      <c r="F4737" s="429" t="s">
        <v>13664</v>
      </c>
      <c r="G4737" s="430">
        <v>91994</v>
      </c>
      <c r="H4737" s="431" t="s">
        <v>2051</v>
      </c>
      <c r="I4737" s="430" t="s">
        <v>160</v>
      </c>
      <c r="J4737" s="396"/>
      <c r="K4737" s="432">
        <v>21.72</v>
      </c>
      <c r="L4737" s="396" t="s">
        <v>147</v>
      </c>
    </row>
    <row r="4738" spans="1:12">
      <c r="A4738" s="396"/>
      <c r="B4738" s="396"/>
      <c r="C4738" s="396"/>
      <c r="D4738" s="396" t="s">
        <v>1206</v>
      </c>
      <c r="E4738" s="397" t="s">
        <v>145</v>
      </c>
      <c r="F4738" s="429" t="s">
        <v>13664</v>
      </c>
      <c r="G4738" s="430">
        <v>91997</v>
      </c>
      <c r="H4738" s="431" t="s">
        <v>2054</v>
      </c>
      <c r="I4738" s="430" t="s">
        <v>160</v>
      </c>
      <c r="J4738" s="396"/>
      <c r="K4738" s="432">
        <v>33.68</v>
      </c>
      <c r="L4738" s="396" t="s">
        <v>147</v>
      </c>
    </row>
    <row r="4739" spans="1:12">
      <c r="A4739" s="396"/>
      <c r="B4739" s="396"/>
      <c r="C4739" s="396"/>
      <c r="D4739" s="396" t="s">
        <v>1206</v>
      </c>
      <c r="E4739" s="397" t="s">
        <v>145</v>
      </c>
      <c r="F4739" s="429" t="s">
        <v>13664</v>
      </c>
      <c r="G4739" s="430">
        <v>91995</v>
      </c>
      <c r="H4739" s="431" t="s">
        <v>2052</v>
      </c>
      <c r="I4739" s="430" t="s">
        <v>160</v>
      </c>
      <c r="J4739" s="396"/>
      <c r="K4739" s="432">
        <v>23.74</v>
      </c>
      <c r="L4739" s="396" t="s">
        <v>147</v>
      </c>
    </row>
    <row r="4740" spans="1:12">
      <c r="A4740" s="396"/>
      <c r="B4740" s="396"/>
      <c r="C4740" s="396"/>
      <c r="D4740" s="396" t="s">
        <v>1206</v>
      </c>
      <c r="E4740" s="397" t="s">
        <v>145</v>
      </c>
      <c r="F4740" s="429" t="s">
        <v>13664</v>
      </c>
      <c r="G4740" s="430">
        <v>92004</v>
      </c>
      <c r="H4740" s="431" t="s">
        <v>2061</v>
      </c>
      <c r="I4740" s="430" t="s">
        <v>160</v>
      </c>
      <c r="J4740" s="396"/>
      <c r="K4740" s="432">
        <v>50.56</v>
      </c>
      <c r="L4740" s="396" t="s">
        <v>147</v>
      </c>
    </row>
    <row r="4741" spans="1:12">
      <c r="A4741" s="396"/>
      <c r="B4741" s="396"/>
      <c r="C4741" s="396"/>
      <c r="D4741" s="396" t="s">
        <v>1206</v>
      </c>
      <c r="E4741" s="397" t="s">
        <v>145</v>
      </c>
      <c r="F4741" s="429" t="s">
        <v>13664</v>
      </c>
      <c r="G4741" s="430">
        <v>92002</v>
      </c>
      <c r="H4741" s="431" t="s">
        <v>2059</v>
      </c>
      <c r="I4741" s="430" t="s">
        <v>160</v>
      </c>
      <c r="J4741" s="396"/>
      <c r="K4741" s="432">
        <v>40.619999999999997</v>
      </c>
      <c r="L4741" s="396" t="s">
        <v>147</v>
      </c>
    </row>
    <row r="4742" spans="1:12">
      <c r="A4742" s="396"/>
      <c r="B4742" s="396"/>
      <c r="C4742" s="396"/>
      <c r="D4742" s="396" t="s">
        <v>1206</v>
      </c>
      <c r="E4742" s="397" t="s">
        <v>145</v>
      </c>
      <c r="F4742" s="429" t="s">
        <v>13664</v>
      </c>
      <c r="G4742" s="430">
        <v>92005</v>
      </c>
      <c r="H4742" s="431" t="s">
        <v>2062</v>
      </c>
      <c r="I4742" s="430" t="s">
        <v>160</v>
      </c>
      <c r="J4742" s="396"/>
      <c r="K4742" s="432">
        <v>54.6</v>
      </c>
      <c r="L4742" s="396" t="s">
        <v>147</v>
      </c>
    </row>
    <row r="4743" spans="1:12">
      <c r="A4743" s="396"/>
      <c r="B4743" s="396"/>
      <c r="C4743" s="396"/>
      <c r="D4743" s="396" t="s">
        <v>4432</v>
      </c>
      <c r="E4743" s="397" t="s">
        <v>145</v>
      </c>
      <c r="F4743" s="429" t="s">
        <v>13883</v>
      </c>
      <c r="G4743" s="430">
        <v>92003</v>
      </c>
      <c r="H4743" s="431" t="s">
        <v>2060</v>
      </c>
      <c r="I4743" s="430" t="s">
        <v>160</v>
      </c>
      <c r="J4743" s="396"/>
      <c r="K4743" s="432">
        <v>44.66</v>
      </c>
      <c r="L4743" s="396" t="s">
        <v>4588</v>
      </c>
    </row>
    <row r="4744" spans="1:12">
      <c r="A4744" s="396"/>
      <c r="B4744" s="396"/>
      <c r="C4744" s="396"/>
      <c r="D4744" s="396" t="s">
        <v>3856</v>
      </c>
      <c r="E4744" s="397" t="s">
        <v>145</v>
      </c>
      <c r="F4744" s="429" t="s">
        <v>13883</v>
      </c>
      <c r="G4744" s="430">
        <v>92012</v>
      </c>
      <c r="H4744" s="431" t="s">
        <v>2069</v>
      </c>
      <c r="I4744" s="430" t="s">
        <v>160</v>
      </c>
      <c r="J4744" s="396"/>
      <c r="K4744" s="432">
        <v>69.400000000000006</v>
      </c>
      <c r="L4744" s="396" t="s">
        <v>147</v>
      </c>
    </row>
    <row r="4745" spans="1:12">
      <c r="A4745" s="396"/>
      <c r="B4745" s="396"/>
      <c r="C4745" s="396"/>
      <c r="D4745" s="396" t="s">
        <v>2326</v>
      </c>
      <c r="E4745" s="397" t="s">
        <v>145</v>
      </c>
      <c r="F4745" s="429" t="s">
        <v>13883</v>
      </c>
      <c r="G4745" s="430">
        <v>92010</v>
      </c>
      <c r="H4745" s="431" t="s">
        <v>2067</v>
      </c>
      <c r="I4745" s="430" t="s">
        <v>160</v>
      </c>
      <c r="J4745" s="396"/>
      <c r="K4745" s="432">
        <v>59.46</v>
      </c>
      <c r="L4745" s="396" t="s">
        <v>147</v>
      </c>
    </row>
    <row r="4746" spans="1:12">
      <c r="A4746" s="396"/>
      <c r="B4746" s="396"/>
      <c r="C4746" s="396"/>
      <c r="D4746" s="396" t="s">
        <v>2326</v>
      </c>
      <c r="E4746" s="397" t="s">
        <v>145</v>
      </c>
      <c r="F4746" s="429" t="s">
        <v>13883</v>
      </c>
      <c r="G4746" s="430">
        <v>92013</v>
      </c>
      <c r="H4746" s="431" t="s">
        <v>2070</v>
      </c>
      <c r="I4746" s="430" t="s">
        <v>160</v>
      </c>
      <c r="J4746" s="396"/>
      <c r="K4746" s="432">
        <v>75.459999999999994</v>
      </c>
      <c r="L4746" s="396" t="s">
        <v>147</v>
      </c>
    </row>
    <row r="4747" spans="1:12">
      <c r="A4747" s="396"/>
      <c r="B4747" s="396"/>
      <c r="C4747" s="396"/>
      <c r="D4747" s="396" t="s">
        <v>2326</v>
      </c>
      <c r="E4747" s="397" t="s">
        <v>145</v>
      </c>
      <c r="F4747" s="429" t="s">
        <v>13883</v>
      </c>
      <c r="G4747" s="430">
        <v>92011</v>
      </c>
      <c r="H4747" s="431" t="s">
        <v>2068</v>
      </c>
      <c r="I4747" s="430" t="s">
        <v>160</v>
      </c>
      <c r="J4747" s="396"/>
      <c r="K4747" s="432">
        <v>65.52</v>
      </c>
      <c r="L4747" s="396" t="s">
        <v>147</v>
      </c>
    </row>
    <row r="4748" spans="1:12">
      <c r="A4748" s="396"/>
      <c r="B4748" s="396"/>
      <c r="C4748" s="396"/>
      <c r="D4748" s="396" t="s">
        <v>2326</v>
      </c>
      <c r="E4748" s="397" t="s">
        <v>145</v>
      </c>
      <c r="F4748" s="429" t="s">
        <v>13883</v>
      </c>
      <c r="G4748" s="430">
        <v>95777</v>
      </c>
      <c r="H4748" s="431" t="s">
        <v>1947</v>
      </c>
      <c r="I4748" s="430" t="s">
        <v>160</v>
      </c>
      <c r="J4748" s="396"/>
      <c r="K4748" s="432">
        <v>22.65</v>
      </c>
      <c r="L4748" s="396" t="s">
        <v>147</v>
      </c>
    </row>
    <row r="4749" spans="1:12">
      <c r="A4749" s="396"/>
      <c r="B4749" s="396"/>
      <c r="C4749" s="396"/>
      <c r="D4749" s="396" t="s">
        <v>2326</v>
      </c>
      <c r="E4749" s="397" t="s">
        <v>145</v>
      </c>
      <c r="F4749" s="429" t="s">
        <v>13883</v>
      </c>
      <c r="G4749" s="430">
        <v>95780</v>
      </c>
      <c r="H4749" s="431" t="s">
        <v>1950</v>
      </c>
      <c r="I4749" s="430" t="s">
        <v>160</v>
      </c>
      <c r="J4749" s="396"/>
      <c r="K4749" s="432">
        <v>27.05</v>
      </c>
      <c r="L4749" s="396" t="s">
        <v>147</v>
      </c>
    </row>
    <row r="4750" spans="1:12">
      <c r="A4750" s="396"/>
      <c r="B4750" s="396"/>
      <c r="C4750" s="396"/>
      <c r="D4750" s="396" t="s">
        <v>4500</v>
      </c>
      <c r="E4750" s="397" t="s">
        <v>145</v>
      </c>
      <c r="F4750" s="429" t="s">
        <v>12976</v>
      </c>
      <c r="G4750" s="430">
        <v>95783</v>
      </c>
      <c r="H4750" s="431" t="s">
        <v>13909</v>
      </c>
      <c r="I4750" s="430" t="s">
        <v>160</v>
      </c>
      <c r="J4750" s="396"/>
      <c r="K4750" s="432">
        <v>0</v>
      </c>
      <c r="L4750" s="396" t="s">
        <v>147</v>
      </c>
    </row>
    <row r="4751" spans="1:12">
      <c r="A4751" s="396"/>
      <c r="B4751" s="396"/>
      <c r="C4751" s="396"/>
      <c r="D4751" s="396" t="s">
        <v>4500</v>
      </c>
      <c r="E4751" s="397" t="s">
        <v>145</v>
      </c>
      <c r="F4751" s="429" t="s">
        <v>12976</v>
      </c>
      <c r="G4751" s="430">
        <v>95778</v>
      </c>
      <c r="H4751" s="431" t="s">
        <v>1948</v>
      </c>
      <c r="I4751" s="430" t="s">
        <v>160</v>
      </c>
      <c r="J4751" s="396"/>
      <c r="K4751" s="432">
        <v>25.29</v>
      </c>
      <c r="L4751" s="396" t="s">
        <v>147</v>
      </c>
    </row>
    <row r="4752" spans="1:12">
      <c r="A4752" s="396"/>
      <c r="B4752" s="396"/>
      <c r="C4752" s="396"/>
      <c r="D4752" s="396" t="s">
        <v>4432</v>
      </c>
      <c r="E4752" s="397" t="s">
        <v>145</v>
      </c>
      <c r="F4752" s="429" t="s">
        <v>13086</v>
      </c>
      <c r="G4752" s="430">
        <v>95781</v>
      </c>
      <c r="H4752" s="431" t="s">
        <v>1951</v>
      </c>
      <c r="I4752" s="430" t="s">
        <v>160</v>
      </c>
      <c r="J4752" s="396"/>
      <c r="K4752" s="432">
        <v>30.65</v>
      </c>
      <c r="L4752" s="396" t="s">
        <v>4588</v>
      </c>
    </row>
    <row r="4753" spans="1:12">
      <c r="A4753" s="396"/>
      <c r="B4753" s="396"/>
      <c r="C4753" s="396"/>
      <c r="D4753" s="396" t="s">
        <v>4432</v>
      </c>
      <c r="E4753" s="397" t="s">
        <v>145</v>
      </c>
      <c r="F4753" s="429" t="s">
        <v>13086</v>
      </c>
      <c r="G4753" s="430">
        <v>95784</v>
      </c>
      <c r="H4753" s="431" t="s">
        <v>13910</v>
      </c>
      <c r="I4753" s="430" t="s">
        <v>160</v>
      </c>
      <c r="J4753" s="396"/>
      <c r="K4753" s="432">
        <v>0</v>
      </c>
      <c r="L4753" s="396" t="s">
        <v>4588</v>
      </c>
    </row>
    <row r="4754" spans="1:12">
      <c r="A4754" s="396"/>
      <c r="B4754" s="396"/>
      <c r="C4754" s="396"/>
      <c r="D4754" s="396" t="s">
        <v>4432</v>
      </c>
      <c r="E4754" s="397" t="s">
        <v>145</v>
      </c>
      <c r="F4754" s="429" t="s">
        <v>13086</v>
      </c>
      <c r="G4754" s="430">
        <v>95782</v>
      </c>
      <c r="H4754" s="431" t="s">
        <v>1952</v>
      </c>
      <c r="I4754" s="430" t="s">
        <v>160</v>
      </c>
      <c r="J4754" s="396"/>
      <c r="K4754" s="432">
        <v>28.93</v>
      </c>
      <c r="L4754" s="396" t="s">
        <v>4588</v>
      </c>
    </row>
    <row r="4755" spans="1:12">
      <c r="A4755" s="396"/>
      <c r="B4755" s="396"/>
      <c r="C4755" s="396"/>
      <c r="D4755" s="396" t="s">
        <v>4432</v>
      </c>
      <c r="E4755" s="397" t="s">
        <v>145</v>
      </c>
      <c r="F4755" s="429" t="s">
        <v>13086</v>
      </c>
      <c r="G4755" s="430">
        <v>95779</v>
      </c>
      <c r="H4755" s="431" t="s">
        <v>1949</v>
      </c>
      <c r="I4755" s="430" t="s">
        <v>160</v>
      </c>
      <c r="J4755" s="396"/>
      <c r="K4755" s="432">
        <v>21.01</v>
      </c>
      <c r="L4755" s="396" t="s">
        <v>4588</v>
      </c>
    </row>
    <row r="4756" spans="1:12">
      <c r="A4756" s="396"/>
      <c r="B4756" s="396"/>
      <c r="C4756" s="396"/>
      <c r="D4756" s="396" t="s">
        <v>4500</v>
      </c>
      <c r="E4756" s="397" t="s">
        <v>145</v>
      </c>
      <c r="F4756" s="429" t="s">
        <v>12976</v>
      </c>
      <c r="G4756" s="430">
        <v>95785</v>
      </c>
      <c r="H4756" s="431" t="s">
        <v>1953</v>
      </c>
      <c r="I4756" s="430" t="s">
        <v>160</v>
      </c>
      <c r="J4756" s="396"/>
      <c r="K4756" s="432">
        <v>34.299999999999997</v>
      </c>
      <c r="L4756" s="396" t="s">
        <v>147</v>
      </c>
    </row>
    <row r="4757" spans="1:12">
      <c r="A4757" s="396"/>
      <c r="B4757" s="396"/>
      <c r="C4757" s="396"/>
      <c r="D4757" s="396" t="s">
        <v>4500</v>
      </c>
      <c r="E4757" s="397" t="s">
        <v>145</v>
      </c>
      <c r="F4757" s="429" t="s">
        <v>12976</v>
      </c>
      <c r="G4757" s="430">
        <v>95792</v>
      </c>
      <c r="H4757" s="431" t="s">
        <v>13911</v>
      </c>
      <c r="I4757" s="430" t="s">
        <v>160</v>
      </c>
      <c r="J4757" s="396"/>
      <c r="K4757" s="432">
        <v>0</v>
      </c>
      <c r="L4757" s="396" t="s">
        <v>147</v>
      </c>
    </row>
    <row r="4758" spans="1:12">
      <c r="A4758" s="396"/>
      <c r="B4758" s="396"/>
      <c r="C4758" s="396"/>
      <c r="D4758" s="396" t="s">
        <v>4432</v>
      </c>
      <c r="E4758" s="397" t="s">
        <v>145</v>
      </c>
      <c r="F4758" s="429" t="s">
        <v>13086</v>
      </c>
      <c r="G4758" s="430">
        <v>95793</v>
      </c>
      <c r="H4758" s="431" t="s">
        <v>13912</v>
      </c>
      <c r="I4758" s="430" t="s">
        <v>160</v>
      </c>
      <c r="J4758" s="396"/>
      <c r="K4758" s="432">
        <v>0</v>
      </c>
      <c r="L4758" s="396" t="s">
        <v>4588</v>
      </c>
    </row>
    <row r="4759" spans="1:12">
      <c r="A4759" s="396"/>
      <c r="B4759" s="396"/>
      <c r="C4759" s="396"/>
      <c r="D4759" s="396" t="s">
        <v>4432</v>
      </c>
      <c r="E4759" s="397" t="s">
        <v>145</v>
      </c>
      <c r="F4759" s="429" t="s">
        <v>13086</v>
      </c>
      <c r="G4759" s="430">
        <v>95794</v>
      </c>
      <c r="H4759" s="431" t="s">
        <v>13913</v>
      </c>
      <c r="I4759" s="430" t="s">
        <v>160</v>
      </c>
      <c r="J4759" s="396"/>
      <c r="K4759" s="432">
        <v>0</v>
      </c>
      <c r="L4759" s="396" t="s">
        <v>4588</v>
      </c>
    </row>
    <row r="4760" spans="1:12">
      <c r="A4760" s="396"/>
      <c r="B4760" s="396"/>
      <c r="C4760" s="396"/>
      <c r="D4760" s="396" t="s">
        <v>4432</v>
      </c>
      <c r="E4760" s="397" t="s">
        <v>145</v>
      </c>
      <c r="F4760" s="429" t="s">
        <v>13086</v>
      </c>
      <c r="G4760" s="430">
        <v>95786</v>
      </c>
      <c r="H4760" s="431" t="s">
        <v>13914</v>
      </c>
      <c r="I4760" s="430" t="s">
        <v>160</v>
      </c>
      <c r="J4760" s="396"/>
      <c r="K4760" s="432">
        <v>0</v>
      </c>
      <c r="L4760" s="396" t="s">
        <v>4588</v>
      </c>
    </row>
    <row r="4761" spans="1:12">
      <c r="A4761" s="396"/>
      <c r="B4761" s="396"/>
      <c r="C4761" s="396"/>
      <c r="D4761" s="396" t="s">
        <v>4432</v>
      </c>
      <c r="E4761" s="397" t="s">
        <v>145</v>
      </c>
      <c r="F4761" s="429" t="s">
        <v>13086</v>
      </c>
      <c r="G4761" s="430">
        <v>95788</v>
      </c>
      <c r="H4761" s="431" t="s">
        <v>13915</v>
      </c>
      <c r="I4761" s="430" t="s">
        <v>160</v>
      </c>
      <c r="J4761" s="396"/>
      <c r="K4761" s="432">
        <v>0</v>
      </c>
      <c r="L4761" s="396" t="s">
        <v>4588</v>
      </c>
    </row>
    <row r="4762" spans="1:12">
      <c r="A4762" s="396"/>
      <c r="B4762" s="396"/>
      <c r="C4762" s="396"/>
      <c r="D4762" s="396" t="s">
        <v>4500</v>
      </c>
      <c r="E4762" s="397" t="s">
        <v>145</v>
      </c>
      <c r="F4762" s="429" t="s">
        <v>12976</v>
      </c>
      <c r="G4762" s="430">
        <v>95790</v>
      </c>
      <c r="H4762" s="431" t="s">
        <v>13916</v>
      </c>
      <c r="I4762" s="430" t="s">
        <v>160</v>
      </c>
      <c r="J4762" s="396"/>
      <c r="K4762" s="432">
        <v>0</v>
      </c>
      <c r="L4762" s="396" t="s">
        <v>147</v>
      </c>
    </row>
    <row r="4763" spans="1:12">
      <c r="A4763" s="396"/>
      <c r="B4763" s="396"/>
      <c r="C4763" s="396"/>
      <c r="D4763" s="396" t="s">
        <v>4500</v>
      </c>
      <c r="E4763" s="397" t="s">
        <v>145</v>
      </c>
      <c r="F4763" s="429" t="s">
        <v>12976</v>
      </c>
      <c r="G4763" s="430">
        <v>95787</v>
      </c>
      <c r="H4763" s="431" t="s">
        <v>1954</v>
      </c>
      <c r="I4763" s="430" t="s">
        <v>160</v>
      </c>
      <c r="J4763" s="396"/>
      <c r="K4763" s="432">
        <v>25.23</v>
      </c>
      <c r="L4763" s="396" t="s">
        <v>147</v>
      </c>
    </row>
    <row r="4764" spans="1:12">
      <c r="A4764" s="396"/>
      <c r="B4764" s="396"/>
      <c r="C4764" s="396"/>
      <c r="D4764" s="396" t="s">
        <v>4432</v>
      </c>
      <c r="E4764" s="397" t="s">
        <v>145</v>
      </c>
      <c r="F4764" s="429" t="s">
        <v>13086</v>
      </c>
      <c r="G4764" s="430">
        <v>95789</v>
      </c>
      <c r="H4764" s="431" t="s">
        <v>1955</v>
      </c>
      <c r="I4764" s="430" t="s">
        <v>160</v>
      </c>
      <c r="J4764" s="396"/>
      <c r="K4764" s="432">
        <v>34.56</v>
      </c>
      <c r="L4764" s="396" t="s">
        <v>4588</v>
      </c>
    </row>
    <row r="4765" spans="1:12">
      <c r="A4765" s="396"/>
      <c r="B4765" s="396"/>
      <c r="C4765" s="396"/>
      <c r="D4765" s="396" t="s">
        <v>4432</v>
      </c>
      <c r="E4765" s="397" t="s">
        <v>145</v>
      </c>
      <c r="F4765" s="429" t="s">
        <v>13086</v>
      </c>
      <c r="G4765" s="430">
        <v>95791</v>
      </c>
      <c r="H4765" s="431" t="s">
        <v>1956</v>
      </c>
      <c r="I4765" s="430" t="s">
        <v>160</v>
      </c>
      <c r="J4765" s="396"/>
      <c r="K4765" s="432">
        <v>48.21</v>
      </c>
      <c r="L4765" s="396" t="s">
        <v>4588</v>
      </c>
    </row>
    <row r="4766" spans="1:12">
      <c r="A4766" s="396"/>
      <c r="B4766" s="396"/>
      <c r="C4766" s="396"/>
      <c r="D4766" s="396" t="s">
        <v>4432</v>
      </c>
      <c r="E4766" s="397" t="s">
        <v>145</v>
      </c>
      <c r="F4766" s="429" t="s">
        <v>13086</v>
      </c>
      <c r="G4766" s="430">
        <v>95795</v>
      </c>
      <c r="H4766" s="431" t="s">
        <v>1957</v>
      </c>
      <c r="I4766" s="430" t="s">
        <v>160</v>
      </c>
      <c r="J4766" s="396"/>
      <c r="K4766" s="432">
        <v>28.77</v>
      </c>
      <c r="L4766" s="396" t="s">
        <v>4588</v>
      </c>
    </row>
    <row r="4767" spans="1:12">
      <c r="A4767" s="396"/>
      <c r="B4767" s="396"/>
      <c r="C4767" s="396"/>
      <c r="D4767" s="396" t="s">
        <v>4432</v>
      </c>
      <c r="E4767" s="397" t="s">
        <v>145</v>
      </c>
      <c r="F4767" s="429" t="s">
        <v>13086</v>
      </c>
      <c r="G4767" s="430">
        <v>95796</v>
      </c>
      <c r="H4767" s="431" t="s">
        <v>1958</v>
      </c>
      <c r="I4767" s="430" t="s">
        <v>160</v>
      </c>
      <c r="J4767" s="396"/>
      <c r="K4767" s="432">
        <v>40.58</v>
      </c>
      <c r="L4767" s="396" t="s">
        <v>4588</v>
      </c>
    </row>
    <row r="4768" spans="1:12">
      <c r="A4768" s="396"/>
      <c r="B4768" s="396"/>
      <c r="C4768" s="396"/>
      <c r="D4768" s="396" t="s">
        <v>4500</v>
      </c>
      <c r="E4768" s="397" t="s">
        <v>145</v>
      </c>
      <c r="F4768" s="429" t="s">
        <v>12976</v>
      </c>
      <c r="G4768" s="430">
        <v>95797</v>
      </c>
      <c r="H4768" s="431" t="s">
        <v>1959</v>
      </c>
      <c r="I4768" s="430" t="s">
        <v>160</v>
      </c>
      <c r="J4768" s="396"/>
      <c r="K4768" s="432">
        <v>56.26</v>
      </c>
      <c r="L4768" s="396" t="s">
        <v>147</v>
      </c>
    </row>
    <row r="4769" spans="1:12">
      <c r="A4769" s="396"/>
      <c r="B4769" s="396"/>
      <c r="C4769" s="396"/>
      <c r="D4769" s="396" t="s">
        <v>4500</v>
      </c>
      <c r="E4769" s="397" t="s">
        <v>145</v>
      </c>
      <c r="F4769" s="429" t="s">
        <v>12976</v>
      </c>
      <c r="G4769" s="430">
        <v>95798</v>
      </c>
      <c r="H4769" s="431" t="s">
        <v>13917</v>
      </c>
      <c r="I4769" s="430" t="s">
        <v>160</v>
      </c>
      <c r="J4769" s="396"/>
      <c r="K4769" s="432">
        <v>0</v>
      </c>
      <c r="L4769" s="396" t="s">
        <v>147</v>
      </c>
    </row>
    <row r="4770" spans="1:12">
      <c r="A4770" s="396"/>
      <c r="B4770" s="396"/>
      <c r="C4770" s="396"/>
      <c r="D4770" s="396" t="s">
        <v>4432</v>
      </c>
      <c r="E4770" s="397" t="s">
        <v>145</v>
      </c>
      <c r="F4770" s="429" t="s">
        <v>13086</v>
      </c>
      <c r="G4770" s="430">
        <v>95799</v>
      </c>
      <c r="H4770" s="431" t="s">
        <v>13918</v>
      </c>
      <c r="I4770" s="430" t="s">
        <v>160</v>
      </c>
      <c r="J4770" s="396"/>
      <c r="K4770" s="432">
        <v>0</v>
      </c>
      <c r="L4770" s="396" t="s">
        <v>4588</v>
      </c>
    </row>
    <row r="4771" spans="1:12">
      <c r="A4771" s="396"/>
      <c r="B4771" s="396"/>
      <c r="C4771" s="396"/>
      <c r="D4771" s="396" t="s">
        <v>4432</v>
      </c>
      <c r="E4771" s="397" t="s">
        <v>145</v>
      </c>
      <c r="F4771" s="429" t="s">
        <v>13086</v>
      </c>
      <c r="G4771" s="430">
        <v>95800</v>
      </c>
      <c r="H4771" s="431" t="s">
        <v>13919</v>
      </c>
      <c r="I4771" s="430" t="s">
        <v>160</v>
      </c>
      <c r="J4771" s="396"/>
      <c r="K4771" s="432">
        <v>0</v>
      </c>
      <c r="L4771" s="396" t="s">
        <v>4588</v>
      </c>
    </row>
    <row r="4772" spans="1:12">
      <c r="A4772" s="396"/>
      <c r="B4772" s="396"/>
      <c r="C4772" s="396"/>
      <c r="D4772" s="396" t="s">
        <v>4432</v>
      </c>
      <c r="E4772" s="397" t="s">
        <v>145</v>
      </c>
      <c r="F4772" s="429" t="s">
        <v>13086</v>
      </c>
      <c r="G4772" s="430">
        <v>95801</v>
      </c>
      <c r="H4772" s="431" t="s">
        <v>1960</v>
      </c>
      <c r="I4772" s="430" t="s">
        <v>160</v>
      </c>
      <c r="J4772" s="396"/>
      <c r="K4772" s="432">
        <v>34.53</v>
      </c>
      <c r="L4772" s="396" t="s">
        <v>4588</v>
      </c>
    </row>
    <row r="4773" spans="1:12">
      <c r="A4773" s="396"/>
      <c r="B4773" s="396"/>
      <c r="C4773" s="396"/>
      <c r="D4773" s="396" t="s">
        <v>4432</v>
      </c>
      <c r="E4773" s="397" t="s">
        <v>145</v>
      </c>
      <c r="F4773" s="429" t="s">
        <v>13086</v>
      </c>
      <c r="G4773" s="430">
        <v>95802</v>
      </c>
      <c r="H4773" s="431" t="s">
        <v>1961</v>
      </c>
      <c r="I4773" s="430" t="s">
        <v>160</v>
      </c>
      <c r="J4773" s="396"/>
      <c r="K4773" s="432">
        <v>42.85</v>
      </c>
      <c r="L4773" s="396" t="s">
        <v>4588</v>
      </c>
    </row>
    <row r="4774" spans="1:12">
      <c r="A4774" s="396"/>
      <c r="B4774" s="396"/>
      <c r="C4774" s="396"/>
      <c r="D4774" s="396" t="s">
        <v>4500</v>
      </c>
      <c r="E4774" s="397" t="s">
        <v>145</v>
      </c>
      <c r="F4774" s="429" t="s">
        <v>12976</v>
      </c>
      <c r="G4774" s="430">
        <v>95803</v>
      </c>
      <c r="H4774" s="431" t="s">
        <v>1962</v>
      </c>
      <c r="I4774" s="430" t="s">
        <v>160</v>
      </c>
      <c r="J4774" s="396"/>
      <c r="K4774" s="432">
        <v>62.58</v>
      </c>
      <c r="L4774" s="396" t="s">
        <v>147</v>
      </c>
    </row>
    <row r="4775" spans="1:12">
      <c r="A4775" s="396"/>
      <c r="B4775" s="396"/>
      <c r="C4775" s="396"/>
      <c r="D4775" s="396" t="s">
        <v>4500</v>
      </c>
      <c r="E4775" s="397" t="s">
        <v>145</v>
      </c>
      <c r="F4775" s="429" t="s">
        <v>12976</v>
      </c>
      <c r="G4775" s="430">
        <v>95804</v>
      </c>
      <c r="H4775" s="431" t="s">
        <v>1963</v>
      </c>
      <c r="I4775" s="430" t="s">
        <v>160</v>
      </c>
      <c r="J4775" s="396"/>
      <c r="K4775" s="432">
        <v>15.99</v>
      </c>
      <c r="L4775" s="396" t="s">
        <v>147</v>
      </c>
    </row>
    <row r="4776" spans="1:12">
      <c r="A4776" s="396"/>
      <c r="B4776" s="396"/>
      <c r="C4776" s="396"/>
      <c r="D4776" s="396" t="s">
        <v>4432</v>
      </c>
      <c r="E4776" s="397" t="s">
        <v>145</v>
      </c>
      <c r="F4776" s="429" t="s">
        <v>13086</v>
      </c>
      <c r="G4776" s="430">
        <v>95805</v>
      </c>
      <c r="H4776" s="431" t="s">
        <v>1964</v>
      </c>
      <c r="I4776" s="430" t="s">
        <v>160</v>
      </c>
      <c r="J4776" s="396"/>
      <c r="K4776" s="432">
        <v>17.14</v>
      </c>
      <c r="L4776" s="396" t="s">
        <v>4588</v>
      </c>
    </row>
    <row r="4777" spans="1:12">
      <c r="A4777" s="396"/>
      <c r="B4777" s="396"/>
      <c r="C4777" s="396"/>
      <c r="D4777" s="396" t="s">
        <v>4432</v>
      </c>
      <c r="E4777" s="397" t="s">
        <v>145</v>
      </c>
      <c r="F4777" s="429" t="s">
        <v>13086</v>
      </c>
      <c r="G4777" s="430">
        <v>95806</v>
      </c>
      <c r="H4777" s="431" t="s">
        <v>1965</v>
      </c>
      <c r="I4777" s="430" t="s">
        <v>160</v>
      </c>
      <c r="J4777" s="396"/>
      <c r="K4777" s="432">
        <v>18.98</v>
      </c>
      <c r="L4777" s="396" t="s">
        <v>4588</v>
      </c>
    </row>
    <row r="4778" spans="1:12">
      <c r="A4778" s="396"/>
      <c r="B4778" s="396"/>
      <c r="C4778" s="396"/>
      <c r="D4778" s="396" t="s">
        <v>4432</v>
      </c>
      <c r="E4778" s="397" t="s">
        <v>145</v>
      </c>
      <c r="F4778" s="429" t="s">
        <v>13086</v>
      </c>
      <c r="G4778" s="430">
        <v>104401</v>
      </c>
      <c r="H4778" s="431" t="s">
        <v>1996</v>
      </c>
      <c r="I4778" s="430" t="s">
        <v>160</v>
      </c>
      <c r="J4778" s="396"/>
      <c r="K4778" s="432">
        <v>17.809999999999999</v>
      </c>
      <c r="L4778" s="396" t="s">
        <v>4588</v>
      </c>
    </row>
    <row r="4779" spans="1:12">
      <c r="A4779" s="396"/>
      <c r="B4779" s="396"/>
      <c r="C4779" s="396"/>
      <c r="D4779" s="396" t="s">
        <v>4432</v>
      </c>
      <c r="E4779" s="397" t="s">
        <v>145</v>
      </c>
      <c r="F4779" s="429" t="s">
        <v>13086</v>
      </c>
      <c r="G4779" s="430">
        <v>104402</v>
      </c>
      <c r="H4779" s="431" t="s">
        <v>1997</v>
      </c>
      <c r="I4779" s="430" t="s">
        <v>160</v>
      </c>
      <c r="J4779" s="396"/>
      <c r="K4779" s="432">
        <v>19.399999999999999</v>
      </c>
      <c r="L4779" s="396" t="s">
        <v>4588</v>
      </c>
    </row>
    <row r="4780" spans="1:12">
      <c r="A4780" s="396"/>
      <c r="B4780" s="396"/>
      <c r="C4780" s="396"/>
      <c r="D4780" s="396" t="s">
        <v>4500</v>
      </c>
      <c r="E4780" s="397" t="s">
        <v>145</v>
      </c>
      <c r="F4780" s="429" t="s">
        <v>12976</v>
      </c>
      <c r="G4780" s="430">
        <v>104403</v>
      </c>
      <c r="H4780" s="431" t="s">
        <v>1998</v>
      </c>
      <c r="I4780" s="430" t="s">
        <v>160</v>
      </c>
      <c r="J4780" s="396"/>
      <c r="K4780" s="432">
        <v>24.01</v>
      </c>
      <c r="L4780" s="396" t="s">
        <v>147</v>
      </c>
    </row>
    <row r="4781" spans="1:12">
      <c r="A4781" s="396"/>
      <c r="B4781" s="396"/>
      <c r="C4781" s="396"/>
      <c r="D4781" s="396" t="s">
        <v>4500</v>
      </c>
      <c r="E4781" s="397" t="s">
        <v>145</v>
      </c>
      <c r="F4781" s="429" t="s">
        <v>12976</v>
      </c>
      <c r="G4781" s="430">
        <v>104395</v>
      </c>
      <c r="H4781" s="431" t="s">
        <v>1906</v>
      </c>
      <c r="I4781" s="430" t="s">
        <v>160</v>
      </c>
      <c r="J4781" s="396"/>
      <c r="K4781" s="432">
        <v>15.73</v>
      </c>
      <c r="L4781" s="396" t="s">
        <v>147</v>
      </c>
    </row>
    <row r="4782" spans="1:12">
      <c r="A4782" s="396"/>
      <c r="B4782" s="396"/>
      <c r="C4782" s="396"/>
      <c r="D4782" s="396" t="s">
        <v>4432</v>
      </c>
      <c r="E4782" s="397" t="s">
        <v>145</v>
      </c>
      <c r="F4782" s="429" t="s">
        <v>13086</v>
      </c>
      <c r="G4782" s="430">
        <v>104396</v>
      </c>
      <c r="H4782" s="431" t="s">
        <v>1991</v>
      </c>
      <c r="I4782" s="430" t="s">
        <v>160</v>
      </c>
      <c r="J4782" s="396"/>
      <c r="K4782" s="432">
        <v>16.440000000000001</v>
      </c>
      <c r="L4782" s="396" t="s">
        <v>4588</v>
      </c>
    </row>
    <row r="4783" spans="1:12">
      <c r="A4783" s="396"/>
      <c r="B4783" s="396"/>
      <c r="C4783" s="396"/>
      <c r="D4783" s="396" t="s">
        <v>4432</v>
      </c>
      <c r="E4783" s="397" t="s">
        <v>145</v>
      </c>
      <c r="F4783" s="429" t="s">
        <v>13086</v>
      </c>
      <c r="G4783" s="430">
        <v>104397</v>
      </c>
      <c r="H4783" s="431" t="s">
        <v>1992</v>
      </c>
      <c r="I4783" s="430" t="s">
        <v>160</v>
      </c>
      <c r="J4783" s="396"/>
      <c r="K4783" s="432">
        <v>19.309999999999999</v>
      </c>
      <c r="L4783" s="396" t="s">
        <v>4588</v>
      </c>
    </row>
    <row r="4784" spans="1:12">
      <c r="A4784" s="396"/>
      <c r="B4784" s="396"/>
      <c r="C4784" s="396"/>
      <c r="D4784" s="396" t="s">
        <v>4432</v>
      </c>
      <c r="E4784" s="397" t="s">
        <v>145</v>
      </c>
      <c r="F4784" s="429" t="s">
        <v>13086</v>
      </c>
      <c r="G4784" s="430">
        <v>95810</v>
      </c>
      <c r="H4784" s="431" t="s">
        <v>1969</v>
      </c>
      <c r="I4784" s="430" t="s">
        <v>160</v>
      </c>
      <c r="J4784" s="396"/>
      <c r="K4784" s="432">
        <v>9.98</v>
      </c>
      <c r="L4784" s="396" t="s">
        <v>4588</v>
      </c>
    </row>
    <row r="4785" spans="1:12">
      <c r="A4785" s="396"/>
      <c r="B4785" s="396"/>
      <c r="C4785" s="396"/>
      <c r="D4785" s="396" t="s">
        <v>4432</v>
      </c>
      <c r="E4785" s="397" t="s">
        <v>145</v>
      </c>
      <c r="F4785" s="429" t="s">
        <v>13086</v>
      </c>
      <c r="G4785" s="430">
        <v>95811</v>
      </c>
      <c r="H4785" s="431" t="s">
        <v>1970</v>
      </c>
      <c r="I4785" s="430" t="s">
        <v>160</v>
      </c>
      <c r="J4785" s="396"/>
      <c r="K4785" s="432">
        <v>13.4</v>
      </c>
      <c r="L4785" s="396" t="s">
        <v>4588</v>
      </c>
    </row>
    <row r="4786" spans="1:12">
      <c r="A4786" s="396"/>
      <c r="B4786" s="396"/>
      <c r="C4786" s="396"/>
      <c r="D4786" s="396" t="s">
        <v>4500</v>
      </c>
      <c r="E4786" s="397" t="s">
        <v>145</v>
      </c>
      <c r="F4786" s="429" t="s">
        <v>12976</v>
      </c>
      <c r="G4786" s="430">
        <v>95812</v>
      </c>
      <c r="H4786" s="431" t="s">
        <v>1971</v>
      </c>
      <c r="I4786" s="430" t="s">
        <v>160</v>
      </c>
      <c r="J4786" s="396"/>
      <c r="K4786" s="432">
        <v>19.2</v>
      </c>
      <c r="L4786" s="396" t="s">
        <v>147</v>
      </c>
    </row>
    <row r="4787" spans="1:12">
      <c r="A4787" s="396"/>
      <c r="B4787" s="396"/>
      <c r="C4787" s="396"/>
      <c r="D4787" s="396" t="s">
        <v>4500</v>
      </c>
      <c r="E4787" s="397" t="s">
        <v>145</v>
      </c>
      <c r="F4787" s="429" t="s">
        <v>12976</v>
      </c>
      <c r="G4787" s="430">
        <v>95807</v>
      </c>
      <c r="H4787" s="431" t="s">
        <v>1966</v>
      </c>
      <c r="I4787" s="430" t="s">
        <v>160</v>
      </c>
      <c r="J4787" s="396"/>
      <c r="K4787" s="432">
        <v>19.07</v>
      </c>
      <c r="L4787" s="396" t="s">
        <v>147</v>
      </c>
    </row>
    <row r="4788" spans="1:12">
      <c r="A4788" s="396"/>
      <c r="B4788" s="396"/>
      <c r="C4788" s="396"/>
      <c r="D4788" s="396" t="s">
        <v>4432</v>
      </c>
      <c r="E4788" s="397" t="s">
        <v>145</v>
      </c>
      <c r="F4788" s="429" t="s">
        <v>13086</v>
      </c>
      <c r="G4788" s="430">
        <v>95808</v>
      </c>
      <c r="H4788" s="431" t="s">
        <v>1967</v>
      </c>
      <c r="I4788" s="430" t="s">
        <v>160</v>
      </c>
      <c r="J4788" s="396"/>
      <c r="K4788" s="432">
        <v>22.49</v>
      </c>
      <c r="L4788" s="396" t="s">
        <v>4588</v>
      </c>
    </row>
    <row r="4789" spans="1:12">
      <c r="A4789" s="396"/>
      <c r="B4789" s="396"/>
      <c r="C4789" s="396"/>
      <c r="D4789" s="396" t="s">
        <v>4432</v>
      </c>
      <c r="E4789" s="397" t="s">
        <v>145</v>
      </c>
      <c r="F4789" s="429" t="s">
        <v>13086</v>
      </c>
      <c r="G4789" s="430">
        <v>95809</v>
      </c>
      <c r="H4789" s="431" t="s">
        <v>1968</v>
      </c>
      <c r="I4789" s="430" t="s">
        <v>160</v>
      </c>
      <c r="J4789" s="396"/>
      <c r="K4789" s="432">
        <v>28.3</v>
      </c>
      <c r="L4789" s="396" t="s">
        <v>4588</v>
      </c>
    </row>
    <row r="4790" spans="1:12">
      <c r="A4790" s="396"/>
      <c r="B4790" s="396"/>
      <c r="C4790" s="396"/>
      <c r="D4790" s="396" t="s">
        <v>4432</v>
      </c>
      <c r="E4790" s="397" t="s">
        <v>145</v>
      </c>
      <c r="F4790" s="429" t="s">
        <v>13086</v>
      </c>
      <c r="G4790" s="430">
        <v>104398</v>
      </c>
      <c r="H4790" s="431" t="s">
        <v>1993</v>
      </c>
      <c r="I4790" s="430" t="s">
        <v>160</v>
      </c>
      <c r="J4790" s="396"/>
      <c r="K4790" s="432">
        <v>19.059999999999999</v>
      </c>
      <c r="L4790" s="396" t="s">
        <v>4588</v>
      </c>
    </row>
    <row r="4791" spans="1:12">
      <c r="A4791" s="396"/>
      <c r="B4791" s="396"/>
      <c r="C4791" s="396"/>
      <c r="D4791" s="396" t="s">
        <v>4432</v>
      </c>
      <c r="E4791" s="397" t="s">
        <v>145</v>
      </c>
      <c r="F4791" s="429" t="s">
        <v>13086</v>
      </c>
      <c r="G4791" s="430">
        <v>104399</v>
      </c>
      <c r="H4791" s="431" t="s">
        <v>1994</v>
      </c>
      <c r="I4791" s="430" t="s">
        <v>160</v>
      </c>
      <c r="J4791" s="396"/>
      <c r="K4791" s="432">
        <v>21.79</v>
      </c>
      <c r="L4791" s="396" t="s">
        <v>4588</v>
      </c>
    </row>
    <row r="4792" spans="1:12">
      <c r="A4792" s="396"/>
      <c r="B4792" s="396"/>
      <c r="C4792" s="396"/>
      <c r="D4792" s="396" t="s">
        <v>4500</v>
      </c>
      <c r="E4792" s="397" t="s">
        <v>145</v>
      </c>
      <c r="F4792" s="429" t="s">
        <v>12976</v>
      </c>
      <c r="G4792" s="430">
        <v>104400</v>
      </c>
      <c r="H4792" s="431" t="s">
        <v>1995</v>
      </c>
      <c r="I4792" s="430" t="s">
        <v>160</v>
      </c>
      <c r="J4792" s="396"/>
      <c r="K4792" s="432">
        <v>28</v>
      </c>
      <c r="L4792" s="396" t="s">
        <v>147</v>
      </c>
    </row>
    <row r="4793" spans="1:12">
      <c r="A4793" s="396"/>
      <c r="B4793" s="396"/>
      <c r="C4793" s="396"/>
      <c r="D4793" s="396" t="s">
        <v>4500</v>
      </c>
      <c r="E4793" s="397" t="s">
        <v>145</v>
      </c>
      <c r="F4793" s="429" t="s">
        <v>12976</v>
      </c>
      <c r="G4793" s="430">
        <v>104404</v>
      </c>
      <c r="H4793" s="431" t="s">
        <v>1999</v>
      </c>
      <c r="I4793" s="430" t="s">
        <v>160</v>
      </c>
      <c r="J4793" s="396"/>
      <c r="K4793" s="432">
        <v>25.3</v>
      </c>
      <c r="L4793" s="396" t="s">
        <v>147</v>
      </c>
    </row>
    <row r="4794" spans="1:12">
      <c r="A4794" s="396"/>
      <c r="B4794" s="396"/>
      <c r="C4794" s="396"/>
      <c r="D4794" s="396" t="s">
        <v>4432</v>
      </c>
      <c r="E4794" s="397" t="s">
        <v>145</v>
      </c>
      <c r="F4794" s="429" t="s">
        <v>13086</v>
      </c>
      <c r="G4794" s="430">
        <v>104405</v>
      </c>
      <c r="H4794" s="431" t="s">
        <v>2000</v>
      </c>
      <c r="I4794" s="430" t="s">
        <v>160</v>
      </c>
      <c r="J4794" s="396"/>
      <c r="K4794" s="432">
        <v>34.1</v>
      </c>
      <c r="L4794" s="396" t="s">
        <v>4588</v>
      </c>
    </row>
    <row r="4795" spans="1:12">
      <c r="A4795" s="396"/>
      <c r="B4795" s="396"/>
      <c r="C4795" s="396"/>
      <c r="D4795" s="396" t="s">
        <v>4432</v>
      </c>
      <c r="E4795" s="397" t="s">
        <v>145</v>
      </c>
      <c r="F4795" s="429" t="s">
        <v>13086</v>
      </c>
      <c r="G4795" s="430">
        <v>95813</v>
      </c>
      <c r="H4795" s="431" t="s">
        <v>1972</v>
      </c>
      <c r="I4795" s="430" t="s">
        <v>160</v>
      </c>
      <c r="J4795" s="396"/>
      <c r="K4795" s="432">
        <v>11.87</v>
      </c>
      <c r="L4795" s="396" t="s">
        <v>4588</v>
      </c>
    </row>
    <row r="4796" spans="1:12">
      <c r="A4796" s="396"/>
      <c r="B4796" s="396"/>
      <c r="C4796" s="396"/>
      <c r="D4796" s="396" t="s">
        <v>4432</v>
      </c>
      <c r="E4796" s="397" t="s">
        <v>145</v>
      </c>
      <c r="F4796" s="429" t="s">
        <v>13086</v>
      </c>
      <c r="G4796" s="430">
        <v>95814</v>
      </c>
      <c r="H4796" s="431" t="s">
        <v>1973</v>
      </c>
      <c r="I4796" s="430" t="s">
        <v>160</v>
      </c>
      <c r="J4796" s="396"/>
      <c r="K4796" s="432">
        <v>16.440000000000001</v>
      </c>
      <c r="L4796" s="396" t="s">
        <v>4588</v>
      </c>
    </row>
    <row r="4797" spans="1:12">
      <c r="A4797" s="396"/>
      <c r="B4797" s="396"/>
      <c r="C4797" s="396"/>
      <c r="D4797" s="396" t="s">
        <v>1856</v>
      </c>
      <c r="E4797" s="397" t="s">
        <v>145</v>
      </c>
      <c r="F4797" s="429" t="s">
        <v>13086</v>
      </c>
      <c r="G4797" s="430">
        <v>95815</v>
      </c>
      <c r="H4797" s="431" t="s">
        <v>1974</v>
      </c>
      <c r="I4797" s="430" t="s">
        <v>160</v>
      </c>
      <c r="J4797" s="396"/>
      <c r="K4797" s="432">
        <v>25.02</v>
      </c>
      <c r="L4797" s="396" t="s">
        <v>147</v>
      </c>
    </row>
    <row r="4798" spans="1:12">
      <c r="A4798" s="396"/>
      <c r="B4798" s="396"/>
      <c r="C4798" s="396"/>
      <c r="D4798" s="396" t="s">
        <v>4500</v>
      </c>
      <c r="E4798" s="397" t="s">
        <v>145</v>
      </c>
      <c r="F4798" s="429" t="s">
        <v>12976</v>
      </c>
      <c r="G4798" s="430">
        <v>95816</v>
      </c>
      <c r="H4798" s="431" t="s">
        <v>1975</v>
      </c>
      <c r="I4798" s="430" t="s">
        <v>160</v>
      </c>
      <c r="J4798" s="396"/>
      <c r="K4798" s="432">
        <v>23</v>
      </c>
      <c r="L4798" s="396" t="s">
        <v>147</v>
      </c>
    </row>
    <row r="4799" spans="1:12">
      <c r="A4799" s="396"/>
      <c r="B4799" s="396"/>
      <c r="C4799" s="396"/>
      <c r="D4799" s="396" t="s">
        <v>4500</v>
      </c>
      <c r="E4799" s="397" t="s">
        <v>145</v>
      </c>
      <c r="F4799" s="429" t="s">
        <v>12976</v>
      </c>
      <c r="G4799" s="430">
        <v>95817</v>
      </c>
      <c r="H4799" s="431" t="s">
        <v>6553</v>
      </c>
      <c r="I4799" s="430" t="s">
        <v>160</v>
      </c>
      <c r="J4799" s="396"/>
      <c r="K4799" s="432">
        <v>28.45</v>
      </c>
      <c r="L4799" s="396" t="s">
        <v>147</v>
      </c>
    </row>
    <row r="4800" spans="1:12">
      <c r="A4800" s="396"/>
      <c r="B4800" s="396"/>
      <c r="C4800" s="396"/>
      <c r="D4800" s="396" t="s">
        <v>1856</v>
      </c>
      <c r="E4800" s="397" t="s">
        <v>145</v>
      </c>
      <c r="F4800" s="429" t="s">
        <v>13086</v>
      </c>
      <c r="G4800" s="430">
        <v>95818</v>
      </c>
      <c r="H4800" s="431" t="s">
        <v>1976</v>
      </c>
      <c r="I4800" s="430" t="s">
        <v>160</v>
      </c>
      <c r="J4800" s="396"/>
      <c r="K4800" s="432">
        <v>39.39</v>
      </c>
      <c r="L4800" s="396" t="s">
        <v>147</v>
      </c>
    </row>
    <row r="4801" spans="1:12">
      <c r="A4801" s="396"/>
      <c r="B4801" s="396"/>
      <c r="C4801" s="396"/>
      <c r="D4801" s="396" t="s">
        <v>1856</v>
      </c>
      <c r="E4801" s="397" t="s">
        <v>145</v>
      </c>
      <c r="F4801" s="429" t="s">
        <v>13086</v>
      </c>
      <c r="G4801" s="430">
        <v>104391</v>
      </c>
      <c r="H4801" s="431" t="s">
        <v>13920</v>
      </c>
      <c r="I4801" s="430" t="s">
        <v>160</v>
      </c>
      <c r="J4801" s="396"/>
      <c r="K4801" s="432">
        <v>0</v>
      </c>
      <c r="L4801" s="396" t="s">
        <v>147</v>
      </c>
    </row>
    <row r="4802" spans="1:12">
      <c r="A4802" s="396"/>
      <c r="B4802" s="396"/>
      <c r="C4802" s="396"/>
      <c r="D4802" s="396" t="s">
        <v>1856</v>
      </c>
      <c r="E4802" s="397" t="s">
        <v>145</v>
      </c>
      <c r="F4802" s="429" t="s">
        <v>13086</v>
      </c>
      <c r="G4802" s="430">
        <v>104392</v>
      </c>
      <c r="H4802" s="431" t="s">
        <v>13921</v>
      </c>
      <c r="I4802" s="430" t="s">
        <v>160</v>
      </c>
      <c r="J4802" s="396"/>
      <c r="K4802" s="432">
        <v>0</v>
      </c>
      <c r="L4802" s="396" t="s">
        <v>147</v>
      </c>
    </row>
    <row r="4803" spans="1:12">
      <c r="A4803" s="396"/>
      <c r="B4803" s="396"/>
      <c r="C4803" s="396"/>
      <c r="D4803" s="396" t="s">
        <v>1856</v>
      </c>
      <c r="E4803" s="397" t="s">
        <v>145</v>
      </c>
      <c r="F4803" s="429" t="s">
        <v>13086</v>
      </c>
      <c r="G4803" s="430">
        <v>104393</v>
      </c>
      <c r="H4803" s="431" t="s">
        <v>13922</v>
      </c>
      <c r="I4803" s="430" t="s">
        <v>160</v>
      </c>
      <c r="J4803" s="396"/>
      <c r="K4803" s="432">
        <v>0</v>
      </c>
      <c r="L4803" s="396" t="s">
        <v>147</v>
      </c>
    </row>
    <row r="4804" spans="1:12">
      <c r="A4804" s="396"/>
      <c r="B4804" s="396"/>
      <c r="C4804" s="396"/>
      <c r="D4804" s="396" t="s">
        <v>4500</v>
      </c>
      <c r="E4804" s="397" t="s">
        <v>145</v>
      </c>
      <c r="F4804" s="429" t="s">
        <v>12976</v>
      </c>
      <c r="G4804" s="430">
        <v>104394</v>
      </c>
      <c r="H4804" s="431" t="s">
        <v>13923</v>
      </c>
      <c r="I4804" s="430" t="s">
        <v>160</v>
      </c>
      <c r="J4804" s="396"/>
      <c r="K4804" s="432">
        <v>0</v>
      </c>
      <c r="L4804" s="396" t="s">
        <v>147</v>
      </c>
    </row>
    <row r="4805" spans="1:12">
      <c r="A4805" s="396"/>
      <c r="B4805" s="396"/>
      <c r="C4805" s="396"/>
      <c r="D4805" s="396" t="s">
        <v>4500</v>
      </c>
      <c r="E4805" s="397" t="s">
        <v>145</v>
      </c>
      <c r="F4805" s="429" t="s">
        <v>12976</v>
      </c>
      <c r="G4805" s="430">
        <v>95761</v>
      </c>
      <c r="H4805" s="431" t="s">
        <v>13924</v>
      </c>
      <c r="I4805" s="430" t="s">
        <v>160</v>
      </c>
      <c r="J4805" s="396"/>
      <c r="K4805" s="432">
        <v>0</v>
      </c>
      <c r="L4805" s="396" t="s">
        <v>147</v>
      </c>
    </row>
    <row r="4806" spans="1:12">
      <c r="A4806" s="396"/>
      <c r="B4806" s="396"/>
      <c r="C4806" s="396"/>
      <c r="D4806" s="396" t="s">
        <v>1856</v>
      </c>
      <c r="E4806" s="397" t="s">
        <v>145</v>
      </c>
      <c r="F4806" s="429" t="s">
        <v>13086</v>
      </c>
      <c r="G4806" s="430">
        <v>95763</v>
      </c>
      <c r="H4806" s="431" t="s">
        <v>13925</v>
      </c>
      <c r="I4806" s="430" t="s">
        <v>160</v>
      </c>
      <c r="J4806" s="396"/>
      <c r="K4806" s="432">
        <v>0</v>
      </c>
      <c r="L4806" s="396" t="s">
        <v>147</v>
      </c>
    </row>
    <row r="4807" spans="1:12">
      <c r="A4807" s="396"/>
      <c r="B4807" s="396"/>
      <c r="C4807" s="396"/>
      <c r="D4807" s="396" t="s">
        <v>1856</v>
      </c>
      <c r="E4807" s="397" t="s">
        <v>145</v>
      </c>
      <c r="F4807" s="429" t="s">
        <v>13086</v>
      </c>
      <c r="G4807" s="430">
        <v>95765</v>
      </c>
      <c r="H4807" s="431" t="s">
        <v>13926</v>
      </c>
      <c r="I4807" s="430" t="s">
        <v>160</v>
      </c>
      <c r="J4807" s="396"/>
      <c r="K4807" s="432">
        <v>0</v>
      </c>
      <c r="L4807" s="396" t="s">
        <v>147</v>
      </c>
    </row>
    <row r="4808" spans="1:12">
      <c r="A4808" s="396"/>
      <c r="B4808" s="396"/>
      <c r="C4808" s="396"/>
      <c r="D4808" s="396" t="s">
        <v>1856</v>
      </c>
      <c r="E4808" s="397" t="s">
        <v>145</v>
      </c>
      <c r="F4808" s="429" t="s">
        <v>13086</v>
      </c>
      <c r="G4808" s="430">
        <v>95767</v>
      </c>
      <c r="H4808" s="431" t="s">
        <v>13927</v>
      </c>
      <c r="I4808" s="430" t="s">
        <v>160</v>
      </c>
      <c r="J4808" s="396"/>
      <c r="K4808" s="432">
        <v>0</v>
      </c>
      <c r="L4808" s="396" t="s">
        <v>147</v>
      </c>
    </row>
    <row r="4809" spans="1:12">
      <c r="A4809" s="396"/>
      <c r="B4809" s="396"/>
      <c r="C4809" s="396"/>
      <c r="D4809" s="396" t="s">
        <v>1856</v>
      </c>
      <c r="E4809" s="397" t="s">
        <v>145</v>
      </c>
      <c r="F4809" s="429" t="s">
        <v>13086</v>
      </c>
      <c r="G4809" s="430">
        <v>95762</v>
      </c>
      <c r="H4809" s="431" t="s">
        <v>13928</v>
      </c>
      <c r="I4809" s="430" t="s">
        <v>160</v>
      </c>
      <c r="J4809" s="396"/>
      <c r="K4809" s="432">
        <v>0</v>
      </c>
      <c r="L4809" s="396" t="s">
        <v>147</v>
      </c>
    </row>
    <row r="4810" spans="1:12">
      <c r="A4810" s="396"/>
      <c r="B4810" s="396"/>
      <c r="C4810" s="396"/>
      <c r="D4810" s="396" t="s">
        <v>4500</v>
      </c>
      <c r="E4810" s="397" t="s">
        <v>145</v>
      </c>
      <c r="F4810" s="429" t="s">
        <v>12976</v>
      </c>
      <c r="G4810" s="430">
        <v>95764</v>
      </c>
      <c r="H4810" s="431" t="s">
        <v>13929</v>
      </c>
      <c r="I4810" s="430" t="s">
        <v>160</v>
      </c>
      <c r="J4810" s="396"/>
      <c r="K4810" s="432">
        <v>0</v>
      </c>
      <c r="L4810" s="396" t="s">
        <v>147</v>
      </c>
    </row>
    <row r="4811" spans="1:12">
      <c r="A4811" s="396"/>
      <c r="B4811" s="396"/>
      <c r="C4811" s="396"/>
      <c r="D4811" s="396" t="s">
        <v>4500</v>
      </c>
      <c r="E4811" s="397" t="s">
        <v>145</v>
      </c>
      <c r="F4811" s="429" t="s">
        <v>12976</v>
      </c>
      <c r="G4811" s="430">
        <v>95766</v>
      </c>
      <c r="H4811" s="431" t="s">
        <v>13930</v>
      </c>
      <c r="I4811" s="430" t="s">
        <v>160</v>
      </c>
      <c r="J4811" s="396"/>
      <c r="K4811" s="432">
        <v>0</v>
      </c>
      <c r="L4811" s="396" t="s">
        <v>147</v>
      </c>
    </row>
    <row r="4812" spans="1:12">
      <c r="A4812" s="396"/>
      <c r="B4812" s="396"/>
      <c r="C4812" s="396"/>
      <c r="D4812" s="396" t="s">
        <v>1856</v>
      </c>
      <c r="E4812" s="397" t="s">
        <v>145</v>
      </c>
      <c r="F4812" s="429" t="s">
        <v>13086</v>
      </c>
      <c r="G4812" s="430">
        <v>95768</v>
      </c>
      <c r="H4812" s="431" t="s">
        <v>13931</v>
      </c>
      <c r="I4812" s="430" t="s">
        <v>160</v>
      </c>
      <c r="J4812" s="396"/>
      <c r="K4812" s="432">
        <v>0</v>
      </c>
      <c r="L4812" s="396" t="s">
        <v>147</v>
      </c>
    </row>
    <row r="4813" spans="1:12">
      <c r="A4813" s="396"/>
      <c r="B4813" s="396"/>
      <c r="C4813" s="396"/>
      <c r="D4813" s="396" t="s">
        <v>1856</v>
      </c>
      <c r="E4813" s="397" t="s">
        <v>145</v>
      </c>
      <c r="F4813" s="429" t="s">
        <v>13086</v>
      </c>
      <c r="G4813" s="430">
        <v>95739</v>
      </c>
      <c r="H4813" s="431" t="s">
        <v>13932</v>
      </c>
      <c r="I4813" s="430" t="s">
        <v>160</v>
      </c>
      <c r="J4813" s="396"/>
      <c r="K4813" s="432">
        <v>0</v>
      </c>
      <c r="L4813" s="396" t="s">
        <v>147</v>
      </c>
    </row>
    <row r="4814" spans="1:12">
      <c r="A4814" s="396"/>
      <c r="B4814" s="396"/>
      <c r="C4814" s="396"/>
      <c r="D4814" s="396" t="s">
        <v>1856</v>
      </c>
      <c r="E4814" s="397" t="s">
        <v>145</v>
      </c>
      <c r="F4814" s="429" t="s">
        <v>13086</v>
      </c>
      <c r="G4814" s="430">
        <v>95740</v>
      </c>
      <c r="H4814" s="431" t="s">
        <v>13933</v>
      </c>
      <c r="I4814" s="430" t="s">
        <v>160</v>
      </c>
      <c r="J4814" s="396"/>
      <c r="K4814" s="437">
        <v>11.32</v>
      </c>
      <c r="L4814" s="396" t="s">
        <v>147</v>
      </c>
    </row>
    <row r="4815" spans="1:12">
      <c r="A4815" s="396"/>
      <c r="B4815" s="396"/>
      <c r="C4815" s="396"/>
      <c r="D4815" s="396" t="s">
        <v>1856</v>
      </c>
      <c r="E4815" s="397" t="s">
        <v>145</v>
      </c>
      <c r="F4815" s="429" t="s">
        <v>13086</v>
      </c>
      <c r="G4815" s="430">
        <v>95741</v>
      </c>
      <c r="H4815" s="431" t="s">
        <v>13934</v>
      </c>
      <c r="I4815" s="430" t="s">
        <v>160</v>
      </c>
      <c r="J4815" s="396"/>
      <c r="K4815" s="437">
        <v>18.88</v>
      </c>
      <c r="L4815" s="396" t="s">
        <v>147</v>
      </c>
    </row>
    <row r="4816" spans="1:12">
      <c r="A4816" s="396"/>
      <c r="B4816" s="396"/>
      <c r="C4816" s="396"/>
      <c r="D4816" s="396" t="s">
        <v>144</v>
      </c>
      <c r="E4816" s="397" t="s">
        <v>145</v>
      </c>
      <c r="F4816" s="429" t="s">
        <v>12700</v>
      </c>
      <c r="G4816" s="430">
        <v>104409</v>
      </c>
      <c r="H4816" s="431" t="s">
        <v>13935</v>
      </c>
      <c r="I4816" s="430" t="s">
        <v>146</v>
      </c>
      <c r="J4816" s="396"/>
      <c r="K4816" s="432">
        <v>0</v>
      </c>
      <c r="L4816" s="396" t="s">
        <v>147</v>
      </c>
    </row>
    <row r="4817" spans="1:12">
      <c r="A4817" s="396"/>
      <c r="B4817" s="396"/>
      <c r="C4817" s="396"/>
      <c r="D4817" s="396" t="s">
        <v>144</v>
      </c>
      <c r="E4817" s="397" t="s">
        <v>145</v>
      </c>
      <c r="F4817" s="429" t="s">
        <v>12700</v>
      </c>
      <c r="G4817" s="430">
        <v>104408</v>
      </c>
      <c r="H4817" s="431" t="s">
        <v>13936</v>
      </c>
      <c r="I4817" s="430" t="s">
        <v>146</v>
      </c>
      <c r="J4817" s="396"/>
      <c r="K4817" s="432">
        <v>0</v>
      </c>
      <c r="L4817" s="396" t="s">
        <v>147</v>
      </c>
    </row>
    <row r="4818" spans="1:12">
      <c r="A4818" s="396"/>
      <c r="B4818" s="396"/>
      <c r="C4818" s="396"/>
      <c r="D4818" s="396" t="s">
        <v>149</v>
      </c>
      <c r="E4818" s="397" t="s">
        <v>145</v>
      </c>
      <c r="F4818" s="429" t="s">
        <v>12700</v>
      </c>
      <c r="G4818" s="430">
        <v>104407</v>
      </c>
      <c r="H4818" s="431" t="s">
        <v>13937</v>
      </c>
      <c r="I4818" s="430" t="s">
        <v>146</v>
      </c>
      <c r="J4818" s="396"/>
      <c r="K4818" s="432">
        <v>0</v>
      </c>
      <c r="L4818" s="396" t="s">
        <v>147</v>
      </c>
    </row>
    <row r="4819" spans="1:12">
      <c r="A4819" s="396"/>
      <c r="B4819" s="396"/>
      <c r="C4819" s="396"/>
      <c r="D4819" s="396" t="s">
        <v>144</v>
      </c>
      <c r="E4819" s="397" t="s">
        <v>145</v>
      </c>
      <c r="F4819" s="429" t="s">
        <v>12700</v>
      </c>
      <c r="G4819" s="430">
        <v>104406</v>
      </c>
      <c r="H4819" s="431" t="s">
        <v>13938</v>
      </c>
      <c r="I4819" s="430" t="s">
        <v>146</v>
      </c>
      <c r="J4819" s="396"/>
      <c r="K4819" s="432">
        <v>0</v>
      </c>
      <c r="L4819" s="396" t="s">
        <v>147</v>
      </c>
    </row>
    <row r="4820" spans="1:12">
      <c r="A4820" s="396"/>
      <c r="B4820" s="396"/>
      <c r="C4820" s="396"/>
      <c r="D4820" s="396" t="s">
        <v>144</v>
      </c>
      <c r="E4820" s="397" t="s">
        <v>145</v>
      </c>
      <c r="F4820" s="429" t="s">
        <v>12700</v>
      </c>
      <c r="G4820" s="430">
        <v>95726</v>
      </c>
      <c r="H4820" s="431" t="s">
        <v>13939</v>
      </c>
      <c r="I4820" s="430" t="s">
        <v>146</v>
      </c>
      <c r="J4820" s="396"/>
      <c r="K4820" s="432">
        <v>15.46</v>
      </c>
      <c r="L4820" s="396" t="s">
        <v>147</v>
      </c>
    </row>
    <row r="4821" spans="1:12">
      <c r="A4821" s="396"/>
      <c r="B4821" s="396"/>
      <c r="C4821" s="396"/>
      <c r="D4821" s="396" t="s">
        <v>144</v>
      </c>
      <c r="E4821" s="397" t="s">
        <v>145</v>
      </c>
      <c r="F4821" s="429" t="s">
        <v>12700</v>
      </c>
      <c r="G4821" s="430">
        <v>95727</v>
      </c>
      <c r="H4821" s="431" t="s">
        <v>13940</v>
      </c>
      <c r="I4821" s="430" t="s">
        <v>146</v>
      </c>
      <c r="J4821" s="396"/>
      <c r="K4821" s="432">
        <v>18.77</v>
      </c>
      <c r="L4821" s="396" t="s">
        <v>147</v>
      </c>
    </row>
    <row r="4822" spans="1:12">
      <c r="A4822" s="396"/>
      <c r="B4822" s="396"/>
      <c r="C4822" s="396"/>
      <c r="D4822" s="396" t="s">
        <v>144</v>
      </c>
      <c r="E4822" s="397" t="s">
        <v>145</v>
      </c>
      <c r="F4822" s="429" t="s">
        <v>12700</v>
      </c>
      <c r="G4822" s="430">
        <v>95728</v>
      </c>
      <c r="H4822" s="431" t="s">
        <v>13941</v>
      </c>
      <c r="I4822" s="430" t="s">
        <v>146</v>
      </c>
      <c r="J4822" s="396"/>
      <c r="K4822" s="432">
        <v>24.29</v>
      </c>
      <c r="L4822" s="396" t="s">
        <v>147</v>
      </c>
    </row>
    <row r="4823" spans="1:12">
      <c r="A4823" s="396"/>
      <c r="B4823" s="396"/>
      <c r="C4823" s="396"/>
      <c r="D4823" s="396" t="s">
        <v>144</v>
      </c>
      <c r="E4823" s="397" t="s">
        <v>145</v>
      </c>
      <c r="F4823" s="429" t="s">
        <v>12700</v>
      </c>
      <c r="G4823" s="430">
        <v>104452</v>
      </c>
      <c r="H4823" s="431" t="s">
        <v>13942</v>
      </c>
      <c r="I4823" s="430" t="s">
        <v>160</v>
      </c>
      <c r="J4823" s="396"/>
      <c r="K4823" s="432">
        <v>0</v>
      </c>
      <c r="L4823" s="396" t="s">
        <v>147</v>
      </c>
    </row>
    <row r="4824" spans="1:12">
      <c r="A4824" s="396"/>
      <c r="B4824" s="396"/>
      <c r="C4824" s="396"/>
      <c r="D4824" s="396" t="s">
        <v>144</v>
      </c>
      <c r="E4824" s="397" t="s">
        <v>145</v>
      </c>
      <c r="F4824" s="429" t="s">
        <v>12700</v>
      </c>
      <c r="G4824" s="430">
        <v>104448</v>
      </c>
      <c r="H4824" s="431" t="s">
        <v>13943</v>
      </c>
      <c r="I4824" s="430" t="s">
        <v>160</v>
      </c>
      <c r="J4824" s="396"/>
      <c r="K4824" s="432">
        <v>0</v>
      </c>
      <c r="L4824" s="396" t="s">
        <v>147</v>
      </c>
    </row>
    <row r="4825" spans="1:12">
      <c r="A4825" s="396"/>
      <c r="B4825" s="396"/>
      <c r="C4825" s="396"/>
      <c r="D4825" s="396" t="s">
        <v>144</v>
      </c>
      <c r="E4825" s="397" t="s">
        <v>145</v>
      </c>
      <c r="F4825" s="429" t="s">
        <v>12700</v>
      </c>
      <c r="G4825" s="430">
        <v>104449</v>
      </c>
      <c r="H4825" s="431" t="s">
        <v>13944</v>
      </c>
      <c r="I4825" s="430" t="s">
        <v>160</v>
      </c>
      <c r="J4825" s="396"/>
      <c r="K4825" s="432">
        <v>0</v>
      </c>
      <c r="L4825" s="396" t="s">
        <v>147</v>
      </c>
    </row>
    <row r="4826" spans="1:12">
      <c r="A4826" s="396"/>
      <c r="B4826" s="396"/>
      <c r="C4826" s="396"/>
      <c r="D4826" s="396" t="s">
        <v>144</v>
      </c>
      <c r="E4826" s="397" t="s">
        <v>145</v>
      </c>
      <c r="F4826" s="429" t="s">
        <v>12700</v>
      </c>
      <c r="G4826" s="430">
        <v>104450</v>
      </c>
      <c r="H4826" s="431" t="s">
        <v>13945</v>
      </c>
      <c r="I4826" s="430" t="s">
        <v>160</v>
      </c>
      <c r="J4826" s="396"/>
      <c r="K4826" s="432">
        <v>0</v>
      </c>
      <c r="L4826" s="396" t="s">
        <v>147</v>
      </c>
    </row>
    <row r="4827" spans="1:12">
      <c r="A4827" s="396"/>
      <c r="B4827" s="396"/>
      <c r="C4827" s="396"/>
      <c r="D4827" s="396" t="s">
        <v>144</v>
      </c>
      <c r="E4827" s="397" t="s">
        <v>145</v>
      </c>
      <c r="F4827" s="429" t="s">
        <v>12700</v>
      </c>
      <c r="G4827" s="430">
        <v>104445</v>
      </c>
      <c r="H4827" s="431" t="s">
        <v>13946</v>
      </c>
      <c r="I4827" s="430" t="s">
        <v>160</v>
      </c>
      <c r="J4827" s="396"/>
      <c r="K4827" s="432">
        <v>0</v>
      </c>
      <c r="L4827" s="396" t="s">
        <v>147</v>
      </c>
    </row>
    <row r="4828" spans="1:12">
      <c r="A4828" s="396"/>
      <c r="B4828" s="396"/>
      <c r="C4828" s="396"/>
      <c r="D4828" s="396" t="s">
        <v>144</v>
      </c>
      <c r="E4828" s="397" t="s">
        <v>145</v>
      </c>
      <c r="F4828" s="429" t="s">
        <v>12700</v>
      </c>
      <c r="G4828" s="430">
        <v>104446</v>
      </c>
      <c r="H4828" s="431" t="s">
        <v>13947</v>
      </c>
      <c r="I4828" s="430" t="s">
        <v>160</v>
      </c>
      <c r="J4828" s="396"/>
      <c r="K4828" s="432">
        <v>0</v>
      </c>
      <c r="L4828" s="396" t="s">
        <v>147</v>
      </c>
    </row>
    <row r="4829" spans="1:12">
      <c r="A4829" s="396"/>
      <c r="B4829" s="396"/>
      <c r="C4829" s="396"/>
      <c r="D4829" s="396" t="s">
        <v>144</v>
      </c>
      <c r="E4829" s="397" t="s">
        <v>145</v>
      </c>
      <c r="F4829" s="429" t="s">
        <v>12700</v>
      </c>
      <c r="G4829" s="430">
        <v>104447</v>
      </c>
      <c r="H4829" s="431" t="s">
        <v>13948</v>
      </c>
      <c r="I4829" s="430" t="s">
        <v>160</v>
      </c>
      <c r="J4829" s="396"/>
      <c r="K4829" s="432">
        <v>0</v>
      </c>
      <c r="L4829" s="396" t="s">
        <v>147</v>
      </c>
    </row>
    <row r="4830" spans="1:12">
      <c r="A4830" s="396"/>
      <c r="B4830" s="396"/>
      <c r="C4830" s="396"/>
      <c r="D4830" s="396" t="s">
        <v>144</v>
      </c>
      <c r="E4830" s="397" t="s">
        <v>145</v>
      </c>
      <c r="F4830" s="429" t="s">
        <v>12700</v>
      </c>
      <c r="G4830" s="430">
        <v>101884</v>
      </c>
      <c r="H4830" s="431" t="s">
        <v>13950</v>
      </c>
      <c r="I4830" s="430" t="s">
        <v>146</v>
      </c>
      <c r="J4830" s="396"/>
      <c r="K4830" s="432">
        <v>12.46</v>
      </c>
      <c r="L4830" s="396" t="s">
        <v>147</v>
      </c>
    </row>
    <row r="4831" spans="1:12">
      <c r="A4831" s="396"/>
      <c r="B4831" s="396"/>
      <c r="C4831" s="396"/>
      <c r="D4831" s="396" t="s">
        <v>144</v>
      </c>
      <c r="E4831" s="397" t="s">
        <v>145</v>
      </c>
      <c r="F4831" s="429" t="s">
        <v>12700</v>
      </c>
      <c r="G4831" s="430">
        <v>101886</v>
      </c>
      <c r="H4831" s="431" t="s">
        <v>13951</v>
      </c>
      <c r="I4831" s="430" t="s">
        <v>146</v>
      </c>
      <c r="J4831" s="396"/>
      <c r="K4831" s="432">
        <v>17.850000000000001</v>
      </c>
      <c r="L4831" s="396" t="s">
        <v>147</v>
      </c>
    </row>
    <row r="4832" spans="1:12">
      <c r="A4832" s="396"/>
      <c r="B4832" s="396"/>
      <c r="C4832" s="396"/>
      <c r="D4832" s="396" t="s">
        <v>144</v>
      </c>
      <c r="E4832" s="397" t="s">
        <v>145</v>
      </c>
      <c r="F4832" s="429" t="s">
        <v>12700</v>
      </c>
      <c r="G4832" s="430">
        <v>101888</v>
      </c>
      <c r="H4832" s="431" t="s">
        <v>13952</v>
      </c>
      <c r="I4832" s="430" t="s">
        <v>146</v>
      </c>
      <c r="J4832" s="396"/>
      <c r="K4832" s="432">
        <v>28.4</v>
      </c>
      <c r="L4832" s="396" t="s">
        <v>147</v>
      </c>
    </row>
    <row r="4833" spans="1:12">
      <c r="A4833" s="396"/>
      <c r="B4833" s="396"/>
      <c r="C4833" s="396"/>
      <c r="D4833" s="396" t="s">
        <v>144</v>
      </c>
      <c r="E4833" s="397" t="s">
        <v>145</v>
      </c>
      <c r="F4833" s="429" t="s">
        <v>12700</v>
      </c>
      <c r="G4833" s="430">
        <v>101938</v>
      </c>
      <c r="H4833" s="431" t="s">
        <v>13953</v>
      </c>
      <c r="I4833" s="430" t="s">
        <v>160</v>
      </c>
      <c r="J4833" s="396"/>
      <c r="K4833" s="432">
        <v>170.83</v>
      </c>
      <c r="L4833" s="396" t="s">
        <v>147</v>
      </c>
    </row>
    <row r="4834" spans="1:12">
      <c r="A4834" s="396"/>
      <c r="B4834" s="396"/>
      <c r="C4834" s="396"/>
      <c r="D4834" s="396" t="s">
        <v>144</v>
      </c>
      <c r="E4834" s="397" t="s">
        <v>145</v>
      </c>
      <c r="F4834" s="429" t="s">
        <v>12700</v>
      </c>
      <c r="G4834" s="430">
        <v>101904</v>
      </c>
      <c r="H4834" s="431" t="s">
        <v>13954</v>
      </c>
      <c r="I4834" s="430" t="s">
        <v>160</v>
      </c>
      <c r="J4834" s="396"/>
      <c r="K4834" s="432">
        <v>1418.55</v>
      </c>
      <c r="L4834" s="396" t="s">
        <v>147</v>
      </c>
    </row>
    <row r="4835" spans="1:12">
      <c r="A4835" s="396"/>
      <c r="B4835" s="396"/>
      <c r="C4835" s="396"/>
      <c r="D4835" s="396" t="s">
        <v>144</v>
      </c>
      <c r="E4835" s="397" t="s">
        <v>145</v>
      </c>
      <c r="F4835" s="429" t="s">
        <v>12700</v>
      </c>
      <c r="G4835" s="430">
        <v>101901</v>
      </c>
      <c r="H4835" s="431" t="s">
        <v>13955</v>
      </c>
      <c r="I4835" s="430" t="s">
        <v>160</v>
      </c>
      <c r="J4835" s="396"/>
      <c r="K4835" s="432">
        <v>148.04</v>
      </c>
      <c r="L4835" s="396" t="s">
        <v>147</v>
      </c>
    </row>
    <row r="4836" spans="1:12">
      <c r="A4836" s="396"/>
      <c r="B4836" s="396"/>
      <c r="C4836" s="396"/>
      <c r="D4836" s="396" t="s">
        <v>144</v>
      </c>
      <c r="E4836" s="397" t="s">
        <v>145</v>
      </c>
      <c r="F4836" s="429" t="s">
        <v>12700</v>
      </c>
      <c r="G4836" s="430">
        <v>101902</v>
      </c>
      <c r="H4836" s="431" t="s">
        <v>13956</v>
      </c>
      <c r="I4836" s="430" t="s">
        <v>160</v>
      </c>
      <c r="J4836" s="396"/>
      <c r="K4836" s="432">
        <v>182.21</v>
      </c>
      <c r="L4836" s="396" t="s">
        <v>147</v>
      </c>
    </row>
    <row r="4837" spans="1:12">
      <c r="A4837" s="396"/>
      <c r="B4837" s="396"/>
      <c r="C4837" s="396"/>
      <c r="D4837" s="396" t="s">
        <v>144</v>
      </c>
      <c r="E4837" s="397" t="s">
        <v>145</v>
      </c>
      <c r="F4837" s="429" t="s">
        <v>12700</v>
      </c>
      <c r="G4837" s="430">
        <v>101903</v>
      </c>
      <c r="H4837" s="431" t="s">
        <v>13957</v>
      </c>
      <c r="I4837" s="430" t="s">
        <v>160</v>
      </c>
      <c r="J4837" s="396"/>
      <c r="K4837" s="432">
        <v>379.14</v>
      </c>
      <c r="L4837" s="396" t="s">
        <v>147</v>
      </c>
    </row>
    <row r="4838" spans="1:12">
      <c r="A4838" s="396"/>
      <c r="B4838" s="396"/>
      <c r="C4838" s="396"/>
      <c r="D4838" s="396" t="s">
        <v>144</v>
      </c>
      <c r="E4838" s="397" t="s">
        <v>145</v>
      </c>
      <c r="F4838" s="429" t="s">
        <v>12700</v>
      </c>
      <c r="G4838" s="430">
        <v>97414</v>
      </c>
      <c r="H4838" s="431" t="s">
        <v>13958</v>
      </c>
      <c r="I4838" s="430" t="s">
        <v>160</v>
      </c>
      <c r="J4838" s="396"/>
      <c r="K4838" s="432">
        <v>0</v>
      </c>
      <c r="L4838" s="396" t="s">
        <v>147</v>
      </c>
    </row>
    <row r="4839" spans="1:12">
      <c r="A4839" s="396"/>
      <c r="B4839" s="396"/>
      <c r="C4839" s="396"/>
      <c r="D4839" s="396" t="s">
        <v>144</v>
      </c>
      <c r="E4839" s="397" t="s">
        <v>145</v>
      </c>
      <c r="F4839" s="429" t="s">
        <v>12700</v>
      </c>
      <c r="G4839" s="430">
        <v>97415</v>
      </c>
      <c r="H4839" s="431" t="s">
        <v>13959</v>
      </c>
      <c r="I4839" s="430" t="s">
        <v>160</v>
      </c>
      <c r="J4839" s="396"/>
      <c r="K4839" s="432">
        <v>0</v>
      </c>
      <c r="L4839" s="396" t="s">
        <v>147</v>
      </c>
    </row>
    <row r="4840" spans="1:12">
      <c r="A4840" s="396"/>
      <c r="B4840" s="396"/>
      <c r="C4840" s="396"/>
      <c r="D4840" s="396" t="s">
        <v>144</v>
      </c>
      <c r="E4840" s="397" t="s">
        <v>145</v>
      </c>
      <c r="F4840" s="429" t="s">
        <v>12700</v>
      </c>
      <c r="G4840" s="430">
        <v>97416</v>
      </c>
      <c r="H4840" s="431" t="s">
        <v>13960</v>
      </c>
      <c r="I4840" s="430" t="s">
        <v>160</v>
      </c>
      <c r="J4840" s="396"/>
      <c r="K4840" s="432">
        <v>0</v>
      </c>
      <c r="L4840" s="396" t="s">
        <v>147</v>
      </c>
    </row>
    <row r="4841" spans="1:12">
      <c r="A4841" s="396"/>
      <c r="B4841" s="396"/>
      <c r="C4841" s="396"/>
      <c r="D4841" s="396" t="s">
        <v>149</v>
      </c>
      <c r="E4841" s="397" t="s">
        <v>145</v>
      </c>
      <c r="F4841" s="429" t="s">
        <v>12700</v>
      </c>
      <c r="G4841" s="430">
        <v>97417</v>
      </c>
      <c r="H4841" s="431" t="s">
        <v>13961</v>
      </c>
      <c r="I4841" s="430" t="s">
        <v>160</v>
      </c>
      <c r="J4841" s="396"/>
      <c r="K4841" s="432">
        <v>0</v>
      </c>
      <c r="L4841" s="396" t="s">
        <v>147</v>
      </c>
    </row>
    <row r="4842" spans="1:12">
      <c r="A4842" s="396"/>
      <c r="B4842" s="396"/>
      <c r="C4842" s="396"/>
      <c r="D4842" s="396" t="s">
        <v>144</v>
      </c>
      <c r="E4842" s="397" t="s">
        <v>145</v>
      </c>
      <c r="F4842" s="429" t="s">
        <v>12700</v>
      </c>
      <c r="G4842" s="430">
        <v>97418</v>
      </c>
      <c r="H4842" s="431" t="s">
        <v>13962</v>
      </c>
      <c r="I4842" s="430" t="s">
        <v>160</v>
      </c>
      <c r="J4842" s="396"/>
      <c r="K4842" s="432">
        <v>0</v>
      </c>
      <c r="L4842" s="396" t="s">
        <v>147</v>
      </c>
    </row>
    <row r="4843" spans="1:12">
      <c r="A4843" s="396"/>
      <c r="B4843" s="396"/>
      <c r="C4843" s="396"/>
      <c r="D4843" s="396" t="s">
        <v>149</v>
      </c>
      <c r="E4843" s="397" t="s">
        <v>145</v>
      </c>
      <c r="F4843" s="429" t="s">
        <v>12700</v>
      </c>
      <c r="G4843" s="430">
        <v>97409</v>
      </c>
      <c r="H4843" s="431" t="s">
        <v>13963</v>
      </c>
      <c r="I4843" s="430" t="s">
        <v>160</v>
      </c>
      <c r="J4843" s="396"/>
      <c r="K4843" s="432">
        <v>0</v>
      </c>
      <c r="L4843" s="396" t="s">
        <v>147</v>
      </c>
    </row>
    <row r="4844" spans="1:12">
      <c r="A4844" s="396"/>
      <c r="B4844" s="396"/>
      <c r="C4844" s="396"/>
      <c r="D4844" s="396" t="s">
        <v>149</v>
      </c>
      <c r="E4844" s="397" t="s">
        <v>145</v>
      </c>
      <c r="F4844" s="429" t="s">
        <v>12700</v>
      </c>
      <c r="G4844" s="430">
        <v>97410</v>
      </c>
      <c r="H4844" s="431" t="s">
        <v>13964</v>
      </c>
      <c r="I4844" s="430" t="s">
        <v>160</v>
      </c>
      <c r="J4844" s="396"/>
      <c r="K4844" s="432">
        <v>0</v>
      </c>
      <c r="L4844" s="396" t="s">
        <v>147</v>
      </c>
    </row>
    <row r="4845" spans="1:12">
      <c r="A4845" s="396"/>
      <c r="B4845" s="396"/>
      <c r="C4845" s="396"/>
      <c r="D4845" s="396" t="s">
        <v>149</v>
      </c>
      <c r="E4845" s="397" t="s">
        <v>145</v>
      </c>
      <c r="F4845" s="429" t="s">
        <v>12700</v>
      </c>
      <c r="G4845" s="430">
        <v>97411</v>
      </c>
      <c r="H4845" s="431" t="s">
        <v>13965</v>
      </c>
      <c r="I4845" s="430" t="s">
        <v>160</v>
      </c>
      <c r="J4845" s="396"/>
      <c r="K4845" s="432">
        <v>0</v>
      </c>
      <c r="L4845" s="396" t="s">
        <v>147</v>
      </c>
    </row>
    <row r="4846" spans="1:12">
      <c r="A4846" s="396"/>
      <c r="B4846" s="396"/>
      <c r="C4846" s="396"/>
      <c r="D4846" s="396" t="s">
        <v>149</v>
      </c>
      <c r="E4846" s="397" t="s">
        <v>145</v>
      </c>
      <c r="F4846" s="429" t="s">
        <v>12700</v>
      </c>
      <c r="G4846" s="430">
        <v>97412</v>
      </c>
      <c r="H4846" s="431" t="s">
        <v>13966</v>
      </c>
      <c r="I4846" s="430" t="s">
        <v>160</v>
      </c>
      <c r="J4846" s="396"/>
      <c r="K4846" s="432">
        <v>0</v>
      </c>
      <c r="L4846" s="396" t="s">
        <v>147</v>
      </c>
    </row>
    <row r="4847" spans="1:12">
      <c r="A4847" s="396"/>
      <c r="B4847" s="396"/>
      <c r="C4847" s="396"/>
      <c r="D4847" s="396" t="s">
        <v>149</v>
      </c>
      <c r="E4847" s="397" t="s">
        <v>145</v>
      </c>
      <c r="F4847" s="429" t="s">
        <v>12700</v>
      </c>
      <c r="G4847" s="430">
        <v>97413</v>
      </c>
      <c r="H4847" s="431" t="s">
        <v>13967</v>
      </c>
      <c r="I4847" s="430" t="s">
        <v>160</v>
      </c>
      <c r="J4847" s="396"/>
      <c r="K4847" s="432">
        <v>0</v>
      </c>
      <c r="L4847" s="396" t="s">
        <v>147</v>
      </c>
    </row>
    <row r="4848" spans="1:12">
      <c r="A4848" s="396"/>
      <c r="B4848" s="396"/>
      <c r="C4848" s="396"/>
      <c r="D4848" s="396" t="s">
        <v>149</v>
      </c>
      <c r="E4848" s="397" t="s">
        <v>145</v>
      </c>
      <c r="F4848" s="429" t="s">
        <v>12700</v>
      </c>
      <c r="G4848" s="430">
        <v>101900</v>
      </c>
      <c r="H4848" s="431" t="s">
        <v>13968</v>
      </c>
      <c r="I4848" s="430" t="s">
        <v>160</v>
      </c>
      <c r="J4848" s="396"/>
      <c r="K4848" s="432">
        <v>3981.84</v>
      </c>
      <c r="L4848" s="396" t="s">
        <v>147</v>
      </c>
    </row>
    <row r="4849" spans="1:12">
      <c r="A4849" s="396"/>
      <c r="B4849" s="396"/>
      <c r="C4849" s="396"/>
      <c r="D4849" s="396" t="s">
        <v>144</v>
      </c>
      <c r="E4849" s="397" t="s">
        <v>145</v>
      </c>
      <c r="F4849" s="429" t="s">
        <v>12700</v>
      </c>
      <c r="G4849" s="430">
        <v>106030</v>
      </c>
      <c r="H4849" s="431" t="s">
        <v>13969</v>
      </c>
      <c r="I4849" s="430" t="s">
        <v>160</v>
      </c>
      <c r="J4849" s="396"/>
      <c r="K4849" s="432">
        <v>152.19</v>
      </c>
      <c r="L4849" s="396" t="s">
        <v>147</v>
      </c>
    </row>
    <row r="4850" spans="1:12">
      <c r="A4850" s="396"/>
      <c r="B4850" s="396"/>
      <c r="C4850" s="396"/>
      <c r="D4850" s="396" t="s">
        <v>144</v>
      </c>
      <c r="E4850" s="397" t="s">
        <v>145</v>
      </c>
      <c r="F4850" s="429" t="s">
        <v>12700</v>
      </c>
      <c r="G4850" s="430">
        <v>93660</v>
      </c>
      <c r="H4850" s="431" t="s">
        <v>13970</v>
      </c>
      <c r="I4850" s="430" t="s">
        <v>160</v>
      </c>
      <c r="J4850" s="396"/>
      <c r="K4850" s="432">
        <v>50.41</v>
      </c>
      <c r="L4850" s="396" t="s">
        <v>147</v>
      </c>
    </row>
    <row r="4851" spans="1:12">
      <c r="A4851" s="396"/>
      <c r="B4851" s="396"/>
      <c r="C4851" s="396"/>
      <c r="D4851" s="396" t="s">
        <v>144</v>
      </c>
      <c r="E4851" s="397" t="s">
        <v>145</v>
      </c>
      <c r="F4851" s="429" t="s">
        <v>12700</v>
      </c>
      <c r="G4851" s="430">
        <v>93661</v>
      </c>
      <c r="H4851" s="431" t="s">
        <v>13971</v>
      </c>
      <c r="I4851" s="430" t="s">
        <v>160</v>
      </c>
      <c r="J4851" s="396"/>
      <c r="K4851" s="432">
        <v>50.41</v>
      </c>
      <c r="L4851" s="396" t="s">
        <v>147</v>
      </c>
    </row>
    <row r="4852" spans="1:12">
      <c r="A4852" s="396"/>
      <c r="B4852" s="396"/>
      <c r="C4852" s="396"/>
      <c r="D4852" s="396" t="s">
        <v>144</v>
      </c>
      <c r="E4852" s="397" t="s">
        <v>145</v>
      </c>
      <c r="F4852" s="429" t="s">
        <v>12700</v>
      </c>
      <c r="G4852" s="430">
        <v>93662</v>
      </c>
      <c r="H4852" s="431" t="s">
        <v>13972</v>
      </c>
      <c r="I4852" s="430" t="s">
        <v>160</v>
      </c>
      <c r="J4852" s="396"/>
      <c r="K4852" s="432">
        <v>52.05</v>
      </c>
      <c r="L4852" s="396" t="s">
        <v>147</v>
      </c>
    </row>
    <row r="4853" spans="1:12">
      <c r="A4853" s="396"/>
      <c r="B4853" s="396"/>
      <c r="C4853" s="396"/>
      <c r="D4853" s="396" t="s">
        <v>144</v>
      </c>
      <c r="E4853" s="397" t="s">
        <v>145</v>
      </c>
      <c r="F4853" s="429" t="s">
        <v>12700</v>
      </c>
      <c r="G4853" s="430">
        <v>93663</v>
      </c>
      <c r="H4853" s="431" t="s">
        <v>13973</v>
      </c>
      <c r="I4853" s="430" t="s">
        <v>160</v>
      </c>
      <c r="J4853" s="396"/>
      <c r="K4853" s="432">
        <v>53.62</v>
      </c>
      <c r="L4853" s="396" t="s">
        <v>147</v>
      </c>
    </row>
    <row r="4854" spans="1:12">
      <c r="A4854" s="396"/>
      <c r="B4854" s="396"/>
      <c r="C4854" s="396"/>
      <c r="D4854" s="396" t="s">
        <v>144</v>
      </c>
      <c r="E4854" s="397" t="s">
        <v>145</v>
      </c>
      <c r="F4854" s="429" t="s">
        <v>12700</v>
      </c>
      <c r="G4854" s="430">
        <v>93664</v>
      </c>
      <c r="H4854" s="431" t="s">
        <v>13974</v>
      </c>
      <c r="I4854" s="430" t="s">
        <v>160</v>
      </c>
      <c r="J4854" s="396"/>
      <c r="K4854" s="432">
        <v>56.23</v>
      </c>
      <c r="L4854" s="396" t="s">
        <v>147</v>
      </c>
    </row>
    <row r="4855" spans="1:12">
      <c r="A4855" s="396"/>
      <c r="B4855" s="396"/>
      <c r="C4855" s="396"/>
      <c r="D4855" s="396" t="s">
        <v>144</v>
      </c>
      <c r="E4855" s="397" t="s">
        <v>145</v>
      </c>
      <c r="F4855" s="429" t="s">
        <v>12700</v>
      </c>
      <c r="G4855" s="430">
        <v>93665</v>
      </c>
      <c r="H4855" s="431" t="s">
        <v>13975</v>
      </c>
      <c r="I4855" s="430" t="s">
        <v>160</v>
      </c>
      <c r="J4855" s="396"/>
      <c r="K4855" s="432">
        <v>59.49</v>
      </c>
      <c r="L4855" s="396" t="s">
        <v>147</v>
      </c>
    </row>
    <row r="4856" spans="1:12">
      <c r="A4856" s="396"/>
      <c r="B4856" s="396"/>
      <c r="C4856" s="396"/>
      <c r="D4856" s="396" t="s">
        <v>144</v>
      </c>
      <c r="E4856" s="397" t="s">
        <v>145</v>
      </c>
      <c r="F4856" s="429" t="s">
        <v>12700</v>
      </c>
      <c r="G4856" s="430">
        <v>93666</v>
      </c>
      <c r="H4856" s="431" t="s">
        <v>13976</v>
      </c>
      <c r="I4856" s="430" t="s">
        <v>160</v>
      </c>
      <c r="J4856" s="396"/>
      <c r="K4856" s="432">
        <v>64.66</v>
      </c>
      <c r="L4856" s="396" t="s">
        <v>147</v>
      </c>
    </row>
    <row r="4857" spans="1:12">
      <c r="A4857" s="396"/>
      <c r="B4857" s="396"/>
      <c r="C4857" s="396"/>
      <c r="D4857" s="396" t="s">
        <v>144</v>
      </c>
      <c r="E4857" s="397" t="s">
        <v>145</v>
      </c>
      <c r="F4857" s="429" t="s">
        <v>12700</v>
      </c>
      <c r="G4857" s="430">
        <v>93674</v>
      </c>
      <c r="H4857" s="431" t="s">
        <v>13977</v>
      </c>
      <c r="I4857" s="430" t="s">
        <v>160</v>
      </c>
      <c r="J4857" s="396"/>
      <c r="K4857" s="432">
        <v>129.74</v>
      </c>
      <c r="L4857" s="396" t="s">
        <v>147</v>
      </c>
    </row>
    <row r="4858" spans="1:12">
      <c r="A4858" s="396"/>
      <c r="B4858" s="396"/>
      <c r="C4858" s="396"/>
      <c r="D4858" s="396" t="s">
        <v>144</v>
      </c>
      <c r="E4858" s="397" t="s">
        <v>145</v>
      </c>
      <c r="F4858" s="429" t="s">
        <v>12700</v>
      </c>
      <c r="G4858" s="430">
        <v>93675</v>
      </c>
      <c r="H4858" s="431" t="s">
        <v>13978</v>
      </c>
      <c r="I4858" s="430" t="s">
        <v>160</v>
      </c>
      <c r="J4858" s="396"/>
      <c r="K4858" s="432">
        <v>138.46</v>
      </c>
      <c r="L4858" s="396" t="s">
        <v>147</v>
      </c>
    </row>
    <row r="4859" spans="1:12">
      <c r="A4859" s="396"/>
      <c r="B4859" s="396"/>
      <c r="C4859" s="396"/>
      <c r="D4859" s="396" t="s">
        <v>144</v>
      </c>
      <c r="E4859" s="397" t="s">
        <v>145</v>
      </c>
      <c r="F4859" s="429" t="s">
        <v>12700</v>
      </c>
      <c r="G4859" s="430">
        <v>101892</v>
      </c>
      <c r="H4859" s="431" t="s">
        <v>13979</v>
      </c>
      <c r="I4859" s="430" t="s">
        <v>160</v>
      </c>
      <c r="J4859" s="396"/>
      <c r="K4859" s="432">
        <v>63.37</v>
      </c>
      <c r="L4859" s="396" t="s">
        <v>147</v>
      </c>
    </row>
    <row r="4860" spans="1:12">
      <c r="A4860" s="396"/>
      <c r="B4860" s="396"/>
      <c r="C4860" s="396"/>
      <c r="D4860" s="396" t="s">
        <v>144</v>
      </c>
      <c r="E4860" s="397" t="s">
        <v>145</v>
      </c>
      <c r="F4860" s="429" t="s">
        <v>12700</v>
      </c>
      <c r="G4860" s="430">
        <v>93653</v>
      </c>
      <c r="H4860" s="431" t="s">
        <v>13980</v>
      </c>
      <c r="I4860" s="430" t="s">
        <v>160</v>
      </c>
      <c r="J4860" s="396"/>
      <c r="K4860" s="432">
        <v>10.5</v>
      </c>
      <c r="L4860" s="396" t="s">
        <v>147</v>
      </c>
    </row>
    <row r="4861" spans="1:12">
      <c r="A4861" s="396"/>
      <c r="B4861" s="396"/>
      <c r="C4861" s="396"/>
      <c r="D4861" s="396" t="s">
        <v>144</v>
      </c>
      <c r="E4861" s="397" t="s">
        <v>145</v>
      </c>
      <c r="F4861" s="429" t="s">
        <v>12700</v>
      </c>
      <c r="G4861" s="430">
        <v>93654</v>
      </c>
      <c r="H4861" s="431" t="s">
        <v>13981</v>
      </c>
      <c r="I4861" s="430" t="s">
        <v>160</v>
      </c>
      <c r="J4861" s="396"/>
      <c r="K4861" s="432">
        <v>10.5</v>
      </c>
      <c r="L4861" s="396" t="s">
        <v>147</v>
      </c>
    </row>
    <row r="4862" spans="1:12">
      <c r="A4862" s="396"/>
      <c r="B4862" s="396"/>
      <c r="C4862" s="396"/>
      <c r="D4862" s="396" t="s">
        <v>2326</v>
      </c>
      <c r="E4862" s="397" t="s">
        <v>145</v>
      </c>
      <c r="F4862" s="429" t="s">
        <v>13277</v>
      </c>
      <c r="G4862" s="430">
        <v>93655</v>
      </c>
      <c r="H4862" s="431" t="s">
        <v>13982</v>
      </c>
      <c r="I4862" s="430" t="s">
        <v>160</v>
      </c>
      <c r="J4862" s="396"/>
      <c r="K4862" s="432">
        <v>11.32</v>
      </c>
      <c r="L4862" s="396" t="s">
        <v>147</v>
      </c>
    </row>
    <row r="4863" spans="1:12">
      <c r="A4863" s="396"/>
      <c r="B4863" s="396"/>
      <c r="C4863" s="396"/>
      <c r="D4863" s="396" t="s">
        <v>4190</v>
      </c>
      <c r="E4863" s="397" t="s">
        <v>145</v>
      </c>
      <c r="F4863" s="429" t="s">
        <v>12688</v>
      </c>
      <c r="G4863" s="430">
        <v>93656</v>
      </c>
      <c r="H4863" s="431" t="s">
        <v>13983</v>
      </c>
      <c r="I4863" s="430" t="s">
        <v>160</v>
      </c>
      <c r="J4863" s="396"/>
      <c r="K4863" s="432">
        <v>12.1</v>
      </c>
      <c r="L4863" s="396" t="s">
        <v>147</v>
      </c>
    </row>
    <row r="4864" spans="1:12">
      <c r="A4864" s="396"/>
      <c r="B4864" s="396"/>
      <c r="C4864" s="396"/>
      <c r="D4864" s="396" t="s">
        <v>4190</v>
      </c>
      <c r="E4864" s="397" t="s">
        <v>145</v>
      </c>
      <c r="F4864" s="429" t="s">
        <v>12688</v>
      </c>
      <c r="G4864" s="430">
        <v>93657</v>
      </c>
      <c r="H4864" s="431" t="s">
        <v>13984</v>
      </c>
      <c r="I4864" s="430" t="s">
        <v>160</v>
      </c>
      <c r="J4864" s="396"/>
      <c r="K4864" s="432">
        <v>13.46</v>
      </c>
      <c r="L4864" s="396" t="s">
        <v>147</v>
      </c>
    </row>
    <row r="4865" spans="1:12">
      <c r="A4865" s="396"/>
      <c r="B4865" s="396"/>
      <c r="C4865" s="396"/>
      <c r="D4865" s="396" t="s">
        <v>4190</v>
      </c>
      <c r="E4865" s="397" t="s">
        <v>145</v>
      </c>
      <c r="F4865" s="429" t="s">
        <v>12688</v>
      </c>
      <c r="G4865" s="430">
        <v>93658</v>
      </c>
      <c r="H4865" s="431" t="s">
        <v>13985</v>
      </c>
      <c r="I4865" s="430" t="s">
        <v>160</v>
      </c>
      <c r="J4865" s="396"/>
      <c r="K4865" s="432">
        <v>19.2</v>
      </c>
      <c r="L4865" s="396" t="s">
        <v>147</v>
      </c>
    </row>
    <row r="4866" spans="1:12">
      <c r="A4866" s="396"/>
      <c r="B4866" s="396"/>
      <c r="C4866" s="396"/>
      <c r="D4866" s="396" t="s">
        <v>4190</v>
      </c>
      <c r="E4866" s="397" t="s">
        <v>145</v>
      </c>
      <c r="F4866" s="429" t="s">
        <v>12688</v>
      </c>
      <c r="G4866" s="430">
        <v>93659</v>
      </c>
      <c r="H4866" s="431" t="s">
        <v>13986</v>
      </c>
      <c r="I4866" s="430" t="s">
        <v>160</v>
      </c>
      <c r="J4866" s="396"/>
      <c r="K4866" s="432">
        <v>21.78</v>
      </c>
      <c r="L4866" s="396" t="s">
        <v>147</v>
      </c>
    </row>
    <row r="4867" spans="1:12">
      <c r="A4867" s="396"/>
      <c r="B4867" s="396"/>
      <c r="C4867" s="396"/>
      <c r="D4867" s="396" t="s">
        <v>4190</v>
      </c>
      <c r="E4867" s="397" t="s">
        <v>145</v>
      </c>
      <c r="F4867" s="429" t="s">
        <v>12688</v>
      </c>
      <c r="G4867" s="430">
        <v>101890</v>
      </c>
      <c r="H4867" s="431" t="s">
        <v>13987</v>
      </c>
      <c r="I4867" s="430" t="s">
        <v>160</v>
      </c>
      <c r="J4867" s="396"/>
      <c r="K4867" s="432">
        <v>13.65</v>
      </c>
      <c r="L4867" s="396" t="s">
        <v>147</v>
      </c>
    </row>
    <row r="4868" spans="1:12">
      <c r="A4868" s="396"/>
      <c r="B4868" s="396"/>
      <c r="C4868" s="396"/>
      <c r="D4868" s="396" t="s">
        <v>4190</v>
      </c>
      <c r="E4868" s="397" t="s">
        <v>145</v>
      </c>
      <c r="F4868" s="429" t="s">
        <v>12688</v>
      </c>
      <c r="G4868" s="430">
        <v>101891</v>
      </c>
      <c r="H4868" s="431" t="s">
        <v>13988</v>
      </c>
      <c r="I4868" s="430" t="s">
        <v>160</v>
      </c>
      <c r="J4868" s="396"/>
      <c r="K4868" s="432">
        <v>24.63</v>
      </c>
      <c r="L4868" s="396" t="s">
        <v>147</v>
      </c>
    </row>
    <row r="4869" spans="1:12">
      <c r="A4869" s="396"/>
      <c r="B4869" s="396"/>
      <c r="C4869" s="396"/>
      <c r="D4869" s="396" t="s">
        <v>2326</v>
      </c>
      <c r="E4869" s="397" t="s">
        <v>145</v>
      </c>
      <c r="F4869" s="429" t="s">
        <v>13277</v>
      </c>
      <c r="G4869" s="430">
        <v>101895</v>
      </c>
      <c r="H4869" s="431" t="s">
        <v>13989</v>
      </c>
      <c r="I4869" s="430" t="s">
        <v>160</v>
      </c>
      <c r="J4869" s="396"/>
      <c r="K4869" s="432">
        <v>374.06</v>
      </c>
      <c r="L4869" s="396" t="s">
        <v>147</v>
      </c>
    </row>
    <row r="4870" spans="1:12">
      <c r="A4870" s="396"/>
      <c r="B4870" s="396"/>
      <c r="C4870" s="396"/>
      <c r="D4870" s="396" t="s">
        <v>4190</v>
      </c>
      <c r="E4870" s="397" t="s">
        <v>145</v>
      </c>
      <c r="F4870" s="429" t="s">
        <v>12688</v>
      </c>
      <c r="G4870" s="430">
        <v>101896</v>
      </c>
      <c r="H4870" s="431" t="s">
        <v>13990</v>
      </c>
      <c r="I4870" s="430" t="s">
        <v>160</v>
      </c>
      <c r="J4870" s="396"/>
      <c r="K4870" s="432">
        <v>561.52</v>
      </c>
      <c r="L4870" s="396" t="s">
        <v>147</v>
      </c>
    </row>
    <row r="4871" spans="1:12">
      <c r="A4871" s="396"/>
      <c r="B4871" s="396"/>
      <c r="C4871" s="396"/>
      <c r="D4871" s="396" t="s">
        <v>4190</v>
      </c>
      <c r="E4871" s="397" t="s">
        <v>145</v>
      </c>
      <c r="F4871" s="429" t="s">
        <v>12688</v>
      </c>
      <c r="G4871" s="430">
        <v>101897</v>
      </c>
      <c r="H4871" s="431" t="s">
        <v>13991</v>
      </c>
      <c r="I4871" s="430" t="s">
        <v>160</v>
      </c>
      <c r="J4871" s="396"/>
      <c r="K4871" s="432">
        <v>895.85</v>
      </c>
      <c r="L4871" s="396" t="s">
        <v>147</v>
      </c>
    </row>
    <row r="4872" spans="1:12">
      <c r="A4872" s="396"/>
      <c r="B4872" s="396"/>
      <c r="C4872" s="396"/>
      <c r="D4872" s="396" t="s">
        <v>4190</v>
      </c>
      <c r="E4872" s="397" t="s">
        <v>145</v>
      </c>
      <c r="F4872" s="429" t="s">
        <v>12688</v>
      </c>
      <c r="G4872" s="430">
        <v>101898</v>
      </c>
      <c r="H4872" s="431" t="s">
        <v>13992</v>
      </c>
      <c r="I4872" s="430" t="s">
        <v>160</v>
      </c>
      <c r="J4872" s="396"/>
      <c r="K4872" s="432">
        <v>1196.3900000000001</v>
      </c>
      <c r="L4872" s="396" t="s">
        <v>147</v>
      </c>
    </row>
    <row r="4873" spans="1:12">
      <c r="A4873" s="396"/>
      <c r="B4873" s="396"/>
      <c r="C4873" s="396"/>
      <c r="D4873" s="396" t="s">
        <v>4190</v>
      </c>
      <c r="E4873" s="397" t="s">
        <v>145</v>
      </c>
      <c r="F4873" s="429" t="s">
        <v>12688</v>
      </c>
      <c r="G4873" s="430">
        <v>101899</v>
      </c>
      <c r="H4873" s="431" t="s">
        <v>13993</v>
      </c>
      <c r="I4873" s="430" t="s">
        <v>160</v>
      </c>
      <c r="J4873" s="396"/>
      <c r="K4873" s="432">
        <v>1911.26</v>
      </c>
      <c r="L4873" s="396" t="s">
        <v>147</v>
      </c>
    </row>
    <row r="4874" spans="1:12">
      <c r="A4874" s="396"/>
      <c r="B4874" s="396"/>
      <c r="C4874" s="396"/>
      <c r="D4874" s="396" t="s">
        <v>4190</v>
      </c>
      <c r="E4874" s="397" t="s">
        <v>145</v>
      </c>
      <c r="F4874" s="429" t="s">
        <v>12688</v>
      </c>
      <c r="G4874" s="430">
        <v>93676</v>
      </c>
      <c r="H4874" s="431" t="s">
        <v>13994</v>
      </c>
      <c r="I4874" s="430" t="s">
        <v>160</v>
      </c>
      <c r="J4874" s="396"/>
      <c r="K4874" s="432">
        <v>155.13</v>
      </c>
      <c r="L4874" s="396" t="s">
        <v>147</v>
      </c>
    </row>
    <row r="4875" spans="1:12">
      <c r="A4875" s="396"/>
      <c r="B4875" s="396"/>
      <c r="C4875" s="396"/>
      <c r="D4875" s="396" t="s">
        <v>4190</v>
      </c>
      <c r="E4875" s="397" t="s">
        <v>145</v>
      </c>
      <c r="F4875" s="429" t="s">
        <v>12688</v>
      </c>
      <c r="G4875" s="430">
        <v>97711</v>
      </c>
      <c r="H4875" s="431" t="s">
        <v>13995</v>
      </c>
      <c r="I4875" s="430" t="s">
        <v>160</v>
      </c>
      <c r="J4875" s="396"/>
      <c r="K4875" s="432">
        <v>168.35</v>
      </c>
      <c r="L4875" s="396" t="s">
        <v>147</v>
      </c>
    </row>
    <row r="4876" spans="1:12">
      <c r="A4876" s="396"/>
      <c r="B4876" s="396"/>
      <c r="C4876" s="396"/>
      <c r="D4876" s="396" t="s">
        <v>4190</v>
      </c>
      <c r="E4876" s="397" t="s">
        <v>145</v>
      </c>
      <c r="F4876" s="429" t="s">
        <v>12688</v>
      </c>
      <c r="G4876" s="430">
        <v>106020</v>
      </c>
      <c r="H4876" s="431" t="s">
        <v>13996</v>
      </c>
      <c r="I4876" s="430" t="s">
        <v>160</v>
      </c>
      <c r="J4876" s="396"/>
      <c r="K4876" s="432">
        <v>96.37</v>
      </c>
      <c r="L4876" s="396" t="s">
        <v>147</v>
      </c>
    </row>
    <row r="4877" spans="1:12">
      <c r="A4877" s="396"/>
      <c r="B4877" s="396"/>
      <c r="C4877" s="396"/>
      <c r="D4877" s="396" t="s">
        <v>2326</v>
      </c>
      <c r="E4877" s="397" t="s">
        <v>145</v>
      </c>
      <c r="F4877" s="429" t="s">
        <v>13277</v>
      </c>
      <c r="G4877" s="430">
        <v>106031</v>
      </c>
      <c r="H4877" s="431" t="s">
        <v>13997</v>
      </c>
      <c r="I4877" s="430" t="s">
        <v>160</v>
      </c>
      <c r="J4877" s="396"/>
      <c r="K4877" s="432">
        <v>0</v>
      </c>
      <c r="L4877" s="396" t="s">
        <v>147</v>
      </c>
    </row>
    <row r="4878" spans="1:12">
      <c r="A4878" s="396"/>
      <c r="B4878" s="396"/>
      <c r="C4878" s="396"/>
      <c r="D4878" s="396" t="s">
        <v>4190</v>
      </c>
      <c r="E4878" s="397" t="s">
        <v>145</v>
      </c>
      <c r="F4878" s="429" t="s">
        <v>12688</v>
      </c>
      <c r="G4878" s="430">
        <v>93667</v>
      </c>
      <c r="H4878" s="431" t="s">
        <v>13998</v>
      </c>
      <c r="I4878" s="430" t="s">
        <v>160</v>
      </c>
      <c r="J4878" s="396"/>
      <c r="K4878" s="432">
        <v>63.22</v>
      </c>
      <c r="L4878" s="396" t="s">
        <v>147</v>
      </c>
    </row>
    <row r="4879" spans="1:12">
      <c r="A4879" s="396"/>
      <c r="B4879" s="396"/>
      <c r="C4879" s="396"/>
      <c r="D4879" s="396" t="s">
        <v>4190</v>
      </c>
      <c r="E4879" s="397" t="s">
        <v>145</v>
      </c>
      <c r="F4879" s="429" t="s">
        <v>12688</v>
      </c>
      <c r="G4879" s="430">
        <v>93668</v>
      </c>
      <c r="H4879" s="431" t="s">
        <v>13999</v>
      </c>
      <c r="I4879" s="430" t="s">
        <v>160</v>
      </c>
      <c r="J4879" s="396"/>
      <c r="K4879" s="432">
        <v>63.22</v>
      </c>
      <c r="L4879" s="396" t="s">
        <v>147</v>
      </c>
    </row>
    <row r="4880" spans="1:12">
      <c r="A4880" s="396"/>
      <c r="B4880" s="396"/>
      <c r="C4880" s="396"/>
      <c r="D4880" s="396" t="s">
        <v>4190</v>
      </c>
      <c r="E4880" s="397" t="s">
        <v>145</v>
      </c>
      <c r="F4880" s="429" t="s">
        <v>12688</v>
      </c>
      <c r="G4880" s="430">
        <v>93669</v>
      </c>
      <c r="H4880" s="431" t="s">
        <v>14000</v>
      </c>
      <c r="I4880" s="430" t="s">
        <v>160</v>
      </c>
      <c r="J4880" s="396"/>
      <c r="K4880" s="432">
        <v>65.69</v>
      </c>
      <c r="L4880" s="396" t="s">
        <v>147</v>
      </c>
    </row>
    <row r="4881" spans="1:12">
      <c r="A4881" s="396"/>
      <c r="B4881" s="396"/>
      <c r="C4881" s="396"/>
      <c r="D4881" s="396" t="s">
        <v>4190</v>
      </c>
      <c r="E4881" s="397" t="s">
        <v>145</v>
      </c>
      <c r="F4881" s="429" t="s">
        <v>12688</v>
      </c>
      <c r="G4881" s="430">
        <v>93670</v>
      </c>
      <c r="H4881" s="431" t="s">
        <v>14001</v>
      </c>
      <c r="I4881" s="430" t="s">
        <v>160</v>
      </c>
      <c r="J4881" s="396"/>
      <c r="K4881" s="432">
        <v>68.03</v>
      </c>
      <c r="L4881" s="396" t="s">
        <v>147</v>
      </c>
    </row>
    <row r="4882" spans="1:12">
      <c r="A4882" s="396"/>
      <c r="B4882" s="396"/>
      <c r="C4882" s="396"/>
      <c r="D4882" s="396" t="s">
        <v>4190</v>
      </c>
      <c r="E4882" s="397" t="s">
        <v>145</v>
      </c>
      <c r="F4882" s="429" t="s">
        <v>12688</v>
      </c>
      <c r="G4882" s="430">
        <v>93671</v>
      </c>
      <c r="H4882" s="431" t="s">
        <v>14002</v>
      </c>
      <c r="I4882" s="430" t="s">
        <v>160</v>
      </c>
      <c r="J4882" s="396"/>
      <c r="K4882" s="432">
        <v>71.95</v>
      </c>
      <c r="L4882" s="396" t="s">
        <v>147</v>
      </c>
    </row>
    <row r="4883" spans="1:12">
      <c r="A4883" s="396"/>
      <c r="B4883" s="396"/>
      <c r="C4883" s="396"/>
      <c r="D4883" s="396" t="s">
        <v>4190</v>
      </c>
      <c r="E4883" s="397" t="s">
        <v>145</v>
      </c>
      <c r="F4883" s="429" t="s">
        <v>12688</v>
      </c>
      <c r="G4883" s="430">
        <v>93672</v>
      </c>
      <c r="H4883" s="431" t="s">
        <v>14003</v>
      </c>
      <c r="I4883" s="430" t="s">
        <v>160</v>
      </c>
      <c r="J4883" s="396"/>
      <c r="K4883" s="432">
        <v>77.87</v>
      </c>
      <c r="L4883" s="396" t="s">
        <v>147</v>
      </c>
    </row>
    <row r="4884" spans="1:12">
      <c r="A4884" s="396"/>
      <c r="B4884" s="396"/>
      <c r="C4884" s="396"/>
      <c r="D4884" s="396" t="s">
        <v>4190</v>
      </c>
      <c r="E4884" s="397" t="s">
        <v>145</v>
      </c>
      <c r="F4884" s="429" t="s">
        <v>12688</v>
      </c>
      <c r="G4884" s="430">
        <v>93673</v>
      </c>
      <c r="H4884" s="431" t="s">
        <v>14004</v>
      </c>
      <c r="I4884" s="430" t="s">
        <v>160</v>
      </c>
      <c r="J4884" s="396"/>
      <c r="K4884" s="432">
        <v>85.62</v>
      </c>
      <c r="L4884" s="396" t="s">
        <v>147</v>
      </c>
    </row>
    <row r="4885" spans="1:12">
      <c r="A4885" s="396"/>
      <c r="B4885" s="396"/>
      <c r="C4885" s="396"/>
      <c r="D4885" s="396" t="s">
        <v>2326</v>
      </c>
      <c r="E4885" s="397" t="s">
        <v>145</v>
      </c>
      <c r="F4885" s="429" t="s">
        <v>13275</v>
      </c>
      <c r="G4885" s="430">
        <v>101893</v>
      </c>
      <c r="H4885" s="431" t="s">
        <v>14005</v>
      </c>
      <c r="I4885" s="430" t="s">
        <v>160</v>
      </c>
      <c r="J4885" s="396"/>
      <c r="K4885" s="432">
        <v>81.19</v>
      </c>
      <c r="L4885" s="396" t="s">
        <v>147</v>
      </c>
    </row>
    <row r="4886" spans="1:12">
      <c r="A4886" s="396"/>
      <c r="B4886" s="396"/>
      <c r="C4886" s="396"/>
      <c r="D4886" s="396" t="s">
        <v>2326</v>
      </c>
      <c r="E4886" s="397" t="s">
        <v>145</v>
      </c>
      <c r="F4886" s="429" t="s">
        <v>13275</v>
      </c>
      <c r="G4886" s="430">
        <v>101894</v>
      </c>
      <c r="H4886" s="431" t="s">
        <v>14006</v>
      </c>
      <c r="I4886" s="430" t="s">
        <v>160</v>
      </c>
      <c r="J4886" s="396"/>
      <c r="K4886" s="432">
        <v>138.15</v>
      </c>
      <c r="L4886" s="396" t="s">
        <v>147</v>
      </c>
    </row>
    <row r="4887" spans="1:12">
      <c r="A4887" s="396"/>
      <c r="B4887" s="396"/>
      <c r="C4887" s="396"/>
      <c r="D4887" s="396" t="s">
        <v>2326</v>
      </c>
      <c r="E4887" s="397" t="s">
        <v>145</v>
      </c>
      <c r="F4887" s="429" t="s">
        <v>13275</v>
      </c>
      <c r="G4887" s="430">
        <v>106027</v>
      </c>
      <c r="H4887" s="431" t="s">
        <v>14007</v>
      </c>
      <c r="I4887" s="430" t="s">
        <v>160</v>
      </c>
      <c r="J4887" s="396"/>
      <c r="K4887" s="432">
        <v>66.56</v>
      </c>
      <c r="L4887" s="396" t="s">
        <v>147</v>
      </c>
    </row>
    <row r="4888" spans="1:12">
      <c r="A4888" s="396"/>
      <c r="B4888" s="396"/>
      <c r="C4888" s="396"/>
      <c r="D4888" s="396" t="s">
        <v>4435</v>
      </c>
      <c r="E4888" s="397" t="s">
        <v>145</v>
      </c>
      <c r="F4888" s="429" t="s">
        <v>12976</v>
      </c>
      <c r="G4888" s="430">
        <v>106028</v>
      </c>
      <c r="H4888" s="431" t="s">
        <v>14008</v>
      </c>
      <c r="I4888" s="430" t="s">
        <v>160</v>
      </c>
      <c r="J4888" s="396"/>
      <c r="K4888" s="432">
        <v>0</v>
      </c>
      <c r="L4888" s="396" t="s">
        <v>147</v>
      </c>
    </row>
    <row r="4889" spans="1:12">
      <c r="A4889" s="396"/>
      <c r="B4889" s="396"/>
      <c r="C4889" s="396"/>
      <c r="D4889" s="396" t="s">
        <v>4500</v>
      </c>
      <c r="E4889" s="397" t="s">
        <v>145</v>
      </c>
      <c r="F4889" s="429" t="s">
        <v>12976</v>
      </c>
      <c r="G4889" s="430">
        <v>106029</v>
      </c>
      <c r="H4889" s="431" t="s">
        <v>14009</v>
      </c>
      <c r="I4889" s="430" t="s">
        <v>160</v>
      </c>
      <c r="J4889" s="396"/>
      <c r="K4889" s="432">
        <v>0</v>
      </c>
      <c r="L4889" s="396" t="s">
        <v>147</v>
      </c>
    </row>
    <row r="4890" spans="1:12">
      <c r="A4890" s="396"/>
      <c r="B4890" s="396"/>
      <c r="C4890" s="396"/>
      <c r="D4890" s="396" t="s">
        <v>1856</v>
      </c>
      <c r="E4890" s="397" t="s">
        <v>145</v>
      </c>
      <c r="F4890" s="429" t="s">
        <v>13086</v>
      </c>
      <c r="G4890" s="430">
        <v>97421</v>
      </c>
      <c r="H4890" s="431" t="s">
        <v>14010</v>
      </c>
      <c r="I4890" s="430" t="s">
        <v>160</v>
      </c>
      <c r="J4890" s="396"/>
      <c r="K4890" s="432">
        <v>0</v>
      </c>
      <c r="L4890" s="396" t="s">
        <v>147</v>
      </c>
    </row>
    <row r="4891" spans="1:12">
      <c r="A4891" s="396"/>
      <c r="B4891" s="396"/>
      <c r="C4891" s="396"/>
      <c r="D4891" s="396" t="s">
        <v>1856</v>
      </c>
      <c r="E4891" s="397" t="s">
        <v>145</v>
      </c>
      <c r="F4891" s="429" t="s">
        <v>13086</v>
      </c>
      <c r="G4891" s="430">
        <v>97373</v>
      </c>
      <c r="H4891" s="431" t="s">
        <v>14011</v>
      </c>
      <c r="I4891" s="430" t="s">
        <v>146</v>
      </c>
      <c r="J4891" s="396"/>
      <c r="K4891" s="432">
        <v>0</v>
      </c>
      <c r="L4891" s="396" t="s">
        <v>147</v>
      </c>
    </row>
    <row r="4892" spans="1:12">
      <c r="A4892" s="396"/>
      <c r="B4892" s="396"/>
      <c r="C4892" s="396"/>
      <c r="D4892" s="396" t="s">
        <v>2326</v>
      </c>
      <c r="E4892" s="397" t="s">
        <v>145</v>
      </c>
      <c r="F4892" s="429" t="s">
        <v>13086</v>
      </c>
      <c r="G4892" s="430">
        <v>97374</v>
      </c>
      <c r="H4892" s="431" t="s">
        <v>14012</v>
      </c>
      <c r="I4892" s="430" t="s">
        <v>146</v>
      </c>
      <c r="J4892" s="396"/>
      <c r="K4892" s="432">
        <v>0</v>
      </c>
      <c r="L4892" s="396" t="s">
        <v>147</v>
      </c>
    </row>
    <row r="4893" spans="1:12">
      <c r="A4893" s="396"/>
      <c r="B4893" s="396"/>
      <c r="C4893" s="396"/>
      <c r="D4893" s="396" t="s">
        <v>2326</v>
      </c>
      <c r="E4893" s="397" t="s">
        <v>145</v>
      </c>
      <c r="F4893" s="429" t="s">
        <v>13086</v>
      </c>
      <c r="G4893" s="430">
        <v>97375</v>
      </c>
      <c r="H4893" s="431" t="s">
        <v>14013</v>
      </c>
      <c r="I4893" s="430" t="s">
        <v>146</v>
      </c>
      <c r="J4893" s="396"/>
      <c r="K4893" s="432">
        <v>0</v>
      </c>
      <c r="L4893" s="396" t="s">
        <v>147</v>
      </c>
    </row>
    <row r="4894" spans="1:12">
      <c r="A4894" s="396"/>
      <c r="B4894" s="396"/>
      <c r="C4894" s="396"/>
      <c r="D4894" s="396" t="s">
        <v>4500</v>
      </c>
      <c r="E4894" s="397" t="s">
        <v>145</v>
      </c>
      <c r="F4894" s="429" t="s">
        <v>12976</v>
      </c>
      <c r="G4894" s="430">
        <v>97376</v>
      </c>
      <c r="H4894" s="431" t="s">
        <v>14014</v>
      </c>
      <c r="I4894" s="430" t="s">
        <v>146</v>
      </c>
      <c r="J4894" s="396"/>
      <c r="K4894" s="432">
        <v>0</v>
      </c>
      <c r="L4894" s="396" t="s">
        <v>147</v>
      </c>
    </row>
    <row r="4895" spans="1:12">
      <c r="A4895" s="396"/>
      <c r="B4895" s="396"/>
      <c r="C4895" s="396"/>
      <c r="D4895" s="396" t="s">
        <v>4500</v>
      </c>
      <c r="E4895" s="397" t="s">
        <v>145</v>
      </c>
      <c r="F4895" s="429" t="s">
        <v>12976</v>
      </c>
      <c r="G4895" s="430">
        <v>97377</v>
      </c>
      <c r="H4895" s="431" t="s">
        <v>14015</v>
      </c>
      <c r="I4895" s="430" t="s">
        <v>146</v>
      </c>
      <c r="J4895" s="396"/>
      <c r="K4895" s="432">
        <v>0</v>
      </c>
      <c r="L4895" s="396" t="s">
        <v>147</v>
      </c>
    </row>
    <row r="4896" spans="1:12">
      <c r="A4896" s="396"/>
      <c r="B4896" s="396"/>
      <c r="C4896" s="396"/>
      <c r="D4896" s="396" t="s">
        <v>2326</v>
      </c>
      <c r="E4896" s="397" t="s">
        <v>145</v>
      </c>
      <c r="F4896" s="429" t="s">
        <v>13086</v>
      </c>
      <c r="G4896" s="430">
        <v>97368</v>
      </c>
      <c r="H4896" s="431" t="s">
        <v>14016</v>
      </c>
      <c r="I4896" s="430" t="s">
        <v>146</v>
      </c>
      <c r="J4896" s="396"/>
      <c r="K4896" s="432">
        <v>0</v>
      </c>
      <c r="L4896" s="396" t="s">
        <v>147</v>
      </c>
    </row>
    <row r="4897" spans="1:12">
      <c r="A4897" s="396"/>
      <c r="B4897" s="396"/>
      <c r="C4897" s="396"/>
      <c r="D4897" s="396" t="s">
        <v>2326</v>
      </c>
      <c r="E4897" s="397" t="s">
        <v>145</v>
      </c>
      <c r="F4897" s="429" t="s">
        <v>13086</v>
      </c>
      <c r="G4897" s="430">
        <v>97369</v>
      </c>
      <c r="H4897" s="431" t="s">
        <v>14017</v>
      </c>
      <c r="I4897" s="430" t="s">
        <v>146</v>
      </c>
      <c r="J4897" s="396"/>
      <c r="K4897" s="432">
        <v>0</v>
      </c>
      <c r="L4897" s="396" t="s">
        <v>147</v>
      </c>
    </row>
    <row r="4898" spans="1:12">
      <c r="A4898" s="396"/>
      <c r="B4898" s="396"/>
      <c r="C4898" s="396"/>
      <c r="D4898" s="396" t="s">
        <v>2326</v>
      </c>
      <c r="E4898" s="397" t="s">
        <v>145</v>
      </c>
      <c r="F4898" s="429" t="s">
        <v>13086</v>
      </c>
      <c r="G4898" s="430">
        <v>97370</v>
      </c>
      <c r="H4898" s="431" t="s">
        <v>14018</v>
      </c>
      <c r="I4898" s="430" t="s">
        <v>146</v>
      </c>
      <c r="J4898" s="396"/>
      <c r="K4898" s="432">
        <v>0</v>
      </c>
      <c r="L4898" s="396" t="s">
        <v>147</v>
      </c>
    </row>
    <row r="4899" spans="1:12">
      <c r="A4899" s="396"/>
      <c r="B4899" s="396"/>
      <c r="C4899" s="396"/>
      <c r="D4899" s="396" t="s">
        <v>2326</v>
      </c>
      <c r="E4899" s="397" t="s">
        <v>145</v>
      </c>
      <c r="F4899" s="429" t="s">
        <v>13086</v>
      </c>
      <c r="G4899" s="430">
        <v>97371</v>
      </c>
      <c r="H4899" s="431" t="s">
        <v>14019</v>
      </c>
      <c r="I4899" s="430" t="s">
        <v>146</v>
      </c>
      <c r="J4899" s="396"/>
      <c r="K4899" s="432">
        <v>0</v>
      </c>
      <c r="L4899" s="396" t="s">
        <v>147</v>
      </c>
    </row>
    <row r="4900" spans="1:12">
      <c r="A4900" s="396"/>
      <c r="B4900" s="396"/>
      <c r="C4900" s="396"/>
      <c r="D4900" s="396" t="s">
        <v>4435</v>
      </c>
      <c r="E4900" s="397" t="s">
        <v>145</v>
      </c>
      <c r="F4900" s="429" t="s">
        <v>12976</v>
      </c>
      <c r="G4900" s="430">
        <v>97372</v>
      </c>
      <c r="H4900" s="431" t="s">
        <v>14020</v>
      </c>
      <c r="I4900" s="430" t="s">
        <v>146</v>
      </c>
      <c r="J4900" s="396"/>
      <c r="K4900" s="432">
        <v>0</v>
      </c>
      <c r="L4900" s="396" t="s">
        <v>147</v>
      </c>
    </row>
    <row r="4901" spans="1:12">
      <c r="A4901" s="396"/>
      <c r="B4901" s="396"/>
      <c r="C4901" s="396"/>
      <c r="D4901" s="396" t="s">
        <v>4500</v>
      </c>
      <c r="E4901" s="397" t="s">
        <v>145</v>
      </c>
      <c r="F4901" s="429" t="s">
        <v>12976</v>
      </c>
      <c r="G4901" s="430">
        <v>101875</v>
      </c>
      <c r="H4901" s="431" t="s">
        <v>14021</v>
      </c>
      <c r="I4901" s="430" t="s">
        <v>160</v>
      </c>
      <c r="J4901" s="396"/>
      <c r="K4901" s="432">
        <v>424.4</v>
      </c>
      <c r="L4901" s="396" t="s">
        <v>147</v>
      </c>
    </row>
    <row r="4902" spans="1:12">
      <c r="A4902" s="396"/>
      <c r="B4902" s="396"/>
      <c r="C4902" s="396"/>
      <c r="D4902" s="396" t="s">
        <v>2326</v>
      </c>
      <c r="E4902" s="397" t="s">
        <v>145</v>
      </c>
      <c r="F4902" s="429" t="s">
        <v>13086</v>
      </c>
      <c r="G4902" s="430">
        <v>101883</v>
      </c>
      <c r="H4902" s="431" t="s">
        <v>14022</v>
      </c>
      <c r="I4902" s="430" t="s">
        <v>160</v>
      </c>
      <c r="J4902" s="396"/>
      <c r="K4902" s="432">
        <v>575.15</v>
      </c>
      <c r="L4902" s="396" t="s">
        <v>147</v>
      </c>
    </row>
    <row r="4903" spans="1:12">
      <c r="A4903" s="396"/>
      <c r="B4903" s="396"/>
      <c r="C4903" s="396"/>
      <c r="D4903" s="396" t="s">
        <v>2326</v>
      </c>
      <c r="E4903" s="397" t="s">
        <v>145</v>
      </c>
      <c r="F4903" s="429" t="s">
        <v>13086</v>
      </c>
      <c r="G4903" s="430">
        <v>101879</v>
      </c>
      <c r="H4903" s="431" t="s">
        <v>14023</v>
      </c>
      <c r="I4903" s="430" t="s">
        <v>160</v>
      </c>
      <c r="J4903" s="396"/>
      <c r="K4903" s="432">
        <v>600.99</v>
      </c>
      <c r="L4903" s="396" t="s">
        <v>147</v>
      </c>
    </row>
    <row r="4904" spans="1:12">
      <c r="A4904" s="396"/>
      <c r="B4904" s="396"/>
      <c r="C4904" s="396"/>
      <c r="D4904" s="396" t="s">
        <v>2326</v>
      </c>
      <c r="E4904" s="397" t="s">
        <v>145</v>
      </c>
      <c r="F4904" s="429" t="s">
        <v>13086</v>
      </c>
      <c r="G4904" s="430">
        <v>106021</v>
      </c>
      <c r="H4904" s="431" t="s">
        <v>14024</v>
      </c>
      <c r="I4904" s="430" t="s">
        <v>160</v>
      </c>
      <c r="J4904" s="396"/>
      <c r="K4904" s="432">
        <v>0</v>
      </c>
      <c r="L4904" s="396" t="s">
        <v>147</v>
      </c>
    </row>
    <row r="4905" spans="1:12">
      <c r="A4905" s="396"/>
      <c r="B4905" s="396"/>
      <c r="C4905" s="396"/>
      <c r="D4905" s="396" t="s">
        <v>2326</v>
      </c>
      <c r="E4905" s="397" t="s">
        <v>145</v>
      </c>
      <c r="F4905" s="429" t="s">
        <v>13086</v>
      </c>
      <c r="G4905" s="430">
        <v>101880</v>
      </c>
      <c r="H4905" s="431" t="s">
        <v>14025</v>
      </c>
      <c r="I4905" s="430" t="s">
        <v>160</v>
      </c>
      <c r="J4905" s="396"/>
      <c r="K4905" s="432">
        <v>697.47</v>
      </c>
      <c r="L4905" s="396" t="s">
        <v>147</v>
      </c>
    </row>
    <row r="4906" spans="1:12">
      <c r="A4906" s="396"/>
      <c r="B4906" s="396"/>
      <c r="C4906" s="396"/>
      <c r="D4906" s="396" t="s">
        <v>4500</v>
      </c>
      <c r="E4906" s="397" t="s">
        <v>145</v>
      </c>
      <c r="F4906" s="429" t="s">
        <v>12976</v>
      </c>
      <c r="G4906" s="430">
        <v>101882</v>
      </c>
      <c r="H4906" s="431" t="s">
        <v>14026</v>
      </c>
      <c r="I4906" s="430" t="s">
        <v>160</v>
      </c>
      <c r="J4906" s="396"/>
      <c r="K4906" s="432">
        <v>1353.72</v>
      </c>
      <c r="L4906" s="396" t="s">
        <v>147</v>
      </c>
    </row>
    <row r="4907" spans="1:12">
      <c r="A4907" s="396"/>
      <c r="B4907" s="396"/>
      <c r="C4907" s="396"/>
      <c r="D4907" s="396" t="s">
        <v>4500</v>
      </c>
      <c r="E4907" s="397" t="s">
        <v>145</v>
      </c>
      <c r="F4907" s="429" t="s">
        <v>12976</v>
      </c>
      <c r="G4907" s="430">
        <v>106022</v>
      </c>
      <c r="H4907" s="431" t="s">
        <v>14027</v>
      </c>
      <c r="I4907" s="430" t="s">
        <v>160</v>
      </c>
      <c r="J4907" s="396"/>
      <c r="K4907" s="432">
        <v>0</v>
      </c>
      <c r="L4907" s="396" t="s">
        <v>147</v>
      </c>
    </row>
    <row r="4908" spans="1:12">
      <c r="A4908" s="396"/>
      <c r="B4908" s="396"/>
      <c r="C4908" s="396"/>
      <c r="D4908" s="396" t="s">
        <v>2326</v>
      </c>
      <c r="E4908" s="397" t="s">
        <v>145</v>
      </c>
      <c r="F4908" s="429" t="s">
        <v>13086</v>
      </c>
      <c r="G4908" s="430">
        <v>101881</v>
      </c>
      <c r="H4908" s="431" t="s">
        <v>14028</v>
      </c>
      <c r="I4908" s="430" t="s">
        <v>160</v>
      </c>
      <c r="J4908" s="396"/>
      <c r="K4908" s="432">
        <v>973.95</v>
      </c>
      <c r="L4908" s="396" t="s">
        <v>147</v>
      </c>
    </row>
    <row r="4909" spans="1:12">
      <c r="A4909" s="396"/>
      <c r="B4909" s="396"/>
      <c r="C4909" s="396"/>
      <c r="D4909" s="396" t="s">
        <v>2326</v>
      </c>
      <c r="E4909" s="397" t="s">
        <v>145</v>
      </c>
      <c r="F4909" s="429" t="s">
        <v>13086</v>
      </c>
      <c r="G4909" s="430">
        <v>106023</v>
      </c>
      <c r="H4909" s="431" t="s">
        <v>14029</v>
      </c>
      <c r="I4909" s="430" t="s">
        <v>160</v>
      </c>
      <c r="J4909" s="396"/>
      <c r="K4909" s="432">
        <v>0</v>
      </c>
      <c r="L4909" s="396" t="s">
        <v>147</v>
      </c>
    </row>
    <row r="4910" spans="1:12">
      <c r="A4910" s="396"/>
      <c r="B4910" s="396"/>
      <c r="C4910" s="396"/>
      <c r="D4910" s="396" t="s">
        <v>2326</v>
      </c>
      <c r="E4910" s="397" t="s">
        <v>145</v>
      </c>
      <c r="F4910" s="429" t="s">
        <v>13086</v>
      </c>
      <c r="G4910" s="430">
        <v>101878</v>
      </c>
      <c r="H4910" s="431" t="s">
        <v>14030</v>
      </c>
      <c r="I4910" s="430" t="s">
        <v>160</v>
      </c>
      <c r="J4910" s="396"/>
      <c r="K4910" s="432">
        <v>467.81</v>
      </c>
      <c r="L4910" s="396" t="s">
        <v>147</v>
      </c>
    </row>
    <row r="4911" spans="1:12">
      <c r="A4911" s="396"/>
      <c r="B4911" s="396"/>
      <c r="C4911" s="396"/>
      <c r="D4911" s="396" t="s">
        <v>2326</v>
      </c>
      <c r="E4911" s="397" t="s">
        <v>145</v>
      </c>
      <c r="F4911" s="429" t="s">
        <v>13086</v>
      </c>
      <c r="G4911" s="430">
        <v>106024</v>
      </c>
      <c r="H4911" s="431" t="s">
        <v>14031</v>
      </c>
      <c r="I4911" s="430" t="s">
        <v>160</v>
      </c>
      <c r="J4911" s="396"/>
      <c r="K4911" s="432">
        <v>0</v>
      </c>
      <c r="L4911" s="396" t="s">
        <v>147</v>
      </c>
    </row>
    <row r="4912" spans="1:12">
      <c r="A4912" s="396"/>
      <c r="B4912" s="396"/>
      <c r="C4912" s="396"/>
      <c r="D4912" s="396" t="s">
        <v>4500</v>
      </c>
      <c r="E4912" s="397" t="s">
        <v>145</v>
      </c>
      <c r="F4912" s="429" t="s">
        <v>12976</v>
      </c>
      <c r="G4912" s="430">
        <v>106025</v>
      </c>
      <c r="H4912" s="431" t="s">
        <v>14032</v>
      </c>
      <c r="I4912" s="430" t="s">
        <v>160</v>
      </c>
      <c r="J4912" s="396"/>
      <c r="K4912" s="432">
        <v>0</v>
      </c>
      <c r="L4912" s="396" t="s">
        <v>147</v>
      </c>
    </row>
    <row r="4913" spans="1:12">
      <c r="A4913" s="396"/>
      <c r="B4913" s="396"/>
      <c r="C4913" s="396"/>
      <c r="D4913" s="396" t="s">
        <v>4500</v>
      </c>
      <c r="E4913" s="397" t="s">
        <v>145</v>
      </c>
      <c r="F4913" s="429" t="s">
        <v>12976</v>
      </c>
      <c r="G4913" s="430">
        <v>106026</v>
      </c>
      <c r="H4913" s="431" t="s">
        <v>14033</v>
      </c>
      <c r="I4913" s="430" t="s">
        <v>160</v>
      </c>
      <c r="J4913" s="396"/>
      <c r="K4913" s="432">
        <v>0</v>
      </c>
      <c r="L4913" s="396" t="s">
        <v>147</v>
      </c>
    </row>
    <row r="4914" spans="1:12">
      <c r="A4914" s="396"/>
      <c r="B4914" s="396"/>
      <c r="C4914" s="396"/>
      <c r="D4914" s="396" t="s">
        <v>2326</v>
      </c>
      <c r="E4914" s="397" t="s">
        <v>145</v>
      </c>
      <c r="F4914" s="429" t="s">
        <v>13086</v>
      </c>
      <c r="G4914" s="430">
        <v>101877</v>
      </c>
      <c r="H4914" s="431" t="s">
        <v>14034</v>
      </c>
      <c r="I4914" s="430" t="s">
        <v>160</v>
      </c>
      <c r="J4914" s="396"/>
      <c r="K4914" s="432">
        <v>88.79</v>
      </c>
      <c r="L4914" s="396" t="s">
        <v>147</v>
      </c>
    </row>
    <row r="4915" spans="1:12">
      <c r="A4915" s="396"/>
      <c r="B4915" s="396"/>
      <c r="C4915" s="396"/>
      <c r="D4915" s="396" t="s">
        <v>2326</v>
      </c>
      <c r="E4915" s="397" t="s">
        <v>145</v>
      </c>
      <c r="F4915" s="429" t="s">
        <v>13086</v>
      </c>
      <c r="G4915" s="430">
        <v>101876</v>
      </c>
      <c r="H4915" s="431" t="s">
        <v>14035</v>
      </c>
      <c r="I4915" s="430" t="s">
        <v>160</v>
      </c>
      <c r="J4915" s="396"/>
      <c r="K4915" s="432">
        <v>126.46</v>
      </c>
      <c r="L4915" s="396" t="s">
        <v>147</v>
      </c>
    </row>
    <row r="4916" spans="1:12">
      <c r="A4916" s="396"/>
      <c r="B4916" s="396"/>
      <c r="C4916" s="396"/>
      <c r="D4916" s="396" t="s">
        <v>2326</v>
      </c>
      <c r="E4916" s="397" t="s">
        <v>145</v>
      </c>
      <c r="F4916" s="429" t="s">
        <v>13086</v>
      </c>
      <c r="G4916" s="430">
        <v>101873</v>
      </c>
      <c r="H4916" s="431" t="s">
        <v>14036</v>
      </c>
      <c r="I4916" s="430" t="s">
        <v>160</v>
      </c>
      <c r="J4916" s="396"/>
      <c r="K4916" s="432">
        <v>0</v>
      </c>
      <c r="L4916" s="396" t="s">
        <v>147</v>
      </c>
    </row>
    <row r="4917" spans="1:12">
      <c r="A4917" s="396"/>
      <c r="B4917" s="396"/>
      <c r="C4917" s="396"/>
      <c r="D4917" s="396" t="s">
        <v>2326</v>
      </c>
      <c r="E4917" s="397" t="s">
        <v>145</v>
      </c>
      <c r="F4917" s="429" t="s">
        <v>13086</v>
      </c>
      <c r="G4917" s="430">
        <v>101874</v>
      </c>
      <c r="H4917" s="431" t="s">
        <v>14037</v>
      </c>
      <c r="I4917" s="430" t="s">
        <v>160</v>
      </c>
      <c r="J4917" s="396"/>
      <c r="K4917" s="432">
        <v>0</v>
      </c>
      <c r="L4917" s="396" t="s">
        <v>147</v>
      </c>
    </row>
    <row r="4918" spans="1:12">
      <c r="A4918" s="396"/>
      <c r="B4918" s="396"/>
      <c r="C4918" s="396"/>
      <c r="D4918" s="396" t="s">
        <v>4500</v>
      </c>
      <c r="E4918" s="397" t="s">
        <v>145</v>
      </c>
      <c r="F4918" s="429" t="s">
        <v>12976</v>
      </c>
      <c r="G4918" s="430">
        <v>101871</v>
      </c>
      <c r="H4918" s="431" t="s">
        <v>14038</v>
      </c>
      <c r="I4918" s="430" t="s">
        <v>160</v>
      </c>
      <c r="J4918" s="396"/>
      <c r="K4918" s="432">
        <v>0</v>
      </c>
      <c r="L4918" s="396" t="s">
        <v>147</v>
      </c>
    </row>
    <row r="4919" spans="1:12">
      <c r="A4919" s="396"/>
      <c r="B4919" s="396"/>
      <c r="C4919" s="396"/>
      <c r="D4919" s="396" t="s">
        <v>4500</v>
      </c>
      <c r="E4919" s="397" t="s">
        <v>145</v>
      </c>
      <c r="F4919" s="429" t="s">
        <v>12976</v>
      </c>
      <c r="G4919" s="430">
        <v>101872</v>
      </c>
      <c r="H4919" s="431" t="s">
        <v>14039</v>
      </c>
      <c r="I4919" s="430" t="s">
        <v>160</v>
      </c>
      <c r="J4919" s="396"/>
      <c r="K4919" s="438">
        <v>148.65</v>
      </c>
      <c r="L4919" s="396" t="s">
        <v>147</v>
      </c>
    </row>
    <row r="4920" spans="1:12">
      <c r="A4920" s="396"/>
      <c r="B4920" s="396"/>
      <c r="C4920" s="396"/>
      <c r="D4920" s="396" t="s">
        <v>2326</v>
      </c>
      <c r="E4920" s="397" t="s">
        <v>145</v>
      </c>
      <c r="F4920" s="429" t="s">
        <v>13086</v>
      </c>
      <c r="G4920" s="430">
        <v>97360</v>
      </c>
      <c r="H4920" s="431" t="s">
        <v>14040</v>
      </c>
      <c r="I4920" s="430" t="s">
        <v>160</v>
      </c>
      <c r="J4920" s="396"/>
      <c r="K4920" s="432">
        <v>9309.0499999999993</v>
      </c>
      <c r="L4920" s="396" t="s">
        <v>147</v>
      </c>
    </row>
    <row r="4921" spans="1:12">
      <c r="A4921" s="396"/>
      <c r="B4921" s="396"/>
      <c r="C4921" s="396"/>
      <c r="D4921" s="396" t="s">
        <v>2326</v>
      </c>
      <c r="E4921" s="397" t="s">
        <v>145</v>
      </c>
      <c r="F4921" s="429" t="s">
        <v>13086</v>
      </c>
      <c r="G4921" s="430">
        <v>97361</v>
      </c>
      <c r="H4921" s="431" t="s">
        <v>14041</v>
      </c>
      <c r="I4921" s="430" t="s">
        <v>160</v>
      </c>
      <c r="J4921" s="396"/>
      <c r="K4921" s="432">
        <v>12412.06</v>
      </c>
      <c r="L4921" s="396" t="s">
        <v>147</v>
      </c>
    </row>
    <row r="4922" spans="1:12">
      <c r="A4922" s="396"/>
      <c r="B4922" s="396"/>
      <c r="C4922" s="396"/>
      <c r="D4922" s="396" t="s">
        <v>2326</v>
      </c>
      <c r="E4922" s="397" t="s">
        <v>145</v>
      </c>
      <c r="F4922" s="429" t="s">
        <v>13086</v>
      </c>
      <c r="G4922" s="430">
        <v>97359</v>
      </c>
      <c r="H4922" s="431" t="s">
        <v>14042</v>
      </c>
      <c r="I4922" s="430" t="s">
        <v>160</v>
      </c>
      <c r="J4922" s="396"/>
      <c r="K4922" s="432">
        <v>4810.6099999999997</v>
      </c>
      <c r="L4922" s="396" t="s">
        <v>147</v>
      </c>
    </row>
    <row r="4923" spans="1:12">
      <c r="A4923" s="396"/>
      <c r="B4923" s="396"/>
      <c r="C4923" s="396"/>
      <c r="D4923" s="396" t="s">
        <v>2326</v>
      </c>
      <c r="E4923" s="397" t="s">
        <v>145</v>
      </c>
      <c r="F4923" s="429" t="s">
        <v>13086</v>
      </c>
      <c r="G4923" s="430">
        <v>101946</v>
      </c>
      <c r="H4923" s="431" t="s">
        <v>14043</v>
      </c>
      <c r="I4923" s="430" t="s">
        <v>160</v>
      </c>
      <c r="J4923" s="396"/>
      <c r="K4923" s="432">
        <v>138.26</v>
      </c>
      <c r="L4923" s="396" t="s">
        <v>147</v>
      </c>
    </row>
    <row r="4924" spans="1:12">
      <c r="A4924" s="396"/>
      <c r="B4924" s="396"/>
      <c r="C4924" s="396"/>
      <c r="D4924" s="396" t="s">
        <v>2326</v>
      </c>
      <c r="E4924" s="397" t="s">
        <v>145</v>
      </c>
      <c r="F4924" s="429" t="s">
        <v>13086</v>
      </c>
      <c r="G4924" s="430">
        <v>97362</v>
      </c>
      <c r="H4924" s="431" t="s">
        <v>14044</v>
      </c>
      <c r="I4924" s="430" t="s">
        <v>160</v>
      </c>
      <c r="J4924" s="396"/>
      <c r="K4924" s="432">
        <v>1761.95</v>
      </c>
      <c r="L4924" s="396" t="s">
        <v>147</v>
      </c>
    </row>
    <row r="4925" spans="1:12">
      <c r="A4925" s="396"/>
      <c r="B4925" s="396"/>
      <c r="C4925" s="396"/>
      <c r="D4925" s="396" t="s">
        <v>4435</v>
      </c>
      <c r="E4925" s="397" t="s">
        <v>145</v>
      </c>
      <c r="F4925" s="429" t="s">
        <v>12976</v>
      </c>
      <c r="G4925" s="430">
        <v>101553</v>
      </c>
      <c r="H4925" s="431" t="s">
        <v>16247</v>
      </c>
      <c r="I4925" s="430" t="s">
        <v>160</v>
      </c>
      <c r="J4925" s="396"/>
      <c r="K4925" s="432">
        <v>17.02</v>
      </c>
      <c r="L4925" s="396" t="s">
        <v>147</v>
      </c>
    </row>
    <row r="4926" spans="1:12">
      <c r="A4926" s="396"/>
      <c r="B4926" s="396"/>
      <c r="C4926" s="396"/>
      <c r="D4926" s="396" t="s">
        <v>4500</v>
      </c>
      <c r="E4926" s="397" t="s">
        <v>145</v>
      </c>
      <c r="F4926" s="429" t="s">
        <v>12976</v>
      </c>
      <c r="G4926" s="430">
        <v>101554</v>
      </c>
      <c r="H4926" s="431" t="s">
        <v>16248</v>
      </c>
      <c r="I4926" s="430" t="s">
        <v>160</v>
      </c>
      <c r="J4926" s="396"/>
      <c r="K4926" s="432">
        <v>11.9</v>
      </c>
      <c r="L4926" s="396" t="s">
        <v>147</v>
      </c>
    </row>
    <row r="4927" spans="1:12">
      <c r="A4927" s="396"/>
      <c r="B4927" s="396"/>
      <c r="C4927" s="396"/>
      <c r="D4927" s="396" t="s">
        <v>2326</v>
      </c>
      <c r="E4927" s="397" t="s">
        <v>145</v>
      </c>
      <c r="F4927" s="429" t="s">
        <v>13086</v>
      </c>
      <c r="G4927" s="430">
        <v>101555</v>
      </c>
      <c r="H4927" s="431" t="s">
        <v>16249</v>
      </c>
      <c r="I4927" s="430" t="s">
        <v>160</v>
      </c>
      <c r="J4927" s="396"/>
      <c r="K4927" s="432">
        <v>7.23</v>
      </c>
      <c r="L4927" s="396" t="s">
        <v>147</v>
      </c>
    </row>
    <row r="4928" spans="1:12">
      <c r="A4928" s="396"/>
      <c r="B4928" s="396"/>
      <c r="C4928" s="396"/>
      <c r="D4928" s="396" t="s">
        <v>2326</v>
      </c>
      <c r="E4928" s="397" t="s">
        <v>145</v>
      </c>
      <c r="F4928" s="429" t="s">
        <v>13086</v>
      </c>
      <c r="G4928" s="430">
        <v>101556</v>
      </c>
      <c r="H4928" s="431" t="s">
        <v>16250</v>
      </c>
      <c r="I4928" s="430" t="s">
        <v>160</v>
      </c>
      <c r="J4928" s="396"/>
      <c r="K4928" s="432">
        <v>6.48</v>
      </c>
      <c r="L4928" s="396" t="s">
        <v>147</v>
      </c>
    </row>
    <row r="4929" spans="1:12">
      <c r="A4929" s="396"/>
      <c r="B4929" s="396"/>
      <c r="C4929" s="396"/>
      <c r="D4929" s="396" t="s">
        <v>2326</v>
      </c>
      <c r="E4929" s="397" t="s">
        <v>145</v>
      </c>
      <c r="F4929" s="429" t="s">
        <v>13086</v>
      </c>
      <c r="G4929" s="430">
        <v>101537</v>
      </c>
      <c r="H4929" s="431" t="s">
        <v>16251</v>
      </c>
      <c r="I4929" s="430" t="s">
        <v>160</v>
      </c>
      <c r="J4929" s="396"/>
      <c r="K4929" s="432">
        <v>81.540000000000006</v>
      </c>
      <c r="L4929" s="396" t="s">
        <v>147</v>
      </c>
    </row>
    <row r="4930" spans="1:12">
      <c r="A4930" s="396"/>
      <c r="B4930" s="396"/>
      <c r="C4930" s="396"/>
      <c r="D4930" s="396" t="s">
        <v>2326</v>
      </c>
      <c r="E4930" s="397" t="s">
        <v>145</v>
      </c>
      <c r="F4930" s="429" t="s">
        <v>13086</v>
      </c>
      <c r="G4930" s="430">
        <v>101538</v>
      </c>
      <c r="H4930" s="431" t="s">
        <v>16252</v>
      </c>
      <c r="I4930" s="430" t="s">
        <v>160</v>
      </c>
      <c r="J4930" s="396"/>
      <c r="K4930" s="432">
        <v>49.05</v>
      </c>
      <c r="L4930" s="396" t="s">
        <v>147</v>
      </c>
    </row>
    <row r="4931" spans="1:12">
      <c r="A4931" s="396"/>
      <c r="B4931" s="396"/>
      <c r="C4931" s="396"/>
      <c r="D4931" s="396" t="s">
        <v>4500</v>
      </c>
      <c r="E4931" s="397" t="s">
        <v>145</v>
      </c>
      <c r="F4931" s="429" t="s">
        <v>12976</v>
      </c>
      <c r="G4931" s="430">
        <v>101542</v>
      </c>
      <c r="H4931" s="431" t="s">
        <v>16253</v>
      </c>
      <c r="I4931" s="430" t="s">
        <v>160</v>
      </c>
      <c r="J4931" s="396"/>
      <c r="K4931" s="432">
        <v>36.85</v>
      </c>
      <c r="L4931" s="396" t="s">
        <v>147</v>
      </c>
    </row>
    <row r="4932" spans="1:12">
      <c r="A4932" s="396"/>
      <c r="B4932" s="396"/>
      <c r="C4932" s="396"/>
      <c r="D4932" s="396" t="s">
        <v>4500</v>
      </c>
      <c r="E4932" s="397" t="s">
        <v>145</v>
      </c>
      <c r="F4932" s="429" t="s">
        <v>12976</v>
      </c>
      <c r="G4932" s="430">
        <v>101539</v>
      </c>
      <c r="H4932" s="431" t="s">
        <v>16254</v>
      </c>
      <c r="I4932" s="430" t="s">
        <v>160</v>
      </c>
      <c r="J4932" s="396"/>
      <c r="K4932" s="432">
        <v>80.05</v>
      </c>
      <c r="L4932" s="396" t="s">
        <v>147</v>
      </c>
    </row>
    <row r="4933" spans="1:12">
      <c r="A4933" s="396"/>
      <c r="B4933" s="396"/>
      <c r="C4933" s="396"/>
      <c r="D4933" s="396" t="s">
        <v>2326</v>
      </c>
      <c r="E4933" s="397" t="s">
        <v>145</v>
      </c>
      <c r="F4933" s="429" t="s">
        <v>13086</v>
      </c>
      <c r="G4933" s="430">
        <v>101543</v>
      </c>
      <c r="H4933" s="431" t="s">
        <v>16255</v>
      </c>
      <c r="I4933" s="430" t="s">
        <v>160</v>
      </c>
      <c r="J4933" s="396"/>
      <c r="K4933" s="432">
        <v>64.98</v>
      </c>
      <c r="L4933" s="396" t="s">
        <v>147</v>
      </c>
    </row>
    <row r="4934" spans="1:12">
      <c r="A4934" s="396"/>
      <c r="B4934" s="396"/>
      <c r="C4934" s="396"/>
      <c r="D4934" s="396" t="s">
        <v>2326</v>
      </c>
      <c r="E4934" s="397" t="s">
        <v>145</v>
      </c>
      <c r="F4934" s="429" t="s">
        <v>13086</v>
      </c>
      <c r="G4934" s="430">
        <v>101540</v>
      </c>
      <c r="H4934" s="431" t="s">
        <v>16256</v>
      </c>
      <c r="I4934" s="430" t="s">
        <v>160</v>
      </c>
      <c r="J4934" s="396"/>
      <c r="K4934" s="432">
        <v>136.13999999999999</v>
      </c>
      <c r="L4934" s="396" t="s">
        <v>147</v>
      </c>
    </row>
    <row r="4935" spans="1:12">
      <c r="A4935" s="396"/>
      <c r="B4935" s="396"/>
      <c r="C4935" s="396"/>
      <c r="D4935" s="396" t="s">
        <v>2326</v>
      </c>
      <c r="E4935" s="397" t="s">
        <v>145</v>
      </c>
      <c r="F4935" s="429" t="s">
        <v>13086</v>
      </c>
      <c r="G4935" s="430">
        <v>101544</v>
      </c>
      <c r="H4935" s="431" t="s">
        <v>16257</v>
      </c>
      <c r="I4935" s="430" t="s">
        <v>160</v>
      </c>
      <c r="J4935" s="396"/>
      <c r="K4935" s="432">
        <v>104.43</v>
      </c>
      <c r="L4935" s="396" t="s">
        <v>147</v>
      </c>
    </row>
    <row r="4936" spans="1:12">
      <c r="A4936" s="396"/>
      <c r="B4936" s="396"/>
      <c r="C4936" s="396"/>
      <c r="D4936" s="396" t="s">
        <v>2326</v>
      </c>
      <c r="E4936" s="397" t="s">
        <v>145</v>
      </c>
      <c r="F4936" s="429" t="s">
        <v>13086</v>
      </c>
      <c r="G4936" s="430">
        <v>101541</v>
      </c>
      <c r="H4936" s="431" t="s">
        <v>16258</v>
      </c>
      <c r="I4936" s="430" t="s">
        <v>160</v>
      </c>
      <c r="J4936" s="396"/>
      <c r="K4936" s="432">
        <v>177.28</v>
      </c>
      <c r="L4936" s="396" t="s">
        <v>147</v>
      </c>
    </row>
    <row r="4937" spans="1:12">
      <c r="A4937" s="396"/>
      <c r="B4937" s="396"/>
      <c r="C4937" s="396"/>
      <c r="D4937" s="396" t="s">
        <v>4500</v>
      </c>
      <c r="E4937" s="397" t="s">
        <v>145</v>
      </c>
      <c r="F4937" s="429" t="s">
        <v>12976</v>
      </c>
      <c r="G4937" s="430">
        <v>101545</v>
      </c>
      <c r="H4937" s="431" t="s">
        <v>16259</v>
      </c>
      <c r="I4937" s="430" t="s">
        <v>160</v>
      </c>
      <c r="J4937" s="396"/>
      <c r="K4937" s="432">
        <v>152.4</v>
      </c>
      <c r="L4937" s="396" t="s">
        <v>147</v>
      </c>
    </row>
    <row r="4938" spans="1:12">
      <c r="A4938" s="396"/>
      <c r="B4938" s="396"/>
      <c r="C4938" s="396"/>
      <c r="D4938" s="396" t="s">
        <v>4500</v>
      </c>
      <c r="E4938" s="397" t="s">
        <v>145</v>
      </c>
      <c r="F4938" s="429" t="s">
        <v>12976</v>
      </c>
      <c r="G4938" s="430">
        <v>106502</v>
      </c>
      <c r="H4938" s="431" t="s">
        <v>16260</v>
      </c>
      <c r="I4938" s="430" t="s">
        <v>146</v>
      </c>
      <c r="J4938" s="396"/>
      <c r="K4938" s="432">
        <v>13.05</v>
      </c>
      <c r="L4938" s="396" t="s">
        <v>147</v>
      </c>
    </row>
    <row r="4939" spans="1:12">
      <c r="A4939" s="396"/>
      <c r="B4939" s="396"/>
      <c r="C4939" s="396"/>
      <c r="D4939" s="396" t="s">
        <v>2326</v>
      </c>
      <c r="E4939" s="397" t="s">
        <v>145</v>
      </c>
      <c r="F4939" s="429" t="s">
        <v>13086</v>
      </c>
      <c r="G4939" s="430">
        <v>106503</v>
      </c>
      <c r="H4939" s="431" t="s">
        <v>16261</v>
      </c>
      <c r="I4939" s="430" t="s">
        <v>146</v>
      </c>
      <c r="J4939" s="396"/>
      <c r="K4939" s="432">
        <v>8.2100000000000009</v>
      </c>
      <c r="L4939" s="396" t="s">
        <v>147</v>
      </c>
    </row>
    <row r="4940" spans="1:12">
      <c r="A4940" s="396"/>
      <c r="B4940" s="396"/>
      <c r="C4940" s="396"/>
      <c r="D4940" s="396" t="s">
        <v>2326</v>
      </c>
      <c r="E4940" s="397" t="s">
        <v>145</v>
      </c>
      <c r="F4940" s="429" t="s">
        <v>13086</v>
      </c>
      <c r="G4940" s="430">
        <v>106504</v>
      </c>
      <c r="H4940" s="431" t="s">
        <v>16262</v>
      </c>
      <c r="I4940" s="430" t="s">
        <v>146</v>
      </c>
      <c r="J4940" s="396"/>
      <c r="K4940" s="432">
        <v>16.440000000000001</v>
      </c>
      <c r="L4940" s="396" t="s">
        <v>147</v>
      </c>
    </row>
    <row r="4941" spans="1:12">
      <c r="A4941" s="396"/>
      <c r="B4941" s="396"/>
      <c r="C4941" s="396"/>
      <c r="D4941" s="396" t="s">
        <v>2326</v>
      </c>
      <c r="E4941" s="397" t="s">
        <v>145</v>
      </c>
      <c r="F4941" s="429" t="s">
        <v>13086</v>
      </c>
      <c r="G4941" s="430">
        <v>106505</v>
      </c>
      <c r="H4941" s="431" t="s">
        <v>16263</v>
      </c>
      <c r="I4941" s="430" t="s">
        <v>146</v>
      </c>
      <c r="J4941" s="396"/>
      <c r="K4941" s="432">
        <v>5.29</v>
      </c>
      <c r="L4941" s="396" t="s">
        <v>147</v>
      </c>
    </row>
    <row r="4942" spans="1:12">
      <c r="A4942" s="396"/>
      <c r="B4942" s="396"/>
      <c r="C4942" s="396"/>
      <c r="D4942" s="396" t="s">
        <v>2326</v>
      </c>
      <c r="E4942" s="397" t="s">
        <v>145</v>
      </c>
      <c r="F4942" s="429" t="s">
        <v>13086</v>
      </c>
      <c r="G4942" s="430">
        <v>106526</v>
      </c>
      <c r="H4942" s="431" t="s">
        <v>16264</v>
      </c>
      <c r="I4942" s="430" t="s">
        <v>146</v>
      </c>
      <c r="J4942" s="396"/>
      <c r="K4942" s="432">
        <v>0</v>
      </c>
      <c r="L4942" s="396" t="s">
        <v>147</v>
      </c>
    </row>
    <row r="4943" spans="1:12">
      <c r="A4943" s="396"/>
      <c r="B4943" s="396"/>
      <c r="C4943" s="396"/>
      <c r="D4943" s="396" t="s">
        <v>4500</v>
      </c>
      <c r="E4943" s="397" t="s">
        <v>145</v>
      </c>
      <c r="F4943" s="429" t="s">
        <v>12976</v>
      </c>
      <c r="G4943" s="430">
        <v>106506</v>
      </c>
      <c r="H4943" s="431" t="s">
        <v>16265</v>
      </c>
      <c r="I4943" s="430" t="s">
        <v>146</v>
      </c>
      <c r="J4943" s="396"/>
      <c r="K4943" s="432">
        <v>9.9499999999999993</v>
      </c>
      <c r="L4943" s="396" t="s">
        <v>147</v>
      </c>
    </row>
    <row r="4944" spans="1:12">
      <c r="A4944" s="396"/>
      <c r="B4944" s="396"/>
      <c r="C4944" s="396"/>
      <c r="D4944" s="396" t="s">
        <v>4500</v>
      </c>
      <c r="E4944" s="397" t="s">
        <v>145</v>
      </c>
      <c r="F4944" s="429" t="s">
        <v>12976</v>
      </c>
      <c r="G4944" s="430">
        <v>106507</v>
      </c>
      <c r="H4944" s="431" t="s">
        <v>16266</v>
      </c>
      <c r="I4944" s="430" t="s">
        <v>146</v>
      </c>
      <c r="J4944" s="396"/>
      <c r="K4944" s="432">
        <v>6.36</v>
      </c>
      <c r="L4944" s="396" t="s">
        <v>147</v>
      </c>
    </row>
    <row r="4945" spans="1:12">
      <c r="A4945" s="396"/>
      <c r="B4945" s="396"/>
      <c r="C4945" s="396"/>
      <c r="D4945" s="396" t="s">
        <v>2326</v>
      </c>
      <c r="E4945" s="397" t="s">
        <v>145</v>
      </c>
      <c r="F4945" s="429" t="s">
        <v>13086</v>
      </c>
      <c r="G4945" s="430">
        <v>106508</v>
      </c>
      <c r="H4945" s="431" t="s">
        <v>16267</v>
      </c>
      <c r="I4945" s="430" t="s">
        <v>146</v>
      </c>
      <c r="J4945" s="396"/>
      <c r="K4945" s="432">
        <v>12.54</v>
      </c>
      <c r="L4945" s="396" t="s">
        <v>147</v>
      </c>
    </row>
    <row r="4946" spans="1:12">
      <c r="A4946" s="396"/>
      <c r="B4946" s="396"/>
      <c r="C4946" s="396"/>
      <c r="D4946" s="396" t="s">
        <v>2326</v>
      </c>
      <c r="E4946" s="397" t="s">
        <v>145</v>
      </c>
      <c r="F4946" s="429" t="s">
        <v>13086</v>
      </c>
      <c r="G4946" s="430">
        <v>106509</v>
      </c>
      <c r="H4946" s="431" t="s">
        <v>16268</v>
      </c>
      <c r="I4946" s="430" t="s">
        <v>146</v>
      </c>
      <c r="J4946" s="396"/>
      <c r="K4946" s="432">
        <v>4.08</v>
      </c>
      <c r="L4946" s="396" t="s">
        <v>147</v>
      </c>
    </row>
    <row r="4947" spans="1:12">
      <c r="A4947" s="396"/>
      <c r="B4947" s="396"/>
      <c r="C4947" s="396"/>
      <c r="D4947" s="396" t="s">
        <v>2326</v>
      </c>
      <c r="E4947" s="397" t="s">
        <v>145</v>
      </c>
      <c r="F4947" s="429" t="s">
        <v>13086</v>
      </c>
      <c r="G4947" s="430">
        <v>106527</v>
      </c>
      <c r="H4947" s="431" t="s">
        <v>16269</v>
      </c>
      <c r="I4947" s="430" t="s">
        <v>146</v>
      </c>
      <c r="J4947" s="396"/>
      <c r="K4947" s="432">
        <v>0</v>
      </c>
      <c r="L4947" s="396" t="s">
        <v>147</v>
      </c>
    </row>
    <row r="4948" spans="1:12">
      <c r="A4948" s="396"/>
      <c r="B4948" s="396"/>
      <c r="C4948" s="396"/>
      <c r="D4948" s="396" t="s">
        <v>2326</v>
      </c>
      <c r="E4948" s="397" t="s">
        <v>145</v>
      </c>
      <c r="F4948" s="429" t="s">
        <v>13086</v>
      </c>
      <c r="G4948" s="430">
        <v>106499</v>
      </c>
      <c r="H4948" s="431" t="s">
        <v>16270</v>
      </c>
      <c r="I4948" s="430" t="s">
        <v>146</v>
      </c>
      <c r="J4948" s="396"/>
      <c r="K4948" s="432">
        <v>0</v>
      </c>
      <c r="L4948" s="396" t="s">
        <v>147</v>
      </c>
    </row>
    <row r="4949" spans="1:12">
      <c r="A4949" s="396"/>
      <c r="B4949" s="396"/>
      <c r="C4949" s="396"/>
      <c r="D4949" s="396" t="s">
        <v>4500</v>
      </c>
      <c r="E4949" s="397" t="s">
        <v>145</v>
      </c>
      <c r="F4949" s="429" t="s">
        <v>12976</v>
      </c>
      <c r="G4949" s="430">
        <v>106500</v>
      </c>
      <c r="H4949" s="431" t="s">
        <v>16271</v>
      </c>
      <c r="I4949" s="430" t="s">
        <v>146</v>
      </c>
      <c r="J4949" s="396"/>
      <c r="K4949" s="432">
        <v>0</v>
      </c>
      <c r="L4949" s="396" t="s">
        <v>147</v>
      </c>
    </row>
    <row r="4950" spans="1:12">
      <c r="A4950" s="396"/>
      <c r="B4950" s="396"/>
      <c r="C4950" s="396"/>
      <c r="D4950" s="396" t="s">
        <v>4500</v>
      </c>
      <c r="E4950" s="397" t="s">
        <v>145</v>
      </c>
      <c r="F4950" s="429" t="s">
        <v>12976</v>
      </c>
      <c r="G4950" s="430">
        <v>106501</v>
      </c>
      <c r="H4950" s="431" t="s">
        <v>16272</v>
      </c>
      <c r="I4950" s="430" t="s">
        <v>146</v>
      </c>
      <c r="J4950" s="396"/>
      <c r="K4950" s="432">
        <v>0</v>
      </c>
      <c r="L4950" s="396" t="s">
        <v>147</v>
      </c>
    </row>
    <row r="4951" spans="1:12">
      <c r="A4951" s="396"/>
      <c r="B4951" s="396"/>
      <c r="C4951" s="396"/>
      <c r="D4951" s="396" t="s">
        <v>2326</v>
      </c>
      <c r="E4951" s="397" t="s">
        <v>145</v>
      </c>
      <c r="F4951" s="429" t="s">
        <v>13086</v>
      </c>
      <c r="G4951" s="430">
        <v>101560</v>
      </c>
      <c r="H4951" s="431" t="s">
        <v>16273</v>
      </c>
      <c r="I4951" s="430" t="s">
        <v>146</v>
      </c>
      <c r="J4951" s="396"/>
      <c r="K4951" s="432">
        <v>11.91</v>
      </c>
      <c r="L4951" s="396" t="s">
        <v>147</v>
      </c>
    </row>
    <row r="4952" spans="1:12">
      <c r="A4952" s="396"/>
      <c r="B4952" s="396"/>
      <c r="C4952" s="396"/>
      <c r="D4952" s="396" t="s">
        <v>2326</v>
      </c>
      <c r="E4952" s="397" t="s">
        <v>145</v>
      </c>
      <c r="F4952" s="429" t="s">
        <v>13086</v>
      </c>
      <c r="G4952" s="430">
        <v>101568</v>
      </c>
      <c r="H4952" s="431" t="s">
        <v>16274</v>
      </c>
      <c r="I4952" s="430" t="s">
        <v>146</v>
      </c>
      <c r="J4952" s="396"/>
      <c r="K4952" s="432">
        <v>145.32</v>
      </c>
      <c r="L4952" s="396" t="s">
        <v>147</v>
      </c>
    </row>
    <row r="4953" spans="1:12">
      <c r="A4953" s="396"/>
      <c r="B4953" s="396"/>
      <c r="C4953" s="396"/>
      <c r="D4953" s="396" t="s">
        <v>2326</v>
      </c>
      <c r="E4953" s="397" t="s">
        <v>145</v>
      </c>
      <c r="F4953" s="429" t="s">
        <v>13086</v>
      </c>
      <c r="G4953" s="430">
        <v>101561</v>
      </c>
      <c r="H4953" s="431" t="s">
        <v>16275</v>
      </c>
      <c r="I4953" s="430" t="s">
        <v>146</v>
      </c>
      <c r="J4953" s="396"/>
      <c r="K4953" s="432">
        <v>18.93</v>
      </c>
      <c r="L4953" s="396" t="s">
        <v>147</v>
      </c>
    </row>
    <row r="4954" spans="1:12">
      <c r="A4954" s="396"/>
      <c r="B4954" s="396"/>
      <c r="C4954" s="396"/>
      <c r="D4954" s="396" t="s">
        <v>4500</v>
      </c>
      <c r="E4954" s="397" t="s">
        <v>145</v>
      </c>
      <c r="F4954" s="429" t="s">
        <v>12976</v>
      </c>
      <c r="G4954" s="430">
        <v>101562</v>
      </c>
      <c r="H4954" s="431" t="s">
        <v>16276</v>
      </c>
      <c r="I4954" s="430" t="s">
        <v>146</v>
      </c>
      <c r="J4954" s="396"/>
      <c r="K4954" s="432">
        <v>29.33</v>
      </c>
      <c r="L4954" s="396" t="s">
        <v>147</v>
      </c>
    </row>
    <row r="4955" spans="1:12">
      <c r="A4955" s="396"/>
      <c r="B4955" s="396"/>
      <c r="C4955" s="396"/>
      <c r="D4955" s="396" t="s">
        <v>4500</v>
      </c>
      <c r="E4955" s="397" t="s">
        <v>145</v>
      </c>
      <c r="F4955" s="429" t="s">
        <v>12976</v>
      </c>
      <c r="G4955" s="430">
        <v>101563</v>
      </c>
      <c r="H4955" s="431" t="s">
        <v>16277</v>
      </c>
      <c r="I4955" s="430" t="s">
        <v>146</v>
      </c>
      <c r="J4955" s="396"/>
      <c r="K4955" s="432">
        <v>41.42</v>
      </c>
      <c r="L4955" s="396" t="s">
        <v>147</v>
      </c>
    </row>
    <row r="4956" spans="1:12">
      <c r="A4956" s="396"/>
      <c r="B4956" s="396"/>
      <c r="C4956" s="396"/>
      <c r="D4956" s="396" t="s">
        <v>2326</v>
      </c>
      <c r="E4956" s="397" t="s">
        <v>145</v>
      </c>
      <c r="F4956" s="429" t="s">
        <v>13086</v>
      </c>
      <c r="G4956" s="430">
        <v>101564</v>
      </c>
      <c r="H4956" s="431" t="s">
        <v>16278</v>
      </c>
      <c r="I4956" s="430" t="s">
        <v>146</v>
      </c>
      <c r="J4956" s="396"/>
      <c r="K4956" s="432">
        <v>61.21</v>
      </c>
      <c r="L4956" s="396" t="s">
        <v>147</v>
      </c>
    </row>
    <row r="4957" spans="1:12">
      <c r="A4957" s="396"/>
      <c r="B4957" s="396"/>
      <c r="C4957" s="396"/>
      <c r="D4957" s="396" t="s">
        <v>2326</v>
      </c>
      <c r="E4957" s="397" t="s">
        <v>145</v>
      </c>
      <c r="F4957" s="429" t="s">
        <v>13086</v>
      </c>
      <c r="G4957" s="430">
        <v>101565</v>
      </c>
      <c r="H4957" s="431" t="s">
        <v>16279</v>
      </c>
      <c r="I4957" s="430" t="s">
        <v>146</v>
      </c>
      <c r="J4957" s="396"/>
      <c r="K4957" s="432">
        <v>85.61</v>
      </c>
      <c r="L4957" s="396" t="s">
        <v>147</v>
      </c>
    </row>
    <row r="4958" spans="1:12">
      <c r="A4958" s="396"/>
      <c r="B4958" s="396"/>
      <c r="C4958" s="396"/>
      <c r="D4958" s="396" t="s">
        <v>2326</v>
      </c>
      <c r="E4958" s="397" t="s">
        <v>145</v>
      </c>
      <c r="F4958" s="429" t="s">
        <v>13086</v>
      </c>
      <c r="G4958" s="430">
        <v>101567</v>
      </c>
      <c r="H4958" s="431" t="s">
        <v>16280</v>
      </c>
      <c r="I4958" s="430" t="s">
        <v>146</v>
      </c>
      <c r="J4958" s="396"/>
      <c r="K4958" s="432">
        <v>111.15</v>
      </c>
      <c r="L4958" s="396" t="s">
        <v>147</v>
      </c>
    </row>
    <row r="4959" spans="1:12">
      <c r="A4959" s="396"/>
      <c r="B4959" s="396"/>
      <c r="C4959" s="396"/>
      <c r="D4959" s="396" t="s">
        <v>2326</v>
      </c>
      <c r="E4959" s="397" t="s">
        <v>145</v>
      </c>
      <c r="F4959" s="429" t="s">
        <v>13086</v>
      </c>
      <c r="G4959" s="430">
        <v>106524</v>
      </c>
      <c r="H4959" s="431" t="s">
        <v>16281</v>
      </c>
      <c r="I4959" s="430" t="s">
        <v>146</v>
      </c>
      <c r="J4959" s="396"/>
      <c r="K4959" s="432">
        <v>0</v>
      </c>
      <c r="L4959" s="396" t="s">
        <v>147</v>
      </c>
    </row>
    <row r="4960" spans="1:12">
      <c r="A4960" s="396"/>
      <c r="B4960" s="396"/>
      <c r="C4960" s="396"/>
      <c r="D4960" s="396" t="s">
        <v>4500</v>
      </c>
      <c r="E4960" s="397" t="s">
        <v>145</v>
      </c>
      <c r="F4960" s="429" t="s">
        <v>12976</v>
      </c>
      <c r="G4960" s="430">
        <v>106525</v>
      </c>
      <c r="H4960" s="431" t="s">
        <v>16282</v>
      </c>
      <c r="I4960" s="430" t="s">
        <v>160</v>
      </c>
      <c r="J4960" s="396"/>
      <c r="K4960" s="432">
        <v>0</v>
      </c>
      <c r="L4960" s="396" t="s">
        <v>147</v>
      </c>
    </row>
    <row r="4961" spans="1:12">
      <c r="A4961" s="396"/>
      <c r="B4961" s="396"/>
      <c r="C4961" s="396"/>
      <c r="D4961" s="396" t="s">
        <v>4500</v>
      </c>
      <c r="E4961" s="397" t="s">
        <v>145</v>
      </c>
      <c r="F4961" s="429" t="s">
        <v>12976</v>
      </c>
      <c r="G4961" s="430">
        <v>101551</v>
      </c>
      <c r="H4961" s="431" t="s">
        <v>16283</v>
      </c>
      <c r="I4961" s="430" t="s">
        <v>160</v>
      </c>
      <c r="J4961" s="396"/>
      <c r="K4961" s="432">
        <v>0</v>
      </c>
      <c r="L4961" s="396" t="s">
        <v>147</v>
      </c>
    </row>
    <row r="4962" spans="1:12">
      <c r="A4962" s="396"/>
      <c r="B4962" s="396"/>
      <c r="C4962" s="396"/>
      <c r="D4962" s="396" t="s">
        <v>2326</v>
      </c>
      <c r="E4962" s="397" t="s">
        <v>145</v>
      </c>
      <c r="F4962" s="429" t="s">
        <v>13086</v>
      </c>
      <c r="G4962" s="430">
        <v>101552</v>
      </c>
      <c r="H4962" s="431" t="s">
        <v>16284</v>
      </c>
      <c r="I4962" s="430" t="s">
        <v>160</v>
      </c>
      <c r="J4962" s="396"/>
      <c r="K4962" s="432">
        <v>0</v>
      </c>
      <c r="L4962" s="396" t="s">
        <v>147</v>
      </c>
    </row>
    <row r="4963" spans="1:12">
      <c r="A4963" s="396"/>
      <c r="B4963" s="396"/>
      <c r="C4963" s="396"/>
      <c r="D4963" s="396" t="s">
        <v>2326</v>
      </c>
      <c r="E4963" s="397" t="s">
        <v>145</v>
      </c>
      <c r="F4963" s="429" t="s">
        <v>13086</v>
      </c>
      <c r="G4963" s="430">
        <v>101550</v>
      </c>
      <c r="H4963" s="431" t="s">
        <v>16285</v>
      </c>
      <c r="I4963" s="430" t="s">
        <v>160</v>
      </c>
      <c r="J4963" s="396"/>
      <c r="K4963" s="432">
        <v>0</v>
      </c>
      <c r="L4963" s="396" t="s">
        <v>147</v>
      </c>
    </row>
    <row r="4964" spans="1:12">
      <c r="A4964" s="396"/>
      <c r="B4964" s="396"/>
      <c r="C4964" s="396"/>
      <c r="D4964" s="396" t="s">
        <v>1856</v>
      </c>
      <c r="E4964" s="397" t="s">
        <v>145</v>
      </c>
      <c r="F4964" s="429" t="s">
        <v>13086</v>
      </c>
      <c r="G4964" s="430">
        <v>101501</v>
      </c>
      <c r="H4964" s="431" t="s">
        <v>16286</v>
      </c>
      <c r="I4964" s="430" t="s">
        <v>160</v>
      </c>
      <c r="J4964" s="396"/>
      <c r="K4964" s="432">
        <v>1872.16</v>
      </c>
      <c r="L4964" s="396" t="s">
        <v>147</v>
      </c>
    </row>
    <row r="4965" spans="1:12">
      <c r="A4965" s="396"/>
      <c r="B4965" s="396"/>
      <c r="C4965" s="396"/>
      <c r="D4965" s="396" t="s">
        <v>1856</v>
      </c>
      <c r="E4965" s="397" t="s">
        <v>145</v>
      </c>
      <c r="F4965" s="429" t="s">
        <v>13086</v>
      </c>
      <c r="G4965" s="430">
        <v>101502</v>
      </c>
      <c r="H4965" s="431" t="s">
        <v>16287</v>
      </c>
      <c r="I4965" s="430" t="s">
        <v>160</v>
      </c>
      <c r="J4965" s="396"/>
      <c r="K4965" s="432">
        <v>2040.83</v>
      </c>
      <c r="L4965" s="396" t="s">
        <v>147</v>
      </c>
    </row>
    <row r="4966" spans="1:12">
      <c r="A4966" s="396"/>
      <c r="B4966" s="396"/>
      <c r="C4966" s="396"/>
      <c r="D4966" s="396" t="s">
        <v>4500</v>
      </c>
      <c r="E4966" s="397" t="s">
        <v>145</v>
      </c>
      <c r="F4966" s="429" t="s">
        <v>12976</v>
      </c>
      <c r="G4966" s="430">
        <v>101503</v>
      </c>
      <c r="H4966" s="431" t="s">
        <v>16288</v>
      </c>
      <c r="I4966" s="430" t="s">
        <v>160</v>
      </c>
      <c r="J4966" s="396"/>
      <c r="K4966" s="432">
        <v>2100.1</v>
      </c>
      <c r="L4966" s="396" t="s">
        <v>147</v>
      </c>
    </row>
    <row r="4967" spans="1:12">
      <c r="A4967" s="396"/>
      <c r="B4967" s="396"/>
      <c r="C4967" s="396"/>
      <c r="D4967" s="396" t="s">
        <v>4500</v>
      </c>
      <c r="E4967" s="397" t="s">
        <v>145</v>
      </c>
      <c r="F4967" s="429" t="s">
        <v>12976</v>
      </c>
      <c r="G4967" s="430">
        <v>101504</v>
      </c>
      <c r="H4967" s="431" t="s">
        <v>16289</v>
      </c>
      <c r="I4967" s="430" t="s">
        <v>160</v>
      </c>
      <c r="J4967" s="396"/>
      <c r="K4967" s="432">
        <v>2332.16</v>
      </c>
      <c r="L4967" s="396" t="s">
        <v>147</v>
      </c>
    </row>
    <row r="4968" spans="1:12">
      <c r="A4968" s="396"/>
      <c r="B4968" s="396"/>
      <c r="C4968" s="396"/>
      <c r="D4968" s="396" t="s">
        <v>1856</v>
      </c>
      <c r="E4968" s="397" t="s">
        <v>145</v>
      </c>
      <c r="F4968" s="429" t="s">
        <v>13086</v>
      </c>
      <c r="G4968" s="430">
        <v>101497</v>
      </c>
      <c r="H4968" s="431" t="s">
        <v>16290</v>
      </c>
      <c r="I4968" s="430" t="s">
        <v>160</v>
      </c>
      <c r="J4968" s="396"/>
      <c r="K4968" s="432">
        <v>1876.77</v>
      </c>
      <c r="L4968" s="396" t="s">
        <v>147</v>
      </c>
    </row>
    <row r="4969" spans="1:12">
      <c r="A4969" s="396"/>
      <c r="B4969" s="396"/>
      <c r="C4969" s="396"/>
      <c r="D4969" s="396" t="s">
        <v>1856</v>
      </c>
      <c r="E4969" s="397" t="s">
        <v>145</v>
      </c>
      <c r="F4969" s="429" t="s">
        <v>13086</v>
      </c>
      <c r="G4969" s="430">
        <v>101498</v>
      </c>
      <c r="H4969" s="431" t="s">
        <v>16291</v>
      </c>
      <c r="I4969" s="430" t="s">
        <v>160</v>
      </c>
      <c r="J4969" s="396"/>
      <c r="K4969" s="432">
        <v>2045.44</v>
      </c>
      <c r="L4969" s="396" t="s">
        <v>147</v>
      </c>
    </row>
    <row r="4970" spans="1:12">
      <c r="A4970" s="396"/>
      <c r="B4970" s="396"/>
      <c r="C4970" s="396"/>
      <c r="D4970" s="396" t="s">
        <v>1856</v>
      </c>
      <c r="E4970" s="397" t="s">
        <v>145</v>
      </c>
      <c r="F4970" s="429" t="s">
        <v>13086</v>
      </c>
      <c r="G4970" s="430">
        <v>101499</v>
      </c>
      <c r="H4970" s="431" t="s">
        <v>16292</v>
      </c>
      <c r="I4970" s="430" t="s">
        <v>160</v>
      </c>
      <c r="J4970" s="396"/>
      <c r="K4970" s="432">
        <v>2104.71</v>
      </c>
      <c r="L4970" s="396" t="s">
        <v>147</v>
      </c>
    </row>
    <row r="4971" spans="1:12">
      <c r="A4971" s="396"/>
      <c r="B4971" s="396"/>
      <c r="C4971" s="396"/>
      <c r="D4971" s="396" t="s">
        <v>1856</v>
      </c>
      <c r="E4971" s="397" t="s">
        <v>145</v>
      </c>
      <c r="F4971" s="429" t="s">
        <v>13086</v>
      </c>
      <c r="G4971" s="430">
        <v>101500</v>
      </c>
      <c r="H4971" s="431" t="s">
        <v>16293</v>
      </c>
      <c r="I4971" s="430" t="s">
        <v>160</v>
      </c>
      <c r="J4971" s="396"/>
      <c r="K4971" s="432">
        <v>2336.77</v>
      </c>
      <c r="L4971" s="396" t="s">
        <v>147</v>
      </c>
    </row>
    <row r="4972" spans="1:12">
      <c r="A4972" s="396"/>
      <c r="B4972" s="396"/>
      <c r="C4972" s="396"/>
      <c r="D4972" s="396" t="s">
        <v>1155</v>
      </c>
      <c r="E4972" s="397" t="s">
        <v>145</v>
      </c>
      <c r="F4972" s="429" t="s">
        <v>13701</v>
      </c>
      <c r="G4972" s="430">
        <v>101493</v>
      </c>
      <c r="H4972" s="431" t="s">
        <v>16294</v>
      </c>
      <c r="I4972" s="430" t="s">
        <v>160</v>
      </c>
      <c r="J4972" s="396"/>
      <c r="K4972" s="432">
        <v>1566.05</v>
      </c>
      <c r="L4972" s="396" t="s">
        <v>147</v>
      </c>
    </row>
    <row r="4973" spans="1:12">
      <c r="A4973" s="396"/>
      <c r="B4973" s="396"/>
      <c r="C4973" s="396"/>
      <c r="D4973" s="396" t="s">
        <v>1112</v>
      </c>
      <c r="E4973" s="397" t="s">
        <v>145</v>
      </c>
      <c r="F4973" s="429" t="s">
        <v>13701</v>
      </c>
      <c r="G4973" s="430">
        <v>101494</v>
      </c>
      <c r="H4973" s="431" t="s">
        <v>16295</v>
      </c>
      <c r="I4973" s="430" t="s">
        <v>160</v>
      </c>
      <c r="J4973" s="396"/>
      <c r="K4973" s="432">
        <v>1677.48</v>
      </c>
      <c r="L4973" s="396" t="s">
        <v>147</v>
      </c>
    </row>
    <row r="4974" spans="1:12">
      <c r="A4974" s="396"/>
      <c r="B4974" s="396"/>
      <c r="C4974" s="396"/>
      <c r="D4974" s="396" t="s">
        <v>1112</v>
      </c>
      <c r="E4974" s="397" t="s">
        <v>145</v>
      </c>
      <c r="F4974" s="429" t="s">
        <v>13701</v>
      </c>
      <c r="G4974" s="430">
        <v>101495</v>
      </c>
      <c r="H4974" s="431" t="s">
        <v>16296</v>
      </c>
      <c r="I4974" s="430" t="s">
        <v>160</v>
      </c>
      <c r="J4974" s="396"/>
      <c r="K4974" s="432">
        <v>1716.64</v>
      </c>
      <c r="L4974" s="396" t="s">
        <v>147</v>
      </c>
    </row>
    <row r="4975" spans="1:12">
      <c r="A4975" s="396"/>
      <c r="B4975" s="396"/>
      <c r="C4975" s="396"/>
      <c r="D4975" s="396" t="s">
        <v>1112</v>
      </c>
      <c r="E4975" s="397" t="s">
        <v>145</v>
      </c>
      <c r="F4975" s="429" t="s">
        <v>13701</v>
      </c>
      <c r="G4975" s="430">
        <v>101496</v>
      </c>
      <c r="H4975" s="431" t="s">
        <v>16297</v>
      </c>
      <c r="I4975" s="430" t="s">
        <v>160</v>
      </c>
      <c r="J4975" s="396"/>
      <c r="K4975" s="432">
        <v>1879.82</v>
      </c>
      <c r="L4975" s="396" t="s">
        <v>147</v>
      </c>
    </row>
    <row r="4976" spans="1:12">
      <c r="A4976" s="396"/>
      <c r="B4976" s="396"/>
      <c r="C4976" s="396"/>
      <c r="D4976" s="396" t="s">
        <v>1112</v>
      </c>
      <c r="E4976" s="397" t="s">
        <v>145</v>
      </c>
      <c r="F4976" s="429" t="s">
        <v>13701</v>
      </c>
      <c r="G4976" s="430">
        <v>101489</v>
      </c>
      <c r="H4976" s="431" t="s">
        <v>16298</v>
      </c>
      <c r="I4976" s="430" t="s">
        <v>160</v>
      </c>
      <c r="J4976" s="396"/>
      <c r="K4976" s="432">
        <v>1578.59</v>
      </c>
      <c r="L4976" s="396" t="s">
        <v>147</v>
      </c>
    </row>
    <row r="4977" spans="1:12">
      <c r="A4977" s="396"/>
      <c r="B4977" s="396"/>
      <c r="C4977" s="396"/>
      <c r="D4977" s="396" t="s">
        <v>1112</v>
      </c>
      <c r="E4977" s="397" t="s">
        <v>145</v>
      </c>
      <c r="F4977" s="429" t="s">
        <v>13701</v>
      </c>
      <c r="G4977" s="430">
        <v>101490</v>
      </c>
      <c r="H4977" s="431" t="s">
        <v>16299</v>
      </c>
      <c r="I4977" s="430" t="s">
        <v>160</v>
      </c>
      <c r="J4977" s="396"/>
      <c r="K4977" s="432">
        <v>1690.02</v>
      </c>
      <c r="L4977" s="396" t="s">
        <v>147</v>
      </c>
    </row>
    <row r="4978" spans="1:12">
      <c r="A4978" s="396"/>
      <c r="B4978" s="396"/>
      <c r="C4978" s="396"/>
      <c r="D4978" s="396" t="s">
        <v>1155</v>
      </c>
      <c r="E4978" s="397" t="s">
        <v>145</v>
      </c>
      <c r="F4978" s="429" t="s">
        <v>13701</v>
      </c>
      <c r="G4978" s="430">
        <v>101491</v>
      </c>
      <c r="H4978" s="431" t="s">
        <v>16300</v>
      </c>
      <c r="I4978" s="430" t="s">
        <v>160</v>
      </c>
      <c r="J4978" s="396"/>
      <c r="K4978" s="432">
        <v>1729.18</v>
      </c>
      <c r="L4978" s="396" t="s">
        <v>147</v>
      </c>
    </row>
    <row r="4979" spans="1:12">
      <c r="A4979" s="396"/>
      <c r="B4979" s="396"/>
      <c r="C4979" s="396"/>
      <c r="D4979" s="396" t="s">
        <v>1112</v>
      </c>
      <c r="E4979" s="397" t="s">
        <v>145</v>
      </c>
      <c r="F4979" s="429" t="s">
        <v>13701</v>
      </c>
      <c r="G4979" s="430">
        <v>101492</v>
      </c>
      <c r="H4979" s="431" t="s">
        <v>16301</v>
      </c>
      <c r="I4979" s="430" t="s">
        <v>160</v>
      </c>
      <c r="J4979" s="396"/>
      <c r="K4979" s="432">
        <v>1892.36</v>
      </c>
      <c r="L4979" s="396" t="s">
        <v>147</v>
      </c>
    </row>
    <row r="4980" spans="1:12">
      <c r="A4980" s="396"/>
      <c r="B4980" s="396"/>
      <c r="C4980" s="396"/>
      <c r="D4980" s="396" t="s">
        <v>1112</v>
      </c>
      <c r="E4980" s="397" t="s">
        <v>145</v>
      </c>
      <c r="F4980" s="429" t="s">
        <v>13701</v>
      </c>
      <c r="G4980" s="430">
        <v>101509</v>
      </c>
      <c r="H4980" s="431" t="s">
        <v>16302</v>
      </c>
      <c r="I4980" s="430" t="s">
        <v>160</v>
      </c>
      <c r="J4980" s="396"/>
      <c r="K4980" s="432">
        <v>1985.82</v>
      </c>
      <c r="L4980" s="396" t="s">
        <v>147</v>
      </c>
    </row>
    <row r="4981" spans="1:12">
      <c r="A4981" s="396"/>
      <c r="B4981" s="396"/>
      <c r="C4981" s="396"/>
      <c r="D4981" s="396" t="s">
        <v>1112</v>
      </c>
      <c r="E4981" s="397" t="s">
        <v>145</v>
      </c>
      <c r="F4981" s="429" t="s">
        <v>13701</v>
      </c>
      <c r="G4981" s="430">
        <v>101510</v>
      </c>
      <c r="H4981" s="431" t="s">
        <v>16303</v>
      </c>
      <c r="I4981" s="430" t="s">
        <v>160</v>
      </c>
      <c r="J4981" s="396"/>
      <c r="K4981" s="432">
        <v>2210.6999999999998</v>
      </c>
      <c r="L4981" s="396" t="s">
        <v>147</v>
      </c>
    </row>
    <row r="4982" spans="1:12">
      <c r="A4982" s="396"/>
      <c r="B4982" s="396"/>
      <c r="C4982" s="396"/>
      <c r="D4982" s="396" t="s">
        <v>1155</v>
      </c>
      <c r="E4982" s="397" t="s">
        <v>145</v>
      </c>
      <c r="F4982" s="429" t="s">
        <v>13701</v>
      </c>
      <c r="G4982" s="430">
        <v>101511</v>
      </c>
      <c r="H4982" s="431" t="s">
        <v>16304</v>
      </c>
      <c r="I4982" s="430" t="s">
        <v>160</v>
      </c>
      <c r="J4982" s="396"/>
      <c r="K4982" s="432">
        <v>2289.7399999999998</v>
      </c>
      <c r="L4982" s="396" t="s">
        <v>147</v>
      </c>
    </row>
    <row r="4983" spans="1:12">
      <c r="A4983" s="396"/>
      <c r="B4983" s="396"/>
      <c r="C4983" s="396"/>
      <c r="D4983" s="396" t="s">
        <v>1155</v>
      </c>
      <c r="E4983" s="397" t="s">
        <v>145</v>
      </c>
      <c r="F4983" s="429" t="s">
        <v>13701</v>
      </c>
      <c r="G4983" s="430">
        <v>101512</v>
      </c>
      <c r="H4983" s="431" t="s">
        <v>16305</v>
      </c>
      <c r="I4983" s="430" t="s">
        <v>160</v>
      </c>
      <c r="J4983" s="396"/>
      <c r="K4983" s="432">
        <v>2589.44</v>
      </c>
      <c r="L4983" s="396" t="s">
        <v>147</v>
      </c>
    </row>
    <row r="4984" spans="1:12">
      <c r="A4984" s="396"/>
      <c r="B4984" s="396"/>
      <c r="C4984" s="396"/>
      <c r="D4984" s="396" t="s">
        <v>1155</v>
      </c>
      <c r="E4984" s="397" t="s">
        <v>145</v>
      </c>
      <c r="F4984" s="429" t="s">
        <v>13701</v>
      </c>
      <c r="G4984" s="430">
        <v>101505</v>
      </c>
      <c r="H4984" s="431" t="s">
        <v>16306</v>
      </c>
      <c r="I4984" s="430" t="s">
        <v>160</v>
      </c>
      <c r="J4984" s="396"/>
      <c r="K4984" s="432">
        <v>1995.75</v>
      </c>
      <c r="L4984" s="396" t="s">
        <v>147</v>
      </c>
    </row>
    <row r="4985" spans="1:12">
      <c r="A4985" s="396"/>
      <c r="B4985" s="396"/>
      <c r="C4985" s="396"/>
      <c r="D4985" s="396" t="s">
        <v>1155</v>
      </c>
      <c r="E4985" s="397" t="s">
        <v>145</v>
      </c>
      <c r="F4985" s="429" t="s">
        <v>13701</v>
      </c>
      <c r="G4985" s="430">
        <v>101506</v>
      </c>
      <c r="H4985" s="431" t="s">
        <v>16307</v>
      </c>
      <c r="I4985" s="430" t="s">
        <v>160</v>
      </c>
      <c r="J4985" s="396"/>
      <c r="K4985" s="432">
        <v>2220.63</v>
      </c>
      <c r="L4985" s="396" t="s">
        <v>147</v>
      </c>
    </row>
    <row r="4986" spans="1:12">
      <c r="A4986" s="396"/>
      <c r="B4986" s="396"/>
      <c r="C4986" s="396"/>
      <c r="D4986" s="396" t="s">
        <v>1155</v>
      </c>
      <c r="E4986" s="397" t="s">
        <v>145</v>
      </c>
      <c r="F4986" s="429" t="s">
        <v>13701</v>
      </c>
      <c r="G4986" s="430">
        <v>101507</v>
      </c>
      <c r="H4986" s="431" t="s">
        <v>16308</v>
      </c>
      <c r="I4986" s="430" t="s">
        <v>160</v>
      </c>
      <c r="J4986" s="396"/>
      <c r="K4986" s="432">
        <v>2299.67</v>
      </c>
      <c r="L4986" s="396" t="s">
        <v>147</v>
      </c>
    </row>
    <row r="4987" spans="1:12">
      <c r="A4987" s="396"/>
      <c r="B4987" s="396"/>
      <c r="C4987" s="396"/>
      <c r="D4987" s="396" t="s">
        <v>1155</v>
      </c>
      <c r="E4987" s="397" t="s">
        <v>145</v>
      </c>
      <c r="F4987" s="429" t="s">
        <v>13701</v>
      </c>
      <c r="G4987" s="430">
        <v>101508</v>
      </c>
      <c r="H4987" s="431" t="s">
        <v>16309</v>
      </c>
      <c r="I4987" s="430" t="s">
        <v>160</v>
      </c>
      <c r="J4987" s="396"/>
      <c r="K4987" s="432">
        <v>2599.37</v>
      </c>
      <c r="L4987" s="396" t="s">
        <v>147</v>
      </c>
    </row>
    <row r="4988" spans="1:12">
      <c r="A4988" s="396"/>
      <c r="B4988" s="396"/>
      <c r="C4988" s="396"/>
      <c r="D4988" s="396" t="s">
        <v>1155</v>
      </c>
      <c r="E4988" s="397" t="s">
        <v>145</v>
      </c>
      <c r="F4988" s="429" t="s">
        <v>13701</v>
      </c>
      <c r="G4988" s="430">
        <v>101525</v>
      </c>
      <c r="H4988" s="431" t="s">
        <v>16310</v>
      </c>
      <c r="I4988" s="430" t="s">
        <v>160</v>
      </c>
      <c r="J4988" s="396"/>
      <c r="K4988" s="432">
        <v>1173.8800000000001</v>
      </c>
      <c r="L4988" s="396" t="s">
        <v>147</v>
      </c>
    </row>
    <row r="4989" spans="1:12">
      <c r="A4989" s="396"/>
      <c r="B4989" s="396"/>
      <c r="C4989" s="396"/>
      <c r="D4989" s="396" t="s">
        <v>1155</v>
      </c>
      <c r="E4989" s="397" t="s">
        <v>145</v>
      </c>
      <c r="F4989" s="429" t="s">
        <v>13701</v>
      </c>
      <c r="G4989" s="430">
        <v>101526</v>
      </c>
      <c r="H4989" s="431" t="s">
        <v>16311</v>
      </c>
      <c r="I4989" s="430" t="s">
        <v>160</v>
      </c>
      <c r="J4989" s="396"/>
      <c r="K4989" s="432">
        <v>1374.46</v>
      </c>
      <c r="L4989" s="396" t="s">
        <v>147</v>
      </c>
    </row>
    <row r="4990" spans="1:12">
      <c r="A4990" s="396"/>
      <c r="B4990" s="396"/>
      <c r="C4990" s="396"/>
      <c r="D4990" s="396" t="s">
        <v>1155</v>
      </c>
      <c r="E4990" s="397" t="s">
        <v>145</v>
      </c>
      <c r="F4990" s="429" t="s">
        <v>13701</v>
      </c>
      <c r="G4990" s="430">
        <v>101527</v>
      </c>
      <c r="H4990" s="431" t="s">
        <v>16312</v>
      </c>
      <c r="I4990" s="430" t="s">
        <v>160</v>
      </c>
      <c r="J4990" s="396"/>
      <c r="K4990" s="432">
        <v>1444.95</v>
      </c>
      <c r="L4990" s="396" t="s">
        <v>147</v>
      </c>
    </row>
    <row r="4991" spans="1:12">
      <c r="F4991" s="429" t="s">
        <v>14046</v>
      </c>
      <c r="G4991" s="430">
        <v>101528</v>
      </c>
      <c r="H4991" s="431" t="s">
        <v>16313</v>
      </c>
      <c r="I4991" s="430" t="s">
        <v>160</v>
      </c>
      <c r="K4991" s="432">
        <v>1686.31</v>
      </c>
    </row>
    <row r="4992" spans="1:12">
      <c r="F4992" s="429" t="s">
        <v>14046</v>
      </c>
      <c r="G4992" s="430">
        <v>101521</v>
      </c>
      <c r="H4992" s="431" t="s">
        <v>16314</v>
      </c>
      <c r="I4992" s="430" t="s">
        <v>160</v>
      </c>
      <c r="K4992" s="432">
        <v>1178.49</v>
      </c>
    </row>
    <row r="4993" spans="6:11">
      <c r="F4993" s="429" t="s">
        <v>14046</v>
      </c>
      <c r="G4993" s="430">
        <v>101522</v>
      </c>
      <c r="H4993" s="431" t="s">
        <v>16315</v>
      </c>
      <c r="I4993" s="430" t="s">
        <v>160</v>
      </c>
      <c r="K4993" s="432">
        <v>1379.07</v>
      </c>
    </row>
    <row r="4994" spans="6:11">
      <c r="F4994" s="429" t="s">
        <v>14046</v>
      </c>
      <c r="G4994" s="430">
        <v>101523</v>
      </c>
      <c r="H4994" s="431" t="s">
        <v>16316</v>
      </c>
      <c r="I4994" s="430" t="s">
        <v>160</v>
      </c>
      <c r="K4994" s="432">
        <v>1449.56</v>
      </c>
    </row>
    <row r="4995" spans="6:11">
      <c r="F4995" s="429" t="s">
        <v>14046</v>
      </c>
      <c r="G4995" s="430">
        <v>101524</v>
      </c>
      <c r="H4995" s="431" t="s">
        <v>16317</v>
      </c>
      <c r="I4995" s="430" t="s">
        <v>160</v>
      </c>
      <c r="K4995" s="432">
        <v>1690.92</v>
      </c>
    </row>
    <row r="4996" spans="6:11">
      <c r="F4996" s="429" t="s">
        <v>14046</v>
      </c>
      <c r="G4996" s="430">
        <v>101517</v>
      </c>
      <c r="H4996" s="431" t="s">
        <v>16318</v>
      </c>
      <c r="I4996" s="430" t="s">
        <v>160</v>
      </c>
      <c r="K4996" s="432">
        <v>850.99</v>
      </c>
    </row>
    <row r="4997" spans="6:11">
      <c r="F4997" s="429" t="s">
        <v>14046</v>
      </c>
      <c r="G4997" s="430">
        <v>101518</v>
      </c>
      <c r="H4997" s="431" t="s">
        <v>16319</v>
      </c>
      <c r="I4997" s="430" t="s">
        <v>160</v>
      </c>
      <c r="K4997" s="432">
        <v>984.7</v>
      </c>
    </row>
    <row r="4998" spans="6:11">
      <c r="F4998" s="429" t="s">
        <v>14046</v>
      </c>
      <c r="G4998" s="430">
        <v>101519</v>
      </c>
      <c r="H4998" s="431" t="s">
        <v>16320</v>
      </c>
      <c r="I4998" s="430" t="s">
        <v>160</v>
      </c>
      <c r="K4998" s="432">
        <v>1031.7</v>
      </c>
    </row>
    <row r="4999" spans="6:11">
      <c r="F4999" s="429" t="s">
        <v>14046</v>
      </c>
      <c r="G4999" s="430">
        <v>101520</v>
      </c>
      <c r="H4999" s="431" t="s">
        <v>16321</v>
      </c>
      <c r="I4999" s="430" t="s">
        <v>160</v>
      </c>
      <c r="K4999" s="432">
        <v>1192.5999999999999</v>
      </c>
    </row>
    <row r="5000" spans="6:11">
      <c r="F5000" s="429" t="s">
        <v>14046</v>
      </c>
      <c r="G5000" s="430">
        <v>101513</v>
      </c>
      <c r="H5000" s="431" t="s">
        <v>16322</v>
      </c>
      <c r="I5000" s="430" t="s">
        <v>160</v>
      </c>
      <c r="K5000" s="432">
        <v>863.53</v>
      </c>
    </row>
    <row r="5001" spans="6:11">
      <c r="F5001" s="429" t="s">
        <v>14046</v>
      </c>
      <c r="G5001" s="430">
        <v>101514</v>
      </c>
      <c r="H5001" s="431" t="s">
        <v>16323</v>
      </c>
      <c r="I5001" s="430" t="s">
        <v>160</v>
      </c>
      <c r="K5001" s="432">
        <v>997.24</v>
      </c>
    </row>
    <row r="5002" spans="6:11">
      <c r="F5002" s="429" t="s">
        <v>14046</v>
      </c>
      <c r="G5002" s="430">
        <v>101515</v>
      </c>
      <c r="H5002" s="431" t="s">
        <v>16324</v>
      </c>
      <c r="I5002" s="430" t="s">
        <v>160</v>
      </c>
      <c r="K5002" s="432">
        <v>1044.24</v>
      </c>
    </row>
    <row r="5003" spans="6:11">
      <c r="F5003" s="429" t="s">
        <v>14046</v>
      </c>
      <c r="G5003" s="430">
        <v>101516</v>
      </c>
      <c r="H5003" s="431" t="s">
        <v>16325</v>
      </c>
      <c r="I5003" s="430" t="s">
        <v>160</v>
      </c>
      <c r="K5003" s="432">
        <v>1205.1400000000001</v>
      </c>
    </row>
    <row r="5004" spans="6:11">
      <c r="F5004" s="429" t="s">
        <v>14046</v>
      </c>
      <c r="G5004" s="430">
        <v>101533</v>
      </c>
      <c r="H5004" s="431" t="s">
        <v>16326</v>
      </c>
      <c r="I5004" s="430" t="s">
        <v>160</v>
      </c>
      <c r="K5004" s="432">
        <v>1306.08</v>
      </c>
    </row>
    <row r="5005" spans="6:11">
      <c r="F5005" s="429" t="s">
        <v>14046</v>
      </c>
      <c r="G5005" s="430">
        <v>101534</v>
      </c>
      <c r="H5005" s="431" t="s">
        <v>16327</v>
      </c>
      <c r="I5005" s="430" t="s">
        <v>160</v>
      </c>
      <c r="K5005" s="432">
        <v>1573.51</v>
      </c>
    </row>
    <row r="5006" spans="6:11">
      <c r="F5006" s="429" t="s">
        <v>14046</v>
      </c>
      <c r="G5006" s="430">
        <v>101535</v>
      </c>
      <c r="H5006" s="431" t="s">
        <v>16328</v>
      </c>
      <c r="I5006" s="430" t="s">
        <v>160</v>
      </c>
      <c r="K5006" s="432">
        <v>1667.5</v>
      </c>
    </row>
    <row r="5007" spans="6:11">
      <c r="F5007" s="429" t="s">
        <v>14046</v>
      </c>
      <c r="G5007" s="430">
        <v>101536</v>
      </c>
      <c r="H5007" s="431" t="s">
        <v>16329</v>
      </c>
      <c r="I5007" s="430" t="s">
        <v>160</v>
      </c>
      <c r="K5007" s="432">
        <v>1989.31</v>
      </c>
    </row>
    <row r="5008" spans="6:11">
      <c r="F5008" s="429" t="s">
        <v>14046</v>
      </c>
      <c r="G5008" s="430">
        <v>101529</v>
      </c>
      <c r="H5008" s="431" t="s">
        <v>16330</v>
      </c>
      <c r="I5008" s="430" t="s">
        <v>160</v>
      </c>
      <c r="K5008" s="432">
        <v>1316.01</v>
      </c>
    </row>
    <row r="5009" spans="6:11">
      <c r="F5009" s="429" t="s">
        <v>14046</v>
      </c>
      <c r="G5009" s="430">
        <v>101530</v>
      </c>
      <c r="H5009" s="431" t="s">
        <v>16331</v>
      </c>
      <c r="I5009" s="430" t="s">
        <v>160</v>
      </c>
      <c r="K5009" s="432">
        <v>1583.44</v>
      </c>
    </row>
    <row r="5010" spans="6:11">
      <c r="F5010" s="429" t="s">
        <v>14046</v>
      </c>
      <c r="G5010" s="430">
        <v>101531</v>
      </c>
      <c r="H5010" s="431" t="s">
        <v>16332</v>
      </c>
      <c r="I5010" s="430" t="s">
        <v>160</v>
      </c>
      <c r="K5010" s="432">
        <v>1677.43</v>
      </c>
    </row>
    <row r="5011" spans="6:11">
      <c r="F5011" s="429" t="s">
        <v>14046</v>
      </c>
      <c r="G5011" s="430">
        <v>101532</v>
      </c>
      <c r="H5011" s="431" t="s">
        <v>16333</v>
      </c>
      <c r="I5011" s="430" t="s">
        <v>160</v>
      </c>
      <c r="K5011" s="432">
        <v>1999.24</v>
      </c>
    </row>
    <row r="5012" spans="6:11">
      <c r="F5012" s="429" t="s">
        <v>14046</v>
      </c>
      <c r="G5012" s="430">
        <v>106510</v>
      </c>
      <c r="H5012" s="431" t="s">
        <v>16334</v>
      </c>
      <c r="I5012" s="430" t="s">
        <v>160</v>
      </c>
      <c r="K5012" s="432">
        <v>0</v>
      </c>
    </row>
    <row r="5013" spans="6:11">
      <c r="F5013" s="429" t="s">
        <v>14046</v>
      </c>
      <c r="G5013" s="430">
        <v>106514</v>
      </c>
      <c r="H5013" s="431" t="s">
        <v>16335</v>
      </c>
      <c r="I5013" s="430" t="s">
        <v>160</v>
      </c>
      <c r="K5013" s="432">
        <v>0</v>
      </c>
    </row>
    <row r="5014" spans="6:11">
      <c r="F5014" s="429" t="s">
        <v>14046</v>
      </c>
      <c r="G5014" s="430">
        <v>106511</v>
      </c>
      <c r="H5014" s="431" t="s">
        <v>16336</v>
      </c>
      <c r="I5014" s="430" t="s">
        <v>160</v>
      </c>
      <c r="K5014" s="432">
        <v>0</v>
      </c>
    </row>
    <row r="5015" spans="6:11">
      <c r="F5015" s="429" t="s">
        <v>14046</v>
      </c>
      <c r="G5015" s="430">
        <v>106515</v>
      </c>
      <c r="H5015" s="431" t="s">
        <v>16337</v>
      </c>
      <c r="I5015" s="430" t="s">
        <v>160</v>
      </c>
      <c r="K5015" s="432">
        <v>0</v>
      </c>
    </row>
    <row r="5016" spans="6:11">
      <c r="F5016" s="429" t="s">
        <v>14046</v>
      </c>
      <c r="G5016" s="430">
        <v>106512</v>
      </c>
      <c r="H5016" s="431" t="s">
        <v>16338</v>
      </c>
      <c r="I5016" s="430" t="s">
        <v>160</v>
      </c>
      <c r="K5016" s="432">
        <v>0</v>
      </c>
    </row>
    <row r="5017" spans="6:11">
      <c r="F5017" s="429" t="s">
        <v>14046</v>
      </c>
      <c r="G5017" s="430">
        <v>106516</v>
      </c>
      <c r="H5017" s="431" t="s">
        <v>16339</v>
      </c>
      <c r="I5017" s="430" t="s">
        <v>160</v>
      </c>
      <c r="K5017" s="432">
        <v>0</v>
      </c>
    </row>
    <row r="5018" spans="6:11">
      <c r="F5018" s="429" t="s">
        <v>14046</v>
      </c>
      <c r="G5018" s="430">
        <v>106513</v>
      </c>
      <c r="H5018" s="431" t="s">
        <v>16340</v>
      </c>
      <c r="I5018" s="430" t="s">
        <v>160</v>
      </c>
      <c r="K5018" s="432">
        <v>0</v>
      </c>
    </row>
    <row r="5019" spans="6:11">
      <c r="F5019" s="429" t="s">
        <v>14046</v>
      </c>
      <c r="G5019" s="430">
        <v>106517</v>
      </c>
      <c r="H5019" s="431" t="s">
        <v>16341</v>
      </c>
      <c r="I5019" s="430" t="s">
        <v>160</v>
      </c>
      <c r="K5019" s="432">
        <v>0</v>
      </c>
    </row>
    <row r="5020" spans="6:11">
      <c r="F5020" s="429" t="s">
        <v>14046</v>
      </c>
      <c r="G5020" s="430">
        <v>106518</v>
      </c>
      <c r="H5020" s="431" t="s">
        <v>16342</v>
      </c>
      <c r="I5020" s="430" t="s">
        <v>160</v>
      </c>
      <c r="K5020" s="432">
        <v>0</v>
      </c>
    </row>
    <row r="5021" spans="6:11">
      <c r="F5021" s="429" t="s">
        <v>14046</v>
      </c>
      <c r="G5021" s="430">
        <v>106519</v>
      </c>
      <c r="H5021" s="431" t="s">
        <v>16343</v>
      </c>
      <c r="I5021" s="430" t="s">
        <v>160</v>
      </c>
      <c r="K5021" s="432">
        <v>0</v>
      </c>
    </row>
    <row r="5022" spans="6:11">
      <c r="F5022" s="429" t="s">
        <v>14046</v>
      </c>
      <c r="G5022" s="430">
        <v>106520</v>
      </c>
      <c r="H5022" s="431" t="s">
        <v>16344</v>
      </c>
      <c r="I5022" s="430" t="s">
        <v>160</v>
      </c>
      <c r="K5022" s="432">
        <v>0</v>
      </c>
    </row>
    <row r="5023" spans="6:11">
      <c r="F5023" s="429" t="s">
        <v>14046</v>
      </c>
      <c r="G5023" s="430">
        <v>106521</v>
      </c>
      <c r="H5023" s="431" t="s">
        <v>16345</v>
      </c>
      <c r="I5023" s="430" t="s">
        <v>160</v>
      </c>
      <c r="K5023" s="432">
        <v>0</v>
      </c>
    </row>
    <row r="5024" spans="6:11">
      <c r="F5024" s="429" t="s">
        <v>14046</v>
      </c>
      <c r="G5024" s="430">
        <v>106522</v>
      </c>
      <c r="H5024" s="431" t="s">
        <v>16346</v>
      </c>
      <c r="I5024" s="430" t="s">
        <v>160</v>
      </c>
      <c r="K5024" s="432">
        <v>0</v>
      </c>
    </row>
    <row r="5025" spans="6:11">
      <c r="F5025" s="429" t="s">
        <v>14046</v>
      </c>
      <c r="G5025" s="430">
        <v>106523</v>
      </c>
      <c r="H5025" s="431" t="s">
        <v>16347</v>
      </c>
      <c r="I5025" s="430" t="s">
        <v>160</v>
      </c>
      <c r="K5025" s="432">
        <v>0</v>
      </c>
    </row>
    <row r="5026" spans="6:11">
      <c r="F5026" s="429" t="s">
        <v>14046</v>
      </c>
      <c r="G5026" s="430">
        <v>101549</v>
      </c>
      <c r="H5026" s="431" t="s">
        <v>16348</v>
      </c>
      <c r="I5026" s="430" t="s">
        <v>160</v>
      </c>
      <c r="K5026" s="432">
        <v>22.16</v>
      </c>
    </row>
    <row r="5027" spans="6:11">
      <c r="F5027" s="429" t="s">
        <v>14046</v>
      </c>
      <c r="G5027" s="430">
        <v>101547</v>
      </c>
      <c r="H5027" s="431" t="s">
        <v>16349</v>
      </c>
      <c r="I5027" s="430" t="s">
        <v>160</v>
      </c>
      <c r="K5027" s="432">
        <v>89.82</v>
      </c>
    </row>
    <row r="5028" spans="6:11">
      <c r="F5028" s="429" t="s">
        <v>14046</v>
      </c>
      <c r="G5028" s="430">
        <v>101546</v>
      </c>
      <c r="H5028" s="431" t="s">
        <v>16350</v>
      </c>
      <c r="I5028" s="430" t="s">
        <v>160</v>
      </c>
      <c r="K5028" s="432">
        <v>28.61</v>
      </c>
    </row>
    <row r="5029" spans="6:11">
      <c r="F5029" s="429" t="s">
        <v>14046</v>
      </c>
      <c r="G5029" s="430">
        <v>101548</v>
      </c>
      <c r="H5029" s="431" t="s">
        <v>16351</v>
      </c>
      <c r="I5029" s="430" t="s">
        <v>160</v>
      </c>
      <c r="K5029" s="432">
        <v>7.02</v>
      </c>
    </row>
    <row r="5030" spans="6:11">
      <c r="F5030" s="429" t="s">
        <v>14046</v>
      </c>
      <c r="G5030" s="430">
        <v>106528</v>
      </c>
      <c r="H5030" s="431" t="s">
        <v>16352</v>
      </c>
      <c r="I5030" s="430" t="s">
        <v>160</v>
      </c>
      <c r="K5030" s="432">
        <v>0</v>
      </c>
    </row>
    <row r="5031" spans="6:11">
      <c r="F5031" s="429" t="s">
        <v>14046</v>
      </c>
      <c r="G5031" s="430">
        <v>94764</v>
      </c>
      <c r="H5031" s="431" t="s">
        <v>6759</v>
      </c>
      <c r="I5031" s="430" t="s">
        <v>160</v>
      </c>
      <c r="K5031" s="432">
        <v>34.93</v>
      </c>
    </row>
    <row r="5032" spans="6:11">
      <c r="F5032" s="429" t="s">
        <v>14046</v>
      </c>
      <c r="G5032" s="430">
        <v>94765</v>
      </c>
      <c r="H5032" s="431" t="s">
        <v>6760</v>
      </c>
      <c r="I5032" s="430" t="s">
        <v>160</v>
      </c>
      <c r="K5032" s="432">
        <v>38.51</v>
      </c>
    </row>
    <row r="5033" spans="6:11">
      <c r="F5033" s="429" t="s">
        <v>14046</v>
      </c>
      <c r="G5033" s="430">
        <v>94766</v>
      </c>
      <c r="H5033" s="431" t="s">
        <v>6761</v>
      </c>
      <c r="I5033" s="430" t="s">
        <v>160</v>
      </c>
      <c r="K5033" s="432">
        <v>43.09</v>
      </c>
    </row>
    <row r="5034" spans="6:11">
      <c r="F5034" s="429" t="s">
        <v>14046</v>
      </c>
      <c r="G5034" s="430">
        <v>94767</v>
      </c>
      <c r="H5034" s="431" t="s">
        <v>6762</v>
      </c>
      <c r="I5034" s="430" t="s">
        <v>160</v>
      </c>
      <c r="K5034" s="432">
        <v>64.45</v>
      </c>
    </row>
    <row r="5035" spans="6:11">
      <c r="F5035" s="429" t="s">
        <v>14046</v>
      </c>
      <c r="G5035" s="430">
        <v>94768</v>
      </c>
      <c r="H5035" s="431" t="s">
        <v>6763</v>
      </c>
      <c r="I5035" s="430" t="s">
        <v>160</v>
      </c>
      <c r="K5035" s="432">
        <v>73.099999999999994</v>
      </c>
    </row>
    <row r="5036" spans="6:11">
      <c r="F5036" s="429" t="s">
        <v>14046</v>
      </c>
      <c r="G5036" s="430">
        <v>94769</v>
      </c>
      <c r="H5036" s="431" t="s">
        <v>6764</v>
      </c>
      <c r="I5036" s="430" t="s">
        <v>160</v>
      </c>
      <c r="K5036" s="432">
        <v>97.99</v>
      </c>
    </row>
    <row r="5037" spans="6:11">
      <c r="F5037" s="429" t="s">
        <v>14046</v>
      </c>
      <c r="G5037" s="430">
        <v>94783</v>
      </c>
      <c r="H5037" s="431" t="s">
        <v>14047</v>
      </c>
      <c r="I5037" s="430" t="s">
        <v>160</v>
      </c>
      <c r="K5037" s="432">
        <v>17.940000000000001</v>
      </c>
    </row>
    <row r="5038" spans="6:11">
      <c r="F5038" s="429" t="s">
        <v>14046</v>
      </c>
      <c r="G5038" s="430">
        <v>94703</v>
      </c>
      <c r="H5038" s="431" t="s">
        <v>14048</v>
      </c>
      <c r="I5038" s="430" t="s">
        <v>160</v>
      </c>
      <c r="K5038" s="432">
        <v>19.22</v>
      </c>
    </row>
    <row r="5039" spans="6:11">
      <c r="F5039" s="429" t="s">
        <v>14046</v>
      </c>
      <c r="G5039" s="430">
        <v>94704</v>
      </c>
      <c r="H5039" s="431" t="s">
        <v>6719</v>
      </c>
      <c r="I5039" s="430" t="s">
        <v>160</v>
      </c>
      <c r="K5039" s="432">
        <v>26.08</v>
      </c>
    </row>
    <row r="5040" spans="6:11">
      <c r="F5040" s="429" t="s">
        <v>14046</v>
      </c>
      <c r="G5040" s="430">
        <v>94705</v>
      </c>
      <c r="H5040" s="431" t="s">
        <v>6720</v>
      </c>
      <c r="I5040" s="430" t="s">
        <v>160</v>
      </c>
      <c r="K5040" s="432">
        <v>36.130000000000003</v>
      </c>
    </row>
    <row r="5041" spans="6:11">
      <c r="F5041" s="429" t="s">
        <v>14046</v>
      </c>
      <c r="G5041" s="430">
        <v>94706</v>
      </c>
      <c r="H5041" s="431" t="s">
        <v>6721</v>
      </c>
      <c r="I5041" s="430" t="s">
        <v>160</v>
      </c>
      <c r="K5041" s="432">
        <v>35.119999999999997</v>
      </c>
    </row>
    <row r="5042" spans="6:11">
      <c r="F5042" s="429" t="s">
        <v>14046</v>
      </c>
      <c r="G5042" s="430">
        <v>94707</v>
      </c>
      <c r="H5042" s="431" t="s">
        <v>6722</v>
      </c>
      <c r="I5042" s="430" t="s">
        <v>160</v>
      </c>
      <c r="K5042" s="432">
        <v>56.35</v>
      </c>
    </row>
    <row r="5043" spans="6:11">
      <c r="F5043" s="429" t="s">
        <v>14046</v>
      </c>
      <c r="G5043" s="430">
        <v>94715</v>
      </c>
      <c r="H5043" s="431" t="s">
        <v>6725</v>
      </c>
      <c r="I5043" s="430" t="s">
        <v>160</v>
      </c>
      <c r="K5043" s="432">
        <v>298.12</v>
      </c>
    </row>
    <row r="5044" spans="6:11">
      <c r="F5044" s="429" t="s">
        <v>14046</v>
      </c>
      <c r="G5044" s="430">
        <v>94713</v>
      </c>
      <c r="H5044" s="431" t="s">
        <v>6723</v>
      </c>
      <c r="I5044" s="430" t="s">
        <v>160</v>
      </c>
      <c r="K5044" s="432">
        <v>238.85</v>
      </c>
    </row>
    <row r="5045" spans="6:11">
      <c r="F5045" s="429" t="s">
        <v>14046</v>
      </c>
      <c r="G5045" s="430">
        <v>94714</v>
      </c>
      <c r="H5045" s="431" t="s">
        <v>6724</v>
      </c>
      <c r="I5045" s="430" t="s">
        <v>160</v>
      </c>
      <c r="K5045" s="432">
        <v>336.38</v>
      </c>
    </row>
    <row r="5046" spans="6:11">
      <c r="F5046" s="429" t="s">
        <v>14046</v>
      </c>
      <c r="G5046" s="430">
        <v>94670</v>
      </c>
      <c r="H5046" s="431" t="s">
        <v>6691</v>
      </c>
      <c r="I5046" s="430" t="s">
        <v>160</v>
      </c>
      <c r="K5046" s="432">
        <v>65.8</v>
      </c>
    </row>
    <row r="5047" spans="6:11">
      <c r="F5047" s="429" t="s">
        <v>14046</v>
      </c>
      <c r="G5047" s="430">
        <v>94656</v>
      </c>
      <c r="H5047" s="431" t="s">
        <v>14049</v>
      </c>
      <c r="I5047" s="430" t="s">
        <v>160</v>
      </c>
      <c r="K5047" s="432">
        <v>3.06</v>
      </c>
    </row>
    <row r="5048" spans="6:11">
      <c r="F5048" s="429" t="s">
        <v>14046</v>
      </c>
      <c r="G5048" s="430">
        <v>94658</v>
      </c>
      <c r="H5048" s="431" t="s">
        <v>6679</v>
      </c>
      <c r="I5048" s="430" t="s">
        <v>160</v>
      </c>
      <c r="K5048" s="432">
        <v>4.68</v>
      </c>
    </row>
    <row r="5049" spans="6:11">
      <c r="F5049" s="429" t="s">
        <v>14046</v>
      </c>
      <c r="G5049" s="430">
        <v>94660</v>
      </c>
      <c r="H5049" s="431" t="s">
        <v>6681</v>
      </c>
      <c r="I5049" s="430" t="s">
        <v>160</v>
      </c>
      <c r="K5049" s="432">
        <v>7.62</v>
      </c>
    </row>
    <row r="5050" spans="6:11">
      <c r="F5050" s="429" t="s">
        <v>14046</v>
      </c>
      <c r="G5050" s="430">
        <v>94662</v>
      </c>
      <c r="H5050" s="431" t="s">
        <v>6683</v>
      </c>
      <c r="I5050" s="430" t="s">
        <v>160</v>
      </c>
      <c r="K5050" s="432">
        <v>9.9499999999999993</v>
      </c>
    </row>
    <row r="5051" spans="6:11">
      <c r="F5051" s="429" t="s">
        <v>14046</v>
      </c>
      <c r="G5051" s="430">
        <v>94664</v>
      </c>
      <c r="H5051" s="431" t="s">
        <v>6685</v>
      </c>
      <c r="I5051" s="430" t="s">
        <v>160</v>
      </c>
      <c r="K5051" s="432">
        <v>18.79</v>
      </c>
    </row>
    <row r="5052" spans="6:11">
      <c r="F5052" s="429" t="s">
        <v>14046</v>
      </c>
      <c r="G5052" s="430">
        <v>94666</v>
      </c>
      <c r="H5052" s="431" t="s">
        <v>6687</v>
      </c>
      <c r="I5052" s="430" t="s">
        <v>160</v>
      </c>
      <c r="K5052" s="432">
        <v>30.88</v>
      </c>
    </row>
    <row r="5053" spans="6:11">
      <c r="F5053" s="429" t="s">
        <v>14046</v>
      </c>
      <c r="G5053" s="430">
        <v>94668</v>
      </c>
      <c r="H5053" s="431" t="s">
        <v>6689</v>
      </c>
      <c r="I5053" s="430" t="s">
        <v>160</v>
      </c>
      <c r="K5053" s="432">
        <v>41.25</v>
      </c>
    </row>
    <row r="5054" spans="6:11">
      <c r="F5054" s="429" t="s">
        <v>14046</v>
      </c>
      <c r="G5054" s="430">
        <v>105215</v>
      </c>
      <c r="H5054" s="431" t="s">
        <v>6880</v>
      </c>
      <c r="I5054" s="430" t="s">
        <v>160</v>
      </c>
      <c r="K5054" s="432">
        <v>8.32</v>
      </c>
    </row>
    <row r="5055" spans="6:11">
      <c r="F5055" s="429" t="s">
        <v>14046</v>
      </c>
      <c r="G5055" s="430">
        <v>105216</v>
      </c>
      <c r="H5055" s="431" t="s">
        <v>6881</v>
      </c>
      <c r="I5055" s="430" t="s">
        <v>160</v>
      </c>
      <c r="K5055" s="432">
        <v>33.299999999999997</v>
      </c>
    </row>
    <row r="5056" spans="6:11">
      <c r="F5056" s="429" t="s">
        <v>14046</v>
      </c>
      <c r="G5056" s="430">
        <v>105217</v>
      </c>
      <c r="H5056" s="431" t="s">
        <v>6882</v>
      </c>
      <c r="I5056" s="430" t="s">
        <v>160</v>
      </c>
      <c r="K5056" s="432">
        <v>37.619999999999997</v>
      </c>
    </row>
    <row r="5057" spans="6:11">
      <c r="F5057" s="429" t="s">
        <v>14046</v>
      </c>
      <c r="G5057" s="430">
        <v>105214</v>
      </c>
      <c r="H5057" s="431" t="s">
        <v>6879</v>
      </c>
      <c r="I5057" s="430" t="s">
        <v>160</v>
      </c>
      <c r="K5057" s="432">
        <v>39.03</v>
      </c>
    </row>
    <row r="5058" spans="6:11">
      <c r="F5058" s="429" t="s">
        <v>14046</v>
      </c>
      <c r="G5058" s="430">
        <v>105218</v>
      </c>
      <c r="H5058" s="431" t="s">
        <v>6883</v>
      </c>
      <c r="I5058" s="430" t="s">
        <v>160</v>
      </c>
      <c r="K5058" s="432">
        <v>65.59</v>
      </c>
    </row>
    <row r="5059" spans="6:11">
      <c r="F5059" s="429" t="s">
        <v>14046</v>
      </c>
      <c r="G5059" s="430">
        <v>105213</v>
      </c>
      <c r="H5059" s="431" t="s">
        <v>6878</v>
      </c>
      <c r="I5059" s="430" t="s">
        <v>160</v>
      </c>
      <c r="K5059" s="432">
        <v>189.35</v>
      </c>
    </row>
    <row r="5060" spans="6:11">
      <c r="F5060" s="429" t="s">
        <v>14046</v>
      </c>
      <c r="G5060" s="430">
        <v>105233</v>
      </c>
      <c r="H5060" s="431" t="s">
        <v>6898</v>
      </c>
      <c r="I5060" s="430" t="s">
        <v>160</v>
      </c>
      <c r="K5060" s="432">
        <v>7.3</v>
      </c>
    </row>
    <row r="5061" spans="6:11">
      <c r="F5061" s="429" t="s">
        <v>14046</v>
      </c>
      <c r="G5061" s="430">
        <v>105234</v>
      </c>
      <c r="H5061" s="431" t="s">
        <v>6899</v>
      </c>
      <c r="I5061" s="430" t="s">
        <v>160</v>
      </c>
      <c r="K5061" s="432">
        <v>8.8800000000000008</v>
      </c>
    </row>
    <row r="5062" spans="6:11">
      <c r="F5062" s="429" t="s">
        <v>14046</v>
      </c>
      <c r="G5062" s="430">
        <v>105228</v>
      </c>
      <c r="H5062" s="431" t="s">
        <v>6893</v>
      </c>
      <c r="I5062" s="430" t="s">
        <v>160</v>
      </c>
      <c r="K5062" s="432">
        <v>10.85</v>
      </c>
    </row>
    <row r="5063" spans="6:11">
      <c r="F5063" s="429" t="s">
        <v>14046</v>
      </c>
      <c r="G5063" s="430">
        <v>105138</v>
      </c>
      <c r="H5063" s="431" t="s">
        <v>6634</v>
      </c>
      <c r="I5063" s="430" t="s">
        <v>160</v>
      </c>
      <c r="K5063" s="432">
        <v>16.21</v>
      </c>
    </row>
    <row r="5064" spans="6:11">
      <c r="F5064" s="429" t="s">
        <v>14046</v>
      </c>
      <c r="G5064" s="430">
        <v>105139</v>
      </c>
      <c r="H5064" s="431" t="s">
        <v>6635</v>
      </c>
      <c r="I5064" s="430" t="s">
        <v>160</v>
      </c>
      <c r="K5064" s="432">
        <v>19.22</v>
      </c>
    </row>
    <row r="5065" spans="6:11">
      <c r="F5065" s="429" t="s">
        <v>14046</v>
      </c>
      <c r="G5065" s="430">
        <v>105140</v>
      </c>
      <c r="H5065" s="431" t="s">
        <v>6636</v>
      </c>
      <c r="I5065" s="430" t="s">
        <v>160</v>
      </c>
      <c r="K5065" s="432">
        <v>24.76</v>
      </c>
    </row>
    <row r="5066" spans="6:11">
      <c r="F5066" s="429" t="s">
        <v>14046</v>
      </c>
      <c r="G5066" s="430">
        <v>105141</v>
      </c>
      <c r="H5066" s="431" t="s">
        <v>6637</v>
      </c>
      <c r="I5066" s="430" t="s">
        <v>160</v>
      </c>
      <c r="K5066" s="432">
        <v>29.29</v>
      </c>
    </row>
    <row r="5067" spans="6:11">
      <c r="F5067" s="429" t="s">
        <v>14046</v>
      </c>
      <c r="G5067" s="430">
        <v>105172</v>
      </c>
      <c r="H5067" s="431" t="s">
        <v>6843</v>
      </c>
      <c r="I5067" s="430" t="s">
        <v>160</v>
      </c>
      <c r="K5067" s="432">
        <v>85.44</v>
      </c>
    </row>
    <row r="5068" spans="6:11">
      <c r="F5068" s="429" t="s">
        <v>14046</v>
      </c>
      <c r="G5068" s="430">
        <v>105169</v>
      </c>
      <c r="H5068" s="431" t="s">
        <v>6841</v>
      </c>
      <c r="I5068" s="430" t="s">
        <v>160</v>
      </c>
      <c r="K5068" s="432">
        <v>85.07</v>
      </c>
    </row>
    <row r="5069" spans="6:11">
      <c r="F5069" s="429" t="s">
        <v>14046</v>
      </c>
      <c r="G5069" s="430">
        <v>105230</v>
      </c>
      <c r="H5069" s="431" t="s">
        <v>6895</v>
      </c>
      <c r="I5069" s="430" t="s">
        <v>160</v>
      </c>
      <c r="K5069" s="432">
        <v>7.67</v>
      </c>
    </row>
    <row r="5070" spans="6:11">
      <c r="F5070" s="429" t="s">
        <v>14046</v>
      </c>
      <c r="G5070" s="430">
        <v>105231</v>
      </c>
      <c r="H5070" s="431" t="s">
        <v>6896</v>
      </c>
      <c r="I5070" s="430" t="s">
        <v>160</v>
      </c>
      <c r="K5070" s="432">
        <v>9.06</v>
      </c>
    </row>
    <row r="5071" spans="6:11">
      <c r="F5071" s="429" t="s">
        <v>14046</v>
      </c>
      <c r="G5071" s="430">
        <v>105232</v>
      </c>
      <c r="H5071" s="431" t="s">
        <v>6897</v>
      </c>
      <c r="I5071" s="430" t="s">
        <v>160</v>
      </c>
      <c r="K5071" s="432">
        <v>18.329999999999998</v>
      </c>
    </row>
    <row r="5072" spans="6:11">
      <c r="F5072" s="429" t="s">
        <v>14046</v>
      </c>
      <c r="G5072" s="430">
        <v>105229</v>
      </c>
      <c r="H5072" s="431" t="s">
        <v>6894</v>
      </c>
      <c r="I5072" s="430" t="s">
        <v>160</v>
      </c>
      <c r="K5072" s="432">
        <v>29.67</v>
      </c>
    </row>
    <row r="5073" spans="6:11">
      <c r="F5073" s="429" t="s">
        <v>14046</v>
      </c>
      <c r="G5073" s="430">
        <v>105146</v>
      </c>
      <c r="H5073" s="431" t="s">
        <v>6820</v>
      </c>
      <c r="I5073" s="430" t="s">
        <v>160</v>
      </c>
      <c r="K5073" s="432">
        <v>23.57</v>
      </c>
    </row>
    <row r="5074" spans="6:11">
      <c r="F5074" s="429" t="s">
        <v>14046</v>
      </c>
      <c r="G5074" s="430">
        <v>94613</v>
      </c>
      <c r="H5074" s="431" t="s">
        <v>14050</v>
      </c>
      <c r="I5074" s="430" t="s">
        <v>160</v>
      </c>
      <c r="K5074" s="432">
        <v>0</v>
      </c>
    </row>
    <row r="5075" spans="6:11">
      <c r="F5075" s="429" t="s">
        <v>14046</v>
      </c>
      <c r="G5075" s="430">
        <v>94607</v>
      </c>
      <c r="H5075" s="431" t="s">
        <v>14051</v>
      </c>
      <c r="I5075" s="430" t="s">
        <v>160</v>
      </c>
      <c r="K5075" s="432">
        <v>0</v>
      </c>
    </row>
    <row r="5076" spans="6:11">
      <c r="F5076" s="429" t="s">
        <v>14046</v>
      </c>
      <c r="G5076" s="430">
        <v>94609</v>
      </c>
      <c r="H5076" s="431" t="s">
        <v>14052</v>
      </c>
      <c r="I5076" s="430" t="s">
        <v>160</v>
      </c>
      <c r="K5076" s="432">
        <v>0</v>
      </c>
    </row>
    <row r="5077" spans="6:11">
      <c r="F5077" s="429" t="s">
        <v>14046</v>
      </c>
      <c r="G5077" s="430">
        <v>94611</v>
      </c>
      <c r="H5077" s="431" t="s">
        <v>14053</v>
      </c>
      <c r="I5077" s="430" t="s">
        <v>160</v>
      </c>
      <c r="K5077" s="432">
        <v>0</v>
      </c>
    </row>
    <row r="5078" spans="6:11">
      <c r="F5078" s="429" t="s">
        <v>14046</v>
      </c>
      <c r="G5078" s="430">
        <v>96738</v>
      </c>
      <c r="H5078" s="431" t="s">
        <v>6768</v>
      </c>
      <c r="I5078" s="430" t="s">
        <v>160</v>
      </c>
      <c r="K5078" s="432">
        <v>24.98</v>
      </c>
    </row>
    <row r="5079" spans="6:11">
      <c r="F5079" s="429" t="s">
        <v>14046</v>
      </c>
      <c r="G5079" s="430">
        <v>96740</v>
      </c>
      <c r="H5079" s="431" t="s">
        <v>6770</v>
      </c>
      <c r="I5079" s="430" t="s">
        <v>160</v>
      </c>
      <c r="K5079" s="432">
        <v>34.85</v>
      </c>
    </row>
    <row r="5080" spans="6:11">
      <c r="F5080" s="429" t="s">
        <v>14046</v>
      </c>
      <c r="G5080" s="430">
        <v>94738</v>
      </c>
      <c r="H5080" s="431" t="s">
        <v>6739</v>
      </c>
      <c r="I5080" s="430" t="s">
        <v>160</v>
      </c>
      <c r="K5080" s="432">
        <v>1597.02</v>
      </c>
    </row>
    <row r="5081" spans="6:11">
      <c r="F5081" s="429" t="s">
        <v>14046</v>
      </c>
      <c r="G5081" s="430">
        <v>94724</v>
      </c>
      <c r="H5081" s="431" t="s">
        <v>6726</v>
      </c>
      <c r="I5081" s="430" t="s">
        <v>160</v>
      </c>
      <c r="K5081" s="432">
        <v>24.83</v>
      </c>
    </row>
    <row r="5082" spans="6:11">
      <c r="F5082" s="429" t="s">
        <v>14046</v>
      </c>
      <c r="G5082" s="430">
        <v>94726</v>
      </c>
      <c r="H5082" s="431" t="s">
        <v>6728</v>
      </c>
      <c r="I5082" s="430" t="s">
        <v>160</v>
      </c>
      <c r="K5082" s="432">
        <v>31.99</v>
      </c>
    </row>
    <row r="5083" spans="6:11">
      <c r="F5083" s="429" t="s">
        <v>14046</v>
      </c>
      <c r="G5083" s="430">
        <v>94728</v>
      </c>
      <c r="H5083" s="431" t="s">
        <v>6730</v>
      </c>
      <c r="I5083" s="430" t="s">
        <v>160</v>
      </c>
      <c r="K5083" s="432">
        <v>50.12</v>
      </c>
    </row>
    <row r="5084" spans="6:11">
      <c r="F5084" s="429" t="s">
        <v>14046</v>
      </c>
      <c r="G5084" s="430">
        <v>94730</v>
      </c>
      <c r="H5084" s="431" t="s">
        <v>6732</v>
      </c>
      <c r="I5084" s="430" t="s">
        <v>160</v>
      </c>
      <c r="K5084" s="432">
        <v>61.47</v>
      </c>
    </row>
    <row r="5085" spans="6:11">
      <c r="F5085" s="429" t="s">
        <v>14046</v>
      </c>
      <c r="G5085" s="430">
        <v>94732</v>
      </c>
      <c r="H5085" s="431" t="s">
        <v>6734</v>
      </c>
      <c r="I5085" s="430" t="s">
        <v>160</v>
      </c>
      <c r="K5085" s="432">
        <v>98.84</v>
      </c>
    </row>
    <row r="5086" spans="6:11">
      <c r="F5086" s="429" t="s">
        <v>14046</v>
      </c>
      <c r="G5086" s="430">
        <v>94734</v>
      </c>
      <c r="H5086" s="431" t="s">
        <v>6736</v>
      </c>
      <c r="I5086" s="430" t="s">
        <v>160</v>
      </c>
      <c r="K5086" s="432">
        <v>363.74</v>
      </c>
    </row>
    <row r="5087" spans="6:11">
      <c r="F5087" s="429" t="s">
        <v>14046</v>
      </c>
      <c r="G5087" s="430">
        <v>94736</v>
      </c>
      <c r="H5087" s="431" t="s">
        <v>6737</v>
      </c>
      <c r="I5087" s="430" t="s">
        <v>160</v>
      </c>
      <c r="K5087" s="432">
        <v>528.76</v>
      </c>
    </row>
    <row r="5088" spans="6:11">
      <c r="F5088" s="429" t="s">
        <v>14046</v>
      </c>
      <c r="G5088" s="430">
        <v>94483</v>
      </c>
      <c r="H5088" s="431" t="s">
        <v>7014</v>
      </c>
      <c r="I5088" s="430" t="s">
        <v>160</v>
      </c>
      <c r="K5088" s="432">
        <v>1298.51</v>
      </c>
    </row>
    <row r="5089" spans="6:11">
      <c r="F5089" s="429" t="s">
        <v>14046</v>
      </c>
      <c r="G5089" s="430">
        <v>94482</v>
      </c>
      <c r="H5089" s="431" t="s">
        <v>7013</v>
      </c>
      <c r="I5089" s="430" t="s">
        <v>160</v>
      </c>
      <c r="K5089" s="432">
        <v>1567.7</v>
      </c>
    </row>
    <row r="5090" spans="6:11">
      <c r="F5090" s="429" t="s">
        <v>14046</v>
      </c>
      <c r="G5090" s="430">
        <v>94481</v>
      </c>
      <c r="H5090" s="431" t="s">
        <v>7012</v>
      </c>
      <c r="I5090" s="430" t="s">
        <v>160</v>
      </c>
      <c r="K5090" s="432">
        <v>2027.54</v>
      </c>
    </row>
    <row r="5091" spans="6:11">
      <c r="F5091" s="429" t="s">
        <v>14046</v>
      </c>
      <c r="G5091" s="430">
        <v>94480</v>
      </c>
      <c r="H5091" s="431" t="s">
        <v>7011</v>
      </c>
      <c r="I5091" s="430" t="s">
        <v>160</v>
      </c>
      <c r="K5091" s="432">
        <v>2923.57</v>
      </c>
    </row>
    <row r="5092" spans="6:11">
      <c r="F5092" s="429" t="s">
        <v>14046</v>
      </c>
      <c r="G5092" s="430">
        <v>94472</v>
      </c>
      <c r="H5092" s="431" t="s">
        <v>6657</v>
      </c>
      <c r="I5092" s="430" t="s">
        <v>160</v>
      </c>
      <c r="K5092" s="432">
        <v>75.3</v>
      </c>
    </row>
    <row r="5093" spans="6:11">
      <c r="F5093" s="429" t="s">
        <v>14046</v>
      </c>
      <c r="G5093" s="430">
        <v>94474</v>
      </c>
      <c r="H5093" s="431" t="s">
        <v>6659</v>
      </c>
      <c r="I5093" s="430" t="s">
        <v>160</v>
      </c>
      <c r="K5093" s="432">
        <v>129.61000000000001</v>
      </c>
    </row>
    <row r="5094" spans="6:11">
      <c r="F5094" s="429" t="s">
        <v>14046</v>
      </c>
      <c r="G5094" s="430">
        <v>94476</v>
      </c>
      <c r="H5094" s="431" t="s">
        <v>6661</v>
      </c>
      <c r="I5094" s="430" t="s">
        <v>160</v>
      </c>
      <c r="K5094" s="432">
        <v>182.6</v>
      </c>
    </row>
    <row r="5095" spans="6:11">
      <c r="F5095" s="429" t="s">
        <v>14046</v>
      </c>
      <c r="G5095" s="430">
        <v>94471</v>
      </c>
      <c r="H5095" s="431" t="s">
        <v>6656</v>
      </c>
      <c r="I5095" s="430" t="s">
        <v>160</v>
      </c>
      <c r="K5095" s="432">
        <v>72.92</v>
      </c>
    </row>
    <row r="5096" spans="6:11">
      <c r="F5096" s="429" t="s">
        <v>14046</v>
      </c>
      <c r="G5096" s="430">
        <v>94473</v>
      </c>
      <c r="H5096" s="431" t="s">
        <v>6658</v>
      </c>
      <c r="I5096" s="430" t="s">
        <v>160</v>
      </c>
      <c r="K5096" s="432">
        <v>119.12</v>
      </c>
    </row>
    <row r="5097" spans="6:11">
      <c r="F5097" s="429" t="s">
        <v>14046</v>
      </c>
      <c r="G5097" s="430">
        <v>94475</v>
      </c>
      <c r="H5097" s="431" t="s">
        <v>6660</v>
      </c>
      <c r="I5097" s="430" t="s">
        <v>160</v>
      </c>
      <c r="K5097" s="432">
        <v>162.4</v>
      </c>
    </row>
    <row r="5098" spans="6:11">
      <c r="F5098" s="429" t="s">
        <v>14046</v>
      </c>
      <c r="G5098" s="430">
        <v>105194</v>
      </c>
      <c r="H5098" s="431" t="s">
        <v>6859</v>
      </c>
      <c r="I5098" s="430" t="s">
        <v>160</v>
      </c>
      <c r="K5098" s="432">
        <v>81.84</v>
      </c>
    </row>
    <row r="5099" spans="6:11">
      <c r="F5099" s="429" t="s">
        <v>14046</v>
      </c>
      <c r="G5099" s="430">
        <v>105195</v>
      </c>
      <c r="H5099" s="431" t="s">
        <v>6860</v>
      </c>
      <c r="I5099" s="430" t="s">
        <v>160</v>
      </c>
      <c r="K5099" s="432">
        <v>216.64</v>
      </c>
    </row>
    <row r="5100" spans="6:11">
      <c r="F5100" s="429" t="s">
        <v>14046</v>
      </c>
      <c r="G5100" s="430">
        <v>105178</v>
      </c>
      <c r="H5100" s="431" t="s">
        <v>6849</v>
      </c>
      <c r="I5100" s="430" t="s">
        <v>160</v>
      </c>
      <c r="K5100" s="432">
        <v>135.03</v>
      </c>
    </row>
    <row r="5101" spans="6:11">
      <c r="F5101" s="429" t="s">
        <v>14046</v>
      </c>
      <c r="G5101" s="430">
        <v>94620</v>
      </c>
      <c r="H5101" s="431" t="s">
        <v>6674</v>
      </c>
      <c r="I5101" s="430" t="s">
        <v>160</v>
      </c>
      <c r="K5101" s="432">
        <v>885.91</v>
      </c>
    </row>
    <row r="5102" spans="6:11">
      <c r="F5102" s="429" t="s">
        <v>14046</v>
      </c>
      <c r="G5102" s="430">
        <v>94614</v>
      </c>
      <c r="H5102" s="431" t="s">
        <v>6669</v>
      </c>
      <c r="I5102" s="430" t="s">
        <v>160</v>
      </c>
      <c r="K5102" s="432">
        <v>136.4</v>
      </c>
    </row>
    <row r="5103" spans="6:11">
      <c r="F5103" s="429" t="s">
        <v>14046</v>
      </c>
      <c r="G5103" s="430">
        <v>94616</v>
      </c>
      <c r="H5103" s="431" t="s">
        <v>6671</v>
      </c>
      <c r="I5103" s="430" t="s">
        <v>160</v>
      </c>
      <c r="K5103" s="432">
        <v>392.09</v>
      </c>
    </row>
    <row r="5104" spans="6:11">
      <c r="F5104" s="429" t="s">
        <v>14046</v>
      </c>
      <c r="G5104" s="430">
        <v>94618</v>
      </c>
      <c r="H5104" s="431" t="s">
        <v>6673</v>
      </c>
      <c r="I5104" s="430" t="s">
        <v>160</v>
      </c>
      <c r="K5104" s="432">
        <v>380.68</v>
      </c>
    </row>
    <row r="5105" spans="6:11">
      <c r="F5105" s="429" t="s">
        <v>14046</v>
      </c>
      <c r="G5105" s="430">
        <v>105193</v>
      </c>
      <c r="H5105" s="431" t="s">
        <v>6858</v>
      </c>
      <c r="I5105" s="430" t="s">
        <v>160</v>
      </c>
      <c r="K5105" s="432">
        <v>147.91</v>
      </c>
    </row>
    <row r="5106" spans="6:11">
      <c r="F5106" s="429" t="s">
        <v>14046</v>
      </c>
      <c r="G5106" s="430">
        <v>105197</v>
      </c>
      <c r="H5106" s="431" t="s">
        <v>6862</v>
      </c>
      <c r="I5106" s="430" t="s">
        <v>160</v>
      </c>
      <c r="K5106" s="432">
        <v>159.4</v>
      </c>
    </row>
    <row r="5107" spans="6:11">
      <c r="F5107" s="429" t="s">
        <v>14046</v>
      </c>
      <c r="G5107" s="430">
        <v>105196</v>
      </c>
      <c r="H5107" s="431" t="s">
        <v>6861</v>
      </c>
      <c r="I5107" s="430" t="s">
        <v>160</v>
      </c>
      <c r="K5107" s="432">
        <v>233.11</v>
      </c>
    </row>
    <row r="5108" spans="6:11">
      <c r="F5108" s="429" t="s">
        <v>14046</v>
      </c>
      <c r="G5108" s="430">
        <v>105198</v>
      </c>
      <c r="H5108" s="431" t="s">
        <v>6863</v>
      </c>
      <c r="I5108" s="430" t="s">
        <v>160</v>
      </c>
      <c r="K5108" s="432">
        <v>332.32</v>
      </c>
    </row>
    <row r="5109" spans="6:11">
      <c r="F5109" s="429" t="s">
        <v>14046</v>
      </c>
      <c r="G5109" s="430">
        <v>105200</v>
      </c>
      <c r="H5109" s="431" t="s">
        <v>6865</v>
      </c>
      <c r="I5109" s="430" t="s">
        <v>160</v>
      </c>
      <c r="K5109" s="432">
        <v>124.5</v>
      </c>
    </row>
    <row r="5110" spans="6:11">
      <c r="F5110" s="429" t="s">
        <v>14046</v>
      </c>
      <c r="G5110" s="430">
        <v>105199</v>
      </c>
      <c r="H5110" s="431" t="s">
        <v>6864</v>
      </c>
      <c r="I5110" s="430" t="s">
        <v>160</v>
      </c>
      <c r="K5110" s="432">
        <v>211.23</v>
      </c>
    </row>
    <row r="5111" spans="6:11">
      <c r="F5111" s="429" t="s">
        <v>14046</v>
      </c>
      <c r="G5111" s="430">
        <v>105201</v>
      </c>
      <c r="H5111" s="431" t="s">
        <v>6866</v>
      </c>
      <c r="I5111" s="430" t="s">
        <v>160</v>
      </c>
      <c r="K5111" s="432">
        <v>290.38</v>
      </c>
    </row>
    <row r="5112" spans="6:11">
      <c r="F5112" s="429" t="s">
        <v>14046</v>
      </c>
      <c r="G5112" s="430">
        <v>94755</v>
      </c>
      <c r="H5112" s="431" t="s">
        <v>14054</v>
      </c>
      <c r="I5112" s="430" t="s">
        <v>160</v>
      </c>
      <c r="K5112" s="432">
        <v>0</v>
      </c>
    </row>
    <row r="5113" spans="6:11">
      <c r="F5113" s="429" t="s">
        <v>14046</v>
      </c>
      <c r="G5113" s="430">
        <v>94741</v>
      </c>
      <c r="H5113" s="431" t="s">
        <v>6742</v>
      </c>
      <c r="I5113" s="430" t="s">
        <v>160</v>
      </c>
      <c r="K5113" s="432">
        <v>11.63</v>
      </c>
    </row>
    <row r="5114" spans="6:11">
      <c r="F5114" s="429" t="s">
        <v>14046</v>
      </c>
      <c r="G5114" s="430">
        <v>94743</v>
      </c>
      <c r="H5114" s="431" t="s">
        <v>6744</v>
      </c>
      <c r="I5114" s="430" t="s">
        <v>160</v>
      </c>
      <c r="K5114" s="432">
        <v>19.27</v>
      </c>
    </row>
    <row r="5115" spans="6:11">
      <c r="F5115" s="429" t="s">
        <v>14095</v>
      </c>
      <c r="G5115" s="430">
        <v>94745</v>
      </c>
      <c r="H5115" s="431" t="s">
        <v>14055</v>
      </c>
      <c r="I5115" s="430" t="s">
        <v>160</v>
      </c>
      <c r="K5115" s="432">
        <v>0</v>
      </c>
    </row>
    <row r="5116" spans="6:11">
      <c r="F5116" s="429" t="s">
        <v>14095</v>
      </c>
      <c r="G5116" s="430">
        <v>94747</v>
      </c>
      <c r="H5116" s="431" t="s">
        <v>14056</v>
      </c>
      <c r="I5116" s="430" t="s">
        <v>160</v>
      </c>
      <c r="K5116" s="432">
        <v>0</v>
      </c>
    </row>
    <row r="5117" spans="6:11">
      <c r="F5117" s="429" t="s">
        <v>14095</v>
      </c>
      <c r="G5117" s="430">
        <v>94749</v>
      </c>
      <c r="H5117" s="431" t="s">
        <v>14057</v>
      </c>
      <c r="I5117" s="430" t="s">
        <v>160</v>
      </c>
      <c r="K5117" s="432">
        <v>0</v>
      </c>
    </row>
    <row r="5118" spans="6:11">
      <c r="F5118" s="429" t="s">
        <v>14095</v>
      </c>
      <c r="G5118" s="430">
        <v>94751</v>
      </c>
      <c r="H5118" s="431" t="s">
        <v>14058</v>
      </c>
      <c r="I5118" s="430" t="s">
        <v>160</v>
      </c>
      <c r="K5118" s="432">
        <v>0</v>
      </c>
    </row>
    <row r="5119" spans="6:11">
      <c r="F5119" s="429" t="s">
        <v>14095</v>
      </c>
      <c r="G5119" s="430">
        <v>94753</v>
      </c>
      <c r="H5119" s="431" t="s">
        <v>14059</v>
      </c>
      <c r="I5119" s="430" t="s">
        <v>160</v>
      </c>
      <c r="K5119" s="432">
        <v>0</v>
      </c>
    </row>
    <row r="5120" spans="6:11">
      <c r="F5120" s="429" t="s">
        <v>14095</v>
      </c>
      <c r="G5120" s="430">
        <v>105209</v>
      </c>
      <c r="H5120" s="431" t="s">
        <v>6874</v>
      </c>
      <c r="I5120" s="430" t="s">
        <v>160</v>
      </c>
      <c r="K5120" s="432">
        <v>154.18</v>
      </c>
    </row>
    <row r="5121" spans="6:11">
      <c r="F5121" s="429" t="s">
        <v>14095</v>
      </c>
      <c r="G5121" s="430">
        <v>105208</v>
      </c>
      <c r="H5121" s="431" t="s">
        <v>6873</v>
      </c>
      <c r="I5121" s="430" t="s">
        <v>160</v>
      </c>
      <c r="K5121" s="432">
        <v>322.3</v>
      </c>
    </row>
    <row r="5122" spans="6:11">
      <c r="F5122" s="429" t="s">
        <v>14095</v>
      </c>
      <c r="G5122" s="430">
        <v>105210</v>
      </c>
      <c r="H5122" s="431" t="s">
        <v>6875</v>
      </c>
      <c r="I5122" s="430" t="s">
        <v>160</v>
      </c>
      <c r="K5122" s="432">
        <v>416.79</v>
      </c>
    </row>
    <row r="5123" spans="6:11">
      <c r="F5123" s="429" t="s">
        <v>14095</v>
      </c>
      <c r="G5123" s="430">
        <v>105203</v>
      </c>
      <c r="H5123" s="431" t="s">
        <v>6868</v>
      </c>
      <c r="I5123" s="430" t="s">
        <v>160</v>
      </c>
      <c r="K5123" s="432">
        <v>158.68</v>
      </c>
    </row>
    <row r="5124" spans="6:11">
      <c r="F5124" s="429" t="s">
        <v>14095</v>
      </c>
      <c r="G5124" s="430">
        <v>105202</v>
      </c>
      <c r="H5124" s="431" t="s">
        <v>6867</v>
      </c>
      <c r="I5124" s="430" t="s">
        <v>160</v>
      </c>
      <c r="K5124" s="432">
        <v>263.55</v>
      </c>
    </row>
    <row r="5125" spans="6:11">
      <c r="F5125" s="429" t="s">
        <v>14095</v>
      </c>
      <c r="G5125" s="430">
        <v>105204</v>
      </c>
      <c r="H5125" s="431" t="s">
        <v>6869</v>
      </c>
      <c r="I5125" s="430" t="s">
        <v>160</v>
      </c>
      <c r="K5125" s="432">
        <v>351.61</v>
      </c>
    </row>
    <row r="5126" spans="6:11">
      <c r="F5126" s="429" t="s">
        <v>14095</v>
      </c>
      <c r="G5126" s="430">
        <v>105206</v>
      </c>
      <c r="H5126" s="431" t="s">
        <v>6871</v>
      </c>
      <c r="I5126" s="430" t="s">
        <v>160</v>
      </c>
      <c r="K5126" s="432">
        <v>150.93</v>
      </c>
    </row>
    <row r="5127" spans="6:11">
      <c r="F5127" s="429" t="s">
        <v>14095</v>
      </c>
      <c r="G5127" s="430">
        <v>105205</v>
      </c>
      <c r="H5127" s="431" t="s">
        <v>6870</v>
      </c>
      <c r="I5127" s="430" t="s">
        <v>160</v>
      </c>
      <c r="K5127" s="432">
        <v>242.91</v>
      </c>
    </row>
    <row r="5128" spans="6:11">
      <c r="F5128" s="429" t="s">
        <v>14095</v>
      </c>
      <c r="G5128" s="430">
        <v>105207</v>
      </c>
      <c r="H5128" s="431" t="s">
        <v>6872</v>
      </c>
      <c r="I5128" s="430" t="s">
        <v>160</v>
      </c>
      <c r="K5128" s="432">
        <v>341.29</v>
      </c>
    </row>
    <row r="5129" spans="6:11">
      <c r="F5129" s="429" t="s">
        <v>14095</v>
      </c>
      <c r="G5129" s="430">
        <v>94687</v>
      </c>
      <c r="H5129" s="431" t="s">
        <v>6706</v>
      </c>
      <c r="I5129" s="430" t="s">
        <v>160</v>
      </c>
      <c r="K5129" s="432">
        <v>225.25</v>
      </c>
    </row>
    <row r="5130" spans="6:11">
      <c r="F5130" s="429" t="s">
        <v>14095</v>
      </c>
      <c r="G5130" s="430">
        <v>94673</v>
      </c>
      <c r="H5130" s="431" t="s">
        <v>14060</v>
      </c>
      <c r="I5130" s="430" t="s">
        <v>160</v>
      </c>
      <c r="K5130" s="432">
        <v>6.52</v>
      </c>
    </row>
    <row r="5131" spans="6:11">
      <c r="F5131" s="429" t="s">
        <v>14095</v>
      </c>
      <c r="G5131" s="430">
        <v>94675</v>
      </c>
      <c r="H5131" s="431" t="s">
        <v>6694</v>
      </c>
      <c r="I5131" s="430" t="s">
        <v>160</v>
      </c>
      <c r="K5131" s="432">
        <v>11.23</v>
      </c>
    </row>
    <row r="5132" spans="6:11">
      <c r="F5132" s="429" t="s">
        <v>14095</v>
      </c>
      <c r="G5132" s="430">
        <v>94677</v>
      </c>
      <c r="H5132" s="431" t="s">
        <v>6696</v>
      </c>
      <c r="I5132" s="430" t="s">
        <v>160</v>
      </c>
      <c r="K5132" s="432">
        <v>18.54</v>
      </c>
    </row>
    <row r="5133" spans="6:11">
      <c r="F5133" s="429" t="s">
        <v>14095</v>
      </c>
      <c r="G5133" s="430">
        <v>94679</v>
      </c>
      <c r="H5133" s="431" t="s">
        <v>6698</v>
      </c>
      <c r="I5133" s="430" t="s">
        <v>160</v>
      </c>
      <c r="K5133" s="432">
        <v>22.07</v>
      </c>
    </row>
    <row r="5134" spans="6:11">
      <c r="F5134" s="429" t="s">
        <v>14095</v>
      </c>
      <c r="G5134" s="430">
        <v>94681</v>
      </c>
      <c r="H5134" s="431" t="s">
        <v>6700</v>
      </c>
      <c r="I5134" s="430" t="s">
        <v>160</v>
      </c>
      <c r="K5134" s="432">
        <v>47.08</v>
      </c>
    </row>
    <row r="5135" spans="6:11">
      <c r="F5135" s="429" t="s">
        <v>14095</v>
      </c>
      <c r="G5135" s="430">
        <v>94683</v>
      </c>
      <c r="H5135" s="431" t="s">
        <v>6702</v>
      </c>
      <c r="I5135" s="430" t="s">
        <v>160</v>
      </c>
      <c r="K5135" s="432">
        <v>71.7</v>
      </c>
    </row>
    <row r="5136" spans="6:11">
      <c r="F5136" s="429" t="s">
        <v>14095</v>
      </c>
      <c r="G5136" s="430">
        <v>94685</v>
      </c>
      <c r="H5136" s="431" t="s">
        <v>6704</v>
      </c>
      <c r="I5136" s="430" t="s">
        <v>160</v>
      </c>
      <c r="K5136" s="432">
        <v>91.37</v>
      </c>
    </row>
    <row r="5137" spans="6:11">
      <c r="F5137" s="429" t="s">
        <v>14095</v>
      </c>
      <c r="G5137" s="430">
        <v>94621</v>
      </c>
      <c r="H5137" s="431" t="s">
        <v>14061</v>
      </c>
      <c r="I5137" s="430" t="s">
        <v>160</v>
      </c>
      <c r="K5137" s="432">
        <v>0</v>
      </c>
    </row>
    <row r="5138" spans="6:11">
      <c r="F5138" s="429" t="s">
        <v>14095</v>
      </c>
      <c r="G5138" s="430">
        <v>94615</v>
      </c>
      <c r="H5138" s="431" t="s">
        <v>6670</v>
      </c>
      <c r="I5138" s="430" t="s">
        <v>160</v>
      </c>
      <c r="K5138" s="432">
        <v>155.62</v>
      </c>
    </row>
    <row r="5139" spans="6:11">
      <c r="F5139" s="429" t="s">
        <v>14095</v>
      </c>
      <c r="G5139" s="430">
        <v>94617</v>
      </c>
      <c r="H5139" s="431" t="s">
        <v>6672</v>
      </c>
      <c r="I5139" s="430" t="s">
        <v>160</v>
      </c>
      <c r="K5139" s="432">
        <v>325.26</v>
      </c>
    </row>
    <row r="5140" spans="6:11">
      <c r="F5140" s="429" t="s">
        <v>14095</v>
      </c>
      <c r="G5140" s="430">
        <v>94619</v>
      </c>
      <c r="H5140" s="431" t="s">
        <v>14062</v>
      </c>
      <c r="I5140" s="430" t="s">
        <v>160</v>
      </c>
      <c r="K5140" s="432">
        <v>0</v>
      </c>
    </row>
    <row r="5141" spans="6:11">
      <c r="F5141" s="429" t="s">
        <v>14095</v>
      </c>
      <c r="G5141" s="430">
        <v>105147</v>
      </c>
      <c r="H5141" s="431" t="s">
        <v>6821</v>
      </c>
      <c r="I5141" s="430" t="s">
        <v>160</v>
      </c>
      <c r="K5141" s="432">
        <v>15.98</v>
      </c>
    </row>
    <row r="5142" spans="6:11">
      <c r="F5142" s="429" t="s">
        <v>14095</v>
      </c>
      <c r="G5142" s="430">
        <v>105148</v>
      </c>
      <c r="H5142" s="431" t="s">
        <v>6822</v>
      </c>
      <c r="I5142" s="430" t="s">
        <v>160</v>
      </c>
      <c r="K5142" s="432">
        <v>23.43</v>
      </c>
    </row>
    <row r="5143" spans="6:11">
      <c r="F5143" s="429" t="s">
        <v>14095</v>
      </c>
      <c r="G5143" s="430">
        <v>105154</v>
      </c>
      <c r="H5143" s="431" t="s">
        <v>6827</v>
      </c>
      <c r="I5143" s="430" t="s">
        <v>160</v>
      </c>
      <c r="K5143" s="432">
        <v>5.96</v>
      </c>
    </row>
    <row r="5144" spans="6:11">
      <c r="F5144" s="429" t="s">
        <v>14095</v>
      </c>
      <c r="G5144" s="430">
        <v>105155</v>
      </c>
      <c r="H5144" s="431" t="s">
        <v>6828</v>
      </c>
      <c r="I5144" s="430" t="s">
        <v>160</v>
      </c>
      <c r="K5144" s="432">
        <v>9.14</v>
      </c>
    </row>
    <row r="5145" spans="6:11">
      <c r="F5145" s="429" t="s">
        <v>14095</v>
      </c>
      <c r="G5145" s="430">
        <v>105156</v>
      </c>
      <c r="H5145" s="431" t="s">
        <v>6829</v>
      </c>
      <c r="I5145" s="430" t="s">
        <v>160</v>
      </c>
      <c r="K5145" s="432">
        <v>11.59</v>
      </c>
    </row>
    <row r="5146" spans="6:11">
      <c r="F5146" s="429" t="s">
        <v>14095</v>
      </c>
      <c r="G5146" s="430">
        <v>105157</v>
      </c>
      <c r="H5146" s="431" t="s">
        <v>6830</v>
      </c>
      <c r="I5146" s="430" t="s">
        <v>160</v>
      </c>
      <c r="K5146" s="432">
        <v>18.100000000000001</v>
      </c>
    </row>
    <row r="5147" spans="6:11">
      <c r="F5147" s="429" t="s">
        <v>14095</v>
      </c>
      <c r="G5147" s="430">
        <v>105158</v>
      </c>
      <c r="H5147" s="431" t="s">
        <v>6831</v>
      </c>
      <c r="I5147" s="430" t="s">
        <v>160</v>
      </c>
      <c r="K5147" s="432">
        <v>26.96</v>
      </c>
    </row>
    <row r="5148" spans="6:11">
      <c r="F5148" s="429" t="s">
        <v>14095</v>
      </c>
      <c r="G5148" s="430">
        <v>105159</v>
      </c>
      <c r="H5148" s="431" t="s">
        <v>6832</v>
      </c>
      <c r="I5148" s="430" t="s">
        <v>160</v>
      </c>
      <c r="K5148" s="432">
        <v>49.18</v>
      </c>
    </row>
    <row r="5149" spans="6:11">
      <c r="F5149" s="429" t="s">
        <v>14095</v>
      </c>
      <c r="G5149" s="430">
        <v>105160</v>
      </c>
      <c r="H5149" s="431" t="s">
        <v>6833</v>
      </c>
      <c r="I5149" s="430" t="s">
        <v>160</v>
      </c>
      <c r="K5149" s="432">
        <v>60.56</v>
      </c>
    </row>
    <row r="5150" spans="6:11">
      <c r="F5150" s="429" t="s">
        <v>14095</v>
      </c>
      <c r="G5150" s="430">
        <v>94634</v>
      </c>
      <c r="H5150" s="431" t="s">
        <v>14063</v>
      </c>
      <c r="I5150" s="430" t="s">
        <v>160</v>
      </c>
      <c r="K5150" s="432">
        <v>0</v>
      </c>
    </row>
    <row r="5151" spans="6:11">
      <c r="F5151" s="429" t="s">
        <v>14095</v>
      </c>
      <c r="G5151" s="430">
        <v>94631</v>
      </c>
      <c r="H5151" s="431" t="s">
        <v>14064</v>
      </c>
      <c r="I5151" s="430" t="s">
        <v>160</v>
      </c>
      <c r="K5151" s="432">
        <v>0</v>
      </c>
    </row>
    <row r="5152" spans="6:11">
      <c r="F5152" s="429" t="s">
        <v>14095</v>
      </c>
      <c r="G5152" s="430">
        <v>94632</v>
      </c>
      <c r="H5152" s="431" t="s">
        <v>14065</v>
      </c>
      <c r="I5152" s="430" t="s">
        <v>160</v>
      </c>
      <c r="K5152" s="432">
        <v>0</v>
      </c>
    </row>
    <row r="5153" spans="6:11">
      <c r="F5153" s="429" t="s">
        <v>14095</v>
      </c>
      <c r="G5153" s="430">
        <v>94633</v>
      </c>
      <c r="H5153" s="431" t="s">
        <v>14066</v>
      </c>
      <c r="I5153" s="430" t="s">
        <v>160</v>
      </c>
      <c r="K5153" s="432">
        <v>0</v>
      </c>
    </row>
    <row r="5154" spans="6:11">
      <c r="F5154" s="429" t="s">
        <v>14095</v>
      </c>
      <c r="G5154" s="430">
        <v>94672</v>
      </c>
      <c r="H5154" s="431" t="s">
        <v>14067</v>
      </c>
      <c r="I5154" s="430" t="s">
        <v>160</v>
      </c>
      <c r="K5154" s="432">
        <v>5.51</v>
      </c>
    </row>
    <row r="5155" spans="6:11">
      <c r="F5155" s="429" t="s">
        <v>14095</v>
      </c>
      <c r="G5155" s="430">
        <v>94754</v>
      </c>
      <c r="H5155" s="431" t="s">
        <v>6750</v>
      </c>
      <c r="I5155" s="430" t="s">
        <v>160</v>
      </c>
      <c r="K5155" s="432">
        <v>270.69</v>
      </c>
    </row>
    <row r="5156" spans="6:11">
      <c r="F5156" s="429" t="s">
        <v>14095</v>
      </c>
      <c r="G5156" s="430">
        <v>94740</v>
      </c>
      <c r="H5156" s="431" t="s">
        <v>6741</v>
      </c>
      <c r="I5156" s="430" t="s">
        <v>160</v>
      </c>
      <c r="K5156" s="432">
        <v>8.75</v>
      </c>
    </row>
    <row r="5157" spans="6:11">
      <c r="F5157" s="429" t="s">
        <v>14095</v>
      </c>
      <c r="G5157" s="430">
        <v>94742</v>
      </c>
      <c r="H5157" s="431" t="s">
        <v>6743</v>
      </c>
      <c r="I5157" s="430" t="s">
        <v>160</v>
      </c>
      <c r="K5157" s="432">
        <v>14.95</v>
      </c>
    </row>
    <row r="5158" spans="6:11">
      <c r="F5158" s="429" t="s">
        <v>14095</v>
      </c>
      <c r="G5158" s="430">
        <v>94744</v>
      </c>
      <c r="H5158" s="431" t="s">
        <v>6745</v>
      </c>
      <c r="I5158" s="430" t="s">
        <v>160</v>
      </c>
      <c r="K5158" s="432">
        <v>23.97</v>
      </c>
    </row>
    <row r="5159" spans="6:11">
      <c r="F5159" s="429" t="s">
        <v>14095</v>
      </c>
      <c r="G5159" s="430">
        <v>94746</v>
      </c>
      <c r="H5159" s="431" t="s">
        <v>6746</v>
      </c>
      <c r="I5159" s="430" t="s">
        <v>160</v>
      </c>
      <c r="K5159" s="432">
        <v>34.71</v>
      </c>
    </row>
    <row r="5160" spans="6:11">
      <c r="F5160" s="429" t="s">
        <v>14095</v>
      </c>
      <c r="G5160" s="430">
        <v>94748</v>
      </c>
      <c r="H5160" s="431" t="s">
        <v>6747</v>
      </c>
      <c r="I5160" s="430" t="s">
        <v>160</v>
      </c>
      <c r="K5160" s="432">
        <v>77.849999999999994</v>
      </c>
    </row>
    <row r="5161" spans="6:11">
      <c r="F5161" s="429" t="s">
        <v>14095</v>
      </c>
      <c r="G5161" s="430">
        <v>94750</v>
      </c>
      <c r="H5161" s="431" t="s">
        <v>6748</v>
      </c>
      <c r="I5161" s="430" t="s">
        <v>160</v>
      </c>
      <c r="K5161" s="432">
        <v>158.81</v>
      </c>
    </row>
    <row r="5162" spans="6:11">
      <c r="F5162" s="429" t="s">
        <v>14095</v>
      </c>
      <c r="G5162" s="430">
        <v>94752</v>
      </c>
      <c r="H5162" s="431" t="s">
        <v>6749</v>
      </c>
      <c r="I5162" s="430" t="s">
        <v>160</v>
      </c>
      <c r="K5162" s="432">
        <v>189.7</v>
      </c>
    </row>
    <row r="5163" spans="6:11">
      <c r="F5163" s="429" t="s">
        <v>14095</v>
      </c>
      <c r="G5163" s="430">
        <v>96755</v>
      </c>
      <c r="H5163" s="431" t="s">
        <v>6785</v>
      </c>
      <c r="I5163" s="430" t="s">
        <v>160</v>
      </c>
      <c r="K5163" s="432">
        <v>367.37</v>
      </c>
    </row>
    <row r="5164" spans="6:11">
      <c r="F5164" s="429" t="s">
        <v>14095</v>
      </c>
      <c r="G5164" s="430">
        <v>96747</v>
      </c>
      <c r="H5164" s="431" t="s">
        <v>6777</v>
      </c>
      <c r="I5164" s="430" t="s">
        <v>160</v>
      </c>
      <c r="K5164" s="432">
        <v>6.56</v>
      </c>
    </row>
    <row r="5165" spans="6:11">
      <c r="F5165" s="429" t="s">
        <v>14095</v>
      </c>
      <c r="G5165" s="430">
        <v>96748</v>
      </c>
      <c r="H5165" s="431" t="s">
        <v>6778</v>
      </c>
      <c r="I5165" s="430" t="s">
        <v>160</v>
      </c>
      <c r="K5165" s="432">
        <v>7.73</v>
      </c>
    </row>
    <row r="5166" spans="6:11">
      <c r="F5166" s="429" t="s">
        <v>14095</v>
      </c>
      <c r="G5166" s="430">
        <v>96749</v>
      </c>
      <c r="H5166" s="431" t="s">
        <v>6779</v>
      </c>
      <c r="I5166" s="430" t="s">
        <v>160</v>
      </c>
      <c r="K5166" s="432">
        <v>10.01</v>
      </c>
    </row>
    <row r="5167" spans="6:11">
      <c r="F5167" s="429" t="s">
        <v>14095</v>
      </c>
      <c r="G5167" s="430">
        <v>96750</v>
      </c>
      <c r="H5167" s="431" t="s">
        <v>6780</v>
      </c>
      <c r="I5167" s="430" t="s">
        <v>160</v>
      </c>
      <c r="K5167" s="432">
        <v>16.559999999999999</v>
      </c>
    </row>
    <row r="5168" spans="6:11">
      <c r="F5168" s="429" t="s">
        <v>14095</v>
      </c>
      <c r="G5168" s="430">
        <v>96751</v>
      </c>
      <c r="H5168" s="431" t="s">
        <v>6781</v>
      </c>
      <c r="I5168" s="430" t="s">
        <v>160</v>
      </c>
      <c r="K5168" s="432">
        <v>24.74</v>
      </c>
    </row>
    <row r="5169" spans="6:11">
      <c r="F5169" s="429" t="s">
        <v>14095</v>
      </c>
      <c r="G5169" s="430">
        <v>96752</v>
      </c>
      <c r="H5169" s="431" t="s">
        <v>6782</v>
      </c>
      <c r="I5169" s="430" t="s">
        <v>160</v>
      </c>
      <c r="K5169" s="432">
        <v>37.69</v>
      </c>
    </row>
    <row r="5170" spans="6:11">
      <c r="F5170" s="429" t="s">
        <v>14095</v>
      </c>
      <c r="G5170" s="430">
        <v>96753</v>
      </c>
      <c r="H5170" s="431" t="s">
        <v>6783</v>
      </c>
      <c r="I5170" s="430" t="s">
        <v>160</v>
      </c>
      <c r="K5170" s="432">
        <v>90.94</v>
      </c>
    </row>
    <row r="5171" spans="6:11">
      <c r="F5171" s="429" t="s">
        <v>14095</v>
      </c>
      <c r="G5171" s="430">
        <v>96754</v>
      </c>
      <c r="H5171" s="431" t="s">
        <v>6784</v>
      </c>
      <c r="I5171" s="430" t="s">
        <v>160</v>
      </c>
      <c r="K5171" s="432">
        <v>116.43</v>
      </c>
    </row>
    <row r="5172" spans="6:11">
      <c r="F5172" s="429" t="s">
        <v>14095</v>
      </c>
      <c r="G5172" s="430">
        <v>94686</v>
      </c>
      <c r="H5172" s="431" t="s">
        <v>6705</v>
      </c>
      <c r="I5172" s="430" t="s">
        <v>160</v>
      </c>
      <c r="K5172" s="432">
        <v>249.69</v>
      </c>
    </row>
    <row r="5173" spans="6:11">
      <c r="F5173" s="429" t="s">
        <v>14095</v>
      </c>
      <c r="G5173" s="430">
        <v>94674</v>
      </c>
      <c r="H5173" s="431" t="s">
        <v>6693</v>
      </c>
      <c r="I5173" s="430" t="s">
        <v>160</v>
      </c>
      <c r="K5173" s="432">
        <v>6.99</v>
      </c>
    </row>
    <row r="5174" spans="6:11">
      <c r="F5174" s="429" t="s">
        <v>14095</v>
      </c>
      <c r="G5174" s="430">
        <v>94676</v>
      </c>
      <c r="H5174" s="431" t="s">
        <v>6695</v>
      </c>
      <c r="I5174" s="430" t="s">
        <v>160</v>
      </c>
      <c r="K5174" s="432">
        <v>12.1</v>
      </c>
    </row>
    <row r="5175" spans="6:11">
      <c r="F5175" s="429" t="s">
        <v>14095</v>
      </c>
      <c r="G5175" s="430">
        <v>94678</v>
      </c>
      <c r="H5175" s="431" t="s">
        <v>6697</v>
      </c>
      <c r="I5175" s="430" t="s">
        <v>160</v>
      </c>
      <c r="K5175" s="432">
        <v>13.59</v>
      </c>
    </row>
    <row r="5176" spans="6:11">
      <c r="F5176" s="429" t="s">
        <v>14095</v>
      </c>
      <c r="G5176" s="430">
        <v>94680</v>
      </c>
      <c r="H5176" s="431" t="s">
        <v>6699</v>
      </c>
      <c r="I5176" s="430" t="s">
        <v>160</v>
      </c>
      <c r="K5176" s="432">
        <v>41.67</v>
      </c>
    </row>
    <row r="5177" spans="6:11">
      <c r="F5177" s="429" t="s">
        <v>14095</v>
      </c>
      <c r="G5177" s="430">
        <v>94682</v>
      </c>
      <c r="H5177" s="431" t="s">
        <v>6701</v>
      </c>
      <c r="I5177" s="430" t="s">
        <v>160</v>
      </c>
      <c r="K5177" s="432">
        <v>106.44</v>
      </c>
    </row>
    <row r="5178" spans="6:11">
      <c r="F5178" s="429" t="s">
        <v>14095</v>
      </c>
      <c r="G5178" s="430">
        <v>94684</v>
      </c>
      <c r="H5178" s="431" t="s">
        <v>6703</v>
      </c>
      <c r="I5178" s="430" t="s">
        <v>160</v>
      </c>
      <c r="K5178" s="432">
        <v>128.19999999999999</v>
      </c>
    </row>
    <row r="5179" spans="6:11">
      <c r="F5179" s="429" t="s">
        <v>14095</v>
      </c>
      <c r="G5179" s="430">
        <v>105219</v>
      </c>
      <c r="H5179" s="431" t="s">
        <v>6884</v>
      </c>
      <c r="I5179" s="430" t="s">
        <v>160</v>
      </c>
      <c r="K5179" s="432">
        <v>10.35</v>
      </c>
    </row>
    <row r="5180" spans="6:11">
      <c r="F5180" s="429" t="s">
        <v>14095</v>
      </c>
      <c r="G5180" s="430">
        <v>105220</v>
      </c>
      <c r="H5180" s="431" t="s">
        <v>6885</v>
      </c>
      <c r="I5180" s="430" t="s">
        <v>160</v>
      </c>
      <c r="K5180" s="432">
        <v>14.29</v>
      </c>
    </row>
    <row r="5181" spans="6:11">
      <c r="F5181" s="429" t="s">
        <v>14095</v>
      </c>
      <c r="G5181" s="430">
        <v>105221</v>
      </c>
      <c r="H5181" s="431" t="s">
        <v>6886</v>
      </c>
      <c r="I5181" s="430" t="s">
        <v>160</v>
      </c>
      <c r="K5181" s="432">
        <v>22.33</v>
      </c>
    </row>
    <row r="5182" spans="6:11">
      <c r="F5182" s="429" t="s">
        <v>14095</v>
      </c>
      <c r="G5182" s="430">
        <v>105166</v>
      </c>
      <c r="H5182" s="431" t="s">
        <v>6839</v>
      </c>
      <c r="I5182" s="430" t="s">
        <v>160</v>
      </c>
      <c r="K5182" s="432">
        <v>34.31</v>
      </c>
    </row>
    <row r="5183" spans="6:11">
      <c r="F5183" s="429" t="s">
        <v>14095</v>
      </c>
      <c r="G5183" s="430">
        <v>105222</v>
      </c>
      <c r="H5183" s="431" t="s">
        <v>6887</v>
      </c>
      <c r="I5183" s="430" t="s">
        <v>160</v>
      </c>
      <c r="K5183" s="432">
        <v>65.94</v>
      </c>
    </row>
    <row r="5184" spans="6:11">
      <c r="F5184" s="429" t="s">
        <v>14095</v>
      </c>
      <c r="G5184" s="430">
        <v>105223</v>
      </c>
      <c r="H5184" s="431" t="s">
        <v>6888</v>
      </c>
      <c r="I5184" s="430" t="s">
        <v>160</v>
      </c>
      <c r="K5184" s="432">
        <v>153.41999999999999</v>
      </c>
    </row>
    <row r="5185" spans="6:11">
      <c r="F5185" s="429" t="s">
        <v>14095</v>
      </c>
      <c r="G5185" s="430">
        <v>105224</v>
      </c>
      <c r="H5185" s="431" t="s">
        <v>6889</v>
      </c>
      <c r="I5185" s="430" t="s">
        <v>160</v>
      </c>
      <c r="K5185" s="432">
        <v>223.24</v>
      </c>
    </row>
    <row r="5186" spans="6:11">
      <c r="F5186" s="429" t="s">
        <v>14095</v>
      </c>
      <c r="G5186" s="430">
        <v>105149</v>
      </c>
      <c r="H5186" s="431" t="s">
        <v>6823</v>
      </c>
      <c r="I5186" s="430" t="s">
        <v>160</v>
      </c>
      <c r="K5186" s="432">
        <v>6.83</v>
      </c>
    </row>
    <row r="5187" spans="6:11">
      <c r="F5187" s="429" t="s">
        <v>14095</v>
      </c>
      <c r="G5187" s="430">
        <v>105150</v>
      </c>
      <c r="H5187" s="431" t="s">
        <v>6824</v>
      </c>
      <c r="I5187" s="430" t="s">
        <v>160</v>
      </c>
      <c r="K5187" s="432">
        <v>8.17</v>
      </c>
    </row>
    <row r="5188" spans="6:11">
      <c r="F5188" s="429" t="s">
        <v>14095</v>
      </c>
      <c r="G5188" s="430">
        <v>105151</v>
      </c>
      <c r="H5188" s="431" t="s">
        <v>6825</v>
      </c>
      <c r="I5188" s="430" t="s">
        <v>160</v>
      </c>
      <c r="K5188" s="432">
        <v>22.61</v>
      </c>
    </row>
    <row r="5189" spans="6:11">
      <c r="F5189" s="429" t="s">
        <v>14095</v>
      </c>
      <c r="G5189" s="430">
        <v>105152</v>
      </c>
      <c r="H5189" s="431" t="s">
        <v>6826</v>
      </c>
      <c r="I5189" s="430" t="s">
        <v>160</v>
      </c>
      <c r="K5189" s="432">
        <v>34.32</v>
      </c>
    </row>
    <row r="5190" spans="6:11">
      <c r="F5190" s="429" t="s">
        <v>14095</v>
      </c>
      <c r="G5190" s="430">
        <v>105153</v>
      </c>
      <c r="H5190" s="431" t="s">
        <v>6642</v>
      </c>
      <c r="I5190" s="430" t="s">
        <v>160</v>
      </c>
      <c r="K5190" s="432">
        <v>54.78</v>
      </c>
    </row>
    <row r="5191" spans="6:11">
      <c r="F5191" s="429" t="s">
        <v>14095</v>
      </c>
      <c r="G5191" s="430">
        <v>105161</v>
      </c>
      <c r="H5191" s="431" t="s">
        <v>6834</v>
      </c>
      <c r="I5191" s="430" t="s">
        <v>160</v>
      </c>
      <c r="K5191" s="432">
        <v>101.37</v>
      </c>
    </row>
    <row r="5192" spans="6:11">
      <c r="F5192" s="429" t="s">
        <v>14095</v>
      </c>
      <c r="G5192" s="430">
        <v>105162</v>
      </c>
      <c r="H5192" s="431" t="s">
        <v>6835</v>
      </c>
      <c r="I5192" s="430" t="s">
        <v>160</v>
      </c>
      <c r="K5192" s="432">
        <v>175.52</v>
      </c>
    </row>
    <row r="5193" spans="6:11">
      <c r="F5193" s="429" t="s">
        <v>14095</v>
      </c>
      <c r="G5193" s="430">
        <v>105163</v>
      </c>
      <c r="H5193" s="431" t="s">
        <v>6836</v>
      </c>
      <c r="I5193" s="430" t="s">
        <v>160</v>
      </c>
      <c r="K5193" s="432">
        <v>13.73</v>
      </c>
    </row>
    <row r="5194" spans="6:11">
      <c r="F5194" s="429" t="s">
        <v>14095</v>
      </c>
      <c r="G5194" s="430">
        <v>105170</v>
      </c>
      <c r="H5194" s="431" t="s">
        <v>6842</v>
      </c>
      <c r="I5194" s="430" t="s">
        <v>160</v>
      </c>
      <c r="K5194" s="432">
        <v>4.96</v>
      </c>
    </row>
    <row r="5195" spans="6:11">
      <c r="F5195" s="429" t="s">
        <v>14095</v>
      </c>
      <c r="G5195" s="430">
        <v>105179</v>
      </c>
      <c r="H5195" s="431" t="s">
        <v>6850</v>
      </c>
      <c r="I5195" s="430" t="s">
        <v>160</v>
      </c>
      <c r="K5195" s="432">
        <v>8.8000000000000007</v>
      </c>
    </row>
    <row r="5196" spans="6:11">
      <c r="F5196" s="429" t="s">
        <v>14095</v>
      </c>
      <c r="G5196" s="430">
        <v>105180</v>
      </c>
      <c r="H5196" s="431" t="s">
        <v>6851</v>
      </c>
      <c r="I5196" s="430" t="s">
        <v>160</v>
      </c>
      <c r="K5196" s="432">
        <v>12.16</v>
      </c>
    </row>
    <row r="5197" spans="6:11">
      <c r="F5197" s="429" t="s">
        <v>14095</v>
      </c>
      <c r="G5197" s="430">
        <v>105181</v>
      </c>
      <c r="H5197" s="431" t="s">
        <v>6852</v>
      </c>
      <c r="I5197" s="430" t="s">
        <v>160</v>
      </c>
      <c r="K5197" s="432">
        <v>16.22</v>
      </c>
    </row>
    <row r="5198" spans="6:11">
      <c r="F5198" s="429" t="s">
        <v>14095</v>
      </c>
      <c r="G5198" s="430">
        <v>105182</v>
      </c>
      <c r="H5198" s="431" t="s">
        <v>6853</v>
      </c>
      <c r="I5198" s="430" t="s">
        <v>160</v>
      </c>
      <c r="K5198" s="432">
        <v>39.83</v>
      </c>
    </row>
    <row r="5199" spans="6:11">
      <c r="F5199" s="429" t="s">
        <v>14095</v>
      </c>
      <c r="G5199" s="430">
        <v>105183</v>
      </c>
      <c r="H5199" s="431" t="s">
        <v>6854</v>
      </c>
      <c r="I5199" s="430" t="s">
        <v>160</v>
      </c>
      <c r="K5199" s="432">
        <v>85.23</v>
      </c>
    </row>
    <row r="5200" spans="6:11">
      <c r="F5200" s="429" t="s">
        <v>14095</v>
      </c>
      <c r="G5200" s="430">
        <v>105184</v>
      </c>
      <c r="H5200" s="431" t="s">
        <v>6855</v>
      </c>
      <c r="I5200" s="430" t="s">
        <v>160</v>
      </c>
      <c r="K5200" s="432">
        <v>105.49</v>
      </c>
    </row>
    <row r="5201" spans="6:11">
      <c r="F5201" s="429" t="s">
        <v>14095</v>
      </c>
      <c r="G5201" s="430">
        <v>94612</v>
      </c>
      <c r="H5201" s="431" t="s">
        <v>6668</v>
      </c>
      <c r="I5201" s="430" t="s">
        <v>160</v>
      </c>
      <c r="K5201" s="432">
        <v>429.03</v>
      </c>
    </row>
    <row r="5202" spans="6:11">
      <c r="F5202" s="429" t="s">
        <v>14095</v>
      </c>
      <c r="G5202" s="430">
        <v>105142</v>
      </c>
      <c r="H5202" s="431" t="s">
        <v>6638</v>
      </c>
      <c r="I5202" s="430" t="s">
        <v>160</v>
      </c>
      <c r="K5202" s="432">
        <v>6.21</v>
      </c>
    </row>
    <row r="5203" spans="6:11">
      <c r="F5203" s="429" t="s">
        <v>14095</v>
      </c>
      <c r="G5203" s="430">
        <v>105143</v>
      </c>
      <c r="H5203" s="431" t="s">
        <v>6639</v>
      </c>
      <c r="I5203" s="430" t="s">
        <v>160</v>
      </c>
      <c r="K5203" s="432">
        <v>9.4700000000000006</v>
      </c>
    </row>
    <row r="5204" spans="6:11">
      <c r="F5204" s="429" t="s">
        <v>14095</v>
      </c>
      <c r="G5204" s="430">
        <v>105144</v>
      </c>
      <c r="H5204" s="431" t="s">
        <v>6640</v>
      </c>
      <c r="I5204" s="430" t="s">
        <v>160</v>
      </c>
      <c r="K5204" s="432">
        <v>20.27</v>
      </c>
    </row>
    <row r="5205" spans="6:11">
      <c r="F5205" s="429" t="s">
        <v>14095</v>
      </c>
      <c r="G5205" s="430">
        <v>105173</v>
      </c>
      <c r="H5205" s="431" t="s">
        <v>6844</v>
      </c>
      <c r="I5205" s="430" t="s">
        <v>160</v>
      </c>
      <c r="K5205" s="432">
        <v>86.59</v>
      </c>
    </row>
    <row r="5206" spans="6:11">
      <c r="F5206" s="429" t="s">
        <v>14095</v>
      </c>
      <c r="G5206" s="430">
        <v>105175</v>
      </c>
      <c r="H5206" s="431" t="s">
        <v>6846</v>
      </c>
      <c r="I5206" s="430" t="s">
        <v>160</v>
      </c>
      <c r="K5206" s="432">
        <v>125.42</v>
      </c>
    </row>
    <row r="5207" spans="6:11">
      <c r="F5207" s="429" t="s">
        <v>14095</v>
      </c>
      <c r="G5207" s="430">
        <v>105174</v>
      </c>
      <c r="H5207" s="431" t="s">
        <v>6845</v>
      </c>
      <c r="I5207" s="430" t="s">
        <v>160</v>
      </c>
      <c r="K5207" s="432">
        <v>126.63</v>
      </c>
    </row>
    <row r="5208" spans="6:11">
      <c r="F5208" s="429" t="s">
        <v>14095</v>
      </c>
      <c r="G5208" s="430">
        <v>105145</v>
      </c>
      <c r="H5208" s="431" t="s">
        <v>6641</v>
      </c>
      <c r="I5208" s="430" t="s">
        <v>160</v>
      </c>
      <c r="K5208" s="432">
        <v>10.97</v>
      </c>
    </row>
    <row r="5209" spans="6:11">
      <c r="F5209" s="429" t="s">
        <v>14095</v>
      </c>
      <c r="G5209" s="430">
        <v>94606</v>
      </c>
      <c r="H5209" s="431" t="s">
        <v>6665</v>
      </c>
      <c r="I5209" s="430" t="s">
        <v>160</v>
      </c>
      <c r="K5209" s="432">
        <v>79.47</v>
      </c>
    </row>
    <row r="5210" spans="6:11">
      <c r="F5210" s="429" t="s">
        <v>14095</v>
      </c>
      <c r="G5210" s="430">
        <v>94608</v>
      </c>
      <c r="H5210" s="431" t="s">
        <v>6666</v>
      </c>
      <c r="I5210" s="430" t="s">
        <v>160</v>
      </c>
      <c r="K5210" s="432">
        <v>204.6</v>
      </c>
    </row>
    <row r="5211" spans="6:11">
      <c r="F5211" s="429" t="s">
        <v>14095</v>
      </c>
      <c r="G5211" s="430">
        <v>94610</v>
      </c>
      <c r="H5211" s="431" t="s">
        <v>6667</v>
      </c>
      <c r="I5211" s="430" t="s">
        <v>160</v>
      </c>
      <c r="K5211" s="432">
        <v>300.89999999999998</v>
      </c>
    </row>
    <row r="5212" spans="6:11">
      <c r="F5212" s="429" t="s">
        <v>14095</v>
      </c>
      <c r="G5212" s="430">
        <v>94657</v>
      </c>
      <c r="H5212" s="431" t="s">
        <v>14068</v>
      </c>
      <c r="I5212" s="430" t="s">
        <v>160</v>
      </c>
      <c r="K5212" s="432">
        <v>3.4</v>
      </c>
    </row>
    <row r="5213" spans="6:11">
      <c r="F5213" s="429" t="s">
        <v>14095</v>
      </c>
      <c r="G5213" s="430">
        <v>94659</v>
      </c>
      <c r="H5213" s="431" t="s">
        <v>6680</v>
      </c>
      <c r="I5213" s="430" t="s">
        <v>160</v>
      </c>
      <c r="K5213" s="432">
        <v>5.45</v>
      </c>
    </row>
    <row r="5214" spans="6:11">
      <c r="F5214" s="429" t="s">
        <v>14095</v>
      </c>
      <c r="G5214" s="430">
        <v>94739</v>
      </c>
      <c r="H5214" s="431" t="s">
        <v>6740</v>
      </c>
      <c r="I5214" s="430" t="s">
        <v>160</v>
      </c>
      <c r="K5214" s="432">
        <v>220.89</v>
      </c>
    </row>
    <row r="5215" spans="6:11">
      <c r="F5215" s="429" t="s">
        <v>14095</v>
      </c>
      <c r="G5215" s="430">
        <v>94725</v>
      </c>
      <c r="H5215" s="431" t="s">
        <v>6727</v>
      </c>
      <c r="I5215" s="430" t="s">
        <v>160</v>
      </c>
      <c r="K5215" s="432">
        <v>6.08</v>
      </c>
    </row>
    <row r="5216" spans="6:11">
      <c r="F5216" s="429" t="s">
        <v>14095</v>
      </c>
      <c r="G5216" s="430">
        <v>94727</v>
      </c>
      <c r="H5216" s="431" t="s">
        <v>6729</v>
      </c>
      <c r="I5216" s="430" t="s">
        <v>160</v>
      </c>
      <c r="K5216" s="432">
        <v>10.14</v>
      </c>
    </row>
    <row r="5217" spans="6:11">
      <c r="F5217" s="429" t="s">
        <v>14095</v>
      </c>
      <c r="G5217" s="430">
        <v>94729</v>
      </c>
      <c r="H5217" s="431" t="s">
        <v>6731</v>
      </c>
      <c r="I5217" s="430" t="s">
        <v>160</v>
      </c>
      <c r="K5217" s="432">
        <v>17.989999999999998</v>
      </c>
    </row>
    <row r="5218" spans="6:11">
      <c r="F5218" s="429" t="s">
        <v>14095</v>
      </c>
      <c r="G5218" s="430">
        <v>94731</v>
      </c>
      <c r="H5218" s="431" t="s">
        <v>6733</v>
      </c>
      <c r="I5218" s="430" t="s">
        <v>160</v>
      </c>
      <c r="K5218" s="432">
        <v>23.99</v>
      </c>
    </row>
    <row r="5219" spans="6:11">
      <c r="F5219" s="429" t="s">
        <v>14095</v>
      </c>
      <c r="G5219" s="430">
        <v>94733</v>
      </c>
      <c r="H5219" s="431" t="s">
        <v>6735</v>
      </c>
      <c r="I5219" s="430" t="s">
        <v>160</v>
      </c>
      <c r="K5219" s="432">
        <v>42.74</v>
      </c>
    </row>
    <row r="5220" spans="6:11">
      <c r="F5220" s="429" t="s">
        <v>14095</v>
      </c>
      <c r="G5220" s="430">
        <v>94863</v>
      </c>
      <c r="H5220" s="431" t="s">
        <v>6765</v>
      </c>
      <c r="I5220" s="430" t="s">
        <v>160</v>
      </c>
      <c r="K5220" s="432">
        <v>152.79</v>
      </c>
    </row>
    <row r="5221" spans="6:11">
      <c r="F5221" s="429" t="s">
        <v>14095</v>
      </c>
      <c r="G5221" s="430">
        <v>94737</v>
      </c>
      <c r="H5221" s="431" t="s">
        <v>6738</v>
      </c>
      <c r="I5221" s="430" t="s">
        <v>160</v>
      </c>
      <c r="K5221" s="432">
        <v>181.12</v>
      </c>
    </row>
    <row r="5222" spans="6:11">
      <c r="F5222" s="429" t="s">
        <v>14095</v>
      </c>
      <c r="G5222" s="430">
        <v>94465</v>
      </c>
      <c r="H5222" s="431" t="s">
        <v>6650</v>
      </c>
      <c r="I5222" s="430" t="s">
        <v>160</v>
      </c>
      <c r="K5222" s="432">
        <v>50.67</v>
      </c>
    </row>
    <row r="5223" spans="6:11">
      <c r="F5223" s="429" t="s">
        <v>14095</v>
      </c>
      <c r="G5223" s="430">
        <v>94467</v>
      </c>
      <c r="H5223" s="431" t="s">
        <v>6652</v>
      </c>
      <c r="I5223" s="430" t="s">
        <v>160</v>
      </c>
      <c r="K5223" s="432">
        <v>83.27</v>
      </c>
    </row>
    <row r="5224" spans="6:11">
      <c r="F5224" s="429" t="s">
        <v>14095</v>
      </c>
      <c r="G5224" s="430">
        <v>94469</v>
      </c>
      <c r="H5224" s="431" t="s">
        <v>6654</v>
      </c>
      <c r="I5224" s="430" t="s">
        <v>160</v>
      </c>
      <c r="K5224" s="432">
        <v>120.22</v>
      </c>
    </row>
    <row r="5225" spans="6:11">
      <c r="F5225" s="429" t="s">
        <v>14095</v>
      </c>
      <c r="G5225" s="430">
        <v>96746</v>
      </c>
      <c r="H5225" s="431" t="s">
        <v>6776</v>
      </c>
      <c r="I5225" s="430" t="s">
        <v>160</v>
      </c>
      <c r="K5225" s="432">
        <v>117.75</v>
      </c>
    </row>
    <row r="5226" spans="6:11">
      <c r="F5226" s="429" t="s">
        <v>14095</v>
      </c>
      <c r="G5226" s="430">
        <v>96736</v>
      </c>
      <c r="H5226" s="431" t="s">
        <v>6766</v>
      </c>
      <c r="I5226" s="430" t="s">
        <v>160</v>
      </c>
      <c r="K5226" s="432">
        <v>5.63</v>
      </c>
    </row>
    <row r="5227" spans="6:11">
      <c r="F5227" s="429" t="s">
        <v>14095</v>
      </c>
      <c r="G5227" s="430">
        <v>96737</v>
      </c>
      <c r="H5227" s="431" t="s">
        <v>6767</v>
      </c>
      <c r="I5227" s="430" t="s">
        <v>160</v>
      </c>
      <c r="K5227" s="432">
        <v>5.69</v>
      </c>
    </row>
    <row r="5228" spans="6:11">
      <c r="F5228" s="429" t="s">
        <v>14095</v>
      </c>
      <c r="G5228" s="430">
        <v>96739</v>
      </c>
      <c r="H5228" s="431" t="s">
        <v>6769</v>
      </c>
      <c r="I5228" s="430" t="s">
        <v>160</v>
      </c>
      <c r="K5228" s="432">
        <v>8.14</v>
      </c>
    </row>
    <row r="5229" spans="6:11">
      <c r="F5229" s="429" t="s">
        <v>14095</v>
      </c>
      <c r="G5229" s="430">
        <v>96741</v>
      </c>
      <c r="H5229" s="431" t="s">
        <v>6771</v>
      </c>
      <c r="I5229" s="430" t="s">
        <v>160</v>
      </c>
      <c r="K5229" s="432">
        <v>16.940000000000001</v>
      </c>
    </row>
    <row r="5230" spans="6:11">
      <c r="F5230" s="429" t="s">
        <v>14095</v>
      </c>
      <c r="G5230" s="430">
        <v>96742</v>
      </c>
      <c r="H5230" s="431" t="s">
        <v>6772</v>
      </c>
      <c r="I5230" s="430" t="s">
        <v>160</v>
      </c>
      <c r="K5230" s="432">
        <v>20.77</v>
      </c>
    </row>
    <row r="5231" spans="6:11">
      <c r="F5231" s="429" t="s">
        <v>14095</v>
      </c>
      <c r="G5231" s="430">
        <v>96743</v>
      </c>
      <c r="H5231" s="431" t="s">
        <v>6773</v>
      </c>
      <c r="I5231" s="430" t="s">
        <v>160</v>
      </c>
      <c r="K5231" s="432">
        <v>32.92</v>
      </c>
    </row>
    <row r="5232" spans="6:11">
      <c r="F5232" s="429" t="s">
        <v>14095</v>
      </c>
      <c r="G5232" s="430">
        <v>96744</v>
      </c>
      <c r="H5232" s="431" t="s">
        <v>6774</v>
      </c>
      <c r="I5232" s="430" t="s">
        <v>160</v>
      </c>
      <c r="K5232" s="432">
        <v>56.77</v>
      </c>
    </row>
    <row r="5233" spans="6:11">
      <c r="F5233" s="429" t="s">
        <v>14095</v>
      </c>
      <c r="G5233" s="430">
        <v>96745</v>
      </c>
      <c r="H5233" s="431" t="s">
        <v>6775</v>
      </c>
      <c r="I5233" s="430" t="s">
        <v>160</v>
      </c>
      <c r="K5233" s="432">
        <v>89.9</v>
      </c>
    </row>
    <row r="5234" spans="6:11">
      <c r="F5234" s="429" t="s">
        <v>14095</v>
      </c>
      <c r="G5234" s="430">
        <v>94671</v>
      </c>
      <c r="H5234" s="431" t="s">
        <v>6692</v>
      </c>
      <c r="I5234" s="430" t="s">
        <v>160</v>
      </c>
      <c r="K5234" s="432">
        <v>102.24</v>
      </c>
    </row>
    <row r="5235" spans="6:11">
      <c r="F5235" s="429" t="s">
        <v>14095</v>
      </c>
      <c r="G5235" s="430">
        <v>94661</v>
      </c>
      <c r="H5235" s="431" t="s">
        <v>6682</v>
      </c>
      <c r="I5235" s="430" t="s">
        <v>160</v>
      </c>
      <c r="K5235" s="432">
        <v>8.9</v>
      </c>
    </row>
    <row r="5236" spans="6:11">
      <c r="F5236" s="429" t="s">
        <v>14095</v>
      </c>
      <c r="G5236" s="430">
        <v>94663</v>
      </c>
      <c r="H5236" s="431" t="s">
        <v>6684</v>
      </c>
      <c r="I5236" s="430" t="s">
        <v>160</v>
      </c>
      <c r="K5236" s="432">
        <v>10.9</v>
      </c>
    </row>
    <row r="5237" spans="6:11">
      <c r="F5237" s="429" t="s">
        <v>14095</v>
      </c>
      <c r="G5237" s="430">
        <v>94665</v>
      </c>
      <c r="H5237" s="431" t="s">
        <v>6686</v>
      </c>
      <c r="I5237" s="430" t="s">
        <v>160</v>
      </c>
      <c r="K5237" s="432">
        <v>22.51</v>
      </c>
    </row>
    <row r="5238" spans="6:11">
      <c r="F5238" s="429" t="s">
        <v>14095</v>
      </c>
      <c r="G5238" s="430">
        <v>94667</v>
      </c>
      <c r="H5238" s="431" t="s">
        <v>6688</v>
      </c>
      <c r="I5238" s="430" t="s">
        <v>160</v>
      </c>
      <c r="K5238" s="432">
        <v>33.11</v>
      </c>
    </row>
    <row r="5239" spans="6:11">
      <c r="F5239" s="429" t="s">
        <v>14095</v>
      </c>
      <c r="G5239" s="430">
        <v>94669</v>
      </c>
      <c r="H5239" s="431" t="s">
        <v>6690</v>
      </c>
      <c r="I5239" s="430" t="s">
        <v>160</v>
      </c>
      <c r="K5239" s="432">
        <v>61.88</v>
      </c>
    </row>
    <row r="5240" spans="6:11">
      <c r="F5240" s="429" t="s">
        <v>14095</v>
      </c>
      <c r="G5240" s="430">
        <v>105177</v>
      </c>
      <c r="H5240" s="431" t="s">
        <v>6848</v>
      </c>
      <c r="I5240" s="430" t="s">
        <v>160</v>
      </c>
      <c r="K5240" s="432">
        <v>142.05000000000001</v>
      </c>
    </row>
    <row r="5241" spans="6:11">
      <c r="F5241" s="429" t="s">
        <v>14095</v>
      </c>
      <c r="G5241" s="430">
        <v>105176</v>
      </c>
      <c r="H5241" s="431" t="s">
        <v>6847</v>
      </c>
      <c r="I5241" s="430" t="s">
        <v>160</v>
      </c>
      <c r="K5241" s="432">
        <v>159.83000000000001</v>
      </c>
    </row>
    <row r="5242" spans="6:11">
      <c r="F5242" s="429" t="s">
        <v>14095</v>
      </c>
      <c r="G5242" s="430">
        <v>94466</v>
      </c>
      <c r="H5242" s="431" t="s">
        <v>6651</v>
      </c>
      <c r="I5242" s="430" t="s">
        <v>160</v>
      </c>
      <c r="K5242" s="432">
        <v>50.7</v>
      </c>
    </row>
    <row r="5243" spans="6:11">
      <c r="F5243" s="429" t="s">
        <v>14095</v>
      </c>
      <c r="G5243" s="430">
        <v>94468</v>
      </c>
      <c r="H5243" s="431" t="s">
        <v>6653</v>
      </c>
      <c r="I5243" s="430" t="s">
        <v>160</v>
      </c>
      <c r="K5243" s="432">
        <v>72.56</v>
      </c>
    </row>
    <row r="5244" spans="6:11">
      <c r="F5244" s="429" t="s">
        <v>14095</v>
      </c>
      <c r="G5244" s="430">
        <v>94470</v>
      </c>
      <c r="H5244" s="431" t="s">
        <v>6655</v>
      </c>
      <c r="I5244" s="430" t="s">
        <v>160</v>
      </c>
      <c r="K5244" s="432">
        <v>110.69</v>
      </c>
    </row>
    <row r="5245" spans="6:11">
      <c r="F5245" s="429" t="s">
        <v>14095</v>
      </c>
      <c r="G5245" s="430">
        <v>105225</v>
      </c>
      <c r="H5245" s="431" t="s">
        <v>6890</v>
      </c>
      <c r="I5245" s="430" t="s">
        <v>160</v>
      </c>
      <c r="K5245" s="432">
        <v>15.22</v>
      </c>
    </row>
    <row r="5246" spans="6:11">
      <c r="F5246" s="429" t="s">
        <v>14095</v>
      </c>
      <c r="G5246" s="430">
        <v>105226</v>
      </c>
      <c r="H5246" s="431" t="s">
        <v>6891</v>
      </c>
      <c r="I5246" s="430" t="s">
        <v>160</v>
      </c>
      <c r="K5246" s="432">
        <v>37.22</v>
      </c>
    </row>
    <row r="5247" spans="6:11">
      <c r="F5247" s="429" t="s">
        <v>14095</v>
      </c>
      <c r="G5247" s="430">
        <v>105227</v>
      </c>
      <c r="H5247" s="431" t="s">
        <v>6892</v>
      </c>
      <c r="I5247" s="430" t="s">
        <v>160</v>
      </c>
      <c r="K5247" s="432">
        <v>53.66</v>
      </c>
    </row>
    <row r="5248" spans="6:11">
      <c r="F5248" s="429" t="s">
        <v>14095</v>
      </c>
      <c r="G5248" s="430">
        <v>105212</v>
      </c>
      <c r="H5248" s="431" t="s">
        <v>6877</v>
      </c>
      <c r="I5248" s="430" t="s">
        <v>160</v>
      </c>
      <c r="K5248" s="432">
        <v>239.21</v>
      </c>
    </row>
    <row r="5249" spans="6:11">
      <c r="F5249" s="429" t="s">
        <v>14095</v>
      </c>
      <c r="G5249" s="430">
        <v>105211</v>
      </c>
      <c r="H5249" s="431" t="s">
        <v>6876</v>
      </c>
      <c r="I5249" s="430" t="s">
        <v>160</v>
      </c>
      <c r="K5249" s="432">
        <v>240.8</v>
      </c>
    </row>
    <row r="5250" spans="6:11">
      <c r="F5250" s="429" t="s">
        <v>14095</v>
      </c>
      <c r="G5250" s="430">
        <v>105189</v>
      </c>
      <c r="H5250" s="431" t="s">
        <v>6856</v>
      </c>
      <c r="I5250" s="430" t="s">
        <v>160</v>
      </c>
      <c r="K5250" s="432">
        <v>19.940000000000001</v>
      </c>
    </row>
    <row r="5251" spans="6:11">
      <c r="F5251" s="429" t="s">
        <v>14095</v>
      </c>
      <c r="G5251" s="430">
        <v>105190</v>
      </c>
      <c r="H5251" s="431" t="s">
        <v>6857</v>
      </c>
      <c r="I5251" s="430" t="s">
        <v>160</v>
      </c>
      <c r="K5251" s="432">
        <v>25.28</v>
      </c>
    </row>
    <row r="5252" spans="6:11">
      <c r="F5252" s="429" t="s">
        <v>14095</v>
      </c>
      <c r="G5252" s="430">
        <v>94625</v>
      </c>
      <c r="H5252" s="431" t="s">
        <v>6678</v>
      </c>
      <c r="I5252" s="430" t="s">
        <v>160</v>
      </c>
      <c r="K5252" s="432">
        <v>1545.79</v>
      </c>
    </row>
    <row r="5253" spans="6:11">
      <c r="F5253" s="429" t="s">
        <v>14156</v>
      </c>
      <c r="G5253" s="430">
        <v>94622</v>
      </c>
      <c r="H5253" s="431" t="s">
        <v>6675</v>
      </c>
      <c r="I5253" s="430" t="s">
        <v>160</v>
      </c>
      <c r="K5253" s="432">
        <v>199.66</v>
      </c>
    </row>
    <row r="5254" spans="6:11">
      <c r="F5254" s="429" t="s">
        <v>14156</v>
      </c>
      <c r="G5254" s="430">
        <v>94623</v>
      </c>
      <c r="H5254" s="431" t="s">
        <v>6676</v>
      </c>
      <c r="I5254" s="430" t="s">
        <v>160</v>
      </c>
      <c r="K5254" s="432">
        <v>485.05</v>
      </c>
    </row>
    <row r="5255" spans="6:11">
      <c r="F5255" s="429" t="s">
        <v>14156</v>
      </c>
      <c r="G5255" s="430">
        <v>94624</v>
      </c>
      <c r="H5255" s="431" t="s">
        <v>6677</v>
      </c>
      <c r="I5255" s="430" t="s">
        <v>160</v>
      </c>
      <c r="K5255" s="432">
        <v>734.14</v>
      </c>
    </row>
    <row r="5256" spans="6:11">
      <c r="F5256" s="429" t="s">
        <v>14156</v>
      </c>
      <c r="G5256" s="430">
        <v>94763</v>
      </c>
      <c r="H5256" s="431" t="s">
        <v>6758</v>
      </c>
      <c r="I5256" s="430" t="s">
        <v>160</v>
      </c>
      <c r="K5256" s="432">
        <v>335.87</v>
      </c>
    </row>
    <row r="5257" spans="6:11">
      <c r="F5257" s="429" t="s">
        <v>14156</v>
      </c>
      <c r="G5257" s="430">
        <v>94756</v>
      </c>
      <c r="H5257" s="431" t="s">
        <v>6751</v>
      </c>
      <c r="I5257" s="430" t="s">
        <v>160</v>
      </c>
      <c r="K5257" s="432">
        <v>11.16</v>
      </c>
    </row>
    <row r="5258" spans="6:11">
      <c r="F5258" s="429" t="s">
        <v>14156</v>
      </c>
      <c r="G5258" s="430">
        <v>94757</v>
      </c>
      <c r="H5258" s="431" t="s">
        <v>6752</v>
      </c>
      <c r="I5258" s="430" t="s">
        <v>160</v>
      </c>
      <c r="K5258" s="432">
        <v>17.93</v>
      </c>
    </row>
    <row r="5259" spans="6:11">
      <c r="F5259" s="429" t="s">
        <v>14156</v>
      </c>
      <c r="G5259" s="430">
        <v>94758</v>
      </c>
      <c r="H5259" s="431" t="s">
        <v>6753</v>
      </c>
      <c r="I5259" s="430" t="s">
        <v>160</v>
      </c>
      <c r="K5259" s="432">
        <v>47.68</v>
      </c>
    </row>
    <row r="5260" spans="6:11">
      <c r="F5260" s="429" t="s">
        <v>14156</v>
      </c>
      <c r="G5260" s="430">
        <v>94759</v>
      </c>
      <c r="H5260" s="431" t="s">
        <v>6754</v>
      </c>
      <c r="I5260" s="430" t="s">
        <v>160</v>
      </c>
      <c r="K5260" s="432">
        <v>60.79</v>
      </c>
    </row>
    <row r="5261" spans="6:11">
      <c r="F5261" s="429" t="s">
        <v>14156</v>
      </c>
      <c r="G5261" s="430">
        <v>94760</v>
      </c>
      <c r="H5261" s="431" t="s">
        <v>6755</v>
      </c>
      <c r="I5261" s="430" t="s">
        <v>160</v>
      </c>
      <c r="K5261" s="432">
        <v>97.51</v>
      </c>
    </row>
    <row r="5262" spans="6:11">
      <c r="F5262" s="429" t="s">
        <v>14156</v>
      </c>
      <c r="G5262" s="430">
        <v>94761</v>
      </c>
      <c r="H5262" s="431" t="s">
        <v>6756</v>
      </c>
      <c r="I5262" s="430" t="s">
        <v>160</v>
      </c>
      <c r="K5262" s="432">
        <v>213.46</v>
      </c>
    </row>
    <row r="5263" spans="6:11">
      <c r="F5263" s="429" t="s">
        <v>14156</v>
      </c>
      <c r="G5263" s="430">
        <v>94762</v>
      </c>
      <c r="H5263" s="431" t="s">
        <v>6757</v>
      </c>
      <c r="I5263" s="430" t="s">
        <v>160</v>
      </c>
      <c r="K5263" s="432">
        <v>257.36</v>
      </c>
    </row>
    <row r="5264" spans="6:11">
      <c r="F5264" s="429" t="s">
        <v>14156</v>
      </c>
      <c r="G5264" s="430">
        <v>94462</v>
      </c>
      <c r="H5264" s="431" t="s">
        <v>6608</v>
      </c>
      <c r="I5264" s="430" t="s">
        <v>146</v>
      </c>
      <c r="K5264" s="432">
        <v>93.02</v>
      </c>
    </row>
    <row r="5265" spans="6:11">
      <c r="F5265" s="429" t="s">
        <v>14156</v>
      </c>
      <c r="G5265" s="430">
        <v>94463</v>
      </c>
      <c r="H5265" s="431" t="s">
        <v>6609</v>
      </c>
      <c r="I5265" s="430" t="s">
        <v>146</v>
      </c>
      <c r="K5265" s="432">
        <v>114.25</v>
      </c>
    </row>
    <row r="5266" spans="6:11">
      <c r="F5266" s="429" t="s">
        <v>14156</v>
      </c>
      <c r="G5266" s="430">
        <v>94464</v>
      </c>
      <c r="H5266" s="431" t="s">
        <v>6610</v>
      </c>
      <c r="I5266" s="430" t="s">
        <v>146</v>
      </c>
      <c r="K5266" s="432">
        <v>150.55000000000001</v>
      </c>
    </row>
    <row r="5267" spans="6:11">
      <c r="F5267" s="429" t="s">
        <v>14156</v>
      </c>
      <c r="G5267" s="430">
        <v>94605</v>
      </c>
      <c r="H5267" s="431" t="s">
        <v>6614</v>
      </c>
      <c r="I5267" s="430" t="s">
        <v>146</v>
      </c>
      <c r="K5267" s="432">
        <v>654.80999999999995</v>
      </c>
    </row>
    <row r="5268" spans="6:11">
      <c r="F5268" s="429" t="s">
        <v>14156</v>
      </c>
      <c r="G5268" s="430">
        <v>94602</v>
      </c>
      <c r="H5268" s="431" t="s">
        <v>6611</v>
      </c>
      <c r="I5268" s="430" t="s">
        <v>146</v>
      </c>
      <c r="K5268" s="432">
        <v>228.85</v>
      </c>
    </row>
    <row r="5269" spans="6:11">
      <c r="F5269" s="429" t="s">
        <v>14156</v>
      </c>
      <c r="G5269" s="430">
        <v>94603</v>
      </c>
      <c r="H5269" s="431" t="s">
        <v>6612</v>
      </c>
      <c r="I5269" s="430" t="s">
        <v>146</v>
      </c>
      <c r="K5269" s="432">
        <v>314.5</v>
      </c>
    </row>
    <row r="5270" spans="6:11">
      <c r="F5270" s="429" t="s">
        <v>14156</v>
      </c>
      <c r="G5270" s="430">
        <v>94604</v>
      </c>
      <c r="H5270" s="431" t="s">
        <v>6613</v>
      </c>
      <c r="I5270" s="430" t="s">
        <v>146</v>
      </c>
      <c r="K5270" s="432">
        <v>450.34</v>
      </c>
    </row>
    <row r="5271" spans="6:11">
      <c r="F5271" s="429" t="s">
        <v>14156</v>
      </c>
      <c r="G5271" s="430">
        <v>94723</v>
      </c>
      <c r="H5271" s="431" t="s">
        <v>6629</v>
      </c>
      <c r="I5271" s="430" t="s">
        <v>146</v>
      </c>
      <c r="K5271" s="432">
        <v>443.35</v>
      </c>
    </row>
    <row r="5272" spans="6:11">
      <c r="F5272" s="429" t="s">
        <v>14156</v>
      </c>
      <c r="G5272" s="430">
        <v>94716</v>
      </c>
      <c r="H5272" s="431" t="s">
        <v>6622</v>
      </c>
      <c r="I5272" s="430" t="s">
        <v>146</v>
      </c>
      <c r="K5272" s="432">
        <v>21.62</v>
      </c>
    </row>
    <row r="5273" spans="6:11">
      <c r="F5273" s="429" t="s">
        <v>14156</v>
      </c>
      <c r="G5273" s="430">
        <v>94717</v>
      </c>
      <c r="H5273" s="431" t="s">
        <v>6623</v>
      </c>
      <c r="I5273" s="430" t="s">
        <v>146</v>
      </c>
      <c r="K5273" s="432">
        <v>36.42</v>
      </c>
    </row>
    <row r="5274" spans="6:11">
      <c r="F5274" s="429" t="s">
        <v>14156</v>
      </c>
      <c r="G5274" s="430">
        <v>94718</v>
      </c>
      <c r="H5274" s="431" t="s">
        <v>6624</v>
      </c>
      <c r="I5274" s="430" t="s">
        <v>146</v>
      </c>
      <c r="K5274" s="432">
        <v>47.54</v>
      </c>
    </row>
    <row r="5275" spans="6:11">
      <c r="F5275" s="429" t="s">
        <v>14156</v>
      </c>
      <c r="G5275" s="430">
        <v>94719</v>
      </c>
      <c r="H5275" s="431" t="s">
        <v>6625</v>
      </c>
      <c r="I5275" s="430" t="s">
        <v>146</v>
      </c>
      <c r="K5275" s="432">
        <v>63.49</v>
      </c>
    </row>
    <row r="5276" spans="6:11">
      <c r="F5276" s="429" t="s">
        <v>14156</v>
      </c>
      <c r="G5276" s="430">
        <v>94720</v>
      </c>
      <c r="H5276" s="431" t="s">
        <v>6626</v>
      </c>
      <c r="I5276" s="430" t="s">
        <v>146</v>
      </c>
      <c r="K5276" s="432">
        <v>92.96</v>
      </c>
    </row>
    <row r="5277" spans="6:11">
      <c r="F5277" s="429" t="s">
        <v>14156</v>
      </c>
      <c r="G5277" s="430">
        <v>94721</v>
      </c>
      <c r="H5277" s="431" t="s">
        <v>6627</v>
      </c>
      <c r="I5277" s="430" t="s">
        <v>146</v>
      </c>
      <c r="K5277" s="432">
        <v>150.63999999999999</v>
      </c>
    </row>
    <row r="5278" spans="6:11">
      <c r="F5278" s="429" t="s">
        <v>14156</v>
      </c>
      <c r="G5278" s="430">
        <v>94722</v>
      </c>
      <c r="H5278" s="431" t="s">
        <v>6628</v>
      </c>
      <c r="I5278" s="430" t="s">
        <v>146</v>
      </c>
      <c r="K5278" s="432">
        <v>235.15</v>
      </c>
    </row>
    <row r="5279" spans="6:11">
      <c r="F5279" s="429" t="s">
        <v>14156</v>
      </c>
      <c r="G5279" s="430">
        <v>96726</v>
      </c>
      <c r="H5279" s="431" t="s">
        <v>14069</v>
      </c>
      <c r="I5279" s="430" t="s">
        <v>146</v>
      </c>
      <c r="K5279" s="432">
        <v>176.22</v>
      </c>
    </row>
    <row r="5280" spans="6:11">
      <c r="F5280" s="429" t="s">
        <v>14156</v>
      </c>
      <c r="G5280" s="430">
        <v>96735</v>
      </c>
      <c r="H5280" s="431" t="s">
        <v>14070</v>
      </c>
      <c r="I5280" s="430" t="s">
        <v>146</v>
      </c>
      <c r="K5280" s="432">
        <v>338.65</v>
      </c>
    </row>
    <row r="5281" spans="6:11">
      <c r="F5281" s="429" t="s">
        <v>14156</v>
      </c>
      <c r="G5281" s="430">
        <v>96718</v>
      </c>
      <c r="H5281" s="431" t="s">
        <v>14071</v>
      </c>
      <c r="I5281" s="430" t="s">
        <v>146</v>
      </c>
      <c r="K5281" s="432">
        <v>15.19</v>
      </c>
    </row>
    <row r="5282" spans="6:11">
      <c r="F5282" s="429" t="s">
        <v>14156</v>
      </c>
      <c r="G5282" s="430">
        <v>96727</v>
      </c>
      <c r="H5282" s="431" t="s">
        <v>14072</v>
      </c>
      <c r="I5282" s="430" t="s">
        <v>146</v>
      </c>
      <c r="K5282" s="432">
        <v>17.16</v>
      </c>
    </row>
    <row r="5283" spans="6:11">
      <c r="F5283" s="429" t="s">
        <v>14156</v>
      </c>
      <c r="G5283" s="430">
        <v>96719</v>
      </c>
      <c r="H5283" s="431" t="s">
        <v>14073</v>
      </c>
      <c r="I5283" s="430" t="s">
        <v>146</v>
      </c>
      <c r="K5283" s="432">
        <v>19.690000000000001</v>
      </c>
    </row>
    <row r="5284" spans="6:11">
      <c r="F5284" s="429" t="s">
        <v>14156</v>
      </c>
      <c r="G5284" s="430">
        <v>96728</v>
      </c>
      <c r="H5284" s="431" t="s">
        <v>14074</v>
      </c>
      <c r="I5284" s="430" t="s">
        <v>146</v>
      </c>
      <c r="K5284" s="432">
        <v>22.5</v>
      </c>
    </row>
    <row r="5285" spans="6:11">
      <c r="F5285" s="429" t="s">
        <v>14156</v>
      </c>
      <c r="G5285" s="430">
        <v>96720</v>
      </c>
      <c r="H5285" s="431" t="s">
        <v>14075</v>
      </c>
      <c r="I5285" s="430" t="s">
        <v>146</v>
      </c>
      <c r="K5285" s="432">
        <v>17.47</v>
      </c>
    </row>
    <row r="5286" spans="6:11">
      <c r="F5286" s="429" t="s">
        <v>14156</v>
      </c>
      <c r="G5286" s="430">
        <v>96729</v>
      </c>
      <c r="H5286" s="431" t="s">
        <v>14076</v>
      </c>
      <c r="I5286" s="430" t="s">
        <v>146</v>
      </c>
      <c r="K5286" s="432">
        <v>29.24</v>
      </c>
    </row>
    <row r="5287" spans="6:11">
      <c r="F5287" s="429" t="s">
        <v>14156</v>
      </c>
      <c r="G5287" s="430">
        <v>96721</v>
      </c>
      <c r="H5287" s="431" t="s">
        <v>14077</v>
      </c>
      <c r="I5287" s="430" t="s">
        <v>146</v>
      </c>
      <c r="K5287" s="432">
        <v>22.9</v>
      </c>
    </row>
    <row r="5288" spans="6:11">
      <c r="F5288" s="429" t="s">
        <v>14156</v>
      </c>
      <c r="G5288" s="430">
        <v>96730</v>
      </c>
      <c r="H5288" s="431" t="s">
        <v>14078</v>
      </c>
      <c r="I5288" s="430" t="s">
        <v>146</v>
      </c>
      <c r="K5288" s="432">
        <v>40.840000000000003</v>
      </c>
    </row>
    <row r="5289" spans="6:11">
      <c r="F5289" s="429" t="s">
        <v>14156</v>
      </c>
      <c r="G5289" s="430">
        <v>96722</v>
      </c>
      <c r="H5289" s="431" t="s">
        <v>14079</v>
      </c>
      <c r="I5289" s="430" t="s">
        <v>146</v>
      </c>
      <c r="K5289" s="432">
        <v>35.700000000000003</v>
      </c>
    </row>
    <row r="5290" spans="6:11">
      <c r="F5290" s="429" t="s">
        <v>14156</v>
      </c>
      <c r="G5290" s="430">
        <v>96731</v>
      </c>
      <c r="H5290" s="431" t="s">
        <v>14080</v>
      </c>
      <c r="I5290" s="430" t="s">
        <v>146</v>
      </c>
      <c r="K5290" s="432">
        <v>62.36</v>
      </c>
    </row>
    <row r="5291" spans="6:11">
      <c r="F5291" s="429" t="s">
        <v>14156</v>
      </c>
      <c r="G5291" s="430">
        <v>96723</v>
      </c>
      <c r="H5291" s="431" t="s">
        <v>14081</v>
      </c>
      <c r="I5291" s="430" t="s">
        <v>146</v>
      </c>
      <c r="K5291" s="432">
        <v>55.98</v>
      </c>
    </row>
    <row r="5292" spans="6:11">
      <c r="F5292" s="429" t="s">
        <v>14156</v>
      </c>
      <c r="G5292" s="430">
        <v>96732</v>
      </c>
      <c r="H5292" s="431" t="s">
        <v>14082</v>
      </c>
      <c r="I5292" s="430" t="s">
        <v>146</v>
      </c>
      <c r="K5292" s="432">
        <v>106.15</v>
      </c>
    </row>
    <row r="5293" spans="6:11">
      <c r="F5293" s="429" t="s">
        <v>14156</v>
      </c>
      <c r="G5293" s="430">
        <v>96724</v>
      </c>
      <c r="H5293" s="431" t="s">
        <v>14083</v>
      </c>
      <c r="I5293" s="430" t="s">
        <v>146</v>
      </c>
      <c r="K5293" s="432">
        <v>71.849999999999994</v>
      </c>
    </row>
    <row r="5294" spans="6:11">
      <c r="F5294" s="429" t="s">
        <v>14156</v>
      </c>
      <c r="G5294" s="430">
        <v>96733</v>
      </c>
      <c r="H5294" s="431" t="s">
        <v>14084</v>
      </c>
      <c r="I5294" s="430" t="s">
        <v>146</v>
      </c>
      <c r="K5294" s="432">
        <v>144.94999999999999</v>
      </c>
    </row>
    <row r="5295" spans="6:11">
      <c r="F5295" s="429" t="s">
        <v>14156</v>
      </c>
      <c r="G5295" s="430">
        <v>96725</v>
      </c>
      <c r="H5295" s="431" t="s">
        <v>14085</v>
      </c>
      <c r="I5295" s="430" t="s">
        <v>146</v>
      </c>
      <c r="K5295" s="432">
        <v>118.93</v>
      </c>
    </row>
    <row r="5296" spans="6:11">
      <c r="F5296" s="429" t="s">
        <v>14156</v>
      </c>
      <c r="G5296" s="430">
        <v>96734</v>
      </c>
      <c r="H5296" s="431" t="s">
        <v>14086</v>
      </c>
      <c r="I5296" s="430" t="s">
        <v>146</v>
      </c>
      <c r="K5296" s="432">
        <v>243.55</v>
      </c>
    </row>
    <row r="5297" spans="6:11">
      <c r="F5297" s="429" t="s">
        <v>14156</v>
      </c>
      <c r="G5297" s="430">
        <v>94655</v>
      </c>
      <c r="H5297" s="431" t="s">
        <v>6621</v>
      </c>
      <c r="I5297" s="430" t="s">
        <v>146</v>
      </c>
      <c r="K5297" s="432">
        <v>121.03</v>
      </c>
    </row>
    <row r="5298" spans="6:11">
      <c r="F5298" s="429" t="s">
        <v>14156</v>
      </c>
      <c r="G5298" s="430">
        <v>94648</v>
      </c>
      <c r="H5298" s="431" t="s">
        <v>14087</v>
      </c>
      <c r="I5298" s="430" t="s">
        <v>146</v>
      </c>
      <c r="K5298" s="432">
        <v>6.59</v>
      </c>
    </row>
    <row r="5299" spans="6:11">
      <c r="F5299" s="429" t="s">
        <v>14156</v>
      </c>
      <c r="G5299" s="430">
        <v>94649</v>
      </c>
      <c r="H5299" s="431" t="s">
        <v>6615</v>
      </c>
      <c r="I5299" s="430" t="s">
        <v>146</v>
      </c>
      <c r="K5299" s="432">
        <v>12.53</v>
      </c>
    </row>
    <row r="5300" spans="6:11">
      <c r="F5300" s="429" t="s">
        <v>14156</v>
      </c>
      <c r="G5300" s="430">
        <v>94650</v>
      </c>
      <c r="H5300" s="431" t="s">
        <v>6616</v>
      </c>
      <c r="I5300" s="430" t="s">
        <v>146</v>
      </c>
      <c r="K5300" s="432">
        <v>19.079999999999998</v>
      </c>
    </row>
    <row r="5301" spans="6:11">
      <c r="F5301" s="429" t="s">
        <v>14156</v>
      </c>
      <c r="G5301" s="430">
        <v>94651</v>
      </c>
      <c r="H5301" s="431" t="s">
        <v>6617</v>
      </c>
      <c r="I5301" s="430" t="s">
        <v>146</v>
      </c>
      <c r="K5301" s="432">
        <v>21.98</v>
      </c>
    </row>
    <row r="5302" spans="6:11">
      <c r="F5302" s="429" t="s">
        <v>14156</v>
      </c>
      <c r="G5302" s="430">
        <v>94652</v>
      </c>
      <c r="H5302" s="431" t="s">
        <v>6618</v>
      </c>
      <c r="I5302" s="430" t="s">
        <v>146</v>
      </c>
      <c r="K5302" s="432">
        <v>34.68</v>
      </c>
    </row>
    <row r="5303" spans="6:11">
      <c r="F5303" s="429" t="s">
        <v>14156</v>
      </c>
      <c r="G5303" s="430">
        <v>94653</v>
      </c>
      <c r="H5303" s="431" t="s">
        <v>6619</v>
      </c>
      <c r="I5303" s="430" t="s">
        <v>146</v>
      </c>
      <c r="K5303" s="432">
        <v>56.26</v>
      </c>
    </row>
    <row r="5304" spans="6:11">
      <c r="F5304" s="429" t="s">
        <v>14156</v>
      </c>
      <c r="G5304" s="430">
        <v>94654</v>
      </c>
      <c r="H5304" s="431" t="s">
        <v>6620</v>
      </c>
      <c r="I5304" s="430" t="s">
        <v>146</v>
      </c>
      <c r="K5304" s="432">
        <v>76.92</v>
      </c>
    </row>
    <row r="5305" spans="6:11">
      <c r="F5305" s="429" t="s">
        <v>14156</v>
      </c>
      <c r="G5305" s="430">
        <v>94689</v>
      </c>
      <c r="H5305" s="431" t="s">
        <v>14088</v>
      </c>
      <c r="I5305" s="430" t="s">
        <v>160</v>
      </c>
      <c r="K5305" s="432">
        <v>8.6999999999999993</v>
      </c>
    </row>
    <row r="5306" spans="6:11">
      <c r="F5306" s="429" t="s">
        <v>14156</v>
      </c>
      <c r="G5306" s="430">
        <v>94702</v>
      </c>
      <c r="H5306" s="431" t="s">
        <v>6718</v>
      </c>
      <c r="I5306" s="430" t="s">
        <v>160</v>
      </c>
      <c r="K5306" s="432">
        <v>184.34</v>
      </c>
    </row>
    <row r="5307" spans="6:11">
      <c r="F5307" s="429" t="s">
        <v>14156</v>
      </c>
      <c r="G5307" s="430">
        <v>94691</v>
      </c>
      <c r="H5307" s="431" t="s">
        <v>14089</v>
      </c>
      <c r="I5307" s="430" t="s">
        <v>160</v>
      </c>
      <c r="K5307" s="432">
        <v>12.61</v>
      </c>
    </row>
    <row r="5308" spans="6:11">
      <c r="F5308" s="429" t="s">
        <v>14156</v>
      </c>
      <c r="G5308" s="430">
        <v>94693</v>
      </c>
      <c r="H5308" s="431" t="s">
        <v>6709</v>
      </c>
      <c r="I5308" s="430" t="s">
        <v>160</v>
      </c>
      <c r="K5308" s="432">
        <v>16.489999999999998</v>
      </c>
    </row>
    <row r="5309" spans="6:11">
      <c r="F5309" s="429" t="s">
        <v>14156</v>
      </c>
      <c r="G5309" s="430">
        <v>94695</v>
      </c>
      <c r="H5309" s="431" t="s">
        <v>6711</v>
      </c>
      <c r="I5309" s="430" t="s">
        <v>160</v>
      </c>
      <c r="K5309" s="432">
        <v>29.4</v>
      </c>
    </row>
    <row r="5310" spans="6:11">
      <c r="F5310" s="429" t="s">
        <v>14156</v>
      </c>
      <c r="G5310" s="430">
        <v>94698</v>
      </c>
      <c r="H5310" s="431" t="s">
        <v>6714</v>
      </c>
      <c r="I5310" s="430" t="s">
        <v>160</v>
      </c>
      <c r="K5310" s="432">
        <v>63.92</v>
      </c>
    </row>
    <row r="5311" spans="6:11">
      <c r="F5311" s="429" t="s">
        <v>14156</v>
      </c>
      <c r="G5311" s="430">
        <v>94700</v>
      </c>
      <c r="H5311" s="431" t="s">
        <v>6716</v>
      </c>
      <c r="I5311" s="430" t="s">
        <v>160</v>
      </c>
      <c r="K5311" s="432">
        <v>127.84</v>
      </c>
    </row>
    <row r="5312" spans="6:11">
      <c r="F5312" s="429" t="s">
        <v>14156</v>
      </c>
      <c r="G5312" s="430">
        <v>94477</v>
      </c>
      <c r="H5312" s="431" t="s">
        <v>6662</v>
      </c>
      <c r="I5312" s="430" t="s">
        <v>160</v>
      </c>
      <c r="K5312" s="432">
        <v>97.11</v>
      </c>
    </row>
    <row r="5313" spans="6:11">
      <c r="F5313" s="429" t="s">
        <v>14156</v>
      </c>
      <c r="G5313" s="430">
        <v>94478</v>
      </c>
      <c r="H5313" s="431" t="s">
        <v>6663</v>
      </c>
      <c r="I5313" s="430" t="s">
        <v>160</v>
      </c>
      <c r="K5313" s="432">
        <v>164.03</v>
      </c>
    </row>
    <row r="5314" spans="6:11">
      <c r="F5314" s="429" t="s">
        <v>14156</v>
      </c>
      <c r="G5314" s="430">
        <v>94479</v>
      </c>
      <c r="H5314" s="431" t="s">
        <v>6664</v>
      </c>
      <c r="I5314" s="430" t="s">
        <v>160</v>
      </c>
      <c r="K5314" s="432">
        <v>214.48</v>
      </c>
    </row>
    <row r="5315" spans="6:11">
      <c r="F5315" s="429" t="s">
        <v>14156</v>
      </c>
      <c r="G5315" s="430">
        <v>96764</v>
      </c>
      <c r="H5315" s="431" t="s">
        <v>6792</v>
      </c>
      <c r="I5315" s="430" t="s">
        <v>160</v>
      </c>
      <c r="K5315" s="432">
        <v>330.36</v>
      </c>
    </row>
    <row r="5316" spans="6:11">
      <c r="F5316" s="429" t="s">
        <v>14156</v>
      </c>
      <c r="G5316" s="430">
        <v>105164</v>
      </c>
      <c r="H5316" s="431" t="s">
        <v>6837</v>
      </c>
      <c r="I5316" s="430" t="s">
        <v>160</v>
      </c>
      <c r="K5316" s="432">
        <v>9.99</v>
      </c>
    </row>
    <row r="5317" spans="6:11">
      <c r="F5317" s="429" t="s">
        <v>14156</v>
      </c>
      <c r="G5317" s="430">
        <v>105165</v>
      </c>
      <c r="H5317" s="431" t="s">
        <v>6838</v>
      </c>
      <c r="I5317" s="430" t="s">
        <v>160</v>
      </c>
      <c r="K5317" s="432">
        <v>10</v>
      </c>
    </row>
    <row r="5318" spans="6:11">
      <c r="F5318" s="429" t="s">
        <v>14156</v>
      </c>
      <c r="G5318" s="430">
        <v>96758</v>
      </c>
      <c r="H5318" s="431" t="s">
        <v>6786</v>
      </c>
      <c r="I5318" s="430" t="s">
        <v>160</v>
      </c>
      <c r="K5318" s="432">
        <v>16.239999999999998</v>
      </c>
    </row>
    <row r="5319" spans="6:11">
      <c r="F5319" s="429" t="s">
        <v>14156</v>
      </c>
      <c r="G5319" s="430">
        <v>96759</v>
      </c>
      <c r="H5319" s="431" t="s">
        <v>6787</v>
      </c>
      <c r="I5319" s="430" t="s">
        <v>160</v>
      </c>
      <c r="K5319" s="432">
        <v>24.88</v>
      </c>
    </row>
    <row r="5320" spans="6:11">
      <c r="F5320" s="429" t="s">
        <v>14156</v>
      </c>
      <c r="G5320" s="430">
        <v>96760</v>
      </c>
      <c r="H5320" s="431" t="s">
        <v>6788</v>
      </c>
      <c r="I5320" s="430" t="s">
        <v>160</v>
      </c>
      <c r="K5320" s="432">
        <v>41.88</v>
      </c>
    </row>
    <row r="5321" spans="6:11">
      <c r="F5321" s="429" t="s">
        <v>14156</v>
      </c>
      <c r="G5321" s="430">
        <v>96761</v>
      </c>
      <c r="H5321" s="431" t="s">
        <v>6789</v>
      </c>
      <c r="I5321" s="430" t="s">
        <v>160</v>
      </c>
      <c r="K5321" s="432">
        <v>63.14</v>
      </c>
    </row>
    <row r="5322" spans="6:11">
      <c r="F5322" s="429" t="s">
        <v>14156</v>
      </c>
      <c r="G5322" s="430">
        <v>96762</v>
      </c>
      <c r="H5322" s="431" t="s">
        <v>6790</v>
      </c>
      <c r="I5322" s="430" t="s">
        <v>160</v>
      </c>
      <c r="K5322" s="432">
        <v>122.44</v>
      </c>
    </row>
    <row r="5323" spans="6:11">
      <c r="F5323" s="429" t="s">
        <v>14156</v>
      </c>
      <c r="G5323" s="430">
        <v>96763</v>
      </c>
      <c r="H5323" s="431" t="s">
        <v>6791</v>
      </c>
      <c r="I5323" s="430" t="s">
        <v>160</v>
      </c>
      <c r="K5323" s="432">
        <v>164.09</v>
      </c>
    </row>
    <row r="5324" spans="6:11">
      <c r="F5324" s="429" t="s">
        <v>14156</v>
      </c>
      <c r="G5324" s="430">
        <v>94701</v>
      </c>
      <c r="H5324" s="431" t="s">
        <v>6717</v>
      </c>
      <c r="I5324" s="430" t="s">
        <v>160</v>
      </c>
      <c r="K5324" s="432">
        <v>220.46</v>
      </c>
    </row>
    <row r="5325" spans="6:11">
      <c r="F5325" s="429" t="s">
        <v>14156</v>
      </c>
      <c r="G5325" s="430">
        <v>94688</v>
      </c>
      <c r="H5325" s="431" t="s">
        <v>14090</v>
      </c>
      <c r="I5325" s="430" t="s">
        <v>160</v>
      </c>
      <c r="K5325" s="432">
        <v>5.91</v>
      </c>
    </row>
    <row r="5326" spans="6:11">
      <c r="F5326" s="429" t="s">
        <v>14156</v>
      </c>
      <c r="G5326" s="430">
        <v>94690</v>
      </c>
      <c r="H5326" s="431" t="s">
        <v>6707</v>
      </c>
      <c r="I5326" s="430" t="s">
        <v>160</v>
      </c>
      <c r="K5326" s="432">
        <v>10.11</v>
      </c>
    </row>
    <row r="5327" spans="6:11">
      <c r="F5327" s="429" t="s">
        <v>14156</v>
      </c>
      <c r="G5327" s="430">
        <v>94692</v>
      </c>
      <c r="H5327" s="431" t="s">
        <v>6708</v>
      </c>
      <c r="I5327" s="430" t="s">
        <v>160</v>
      </c>
      <c r="K5327" s="432">
        <v>17.8</v>
      </c>
    </row>
    <row r="5328" spans="6:11">
      <c r="F5328" s="429" t="s">
        <v>14156</v>
      </c>
      <c r="G5328" s="430">
        <v>94694</v>
      </c>
      <c r="H5328" s="431" t="s">
        <v>6710</v>
      </c>
      <c r="I5328" s="430" t="s">
        <v>160</v>
      </c>
      <c r="K5328" s="432">
        <v>21.67</v>
      </c>
    </row>
    <row r="5329" spans="6:11">
      <c r="F5329" s="429" t="s">
        <v>14156</v>
      </c>
      <c r="G5329" s="430">
        <v>94696</v>
      </c>
      <c r="H5329" s="431" t="s">
        <v>6712</v>
      </c>
      <c r="I5329" s="430" t="s">
        <v>160</v>
      </c>
      <c r="K5329" s="432">
        <v>48.03</v>
      </c>
    </row>
    <row r="5330" spans="6:11">
      <c r="F5330" s="429" t="s">
        <v>14156</v>
      </c>
      <c r="G5330" s="430">
        <v>94697</v>
      </c>
      <c r="H5330" s="431" t="s">
        <v>6713</v>
      </c>
      <c r="I5330" s="430" t="s">
        <v>160</v>
      </c>
      <c r="K5330" s="432">
        <v>83.32</v>
      </c>
    </row>
    <row r="5331" spans="6:11">
      <c r="F5331" s="429" t="s">
        <v>14156</v>
      </c>
      <c r="G5331" s="430">
        <v>94699</v>
      </c>
      <c r="H5331" s="431" t="s">
        <v>6715</v>
      </c>
      <c r="I5331" s="430" t="s">
        <v>160</v>
      </c>
      <c r="K5331" s="432">
        <v>110.85</v>
      </c>
    </row>
    <row r="5332" spans="6:11">
      <c r="F5332" s="429" t="s">
        <v>14156</v>
      </c>
      <c r="G5332" s="430">
        <v>105167</v>
      </c>
      <c r="H5332" s="431" t="s">
        <v>6840</v>
      </c>
      <c r="I5332" s="430" t="s">
        <v>160</v>
      </c>
      <c r="K5332" s="432">
        <v>220.44</v>
      </c>
    </row>
    <row r="5333" spans="6:11">
      <c r="F5333" s="429" t="s">
        <v>14156</v>
      </c>
      <c r="G5333" s="430">
        <v>105168</v>
      </c>
      <c r="H5333" s="431" t="s">
        <v>14091</v>
      </c>
      <c r="I5333" s="430" t="s">
        <v>160</v>
      </c>
      <c r="K5333" s="432">
        <v>0</v>
      </c>
    </row>
    <row r="5334" spans="6:11">
      <c r="F5334" s="429" t="s">
        <v>14156</v>
      </c>
      <c r="G5334" s="430">
        <v>105171</v>
      </c>
      <c r="H5334" s="431" t="s">
        <v>14092</v>
      </c>
      <c r="I5334" s="430" t="s">
        <v>160</v>
      </c>
      <c r="K5334" s="432">
        <v>0</v>
      </c>
    </row>
    <row r="5335" spans="6:11">
      <c r="F5335" s="429" t="s">
        <v>14156</v>
      </c>
      <c r="G5335" s="430">
        <v>105191</v>
      </c>
      <c r="H5335" s="431" t="s">
        <v>14093</v>
      </c>
      <c r="I5335" s="430" t="s">
        <v>160</v>
      </c>
      <c r="K5335" s="432">
        <v>0</v>
      </c>
    </row>
    <row r="5336" spans="6:11">
      <c r="F5336" s="429" t="s">
        <v>14156</v>
      </c>
      <c r="G5336" s="430">
        <v>105192</v>
      </c>
      <c r="H5336" s="431" t="s">
        <v>14094</v>
      </c>
      <c r="I5336" s="430" t="s">
        <v>160</v>
      </c>
      <c r="K5336" s="432">
        <v>0</v>
      </c>
    </row>
    <row r="5337" spans="6:11">
      <c r="F5337" s="429" t="s">
        <v>14156</v>
      </c>
      <c r="G5337" s="430">
        <v>96809</v>
      </c>
      <c r="H5337" s="431" t="s">
        <v>2865</v>
      </c>
      <c r="I5337" s="430" t="s">
        <v>160</v>
      </c>
      <c r="K5337" s="432">
        <v>17.47</v>
      </c>
    </row>
    <row r="5338" spans="6:11">
      <c r="F5338" s="429" t="s">
        <v>14156</v>
      </c>
      <c r="G5338" s="430">
        <v>96812</v>
      </c>
      <c r="H5338" s="431" t="s">
        <v>2868</v>
      </c>
      <c r="I5338" s="430" t="s">
        <v>160</v>
      </c>
      <c r="K5338" s="432">
        <v>18.149999999999999</v>
      </c>
    </row>
    <row r="5339" spans="6:11">
      <c r="F5339" s="429" t="s">
        <v>14156</v>
      </c>
      <c r="G5339" s="430">
        <v>96813</v>
      </c>
      <c r="H5339" s="431" t="s">
        <v>2869</v>
      </c>
      <c r="I5339" s="430" t="s">
        <v>160</v>
      </c>
      <c r="K5339" s="432">
        <v>20.77</v>
      </c>
    </row>
    <row r="5340" spans="6:11">
      <c r="F5340" s="429" t="s">
        <v>14156</v>
      </c>
      <c r="G5340" s="430">
        <v>96817</v>
      </c>
      <c r="H5340" s="431" t="s">
        <v>2873</v>
      </c>
      <c r="I5340" s="430" t="s">
        <v>160</v>
      </c>
      <c r="K5340" s="432">
        <v>32.03</v>
      </c>
    </row>
    <row r="5341" spans="6:11">
      <c r="F5341" s="429" t="s">
        <v>14156</v>
      </c>
      <c r="G5341" s="430">
        <v>96816</v>
      </c>
      <c r="H5341" s="431" t="s">
        <v>2872</v>
      </c>
      <c r="I5341" s="430" t="s">
        <v>160</v>
      </c>
      <c r="K5341" s="432">
        <v>23.59</v>
      </c>
    </row>
    <row r="5342" spans="6:11">
      <c r="F5342" s="429" t="s">
        <v>14156</v>
      </c>
      <c r="G5342" s="430">
        <v>96821</v>
      </c>
      <c r="H5342" s="431" t="s">
        <v>2877</v>
      </c>
      <c r="I5342" s="430" t="s">
        <v>160</v>
      </c>
      <c r="K5342" s="432">
        <v>35.74</v>
      </c>
    </row>
    <row r="5343" spans="6:11">
      <c r="F5343" s="429" t="s">
        <v>14156</v>
      </c>
      <c r="G5343" s="430">
        <v>96824</v>
      </c>
      <c r="H5343" s="431" t="s">
        <v>2880</v>
      </c>
      <c r="I5343" s="430" t="s">
        <v>160</v>
      </c>
      <c r="K5343" s="432">
        <v>16.47</v>
      </c>
    </row>
    <row r="5344" spans="6:11">
      <c r="F5344" s="429" t="s">
        <v>14156</v>
      </c>
      <c r="G5344" s="430">
        <v>96827</v>
      </c>
      <c r="H5344" s="431" t="s">
        <v>2882</v>
      </c>
      <c r="I5344" s="430" t="s">
        <v>160</v>
      </c>
      <c r="K5344" s="432">
        <v>18.010000000000002</v>
      </c>
    </row>
    <row r="5345" spans="6:11">
      <c r="F5345" s="429" t="s">
        <v>14156</v>
      </c>
      <c r="G5345" s="430">
        <v>96828</v>
      </c>
      <c r="H5345" s="431" t="s">
        <v>2883</v>
      </c>
      <c r="I5345" s="430" t="s">
        <v>160</v>
      </c>
      <c r="K5345" s="432">
        <v>22.41</v>
      </c>
    </row>
    <row r="5346" spans="6:11">
      <c r="F5346" s="429" t="s">
        <v>14156</v>
      </c>
      <c r="G5346" s="430">
        <v>96832</v>
      </c>
      <c r="H5346" s="431" t="s">
        <v>2886</v>
      </c>
      <c r="I5346" s="430" t="s">
        <v>160</v>
      </c>
      <c r="K5346" s="432">
        <v>28.59</v>
      </c>
    </row>
    <row r="5347" spans="6:11">
      <c r="F5347" s="429" t="s">
        <v>14156</v>
      </c>
      <c r="G5347" s="430">
        <v>104525</v>
      </c>
      <c r="H5347" s="431" t="s">
        <v>14096</v>
      </c>
      <c r="I5347" s="430" t="s">
        <v>160</v>
      </c>
      <c r="K5347" s="432">
        <v>0</v>
      </c>
    </row>
    <row r="5348" spans="6:11">
      <c r="F5348" s="429" t="s">
        <v>14236</v>
      </c>
      <c r="G5348" s="430">
        <v>104563</v>
      </c>
      <c r="H5348" s="431" t="s">
        <v>14097</v>
      </c>
      <c r="I5348" s="430" t="s">
        <v>160</v>
      </c>
      <c r="K5348" s="432">
        <v>0</v>
      </c>
    </row>
    <row r="5349" spans="6:11">
      <c r="F5349" s="429" t="s">
        <v>14236</v>
      </c>
      <c r="G5349" s="430">
        <v>104531</v>
      </c>
      <c r="H5349" s="431" t="s">
        <v>14098</v>
      </c>
      <c r="I5349" s="430" t="s">
        <v>160</v>
      </c>
      <c r="K5349" s="432">
        <v>0</v>
      </c>
    </row>
    <row r="5350" spans="6:11">
      <c r="F5350" s="429" t="s">
        <v>14236</v>
      </c>
      <c r="G5350" s="430">
        <v>104527</v>
      </c>
      <c r="H5350" s="431" t="s">
        <v>14099</v>
      </c>
      <c r="I5350" s="430" t="s">
        <v>160</v>
      </c>
      <c r="K5350" s="432">
        <v>0</v>
      </c>
    </row>
    <row r="5351" spans="6:11">
      <c r="F5351" s="429" t="s">
        <v>14236</v>
      </c>
      <c r="G5351" s="430">
        <v>104529</v>
      </c>
      <c r="H5351" s="431" t="s">
        <v>14100</v>
      </c>
      <c r="I5351" s="430" t="s">
        <v>160</v>
      </c>
      <c r="K5351" s="432">
        <v>0</v>
      </c>
    </row>
    <row r="5352" spans="6:11">
      <c r="F5352" s="429" t="s">
        <v>14236</v>
      </c>
      <c r="G5352" s="430">
        <v>104564</v>
      </c>
      <c r="H5352" s="431" t="s">
        <v>14101</v>
      </c>
      <c r="I5352" s="430" t="s">
        <v>160</v>
      </c>
      <c r="K5352" s="432">
        <v>0</v>
      </c>
    </row>
    <row r="5353" spans="6:11">
      <c r="F5353" s="429" t="s">
        <v>14236</v>
      </c>
      <c r="G5353" s="430">
        <v>104533</v>
      </c>
      <c r="H5353" s="431" t="s">
        <v>14102</v>
      </c>
      <c r="I5353" s="430" t="s">
        <v>160</v>
      </c>
      <c r="K5353" s="432">
        <v>0</v>
      </c>
    </row>
    <row r="5354" spans="6:11">
      <c r="F5354" s="429" t="s">
        <v>14236</v>
      </c>
      <c r="G5354" s="430">
        <v>104535</v>
      </c>
      <c r="H5354" s="431" t="s">
        <v>14103</v>
      </c>
      <c r="I5354" s="430" t="s">
        <v>160</v>
      </c>
      <c r="K5354" s="432">
        <v>0</v>
      </c>
    </row>
    <row r="5355" spans="6:11">
      <c r="F5355" s="429" t="s">
        <v>14236</v>
      </c>
      <c r="G5355" s="430">
        <v>96810</v>
      </c>
      <c r="H5355" s="431" t="s">
        <v>2866</v>
      </c>
      <c r="I5355" s="430" t="s">
        <v>160</v>
      </c>
      <c r="K5355" s="432">
        <v>18.899999999999999</v>
      </c>
    </row>
    <row r="5356" spans="6:11">
      <c r="F5356" s="429" t="s">
        <v>14236</v>
      </c>
      <c r="G5356" s="430">
        <v>104524</v>
      </c>
      <c r="H5356" s="431" t="s">
        <v>14104</v>
      </c>
      <c r="I5356" s="430" t="s">
        <v>160</v>
      </c>
      <c r="K5356" s="432">
        <v>0</v>
      </c>
    </row>
    <row r="5357" spans="6:11">
      <c r="F5357" s="429" t="s">
        <v>14238</v>
      </c>
      <c r="G5357" s="430">
        <v>104530</v>
      </c>
      <c r="H5357" s="431" t="s">
        <v>14105</v>
      </c>
      <c r="I5357" s="430" t="s">
        <v>160</v>
      </c>
      <c r="K5357" s="432">
        <v>0</v>
      </c>
    </row>
    <row r="5358" spans="6:11">
      <c r="F5358" s="429" t="s">
        <v>14238</v>
      </c>
      <c r="G5358" s="430">
        <v>104526</v>
      </c>
      <c r="H5358" s="431" t="s">
        <v>14106</v>
      </c>
      <c r="I5358" s="430" t="s">
        <v>160</v>
      </c>
      <c r="K5358" s="432">
        <v>0</v>
      </c>
    </row>
    <row r="5359" spans="6:11">
      <c r="F5359" s="429" t="s">
        <v>14238</v>
      </c>
      <c r="G5359" s="430">
        <v>104528</v>
      </c>
      <c r="H5359" s="431" t="s">
        <v>14107</v>
      </c>
      <c r="I5359" s="430" t="s">
        <v>160</v>
      </c>
      <c r="K5359" s="432">
        <v>0</v>
      </c>
    </row>
    <row r="5360" spans="6:11">
      <c r="F5360" s="429" t="s">
        <v>14238</v>
      </c>
      <c r="G5360" s="430">
        <v>104532</v>
      </c>
      <c r="H5360" s="431" t="s">
        <v>14108</v>
      </c>
      <c r="I5360" s="430" t="s">
        <v>160</v>
      </c>
      <c r="K5360" s="432">
        <v>0</v>
      </c>
    </row>
    <row r="5361" spans="6:11">
      <c r="F5361" s="429" t="s">
        <v>14238</v>
      </c>
      <c r="G5361" s="430">
        <v>104534</v>
      </c>
      <c r="H5361" s="431" t="s">
        <v>14109</v>
      </c>
      <c r="I5361" s="430" t="s">
        <v>160</v>
      </c>
      <c r="K5361" s="432">
        <v>0</v>
      </c>
    </row>
    <row r="5362" spans="6:11">
      <c r="F5362" s="429" t="s">
        <v>14238</v>
      </c>
      <c r="G5362" s="430">
        <v>96873</v>
      </c>
      <c r="H5362" s="431" t="s">
        <v>2920</v>
      </c>
      <c r="I5362" s="430" t="s">
        <v>160</v>
      </c>
      <c r="K5362" s="432">
        <v>61.04</v>
      </c>
    </row>
    <row r="5363" spans="6:11">
      <c r="F5363" s="429" t="s">
        <v>14238</v>
      </c>
      <c r="G5363" s="430">
        <v>96872</v>
      </c>
      <c r="H5363" s="431" t="s">
        <v>2919</v>
      </c>
      <c r="I5363" s="430" t="s">
        <v>160</v>
      </c>
      <c r="K5363" s="432">
        <v>45.19</v>
      </c>
    </row>
    <row r="5364" spans="6:11">
      <c r="F5364" s="429" t="s">
        <v>14238</v>
      </c>
      <c r="G5364" s="430">
        <v>96876</v>
      </c>
      <c r="H5364" s="431" t="s">
        <v>2923</v>
      </c>
      <c r="I5364" s="430" t="s">
        <v>160</v>
      </c>
      <c r="K5364" s="432">
        <v>177.33</v>
      </c>
    </row>
    <row r="5365" spans="6:11">
      <c r="F5365" s="429" t="s">
        <v>14238</v>
      </c>
      <c r="G5365" s="430">
        <v>96878</v>
      </c>
      <c r="H5365" s="431" t="s">
        <v>2924</v>
      </c>
      <c r="I5365" s="430" t="s">
        <v>160</v>
      </c>
      <c r="K5365" s="432">
        <v>199.32</v>
      </c>
    </row>
    <row r="5366" spans="6:11">
      <c r="F5366" s="429" t="s">
        <v>14238</v>
      </c>
      <c r="G5366" s="430">
        <v>96875</v>
      </c>
      <c r="H5366" s="431" t="s">
        <v>2922</v>
      </c>
      <c r="I5366" s="430" t="s">
        <v>160</v>
      </c>
      <c r="K5366" s="432">
        <v>73.31</v>
      </c>
    </row>
    <row r="5367" spans="6:11">
      <c r="F5367" s="429" t="s">
        <v>14238</v>
      </c>
      <c r="G5367" s="430">
        <v>96874</v>
      </c>
      <c r="H5367" s="431" t="s">
        <v>2921</v>
      </c>
      <c r="I5367" s="430" t="s">
        <v>160</v>
      </c>
      <c r="K5367" s="432">
        <v>55.11</v>
      </c>
    </row>
    <row r="5368" spans="6:11">
      <c r="F5368" s="429" t="s">
        <v>14238</v>
      </c>
      <c r="G5368" s="430">
        <v>96879</v>
      </c>
      <c r="H5368" s="431" t="s">
        <v>2925</v>
      </c>
      <c r="I5368" s="430" t="s">
        <v>160</v>
      </c>
      <c r="K5368" s="432">
        <v>192.88</v>
      </c>
    </row>
    <row r="5369" spans="6:11">
      <c r="F5369" s="429" t="s">
        <v>14238</v>
      </c>
      <c r="G5369" s="430">
        <v>96881</v>
      </c>
      <c r="H5369" s="431" t="s">
        <v>2926</v>
      </c>
      <c r="I5369" s="430" t="s">
        <v>160</v>
      </c>
      <c r="K5369" s="432">
        <v>229.2</v>
      </c>
    </row>
    <row r="5370" spans="6:11">
      <c r="F5370" s="429" t="s">
        <v>14238</v>
      </c>
      <c r="G5370" s="430">
        <v>96837</v>
      </c>
      <c r="H5370" s="431" t="s">
        <v>2890</v>
      </c>
      <c r="I5370" s="430" t="s">
        <v>160</v>
      </c>
      <c r="K5370" s="432">
        <v>19.47</v>
      </c>
    </row>
    <row r="5371" spans="6:11">
      <c r="F5371" s="429" t="s">
        <v>14238</v>
      </c>
      <c r="G5371" s="430">
        <v>96840</v>
      </c>
      <c r="H5371" s="431" t="s">
        <v>2893</v>
      </c>
      <c r="I5371" s="430" t="s">
        <v>160</v>
      </c>
      <c r="K5371" s="432">
        <v>23.55</v>
      </c>
    </row>
    <row r="5372" spans="6:11">
      <c r="F5372" s="429" t="s">
        <v>14238</v>
      </c>
      <c r="G5372" s="430">
        <v>96845</v>
      </c>
      <c r="H5372" s="431" t="s">
        <v>2898</v>
      </c>
      <c r="I5372" s="430" t="s">
        <v>160</v>
      </c>
      <c r="K5372" s="432">
        <v>38.049999999999997</v>
      </c>
    </row>
    <row r="5373" spans="6:11">
      <c r="F5373" s="429" t="s">
        <v>14238</v>
      </c>
      <c r="G5373" s="430">
        <v>96848</v>
      </c>
      <c r="H5373" s="431" t="s">
        <v>2901</v>
      </c>
      <c r="I5373" s="430" t="s">
        <v>160</v>
      </c>
      <c r="K5373" s="432">
        <v>50.81</v>
      </c>
    </row>
    <row r="5374" spans="6:11">
      <c r="F5374" s="429" t="s">
        <v>14238</v>
      </c>
      <c r="G5374" s="430">
        <v>96849</v>
      </c>
      <c r="H5374" s="431" t="s">
        <v>2902</v>
      </c>
      <c r="I5374" s="430" t="s">
        <v>160</v>
      </c>
      <c r="K5374" s="432">
        <v>15.73</v>
      </c>
    </row>
    <row r="5375" spans="6:11">
      <c r="F5375" s="429" t="s">
        <v>14238</v>
      </c>
      <c r="G5375" s="430">
        <v>96852</v>
      </c>
      <c r="H5375" s="431" t="s">
        <v>2904</v>
      </c>
      <c r="I5375" s="430" t="s">
        <v>160</v>
      </c>
      <c r="K5375" s="432">
        <v>20.16</v>
      </c>
    </row>
    <row r="5376" spans="6:11">
      <c r="F5376" s="429" t="s">
        <v>14238</v>
      </c>
      <c r="G5376" s="430">
        <v>96855</v>
      </c>
      <c r="H5376" s="431" t="s">
        <v>2907</v>
      </c>
      <c r="I5376" s="430" t="s">
        <v>160</v>
      </c>
      <c r="K5376" s="432">
        <v>32.299999999999997</v>
      </c>
    </row>
    <row r="5377" spans="6:11">
      <c r="F5377" s="429" t="s">
        <v>14238</v>
      </c>
      <c r="G5377" s="430">
        <v>96838</v>
      </c>
      <c r="H5377" s="431" t="s">
        <v>2891</v>
      </c>
      <c r="I5377" s="430" t="s">
        <v>160</v>
      </c>
      <c r="K5377" s="432">
        <v>23.12</v>
      </c>
    </row>
    <row r="5378" spans="6:11">
      <c r="F5378" s="429" t="s">
        <v>14238</v>
      </c>
      <c r="G5378" s="430">
        <v>96841</v>
      </c>
      <c r="H5378" s="431" t="s">
        <v>2894</v>
      </c>
      <c r="I5378" s="430" t="s">
        <v>160</v>
      </c>
      <c r="K5378" s="432">
        <v>25.8</v>
      </c>
    </row>
    <row r="5379" spans="6:11">
      <c r="F5379" s="429" t="s">
        <v>14238</v>
      </c>
      <c r="G5379" s="430">
        <v>96842</v>
      </c>
      <c r="H5379" s="431" t="s">
        <v>2895</v>
      </c>
      <c r="I5379" s="430" t="s">
        <v>160</v>
      </c>
      <c r="K5379" s="432">
        <v>29.66</v>
      </c>
    </row>
    <row r="5380" spans="6:11">
      <c r="F5380" s="429" t="s">
        <v>14238</v>
      </c>
      <c r="G5380" s="430">
        <v>96846</v>
      </c>
      <c r="H5380" s="431" t="s">
        <v>2899</v>
      </c>
      <c r="I5380" s="430" t="s">
        <v>160</v>
      </c>
      <c r="K5380" s="432">
        <v>34.9</v>
      </c>
    </row>
    <row r="5381" spans="6:11">
      <c r="F5381" s="429" t="s">
        <v>14238</v>
      </c>
      <c r="G5381" s="430">
        <v>96850</v>
      </c>
      <c r="H5381" s="431" t="s">
        <v>2903</v>
      </c>
      <c r="I5381" s="430" t="s">
        <v>160</v>
      </c>
      <c r="K5381" s="432">
        <v>21.7</v>
      </c>
    </row>
    <row r="5382" spans="6:11">
      <c r="F5382" s="429" t="s">
        <v>14238</v>
      </c>
      <c r="G5382" s="430">
        <v>96853</v>
      </c>
      <c r="H5382" s="431" t="s">
        <v>2905</v>
      </c>
      <c r="I5382" s="430" t="s">
        <v>160</v>
      </c>
      <c r="K5382" s="432">
        <v>23.37</v>
      </c>
    </row>
    <row r="5383" spans="6:11">
      <c r="F5383" s="429" t="s">
        <v>14238</v>
      </c>
      <c r="G5383" s="430">
        <v>96854</v>
      </c>
      <c r="H5383" s="431" t="s">
        <v>2906</v>
      </c>
      <c r="I5383" s="430" t="s">
        <v>160</v>
      </c>
      <c r="K5383" s="432">
        <v>29.08</v>
      </c>
    </row>
    <row r="5384" spans="6:11">
      <c r="F5384" s="429" t="s">
        <v>14238</v>
      </c>
      <c r="G5384" s="430">
        <v>104571</v>
      </c>
      <c r="H5384" s="431" t="s">
        <v>14110</v>
      </c>
      <c r="I5384" s="430" t="s">
        <v>160</v>
      </c>
      <c r="K5384" s="432">
        <v>0</v>
      </c>
    </row>
    <row r="5385" spans="6:11">
      <c r="F5385" s="429" t="s">
        <v>14238</v>
      </c>
      <c r="G5385" s="430">
        <v>96856</v>
      </c>
      <c r="H5385" s="431" t="s">
        <v>2908</v>
      </c>
      <c r="I5385" s="430" t="s">
        <v>160</v>
      </c>
      <c r="K5385" s="432">
        <v>33.97</v>
      </c>
    </row>
    <row r="5386" spans="6:11">
      <c r="F5386" s="429" t="s">
        <v>14238</v>
      </c>
      <c r="G5386" s="430">
        <v>104566</v>
      </c>
      <c r="H5386" s="431" t="s">
        <v>14111</v>
      </c>
      <c r="I5386" s="430" t="s">
        <v>160</v>
      </c>
      <c r="K5386" s="432">
        <v>0</v>
      </c>
    </row>
    <row r="5387" spans="6:11">
      <c r="F5387" s="429" t="s">
        <v>14238</v>
      </c>
      <c r="G5387" s="430">
        <v>104536</v>
      </c>
      <c r="H5387" s="431" t="s">
        <v>14112</v>
      </c>
      <c r="I5387" s="430" t="s">
        <v>160</v>
      </c>
      <c r="K5387" s="432">
        <v>0</v>
      </c>
    </row>
    <row r="5388" spans="6:11">
      <c r="F5388" s="429" t="s">
        <v>14238</v>
      </c>
      <c r="G5388" s="430">
        <v>104537</v>
      </c>
      <c r="H5388" s="431" t="s">
        <v>14113</v>
      </c>
      <c r="I5388" s="430" t="s">
        <v>160</v>
      </c>
      <c r="K5388" s="432">
        <v>0</v>
      </c>
    </row>
    <row r="5389" spans="6:11">
      <c r="F5389" s="429" t="s">
        <v>14238</v>
      </c>
      <c r="G5389" s="430">
        <v>104572</v>
      </c>
      <c r="H5389" s="431" t="s">
        <v>14114</v>
      </c>
      <c r="I5389" s="430" t="s">
        <v>160</v>
      </c>
      <c r="K5389" s="432">
        <v>0</v>
      </c>
    </row>
    <row r="5390" spans="6:11">
      <c r="F5390" s="429" t="s">
        <v>14238</v>
      </c>
      <c r="G5390" s="430">
        <v>104568</v>
      </c>
      <c r="H5390" s="431" t="s">
        <v>14115</v>
      </c>
      <c r="I5390" s="430" t="s">
        <v>160</v>
      </c>
      <c r="K5390" s="432">
        <v>0</v>
      </c>
    </row>
    <row r="5391" spans="6:11">
      <c r="F5391" s="429" t="s">
        <v>14238</v>
      </c>
      <c r="G5391" s="430">
        <v>104538</v>
      </c>
      <c r="H5391" s="431" t="s">
        <v>14116</v>
      </c>
      <c r="I5391" s="430" t="s">
        <v>160</v>
      </c>
      <c r="K5391" s="432">
        <v>0</v>
      </c>
    </row>
    <row r="5392" spans="6:11">
      <c r="F5392" s="429" t="s">
        <v>14238</v>
      </c>
      <c r="G5392" s="430">
        <v>104570</v>
      </c>
      <c r="H5392" s="431" t="s">
        <v>14117</v>
      </c>
      <c r="I5392" s="430" t="s">
        <v>160</v>
      </c>
      <c r="K5392" s="432">
        <v>0</v>
      </c>
    </row>
    <row r="5393" spans="6:11">
      <c r="F5393" s="429" t="s">
        <v>14238</v>
      </c>
      <c r="G5393" s="430">
        <v>104565</v>
      </c>
      <c r="H5393" s="431" t="s">
        <v>14118</v>
      </c>
      <c r="I5393" s="430" t="s">
        <v>160</v>
      </c>
      <c r="K5393" s="432">
        <v>0</v>
      </c>
    </row>
    <row r="5394" spans="6:11">
      <c r="F5394" s="429" t="s">
        <v>14238</v>
      </c>
      <c r="G5394" s="430">
        <v>104567</v>
      </c>
      <c r="H5394" s="431" t="s">
        <v>14119</v>
      </c>
      <c r="I5394" s="430" t="s">
        <v>160</v>
      </c>
      <c r="K5394" s="432">
        <v>0</v>
      </c>
    </row>
    <row r="5395" spans="6:11">
      <c r="F5395" s="429" t="s">
        <v>14238</v>
      </c>
      <c r="G5395" s="430">
        <v>104569</v>
      </c>
      <c r="H5395" s="431" t="s">
        <v>14120</v>
      </c>
      <c r="I5395" s="430" t="s">
        <v>160</v>
      </c>
      <c r="K5395" s="432">
        <v>0</v>
      </c>
    </row>
    <row r="5396" spans="6:11">
      <c r="F5396" s="429" t="s">
        <v>14238</v>
      </c>
      <c r="G5396" s="430">
        <v>96843</v>
      </c>
      <c r="H5396" s="431" t="s">
        <v>2896</v>
      </c>
      <c r="I5396" s="430" t="s">
        <v>160</v>
      </c>
      <c r="K5396" s="432">
        <v>27</v>
      </c>
    </row>
    <row r="5397" spans="6:11">
      <c r="F5397" s="429" t="s">
        <v>14238</v>
      </c>
      <c r="G5397" s="430">
        <v>96847</v>
      </c>
      <c r="H5397" s="431" t="s">
        <v>2900</v>
      </c>
      <c r="I5397" s="430" t="s">
        <v>160</v>
      </c>
      <c r="K5397" s="432">
        <v>34.369999999999997</v>
      </c>
    </row>
    <row r="5398" spans="6:11">
      <c r="F5398" s="429" t="s">
        <v>14238</v>
      </c>
      <c r="G5398" s="430">
        <v>96844</v>
      </c>
      <c r="H5398" s="431" t="s">
        <v>2897</v>
      </c>
      <c r="I5398" s="430" t="s">
        <v>160</v>
      </c>
      <c r="K5398" s="432">
        <v>31.21</v>
      </c>
    </row>
    <row r="5399" spans="6:11">
      <c r="F5399" s="429" t="s">
        <v>14238</v>
      </c>
      <c r="G5399" s="430">
        <v>96839</v>
      </c>
      <c r="H5399" s="431" t="s">
        <v>2892</v>
      </c>
      <c r="I5399" s="430" t="s">
        <v>160</v>
      </c>
      <c r="K5399" s="432">
        <v>24.01</v>
      </c>
    </row>
    <row r="5400" spans="6:11">
      <c r="F5400" s="429" t="s">
        <v>14238</v>
      </c>
      <c r="G5400" s="430">
        <v>104574</v>
      </c>
      <c r="H5400" s="431" t="s">
        <v>14121</v>
      </c>
      <c r="I5400" s="430" t="s">
        <v>160</v>
      </c>
      <c r="K5400" s="432">
        <v>0</v>
      </c>
    </row>
    <row r="5401" spans="6:11">
      <c r="F5401" s="429" t="s">
        <v>14238</v>
      </c>
      <c r="G5401" s="430">
        <v>104575</v>
      </c>
      <c r="H5401" s="431" t="s">
        <v>14122</v>
      </c>
      <c r="I5401" s="430" t="s">
        <v>160</v>
      </c>
      <c r="K5401" s="432">
        <v>0</v>
      </c>
    </row>
    <row r="5402" spans="6:11">
      <c r="F5402" s="429" t="s">
        <v>14238</v>
      </c>
      <c r="G5402" s="430">
        <v>104573</v>
      </c>
      <c r="H5402" s="431" t="s">
        <v>14123</v>
      </c>
      <c r="I5402" s="430" t="s">
        <v>160</v>
      </c>
      <c r="K5402" s="432">
        <v>0</v>
      </c>
    </row>
    <row r="5403" spans="6:11">
      <c r="F5403" s="429" t="s">
        <v>14238</v>
      </c>
      <c r="G5403" s="430">
        <v>96805</v>
      </c>
      <c r="H5403" s="431" t="s">
        <v>2861</v>
      </c>
      <c r="I5403" s="430" t="s">
        <v>160</v>
      </c>
      <c r="K5403" s="432">
        <v>217.58</v>
      </c>
    </row>
    <row r="5404" spans="6:11">
      <c r="F5404" s="429" t="s">
        <v>14238</v>
      </c>
      <c r="G5404" s="430">
        <v>96802</v>
      </c>
      <c r="H5404" s="431" t="s">
        <v>2858</v>
      </c>
      <c r="I5404" s="430" t="s">
        <v>160</v>
      </c>
      <c r="K5404" s="432">
        <v>428</v>
      </c>
    </row>
    <row r="5405" spans="6:11">
      <c r="F5405" s="429" t="s">
        <v>14238</v>
      </c>
      <c r="G5405" s="430">
        <v>96806</v>
      </c>
      <c r="H5405" s="431" t="s">
        <v>2862</v>
      </c>
      <c r="I5405" s="430" t="s">
        <v>160</v>
      </c>
      <c r="K5405" s="432">
        <v>80.86</v>
      </c>
    </row>
    <row r="5406" spans="6:11">
      <c r="F5406" s="429" t="s">
        <v>14238</v>
      </c>
      <c r="G5406" s="430">
        <v>96803</v>
      </c>
      <c r="H5406" s="431" t="s">
        <v>2859</v>
      </c>
      <c r="I5406" s="430" t="s">
        <v>160</v>
      </c>
      <c r="K5406" s="432">
        <v>75.099999999999994</v>
      </c>
    </row>
    <row r="5407" spans="6:11">
      <c r="F5407" s="429" t="s">
        <v>14238</v>
      </c>
      <c r="G5407" s="430">
        <v>96807</v>
      </c>
      <c r="H5407" s="431" t="s">
        <v>2863</v>
      </c>
      <c r="I5407" s="430" t="s">
        <v>160</v>
      </c>
      <c r="K5407" s="432">
        <v>127.99</v>
      </c>
    </row>
    <row r="5408" spans="6:11">
      <c r="F5408" s="429" t="s">
        <v>14238</v>
      </c>
      <c r="G5408" s="430">
        <v>96804</v>
      </c>
      <c r="H5408" s="431" t="s">
        <v>2860</v>
      </c>
      <c r="I5408" s="430" t="s">
        <v>160</v>
      </c>
      <c r="K5408" s="432">
        <v>118.17</v>
      </c>
    </row>
    <row r="5409" spans="6:11">
      <c r="F5409" s="429" t="s">
        <v>14238</v>
      </c>
      <c r="G5409" s="430">
        <v>96829</v>
      </c>
      <c r="H5409" s="431" t="s">
        <v>2884</v>
      </c>
      <c r="I5409" s="430" t="s">
        <v>160</v>
      </c>
      <c r="K5409" s="432">
        <v>17.89</v>
      </c>
    </row>
    <row r="5410" spans="6:11">
      <c r="F5410" s="429" t="s">
        <v>14238</v>
      </c>
      <c r="G5410" s="430">
        <v>96833</v>
      </c>
      <c r="H5410" s="431" t="s">
        <v>2887</v>
      </c>
      <c r="I5410" s="430" t="s">
        <v>160</v>
      </c>
      <c r="K5410" s="432">
        <v>23</v>
      </c>
    </row>
    <row r="5411" spans="6:11">
      <c r="F5411" s="429" t="s">
        <v>14238</v>
      </c>
      <c r="G5411" s="430">
        <v>96836</v>
      </c>
      <c r="H5411" s="431" t="s">
        <v>2889</v>
      </c>
      <c r="I5411" s="430" t="s">
        <v>160</v>
      </c>
      <c r="K5411" s="432">
        <v>33.07</v>
      </c>
    </row>
    <row r="5412" spans="6:11">
      <c r="F5412" s="429" t="s">
        <v>14238</v>
      </c>
      <c r="G5412" s="430">
        <v>104576</v>
      </c>
      <c r="H5412" s="431" t="s">
        <v>3200</v>
      </c>
      <c r="I5412" s="430" t="s">
        <v>160</v>
      </c>
      <c r="K5412" s="432">
        <v>15.02</v>
      </c>
    </row>
    <row r="5413" spans="6:11">
      <c r="F5413" s="429" t="s">
        <v>14238</v>
      </c>
      <c r="G5413" s="430">
        <v>104577</v>
      </c>
      <c r="H5413" s="431" t="s">
        <v>3201</v>
      </c>
      <c r="I5413" s="430" t="s">
        <v>160</v>
      </c>
      <c r="K5413" s="432">
        <v>20.58</v>
      </c>
    </row>
    <row r="5414" spans="6:11">
      <c r="F5414" s="429" t="s">
        <v>14238</v>
      </c>
      <c r="G5414" s="430">
        <v>104578</v>
      </c>
      <c r="H5414" s="431" t="s">
        <v>3202</v>
      </c>
      <c r="I5414" s="430" t="s">
        <v>160</v>
      </c>
      <c r="K5414" s="432">
        <v>22.06</v>
      </c>
    </row>
    <row r="5415" spans="6:11">
      <c r="F5415" s="429" t="s">
        <v>14238</v>
      </c>
      <c r="G5415" s="430">
        <v>104580</v>
      </c>
      <c r="H5415" s="431" t="s">
        <v>14124</v>
      </c>
      <c r="I5415" s="430" t="s">
        <v>160</v>
      </c>
      <c r="K5415" s="432">
        <v>19.350000000000001</v>
      </c>
    </row>
    <row r="5416" spans="6:11">
      <c r="F5416" s="429" t="s">
        <v>14238</v>
      </c>
      <c r="G5416" s="430">
        <v>104579</v>
      </c>
      <c r="H5416" s="431" t="s">
        <v>3203</v>
      </c>
      <c r="I5416" s="430" t="s">
        <v>160</v>
      </c>
      <c r="K5416" s="432">
        <v>29.15</v>
      </c>
    </row>
    <row r="5417" spans="6:11">
      <c r="F5417" s="429" t="s">
        <v>14238</v>
      </c>
      <c r="G5417" s="430">
        <v>96823</v>
      </c>
      <c r="H5417" s="431" t="s">
        <v>2879</v>
      </c>
      <c r="I5417" s="430" t="s">
        <v>160</v>
      </c>
      <c r="K5417" s="432">
        <v>10.67</v>
      </c>
    </row>
    <row r="5418" spans="6:11">
      <c r="F5418" s="429" t="s">
        <v>14238</v>
      </c>
      <c r="G5418" s="430">
        <v>96826</v>
      </c>
      <c r="H5418" s="431" t="s">
        <v>2881</v>
      </c>
      <c r="I5418" s="430" t="s">
        <v>160</v>
      </c>
      <c r="K5418" s="432">
        <v>12.34</v>
      </c>
    </row>
    <row r="5419" spans="6:11">
      <c r="F5419" s="429" t="s">
        <v>14238</v>
      </c>
      <c r="G5419" s="430">
        <v>96830</v>
      </c>
      <c r="H5419" s="431" t="s">
        <v>2885</v>
      </c>
      <c r="I5419" s="430" t="s">
        <v>160</v>
      </c>
      <c r="K5419" s="432">
        <v>19.91</v>
      </c>
    </row>
    <row r="5420" spans="6:11">
      <c r="F5420" s="429" t="s">
        <v>14238</v>
      </c>
      <c r="G5420" s="430">
        <v>96834</v>
      </c>
      <c r="H5420" s="431" t="s">
        <v>2888</v>
      </c>
      <c r="I5420" s="430" t="s">
        <v>160</v>
      </c>
      <c r="K5420" s="432">
        <v>27.17</v>
      </c>
    </row>
    <row r="5421" spans="6:11">
      <c r="F5421" s="429" t="s">
        <v>14238</v>
      </c>
      <c r="G5421" s="430">
        <v>104581</v>
      </c>
      <c r="H5421" s="431" t="s">
        <v>14125</v>
      </c>
      <c r="I5421" s="430" t="s">
        <v>160</v>
      </c>
      <c r="K5421" s="432">
        <v>13.72</v>
      </c>
    </row>
    <row r="5422" spans="6:11">
      <c r="F5422" s="429" t="s">
        <v>14238</v>
      </c>
      <c r="G5422" s="430">
        <v>104582</v>
      </c>
      <c r="H5422" s="431" t="s">
        <v>14126</v>
      </c>
      <c r="I5422" s="430" t="s">
        <v>160</v>
      </c>
      <c r="K5422" s="432">
        <v>17.64</v>
      </c>
    </row>
    <row r="5423" spans="6:11">
      <c r="F5423" s="429" t="s">
        <v>14238</v>
      </c>
      <c r="G5423" s="430">
        <v>104583</v>
      </c>
      <c r="H5423" s="431" t="s">
        <v>14127</v>
      </c>
      <c r="I5423" s="430" t="s">
        <v>160</v>
      </c>
      <c r="K5423" s="432">
        <v>29.02</v>
      </c>
    </row>
    <row r="5424" spans="6:11">
      <c r="F5424" s="429" t="s">
        <v>14238</v>
      </c>
      <c r="G5424" s="430">
        <v>104584</v>
      </c>
      <c r="H5424" s="431" t="s">
        <v>14128</v>
      </c>
      <c r="I5424" s="430" t="s">
        <v>160</v>
      </c>
      <c r="K5424" s="432">
        <v>34.75</v>
      </c>
    </row>
    <row r="5425" spans="6:11">
      <c r="F5425" s="429" t="s">
        <v>14238</v>
      </c>
      <c r="G5425" s="430">
        <v>104585</v>
      </c>
      <c r="H5425" s="431" t="s">
        <v>14129</v>
      </c>
      <c r="I5425" s="430" t="s">
        <v>160</v>
      </c>
      <c r="K5425" s="432">
        <v>0</v>
      </c>
    </row>
    <row r="5426" spans="6:11">
      <c r="F5426" s="429" t="s">
        <v>14238</v>
      </c>
      <c r="G5426" s="430">
        <v>104587</v>
      </c>
      <c r="H5426" s="431" t="s">
        <v>14130</v>
      </c>
      <c r="I5426" s="430" t="s">
        <v>160</v>
      </c>
      <c r="K5426" s="432">
        <v>0</v>
      </c>
    </row>
    <row r="5427" spans="6:11">
      <c r="F5427" s="429" t="s">
        <v>14238</v>
      </c>
      <c r="G5427" s="430">
        <v>104586</v>
      </c>
      <c r="H5427" s="431" t="s">
        <v>14131</v>
      </c>
      <c r="I5427" s="430" t="s">
        <v>160</v>
      </c>
      <c r="K5427" s="432">
        <v>0</v>
      </c>
    </row>
    <row r="5428" spans="6:11">
      <c r="F5428" s="429" t="s">
        <v>14238</v>
      </c>
      <c r="G5428" s="430">
        <v>96798</v>
      </c>
      <c r="H5428" s="431" t="s">
        <v>2263</v>
      </c>
      <c r="I5428" s="430" t="s">
        <v>146</v>
      </c>
      <c r="K5428" s="432">
        <v>7.81</v>
      </c>
    </row>
    <row r="5429" spans="6:11">
      <c r="F5429" s="429" t="s">
        <v>14238</v>
      </c>
      <c r="G5429" s="430">
        <v>96799</v>
      </c>
      <c r="H5429" s="431" t="s">
        <v>2264</v>
      </c>
      <c r="I5429" s="430" t="s">
        <v>146</v>
      </c>
      <c r="K5429" s="432">
        <v>10.01</v>
      </c>
    </row>
    <row r="5430" spans="6:11">
      <c r="F5430" s="429" t="s">
        <v>14238</v>
      </c>
      <c r="G5430" s="430">
        <v>96800</v>
      </c>
      <c r="H5430" s="431" t="s">
        <v>2265</v>
      </c>
      <c r="I5430" s="430" t="s">
        <v>146</v>
      </c>
      <c r="K5430" s="432">
        <v>13.71</v>
      </c>
    </row>
    <row r="5431" spans="6:11">
      <c r="F5431" s="429" t="s">
        <v>14238</v>
      </c>
      <c r="G5431" s="430">
        <v>96801</v>
      </c>
      <c r="H5431" s="431" t="s">
        <v>2266</v>
      </c>
      <c r="I5431" s="430" t="s">
        <v>146</v>
      </c>
      <c r="K5431" s="432">
        <v>21.01</v>
      </c>
    </row>
    <row r="5432" spans="6:11">
      <c r="F5432" s="429" t="s">
        <v>14238</v>
      </c>
      <c r="G5432" s="430">
        <v>104539</v>
      </c>
      <c r="H5432" s="431" t="s">
        <v>14132</v>
      </c>
      <c r="I5432" s="430" t="s">
        <v>160</v>
      </c>
      <c r="K5432" s="432">
        <v>0</v>
      </c>
    </row>
    <row r="5433" spans="6:11">
      <c r="F5433" s="429" t="s">
        <v>14238</v>
      </c>
      <c r="G5433" s="430">
        <v>104541</v>
      </c>
      <c r="H5433" s="431" t="s">
        <v>14133</v>
      </c>
      <c r="I5433" s="430" t="s">
        <v>160</v>
      </c>
      <c r="K5433" s="432">
        <v>0</v>
      </c>
    </row>
    <row r="5434" spans="6:11">
      <c r="F5434" s="429" t="s">
        <v>14238</v>
      </c>
      <c r="G5434" s="430">
        <v>104540</v>
      </c>
      <c r="H5434" s="431" t="s">
        <v>14134</v>
      </c>
      <c r="I5434" s="430" t="s">
        <v>160</v>
      </c>
      <c r="K5434" s="432">
        <v>0</v>
      </c>
    </row>
    <row r="5435" spans="6:11">
      <c r="F5435" s="429" t="s">
        <v>14238</v>
      </c>
      <c r="G5435" s="430">
        <v>104543</v>
      </c>
      <c r="H5435" s="431" t="s">
        <v>14135</v>
      </c>
      <c r="I5435" s="430" t="s">
        <v>160</v>
      </c>
      <c r="K5435" s="432">
        <v>0</v>
      </c>
    </row>
    <row r="5436" spans="6:11">
      <c r="F5436" s="429" t="s">
        <v>14238</v>
      </c>
      <c r="G5436" s="430">
        <v>104544</v>
      </c>
      <c r="H5436" s="431" t="s">
        <v>14136</v>
      </c>
      <c r="I5436" s="430" t="s">
        <v>160</v>
      </c>
      <c r="K5436" s="432">
        <v>0</v>
      </c>
    </row>
    <row r="5437" spans="6:11">
      <c r="F5437" s="429" t="s">
        <v>14238</v>
      </c>
      <c r="G5437" s="430">
        <v>104545</v>
      </c>
      <c r="H5437" s="431" t="s">
        <v>14137</v>
      </c>
      <c r="I5437" s="430" t="s">
        <v>160</v>
      </c>
      <c r="K5437" s="432">
        <v>0</v>
      </c>
    </row>
    <row r="5438" spans="6:11">
      <c r="F5438" s="429" t="s">
        <v>14238</v>
      </c>
      <c r="G5438" s="430">
        <v>104542</v>
      </c>
      <c r="H5438" s="431" t="s">
        <v>14138</v>
      </c>
      <c r="I5438" s="430" t="s">
        <v>160</v>
      </c>
      <c r="K5438" s="432">
        <v>0</v>
      </c>
    </row>
    <row r="5439" spans="6:11">
      <c r="F5439" s="429" t="s">
        <v>14238</v>
      </c>
      <c r="G5439" s="430">
        <v>104592</v>
      </c>
      <c r="H5439" s="431" t="s">
        <v>14139</v>
      </c>
      <c r="I5439" s="430" t="s">
        <v>160</v>
      </c>
      <c r="K5439" s="432">
        <v>0</v>
      </c>
    </row>
    <row r="5440" spans="6:11">
      <c r="F5440" s="429" t="s">
        <v>14238</v>
      </c>
      <c r="G5440" s="430">
        <v>104548</v>
      </c>
      <c r="H5440" s="431" t="s">
        <v>14140</v>
      </c>
      <c r="I5440" s="430" t="s">
        <v>160</v>
      </c>
      <c r="K5440" s="432">
        <v>0</v>
      </c>
    </row>
    <row r="5441" spans="6:11">
      <c r="F5441" s="429" t="s">
        <v>14238</v>
      </c>
      <c r="G5441" s="430">
        <v>104546</v>
      </c>
      <c r="H5441" s="431" t="s">
        <v>14141</v>
      </c>
      <c r="I5441" s="430" t="s">
        <v>160</v>
      </c>
      <c r="K5441" s="432">
        <v>0</v>
      </c>
    </row>
    <row r="5442" spans="6:11">
      <c r="F5442" s="429" t="s">
        <v>14238</v>
      </c>
      <c r="G5442" s="430">
        <v>104549</v>
      </c>
      <c r="H5442" s="431" t="s">
        <v>14142</v>
      </c>
      <c r="I5442" s="430" t="s">
        <v>160</v>
      </c>
      <c r="K5442" s="432">
        <v>0</v>
      </c>
    </row>
    <row r="5443" spans="6:11">
      <c r="F5443" s="429" t="s">
        <v>14238</v>
      </c>
      <c r="G5443" s="430">
        <v>104550</v>
      </c>
      <c r="H5443" s="431" t="s">
        <v>14143</v>
      </c>
      <c r="I5443" s="430" t="s">
        <v>160</v>
      </c>
      <c r="K5443" s="432">
        <v>0</v>
      </c>
    </row>
    <row r="5444" spans="6:11">
      <c r="F5444" s="429" t="s">
        <v>14238</v>
      </c>
      <c r="G5444" s="430">
        <v>104552</v>
      </c>
      <c r="H5444" s="431" t="s">
        <v>14144</v>
      </c>
      <c r="I5444" s="430" t="s">
        <v>160</v>
      </c>
      <c r="K5444" s="432">
        <v>0</v>
      </c>
    </row>
    <row r="5445" spans="6:11">
      <c r="F5445" s="429" t="s">
        <v>14238</v>
      </c>
      <c r="G5445" s="430">
        <v>104551</v>
      </c>
      <c r="H5445" s="431" t="s">
        <v>14145</v>
      </c>
      <c r="I5445" s="430" t="s">
        <v>160</v>
      </c>
      <c r="K5445" s="432">
        <v>0</v>
      </c>
    </row>
    <row r="5446" spans="6:11">
      <c r="F5446" s="429" t="s">
        <v>14238</v>
      </c>
      <c r="G5446" s="430">
        <v>104553</v>
      </c>
      <c r="H5446" s="431" t="s">
        <v>14146</v>
      </c>
      <c r="I5446" s="430" t="s">
        <v>160</v>
      </c>
      <c r="K5446" s="432">
        <v>0</v>
      </c>
    </row>
    <row r="5447" spans="6:11">
      <c r="F5447" s="429" t="s">
        <v>14239</v>
      </c>
      <c r="G5447" s="430">
        <v>104554</v>
      </c>
      <c r="H5447" s="431" t="s">
        <v>14147</v>
      </c>
      <c r="I5447" s="430" t="s">
        <v>160</v>
      </c>
      <c r="K5447" s="432">
        <v>0</v>
      </c>
    </row>
    <row r="5448" spans="6:11">
      <c r="F5448" s="429" t="s">
        <v>14239</v>
      </c>
      <c r="G5448" s="430">
        <v>104555</v>
      </c>
      <c r="H5448" s="431" t="s">
        <v>14148</v>
      </c>
      <c r="I5448" s="430" t="s">
        <v>160</v>
      </c>
      <c r="K5448" s="432">
        <v>0</v>
      </c>
    </row>
    <row r="5449" spans="6:11">
      <c r="F5449" s="429" t="s">
        <v>14239</v>
      </c>
      <c r="G5449" s="430">
        <v>104556</v>
      </c>
      <c r="H5449" s="431" t="s">
        <v>14149</v>
      </c>
      <c r="I5449" s="430" t="s">
        <v>160</v>
      </c>
      <c r="K5449" s="432">
        <v>0</v>
      </c>
    </row>
    <row r="5450" spans="6:11">
      <c r="F5450" s="429" t="s">
        <v>14239</v>
      </c>
      <c r="G5450" s="430">
        <v>104558</v>
      </c>
      <c r="H5450" s="431" t="s">
        <v>14150</v>
      </c>
      <c r="I5450" s="430" t="s">
        <v>160</v>
      </c>
      <c r="K5450" s="432">
        <v>0</v>
      </c>
    </row>
    <row r="5451" spans="6:11">
      <c r="F5451" s="429" t="s">
        <v>14239</v>
      </c>
      <c r="G5451" s="430">
        <v>104559</v>
      </c>
      <c r="H5451" s="431" t="s">
        <v>14151</v>
      </c>
      <c r="I5451" s="430" t="s">
        <v>160</v>
      </c>
      <c r="K5451" s="432">
        <v>0</v>
      </c>
    </row>
    <row r="5452" spans="6:11">
      <c r="F5452" s="429" t="s">
        <v>14239</v>
      </c>
      <c r="G5452" s="430">
        <v>104560</v>
      </c>
      <c r="H5452" s="431" t="s">
        <v>14152</v>
      </c>
      <c r="I5452" s="430" t="s">
        <v>160</v>
      </c>
      <c r="K5452" s="432">
        <v>0</v>
      </c>
    </row>
    <row r="5453" spans="6:11">
      <c r="F5453" s="429" t="s">
        <v>14239</v>
      </c>
      <c r="G5453" s="430">
        <v>104557</v>
      </c>
      <c r="H5453" s="431" t="s">
        <v>14153</v>
      </c>
      <c r="I5453" s="430" t="s">
        <v>160</v>
      </c>
      <c r="K5453" s="432">
        <v>0</v>
      </c>
    </row>
    <row r="5454" spans="6:11">
      <c r="F5454" s="429" t="s">
        <v>14239</v>
      </c>
      <c r="G5454" s="430">
        <v>104561</v>
      </c>
      <c r="H5454" s="431" t="s">
        <v>14154</v>
      </c>
      <c r="I5454" s="430" t="s">
        <v>160</v>
      </c>
      <c r="K5454" s="432">
        <v>0</v>
      </c>
    </row>
    <row r="5455" spans="6:11">
      <c r="F5455" s="429" t="s">
        <v>14239</v>
      </c>
      <c r="G5455" s="430">
        <v>104562</v>
      </c>
      <c r="H5455" s="431" t="s">
        <v>14155</v>
      </c>
      <c r="I5455" s="430" t="s">
        <v>160</v>
      </c>
      <c r="K5455" s="432">
        <v>0</v>
      </c>
    </row>
    <row r="5456" spans="6:11">
      <c r="F5456" s="429" t="s">
        <v>14239</v>
      </c>
      <c r="G5456" s="430">
        <v>96860</v>
      </c>
      <c r="H5456" s="431" t="s">
        <v>2909</v>
      </c>
      <c r="I5456" s="430" t="s">
        <v>160</v>
      </c>
      <c r="K5456" s="432">
        <v>28.06</v>
      </c>
    </row>
    <row r="5457" spans="6:11">
      <c r="F5457" s="429" t="s">
        <v>14239</v>
      </c>
      <c r="G5457" s="430">
        <v>96862</v>
      </c>
      <c r="H5457" s="431" t="s">
        <v>2910</v>
      </c>
      <c r="I5457" s="430" t="s">
        <v>160</v>
      </c>
      <c r="K5457" s="432">
        <v>34.619999999999997</v>
      </c>
    </row>
    <row r="5458" spans="6:11">
      <c r="F5458" s="429" t="s">
        <v>14239</v>
      </c>
      <c r="G5458" s="430">
        <v>96864</v>
      </c>
      <c r="H5458" s="431" t="s">
        <v>2912</v>
      </c>
      <c r="I5458" s="430" t="s">
        <v>160</v>
      </c>
      <c r="K5458" s="432">
        <v>49.65</v>
      </c>
    </row>
    <row r="5459" spans="6:11">
      <c r="F5459" s="429" t="s">
        <v>14239</v>
      </c>
      <c r="G5459" s="430">
        <v>96866</v>
      </c>
      <c r="H5459" s="431" t="s">
        <v>2914</v>
      </c>
      <c r="I5459" s="430" t="s">
        <v>160</v>
      </c>
      <c r="K5459" s="432">
        <v>64.89</v>
      </c>
    </row>
    <row r="5460" spans="6:11">
      <c r="F5460" s="429" t="s">
        <v>14239</v>
      </c>
      <c r="G5460" s="430">
        <v>96868</v>
      </c>
      <c r="H5460" s="431" t="s">
        <v>2915</v>
      </c>
      <c r="I5460" s="430" t="s">
        <v>160</v>
      </c>
      <c r="K5460" s="432">
        <v>18.190000000000001</v>
      </c>
    </row>
    <row r="5461" spans="6:11">
      <c r="F5461" s="429" t="s">
        <v>14239</v>
      </c>
      <c r="G5461" s="430">
        <v>96869</v>
      </c>
      <c r="H5461" s="431" t="s">
        <v>2916</v>
      </c>
      <c r="I5461" s="430" t="s">
        <v>160</v>
      </c>
      <c r="K5461" s="432">
        <v>28.58</v>
      </c>
    </row>
    <row r="5462" spans="6:11">
      <c r="F5462" s="429" t="s">
        <v>14239</v>
      </c>
      <c r="G5462" s="430">
        <v>96870</v>
      </c>
      <c r="H5462" s="431" t="s">
        <v>2917</v>
      </c>
      <c r="I5462" s="430" t="s">
        <v>160</v>
      </c>
      <c r="K5462" s="432">
        <v>43.65</v>
      </c>
    </row>
    <row r="5463" spans="6:11">
      <c r="F5463" s="429" t="s">
        <v>14239</v>
      </c>
      <c r="G5463" s="430">
        <v>96871</v>
      </c>
      <c r="H5463" s="431" t="s">
        <v>2918</v>
      </c>
      <c r="I5463" s="430" t="s">
        <v>160</v>
      </c>
      <c r="K5463" s="432">
        <v>49.65</v>
      </c>
    </row>
    <row r="5464" spans="6:11">
      <c r="F5464" s="429" t="s">
        <v>14239</v>
      </c>
      <c r="G5464" s="430">
        <v>96861</v>
      </c>
      <c r="H5464" s="431" t="s">
        <v>6793</v>
      </c>
      <c r="I5464" s="430" t="s">
        <v>160</v>
      </c>
      <c r="K5464" s="432">
        <v>35.54</v>
      </c>
    </row>
    <row r="5465" spans="6:11">
      <c r="F5465" s="429" t="s">
        <v>14239</v>
      </c>
      <c r="G5465" s="430">
        <v>96863</v>
      </c>
      <c r="H5465" s="431" t="s">
        <v>2911</v>
      </c>
      <c r="I5465" s="430" t="s">
        <v>160</v>
      </c>
      <c r="K5465" s="432">
        <v>36.159999999999997</v>
      </c>
    </row>
    <row r="5466" spans="6:11">
      <c r="F5466" s="429" t="s">
        <v>14239</v>
      </c>
      <c r="G5466" s="430">
        <v>96865</v>
      </c>
      <c r="H5466" s="431" t="s">
        <v>2913</v>
      </c>
      <c r="I5466" s="430" t="s">
        <v>160</v>
      </c>
      <c r="K5466" s="432">
        <v>42.63</v>
      </c>
    </row>
    <row r="5467" spans="6:11">
      <c r="F5467" s="429" t="s">
        <v>14239</v>
      </c>
      <c r="G5467" s="430">
        <v>96814</v>
      </c>
      <c r="H5467" s="431" t="s">
        <v>2870</v>
      </c>
      <c r="I5467" s="430" t="s">
        <v>160</v>
      </c>
      <c r="K5467" s="432">
        <v>15.02</v>
      </c>
    </row>
    <row r="5468" spans="6:11">
      <c r="F5468" s="429" t="s">
        <v>14239</v>
      </c>
      <c r="G5468" s="430">
        <v>96818</v>
      </c>
      <c r="H5468" s="431" t="s">
        <v>2874</v>
      </c>
      <c r="I5468" s="430" t="s">
        <v>160</v>
      </c>
      <c r="K5468" s="432">
        <v>20.58</v>
      </c>
    </row>
    <row r="5469" spans="6:11">
      <c r="F5469" s="429" t="s">
        <v>14239</v>
      </c>
      <c r="G5469" s="430">
        <v>96819</v>
      </c>
      <c r="H5469" s="431" t="s">
        <v>2875</v>
      </c>
      <c r="I5469" s="430" t="s">
        <v>160</v>
      </c>
      <c r="K5469" s="432">
        <v>22.06</v>
      </c>
    </row>
    <row r="5470" spans="6:11">
      <c r="F5470" s="429" t="s">
        <v>14239</v>
      </c>
      <c r="G5470" s="430">
        <v>96822</v>
      </c>
      <c r="H5470" s="431" t="s">
        <v>2878</v>
      </c>
      <c r="I5470" s="430" t="s">
        <v>160</v>
      </c>
      <c r="K5470" s="432">
        <v>29.15</v>
      </c>
    </row>
    <row r="5471" spans="6:11">
      <c r="F5471" s="429" t="s">
        <v>14239</v>
      </c>
      <c r="G5471" s="430">
        <v>96808</v>
      </c>
      <c r="H5471" s="431" t="s">
        <v>2864</v>
      </c>
      <c r="I5471" s="430" t="s">
        <v>160</v>
      </c>
      <c r="K5471" s="432">
        <v>15.65</v>
      </c>
    </row>
    <row r="5472" spans="6:11">
      <c r="F5472" s="429" t="s">
        <v>14239</v>
      </c>
      <c r="G5472" s="430">
        <v>96811</v>
      </c>
      <c r="H5472" s="431" t="s">
        <v>2867</v>
      </c>
      <c r="I5472" s="430" t="s">
        <v>160</v>
      </c>
      <c r="K5472" s="432">
        <v>19.920000000000002</v>
      </c>
    </row>
    <row r="5473" spans="6:11">
      <c r="F5473" s="429" t="s">
        <v>14239</v>
      </c>
      <c r="G5473" s="430">
        <v>96815</v>
      </c>
      <c r="H5473" s="431" t="s">
        <v>2871</v>
      </c>
      <c r="I5473" s="430" t="s">
        <v>160</v>
      </c>
      <c r="K5473" s="432">
        <v>31.75</v>
      </c>
    </row>
    <row r="5474" spans="6:11">
      <c r="F5474" s="429" t="s">
        <v>14239</v>
      </c>
      <c r="G5474" s="430">
        <v>96820</v>
      </c>
      <c r="H5474" s="431" t="s">
        <v>2876</v>
      </c>
      <c r="I5474" s="430" t="s">
        <v>160</v>
      </c>
      <c r="K5474" s="432">
        <v>38.1</v>
      </c>
    </row>
    <row r="5475" spans="6:11">
      <c r="F5475" s="429" t="s">
        <v>14239</v>
      </c>
      <c r="G5475" s="430">
        <v>96702</v>
      </c>
      <c r="H5475" s="431" t="s">
        <v>14157</v>
      </c>
      <c r="I5475" s="430" t="s">
        <v>160</v>
      </c>
      <c r="K5475" s="432">
        <v>11.22</v>
      </c>
    </row>
    <row r="5476" spans="6:11">
      <c r="F5476" s="429" t="s">
        <v>14239</v>
      </c>
      <c r="G5476" s="430">
        <v>96662</v>
      </c>
      <c r="H5476" s="431" t="s">
        <v>14158</v>
      </c>
      <c r="I5476" s="430" t="s">
        <v>160</v>
      </c>
      <c r="K5476" s="432">
        <v>9.3000000000000007</v>
      </c>
    </row>
    <row r="5477" spans="6:11">
      <c r="F5477" s="429" t="s">
        <v>14239</v>
      </c>
      <c r="G5477" s="430">
        <v>96704</v>
      </c>
      <c r="H5477" s="431" t="s">
        <v>14159</v>
      </c>
      <c r="I5477" s="430" t="s">
        <v>160</v>
      </c>
      <c r="K5477" s="432">
        <v>20.73</v>
      </c>
    </row>
    <row r="5478" spans="6:11">
      <c r="F5478" s="429" t="s">
        <v>14239</v>
      </c>
      <c r="G5478" s="430">
        <v>96664</v>
      </c>
      <c r="H5478" s="431" t="s">
        <v>14160</v>
      </c>
      <c r="I5478" s="430" t="s">
        <v>160</v>
      </c>
      <c r="K5478" s="432">
        <v>18.3</v>
      </c>
    </row>
    <row r="5479" spans="6:11">
      <c r="F5479" s="429" t="s">
        <v>14239</v>
      </c>
      <c r="G5479" s="430">
        <v>104191</v>
      </c>
      <c r="H5479" s="431" t="s">
        <v>3167</v>
      </c>
      <c r="I5479" s="430" t="s">
        <v>160</v>
      </c>
      <c r="K5479" s="432">
        <v>10</v>
      </c>
    </row>
    <row r="5480" spans="6:11">
      <c r="F5480" s="429" t="s">
        <v>14239</v>
      </c>
      <c r="G5480" s="430">
        <v>96700</v>
      </c>
      <c r="H5480" s="431" t="s">
        <v>14161</v>
      </c>
      <c r="I5480" s="430" t="s">
        <v>160</v>
      </c>
      <c r="K5480" s="432">
        <v>17.239999999999998</v>
      </c>
    </row>
    <row r="5481" spans="6:11">
      <c r="F5481" s="429" t="s">
        <v>14239</v>
      </c>
      <c r="G5481" s="430">
        <v>96658</v>
      </c>
      <c r="H5481" s="431" t="s">
        <v>14162</v>
      </c>
      <c r="I5481" s="430" t="s">
        <v>160</v>
      </c>
      <c r="K5481" s="432">
        <v>15.78</v>
      </c>
    </row>
    <row r="5482" spans="6:11">
      <c r="F5482" s="429" t="s">
        <v>14239</v>
      </c>
      <c r="G5482" s="430">
        <v>96641</v>
      </c>
      <c r="H5482" s="431" t="s">
        <v>14163</v>
      </c>
      <c r="I5482" s="430" t="s">
        <v>160</v>
      </c>
      <c r="K5482" s="432">
        <v>17.579999999999998</v>
      </c>
    </row>
    <row r="5483" spans="6:11">
      <c r="F5483" s="429" t="s">
        <v>14239</v>
      </c>
      <c r="G5483" s="430">
        <v>96661</v>
      </c>
      <c r="H5483" s="431" t="s">
        <v>14164</v>
      </c>
      <c r="I5483" s="430" t="s">
        <v>160</v>
      </c>
      <c r="K5483" s="432">
        <v>34.47</v>
      </c>
    </row>
    <row r="5484" spans="6:11">
      <c r="F5484" s="429" t="s">
        <v>14239</v>
      </c>
      <c r="G5484" s="430">
        <v>96699</v>
      </c>
      <c r="H5484" s="431" t="s">
        <v>14165</v>
      </c>
      <c r="I5484" s="430" t="s">
        <v>160</v>
      </c>
      <c r="K5484" s="432">
        <v>26.81</v>
      </c>
    </row>
    <row r="5485" spans="6:11">
      <c r="F5485" s="429" t="s">
        <v>14239</v>
      </c>
      <c r="G5485" s="430">
        <v>96657</v>
      </c>
      <c r="H5485" s="431" t="s">
        <v>14166</v>
      </c>
      <c r="I5485" s="430" t="s">
        <v>160</v>
      </c>
      <c r="K5485" s="432">
        <v>25.35</v>
      </c>
    </row>
    <row r="5486" spans="6:11">
      <c r="F5486" s="429" t="s">
        <v>14239</v>
      </c>
      <c r="G5486" s="430">
        <v>96640</v>
      </c>
      <c r="H5486" s="431" t="s">
        <v>14167</v>
      </c>
      <c r="I5486" s="430" t="s">
        <v>160</v>
      </c>
      <c r="K5486" s="432">
        <v>27.15</v>
      </c>
    </row>
    <row r="5487" spans="6:11">
      <c r="F5487" s="429" t="s">
        <v>14239</v>
      </c>
      <c r="G5487" s="430">
        <v>96660</v>
      </c>
      <c r="H5487" s="431" t="s">
        <v>14168</v>
      </c>
      <c r="I5487" s="430" t="s">
        <v>160</v>
      </c>
      <c r="K5487" s="432">
        <v>34.81</v>
      </c>
    </row>
    <row r="5488" spans="6:11">
      <c r="F5488" s="429" t="s">
        <v>14239</v>
      </c>
      <c r="G5488" s="430">
        <v>104196</v>
      </c>
      <c r="H5488" s="431" t="s">
        <v>3170</v>
      </c>
      <c r="I5488" s="430" t="s">
        <v>160</v>
      </c>
      <c r="K5488" s="432">
        <v>16.36</v>
      </c>
    </row>
    <row r="5489" spans="6:11">
      <c r="F5489" s="429" t="s">
        <v>14239</v>
      </c>
      <c r="G5489" s="430">
        <v>104197</v>
      </c>
      <c r="H5489" s="431" t="s">
        <v>3171</v>
      </c>
      <c r="I5489" s="430" t="s">
        <v>160</v>
      </c>
      <c r="K5489" s="432">
        <v>30.04</v>
      </c>
    </row>
    <row r="5490" spans="6:11">
      <c r="F5490" s="429" t="s">
        <v>14239</v>
      </c>
      <c r="G5490" s="430">
        <v>104198</v>
      </c>
      <c r="H5490" s="431" t="s">
        <v>3172</v>
      </c>
      <c r="I5490" s="430" t="s">
        <v>160</v>
      </c>
      <c r="K5490" s="432">
        <v>7.21</v>
      </c>
    </row>
    <row r="5491" spans="6:11">
      <c r="F5491" s="429" t="s">
        <v>14239</v>
      </c>
      <c r="G5491" s="430">
        <v>96685</v>
      </c>
      <c r="H5491" s="431" t="s">
        <v>14169</v>
      </c>
      <c r="I5491" s="430" t="s">
        <v>160</v>
      </c>
      <c r="K5491" s="432">
        <v>10.93</v>
      </c>
    </row>
    <row r="5492" spans="6:11">
      <c r="F5492" s="429" t="s">
        <v>14239</v>
      </c>
      <c r="G5492" s="430">
        <v>96651</v>
      </c>
      <c r="H5492" s="431" t="s">
        <v>14170</v>
      </c>
      <c r="I5492" s="430" t="s">
        <v>160</v>
      </c>
      <c r="K5492" s="432">
        <v>8.75</v>
      </c>
    </row>
    <row r="5493" spans="6:11">
      <c r="F5493" s="429" t="s">
        <v>14239</v>
      </c>
      <c r="G5493" s="430">
        <v>96638</v>
      </c>
      <c r="H5493" s="431" t="s">
        <v>14171</v>
      </c>
      <c r="I5493" s="430" t="s">
        <v>160</v>
      </c>
      <c r="K5493" s="432">
        <v>14.78</v>
      </c>
    </row>
    <row r="5494" spans="6:11">
      <c r="F5494" s="429" t="s">
        <v>14239</v>
      </c>
      <c r="G5494" s="430">
        <v>96687</v>
      </c>
      <c r="H5494" s="431" t="s">
        <v>14172</v>
      </c>
      <c r="I5494" s="430" t="s">
        <v>160</v>
      </c>
      <c r="K5494" s="432">
        <v>17.38</v>
      </c>
    </row>
    <row r="5495" spans="6:11">
      <c r="F5495" s="429" t="s">
        <v>14239</v>
      </c>
      <c r="G5495" s="430">
        <v>96653</v>
      </c>
      <c r="H5495" s="431" t="s">
        <v>2855</v>
      </c>
      <c r="I5495" s="430" t="s">
        <v>160</v>
      </c>
      <c r="K5495" s="432">
        <v>13.82</v>
      </c>
    </row>
    <row r="5496" spans="6:11">
      <c r="F5496" s="429" t="s">
        <v>14239</v>
      </c>
      <c r="G5496" s="430">
        <v>96689</v>
      </c>
      <c r="H5496" s="431" t="s">
        <v>14173</v>
      </c>
      <c r="I5496" s="430" t="s">
        <v>160</v>
      </c>
      <c r="K5496" s="432">
        <v>27.07</v>
      </c>
    </row>
    <row r="5497" spans="6:11">
      <c r="F5497" s="429" t="s">
        <v>14239</v>
      </c>
      <c r="G5497" s="430">
        <v>96655</v>
      </c>
      <c r="H5497" s="431" t="s">
        <v>2857</v>
      </c>
      <c r="I5497" s="430" t="s">
        <v>160</v>
      </c>
      <c r="K5497" s="432">
        <v>21.91</v>
      </c>
    </row>
    <row r="5498" spans="6:11">
      <c r="F5498" s="429" t="s">
        <v>14239</v>
      </c>
      <c r="G5498" s="430">
        <v>96691</v>
      </c>
      <c r="H5498" s="431" t="s">
        <v>14174</v>
      </c>
      <c r="I5498" s="430" t="s">
        <v>160</v>
      </c>
      <c r="K5498" s="432">
        <v>39.43</v>
      </c>
    </row>
    <row r="5499" spans="6:11">
      <c r="F5499" s="429" t="s">
        <v>14239</v>
      </c>
      <c r="G5499" s="430">
        <v>96693</v>
      </c>
      <c r="H5499" s="431" t="s">
        <v>14175</v>
      </c>
      <c r="I5499" s="430" t="s">
        <v>160</v>
      </c>
      <c r="K5499" s="432">
        <v>60.13</v>
      </c>
    </row>
    <row r="5500" spans="6:11">
      <c r="F5500" s="429" t="s">
        <v>14239</v>
      </c>
      <c r="G5500" s="430">
        <v>96695</v>
      </c>
      <c r="H5500" s="431" t="s">
        <v>14176</v>
      </c>
      <c r="I5500" s="430" t="s">
        <v>160</v>
      </c>
      <c r="K5500" s="432">
        <v>106.41</v>
      </c>
    </row>
    <row r="5501" spans="6:11">
      <c r="F5501" s="429" t="s">
        <v>14239</v>
      </c>
      <c r="G5501" s="430">
        <v>104193</v>
      </c>
      <c r="H5501" s="431" t="s">
        <v>3169</v>
      </c>
      <c r="I5501" s="430" t="s">
        <v>160</v>
      </c>
      <c r="K5501" s="432">
        <v>179.35</v>
      </c>
    </row>
    <row r="5502" spans="6:11">
      <c r="F5502" s="429" t="s">
        <v>14239</v>
      </c>
      <c r="G5502" s="430">
        <v>96697</v>
      </c>
      <c r="H5502" s="431" t="s">
        <v>14177</v>
      </c>
      <c r="I5502" s="430" t="s">
        <v>160</v>
      </c>
      <c r="K5502" s="432">
        <v>368.2</v>
      </c>
    </row>
    <row r="5503" spans="6:11">
      <c r="F5503" s="429" t="s">
        <v>14239</v>
      </c>
      <c r="G5503" s="430">
        <v>104199</v>
      </c>
      <c r="H5503" s="431" t="s">
        <v>3173</v>
      </c>
      <c r="I5503" s="430" t="s">
        <v>160</v>
      </c>
      <c r="K5503" s="432">
        <v>6.94</v>
      </c>
    </row>
    <row r="5504" spans="6:11">
      <c r="F5504" s="429" t="s">
        <v>14239</v>
      </c>
      <c r="G5504" s="430">
        <v>96684</v>
      </c>
      <c r="H5504" s="431" t="s">
        <v>14178</v>
      </c>
      <c r="I5504" s="430" t="s">
        <v>160</v>
      </c>
      <c r="K5504" s="432">
        <v>10.49</v>
      </c>
    </row>
    <row r="5505" spans="6:11">
      <c r="F5505" s="429" t="s">
        <v>14239</v>
      </c>
      <c r="G5505" s="430">
        <v>96650</v>
      </c>
      <c r="H5505" s="431" t="s">
        <v>14179</v>
      </c>
      <c r="I5505" s="430" t="s">
        <v>160</v>
      </c>
      <c r="K5505" s="432">
        <v>8.31</v>
      </c>
    </row>
    <row r="5506" spans="6:11">
      <c r="F5506" s="429" t="s">
        <v>14239</v>
      </c>
      <c r="G5506" s="430">
        <v>96637</v>
      </c>
      <c r="H5506" s="431" t="s">
        <v>14180</v>
      </c>
      <c r="I5506" s="430" t="s">
        <v>160</v>
      </c>
      <c r="K5506" s="432">
        <v>14.34</v>
      </c>
    </row>
    <row r="5507" spans="6:11">
      <c r="F5507" s="429" t="s">
        <v>14239</v>
      </c>
      <c r="G5507" s="430">
        <v>96686</v>
      </c>
      <c r="H5507" s="431" t="s">
        <v>14181</v>
      </c>
      <c r="I5507" s="430" t="s">
        <v>160</v>
      </c>
      <c r="K5507" s="432">
        <v>13.66</v>
      </c>
    </row>
    <row r="5508" spans="6:11">
      <c r="F5508" s="429" t="s">
        <v>14239</v>
      </c>
      <c r="G5508" s="430">
        <v>96652</v>
      </c>
      <c r="H5508" s="431" t="s">
        <v>2854</v>
      </c>
      <c r="I5508" s="430" t="s">
        <v>160</v>
      </c>
      <c r="K5508" s="432">
        <v>10.1</v>
      </c>
    </row>
    <row r="5509" spans="6:11">
      <c r="F5509" s="429" t="s">
        <v>14239</v>
      </c>
      <c r="G5509" s="430">
        <v>96688</v>
      </c>
      <c r="H5509" s="431" t="s">
        <v>14182</v>
      </c>
      <c r="I5509" s="430" t="s">
        <v>160</v>
      </c>
      <c r="K5509" s="432">
        <v>21.02</v>
      </c>
    </row>
    <row r="5510" spans="6:11">
      <c r="F5510" s="429" t="s">
        <v>14239</v>
      </c>
      <c r="G5510" s="430">
        <v>96654</v>
      </c>
      <c r="H5510" s="431" t="s">
        <v>2856</v>
      </c>
      <c r="I5510" s="430" t="s">
        <v>160</v>
      </c>
      <c r="K5510" s="432">
        <v>15.86</v>
      </c>
    </row>
    <row r="5511" spans="6:11">
      <c r="F5511" s="429" t="s">
        <v>14239</v>
      </c>
      <c r="G5511" s="430">
        <v>96690</v>
      </c>
      <c r="H5511" s="431" t="s">
        <v>14183</v>
      </c>
      <c r="I5511" s="430" t="s">
        <v>160</v>
      </c>
      <c r="K5511" s="432">
        <v>29.85</v>
      </c>
    </row>
    <row r="5512" spans="6:11">
      <c r="F5512" s="429" t="s">
        <v>14239</v>
      </c>
      <c r="G5512" s="430">
        <v>96692</v>
      </c>
      <c r="H5512" s="431" t="s">
        <v>14184</v>
      </c>
      <c r="I5512" s="430" t="s">
        <v>160</v>
      </c>
      <c r="K5512" s="432">
        <v>43.04</v>
      </c>
    </row>
    <row r="5513" spans="6:11">
      <c r="F5513" s="429" t="s">
        <v>14239</v>
      </c>
      <c r="G5513" s="430">
        <v>96694</v>
      </c>
      <c r="H5513" s="431" t="s">
        <v>14185</v>
      </c>
      <c r="I5513" s="430" t="s">
        <v>160</v>
      </c>
      <c r="K5513" s="432">
        <v>95.98</v>
      </c>
    </row>
    <row r="5514" spans="6:11">
      <c r="F5514" s="429" t="s">
        <v>14239</v>
      </c>
      <c r="G5514" s="430">
        <v>96696</v>
      </c>
      <c r="H5514" s="431" t="s">
        <v>14186</v>
      </c>
      <c r="I5514" s="430" t="s">
        <v>160</v>
      </c>
      <c r="K5514" s="432">
        <v>120.26</v>
      </c>
    </row>
    <row r="5515" spans="6:11">
      <c r="F5515" s="429" t="s">
        <v>14239</v>
      </c>
      <c r="G5515" s="430">
        <v>96709</v>
      </c>
      <c r="H5515" s="431" t="s">
        <v>14187</v>
      </c>
      <c r="I5515" s="430" t="s">
        <v>160</v>
      </c>
      <c r="K5515" s="432">
        <v>118.3</v>
      </c>
    </row>
    <row r="5516" spans="6:11">
      <c r="F5516" s="429" t="s">
        <v>14239</v>
      </c>
      <c r="G5516" s="430">
        <v>104200</v>
      </c>
      <c r="H5516" s="431" t="s">
        <v>3174</v>
      </c>
      <c r="I5516" s="430" t="s">
        <v>160</v>
      </c>
      <c r="K5516" s="432">
        <v>5.88</v>
      </c>
    </row>
    <row r="5517" spans="6:11">
      <c r="F5517" s="429" t="s">
        <v>14239</v>
      </c>
      <c r="G5517" s="430">
        <v>96698</v>
      </c>
      <c r="H5517" s="431" t="s">
        <v>14188</v>
      </c>
      <c r="I5517" s="430" t="s">
        <v>160</v>
      </c>
      <c r="K5517" s="432">
        <v>7.53</v>
      </c>
    </row>
    <row r="5518" spans="6:11">
      <c r="F5518" s="429" t="s">
        <v>14239</v>
      </c>
      <c r="G5518" s="430">
        <v>96656</v>
      </c>
      <c r="H5518" s="431" t="s">
        <v>14189</v>
      </c>
      <c r="I5518" s="430" t="s">
        <v>160</v>
      </c>
      <c r="K5518" s="432">
        <v>6.07</v>
      </c>
    </row>
    <row r="5519" spans="6:11">
      <c r="F5519" s="429" t="s">
        <v>14239</v>
      </c>
      <c r="G5519" s="430">
        <v>96639</v>
      </c>
      <c r="H5519" s="431" t="s">
        <v>14190</v>
      </c>
      <c r="I5519" s="430" t="s">
        <v>160</v>
      </c>
      <c r="K5519" s="432">
        <v>10.09</v>
      </c>
    </row>
    <row r="5520" spans="6:11">
      <c r="F5520" s="429" t="s">
        <v>14239</v>
      </c>
      <c r="G5520" s="430">
        <v>96701</v>
      </c>
      <c r="H5520" s="431" t="s">
        <v>14191</v>
      </c>
      <c r="I5520" s="430" t="s">
        <v>160</v>
      </c>
      <c r="K5520" s="432">
        <v>10.58</v>
      </c>
    </row>
    <row r="5521" spans="6:11">
      <c r="F5521" s="429" t="s">
        <v>14239</v>
      </c>
      <c r="G5521" s="430">
        <v>96659</v>
      </c>
      <c r="H5521" s="431" t="s">
        <v>14192</v>
      </c>
      <c r="I5521" s="430" t="s">
        <v>160</v>
      </c>
      <c r="K5521" s="432">
        <v>8.1999999999999993</v>
      </c>
    </row>
    <row r="5522" spans="6:11">
      <c r="F5522" s="429" t="s">
        <v>14239</v>
      </c>
      <c r="G5522" s="430">
        <v>96703</v>
      </c>
      <c r="H5522" s="431" t="s">
        <v>14193</v>
      </c>
      <c r="I5522" s="430" t="s">
        <v>160</v>
      </c>
      <c r="K5522" s="432">
        <v>19.93</v>
      </c>
    </row>
    <row r="5523" spans="6:11">
      <c r="F5523" s="429" t="s">
        <v>14239</v>
      </c>
      <c r="G5523" s="430">
        <v>96663</v>
      </c>
      <c r="H5523" s="431" t="s">
        <v>14194</v>
      </c>
      <c r="I5523" s="430" t="s">
        <v>160</v>
      </c>
      <c r="K5523" s="432">
        <v>16.489999999999998</v>
      </c>
    </row>
    <row r="5524" spans="6:11">
      <c r="F5524" s="429" t="s">
        <v>14239</v>
      </c>
      <c r="G5524" s="430">
        <v>96705</v>
      </c>
      <c r="H5524" s="431" t="s">
        <v>14195</v>
      </c>
      <c r="I5524" s="430" t="s">
        <v>160</v>
      </c>
      <c r="K5524" s="432">
        <v>24.18</v>
      </c>
    </row>
    <row r="5525" spans="6:11">
      <c r="F5525" s="429" t="s">
        <v>14239</v>
      </c>
      <c r="G5525" s="430">
        <v>96706</v>
      </c>
      <c r="H5525" s="431" t="s">
        <v>14196</v>
      </c>
      <c r="I5525" s="430" t="s">
        <v>160</v>
      </c>
      <c r="K5525" s="432">
        <v>36.5</v>
      </c>
    </row>
    <row r="5526" spans="6:11">
      <c r="F5526" s="429" t="s">
        <v>14239</v>
      </c>
      <c r="G5526" s="430">
        <v>96707</v>
      </c>
      <c r="H5526" s="431" t="s">
        <v>14197</v>
      </c>
      <c r="I5526" s="430" t="s">
        <v>160</v>
      </c>
      <c r="K5526" s="432">
        <v>60.14</v>
      </c>
    </row>
    <row r="5527" spans="6:11">
      <c r="F5527" s="429" t="s">
        <v>14239</v>
      </c>
      <c r="G5527" s="430">
        <v>96708</v>
      </c>
      <c r="H5527" s="431" t="s">
        <v>14198</v>
      </c>
      <c r="I5527" s="430" t="s">
        <v>160</v>
      </c>
      <c r="K5527" s="432">
        <v>92.44</v>
      </c>
    </row>
    <row r="5528" spans="6:11">
      <c r="F5528" s="429" t="s">
        <v>14239</v>
      </c>
      <c r="G5528" s="430">
        <v>96675</v>
      </c>
      <c r="H5528" s="431" t="s">
        <v>14199</v>
      </c>
      <c r="I5528" s="430" t="s">
        <v>146</v>
      </c>
      <c r="K5528" s="432">
        <v>169.86</v>
      </c>
    </row>
    <row r="5529" spans="6:11">
      <c r="F5529" s="429" t="s">
        <v>14239</v>
      </c>
      <c r="G5529" s="430">
        <v>96683</v>
      </c>
      <c r="H5529" s="431" t="s">
        <v>14200</v>
      </c>
      <c r="I5529" s="430" t="s">
        <v>146</v>
      </c>
      <c r="K5529" s="432">
        <v>332.96</v>
      </c>
    </row>
    <row r="5530" spans="6:11">
      <c r="F5530" s="429" t="s">
        <v>14239</v>
      </c>
      <c r="G5530" s="430">
        <v>104194</v>
      </c>
      <c r="H5530" s="431" t="s">
        <v>2324</v>
      </c>
      <c r="I5530" s="430" t="s">
        <v>146</v>
      </c>
      <c r="K5530" s="432">
        <v>21.59</v>
      </c>
    </row>
    <row r="5531" spans="6:11">
      <c r="F5531" s="429" t="s">
        <v>14239</v>
      </c>
      <c r="G5531" s="430">
        <v>104195</v>
      </c>
      <c r="H5531" s="431" t="s">
        <v>2325</v>
      </c>
      <c r="I5531" s="430" t="s">
        <v>146</v>
      </c>
      <c r="K5531" s="432">
        <v>23.03</v>
      </c>
    </row>
    <row r="5532" spans="6:11">
      <c r="F5532" s="429" t="s">
        <v>14239</v>
      </c>
      <c r="G5532" s="430">
        <v>96668</v>
      </c>
      <c r="H5532" s="431" t="s">
        <v>14201</v>
      </c>
      <c r="I5532" s="430" t="s">
        <v>146</v>
      </c>
      <c r="K5532" s="432">
        <v>18.989999999999998</v>
      </c>
    </row>
    <row r="5533" spans="6:11">
      <c r="F5533" s="429" t="s">
        <v>14239</v>
      </c>
      <c r="G5533" s="430">
        <v>96644</v>
      </c>
      <c r="H5533" s="431" t="s">
        <v>14202</v>
      </c>
      <c r="I5533" s="430" t="s">
        <v>146</v>
      </c>
      <c r="K5533" s="432">
        <v>23.3</v>
      </c>
    </row>
    <row r="5534" spans="6:11">
      <c r="F5534" s="429" t="s">
        <v>14239</v>
      </c>
      <c r="G5534" s="430">
        <v>96635</v>
      </c>
      <c r="H5534" s="431" t="s">
        <v>14203</v>
      </c>
      <c r="I5534" s="430" t="s">
        <v>146</v>
      </c>
      <c r="K5534" s="432">
        <v>39.53</v>
      </c>
    </row>
    <row r="5535" spans="6:11">
      <c r="F5535" s="429" t="s">
        <v>14239</v>
      </c>
      <c r="G5535" s="430">
        <v>96636</v>
      </c>
      <c r="H5535" s="431" t="s">
        <v>14204</v>
      </c>
      <c r="I5535" s="430" t="s">
        <v>146</v>
      </c>
      <c r="K5535" s="432">
        <v>42.13</v>
      </c>
    </row>
    <row r="5536" spans="6:11">
      <c r="F5536" s="429" t="s">
        <v>14239</v>
      </c>
      <c r="G5536" s="430">
        <v>96676</v>
      </c>
      <c r="H5536" s="431" t="s">
        <v>14205</v>
      </c>
      <c r="I5536" s="430" t="s">
        <v>146</v>
      </c>
      <c r="K5536" s="432">
        <v>23.46</v>
      </c>
    </row>
    <row r="5537" spans="6:11">
      <c r="F5537" s="429" t="s">
        <v>14239</v>
      </c>
      <c r="G5537" s="430">
        <v>96647</v>
      </c>
      <c r="H5537" s="431" t="s">
        <v>14206</v>
      </c>
      <c r="I5537" s="430" t="s">
        <v>146</v>
      </c>
      <c r="K5537" s="432">
        <v>25.44</v>
      </c>
    </row>
    <row r="5538" spans="6:11">
      <c r="F5538" s="429" t="s">
        <v>14239</v>
      </c>
      <c r="G5538" s="430">
        <v>96669</v>
      </c>
      <c r="H5538" s="431" t="s">
        <v>14207</v>
      </c>
      <c r="I5538" s="430" t="s">
        <v>146</v>
      </c>
      <c r="K5538" s="432">
        <v>18.100000000000001</v>
      </c>
    </row>
    <row r="5539" spans="6:11">
      <c r="F5539" s="429" t="s">
        <v>14239</v>
      </c>
      <c r="G5539" s="430">
        <v>96645</v>
      </c>
      <c r="H5539" s="431" t="s">
        <v>14208</v>
      </c>
      <c r="I5539" s="430" t="s">
        <v>146</v>
      </c>
      <c r="K5539" s="432">
        <v>20.399999999999999</v>
      </c>
    </row>
    <row r="5540" spans="6:11">
      <c r="F5540" s="429" t="s">
        <v>14239</v>
      </c>
      <c r="G5540" s="430">
        <v>96677</v>
      </c>
      <c r="H5540" s="431" t="s">
        <v>14209</v>
      </c>
      <c r="I5540" s="430" t="s">
        <v>146</v>
      </c>
      <c r="K5540" s="432">
        <v>30.7</v>
      </c>
    </row>
    <row r="5541" spans="6:11">
      <c r="F5541" s="429" t="s">
        <v>14239</v>
      </c>
      <c r="G5541" s="430">
        <v>96648</v>
      </c>
      <c r="H5541" s="431" t="s">
        <v>14210</v>
      </c>
      <c r="I5541" s="430" t="s">
        <v>146</v>
      </c>
      <c r="K5541" s="432">
        <v>31.81</v>
      </c>
    </row>
    <row r="5542" spans="6:11">
      <c r="F5542" s="429" t="s">
        <v>14239</v>
      </c>
      <c r="G5542" s="430">
        <v>96670</v>
      </c>
      <c r="H5542" s="431" t="s">
        <v>14211</v>
      </c>
      <c r="I5542" s="430" t="s">
        <v>146</v>
      </c>
      <c r="K5542" s="432">
        <v>23.68</v>
      </c>
    </row>
    <row r="5543" spans="6:11">
      <c r="F5543" s="429" t="s">
        <v>14239</v>
      </c>
      <c r="G5543" s="430">
        <v>96646</v>
      </c>
      <c r="H5543" s="431" t="s">
        <v>14212</v>
      </c>
      <c r="I5543" s="430" t="s">
        <v>146</v>
      </c>
      <c r="K5543" s="432">
        <v>25.34</v>
      </c>
    </row>
    <row r="5544" spans="6:11">
      <c r="F5544" s="429" t="s">
        <v>14239</v>
      </c>
      <c r="G5544" s="430">
        <v>96678</v>
      </c>
      <c r="H5544" s="431" t="s">
        <v>14213</v>
      </c>
      <c r="I5544" s="430" t="s">
        <v>146</v>
      </c>
      <c r="K5544" s="432">
        <v>42.65</v>
      </c>
    </row>
    <row r="5545" spans="6:11">
      <c r="F5545" s="429" t="s">
        <v>14239</v>
      </c>
      <c r="G5545" s="430">
        <v>96649</v>
      </c>
      <c r="H5545" s="431" t="s">
        <v>14214</v>
      </c>
      <c r="I5545" s="430" t="s">
        <v>146</v>
      </c>
      <c r="K5545" s="432">
        <v>42.76</v>
      </c>
    </row>
    <row r="5546" spans="6:11">
      <c r="F5546" s="429" t="s">
        <v>14239</v>
      </c>
      <c r="G5546" s="430">
        <v>96671</v>
      </c>
      <c r="H5546" s="431" t="s">
        <v>14215</v>
      </c>
      <c r="I5546" s="430" t="s">
        <v>146</v>
      </c>
      <c r="K5546" s="432">
        <v>36.42</v>
      </c>
    </row>
    <row r="5547" spans="6:11">
      <c r="F5547" s="429" t="s">
        <v>14239</v>
      </c>
      <c r="G5547" s="430">
        <v>96679</v>
      </c>
      <c r="H5547" s="431" t="s">
        <v>14216</v>
      </c>
      <c r="I5547" s="430" t="s">
        <v>146</v>
      </c>
      <c r="K5547" s="432">
        <v>64.260000000000005</v>
      </c>
    </row>
    <row r="5548" spans="6:11">
      <c r="F5548" s="429" t="s">
        <v>14239</v>
      </c>
      <c r="G5548" s="430">
        <v>96672</v>
      </c>
      <c r="H5548" s="431" t="s">
        <v>14217</v>
      </c>
      <c r="I5548" s="430" t="s">
        <v>146</v>
      </c>
      <c r="K5548" s="432">
        <v>56.11</v>
      </c>
    </row>
    <row r="5549" spans="6:11">
      <c r="F5549" s="429" t="s">
        <v>14239</v>
      </c>
      <c r="G5549" s="430">
        <v>96680</v>
      </c>
      <c r="H5549" s="431" t="s">
        <v>14218</v>
      </c>
      <c r="I5549" s="430" t="s">
        <v>146</v>
      </c>
      <c r="K5549" s="432">
        <v>107.59</v>
      </c>
    </row>
    <row r="5550" spans="6:11">
      <c r="F5550" s="429" t="s">
        <v>14239</v>
      </c>
      <c r="G5550" s="430">
        <v>96673</v>
      </c>
      <c r="H5550" s="431" t="s">
        <v>14219</v>
      </c>
      <c r="I5550" s="430" t="s">
        <v>146</v>
      </c>
      <c r="K5550" s="432">
        <v>71</v>
      </c>
    </row>
    <row r="5551" spans="6:11">
      <c r="F5551" s="429" t="s">
        <v>14239</v>
      </c>
      <c r="G5551" s="430">
        <v>96681</v>
      </c>
      <c r="H5551" s="431" t="s">
        <v>14220</v>
      </c>
      <c r="I5551" s="430" t="s">
        <v>146</v>
      </c>
      <c r="K5551" s="432">
        <v>145.37</v>
      </c>
    </row>
    <row r="5552" spans="6:11">
      <c r="F5552" s="429" t="s">
        <v>14239</v>
      </c>
      <c r="G5552" s="430">
        <v>96674</v>
      </c>
      <c r="H5552" s="431" t="s">
        <v>14221</v>
      </c>
      <c r="I5552" s="430" t="s">
        <v>146</v>
      </c>
      <c r="K5552" s="432">
        <v>116.18</v>
      </c>
    </row>
    <row r="5553" spans="6:11">
      <c r="F5553" s="429" t="s">
        <v>14239</v>
      </c>
      <c r="G5553" s="430">
        <v>96682</v>
      </c>
      <c r="H5553" s="431" t="s">
        <v>14222</v>
      </c>
      <c r="I5553" s="430" t="s">
        <v>146</v>
      </c>
      <c r="K5553" s="432">
        <v>241.93</v>
      </c>
    </row>
    <row r="5554" spans="6:11">
      <c r="F5554" s="429" t="s">
        <v>14239</v>
      </c>
      <c r="G5554" s="430">
        <v>96643</v>
      </c>
      <c r="H5554" s="431" t="s">
        <v>14223</v>
      </c>
      <c r="I5554" s="430" t="s">
        <v>160</v>
      </c>
      <c r="K5554" s="432">
        <v>47.2</v>
      </c>
    </row>
    <row r="5555" spans="6:11">
      <c r="F5555" s="429" t="s">
        <v>14239</v>
      </c>
      <c r="G5555" s="430">
        <v>104201</v>
      </c>
      <c r="H5555" s="431" t="s">
        <v>3175</v>
      </c>
      <c r="I5555" s="430" t="s">
        <v>160</v>
      </c>
      <c r="K5555" s="432">
        <v>20.04</v>
      </c>
    </row>
    <row r="5556" spans="6:11">
      <c r="F5556" s="429" t="s">
        <v>14239</v>
      </c>
      <c r="G5556" s="430">
        <v>104192</v>
      </c>
      <c r="H5556" s="431" t="s">
        <v>3168</v>
      </c>
      <c r="I5556" s="430" t="s">
        <v>160</v>
      </c>
      <c r="K5556" s="432">
        <v>29.11</v>
      </c>
    </row>
    <row r="5557" spans="6:11">
      <c r="F5557" s="429" t="s">
        <v>14239</v>
      </c>
      <c r="G5557" s="430">
        <v>104202</v>
      </c>
      <c r="H5557" s="431" t="s">
        <v>3176</v>
      </c>
      <c r="I5557" s="430" t="s">
        <v>160</v>
      </c>
      <c r="K5557" s="432">
        <v>10.48</v>
      </c>
    </row>
    <row r="5558" spans="6:11">
      <c r="F5558" s="429" t="s">
        <v>14239</v>
      </c>
      <c r="G5558" s="430">
        <v>96717</v>
      </c>
      <c r="H5558" s="431" t="s">
        <v>14224</v>
      </c>
      <c r="I5558" s="430" t="s">
        <v>160</v>
      </c>
      <c r="K5558" s="432">
        <v>331.47</v>
      </c>
    </row>
    <row r="5559" spans="6:11">
      <c r="F5559" s="429" t="s">
        <v>14239</v>
      </c>
      <c r="G5559" s="430">
        <v>96710</v>
      </c>
      <c r="H5559" s="431" t="s">
        <v>14225</v>
      </c>
      <c r="I5559" s="430" t="s">
        <v>160</v>
      </c>
      <c r="K5559" s="432">
        <v>13.67</v>
      </c>
    </row>
    <row r="5560" spans="6:11">
      <c r="F5560" s="429" t="s">
        <v>14239</v>
      </c>
      <c r="G5560" s="430">
        <v>96665</v>
      </c>
      <c r="H5560" s="431" t="s">
        <v>14226</v>
      </c>
      <c r="I5560" s="430" t="s">
        <v>160</v>
      </c>
      <c r="K5560" s="432">
        <v>10.78</v>
      </c>
    </row>
    <row r="5561" spans="6:11">
      <c r="F5561" s="429" t="s">
        <v>14239</v>
      </c>
      <c r="G5561" s="430">
        <v>96642</v>
      </c>
      <c r="H5561" s="431" t="s">
        <v>14227</v>
      </c>
      <c r="I5561" s="430" t="s">
        <v>160</v>
      </c>
      <c r="K5561" s="432">
        <v>18.809999999999999</v>
      </c>
    </row>
    <row r="5562" spans="6:11">
      <c r="F5562" s="429" t="s">
        <v>14239</v>
      </c>
      <c r="G5562" s="430">
        <v>96711</v>
      </c>
      <c r="H5562" s="431" t="s">
        <v>14228</v>
      </c>
      <c r="I5562" s="430" t="s">
        <v>160</v>
      </c>
      <c r="K5562" s="432">
        <v>21.13</v>
      </c>
    </row>
    <row r="5563" spans="6:11">
      <c r="F5563" s="429" t="s">
        <v>14239</v>
      </c>
      <c r="G5563" s="430">
        <v>96666</v>
      </c>
      <c r="H5563" s="431" t="s">
        <v>14229</v>
      </c>
      <c r="I5563" s="430" t="s">
        <v>160</v>
      </c>
      <c r="K5563" s="432">
        <v>16.36</v>
      </c>
    </row>
    <row r="5564" spans="6:11">
      <c r="F5564" s="429" t="s">
        <v>14239</v>
      </c>
      <c r="G5564" s="430">
        <v>96712</v>
      </c>
      <c r="H5564" s="431" t="s">
        <v>14230</v>
      </c>
      <c r="I5564" s="430" t="s">
        <v>160</v>
      </c>
      <c r="K5564" s="432">
        <v>30.83</v>
      </c>
    </row>
    <row r="5565" spans="6:11">
      <c r="F5565" s="429" t="s">
        <v>14239</v>
      </c>
      <c r="G5565" s="430">
        <v>96667</v>
      </c>
      <c r="H5565" s="431" t="s">
        <v>14231</v>
      </c>
      <c r="I5565" s="430" t="s">
        <v>160</v>
      </c>
      <c r="K5565" s="432">
        <v>23.95</v>
      </c>
    </row>
    <row r="5566" spans="6:11">
      <c r="F5566" s="429" t="s">
        <v>14239</v>
      </c>
      <c r="G5566" s="430">
        <v>96713</v>
      </c>
      <c r="H5566" s="431" t="s">
        <v>14232</v>
      </c>
      <c r="I5566" s="430" t="s">
        <v>160</v>
      </c>
      <c r="K5566" s="432">
        <v>48.7</v>
      </c>
    </row>
    <row r="5567" spans="6:11">
      <c r="F5567" s="429" t="s">
        <v>14239</v>
      </c>
      <c r="G5567" s="430">
        <v>96714</v>
      </c>
      <c r="H5567" s="431" t="s">
        <v>14233</v>
      </c>
      <c r="I5567" s="430" t="s">
        <v>160</v>
      </c>
      <c r="K5567" s="432">
        <v>70.3</v>
      </c>
    </row>
    <row r="5568" spans="6:11">
      <c r="F5568" s="429" t="s">
        <v>14239</v>
      </c>
      <c r="G5568" s="430">
        <v>96715</v>
      </c>
      <c r="H5568" s="431" t="s">
        <v>14234</v>
      </c>
      <c r="I5568" s="430" t="s">
        <v>160</v>
      </c>
      <c r="K5568" s="432">
        <v>129.18</v>
      </c>
    </row>
    <row r="5569" spans="6:11">
      <c r="F5569" s="429" t="s">
        <v>14239</v>
      </c>
      <c r="G5569" s="430">
        <v>96716</v>
      </c>
      <c r="H5569" s="431" t="s">
        <v>14235</v>
      </c>
      <c r="I5569" s="430" t="s">
        <v>160</v>
      </c>
      <c r="K5569" s="432">
        <v>169.18</v>
      </c>
    </row>
    <row r="5570" spans="6:11">
      <c r="F5570" s="429" t="s">
        <v>14239</v>
      </c>
      <c r="G5570" s="430">
        <v>104328</v>
      </c>
      <c r="H5570" s="431" t="s">
        <v>3280</v>
      </c>
      <c r="I5570" s="430" t="s">
        <v>160</v>
      </c>
      <c r="K5570" s="432">
        <v>62.24</v>
      </c>
    </row>
    <row r="5571" spans="6:11">
      <c r="F5571" s="429" t="s">
        <v>14239</v>
      </c>
      <c r="G5571" s="430">
        <v>104329</v>
      </c>
      <c r="H5571" s="431" t="s">
        <v>3281</v>
      </c>
      <c r="I5571" s="430" t="s">
        <v>160</v>
      </c>
      <c r="K5571" s="432">
        <v>70.349999999999994</v>
      </c>
    </row>
    <row r="5572" spans="6:11">
      <c r="F5572" s="429" t="s">
        <v>14239</v>
      </c>
      <c r="G5572" s="430">
        <v>89707</v>
      </c>
      <c r="H5572" s="431" t="s">
        <v>3274</v>
      </c>
      <c r="I5572" s="430" t="s">
        <v>160</v>
      </c>
      <c r="K5572" s="432">
        <v>42.78</v>
      </c>
    </row>
    <row r="5573" spans="6:11">
      <c r="F5573" s="429" t="s">
        <v>14239</v>
      </c>
      <c r="G5573" s="430">
        <v>89708</v>
      </c>
      <c r="H5573" s="431" t="s">
        <v>3275</v>
      </c>
      <c r="I5573" s="430" t="s">
        <v>160</v>
      </c>
      <c r="K5573" s="432">
        <v>91.29</v>
      </c>
    </row>
    <row r="5574" spans="6:11">
      <c r="F5574" s="429" t="s">
        <v>14239</v>
      </c>
      <c r="G5574" s="430">
        <v>104330</v>
      </c>
      <c r="H5574" s="431" t="s">
        <v>14237</v>
      </c>
      <c r="I5574" s="430" t="s">
        <v>160</v>
      </c>
      <c r="K5574" s="432">
        <v>0</v>
      </c>
    </row>
    <row r="5575" spans="6:11">
      <c r="F5575" s="429" t="s">
        <v>14239</v>
      </c>
      <c r="G5575" s="430">
        <v>104326</v>
      </c>
      <c r="H5575" s="431" t="s">
        <v>3278</v>
      </c>
      <c r="I5575" s="430" t="s">
        <v>160</v>
      </c>
      <c r="K5575" s="432">
        <v>17.7</v>
      </c>
    </row>
    <row r="5576" spans="6:11">
      <c r="F5576" s="429" t="s">
        <v>14239</v>
      </c>
      <c r="G5576" s="430">
        <v>89710</v>
      </c>
      <c r="H5576" s="431" t="s">
        <v>3277</v>
      </c>
      <c r="I5576" s="430" t="s">
        <v>160</v>
      </c>
      <c r="K5576" s="432">
        <v>16.29</v>
      </c>
    </row>
    <row r="5577" spans="6:11">
      <c r="F5577" s="429" t="s">
        <v>14239</v>
      </c>
      <c r="G5577" s="430">
        <v>104327</v>
      </c>
      <c r="H5577" s="431" t="s">
        <v>3279</v>
      </c>
      <c r="I5577" s="430" t="s">
        <v>160</v>
      </c>
      <c r="K5577" s="432">
        <v>16.87</v>
      </c>
    </row>
    <row r="5578" spans="6:11">
      <c r="F5578" s="429" t="s">
        <v>14239</v>
      </c>
      <c r="G5578" s="430">
        <v>89709</v>
      </c>
      <c r="H5578" s="431" t="s">
        <v>3276</v>
      </c>
      <c r="I5578" s="430" t="s">
        <v>160</v>
      </c>
      <c r="K5578" s="432">
        <v>18.57</v>
      </c>
    </row>
    <row r="5579" spans="6:11">
      <c r="F5579" s="429" t="s">
        <v>14239</v>
      </c>
      <c r="G5579" s="430">
        <v>104341</v>
      </c>
      <c r="H5579" s="431" t="s">
        <v>3185</v>
      </c>
      <c r="I5579" s="430" t="s">
        <v>160</v>
      </c>
      <c r="K5579" s="432">
        <v>10.220000000000001</v>
      </c>
    </row>
    <row r="5580" spans="6:11">
      <c r="F5580" s="429" t="s">
        <v>14239</v>
      </c>
      <c r="G5580" s="430">
        <v>104357</v>
      </c>
      <c r="H5580" s="431" t="s">
        <v>3199</v>
      </c>
      <c r="I5580" s="430" t="s">
        <v>160</v>
      </c>
      <c r="K5580" s="432">
        <v>18.61</v>
      </c>
    </row>
    <row r="5581" spans="6:11">
      <c r="F5581" s="429" t="s">
        <v>14239</v>
      </c>
      <c r="G5581" s="430">
        <v>89811</v>
      </c>
      <c r="H5581" s="431" t="s">
        <v>2568</v>
      </c>
      <c r="I5581" s="430" t="s">
        <v>160</v>
      </c>
      <c r="K5581" s="432">
        <v>42.7</v>
      </c>
    </row>
    <row r="5582" spans="6:11">
      <c r="F5582" s="429" t="s">
        <v>14239</v>
      </c>
      <c r="G5582" s="430">
        <v>89748</v>
      </c>
      <c r="H5582" s="431" t="s">
        <v>2531</v>
      </c>
      <c r="I5582" s="430" t="s">
        <v>160</v>
      </c>
      <c r="K5582" s="432">
        <v>41.62</v>
      </c>
    </row>
    <row r="5583" spans="6:11">
      <c r="F5583" s="429" t="s">
        <v>14239</v>
      </c>
      <c r="G5583" s="430">
        <v>89852</v>
      </c>
      <c r="H5583" s="431" t="s">
        <v>2585</v>
      </c>
      <c r="I5583" s="430" t="s">
        <v>160</v>
      </c>
      <c r="K5583" s="432">
        <v>45.32</v>
      </c>
    </row>
    <row r="5584" spans="6:11">
      <c r="F5584" s="429" t="s">
        <v>14239</v>
      </c>
      <c r="G5584" s="430">
        <v>89728</v>
      </c>
      <c r="H5584" s="431" t="s">
        <v>2519</v>
      </c>
      <c r="I5584" s="430" t="s">
        <v>160</v>
      </c>
      <c r="K5584" s="432">
        <v>12.09</v>
      </c>
    </row>
    <row r="5585" spans="6:11">
      <c r="F5585" s="429" t="s">
        <v>14239</v>
      </c>
      <c r="G5585" s="430">
        <v>89803</v>
      </c>
      <c r="H5585" s="431" t="s">
        <v>2560</v>
      </c>
      <c r="I5585" s="430" t="s">
        <v>160</v>
      </c>
      <c r="K5585" s="432">
        <v>18.21</v>
      </c>
    </row>
    <row r="5586" spans="6:11">
      <c r="F5586" s="429" t="s">
        <v>14239</v>
      </c>
      <c r="G5586" s="430">
        <v>89733</v>
      </c>
      <c r="H5586" s="431" t="s">
        <v>2523</v>
      </c>
      <c r="I5586" s="430" t="s">
        <v>160</v>
      </c>
      <c r="K5586" s="432">
        <v>22.75</v>
      </c>
    </row>
    <row r="5587" spans="6:11">
      <c r="F5587" s="429" t="s">
        <v>14239</v>
      </c>
      <c r="G5587" s="430">
        <v>89807</v>
      </c>
      <c r="H5587" s="431" t="s">
        <v>2564</v>
      </c>
      <c r="I5587" s="430" t="s">
        <v>160</v>
      </c>
      <c r="K5587" s="432">
        <v>37.33</v>
      </c>
    </row>
    <row r="5588" spans="6:11">
      <c r="F5588" s="429" t="s">
        <v>14239</v>
      </c>
      <c r="G5588" s="430">
        <v>89742</v>
      </c>
      <c r="H5588" s="431" t="s">
        <v>2527</v>
      </c>
      <c r="I5588" s="430" t="s">
        <v>160</v>
      </c>
      <c r="K5588" s="432">
        <v>39.049999999999997</v>
      </c>
    </row>
    <row r="5589" spans="6:11">
      <c r="F5589" s="429" t="s">
        <v>14239</v>
      </c>
      <c r="G5589" s="430">
        <v>89812</v>
      </c>
      <c r="H5589" s="431" t="s">
        <v>2569</v>
      </c>
      <c r="I5589" s="430" t="s">
        <v>160</v>
      </c>
      <c r="K5589" s="432">
        <v>78.2</v>
      </c>
    </row>
    <row r="5590" spans="6:11">
      <c r="F5590" s="429" t="s">
        <v>14239</v>
      </c>
      <c r="G5590" s="430">
        <v>89750</v>
      </c>
      <c r="H5590" s="431" t="s">
        <v>2532</v>
      </c>
      <c r="I5590" s="430" t="s">
        <v>160</v>
      </c>
      <c r="K5590" s="432">
        <v>77.12</v>
      </c>
    </row>
    <row r="5591" spans="6:11">
      <c r="F5591" s="429" t="s">
        <v>14239</v>
      </c>
      <c r="G5591" s="430">
        <v>89853</v>
      </c>
      <c r="H5591" s="431" t="s">
        <v>2586</v>
      </c>
      <c r="I5591" s="430" t="s">
        <v>160</v>
      </c>
      <c r="K5591" s="432">
        <v>80.819999999999993</v>
      </c>
    </row>
    <row r="5592" spans="6:11">
      <c r="F5592" s="429" t="s">
        <v>14239</v>
      </c>
      <c r="G5592" s="430">
        <v>89730</v>
      </c>
      <c r="H5592" s="431" t="s">
        <v>2520</v>
      </c>
      <c r="I5592" s="430" t="s">
        <v>160</v>
      </c>
      <c r="K5592" s="432">
        <v>14.02</v>
      </c>
    </row>
    <row r="5593" spans="6:11">
      <c r="F5593" s="429" t="s">
        <v>14239</v>
      </c>
      <c r="G5593" s="430">
        <v>89804</v>
      </c>
      <c r="H5593" s="431" t="s">
        <v>2561</v>
      </c>
      <c r="I5593" s="430" t="s">
        <v>160</v>
      </c>
      <c r="K5593" s="432">
        <v>20.43</v>
      </c>
    </row>
    <row r="5594" spans="6:11">
      <c r="F5594" s="429" t="s">
        <v>14239</v>
      </c>
      <c r="G5594" s="430">
        <v>89735</v>
      </c>
      <c r="H5594" s="431" t="s">
        <v>2524</v>
      </c>
      <c r="I5594" s="430" t="s">
        <v>160</v>
      </c>
      <c r="K5594" s="432">
        <v>24.97</v>
      </c>
    </row>
    <row r="5595" spans="6:11">
      <c r="F5595" s="429" t="s">
        <v>14239</v>
      </c>
      <c r="G5595" s="430">
        <v>89808</v>
      </c>
      <c r="H5595" s="431" t="s">
        <v>2565</v>
      </c>
      <c r="I5595" s="430" t="s">
        <v>160</v>
      </c>
      <c r="K5595" s="432">
        <v>58.18</v>
      </c>
    </row>
    <row r="5596" spans="6:11">
      <c r="F5596" s="429" t="s">
        <v>14239</v>
      </c>
      <c r="G5596" s="430">
        <v>89743</v>
      </c>
      <c r="H5596" s="431" t="s">
        <v>2528</v>
      </c>
      <c r="I5596" s="430" t="s">
        <v>160</v>
      </c>
      <c r="K5596" s="432">
        <v>59.9</v>
      </c>
    </row>
    <row r="5597" spans="6:11">
      <c r="F5597" s="429" t="s">
        <v>14239</v>
      </c>
      <c r="G5597" s="430">
        <v>89810</v>
      </c>
      <c r="H5597" s="431" t="s">
        <v>2567</v>
      </c>
      <c r="I5597" s="430" t="s">
        <v>160</v>
      </c>
      <c r="K5597" s="432">
        <v>28.31</v>
      </c>
    </row>
    <row r="5598" spans="6:11">
      <c r="F5598" s="429" t="s">
        <v>14239</v>
      </c>
      <c r="G5598" s="430">
        <v>89746</v>
      </c>
      <c r="H5598" s="431" t="s">
        <v>2530</v>
      </c>
      <c r="I5598" s="430" t="s">
        <v>160</v>
      </c>
      <c r="K5598" s="432">
        <v>27.23</v>
      </c>
    </row>
    <row r="5599" spans="6:11">
      <c r="F5599" s="429" t="s">
        <v>14239</v>
      </c>
      <c r="G5599" s="430">
        <v>89851</v>
      </c>
      <c r="H5599" s="431" t="s">
        <v>2584</v>
      </c>
      <c r="I5599" s="430" t="s">
        <v>160</v>
      </c>
      <c r="K5599" s="432">
        <v>30.93</v>
      </c>
    </row>
    <row r="5600" spans="6:11">
      <c r="F5600" s="429" t="s">
        <v>14239</v>
      </c>
      <c r="G5600" s="430">
        <v>89855</v>
      </c>
      <c r="H5600" s="431" t="s">
        <v>2588</v>
      </c>
      <c r="I5600" s="430" t="s">
        <v>160</v>
      </c>
      <c r="K5600" s="432">
        <v>110.53</v>
      </c>
    </row>
    <row r="5601" spans="6:11">
      <c r="F5601" s="429" t="s">
        <v>14239</v>
      </c>
      <c r="G5601" s="430">
        <v>89726</v>
      </c>
      <c r="H5601" s="431" t="s">
        <v>2518</v>
      </c>
      <c r="I5601" s="430" t="s">
        <v>160</v>
      </c>
      <c r="K5601" s="432">
        <v>9.36</v>
      </c>
    </row>
    <row r="5602" spans="6:11">
      <c r="F5602" s="429" t="s">
        <v>14239</v>
      </c>
      <c r="G5602" s="430">
        <v>89802</v>
      </c>
      <c r="H5602" s="431" t="s">
        <v>2559</v>
      </c>
      <c r="I5602" s="430" t="s">
        <v>160</v>
      </c>
      <c r="K5602" s="432">
        <v>10.39</v>
      </c>
    </row>
    <row r="5603" spans="6:11">
      <c r="F5603" s="429" t="s">
        <v>14239</v>
      </c>
      <c r="G5603" s="430">
        <v>89732</v>
      </c>
      <c r="H5603" s="431" t="s">
        <v>2522</v>
      </c>
      <c r="I5603" s="430" t="s">
        <v>160</v>
      </c>
      <c r="K5603" s="432">
        <v>14.93</v>
      </c>
    </row>
    <row r="5604" spans="6:11">
      <c r="F5604" s="429" t="s">
        <v>14239</v>
      </c>
      <c r="G5604" s="430">
        <v>89806</v>
      </c>
      <c r="H5604" s="431" t="s">
        <v>2563</v>
      </c>
      <c r="I5604" s="430" t="s">
        <v>160</v>
      </c>
      <c r="K5604" s="432">
        <v>21.02</v>
      </c>
    </row>
    <row r="5605" spans="6:11">
      <c r="F5605" s="429" t="s">
        <v>14239</v>
      </c>
      <c r="G5605" s="430">
        <v>89739</v>
      </c>
      <c r="H5605" s="431" t="s">
        <v>2526</v>
      </c>
      <c r="I5605" s="430" t="s">
        <v>160</v>
      </c>
      <c r="K5605" s="432">
        <v>22.74</v>
      </c>
    </row>
    <row r="5606" spans="6:11">
      <c r="F5606" s="429" t="s">
        <v>14239</v>
      </c>
      <c r="G5606" s="430">
        <v>89809</v>
      </c>
      <c r="H5606" s="431" t="s">
        <v>2566</v>
      </c>
      <c r="I5606" s="430" t="s">
        <v>160</v>
      </c>
      <c r="K5606" s="432">
        <v>27.46</v>
      </c>
    </row>
    <row r="5607" spans="6:11">
      <c r="F5607" s="429" t="s">
        <v>14239</v>
      </c>
      <c r="G5607" s="430">
        <v>89744</v>
      </c>
      <c r="H5607" s="431" t="s">
        <v>2529</v>
      </c>
      <c r="I5607" s="430" t="s">
        <v>160</v>
      </c>
      <c r="K5607" s="432">
        <v>26.38</v>
      </c>
    </row>
    <row r="5608" spans="6:11">
      <c r="F5608" s="429" t="s">
        <v>14239</v>
      </c>
      <c r="G5608" s="430">
        <v>89850</v>
      </c>
      <c r="H5608" s="431" t="s">
        <v>2583</v>
      </c>
      <c r="I5608" s="430" t="s">
        <v>160</v>
      </c>
      <c r="K5608" s="432">
        <v>30.08</v>
      </c>
    </row>
    <row r="5609" spans="6:11">
      <c r="F5609" s="429" t="s">
        <v>14239</v>
      </c>
      <c r="G5609" s="430">
        <v>89854</v>
      </c>
      <c r="H5609" s="431" t="s">
        <v>2587</v>
      </c>
      <c r="I5609" s="430" t="s">
        <v>160</v>
      </c>
      <c r="K5609" s="432">
        <v>105.25</v>
      </c>
    </row>
    <row r="5610" spans="6:11">
      <c r="F5610" s="429" t="s">
        <v>14239</v>
      </c>
      <c r="G5610" s="430">
        <v>89724</v>
      </c>
      <c r="H5610" s="431" t="s">
        <v>2517</v>
      </c>
      <c r="I5610" s="430" t="s">
        <v>160</v>
      </c>
      <c r="K5610" s="432">
        <v>9.1300000000000008</v>
      </c>
    </row>
    <row r="5611" spans="6:11">
      <c r="F5611" s="429" t="s">
        <v>14239</v>
      </c>
      <c r="G5611" s="430">
        <v>89801</v>
      </c>
      <c r="H5611" s="431" t="s">
        <v>2558</v>
      </c>
      <c r="I5611" s="430" t="s">
        <v>160</v>
      </c>
      <c r="K5611" s="432">
        <v>9.65</v>
      </c>
    </row>
    <row r="5612" spans="6:11">
      <c r="F5612" s="429" t="s">
        <v>14239</v>
      </c>
      <c r="G5612" s="430">
        <v>89731</v>
      </c>
      <c r="H5612" s="431" t="s">
        <v>2521</v>
      </c>
      <c r="I5612" s="430" t="s">
        <v>160</v>
      </c>
      <c r="K5612" s="432">
        <v>14.19</v>
      </c>
    </row>
    <row r="5613" spans="6:11">
      <c r="F5613" s="429" t="s">
        <v>14239</v>
      </c>
      <c r="G5613" s="430">
        <v>89805</v>
      </c>
      <c r="H5613" s="431" t="s">
        <v>2562</v>
      </c>
      <c r="I5613" s="430" t="s">
        <v>160</v>
      </c>
      <c r="K5613" s="432">
        <v>20.03</v>
      </c>
    </row>
    <row r="5614" spans="6:11">
      <c r="F5614" s="429" t="s">
        <v>14239</v>
      </c>
      <c r="G5614" s="430">
        <v>89737</v>
      </c>
      <c r="H5614" s="431" t="s">
        <v>2525</v>
      </c>
      <c r="I5614" s="430" t="s">
        <v>160</v>
      </c>
      <c r="K5614" s="432">
        <v>21.75</v>
      </c>
    </row>
    <row r="5615" spans="6:11">
      <c r="F5615" s="429" t="s">
        <v>14239</v>
      </c>
      <c r="G5615" s="430">
        <v>104355</v>
      </c>
      <c r="H5615" s="431" t="s">
        <v>3197</v>
      </c>
      <c r="I5615" s="430" t="s">
        <v>160</v>
      </c>
      <c r="K5615" s="432">
        <v>46.68</v>
      </c>
    </row>
    <row r="5616" spans="6:11">
      <c r="F5616" s="429" t="s">
        <v>14239</v>
      </c>
      <c r="G5616" s="430">
        <v>104347</v>
      </c>
      <c r="H5616" s="431" t="s">
        <v>3190</v>
      </c>
      <c r="I5616" s="430" t="s">
        <v>160</v>
      </c>
      <c r="K5616" s="432">
        <v>46.49</v>
      </c>
    </row>
    <row r="5617" spans="6:11">
      <c r="F5617" s="429" t="s">
        <v>14239</v>
      </c>
      <c r="G5617" s="430">
        <v>104353</v>
      </c>
      <c r="H5617" s="431" t="s">
        <v>3195</v>
      </c>
      <c r="I5617" s="430" t="s">
        <v>160</v>
      </c>
      <c r="K5617" s="432">
        <v>40.54</v>
      </c>
    </row>
    <row r="5618" spans="6:11">
      <c r="F5618" s="429" t="s">
        <v>14239</v>
      </c>
      <c r="G5618" s="430">
        <v>104345</v>
      </c>
      <c r="H5618" s="431" t="s">
        <v>3188</v>
      </c>
      <c r="I5618" s="430" t="s">
        <v>160</v>
      </c>
      <c r="K5618" s="432">
        <v>41.6</v>
      </c>
    </row>
    <row r="5619" spans="6:11">
      <c r="F5619" s="429" t="s">
        <v>14239</v>
      </c>
      <c r="G5619" s="430">
        <v>104350</v>
      </c>
      <c r="H5619" s="431" t="s">
        <v>3192</v>
      </c>
      <c r="I5619" s="430" t="s">
        <v>160</v>
      </c>
      <c r="K5619" s="432">
        <v>29.39</v>
      </c>
    </row>
    <row r="5620" spans="6:11">
      <c r="F5620" s="429" t="s">
        <v>14239</v>
      </c>
      <c r="G5620" s="430">
        <v>104343</v>
      </c>
      <c r="H5620" s="431" t="s">
        <v>3186</v>
      </c>
      <c r="I5620" s="430" t="s">
        <v>160</v>
      </c>
      <c r="K5620" s="432">
        <v>32.94</v>
      </c>
    </row>
    <row r="5621" spans="6:11">
      <c r="F5621" s="429" t="s">
        <v>14239</v>
      </c>
      <c r="G5621" s="430">
        <v>89834</v>
      </c>
      <c r="H5621" s="431" t="s">
        <v>2582</v>
      </c>
      <c r="I5621" s="430" t="s">
        <v>160</v>
      </c>
      <c r="K5621" s="432">
        <v>51.36</v>
      </c>
    </row>
    <row r="5622" spans="6:11">
      <c r="F5622" s="429" t="s">
        <v>14239</v>
      </c>
      <c r="G5622" s="430">
        <v>89797</v>
      </c>
      <c r="H5622" s="431" t="s">
        <v>2557</v>
      </c>
      <c r="I5622" s="430" t="s">
        <v>160</v>
      </c>
      <c r="K5622" s="432">
        <v>49.92</v>
      </c>
    </row>
    <row r="5623" spans="6:11">
      <c r="F5623" s="429" t="s">
        <v>14239</v>
      </c>
      <c r="G5623" s="430">
        <v>89861</v>
      </c>
      <c r="H5623" s="431" t="s">
        <v>2592</v>
      </c>
      <c r="I5623" s="430" t="s">
        <v>160</v>
      </c>
      <c r="K5623" s="432">
        <v>54.86</v>
      </c>
    </row>
    <row r="5624" spans="6:11">
      <c r="F5624" s="429" t="s">
        <v>14239</v>
      </c>
      <c r="G5624" s="430">
        <v>89783</v>
      </c>
      <c r="H5624" s="431" t="s">
        <v>2551</v>
      </c>
      <c r="I5624" s="430" t="s">
        <v>160</v>
      </c>
      <c r="K5624" s="432">
        <v>13.39</v>
      </c>
    </row>
    <row r="5625" spans="6:11">
      <c r="F5625" s="429" t="s">
        <v>14239</v>
      </c>
      <c r="G5625" s="430">
        <v>89827</v>
      </c>
      <c r="H5625" s="431" t="s">
        <v>2577</v>
      </c>
      <c r="I5625" s="430" t="s">
        <v>160</v>
      </c>
      <c r="K5625" s="432">
        <v>19.600000000000001</v>
      </c>
    </row>
    <row r="5626" spans="6:11">
      <c r="F5626" s="429" t="s">
        <v>14239</v>
      </c>
      <c r="G5626" s="430">
        <v>89785</v>
      </c>
      <c r="H5626" s="431" t="s">
        <v>2553</v>
      </c>
      <c r="I5626" s="430" t="s">
        <v>160</v>
      </c>
      <c r="K5626" s="432">
        <v>25.64</v>
      </c>
    </row>
    <row r="5627" spans="6:11">
      <c r="F5627" s="429" t="s">
        <v>14239</v>
      </c>
      <c r="G5627" s="430">
        <v>89830</v>
      </c>
      <c r="H5627" s="431" t="s">
        <v>2579</v>
      </c>
      <c r="I5627" s="430" t="s">
        <v>160</v>
      </c>
      <c r="K5627" s="432">
        <v>37.5</v>
      </c>
    </row>
    <row r="5628" spans="6:11">
      <c r="F5628" s="429" t="s">
        <v>14239</v>
      </c>
      <c r="G5628" s="430">
        <v>89795</v>
      </c>
      <c r="H5628" s="431" t="s">
        <v>2555</v>
      </c>
      <c r="I5628" s="430" t="s">
        <v>160</v>
      </c>
      <c r="K5628" s="432">
        <v>39.799999999999997</v>
      </c>
    </row>
    <row r="5629" spans="6:11">
      <c r="F5629" s="429" t="s">
        <v>14239</v>
      </c>
      <c r="G5629" s="430">
        <v>89823</v>
      </c>
      <c r="H5629" s="431" t="s">
        <v>2575</v>
      </c>
      <c r="I5629" s="430" t="s">
        <v>160</v>
      </c>
      <c r="K5629" s="432">
        <v>34.590000000000003</v>
      </c>
    </row>
    <row r="5630" spans="6:11">
      <c r="F5630" s="429" t="s">
        <v>14239</v>
      </c>
      <c r="G5630" s="430">
        <v>89779</v>
      </c>
      <c r="H5630" s="431" t="s">
        <v>2548</v>
      </c>
      <c r="I5630" s="430" t="s">
        <v>160</v>
      </c>
      <c r="K5630" s="432">
        <v>33.869999999999997</v>
      </c>
    </row>
    <row r="5631" spans="6:11">
      <c r="F5631" s="429" t="s">
        <v>14239</v>
      </c>
      <c r="G5631" s="430">
        <v>89857</v>
      </c>
      <c r="H5631" s="431" t="s">
        <v>2590</v>
      </c>
      <c r="I5631" s="430" t="s">
        <v>160</v>
      </c>
      <c r="K5631" s="432">
        <v>36.340000000000003</v>
      </c>
    </row>
    <row r="5632" spans="6:11">
      <c r="F5632" s="429" t="s">
        <v>14239</v>
      </c>
      <c r="G5632" s="430">
        <v>89814</v>
      </c>
      <c r="H5632" s="431" t="s">
        <v>2571</v>
      </c>
      <c r="I5632" s="430" t="s">
        <v>160</v>
      </c>
      <c r="K5632" s="432">
        <v>17.47</v>
      </c>
    </row>
    <row r="5633" spans="6:11">
      <c r="F5633" s="429" t="s">
        <v>14239</v>
      </c>
      <c r="G5633" s="430">
        <v>89754</v>
      </c>
      <c r="H5633" s="431" t="s">
        <v>2535</v>
      </c>
      <c r="I5633" s="430" t="s">
        <v>160</v>
      </c>
      <c r="K5633" s="432">
        <v>20.49</v>
      </c>
    </row>
    <row r="5634" spans="6:11">
      <c r="F5634" s="429" t="s">
        <v>14239</v>
      </c>
      <c r="G5634" s="430">
        <v>89819</v>
      </c>
      <c r="H5634" s="431" t="s">
        <v>2573</v>
      </c>
      <c r="I5634" s="430" t="s">
        <v>160</v>
      </c>
      <c r="K5634" s="432">
        <v>23.82</v>
      </c>
    </row>
    <row r="5635" spans="6:11">
      <c r="F5635" s="429" t="s">
        <v>14239</v>
      </c>
      <c r="G5635" s="430">
        <v>89776</v>
      </c>
      <c r="H5635" s="431" t="s">
        <v>2546</v>
      </c>
      <c r="I5635" s="430" t="s">
        <v>160</v>
      </c>
      <c r="K5635" s="432">
        <v>24.97</v>
      </c>
    </row>
    <row r="5636" spans="6:11">
      <c r="F5636" s="429" t="s">
        <v>14239</v>
      </c>
      <c r="G5636" s="430">
        <v>89821</v>
      </c>
      <c r="H5636" s="431" t="s">
        <v>2574</v>
      </c>
      <c r="I5636" s="430" t="s">
        <v>160</v>
      </c>
      <c r="K5636" s="432">
        <v>16.72</v>
      </c>
    </row>
    <row r="5637" spans="6:11">
      <c r="F5637" s="429" t="s">
        <v>14239</v>
      </c>
      <c r="G5637" s="430">
        <v>89778</v>
      </c>
      <c r="H5637" s="431" t="s">
        <v>2547</v>
      </c>
      <c r="I5637" s="430" t="s">
        <v>160</v>
      </c>
      <c r="K5637" s="432">
        <v>16</v>
      </c>
    </row>
    <row r="5638" spans="6:11">
      <c r="F5638" s="429" t="s">
        <v>14239</v>
      </c>
      <c r="G5638" s="430">
        <v>89856</v>
      </c>
      <c r="H5638" s="431" t="s">
        <v>2589</v>
      </c>
      <c r="I5638" s="430" t="s">
        <v>160</v>
      </c>
      <c r="K5638" s="432">
        <v>18.48</v>
      </c>
    </row>
    <row r="5639" spans="6:11">
      <c r="F5639" s="429" t="s">
        <v>14239</v>
      </c>
      <c r="G5639" s="430">
        <v>89752</v>
      </c>
      <c r="H5639" s="431" t="s">
        <v>2533</v>
      </c>
      <c r="I5639" s="430" t="s">
        <v>160</v>
      </c>
      <c r="K5639" s="432">
        <v>6.76</v>
      </c>
    </row>
    <row r="5640" spans="6:11">
      <c r="F5640" s="429" t="s">
        <v>14239</v>
      </c>
      <c r="G5640" s="430">
        <v>89813</v>
      </c>
      <c r="H5640" s="431" t="s">
        <v>2570</v>
      </c>
      <c r="I5640" s="430" t="s">
        <v>160</v>
      </c>
      <c r="K5640" s="432">
        <v>5.41</v>
      </c>
    </row>
    <row r="5641" spans="6:11">
      <c r="F5641" s="429" t="s">
        <v>14239</v>
      </c>
      <c r="G5641" s="430">
        <v>89753</v>
      </c>
      <c r="H5641" s="431" t="s">
        <v>2534</v>
      </c>
      <c r="I5641" s="430" t="s">
        <v>160</v>
      </c>
      <c r="K5641" s="432">
        <v>8.49</v>
      </c>
    </row>
    <row r="5642" spans="6:11">
      <c r="F5642" s="429" t="s">
        <v>14239</v>
      </c>
      <c r="G5642" s="430">
        <v>89817</v>
      </c>
      <c r="H5642" s="431" t="s">
        <v>2572</v>
      </c>
      <c r="I5642" s="430" t="s">
        <v>160</v>
      </c>
      <c r="K5642" s="432">
        <v>12.99</v>
      </c>
    </row>
    <row r="5643" spans="6:11">
      <c r="F5643" s="429" t="s">
        <v>14239</v>
      </c>
      <c r="G5643" s="430">
        <v>89774</v>
      </c>
      <c r="H5643" s="431" t="s">
        <v>2545</v>
      </c>
      <c r="I5643" s="430" t="s">
        <v>160</v>
      </c>
      <c r="K5643" s="432">
        <v>14.17</v>
      </c>
    </row>
    <row r="5644" spans="6:11">
      <c r="F5644" s="429" t="s">
        <v>14239</v>
      </c>
      <c r="G5644" s="430">
        <v>95693</v>
      </c>
      <c r="H5644" s="431" t="s">
        <v>2850</v>
      </c>
      <c r="I5644" s="430" t="s">
        <v>160</v>
      </c>
      <c r="K5644" s="432">
        <v>48.49</v>
      </c>
    </row>
    <row r="5645" spans="6:11">
      <c r="F5645" s="429" t="s">
        <v>14239</v>
      </c>
      <c r="G5645" s="430">
        <v>89833</v>
      </c>
      <c r="H5645" s="431" t="s">
        <v>2581</v>
      </c>
      <c r="I5645" s="430" t="s">
        <v>160</v>
      </c>
      <c r="K5645" s="432">
        <v>43.21</v>
      </c>
    </row>
    <row r="5646" spans="6:11">
      <c r="F5646" s="429" t="s">
        <v>14239</v>
      </c>
      <c r="G5646" s="430">
        <v>89796</v>
      </c>
      <c r="H5646" s="431" t="s">
        <v>2556</v>
      </c>
      <c r="I5646" s="430" t="s">
        <v>160</v>
      </c>
      <c r="K5646" s="432">
        <v>41.77</v>
      </c>
    </row>
    <row r="5647" spans="6:11">
      <c r="F5647" s="429" t="s">
        <v>14239</v>
      </c>
      <c r="G5647" s="430">
        <v>89860</v>
      </c>
      <c r="H5647" s="431" t="s">
        <v>2591</v>
      </c>
      <c r="I5647" s="430" t="s">
        <v>160</v>
      </c>
      <c r="K5647" s="432">
        <v>46.71</v>
      </c>
    </row>
    <row r="5648" spans="6:11">
      <c r="F5648" s="429" t="s">
        <v>14239</v>
      </c>
      <c r="G5648" s="430">
        <v>89782</v>
      </c>
      <c r="H5648" s="431" t="s">
        <v>2550</v>
      </c>
      <c r="I5648" s="430" t="s">
        <v>160</v>
      </c>
      <c r="K5648" s="432">
        <v>13.28</v>
      </c>
    </row>
    <row r="5649" spans="6:11">
      <c r="F5649" s="429" t="s">
        <v>14239</v>
      </c>
      <c r="G5649" s="430">
        <v>89825</v>
      </c>
      <c r="H5649" s="431" t="s">
        <v>2576</v>
      </c>
      <c r="I5649" s="430" t="s">
        <v>160</v>
      </c>
      <c r="K5649" s="432">
        <v>17.22</v>
      </c>
    </row>
    <row r="5650" spans="6:11">
      <c r="F5650" s="429" t="s">
        <v>14239</v>
      </c>
      <c r="G5650" s="430">
        <v>89784</v>
      </c>
      <c r="H5650" s="431" t="s">
        <v>2552</v>
      </c>
      <c r="I5650" s="430" t="s">
        <v>160</v>
      </c>
      <c r="K5650" s="432">
        <v>23.26</v>
      </c>
    </row>
    <row r="5651" spans="6:11">
      <c r="F5651" s="429" t="s">
        <v>14239</v>
      </c>
      <c r="G5651" s="430">
        <v>89829</v>
      </c>
      <c r="H5651" s="431" t="s">
        <v>2578</v>
      </c>
      <c r="I5651" s="430" t="s">
        <v>160</v>
      </c>
      <c r="K5651" s="432">
        <v>35.4</v>
      </c>
    </row>
    <row r="5652" spans="6:11">
      <c r="F5652" s="429" t="s">
        <v>14239</v>
      </c>
      <c r="G5652" s="430">
        <v>89786</v>
      </c>
      <c r="H5652" s="431" t="s">
        <v>2554</v>
      </c>
      <c r="I5652" s="430" t="s">
        <v>160</v>
      </c>
      <c r="K5652" s="432">
        <v>37.700000000000003</v>
      </c>
    </row>
    <row r="5653" spans="6:11">
      <c r="F5653" s="429" t="s">
        <v>14239</v>
      </c>
      <c r="G5653" s="430">
        <v>104352</v>
      </c>
      <c r="H5653" s="431" t="s">
        <v>3194</v>
      </c>
      <c r="I5653" s="430" t="s">
        <v>160</v>
      </c>
      <c r="K5653" s="432">
        <v>38.43</v>
      </c>
    </row>
    <row r="5654" spans="6:11">
      <c r="F5654" s="429" t="s">
        <v>14239</v>
      </c>
      <c r="G5654" s="430">
        <v>104344</v>
      </c>
      <c r="H5654" s="431" t="s">
        <v>3187</v>
      </c>
      <c r="I5654" s="430" t="s">
        <v>160</v>
      </c>
      <c r="K5654" s="432">
        <v>39.49</v>
      </c>
    </row>
    <row r="5655" spans="6:11">
      <c r="F5655" s="429" t="s">
        <v>14239</v>
      </c>
      <c r="G5655" s="430">
        <v>104354</v>
      </c>
      <c r="H5655" s="431" t="s">
        <v>3196</v>
      </c>
      <c r="I5655" s="430" t="s">
        <v>160</v>
      </c>
      <c r="K5655" s="432">
        <v>43.97</v>
      </c>
    </row>
    <row r="5656" spans="6:11">
      <c r="F5656" s="429" t="s">
        <v>14239</v>
      </c>
      <c r="G5656" s="430">
        <v>104346</v>
      </c>
      <c r="H5656" s="431" t="s">
        <v>3189</v>
      </c>
      <c r="I5656" s="430" t="s">
        <v>160</v>
      </c>
      <c r="K5656" s="432">
        <v>43.78</v>
      </c>
    </row>
    <row r="5657" spans="6:11">
      <c r="F5657" s="429" t="s">
        <v>14239</v>
      </c>
      <c r="G5657" s="430">
        <v>104356</v>
      </c>
      <c r="H5657" s="431" t="s">
        <v>3198</v>
      </c>
      <c r="I5657" s="430" t="s">
        <v>160</v>
      </c>
      <c r="K5657" s="432">
        <v>29.16</v>
      </c>
    </row>
    <row r="5658" spans="6:11">
      <c r="F5658" s="429" t="s">
        <v>14239</v>
      </c>
      <c r="G5658" s="430">
        <v>104348</v>
      </c>
      <c r="H5658" s="431" t="s">
        <v>3191</v>
      </c>
      <c r="I5658" s="430" t="s">
        <v>160</v>
      </c>
      <c r="K5658" s="432">
        <v>10.81</v>
      </c>
    </row>
    <row r="5659" spans="6:11">
      <c r="F5659" s="429" t="s">
        <v>14239</v>
      </c>
      <c r="G5659" s="430">
        <v>104351</v>
      </c>
      <c r="H5659" s="431" t="s">
        <v>3193</v>
      </c>
      <c r="I5659" s="430" t="s">
        <v>160</v>
      </c>
      <c r="K5659" s="432">
        <v>22.16</v>
      </c>
    </row>
    <row r="5660" spans="6:11">
      <c r="F5660" s="429" t="s">
        <v>14239</v>
      </c>
      <c r="G5660" s="430">
        <v>89800</v>
      </c>
      <c r="H5660" s="431" t="s">
        <v>2204</v>
      </c>
      <c r="I5660" s="430" t="s">
        <v>146</v>
      </c>
      <c r="K5660" s="432">
        <v>27.48</v>
      </c>
    </row>
    <row r="5661" spans="6:11">
      <c r="F5661" s="429" t="s">
        <v>14239</v>
      </c>
      <c r="G5661" s="430">
        <v>89714</v>
      </c>
      <c r="H5661" s="431" t="s">
        <v>2199</v>
      </c>
      <c r="I5661" s="430" t="s">
        <v>146</v>
      </c>
      <c r="K5661" s="432">
        <v>35.42</v>
      </c>
    </row>
    <row r="5662" spans="6:11">
      <c r="F5662" s="429" t="s">
        <v>14239</v>
      </c>
      <c r="G5662" s="430">
        <v>89848</v>
      </c>
      <c r="H5662" s="431" t="s">
        <v>2205</v>
      </c>
      <c r="I5662" s="430" t="s">
        <v>146</v>
      </c>
      <c r="K5662" s="432">
        <v>26.44</v>
      </c>
    </row>
    <row r="5663" spans="6:11">
      <c r="F5663" s="429" t="s">
        <v>14239</v>
      </c>
      <c r="G5663" s="430">
        <v>89849</v>
      </c>
      <c r="H5663" s="431" t="s">
        <v>2206</v>
      </c>
      <c r="I5663" s="430" t="s">
        <v>146</v>
      </c>
      <c r="K5663" s="432">
        <v>55.36</v>
      </c>
    </row>
    <row r="5664" spans="6:11">
      <c r="F5664" s="429" t="s">
        <v>14239</v>
      </c>
      <c r="G5664" s="430">
        <v>89711</v>
      </c>
      <c r="H5664" s="431" t="s">
        <v>2196</v>
      </c>
      <c r="I5664" s="430" t="s">
        <v>146</v>
      </c>
      <c r="K5664" s="432">
        <v>19.79</v>
      </c>
    </row>
    <row r="5665" spans="6:11">
      <c r="F5665" s="429" t="s">
        <v>14239</v>
      </c>
      <c r="G5665" s="430">
        <v>89798</v>
      </c>
      <c r="H5665" s="431" t="s">
        <v>2202</v>
      </c>
      <c r="I5665" s="430" t="s">
        <v>146</v>
      </c>
      <c r="K5665" s="432">
        <v>13.36</v>
      </c>
    </row>
    <row r="5666" spans="6:11">
      <c r="F5666" s="429" t="s">
        <v>14239</v>
      </c>
      <c r="G5666" s="430">
        <v>89712</v>
      </c>
      <c r="H5666" s="431" t="s">
        <v>2197</v>
      </c>
      <c r="I5666" s="430" t="s">
        <v>146</v>
      </c>
      <c r="K5666" s="432">
        <v>25.44</v>
      </c>
    </row>
    <row r="5667" spans="6:11">
      <c r="F5667" s="429" t="s">
        <v>14239</v>
      </c>
      <c r="G5667" s="430">
        <v>89799</v>
      </c>
      <c r="H5667" s="431" t="s">
        <v>2203</v>
      </c>
      <c r="I5667" s="430" t="s">
        <v>146</v>
      </c>
      <c r="K5667" s="432">
        <v>21.77</v>
      </c>
    </row>
    <row r="5668" spans="6:11">
      <c r="F5668" s="429" t="s">
        <v>14239</v>
      </c>
      <c r="G5668" s="430">
        <v>89713</v>
      </c>
      <c r="H5668" s="431" t="s">
        <v>2198</v>
      </c>
      <c r="I5668" s="430" t="s">
        <v>146</v>
      </c>
      <c r="K5668" s="432">
        <v>31.79</v>
      </c>
    </row>
    <row r="5669" spans="6:11">
      <c r="F5669" s="429" t="s">
        <v>14239</v>
      </c>
      <c r="G5669" s="430">
        <v>89376</v>
      </c>
      <c r="H5669" s="431" t="s">
        <v>14240</v>
      </c>
      <c r="I5669" s="430" t="s">
        <v>160</v>
      </c>
      <c r="K5669" s="432">
        <v>5.0199999999999996</v>
      </c>
    </row>
    <row r="5670" spans="6:11">
      <c r="F5670" s="429" t="s">
        <v>14239</v>
      </c>
      <c r="G5670" s="430">
        <v>89429</v>
      </c>
      <c r="H5670" s="431" t="s">
        <v>14241</v>
      </c>
      <c r="I5670" s="430" t="s">
        <v>160</v>
      </c>
      <c r="K5670" s="432">
        <v>5.4</v>
      </c>
    </row>
    <row r="5671" spans="6:11">
      <c r="F5671" s="429" t="s">
        <v>14239</v>
      </c>
      <c r="G5671" s="430">
        <v>89383</v>
      </c>
      <c r="H5671" s="431" t="s">
        <v>14242</v>
      </c>
      <c r="I5671" s="430" t="s">
        <v>160</v>
      </c>
      <c r="K5671" s="432">
        <v>5.84</v>
      </c>
    </row>
    <row r="5672" spans="6:11">
      <c r="F5672" s="429" t="s">
        <v>14239</v>
      </c>
      <c r="G5672" s="430">
        <v>89553</v>
      </c>
      <c r="H5672" s="431" t="s">
        <v>14243</v>
      </c>
      <c r="I5672" s="430" t="s">
        <v>160</v>
      </c>
      <c r="K5672" s="432">
        <v>5.19</v>
      </c>
    </row>
    <row r="5673" spans="6:11">
      <c r="F5673" s="429" t="s">
        <v>14239</v>
      </c>
      <c r="G5673" s="430">
        <v>89436</v>
      </c>
      <c r="H5673" s="431" t="s">
        <v>14244</v>
      </c>
      <c r="I5673" s="430" t="s">
        <v>160</v>
      </c>
      <c r="K5673" s="432">
        <v>7.28</v>
      </c>
    </row>
    <row r="5674" spans="6:11">
      <c r="F5674" s="429" t="s">
        <v>14239</v>
      </c>
      <c r="G5674" s="430">
        <v>89391</v>
      </c>
      <c r="H5674" s="431" t="s">
        <v>14245</v>
      </c>
      <c r="I5674" s="430" t="s">
        <v>160</v>
      </c>
      <c r="K5674" s="432">
        <v>7.8</v>
      </c>
    </row>
    <row r="5675" spans="6:11">
      <c r="F5675" s="429" t="s">
        <v>14239</v>
      </c>
      <c r="G5675" s="430">
        <v>103994</v>
      </c>
      <c r="H5675" s="431" t="s">
        <v>6808</v>
      </c>
      <c r="I5675" s="430" t="s">
        <v>160</v>
      </c>
      <c r="K5675" s="432">
        <v>13.14</v>
      </c>
    </row>
    <row r="5676" spans="6:11">
      <c r="F5676" s="429" t="s">
        <v>14239</v>
      </c>
      <c r="G5676" s="430">
        <v>89570</v>
      </c>
      <c r="H5676" s="431" t="s">
        <v>14246</v>
      </c>
      <c r="I5676" s="430" t="s">
        <v>160</v>
      </c>
      <c r="K5676" s="432">
        <v>10.76</v>
      </c>
    </row>
    <row r="5677" spans="6:11">
      <c r="F5677" s="429" t="s">
        <v>14239</v>
      </c>
      <c r="G5677" s="430">
        <v>103992</v>
      </c>
      <c r="H5677" s="431" t="s">
        <v>6807</v>
      </c>
      <c r="I5677" s="430" t="s">
        <v>160</v>
      </c>
      <c r="K5677" s="432">
        <v>10.45</v>
      </c>
    </row>
    <row r="5678" spans="6:11">
      <c r="F5678" s="429" t="s">
        <v>14239</v>
      </c>
      <c r="G5678" s="430">
        <v>89572</v>
      </c>
      <c r="H5678" s="431" t="s">
        <v>14247</v>
      </c>
      <c r="I5678" s="430" t="s">
        <v>160</v>
      </c>
      <c r="K5678" s="432">
        <v>8</v>
      </c>
    </row>
    <row r="5679" spans="6:11">
      <c r="F5679" s="429" t="s">
        <v>14239</v>
      </c>
      <c r="G5679" s="430">
        <v>104001</v>
      </c>
      <c r="H5679" s="431" t="s">
        <v>6810</v>
      </c>
      <c r="I5679" s="430" t="s">
        <v>160</v>
      </c>
      <c r="K5679" s="432">
        <v>12.47</v>
      </c>
    </row>
    <row r="5680" spans="6:11">
      <c r="F5680" s="429" t="s">
        <v>14239</v>
      </c>
      <c r="G5680" s="430">
        <v>89596</v>
      </c>
      <c r="H5680" s="431" t="s">
        <v>14248</v>
      </c>
      <c r="I5680" s="430" t="s">
        <v>160</v>
      </c>
      <c r="K5680" s="432">
        <v>9.6</v>
      </c>
    </row>
    <row r="5681" spans="6:11">
      <c r="F5681" s="429" t="s">
        <v>14239</v>
      </c>
      <c r="G5681" s="430">
        <v>104002</v>
      </c>
      <c r="H5681" s="431" t="s">
        <v>6811</v>
      </c>
      <c r="I5681" s="430" t="s">
        <v>160</v>
      </c>
      <c r="K5681" s="432">
        <v>16.32</v>
      </c>
    </row>
    <row r="5682" spans="6:11">
      <c r="F5682" s="429" t="s">
        <v>14287</v>
      </c>
      <c r="G5682" s="430">
        <v>89595</v>
      </c>
      <c r="H5682" s="431" t="s">
        <v>14249</v>
      </c>
      <c r="I5682" s="430" t="s">
        <v>160</v>
      </c>
      <c r="K5682" s="432">
        <v>13.68</v>
      </c>
    </row>
    <row r="5683" spans="6:11">
      <c r="F5683" s="429" t="s">
        <v>14287</v>
      </c>
      <c r="G5683" s="430">
        <v>89610</v>
      </c>
      <c r="H5683" s="431" t="s">
        <v>14250</v>
      </c>
      <c r="I5683" s="430" t="s">
        <v>160</v>
      </c>
      <c r="K5683" s="432">
        <v>18.39</v>
      </c>
    </row>
    <row r="5684" spans="6:11">
      <c r="F5684" s="429" t="s">
        <v>14287</v>
      </c>
      <c r="G5684" s="430">
        <v>89613</v>
      </c>
      <c r="H5684" s="431" t="s">
        <v>6643</v>
      </c>
      <c r="I5684" s="430" t="s">
        <v>160</v>
      </c>
      <c r="K5684" s="432">
        <v>29.04</v>
      </c>
    </row>
    <row r="5685" spans="6:11">
      <c r="F5685" s="429" t="s">
        <v>14287</v>
      </c>
      <c r="G5685" s="430">
        <v>89616</v>
      </c>
      <c r="H5685" s="431" t="s">
        <v>14251</v>
      </c>
      <c r="I5685" s="430" t="s">
        <v>160</v>
      </c>
      <c r="K5685" s="432">
        <v>38.9</v>
      </c>
    </row>
    <row r="5686" spans="6:11">
      <c r="F5686" s="429" t="s">
        <v>14287</v>
      </c>
      <c r="G5686" s="430">
        <v>103952</v>
      </c>
      <c r="H5686" s="431" t="s">
        <v>3106</v>
      </c>
      <c r="I5686" s="430" t="s">
        <v>160</v>
      </c>
      <c r="K5686" s="432">
        <v>5.08</v>
      </c>
    </row>
    <row r="5687" spans="6:11">
      <c r="F5687" s="429" t="s">
        <v>14287</v>
      </c>
      <c r="G5687" s="430">
        <v>103947</v>
      </c>
      <c r="H5687" s="431" t="s">
        <v>3101</v>
      </c>
      <c r="I5687" s="430" t="s">
        <v>160</v>
      </c>
      <c r="K5687" s="432">
        <v>5.52</v>
      </c>
    </row>
    <row r="5688" spans="6:11">
      <c r="F5688" s="429" t="s">
        <v>14287</v>
      </c>
      <c r="G5688" s="430">
        <v>103957</v>
      </c>
      <c r="H5688" s="431" t="s">
        <v>3111</v>
      </c>
      <c r="I5688" s="430" t="s">
        <v>160</v>
      </c>
      <c r="K5688" s="432">
        <v>4.3099999999999996</v>
      </c>
    </row>
    <row r="5689" spans="6:11">
      <c r="F5689" s="429" t="s">
        <v>14287</v>
      </c>
      <c r="G5689" s="430">
        <v>103953</v>
      </c>
      <c r="H5689" s="431" t="s">
        <v>3107</v>
      </c>
      <c r="I5689" s="430" t="s">
        <v>160</v>
      </c>
      <c r="K5689" s="432">
        <v>6.4</v>
      </c>
    </row>
    <row r="5690" spans="6:11">
      <c r="F5690" s="429" t="s">
        <v>14287</v>
      </c>
      <c r="G5690" s="430">
        <v>103948</v>
      </c>
      <c r="H5690" s="431" t="s">
        <v>3102</v>
      </c>
      <c r="I5690" s="430" t="s">
        <v>160</v>
      </c>
      <c r="K5690" s="432">
        <v>6.92</v>
      </c>
    </row>
    <row r="5691" spans="6:11">
      <c r="F5691" s="429" t="s">
        <v>14287</v>
      </c>
      <c r="G5691" s="430">
        <v>103958</v>
      </c>
      <c r="H5691" s="431" t="s">
        <v>3112</v>
      </c>
      <c r="I5691" s="430" t="s">
        <v>160</v>
      </c>
      <c r="K5691" s="432">
        <v>9.07</v>
      </c>
    </row>
    <row r="5692" spans="6:11">
      <c r="F5692" s="429" t="s">
        <v>14287</v>
      </c>
      <c r="G5692" s="430">
        <v>104009</v>
      </c>
      <c r="H5692" s="431" t="s">
        <v>3144</v>
      </c>
      <c r="I5692" s="430" t="s">
        <v>160</v>
      </c>
      <c r="K5692" s="432">
        <v>11.89</v>
      </c>
    </row>
    <row r="5693" spans="6:11">
      <c r="F5693" s="429" t="s">
        <v>14287</v>
      </c>
      <c r="G5693" s="430">
        <v>103959</v>
      </c>
      <c r="H5693" s="431" t="s">
        <v>3113</v>
      </c>
      <c r="I5693" s="430" t="s">
        <v>160</v>
      </c>
      <c r="K5693" s="432">
        <v>13.81</v>
      </c>
    </row>
    <row r="5694" spans="6:11">
      <c r="F5694" s="429" t="s">
        <v>14287</v>
      </c>
      <c r="G5694" s="430">
        <v>103962</v>
      </c>
      <c r="H5694" s="431" t="s">
        <v>3114</v>
      </c>
      <c r="I5694" s="430" t="s">
        <v>160</v>
      </c>
      <c r="K5694" s="432">
        <v>5.94</v>
      </c>
    </row>
    <row r="5695" spans="6:11">
      <c r="F5695" s="429" t="s">
        <v>14287</v>
      </c>
      <c r="G5695" s="430">
        <v>103954</v>
      </c>
      <c r="H5695" s="431" t="s">
        <v>3108</v>
      </c>
      <c r="I5695" s="430" t="s">
        <v>160</v>
      </c>
      <c r="K5695" s="432">
        <v>7.96</v>
      </c>
    </row>
    <row r="5696" spans="6:11">
      <c r="F5696" s="429" t="s">
        <v>14287</v>
      </c>
      <c r="G5696" s="430">
        <v>103949</v>
      </c>
      <c r="H5696" s="431" t="s">
        <v>3103</v>
      </c>
      <c r="I5696" s="430" t="s">
        <v>160</v>
      </c>
      <c r="K5696" s="432">
        <v>8.4499999999999993</v>
      </c>
    </row>
    <row r="5697" spans="6:11">
      <c r="F5697" s="429" t="s">
        <v>14287</v>
      </c>
      <c r="G5697" s="430">
        <v>103964</v>
      </c>
      <c r="H5697" s="431" t="s">
        <v>3115</v>
      </c>
      <c r="I5697" s="430" t="s">
        <v>160</v>
      </c>
      <c r="K5697" s="432">
        <v>7.55</v>
      </c>
    </row>
    <row r="5698" spans="6:11">
      <c r="F5698" s="429" t="s">
        <v>14287</v>
      </c>
      <c r="G5698" s="430">
        <v>104014</v>
      </c>
      <c r="H5698" s="431" t="s">
        <v>3147</v>
      </c>
      <c r="I5698" s="430" t="s">
        <v>160</v>
      </c>
      <c r="K5698" s="432">
        <v>9.82</v>
      </c>
    </row>
    <row r="5699" spans="6:11">
      <c r="F5699" s="429" t="s">
        <v>14287</v>
      </c>
      <c r="G5699" s="430">
        <v>103966</v>
      </c>
      <c r="H5699" s="431" t="s">
        <v>3116</v>
      </c>
      <c r="I5699" s="430" t="s">
        <v>160</v>
      </c>
      <c r="K5699" s="432">
        <v>8.89</v>
      </c>
    </row>
    <row r="5700" spans="6:11">
      <c r="F5700" s="429" t="s">
        <v>14287</v>
      </c>
      <c r="G5700" s="430">
        <v>103999</v>
      </c>
      <c r="H5700" s="431" t="s">
        <v>3138</v>
      </c>
      <c r="I5700" s="430" t="s">
        <v>160</v>
      </c>
      <c r="K5700" s="432">
        <v>11.39</v>
      </c>
    </row>
    <row r="5701" spans="6:11">
      <c r="F5701" s="429" t="s">
        <v>14287</v>
      </c>
      <c r="G5701" s="430">
        <v>103967</v>
      </c>
      <c r="H5701" s="431" t="s">
        <v>14252</v>
      </c>
      <c r="I5701" s="430" t="s">
        <v>160</v>
      </c>
      <c r="K5701" s="432">
        <v>10.83</v>
      </c>
    </row>
    <row r="5702" spans="6:11">
      <c r="F5702" s="429" t="s">
        <v>14287</v>
      </c>
      <c r="G5702" s="430">
        <v>104003</v>
      </c>
      <c r="H5702" s="431" t="s">
        <v>14253</v>
      </c>
      <c r="I5702" s="430" t="s">
        <v>160</v>
      </c>
      <c r="K5702" s="432">
        <v>13.47</v>
      </c>
    </row>
    <row r="5703" spans="6:11">
      <c r="F5703" s="429" t="s">
        <v>14287</v>
      </c>
      <c r="G5703" s="430">
        <v>103968</v>
      </c>
      <c r="H5703" s="431" t="s">
        <v>3117</v>
      </c>
      <c r="I5703" s="430" t="s">
        <v>160</v>
      </c>
      <c r="K5703" s="432">
        <v>15.83</v>
      </c>
    </row>
    <row r="5704" spans="6:11">
      <c r="F5704" s="429" t="s">
        <v>14287</v>
      </c>
      <c r="G5704" s="430">
        <v>103969</v>
      </c>
      <c r="H5704" s="431" t="s">
        <v>3118</v>
      </c>
      <c r="I5704" s="430" t="s">
        <v>160</v>
      </c>
      <c r="K5704" s="432">
        <v>18.829999999999998</v>
      </c>
    </row>
    <row r="5705" spans="6:11">
      <c r="F5705" s="429" t="s">
        <v>14287</v>
      </c>
      <c r="G5705" s="430">
        <v>103971</v>
      </c>
      <c r="H5705" s="431" t="s">
        <v>3119</v>
      </c>
      <c r="I5705" s="430" t="s">
        <v>160</v>
      </c>
      <c r="K5705" s="432">
        <v>24</v>
      </c>
    </row>
    <row r="5706" spans="6:11">
      <c r="F5706" s="429" t="s">
        <v>14287</v>
      </c>
      <c r="G5706" s="430">
        <v>103972</v>
      </c>
      <c r="H5706" s="431" t="s">
        <v>3120</v>
      </c>
      <c r="I5706" s="430" t="s">
        <v>160</v>
      </c>
      <c r="K5706" s="432">
        <v>27.74</v>
      </c>
    </row>
    <row r="5707" spans="6:11">
      <c r="F5707" s="429" t="s">
        <v>14287</v>
      </c>
      <c r="G5707" s="430">
        <v>103993</v>
      </c>
      <c r="H5707" s="431" t="s">
        <v>3134</v>
      </c>
      <c r="I5707" s="430" t="s">
        <v>160</v>
      </c>
      <c r="K5707" s="432">
        <v>8.76</v>
      </c>
    </row>
    <row r="5708" spans="6:11">
      <c r="F5708" s="429" t="s">
        <v>14287</v>
      </c>
      <c r="G5708" s="430">
        <v>89407</v>
      </c>
      <c r="H5708" s="431" t="s">
        <v>2359</v>
      </c>
      <c r="I5708" s="430" t="s">
        <v>160</v>
      </c>
      <c r="K5708" s="432">
        <v>8.07</v>
      </c>
    </row>
    <row r="5709" spans="6:11">
      <c r="F5709" s="429" t="s">
        <v>14287</v>
      </c>
      <c r="G5709" s="430">
        <v>89361</v>
      </c>
      <c r="H5709" s="431" t="s">
        <v>2330</v>
      </c>
      <c r="I5709" s="430" t="s">
        <v>160</v>
      </c>
      <c r="K5709" s="432">
        <v>8.68</v>
      </c>
    </row>
    <row r="5710" spans="6:11">
      <c r="F5710" s="429" t="s">
        <v>14287</v>
      </c>
      <c r="G5710" s="430">
        <v>89490</v>
      </c>
      <c r="H5710" s="431" t="s">
        <v>2387</v>
      </c>
      <c r="I5710" s="430" t="s">
        <v>160</v>
      </c>
      <c r="K5710" s="432">
        <v>6.52</v>
      </c>
    </row>
    <row r="5711" spans="6:11">
      <c r="F5711" s="429" t="s">
        <v>14287</v>
      </c>
      <c r="G5711" s="430">
        <v>89411</v>
      </c>
      <c r="H5711" s="431" t="s">
        <v>2363</v>
      </c>
      <c r="I5711" s="430" t="s">
        <v>160</v>
      </c>
      <c r="K5711" s="432">
        <v>9.42</v>
      </c>
    </row>
    <row r="5712" spans="6:11">
      <c r="F5712" s="429" t="s">
        <v>14287</v>
      </c>
      <c r="G5712" s="430">
        <v>89365</v>
      </c>
      <c r="H5712" s="431" t="s">
        <v>2334</v>
      </c>
      <c r="I5712" s="430" t="s">
        <v>160</v>
      </c>
      <c r="K5712" s="432">
        <v>10.14</v>
      </c>
    </row>
    <row r="5713" spans="6:11">
      <c r="F5713" s="429" t="s">
        <v>14287</v>
      </c>
      <c r="G5713" s="430">
        <v>89496</v>
      </c>
      <c r="H5713" s="431" t="s">
        <v>2391</v>
      </c>
      <c r="I5713" s="430" t="s">
        <v>160</v>
      </c>
      <c r="K5713" s="432">
        <v>9.6300000000000008</v>
      </c>
    </row>
    <row r="5714" spans="6:11">
      <c r="F5714" s="429" t="s">
        <v>14287</v>
      </c>
      <c r="G5714" s="430">
        <v>89416</v>
      </c>
      <c r="H5714" s="431" t="s">
        <v>2367</v>
      </c>
      <c r="I5714" s="430" t="s">
        <v>160</v>
      </c>
      <c r="K5714" s="432">
        <v>13</v>
      </c>
    </row>
    <row r="5715" spans="6:11">
      <c r="F5715" s="429" t="s">
        <v>14287</v>
      </c>
      <c r="G5715" s="430">
        <v>89370</v>
      </c>
      <c r="H5715" s="431" t="s">
        <v>2338</v>
      </c>
      <c r="I5715" s="430" t="s">
        <v>160</v>
      </c>
      <c r="K5715" s="432">
        <v>13.85</v>
      </c>
    </row>
    <row r="5716" spans="6:11">
      <c r="F5716" s="429" t="s">
        <v>14287</v>
      </c>
      <c r="G5716" s="430">
        <v>89500</v>
      </c>
      <c r="H5716" s="431" t="s">
        <v>2395</v>
      </c>
      <c r="I5716" s="430" t="s">
        <v>160</v>
      </c>
      <c r="K5716" s="432">
        <v>11.77</v>
      </c>
    </row>
    <row r="5717" spans="6:11">
      <c r="F5717" s="429" t="s">
        <v>14287</v>
      </c>
      <c r="G5717" s="430">
        <v>103983</v>
      </c>
      <c r="H5717" s="431" t="s">
        <v>3127</v>
      </c>
      <c r="I5717" s="430" t="s">
        <v>160</v>
      </c>
      <c r="K5717" s="432">
        <v>15.63</v>
      </c>
    </row>
    <row r="5718" spans="6:11">
      <c r="F5718" s="429" t="s">
        <v>14287</v>
      </c>
      <c r="G5718" s="430">
        <v>89504</v>
      </c>
      <c r="H5718" s="431" t="s">
        <v>2399</v>
      </c>
      <c r="I5718" s="430" t="s">
        <v>160</v>
      </c>
      <c r="K5718" s="432">
        <v>17.54</v>
      </c>
    </row>
    <row r="5719" spans="6:11">
      <c r="F5719" s="429" t="s">
        <v>14287</v>
      </c>
      <c r="G5719" s="430">
        <v>103987</v>
      </c>
      <c r="H5719" s="431" t="s">
        <v>3131</v>
      </c>
      <c r="I5719" s="430" t="s">
        <v>160</v>
      </c>
      <c r="K5719" s="432">
        <v>22.08</v>
      </c>
    </row>
    <row r="5720" spans="6:11">
      <c r="F5720" s="429" t="s">
        <v>14287</v>
      </c>
      <c r="G5720" s="430">
        <v>89510</v>
      </c>
      <c r="H5720" s="431" t="s">
        <v>2403</v>
      </c>
      <c r="I5720" s="430" t="s">
        <v>160</v>
      </c>
      <c r="K5720" s="432">
        <v>25.3</v>
      </c>
    </row>
    <row r="5721" spans="6:11">
      <c r="F5721" s="429" t="s">
        <v>14287</v>
      </c>
      <c r="G5721" s="430">
        <v>89519</v>
      </c>
      <c r="H5721" s="431" t="s">
        <v>2410</v>
      </c>
      <c r="I5721" s="430" t="s">
        <v>160</v>
      </c>
      <c r="K5721" s="432">
        <v>45.11</v>
      </c>
    </row>
    <row r="5722" spans="6:11">
      <c r="F5722" s="429" t="s">
        <v>14287</v>
      </c>
      <c r="G5722" s="430">
        <v>89527</v>
      </c>
      <c r="H5722" s="431" t="s">
        <v>2418</v>
      </c>
      <c r="I5722" s="430" t="s">
        <v>160</v>
      </c>
      <c r="K5722" s="432">
        <v>54.39</v>
      </c>
    </row>
    <row r="5723" spans="6:11">
      <c r="F5723" s="429" t="s">
        <v>14287</v>
      </c>
      <c r="G5723" s="430">
        <v>89406</v>
      </c>
      <c r="H5723" s="431" t="s">
        <v>2358</v>
      </c>
      <c r="I5723" s="430" t="s">
        <v>160</v>
      </c>
      <c r="K5723" s="432">
        <v>7.99</v>
      </c>
    </row>
    <row r="5724" spans="6:11">
      <c r="F5724" s="429" t="s">
        <v>14287</v>
      </c>
      <c r="G5724" s="430">
        <v>89360</v>
      </c>
      <c r="H5724" s="431" t="s">
        <v>2329</v>
      </c>
      <c r="I5724" s="430" t="s">
        <v>160</v>
      </c>
      <c r="K5724" s="432">
        <v>8.6</v>
      </c>
    </row>
    <row r="5725" spans="6:11">
      <c r="F5725" s="429" t="s">
        <v>14287</v>
      </c>
      <c r="G5725" s="430">
        <v>89489</v>
      </c>
      <c r="H5725" s="431" t="s">
        <v>2386</v>
      </c>
      <c r="I5725" s="430" t="s">
        <v>160</v>
      </c>
      <c r="K5725" s="432">
        <v>7.08</v>
      </c>
    </row>
    <row r="5726" spans="6:11">
      <c r="F5726" s="429" t="s">
        <v>14287</v>
      </c>
      <c r="G5726" s="430">
        <v>89410</v>
      </c>
      <c r="H5726" s="431" t="s">
        <v>2362</v>
      </c>
      <c r="I5726" s="430" t="s">
        <v>160</v>
      </c>
      <c r="K5726" s="432">
        <v>9.98</v>
      </c>
    </row>
    <row r="5727" spans="6:11">
      <c r="F5727" s="429" t="s">
        <v>14287</v>
      </c>
      <c r="G5727" s="430">
        <v>89364</v>
      </c>
      <c r="H5727" s="431" t="s">
        <v>2333</v>
      </c>
      <c r="I5727" s="430" t="s">
        <v>160</v>
      </c>
      <c r="K5727" s="432">
        <v>10.7</v>
      </c>
    </row>
    <row r="5728" spans="6:11">
      <c r="F5728" s="429" t="s">
        <v>14287</v>
      </c>
      <c r="G5728" s="430">
        <v>89494</v>
      </c>
      <c r="H5728" s="431" t="s">
        <v>2390</v>
      </c>
      <c r="I5728" s="430" t="s">
        <v>160</v>
      </c>
      <c r="K5728" s="432">
        <v>11.72</v>
      </c>
    </row>
    <row r="5729" spans="6:11">
      <c r="F5729" s="429" t="s">
        <v>14287</v>
      </c>
      <c r="G5729" s="430">
        <v>89415</v>
      </c>
      <c r="H5729" s="431" t="s">
        <v>2366</v>
      </c>
      <c r="I5729" s="430" t="s">
        <v>160</v>
      </c>
      <c r="K5729" s="432">
        <v>15.09</v>
      </c>
    </row>
    <row r="5730" spans="6:11">
      <c r="F5730" s="429" t="s">
        <v>14287</v>
      </c>
      <c r="G5730" s="430">
        <v>89369</v>
      </c>
      <c r="H5730" s="431" t="s">
        <v>2337</v>
      </c>
      <c r="I5730" s="430" t="s">
        <v>160</v>
      </c>
      <c r="K5730" s="432">
        <v>15.94</v>
      </c>
    </row>
    <row r="5731" spans="6:11">
      <c r="F5731" s="429" t="s">
        <v>14287</v>
      </c>
      <c r="G5731" s="430">
        <v>89499</v>
      </c>
      <c r="H5731" s="431" t="s">
        <v>2394</v>
      </c>
      <c r="I5731" s="430" t="s">
        <v>160</v>
      </c>
      <c r="K5731" s="432">
        <v>18.72</v>
      </c>
    </row>
    <row r="5732" spans="6:11">
      <c r="F5732" s="429" t="s">
        <v>14287</v>
      </c>
      <c r="G5732" s="430">
        <v>103982</v>
      </c>
      <c r="H5732" s="431" t="s">
        <v>3126</v>
      </c>
      <c r="I5732" s="430" t="s">
        <v>160</v>
      </c>
      <c r="K5732" s="432">
        <v>22.58</v>
      </c>
    </row>
    <row r="5733" spans="6:11">
      <c r="F5733" s="429" t="s">
        <v>14287</v>
      </c>
      <c r="G5733" s="430">
        <v>89503</v>
      </c>
      <c r="H5733" s="431" t="s">
        <v>2398</v>
      </c>
      <c r="I5733" s="430" t="s">
        <v>160</v>
      </c>
      <c r="K5733" s="432">
        <v>21.51</v>
      </c>
    </row>
    <row r="5734" spans="6:11">
      <c r="F5734" s="429" t="s">
        <v>14287</v>
      </c>
      <c r="G5734" s="430">
        <v>103986</v>
      </c>
      <c r="H5734" s="431" t="s">
        <v>3130</v>
      </c>
      <c r="I5734" s="430" t="s">
        <v>160</v>
      </c>
      <c r="K5734" s="432">
        <v>26.05</v>
      </c>
    </row>
    <row r="5735" spans="6:11">
      <c r="F5735" s="429" t="s">
        <v>14287</v>
      </c>
      <c r="G5735" s="430">
        <v>89507</v>
      </c>
      <c r="H5735" s="431" t="s">
        <v>2402</v>
      </c>
      <c r="I5735" s="430" t="s">
        <v>160</v>
      </c>
      <c r="K5735" s="432">
        <v>45.42</v>
      </c>
    </row>
    <row r="5736" spans="6:11">
      <c r="F5736" s="429" t="s">
        <v>14287</v>
      </c>
      <c r="G5736" s="430">
        <v>89517</v>
      </c>
      <c r="H5736" s="431" t="s">
        <v>2408</v>
      </c>
      <c r="I5736" s="430" t="s">
        <v>160</v>
      </c>
      <c r="K5736" s="432">
        <v>67.63</v>
      </c>
    </row>
    <row r="5737" spans="6:11">
      <c r="F5737" s="429" t="s">
        <v>14287</v>
      </c>
      <c r="G5737" s="430">
        <v>89525</v>
      </c>
      <c r="H5737" s="431" t="s">
        <v>2416</v>
      </c>
      <c r="I5737" s="430" t="s">
        <v>160</v>
      </c>
      <c r="K5737" s="432">
        <v>85.2</v>
      </c>
    </row>
    <row r="5738" spans="6:11">
      <c r="F5738" s="429" t="s">
        <v>14287</v>
      </c>
      <c r="G5738" s="430">
        <v>89423</v>
      </c>
      <c r="H5738" s="431" t="s">
        <v>14254</v>
      </c>
      <c r="I5738" s="430" t="s">
        <v>160</v>
      </c>
      <c r="K5738" s="432">
        <v>9.23</v>
      </c>
    </row>
    <row r="5739" spans="6:11">
      <c r="F5739" s="429" t="s">
        <v>14287</v>
      </c>
      <c r="G5739" s="430">
        <v>89377</v>
      </c>
      <c r="H5739" s="431" t="s">
        <v>2344</v>
      </c>
      <c r="I5739" s="430" t="s">
        <v>160</v>
      </c>
      <c r="K5739" s="432">
        <v>9.65</v>
      </c>
    </row>
    <row r="5740" spans="6:11">
      <c r="F5740" s="429" t="s">
        <v>14287</v>
      </c>
      <c r="G5740" s="430">
        <v>89540</v>
      </c>
      <c r="H5740" s="431" t="s">
        <v>14255</v>
      </c>
      <c r="I5740" s="430" t="s">
        <v>160</v>
      </c>
      <c r="K5740" s="432">
        <v>9.9499999999999993</v>
      </c>
    </row>
    <row r="5741" spans="6:11">
      <c r="F5741" s="429" t="s">
        <v>14287</v>
      </c>
      <c r="G5741" s="430">
        <v>89430</v>
      </c>
      <c r="H5741" s="431" t="s">
        <v>14256</v>
      </c>
      <c r="I5741" s="430" t="s">
        <v>160</v>
      </c>
      <c r="K5741" s="432">
        <v>11.89</v>
      </c>
    </row>
    <row r="5742" spans="6:11">
      <c r="F5742" s="429" t="s">
        <v>14287</v>
      </c>
      <c r="G5742" s="430">
        <v>89384</v>
      </c>
      <c r="H5742" s="431" t="s">
        <v>14257</v>
      </c>
      <c r="I5742" s="430" t="s">
        <v>160</v>
      </c>
      <c r="K5742" s="432">
        <v>12.37</v>
      </c>
    </row>
    <row r="5743" spans="6:11">
      <c r="F5743" s="429" t="s">
        <v>14287</v>
      </c>
      <c r="G5743" s="430">
        <v>89555</v>
      </c>
      <c r="H5743" s="431" t="s">
        <v>14258</v>
      </c>
      <c r="I5743" s="430" t="s">
        <v>160</v>
      </c>
      <c r="K5743" s="432">
        <v>21.05</v>
      </c>
    </row>
    <row r="5744" spans="6:11">
      <c r="F5744" s="429" t="s">
        <v>14287</v>
      </c>
      <c r="G5744" s="430">
        <v>89437</v>
      </c>
      <c r="H5744" s="431" t="s">
        <v>14259</v>
      </c>
      <c r="I5744" s="430" t="s">
        <v>160</v>
      </c>
      <c r="K5744" s="432">
        <v>23.3</v>
      </c>
    </row>
    <row r="5745" spans="6:11">
      <c r="F5745" s="429" t="s">
        <v>14287</v>
      </c>
      <c r="G5745" s="430">
        <v>89392</v>
      </c>
      <c r="H5745" s="431" t="s">
        <v>14260</v>
      </c>
      <c r="I5745" s="430" t="s">
        <v>160</v>
      </c>
      <c r="K5745" s="432">
        <v>23.86</v>
      </c>
    </row>
    <row r="5746" spans="6:11">
      <c r="F5746" s="429" t="s">
        <v>14287</v>
      </c>
      <c r="G5746" s="430">
        <v>89405</v>
      </c>
      <c r="H5746" s="431" t="s">
        <v>2357</v>
      </c>
      <c r="I5746" s="430" t="s">
        <v>160</v>
      </c>
      <c r="K5746" s="432">
        <v>6.96</v>
      </c>
    </row>
    <row r="5747" spans="6:11">
      <c r="F5747" s="429" t="s">
        <v>14287</v>
      </c>
      <c r="G5747" s="430">
        <v>89359</v>
      </c>
      <c r="H5747" s="431" t="s">
        <v>2328</v>
      </c>
      <c r="I5747" s="430" t="s">
        <v>160</v>
      </c>
      <c r="K5747" s="432">
        <v>7.57</v>
      </c>
    </row>
    <row r="5748" spans="6:11">
      <c r="F5748" s="429" t="s">
        <v>14287</v>
      </c>
      <c r="G5748" s="430">
        <v>89485</v>
      </c>
      <c r="H5748" s="431" t="s">
        <v>2385</v>
      </c>
      <c r="I5748" s="430" t="s">
        <v>160</v>
      </c>
      <c r="K5748" s="432">
        <v>5.52</v>
      </c>
    </row>
    <row r="5749" spans="6:11">
      <c r="F5749" s="429" t="s">
        <v>14287</v>
      </c>
      <c r="G5749" s="430">
        <v>89409</v>
      </c>
      <c r="H5749" s="431" t="s">
        <v>2361</v>
      </c>
      <c r="I5749" s="430" t="s">
        <v>160</v>
      </c>
      <c r="K5749" s="432">
        <v>8.42</v>
      </c>
    </row>
    <row r="5750" spans="6:11">
      <c r="F5750" s="429" t="s">
        <v>14287</v>
      </c>
      <c r="G5750" s="430">
        <v>89363</v>
      </c>
      <c r="H5750" s="431" t="s">
        <v>2332</v>
      </c>
      <c r="I5750" s="430" t="s">
        <v>160</v>
      </c>
      <c r="K5750" s="432">
        <v>9.14</v>
      </c>
    </row>
    <row r="5751" spans="6:11">
      <c r="F5751" s="429" t="s">
        <v>14287</v>
      </c>
      <c r="G5751" s="430">
        <v>89493</v>
      </c>
      <c r="H5751" s="431" t="s">
        <v>2389</v>
      </c>
      <c r="I5751" s="430" t="s">
        <v>160</v>
      </c>
      <c r="K5751" s="432">
        <v>9.2899999999999991</v>
      </c>
    </row>
    <row r="5752" spans="6:11">
      <c r="F5752" s="429" t="s">
        <v>14287</v>
      </c>
      <c r="G5752" s="430">
        <v>89414</v>
      </c>
      <c r="H5752" s="431" t="s">
        <v>2365</v>
      </c>
      <c r="I5752" s="430" t="s">
        <v>160</v>
      </c>
      <c r="K5752" s="432">
        <v>12.66</v>
      </c>
    </row>
    <row r="5753" spans="6:11">
      <c r="F5753" s="429" t="s">
        <v>14287</v>
      </c>
      <c r="G5753" s="430">
        <v>89368</v>
      </c>
      <c r="H5753" s="431" t="s">
        <v>2336</v>
      </c>
      <c r="I5753" s="430" t="s">
        <v>160</v>
      </c>
      <c r="K5753" s="432">
        <v>13.51</v>
      </c>
    </row>
    <row r="5754" spans="6:11">
      <c r="F5754" s="429" t="s">
        <v>14287</v>
      </c>
      <c r="G5754" s="430">
        <v>89498</v>
      </c>
      <c r="H5754" s="431" t="s">
        <v>2393</v>
      </c>
      <c r="I5754" s="430" t="s">
        <v>160</v>
      </c>
      <c r="K5754" s="432">
        <v>12.34</v>
      </c>
    </row>
    <row r="5755" spans="6:11">
      <c r="F5755" s="429" t="s">
        <v>14287</v>
      </c>
      <c r="G5755" s="430">
        <v>103981</v>
      </c>
      <c r="H5755" s="431" t="s">
        <v>3125</v>
      </c>
      <c r="I5755" s="430" t="s">
        <v>160</v>
      </c>
      <c r="K5755" s="432">
        <v>16.2</v>
      </c>
    </row>
    <row r="5756" spans="6:11">
      <c r="F5756" s="429" t="s">
        <v>14287</v>
      </c>
      <c r="G5756" s="430">
        <v>89502</v>
      </c>
      <c r="H5756" s="431" t="s">
        <v>2397</v>
      </c>
      <c r="I5756" s="430" t="s">
        <v>160</v>
      </c>
      <c r="K5756" s="432">
        <v>15.66</v>
      </c>
    </row>
    <row r="5757" spans="6:11">
      <c r="F5757" s="429" t="s">
        <v>14287</v>
      </c>
      <c r="G5757" s="430">
        <v>103985</v>
      </c>
      <c r="H5757" s="431" t="s">
        <v>3129</v>
      </c>
      <c r="I5757" s="430" t="s">
        <v>160</v>
      </c>
      <c r="K5757" s="432">
        <v>20.2</v>
      </c>
    </row>
    <row r="5758" spans="6:11">
      <c r="F5758" s="429" t="s">
        <v>14287</v>
      </c>
      <c r="G5758" s="430">
        <v>89506</v>
      </c>
      <c r="H5758" s="431" t="s">
        <v>2401</v>
      </c>
      <c r="I5758" s="430" t="s">
        <v>160</v>
      </c>
      <c r="K5758" s="432">
        <v>38.17</v>
      </c>
    </row>
    <row r="5759" spans="6:11">
      <c r="F5759" s="429" t="s">
        <v>14287</v>
      </c>
      <c r="G5759" s="430">
        <v>89515</v>
      </c>
      <c r="H5759" s="431" t="s">
        <v>2406</v>
      </c>
      <c r="I5759" s="430" t="s">
        <v>160</v>
      </c>
      <c r="K5759" s="432">
        <v>81.16</v>
      </c>
    </row>
    <row r="5760" spans="6:11">
      <c r="F5760" s="429" t="s">
        <v>14287</v>
      </c>
      <c r="G5760" s="430">
        <v>89523</v>
      </c>
      <c r="H5760" s="431" t="s">
        <v>2414</v>
      </c>
      <c r="I5760" s="430" t="s">
        <v>160</v>
      </c>
      <c r="K5760" s="432">
        <v>99.32</v>
      </c>
    </row>
    <row r="5761" spans="6:11">
      <c r="F5761" s="429" t="s">
        <v>14287</v>
      </c>
      <c r="G5761" s="430">
        <v>90373</v>
      </c>
      <c r="H5761" s="431" t="s">
        <v>14261</v>
      </c>
      <c r="I5761" s="430" t="s">
        <v>160</v>
      </c>
      <c r="K5761" s="432">
        <v>12.14</v>
      </c>
    </row>
    <row r="5762" spans="6:11">
      <c r="F5762" s="429" t="s">
        <v>14287</v>
      </c>
      <c r="G5762" s="430">
        <v>89366</v>
      </c>
      <c r="H5762" s="431" t="s">
        <v>14262</v>
      </c>
      <c r="I5762" s="430" t="s">
        <v>160</v>
      </c>
      <c r="K5762" s="432">
        <v>15.45</v>
      </c>
    </row>
    <row r="5763" spans="6:11">
      <c r="F5763" s="429" t="s">
        <v>14287</v>
      </c>
      <c r="G5763" s="430">
        <v>89404</v>
      </c>
      <c r="H5763" s="431" t="s">
        <v>2356</v>
      </c>
      <c r="I5763" s="430" t="s">
        <v>160</v>
      </c>
      <c r="K5763" s="432">
        <v>6.39</v>
      </c>
    </row>
    <row r="5764" spans="6:11">
      <c r="F5764" s="429" t="s">
        <v>14287</v>
      </c>
      <c r="G5764" s="430">
        <v>89358</v>
      </c>
      <c r="H5764" s="431" t="s">
        <v>2327</v>
      </c>
      <c r="I5764" s="430" t="s">
        <v>160</v>
      </c>
      <c r="K5764" s="432">
        <v>7</v>
      </c>
    </row>
    <row r="5765" spans="6:11">
      <c r="F5765" s="429" t="s">
        <v>14287</v>
      </c>
      <c r="G5765" s="430">
        <v>89481</v>
      </c>
      <c r="H5765" s="431" t="s">
        <v>2384</v>
      </c>
      <c r="I5765" s="430" t="s">
        <v>160</v>
      </c>
      <c r="K5765" s="432">
        <v>4.7</v>
      </c>
    </row>
    <row r="5766" spans="6:11">
      <c r="F5766" s="429" t="s">
        <v>14287</v>
      </c>
      <c r="G5766" s="430">
        <v>89408</v>
      </c>
      <c r="H5766" s="431" t="s">
        <v>2360</v>
      </c>
      <c r="I5766" s="430" t="s">
        <v>160</v>
      </c>
      <c r="K5766" s="432">
        <v>7.6</v>
      </c>
    </row>
    <row r="5767" spans="6:11">
      <c r="F5767" s="429" t="s">
        <v>14287</v>
      </c>
      <c r="G5767" s="430">
        <v>89362</v>
      </c>
      <c r="H5767" s="431" t="s">
        <v>2331</v>
      </c>
      <c r="I5767" s="430" t="s">
        <v>160</v>
      </c>
      <c r="K5767" s="432">
        <v>8.32</v>
      </c>
    </row>
    <row r="5768" spans="6:11">
      <c r="F5768" s="429" t="s">
        <v>14287</v>
      </c>
      <c r="G5768" s="430">
        <v>89412</v>
      </c>
      <c r="H5768" s="431" t="s">
        <v>14263</v>
      </c>
      <c r="I5768" s="430" t="s">
        <v>160</v>
      </c>
      <c r="K5768" s="432">
        <v>8.85</v>
      </c>
    </row>
    <row r="5769" spans="6:11">
      <c r="F5769" s="429" t="s">
        <v>14287</v>
      </c>
      <c r="G5769" s="430">
        <v>89492</v>
      </c>
      <c r="H5769" s="431" t="s">
        <v>2388</v>
      </c>
      <c r="I5769" s="430" t="s">
        <v>160</v>
      </c>
      <c r="K5769" s="432">
        <v>7.48</v>
      </c>
    </row>
    <row r="5770" spans="6:11">
      <c r="F5770" s="429" t="s">
        <v>14287</v>
      </c>
      <c r="G5770" s="430">
        <v>89413</v>
      </c>
      <c r="H5770" s="431" t="s">
        <v>2364</v>
      </c>
      <c r="I5770" s="430" t="s">
        <v>160</v>
      </c>
      <c r="K5770" s="432">
        <v>10.85</v>
      </c>
    </row>
    <row r="5771" spans="6:11">
      <c r="F5771" s="429" t="s">
        <v>14287</v>
      </c>
      <c r="G5771" s="430">
        <v>89367</v>
      </c>
      <c r="H5771" s="431" t="s">
        <v>2335</v>
      </c>
      <c r="I5771" s="430" t="s">
        <v>160</v>
      </c>
      <c r="K5771" s="432">
        <v>11.7</v>
      </c>
    </row>
    <row r="5772" spans="6:11">
      <c r="F5772" s="429" t="s">
        <v>14287</v>
      </c>
      <c r="G5772" s="430">
        <v>89497</v>
      </c>
      <c r="H5772" s="431" t="s">
        <v>2392</v>
      </c>
      <c r="I5772" s="430" t="s">
        <v>160</v>
      </c>
      <c r="K5772" s="432">
        <v>12.28</v>
      </c>
    </row>
    <row r="5773" spans="6:11">
      <c r="F5773" s="429" t="s">
        <v>14287</v>
      </c>
      <c r="G5773" s="430">
        <v>103980</v>
      </c>
      <c r="H5773" s="431" t="s">
        <v>3124</v>
      </c>
      <c r="I5773" s="430" t="s">
        <v>160</v>
      </c>
      <c r="K5773" s="432">
        <v>16.14</v>
      </c>
    </row>
    <row r="5774" spans="6:11">
      <c r="F5774" s="429" t="s">
        <v>14287</v>
      </c>
      <c r="G5774" s="430">
        <v>89501</v>
      </c>
      <c r="H5774" s="431" t="s">
        <v>2396</v>
      </c>
      <c r="I5774" s="430" t="s">
        <v>160</v>
      </c>
      <c r="K5774" s="432">
        <v>13.03</v>
      </c>
    </row>
    <row r="5775" spans="6:11">
      <c r="F5775" s="429" t="s">
        <v>14287</v>
      </c>
      <c r="G5775" s="430">
        <v>103984</v>
      </c>
      <c r="H5775" s="431" t="s">
        <v>3128</v>
      </c>
      <c r="I5775" s="430" t="s">
        <v>160</v>
      </c>
      <c r="K5775" s="432">
        <v>17.57</v>
      </c>
    </row>
    <row r="5776" spans="6:11">
      <c r="F5776" s="429" t="s">
        <v>14287</v>
      </c>
      <c r="G5776" s="430">
        <v>89505</v>
      </c>
      <c r="H5776" s="431" t="s">
        <v>2400</v>
      </c>
      <c r="I5776" s="430" t="s">
        <v>160</v>
      </c>
      <c r="K5776" s="432">
        <v>40.01</v>
      </c>
    </row>
    <row r="5777" spans="6:11">
      <c r="F5777" s="429" t="s">
        <v>14287</v>
      </c>
      <c r="G5777" s="430">
        <v>89513</v>
      </c>
      <c r="H5777" s="431" t="s">
        <v>2404</v>
      </c>
      <c r="I5777" s="430" t="s">
        <v>160</v>
      </c>
      <c r="K5777" s="432">
        <v>102.37</v>
      </c>
    </row>
    <row r="5778" spans="6:11">
      <c r="F5778" s="429" t="s">
        <v>14287</v>
      </c>
      <c r="G5778" s="430">
        <v>89521</v>
      </c>
      <c r="H5778" s="431" t="s">
        <v>2412</v>
      </c>
      <c r="I5778" s="430" t="s">
        <v>160</v>
      </c>
      <c r="K5778" s="432">
        <v>122.03</v>
      </c>
    </row>
    <row r="5779" spans="6:11">
      <c r="F5779" s="429" t="s">
        <v>14287</v>
      </c>
      <c r="G5779" s="430">
        <v>103955</v>
      </c>
      <c r="H5779" s="431" t="s">
        <v>3109</v>
      </c>
      <c r="I5779" s="430" t="s">
        <v>160</v>
      </c>
      <c r="K5779" s="432">
        <v>9.18</v>
      </c>
    </row>
    <row r="5780" spans="6:11">
      <c r="F5780" s="429" t="s">
        <v>14287</v>
      </c>
      <c r="G5780" s="430">
        <v>103950</v>
      </c>
      <c r="H5780" s="431" t="s">
        <v>3104</v>
      </c>
      <c r="I5780" s="430" t="s">
        <v>160</v>
      </c>
      <c r="K5780" s="432">
        <v>9.84</v>
      </c>
    </row>
    <row r="5781" spans="6:11">
      <c r="F5781" s="429" t="s">
        <v>14287</v>
      </c>
      <c r="G5781" s="430">
        <v>103974</v>
      </c>
      <c r="H5781" s="431" t="s">
        <v>3121</v>
      </c>
      <c r="I5781" s="430" t="s">
        <v>160</v>
      </c>
      <c r="K5781" s="432">
        <v>9.8800000000000008</v>
      </c>
    </row>
    <row r="5782" spans="6:11">
      <c r="F5782" s="429" t="s">
        <v>14287</v>
      </c>
      <c r="G5782" s="430">
        <v>103956</v>
      </c>
      <c r="H5782" s="431" t="s">
        <v>3110</v>
      </c>
      <c r="I5782" s="430" t="s">
        <v>160</v>
      </c>
      <c r="K5782" s="432">
        <v>13.02</v>
      </c>
    </row>
    <row r="5783" spans="6:11">
      <c r="F5783" s="429" t="s">
        <v>14287</v>
      </c>
      <c r="G5783" s="430">
        <v>103951</v>
      </c>
      <c r="H5783" s="431" t="s">
        <v>3105</v>
      </c>
      <c r="I5783" s="430" t="s">
        <v>160</v>
      </c>
      <c r="K5783" s="432">
        <v>13.8</v>
      </c>
    </row>
    <row r="5784" spans="6:11">
      <c r="F5784" s="429" t="s">
        <v>14287</v>
      </c>
      <c r="G5784" s="430">
        <v>89374</v>
      </c>
      <c r="H5784" s="431" t="s">
        <v>2342</v>
      </c>
      <c r="I5784" s="430" t="s">
        <v>160</v>
      </c>
      <c r="K5784" s="432">
        <v>9.6</v>
      </c>
    </row>
    <row r="5785" spans="6:11">
      <c r="F5785" s="429" t="s">
        <v>14287</v>
      </c>
      <c r="G5785" s="430">
        <v>89427</v>
      </c>
      <c r="H5785" s="431" t="s">
        <v>14264</v>
      </c>
      <c r="I5785" s="430" t="s">
        <v>160</v>
      </c>
      <c r="K5785" s="432">
        <v>11.37</v>
      </c>
    </row>
    <row r="5786" spans="6:11">
      <c r="F5786" s="429" t="s">
        <v>14287</v>
      </c>
      <c r="G5786" s="430">
        <v>89381</v>
      </c>
      <c r="H5786" s="431" t="s">
        <v>14265</v>
      </c>
      <c r="I5786" s="430" t="s">
        <v>160</v>
      </c>
      <c r="K5786" s="432">
        <v>11.81</v>
      </c>
    </row>
    <row r="5787" spans="6:11">
      <c r="F5787" s="429" t="s">
        <v>14287</v>
      </c>
      <c r="G5787" s="430">
        <v>95237</v>
      </c>
      <c r="H5787" s="431" t="s">
        <v>14266</v>
      </c>
      <c r="I5787" s="430" t="s">
        <v>160</v>
      </c>
      <c r="K5787" s="432">
        <v>23.68</v>
      </c>
    </row>
    <row r="5788" spans="6:11">
      <c r="F5788" s="429" t="s">
        <v>14287</v>
      </c>
      <c r="G5788" s="430">
        <v>89979</v>
      </c>
      <c r="H5788" s="431" t="s">
        <v>14267</v>
      </c>
      <c r="I5788" s="430" t="s">
        <v>160</v>
      </c>
      <c r="K5788" s="432">
        <v>24.2</v>
      </c>
    </row>
    <row r="5789" spans="6:11">
      <c r="F5789" s="429" t="s">
        <v>14287</v>
      </c>
      <c r="G5789" s="430">
        <v>103991</v>
      </c>
      <c r="H5789" s="431" t="s">
        <v>6806</v>
      </c>
      <c r="I5789" s="430" t="s">
        <v>160</v>
      </c>
      <c r="K5789" s="432">
        <v>17.41</v>
      </c>
    </row>
    <row r="5790" spans="6:11">
      <c r="F5790" s="429" t="s">
        <v>14287</v>
      </c>
      <c r="G5790" s="430">
        <v>89564</v>
      </c>
      <c r="H5790" s="431" t="s">
        <v>14268</v>
      </c>
      <c r="I5790" s="430" t="s">
        <v>160</v>
      </c>
      <c r="K5790" s="432">
        <v>14.96</v>
      </c>
    </row>
    <row r="5791" spans="6:11">
      <c r="F5791" s="429" t="s">
        <v>14287</v>
      </c>
      <c r="G5791" s="430">
        <v>104000</v>
      </c>
      <c r="H5791" s="431" t="s">
        <v>6809</v>
      </c>
      <c r="I5791" s="430" t="s">
        <v>160</v>
      </c>
      <c r="K5791" s="432">
        <v>27</v>
      </c>
    </row>
    <row r="5792" spans="6:11">
      <c r="F5792" s="429" t="s">
        <v>14287</v>
      </c>
      <c r="G5792" s="430">
        <v>89593</v>
      </c>
      <c r="H5792" s="431" t="s">
        <v>14269</v>
      </c>
      <c r="I5792" s="430" t="s">
        <v>160</v>
      </c>
      <c r="K5792" s="432">
        <v>24.13</v>
      </c>
    </row>
    <row r="5793" spans="6:11">
      <c r="F5793" s="429" t="s">
        <v>14287</v>
      </c>
      <c r="G5793" s="430">
        <v>89418</v>
      </c>
      <c r="H5793" s="431" t="s">
        <v>2369</v>
      </c>
      <c r="I5793" s="430" t="s">
        <v>160</v>
      </c>
      <c r="K5793" s="432">
        <v>15.21</v>
      </c>
    </row>
    <row r="5794" spans="6:11">
      <c r="F5794" s="429" t="s">
        <v>14287</v>
      </c>
      <c r="G5794" s="430">
        <v>89372</v>
      </c>
      <c r="H5794" s="431" t="s">
        <v>2340</v>
      </c>
      <c r="I5794" s="430" t="s">
        <v>160</v>
      </c>
      <c r="K5794" s="432">
        <v>15.63</v>
      </c>
    </row>
    <row r="5795" spans="6:11">
      <c r="F5795" s="429" t="s">
        <v>14287</v>
      </c>
      <c r="G5795" s="430">
        <v>89530</v>
      </c>
      <c r="H5795" s="431" t="s">
        <v>2421</v>
      </c>
      <c r="I5795" s="430" t="s">
        <v>160</v>
      </c>
      <c r="K5795" s="432">
        <v>15.91</v>
      </c>
    </row>
    <row r="5796" spans="6:11">
      <c r="F5796" s="429" t="s">
        <v>14287</v>
      </c>
      <c r="G5796" s="430">
        <v>89425</v>
      </c>
      <c r="H5796" s="431" t="s">
        <v>2373</v>
      </c>
      <c r="I5796" s="430" t="s">
        <v>160</v>
      </c>
      <c r="K5796" s="432">
        <v>17.850000000000001</v>
      </c>
    </row>
    <row r="5797" spans="6:11">
      <c r="F5797" s="429" t="s">
        <v>14287</v>
      </c>
      <c r="G5797" s="430">
        <v>89379</v>
      </c>
      <c r="H5797" s="431" t="s">
        <v>2346</v>
      </c>
      <c r="I5797" s="430" t="s">
        <v>160</v>
      </c>
      <c r="K5797" s="432">
        <v>18.329999999999998</v>
      </c>
    </row>
    <row r="5798" spans="6:11">
      <c r="F5798" s="429" t="s">
        <v>14287</v>
      </c>
      <c r="G5798" s="430">
        <v>89542</v>
      </c>
      <c r="H5798" s="431" t="s">
        <v>2427</v>
      </c>
      <c r="I5798" s="430" t="s">
        <v>160</v>
      </c>
      <c r="K5798" s="432">
        <v>26.75</v>
      </c>
    </row>
    <row r="5799" spans="6:11">
      <c r="F5799" s="429" t="s">
        <v>14287</v>
      </c>
      <c r="G5799" s="430">
        <v>89432</v>
      </c>
      <c r="H5799" s="431" t="s">
        <v>14270</v>
      </c>
      <c r="I5799" s="430" t="s">
        <v>160</v>
      </c>
      <c r="K5799" s="432">
        <v>29</v>
      </c>
    </row>
    <row r="5800" spans="6:11">
      <c r="F5800" s="429" t="s">
        <v>14287</v>
      </c>
      <c r="G5800" s="430">
        <v>89387</v>
      </c>
      <c r="H5800" s="431" t="s">
        <v>14271</v>
      </c>
      <c r="I5800" s="430" t="s">
        <v>160</v>
      </c>
      <c r="K5800" s="432">
        <v>29.56</v>
      </c>
    </row>
    <row r="5801" spans="6:11">
      <c r="F5801" s="429" t="s">
        <v>14287</v>
      </c>
      <c r="G5801" s="430">
        <v>89560</v>
      </c>
      <c r="H5801" s="431" t="s">
        <v>14272</v>
      </c>
      <c r="I5801" s="430" t="s">
        <v>160</v>
      </c>
      <c r="K5801" s="432">
        <v>34.32</v>
      </c>
    </row>
    <row r="5802" spans="6:11">
      <c r="F5802" s="429" t="s">
        <v>14287</v>
      </c>
      <c r="G5802" s="430">
        <v>104159</v>
      </c>
      <c r="H5802" s="431" t="s">
        <v>6819</v>
      </c>
      <c r="I5802" s="430" t="s">
        <v>160</v>
      </c>
      <c r="K5802" s="432">
        <v>36.93</v>
      </c>
    </row>
    <row r="5803" spans="6:11">
      <c r="F5803" s="429" t="s">
        <v>14287</v>
      </c>
      <c r="G5803" s="430">
        <v>89577</v>
      </c>
      <c r="H5803" s="431" t="s">
        <v>2453</v>
      </c>
      <c r="I5803" s="430" t="s">
        <v>160</v>
      </c>
      <c r="K5803" s="432">
        <v>35.979999999999997</v>
      </c>
    </row>
    <row r="5804" spans="6:11">
      <c r="F5804" s="429" t="s">
        <v>14287</v>
      </c>
      <c r="G5804" s="430">
        <v>103996</v>
      </c>
      <c r="H5804" s="431" t="s">
        <v>3136</v>
      </c>
      <c r="I5804" s="430" t="s">
        <v>160</v>
      </c>
      <c r="K5804" s="432">
        <v>39.03</v>
      </c>
    </row>
    <row r="5805" spans="6:11">
      <c r="F5805" s="429" t="s">
        <v>14287</v>
      </c>
      <c r="G5805" s="430">
        <v>89598</v>
      </c>
      <c r="H5805" s="431" t="s">
        <v>14273</v>
      </c>
      <c r="I5805" s="430" t="s">
        <v>160</v>
      </c>
      <c r="K5805" s="432">
        <v>48.65</v>
      </c>
    </row>
    <row r="5806" spans="6:11">
      <c r="F5806" s="429" t="s">
        <v>14287</v>
      </c>
      <c r="G5806" s="430">
        <v>89419</v>
      </c>
      <c r="H5806" s="431" t="s">
        <v>2370</v>
      </c>
      <c r="I5806" s="430" t="s">
        <v>160</v>
      </c>
      <c r="K5806" s="432">
        <v>5.93</v>
      </c>
    </row>
    <row r="5807" spans="6:11">
      <c r="F5807" s="429" t="s">
        <v>14287</v>
      </c>
      <c r="G5807" s="430">
        <v>89373</v>
      </c>
      <c r="H5807" s="431" t="s">
        <v>2341</v>
      </c>
      <c r="I5807" s="430" t="s">
        <v>160</v>
      </c>
      <c r="K5807" s="432">
        <v>6.37</v>
      </c>
    </row>
    <row r="5808" spans="6:11">
      <c r="F5808" s="429" t="s">
        <v>14287</v>
      </c>
      <c r="G5808" s="430">
        <v>89532</v>
      </c>
      <c r="H5808" s="431" t="s">
        <v>2423</v>
      </c>
      <c r="I5808" s="430" t="s">
        <v>160</v>
      </c>
      <c r="K5808" s="432">
        <v>6.58</v>
      </c>
    </row>
    <row r="5809" spans="6:11">
      <c r="F5809" s="429" t="s">
        <v>14287</v>
      </c>
      <c r="G5809" s="430">
        <v>89426</v>
      </c>
      <c r="H5809" s="431" t="s">
        <v>2374</v>
      </c>
      <c r="I5809" s="430" t="s">
        <v>160</v>
      </c>
      <c r="K5809" s="432">
        <v>8.67</v>
      </c>
    </row>
    <row r="5810" spans="6:11">
      <c r="F5810" s="429" t="s">
        <v>14287</v>
      </c>
      <c r="G5810" s="430">
        <v>89380</v>
      </c>
      <c r="H5810" s="431" t="s">
        <v>2347</v>
      </c>
      <c r="I5810" s="430" t="s">
        <v>160</v>
      </c>
      <c r="K5810" s="432">
        <v>9.19</v>
      </c>
    </row>
    <row r="5811" spans="6:11">
      <c r="F5811" s="429" t="s">
        <v>14287</v>
      </c>
      <c r="G5811" s="430">
        <v>89562</v>
      </c>
      <c r="H5811" s="431" t="s">
        <v>2442</v>
      </c>
      <c r="I5811" s="430" t="s">
        <v>160</v>
      </c>
      <c r="K5811" s="432">
        <v>9.68</v>
      </c>
    </row>
    <row r="5812" spans="6:11">
      <c r="F5812" s="429" t="s">
        <v>14287</v>
      </c>
      <c r="G5812" s="430">
        <v>89433</v>
      </c>
      <c r="H5812" s="431" t="s">
        <v>2377</v>
      </c>
      <c r="I5812" s="430" t="s">
        <v>160</v>
      </c>
      <c r="K5812" s="432">
        <v>12.13</v>
      </c>
    </row>
    <row r="5813" spans="6:11">
      <c r="F5813" s="429" t="s">
        <v>14287</v>
      </c>
      <c r="G5813" s="430">
        <v>89579</v>
      </c>
      <c r="H5813" s="431" t="s">
        <v>14274</v>
      </c>
      <c r="I5813" s="430" t="s">
        <v>160</v>
      </c>
      <c r="K5813" s="432">
        <v>10.98</v>
      </c>
    </row>
    <row r="5814" spans="6:11">
      <c r="F5814" s="429" t="s">
        <v>14287</v>
      </c>
      <c r="G5814" s="430">
        <v>103998</v>
      </c>
      <c r="H5814" s="431" t="s">
        <v>14275</v>
      </c>
      <c r="I5814" s="430" t="s">
        <v>160</v>
      </c>
      <c r="K5814" s="432">
        <v>13.48</v>
      </c>
    </row>
    <row r="5815" spans="6:11">
      <c r="F5815" s="429" t="s">
        <v>14287</v>
      </c>
      <c r="G5815" s="430">
        <v>89605</v>
      </c>
      <c r="H5815" s="431" t="s">
        <v>2467</v>
      </c>
      <c r="I5815" s="430" t="s">
        <v>160</v>
      </c>
      <c r="K5815" s="432">
        <v>19.510000000000002</v>
      </c>
    </row>
    <row r="5816" spans="6:11">
      <c r="F5816" s="429" t="s">
        <v>14287</v>
      </c>
      <c r="G5816" s="430">
        <v>89981</v>
      </c>
      <c r="H5816" s="431" t="s">
        <v>14276</v>
      </c>
      <c r="I5816" s="430" t="s">
        <v>160</v>
      </c>
      <c r="K5816" s="432">
        <v>21.59</v>
      </c>
    </row>
    <row r="5817" spans="6:11">
      <c r="F5817" s="429" t="s">
        <v>14287</v>
      </c>
      <c r="G5817" s="430">
        <v>89385</v>
      </c>
      <c r="H5817" s="431" t="s">
        <v>14277</v>
      </c>
      <c r="I5817" s="430" t="s">
        <v>160</v>
      </c>
      <c r="K5817" s="432">
        <v>6.49</v>
      </c>
    </row>
    <row r="5818" spans="6:11">
      <c r="F5818" s="429" t="s">
        <v>14287</v>
      </c>
      <c r="G5818" s="430">
        <v>89551</v>
      </c>
      <c r="H5818" s="431" t="s">
        <v>14278</v>
      </c>
      <c r="I5818" s="430" t="s">
        <v>160</v>
      </c>
      <c r="K5818" s="432">
        <v>8.0500000000000007</v>
      </c>
    </row>
    <row r="5819" spans="6:11">
      <c r="F5819" s="429" t="s">
        <v>14377</v>
      </c>
      <c r="G5819" s="430">
        <v>89434</v>
      </c>
      <c r="H5819" s="431" t="s">
        <v>14279</v>
      </c>
      <c r="I5819" s="430" t="s">
        <v>160</v>
      </c>
      <c r="K5819" s="432">
        <v>10.14</v>
      </c>
    </row>
    <row r="5820" spans="6:11">
      <c r="F5820" s="429" t="s">
        <v>14377</v>
      </c>
      <c r="G5820" s="430">
        <v>89389</v>
      </c>
      <c r="H5820" s="431" t="s">
        <v>14280</v>
      </c>
      <c r="I5820" s="430" t="s">
        <v>160</v>
      </c>
      <c r="K5820" s="432">
        <v>10.66</v>
      </c>
    </row>
    <row r="5821" spans="6:11">
      <c r="F5821" s="429" t="s">
        <v>14377</v>
      </c>
      <c r="G5821" s="430">
        <v>89417</v>
      </c>
      <c r="H5821" s="431" t="s">
        <v>2368</v>
      </c>
      <c r="I5821" s="430" t="s">
        <v>160</v>
      </c>
      <c r="K5821" s="432">
        <v>4.8600000000000003</v>
      </c>
    </row>
    <row r="5822" spans="6:11">
      <c r="F5822" s="429" t="s">
        <v>14377</v>
      </c>
      <c r="G5822" s="430">
        <v>89371</v>
      </c>
      <c r="H5822" s="431" t="s">
        <v>2339</v>
      </c>
      <c r="I5822" s="430" t="s">
        <v>160</v>
      </c>
      <c r="K5822" s="432">
        <v>5.28</v>
      </c>
    </row>
    <row r="5823" spans="6:11">
      <c r="F5823" s="429" t="s">
        <v>14377</v>
      </c>
      <c r="G5823" s="430">
        <v>89528</v>
      </c>
      <c r="H5823" s="431" t="s">
        <v>2419</v>
      </c>
      <c r="I5823" s="430" t="s">
        <v>160</v>
      </c>
      <c r="K5823" s="432">
        <v>3.78</v>
      </c>
    </row>
    <row r="5824" spans="6:11">
      <c r="F5824" s="429" t="s">
        <v>14377</v>
      </c>
      <c r="G5824" s="430">
        <v>89424</v>
      </c>
      <c r="H5824" s="431" t="s">
        <v>2372</v>
      </c>
      <c r="I5824" s="430" t="s">
        <v>160</v>
      </c>
      <c r="K5824" s="432">
        <v>5.72</v>
      </c>
    </row>
    <row r="5825" spans="6:11">
      <c r="F5825" s="429" t="s">
        <v>14377</v>
      </c>
      <c r="G5825" s="430">
        <v>89378</v>
      </c>
      <c r="H5825" s="431" t="s">
        <v>2345</v>
      </c>
      <c r="I5825" s="430" t="s">
        <v>160</v>
      </c>
      <c r="K5825" s="432">
        <v>6.2</v>
      </c>
    </row>
    <row r="5826" spans="6:11">
      <c r="F5826" s="429" t="s">
        <v>14377</v>
      </c>
      <c r="G5826" s="430">
        <v>89541</v>
      </c>
      <c r="H5826" s="431" t="s">
        <v>2426</v>
      </c>
      <c r="I5826" s="430" t="s">
        <v>160</v>
      </c>
      <c r="K5826" s="432">
        <v>5.79</v>
      </c>
    </row>
    <row r="5827" spans="6:11">
      <c r="F5827" s="429" t="s">
        <v>14377</v>
      </c>
      <c r="G5827" s="430">
        <v>89431</v>
      </c>
      <c r="H5827" s="431" t="s">
        <v>2376</v>
      </c>
      <c r="I5827" s="430" t="s">
        <v>160</v>
      </c>
      <c r="K5827" s="432">
        <v>8.0399999999999991</v>
      </c>
    </row>
    <row r="5828" spans="6:11">
      <c r="F5828" s="429" t="s">
        <v>14377</v>
      </c>
      <c r="G5828" s="430">
        <v>89386</v>
      </c>
      <c r="H5828" s="431" t="s">
        <v>2349</v>
      </c>
      <c r="I5828" s="430" t="s">
        <v>160</v>
      </c>
      <c r="K5828" s="432">
        <v>8.6</v>
      </c>
    </row>
    <row r="5829" spans="6:11">
      <c r="F5829" s="429" t="s">
        <v>14377</v>
      </c>
      <c r="G5829" s="430">
        <v>89558</v>
      </c>
      <c r="H5829" s="431" t="s">
        <v>2439</v>
      </c>
      <c r="I5829" s="430" t="s">
        <v>160</v>
      </c>
      <c r="K5829" s="432">
        <v>9</v>
      </c>
    </row>
    <row r="5830" spans="6:11">
      <c r="F5830" s="429" t="s">
        <v>14377</v>
      </c>
      <c r="G5830" s="430">
        <v>103988</v>
      </c>
      <c r="H5830" s="431" t="s">
        <v>3132</v>
      </c>
      <c r="I5830" s="430" t="s">
        <v>160</v>
      </c>
      <c r="K5830" s="432">
        <v>11.61</v>
      </c>
    </row>
    <row r="5831" spans="6:11">
      <c r="F5831" s="429" t="s">
        <v>14377</v>
      </c>
      <c r="G5831" s="430">
        <v>89575</v>
      </c>
      <c r="H5831" s="431" t="s">
        <v>2452</v>
      </c>
      <c r="I5831" s="430" t="s">
        <v>160</v>
      </c>
      <c r="K5831" s="432">
        <v>10.52</v>
      </c>
    </row>
    <row r="5832" spans="6:11">
      <c r="F5832" s="429" t="s">
        <v>14377</v>
      </c>
      <c r="G5832" s="430">
        <v>103995</v>
      </c>
      <c r="H5832" s="431" t="s">
        <v>3135</v>
      </c>
      <c r="I5832" s="430" t="s">
        <v>160</v>
      </c>
      <c r="K5832" s="432">
        <v>13.57</v>
      </c>
    </row>
    <row r="5833" spans="6:11">
      <c r="F5833" s="429" t="s">
        <v>14377</v>
      </c>
      <c r="G5833" s="430">
        <v>89597</v>
      </c>
      <c r="H5833" s="431" t="s">
        <v>2464</v>
      </c>
      <c r="I5833" s="430" t="s">
        <v>160</v>
      </c>
      <c r="K5833" s="432">
        <v>21.4</v>
      </c>
    </row>
    <row r="5834" spans="6:11">
      <c r="F5834" s="429" t="s">
        <v>14377</v>
      </c>
      <c r="G5834" s="430">
        <v>89611</v>
      </c>
      <c r="H5834" s="431" t="s">
        <v>2469</v>
      </c>
      <c r="I5834" s="430" t="s">
        <v>160</v>
      </c>
      <c r="K5834" s="432">
        <v>30.36</v>
      </c>
    </row>
    <row r="5835" spans="6:11">
      <c r="F5835" s="429" t="s">
        <v>14377</v>
      </c>
      <c r="G5835" s="430">
        <v>89614</v>
      </c>
      <c r="H5835" s="431" t="s">
        <v>2471</v>
      </c>
      <c r="I5835" s="430" t="s">
        <v>160</v>
      </c>
      <c r="K5835" s="432">
        <v>57.75</v>
      </c>
    </row>
    <row r="5836" spans="6:11">
      <c r="F5836" s="429" t="s">
        <v>14377</v>
      </c>
      <c r="G5836" s="430">
        <v>103975</v>
      </c>
      <c r="H5836" s="431" t="s">
        <v>3122</v>
      </c>
      <c r="I5836" s="430" t="s">
        <v>160</v>
      </c>
      <c r="K5836" s="432">
        <v>16.579999999999998</v>
      </c>
    </row>
    <row r="5837" spans="6:11">
      <c r="F5837" s="429" t="s">
        <v>14377</v>
      </c>
      <c r="G5837" s="430">
        <v>104007</v>
      </c>
      <c r="H5837" s="431" t="s">
        <v>3142</v>
      </c>
      <c r="I5837" s="430" t="s">
        <v>160</v>
      </c>
      <c r="K5837" s="432">
        <v>20.260000000000002</v>
      </c>
    </row>
    <row r="5838" spans="6:11">
      <c r="F5838" s="429" t="s">
        <v>14377</v>
      </c>
      <c r="G5838" s="430">
        <v>103976</v>
      </c>
      <c r="H5838" s="431" t="s">
        <v>3123</v>
      </c>
      <c r="I5838" s="430" t="s">
        <v>160</v>
      </c>
      <c r="K5838" s="432">
        <v>24.36</v>
      </c>
    </row>
    <row r="5839" spans="6:11">
      <c r="F5839" s="429" t="s">
        <v>14377</v>
      </c>
      <c r="G5839" s="430">
        <v>104008</v>
      </c>
      <c r="H5839" s="431" t="s">
        <v>3143</v>
      </c>
      <c r="I5839" s="430" t="s">
        <v>160</v>
      </c>
      <c r="K5839" s="432">
        <v>29.62</v>
      </c>
    </row>
    <row r="5840" spans="6:11">
      <c r="F5840" s="429" t="s">
        <v>14377</v>
      </c>
      <c r="G5840" s="430">
        <v>89630</v>
      </c>
      <c r="H5840" s="431" t="s">
        <v>2483</v>
      </c>
      <c r="I5840" s="430" t="s">
        <v>160</v>
      </c>
      <c r="K5840" s="432">
        <v>58.93</v>
      </c>
    </row>
    <row r="5841" spans="6:11">
      <c r="F5841" s="429" t="s">
        <v>14377</v>
      </c>
      <c r="G5841" s="430">
        <v>89632</v>
      </c>
      <c r="H5841" s="431" t="s">
        <v>2485</v>
      </c>
      <c r="I5841" s="430" t="s">
        <v>160</v>
      </c>
      <c r="K5841" s="432">
        <v>120.41</v>
      </c>
    </row>
    <row r="5842" spans="6:11">
      <c r="F5842" s="429" t="s">
        <v>14377</v>
      </c>
      <c r="G5842" s="430">
        <v>89438</v>
      </c>
      <c r="H5842" s="431" t="s">
        <v>2379</v>
      </c>
      <c r="I5842" s="430" t="s">
        <v>160</v>
      </c>
      <c r="K5842" s="432">
        <v>8.93</v>
      </c>
    </row>
    <row r="5843" spans="6:11">
      <c r="F5843" s="429" t="s">
        <v>14377</v>
      </c>
      <c r="G5843" s="430">
        <v>89393</v>
      </c>
      <c r="H5843" s="431" t="s">
        <v>2351</v>
      </c>
      <c r="I5843" s="430" t="s">
        <v>160</v>
      </c>
      <c r="K5843" s="432">
        <v>9.74</v>
      </c>
    </row>
    <row r="5844" spans="6:11">
      <c r="F5844" s="429" t="s">
        <v>14377</v>
      </c>
      <c r="G5844" s="430">
        <v>89617</v>
      </c>
      <c r="H5844" s="431" t="s">
        <v>2473</v>
      </c>
      <c r="I5844" s="430" t="s">
        <v>160</v>
      </c>
      <c r="K5844" s="432">
        <v>6.67</v>
      </c>
    </row>
    <row r="5845" spans="6:11">
      <c r="F5845" s="429" t="s">
        <v>14377</v>
      </c>
      <c r="G5845" s="430">
        <v>89440</v>
      </c>
      <c r="H5845" s="431" t="s">
        <v>2380</v>
      </c>
      <c r="I5845" s="430" t="s">
        <v>160</v>
      </c>
      <c r="K5845" s="432">
        <v>10.55</v>
      </c>
    </row>
    <row r="5846" spans="6:11">
      <c r="F5846" s="429" t="s">
        <v>14377</v>
      </c>
      <c r="G5846" s="430">
        <v>89395</v>
      </c>
      <c r="H5846" s="431" t="s">
        <v>2352</v>
      </c>
      <c r="I5846" s="430" t="s">
        <v>160</v>
      </c>
      <c r="K5846" s="432">
        <v>11.49</v>
      </c>
    </row>
    <row r="5847" spans="6:11">
      <c r="F5847" s="429" t="s">
        <v>14377</v>
      </c>
      <c r="G5847" s="430">
        <v>89620</v>
      </c>
      <c r="H5847" s="431" t="s">
        <v>2474</v>
      </c>
      <c r="I5847" s="430" t="s">
        <v>160</v>
      </c>
      <c r="K5847" s="432">
        <v>10.78</v>
      </c>
    </row>
    <row r="5848" spans="6:11">
      <c r="F5848" s="429" t="s">
        <v>14377</v>
      </c>
      <c r="G5848" s="430">
        <v>89443</v>
      </c>
      <c r="H5848" s="431" t="s">
        <v>2382</v>
      </c>
      <c r="I5848" s="430" t="s">
        <v>160</v>
      </c>
      <c r="K5848" s="432">
        <v>15.25</v>
      </c>
    </row>
    <row r="5849" spans="6:11">
      <c r="F5849" s="429" t="s">
        <v>14377</v>
      </c>
      <c r="G5849" s="430">
        <v>89398</v>
      </c>
      <c r="H5849" s="431" t="s">
        <v>2354</v>
      </c>
      <c r="I5849" s="430" t="s">
        <v>160</v>
      </c>
      <c r="K5849" s="432">
        <v>16.37</v>
      </c>
    </row>
    <row r="5850" spans="6:11">
      <c r="F5850" s="429" t="s">
        <v>14377</v>
      </c>
      <c r="G5850" s="430">
        <v>89623</v>
      </c>
      <c r="H5850" s="431" t="s">
        <v>2476</v>
      </c>
      <c r="I5850" s="430" t="s">
        <v>160</v>
      </c>
      <c r="K5850" s="432">
        <v>18.07</v>
      </c>
    </row>
    <row r="5851" spans="6:11">
      <c r="F5851" s="429" t="s">
        <v>14377</v>
      </c>
      <c r="G5851" s="430">
        <v>104011</v>
      </c>
      <c r="H5851" s="431" t="s">
        <v>3145</v>
      </c>
      <c r="I5851" s="430" t="s">
        <v>160</v>
      </c>
      <c r="K5851" s="432">
        <v>23.21</v>
      </c>
    </row>
    <row r="5852" spans="6:11">
      <c r="F5852" s="429" t="s">
        <v>14377</v>
      </c>
      <c r="G5852" s="430">
        <v>89625</v>
      </c>
      <c r="H5852" s="431" t="s">
        <v>2478</v>
      </c>
      <c r="I5852" s="430" t="s">
        <v>160</v>
      </c>
      <c r="K5852" s="432">
        <v>20.91</v>
      </c>
    </row>
    <row r="5853" spans="6:11">
      <c r="F5853" s="429" t="s">
        <v>14377</v>
      </c>
      <c r="G5853" s="430">
        <v>104004</v>
      </c>
      <c r="H5853" s="431" t="s">
        <v>3139</v>
      </c>
      <c r="I5853" s="430" t="s">
        <v>160</v>
      </c>
      <c r="K5853" s="432">
        <v>26.97</v>
      </c>
    </row>
    <row r="5854" spans="6:11">
      <c r="F5854" s="429" t="s">
        <v>14377</v>
      </c>
      <c r="G5854" s="430">
        <v>89628</v>
      </c>
      <c r="H5854" s="431" t="s">
        <v>2481</v>
      </c>
      <c r="I5854" s="430" t="s">
        <v>160</v>
      </c>
      <c r="K5854" s="432">
        <v>45.79</v>
      </c>
    </row>
    <row r="5855" spans="6:11">
      <c r="F5855" s="429" t="s">
        <v>14377</v>
      </c>
      <c r="G5855" s="430">
        <v>89629</v>
      </c>
      <c r="H5855" s="431" t="s">
        <v>2482</v>
      </c>
      <c r="I5855" s="430" t="s">
        <v>160</v>
      </c>
      <c r="K5855" s="432">
        <v>77.88</v>
      </c>
    </row>
    <row r="5856" spans="6:11">
      <c r="F5856" s="429" t="s">
        <v>14377</v>
      </c>
      <c r="G5856" s="430">
        <v>89631</v>
      </c>
      <c r="H5856" s="431" t="s">
        <v>2484</v>
      </c>
      <c r="I5856" s="430" t="s">
        <v>160</v>
      </c>
      <c r="K5856" s="432">
        <v>102.64</v>
      </c>
    </row>
    <row r="5857" spans="6:11">
      <c r="F5857" s="429" t="s">
        <v>14377</v>
      </c>
      <c r="G5857" s="430">
        <v>89401</v>
      </c>
      <c r="H5857" s="431" t="s">
        <v>6597</v>
      </c>
      <c r="I5857" s="430" t="s">
        <v>146</v>
      </c>
      <c r="K5857" s="432">
        <v>10.07</v>
      </c>
    </row>
    <row r="5858" spans="6:11">
      <c r="F5858" s="429" t="s">
        <v>14377</v>
      </c>
      <c r="G5858" s="430">
        <v>89355</v>
      </c>
      <c r="H5858" s="431" t="s">
        <v>6594</v>
      </c>
      <c r="I5858" s="430" t="s">
        <v>146</v>
      </c>
      <c r="K5858" s="432">
        <v>18.510000000000002</v>
      </c>
    </row>
    <row r="5859" spans="6:11">
      <c r="F5859" s="429" t="s">
        <v>14377</v>
      </c>
      <c r="G5859" s="430">
        <v>89446</v>
      </c>
      <c r="H5859" s="431" t="s">
        <v>6600</v>
      </c>
      <c r="I5859" s="430" t="s">
        <v>146</v>
      </c>
      <c r="K5859" s="432">
        <v>5.42</v>
      </c>
    </row>
    <row r="5860" spans="6:11">
      <c r="F5860" s="429" t="s">
        <v>14377</v>
      </c>
      <c r="G5860" s="430">
        <v>89402</v>
      </c>
      <c r="H5860" s="431" t="s">
        <v>6598</v>
      </c>
      <c r="I5860" s="430" t="s">
        <v>146</v>
      </c>
      <c r="K5860" s="432">
        <v>11.57</v>
      </c>
    </row>
    <row r="5861" spans="6:11">
      <c r="F5861" s="429" t="s">
        <v>14377</v>
      </c>
      <c r="G5861" s="430">
        <v>89356</v>
      </c>
      <c r="H5861" s="431" t="s">
        <v>6595</v>
      </c>
      <c r="I5861" s="430" t="s">
        <v>146</v>
      </c>
      <c r="K5861" s="432">
        <v>21.34</v>
      </c>
    </row>
    <row r="5862" spans="6:11">
      <c r="F5862" s="429" t="s">
        <v>14377</v>
      </c>
      <c r="G5862" s="430">
        <v>89447</v>
      </c>
      <c r="H5862" s="431" t="s">
        <v>6601</v>
      </c>
      <c r="I5862" s="430" t="s">
        <v>146</v>
      </c>
      <c r="K5862" s="432">
        <v>10.91</v>
      </c>
    </row>
    <row r="5863" spans="6:11">
      <c r="F5863" s="429" t="s">
        <v>14377</v>
      </c>
      <c r="G5863" s="430">
        <v>89403</v>
      </c>
      <c r="H5863" s="431" t="s">
        <v>6599</v>
      </c>
      <c r="I5863" s="430" t="s">
        <v>146</v>
      </c>
      <c r="K5863" s="432">
        <v>18.21</v>
      </c>
    </row>
    <row r="5864" spans="6:11">
      <c r="F5864" s="429" t="s">
        <v>14377</v>
      </c>
      <c r="G5864" s="430">
        <v>89357</v>
      </c>
      <c r="H5864" s="431" t="s">
        <v>6596</v>
      </c>
      <c r="I5864" s="430" t="s">
        <v>146</v>
      </c>
      <c r="K5864" s="432">
        <v>29.87</v>
      </c>
    </row>
    <row r="5865" spans="6:11">
      <c r="F5865" s="429" t="s">
        <v>14377</v>
      </c>
      <c r="G5865" s="430">
        <v>89448</v>
      </c>
      <c r="H5865" s="431" t="s">
        <v>6602</v>
      </c>
      <c r="I5865" s="430" t="s">
        <v>146</v>
      </c>
      <c r="K5865" s="432">
        <v>16.77</v>
      </c>
    </row>
    <row r="5866" spans="6:11">
      <c r="F5866" s="429" t="s">
        <v>14377</v>
      </c>
      <c r="G5866" s="430">
        <v>103978</v>
      </c>
      <c r="H5866" s="431" t="s">
        <v>6630</v>
      </c>
      <c r="I5866" s="430" t="s">
        <v>146</v>
      </c>
      <c r="K5866" s="432">
        <v>25.36</v>
      </c>
    </row>
    <row r="5867" spans="6:11">
      <c r="F5867" s="429" t="s">
        <v>14377</v>
      </c>
      <c r="G5867" s="430">
        <v>89449</v>
      </c>
      <c r="H5867" s="431" t="s">
        <v>6603</v>
      </c>
      <c r="I5867" s="430" t="s">
        <v>146</v>
      </c>
      <c r="K5867" s="432">
        <v>18.53</v>
      </c>
    </row>
    <row r="5868" spans="6:11">
      <c r="F5868" s="429" t="s">
        <v>14377</v>
      </c>
      <c r="G5868" s="430">
        <v>103979</v>
      </c>
      <c r="H5868" s="431" t="s">
        <v>6631</v>
      </c>
      <c r="I5868" s="430" t="s">
        <v>146</v>
      </c>
      <c r="K5868" s="432">
        <v>28.78</v>
      </c>
    </row>
    <row r="5869" spans="6:11">
      <c r="F5869" s="429" t="s">
        <v>14377</v>
      </c>
      <c r="G5869" s="430">
        <v>89450</v>
      </c>
      <c r="H5869" s="431" t="s">
        <v>6604</v>
      </c>
      <c r="I5869" s="430" t="s">
        <v>146</v>
      </c>
      <c r="K5869" s="432">
        <v>29.78</v>
      </c>
    </row>
    <row r="5870" spans="6:11">
      <c r="F5870" s="429" t="s">
        <v>14377</v>
      </c>
      <c r="G5870" s="430">
        <v>89451</v>
      </c>
      <c r="H5870" s="431" t="s">
        <v>6605</v>
      </c>
      <c r="I5870" s="430" t="s">
        <v>146</v>
      </c>
      <c r="K5870" s="432">
        <v>48.63</v>
      </c>
    </row>
    <row r="5871" spans="6:11">
      <c r="F5871" s="429" t="s">
        <v>14377</v>
      </c>
      <c r="G5871" s="430">
        <v>89452</v>
      </c>
      <c r="H5871" s="431" t="s">
        <v>6606</v>
      </c>
      <c r="I5871" s="430" t="s">
        <v>146</v>
      </c>
      <c r="K5871" s="432">
        <v>67.06</v>
      </c>
    </row>
    <row r="5872" spans="6:11">
      <c r="F5872" s="429" t="s">
        <v>14377</v>
      </c>
      <c r="G5872" s="430">
        <v>89394</v>
      </c>
      <c r="H5872" s="431" t="s">
        <v>14281</v>
      </c>
      <c r="I5872" s="430" t="s">
        <v>160</v>
      </c>
      <c r="K5872" s="432">
        <v>17.649999999999999</v>
      </c>
    </row>
    <row r="5873" spans="6:11">
      <c r="F5873" s="429" t="s">
        <v>14377</v>
      </c>
      <c r="G5873" s="430">
        <v>89396</v>
      </c>
      <c r="H5873" s="431" t="s">
        <v>14282</v>
      </c>
      <c r="I5873" s="430" t="s">
        <v>160</v>
      </c>
      <c r="K5873" s="432">
        <v>19.34</v>
      </c>
    </row>
    <row r="5874" spans="6:11">
      <c r="F5874" s="429" t="s">
        <v>14377</v>
      </c>
      <c r="G5874" s="430">
        <v>90374</v>
      </c>
      <c r="H5874" s="431" t="s">
        <v>14283</v>
      </c>
      <c r="I5874" s="430" t="s">
        <v>160</v>
      </c>
      <c r="K5874" s="432">
        <v>21.01</v>
      </c>
    </row>
    <row r="5875" spans="6:11">
      <c r="F5875" s="429" t="s">
        <v>14377</v>
      </c>
      <c r="G5875" s="430">
        <v>89444</v>
      </c>
      <c r="H5875" s="431" t="s">
        <v>14284</v>
      </c>
      <c r="I5875" s="430" t="s">
        <v>160</v>
      </c>
      <c r="K5875" s="432">
        <v>23.03</v>
      </c>
    </row>
    <row r="5876" spans="6:11">
      <c r="F5876" s="429" t="s">
        <v>14377</v>
      </c>
      <c r="G5876" s="430">
        <v>89399</v>
      </c>
      <c r="H5876" s="431" t="s">
        <v>14285</v>
      </c>
      <c r="I5876" s="430" t="s">
        <v>160</v>
      </c>
      <c r="K5876" s="432">
        <v>23.57</v>
      </c>
    </row>
    <row r="5877" spans="6:11">
      <c r="F5877" s="429" t="s">
        <v>14377</v>
      </c>
      <c r="G5877" s="430">
        <v>89442</v>
      </c>
      <c r="H5877" s="431" t="s">
        <v>2381</v>
      </c>
      <c r="I5877" s="430" t="s">
        <v>160</v>
      </c>
      <c r="K5877" s="432">
        <v>12.58</v>
      </c>
    </row>
    <row r="5878" spans="6:11">
      <c r="F5878" s="429" t="s">
        <v>14377</v>
      </c>
      <c r="G5878" s="430">
        <v>89397</v>
      </c>
      <c r="H5878" s="431" t="s">
        <v>2353</v>
      </c>
      <c r="I5878" s="430" t="s">
        <v>160</v>
      </c>
      <c r="K5878" s="432">
        <v>13.46</v>
      </c>
    </row>
    <row r="5879" spans="6:11">
      <c r="F5879" s="429" t="s">
        <v>14377</v>
      </c>
      <c r="G5879" s="430">
        <v>89622</v>
      </c>
      <c r="H5879" s="431" t="s">
        <v>2475</v>
      </c>
      <c r="I5879" s="430" t="s">
        <v>160</v>
      </c>
      <c r="K5879" s="432">
        <v>13.16</v>
      </c>
    </row>
    <row r="5880" spans="6:11">
      <c r="F5880" s="429" t="s">
        <v>14377</v>
      </c>
      <c r="G5880" s="430">
        <v>89445</v>
      </c>
      <c r="H5880" s="431" t="s">
        <v>2383</v>
      </c>
      <c r="I5880" s="430" t="s">
        <v>160</v>
      </c>
      <c r="K5880" s="432">
        <v>17.32</v>
      </c>
    </row>
    <row r="5881" spans="6:11">
      <c r="F5881" s="429" t="s">
        <v>14377</v>
      </c>
      <c r="G5881" s="430">
        <v>89400</v>
      </c>
      <c r="H5881" s="431" t="s">
        <v>2355</v>
      </c>
      <c r="I5881" s="430" t="s">
        <v>160</v>
      </c>
      <c r="K5881" s="432">
        <v>18.36</v>
      </c>
    </row>
    <row r="5882" spans="6:11">
      <c r="F5882" s="429" t="s">
        <v>14377</v>
      </c>
      <c r="G5882" s="430">
        <v>89624</v>
      </c>
      <c r="H5882" s="431" t="s">
        <v>2477</v>
      </c>
      <c r="I5882" s="430" t="s">
        <v>160</v>
      </c>
      <c r="K5882" s="432">
        <v>16.73</v>
      </c>
    </row>
    <row r="5883" spans="6:11">
      <c r="F5883" s="429" t="s">
        <v>14377</v>
      </c>
      <c r="G5883" s="430">
        <v>104012</v>
      </c>
      <c r="H5883" s="431" t="s">
        <v>3146</v>
      </c>
      <c r="I5883" s="430" t="s">
        <v>160</v>
      </c>
      <c r="K5883" s="432">
        <v>21.52</v>
      </c>
    </row>
    <row r="5884" spans="6:11">
      <c r="F5884" s="429" t="s">
        <v>14377</v>
      </c>
      <c r="G5884" s="430">
        <v>89627</v>
      </c>
      <c r="H5884" s="431" t="s">
        <v>2480</v>
      </c>
      <c r="I5884" s="430" t="s">
        <v>160</v>
      </c>
      <c r="K5884" s="432">
        <v>18.809999999999999</v>
      </c>
    </row>
    <row r="5885" spans="6:11">
      <c r="F5885" s="429" t="s">
        <v>14377</v>
      </c>
      <c r="G5885" s="430">
        <v>104006</v>
      </c>
      <c r="H5885" s="431" t="s">
        <v>3141</v>
      </c>
      <c r="I5885" s="430" t="s">
        <v>160</v>
      </c>
      <c r="K5885" s="432">
        <v>23.22</v>
      </c>
    </row>
    <row r="5886" spans="6:11">
      <c r="F5886" s="429" t="s">
        <v>14377</v>
      </c>
      <c r="G5886" s="430">
        <v>89626</v>
      </c>
      <c r="H5886" s="431" t="s">
        <v>2479</v>
      </c>
      <c r="I5886" s="430" t="s">
        <v>160</v>
      </c>
      <c r="K5886" s="432">
        <v>28.59</v>
      </c>
    </row>
    <row r="5887" spans="6:11">
      <c r="F5887" s="429" t="s">
        <v>14377</v>
      </c>
      <c r="G5887" s="430">
        <v>104005</v>
      </c>
      <c r="H5887" s="431" t="s">
        <v>3140</v>
      </c>
      <c r="I5887" s="430" t="s">
        <v>160</v>
      </c>
      <c r="K5887" s="432">
        <v>34.200000000000003</v>
      </c>
    </row>
    <row r="5888" spans="6:11">
      <c r="F5888" s="429" t="s">
        <v>14377</v>
      </c>
      <c r="G5888" s="430">
        <v>89439</v>
      </c>
      <c r="H5888" s="431" t="s">
        <v>14286</v>
      </c>
      <c r="I5888" s="430" t="s">
        <v>160</v>
      </c>
      <c r="K5888" s="432">
        <v>10.48</v>
      </c>
    </row>
    <row r="5889" spans="6:11">
      <c r="F5889" s="429" t="s">
        <v>14377</v>
      </c>
      <c r="G5889" s="430">
        <v>89421</v>
      </c>
      <c r="H5889" s="431" t="s">
        <v>2371</v>
      </c>
      <c r="I5889" s="430" t="s">
        <v>160</v>
      </c>
      <c r="K5889" s="432">
        <v>11.02</v>
      </c>
    </row>
    <row r="5890" spans="6:11">
      <c r="F5890" s="429" t="s">
        <v>14377</v>
      </c>
      <c r="G5890" s="430">
        <v>89375</v>
      </c>
      <c r="H5890" s="431" t="s">
        <v>2343</v>
      </c>
      <c r="I5890" s="430" t="s">
        <v>160</v>
      </c>
      <c r="K5890" s="432">
        <v>11.44</v>
      </c>
    </row>
    <row r="5891" spans="6:11">
      <c r="F5891" s="429" t="s">
        <v>14377</v>
      </c>
      <c r="G5891" s="430">
        <v>89536</v>
      </c>
      <c r="H5891" s="431" t="s">
        <v>2425</v>
      </c>
      <c r="I5891" s="430" t="s">
        <v>160</v>
      </c>
      <c r="K5891" s="432">
        <v>11.33</v>
      </c>
    </row>
    <row r="5892" spans="6:11">
      <c r="F5892" s="429" t="s">
        <v>14377</v>
      </c>
      <c r="G5892" s="430">
        <v>89428</v>
      </c>
      <c r="H5892" s="431" t="s">
        <v>2375</v>
      </c>
      <c r="I5892" s="430" t="s">
        <v>160</v>
      </c>
      <c r="K5892" s="432">
        <v>13.27</v>
      </c>
    </row>
    <row r="5893" spans="6:11">
      <c r="F5893" s="429" t="s">
        <v>14377</v>
      </c>
      <c r="G5893" s="430">
        <v>89382</v>
      </c>
      <c r="H5893" s="431" t="s">
        <v>2348</v>
      </c>
      <c r="I5893" s="430" t="s">
        <v>160</v>
      </c>
      <c r="K5893" s="432">
        <v>13.75</v>
      </c>
    </row>
    <row r="5894" spans="6:11">
      <c r="F5894" s="429" t="s">
        <v>14377</v>
      </c>
      <c r="G5894" s="430">
        <v>89552</v>
      </c>
      <c r="H5894" s="431" t="s">
        <v>2435</v>
      </c>
      <c r="I5894" s="430" t="s">
        <v>160</v>
      </c>
      <c r="K5894" s="432">
        <v>17.850000000000001</v>
      </c>
    </row>
    <row r="5895" spans="6:11">
      <c r="F5895" s="429" t="s">
        <v>14377</v>
      </c>
      <c r="G5895" s="430">
        <v>89435</v>
      </c>
      <c r="H5895" s="431" t="s">
        <v>2378</v>
      </c>
      <c r="I5895" s="430" t="s">
        <v>160</v>
      </c>
      <c r="K5895" s="432">
        <v>20.100000000000001</v>
      </c>
    </row>
    <row r="5896" spans="6:11">
      <c r="F5896" s="429" t="s">
        <v>14377</v>
      </c>
      <c r="G5896" s="430">
        <v>89390</v>
      </c>
      <c r="H5896" s="431" t="s">
        <v>2350</v>
      </c>
      <c r="I5896" s="430" t="s">
        <v>160</v>
      </c>
      <c r="K5896" s="432">
        <v>20.66</v>
      </c>
    </row>
    <row r="5897" spans="6:11">
      <c r="F5897" s="429" t="s">
        <v>14377</v>
      </c>
      <c r="G5897" s="430">
        <v>89568</v>
      </c>
      <c r="H5897" s="431" t="s">
        <v>2447</v>
      </c>
      <c r="I5897" s="430" t="s">
        <v>160</v>
      </c>
      <c r="K5897" s="432">
        <v>31.75</v>
      </c>
    </row>
    <row r="5898" spans="6:11">
      <c r="F5898" s="429" t="s">
        <v>14377</v>
      </c>
      <c r="G5898" s="430">
        <v>103990</v>
      </c>
      <c r="H5898" s="431" t="s">
        <v>3133</v>
      </c>
      <c r="I5898" s="430" t="s">
        <v>160</v>
      </c>
      <c r="K5898" s="432">
        <v>34.36</v>
      </c>
    </row>
    <row r="5899" spans="6:11">
      <c r="F5899" s="429" t="s">
        <v>14377</v>
      </c>
      <c r="G5899" s="430">
        <v>89594</v>
      </c>
      <c r="H5899" s="431" t="s">
        <v>2463</v>
      </c>
      <c r="I5899" s="430" t="s">
        <v>160</v>
      </c>
      <c r="K5899" s="432">
        <v>35.01</v>
      </c>
    </row>
    <row r="5900" spans="6:11">
      <c r="F5900" s="429" t="s">
        <v>14377</v>
      </c>
      <c r="G5900" s="430">
        <v>103997</v>
      </c>
      <c r="H5900" s="431" t="s">
        <v>3137</v>
      </c>
      <c r="I5900" s="430" t="s">
        <v>160</v>
      </c>
      <c r="K5900" s="432">
        <v>38.06</v>
      </c>
    </row>
    <row r="5901" spans="6:11">
      <c r="F5901" s="429" t="s">
        <v>14377</v>
      </c>
      <c r="G5901" s="430">
        <v>89609</v>
      </c>
      <c r="H5901" s="431" t="s">
        <v>2468</v>
      </c>
      <c r="I5901" s="430" t="s">
        <v>160</v>
      </c>
      <c r="K5901" s="432">
        <v>83</v>
      </c>
    </row>
    <row r="5902" spans="6:11">
      <c r="F5902" s="429" t="s">
        <v>14377</v>
      </c>
      <c r="G5902" s="430">
        <v>89612</v>
      </c>
      <c r="H5902" s="431" t="s">
        <v>2470</v>
      </c>
      <c r="I5902" s="430" t="s">
        <v>160</v>
      </c>
      <c r="K5902" s="432">
        <v>163.88</v>
      </c>
    </row>
    <row r="5903" spans="6:11">
      <c r="F5903" s="429" t="s">
        <v>14377</v>
      </c>
      <c r="G5903" s="430">
        <v>89615</v>
      </c>
      <c r="H5903" s="431" t="s">
        <v>2472</v>
      </c>
      <c r="I5903" s="430" t="s">
        <v>160</v>
      </c>
      <c r="K5903" s="432">
        <v>193.51</v>
      </c>
    </row>
    <row r="5904" spans="6:11">
      <c r="F5904" s="429" t="s">
        <v>14377</v>
      </c>
      <c r="G5904" s="430">
        <v>89747</v>
      </c>
      <c r="H5904" s="431" t="s">
        <v>14288</v>
      </c>
      <c r="I5904" s="430" t="s">
        <v>160</v>
      </c>
      <c r="K5904" s="432">
        <v>28.62</v>
      </c>
    </row>
    <row r="5905" spans="6:11">
      <c r="F5905" s="429" t="s">
        <v>14378</v>
      </c>
      <c r="G5905" s="430">
        <v>89656</v>
      </c>
      <c r="H5905" s="431" t="s">
        <v>14289</v>
      </c>
      <c r="I5905" s="430" t="s">
        <v>160</v>
      </c>
      <c r="K5905" s="432">
        <v>21.69</v>
      </c>
    </row>
    <row r="5906" spans="6:11">
      <c r="F5906" s="429" t="s">
        <v>14378</v>
      </c>
      <c r="G5906" s="430">
        <v>89663</v>
      </c>
      <c r="H5906" s="431" t="s">
        <v>14290</v>
      </c>
      <c r="I5906" s="430" t="s">
        <v>160</v>
      </c>
      <c r="K5906" s="432">
        <v>29.06</v>
      </c>
    </row>
    <row r="5907" spans="6:11">
      <c r="F5907" s="429" t="s">
        <v>14378</v>
      </c>
      <c r="G5907" s="430">
        <v>89759</v>
      </c>
      <c r="H5907" s="431" t="s">
        <v>2536</v>
      </c>
      <c r="I5907" s="430" t="s">
        <v>160</v>
      </c>
      <c r="K5907" s="432">
        <v>10.58</v>
      </c>
    </row>
    <row r="5908" spans="6:11">
      <c r="F5908" s="429" t="s">
        <v>14378</v>
      </c>
      <c r="G5908" s="430">
        <v>89832</v>
      </c>
      <c r="H5908" s="431" t="s">
        <v>2580</v>
      </c>
      <c r="I5908" s="430" t="s">
        <v>160</v>
      </c>
      <c r="K5908" s="432">
        <v>40.03</v>
      </c>
    </row>
    <row r="5909" spans="6:11">
      <c r="F5909" s="429" t="s">
        <v>14378</v>
      </c>
      <c r="G5909" s="430">
        <v>89666</v>
      </c>
      <c r="H5909" s="431" t="s">
        <v>14291</v>
      </c>
      <c r="I5909" s="430" t="s">
        <v>160</v>
      </c>
      <c r="K5909" s="432">
        <v>6.64</v>
      </c>
    </row>
    <row r="5910" spans="6:11">
      <c r="F5910" s="429" t="s">
        <v>14378</v>
      </c>
      <c r="G5910" s="430">
        <v>89678</v>
      </c>
      <c r="H5910" s="431" t="s">
        <v>14292</v>
      </c>
      <c r="I5910" s="430" t="s">
        <v>160</v>
      </c>
      <c r="K5910" s="432">
        <v>11.05</v>
      </c>
    </row>
    <row r="5911" spans="6:11">
      <c r="F5911" s="429" t="s">
        <v>14378</v>
      </c>
      <c r="G5911" s="430">
        <v>89764</v>
      </c>
      <c r="H5911" s="431" t="s">
        <v>2540</v>
      </c>
      <c r="I5911" s="430" t="s">
        <v>160</v>
      </c>
      <c r="K5911" s="432">
        <v>35.799999999999997</v>
      </c>
    </row>
    <row r="5912" spans="6:11">
      <c r="F5912" s="429" t="s">
        <v>14378</v>
      </c>
      <c r="G5912" s="430">
        <v>89689</v>
      </c>
      <c r="H5912" s="431" t="s">
        <v>14293</v>
      </c>
      <c r="I5912" s="430" t="s">
        <v>160</v>
      </c>
      <c r="K5912" s="432">
        <v>36.35</v>
      </c>
    </row>
    <row r="5913" spans="6:11">
      <c r="F5913" s="429" t="s">
        <v>14378</v>
      </c>
      <c r="G5913" s="430">
        <v>89655</v>
      </c>
      <c r="H5913" s="431" t="s">
        <v>14294</v>
      </c>
      <c r="I5913" s="430" t="s">
        <v>160</v>
      </c>
      <c r="K5913" s="432">
        <v>23.33</v>
      </c>
    </row>
    <row r="5914" spans="6:11">
      <c r="F5914" s="429" t="s">
        <v>14378</v>
      </c>
      <c r="G5914" s="430">
        <v>89662</v>
      </c>
      <c r="H5914" s="431" t="s">
        <v>14295</v>
      </c>
      <c r="I5914" s="430" t="s">
        <v>160</v>
      </c>
      <c r="K5914" s="432">
        <v>30.28</v>
      </c>
    </row>
    <row r="5915" spans="6:11">
      <c r="F5915" s="429" t="s">
        <v>14378</v>
      </c>
      <c r="G5915" s="430">
        <v>89758</v>
      </c>
      <c r="H5915" s="431" t="s">
        <v>14296</v>
      </c>
      <c r="I5915" s="430" t="s">
        <v>160</v>
      </c>
      <c r="K5915" s="432">
        <v>35.67</v>
      </c>
    </row>
    <row r="5916" spans="6:11">
      <c r="F5916" s="429" t="s">
        <v>14378</v>
      </c>
      <c r="G5916" s="430">
        <v>89676</v>
      </c>
      <c r="H5916" s="431" t="s">
        <v>14297</v>
      </c>
      <c r="I5916" s="430" t="s">
        <v>160</v>
      </c>
      <c r="K5916" s="432">
        <v>35.79</v>
      </c>
    </row>
    <row r="5917" spans="6:11">
      <c r="F5917" s="429" t="s">
        <v>14378</v>
      </c>
      <c r="G5917" s="430">
        <v>89818</v>
      </c>
      <c r="H5917" s="431" t="s">
        <v>14298</v>
      </c>
      <c r="I5917" s="430" t="s">
        <v>160</v>
      </c>
      <c r="K5917" s="432">
        <v>52.08</v>
      </c>
    </row>
    <row r="5918" spans="6:11">
      <c r="F5918" s="429" t="s">
        <v>14378</v>
      </c>
      <c r="G5918" s="430">
        <v>89763</v>
      </c>
      <c r="H5918" s="431" t="s">
        <v>14299</v>
      </c>
      <c r="I5918" s="430" t="s">
        <v>160</v>
      </c>
      <c r="K5918" s="432">
        <v>54.35</v>
      </c>
    </row>
    <row r="5919" spans="6:11">
      <c r="F5919" s="429" t="s">
        <v>14378</v>
      </c>
      <c r="G5919" s="430">
        <v>89686</v>
      </c>
      <c r="H5919" s="431" t="s">
        <v>14300</v>
      </c>
      <c r="I5919" s="430" t="s">
        <v>160</v>
      </c>
      <c r="K5919" s="432">
        <v>54.92</v>
      </c>
    </row>
    <row r="5920" spans="6:11">
      <c r="F5920" s="429" t="s">
        <v>14378</v>
      </c>
      <c r="G5920" s="430">
        <v>104029</v>
      </c>
      <c r="H5920" s="431" t="s">
        <v>6818</v>
      </c>
      <c r="I5920" s="430" t="s">
        <v>160</v>
      </c>
      <c r="K5920" s="432">
        <v>65.540000000000006</v>
      </c>
    </row>
    <row r="5921" spans="6:11">
      <c r="F5921" s="429" t="s">
        <v>14378</v>
      </c>
      <c r="G5921" s="430">
        <v>89831</v>
      </c>
      <c r="H5921" s="431" t="s">
        <v>14301</v>
      </c>
      <c r="I5921" s="430" t="s">
        <v>160</v>
      </c>
      <c r="K5921" s="432">
        <v>63.06</v>
      </c>
    </row>
    <row r="5922" spans="6:11">
      <c r="F5922" s="429" t="s">
        <v>14378</v>
      </c>
      <c r="G5922" s="430">
        <v>89668</v>
      </c>
      <c r="H5922" s="431" t="s">
        <v>6648</v>
      </c>
      <c r="I5922" s="430" t="s">
        <v>160</v>
      </c>
      <c r="K5922" s="432">
        <v>28.35</v>
      </c>
    </row>
    <row r="5923" spans="6:11">
      <c r="F5923" s="429" t="s">
        <v>14378</v>
      </c>
      <c r="G5923" s="430">
        <v>89639</v>
      </c>
      <c r="H5923" s="431" t="s">
        <v>2488</v>
      </c>
      <c r="I5923" s="430" t="s">
        <v>160</v>
      </c>
      <c r="K5923" s="432">
        <v>11.34</v>
      </c>
    </row>
    <row r="5924" spans="6:11">
      <c r="F5924" s="429" t="s">
        <v>14378</v>
      </c>
      <c r="G5924" s="430">
        <v>89721</v>
      </c>
      <c r="H5924" s="431" t="s">
        <v>2516</v>
      </c>
      <c r="I5924" s="430" t="s">
        <v>160</v>
      </c>
      <c r="K5924" s="432">
        <v>14.85</v>
      </c>
    </row>
    <row r="5925" spans="6:11">
      <c r="F5925" s="429" t="s">
        <v>14378</v>
      </c>
      <c r="G5925" s="430">
        <v>89643</v>
      </c>
      <c r="H5925" s="431" t="s">
        <v>2491</v>
      </c>
      <c r="I5925" s="430" t="s">
        <v>160</v>
      </c>
      <c r="K5925" s="432">
        <v>15.49</v>
      </c>
    </row>
    <row r="5926" spans="6:11">
      <c r="F5926" s="429" t="s">
        <v>14378</v>
      </c>
      <c r="G5926" s="430">
        <v>89727</v>
      </c>
      <c r="H5926" s="431" t="s">
        <v>14302</v>
      </c>
      <c r="I5926" s="430" t="s">
        <v>160</v>
      </c>
      <c r="K5926" s="432">
        <v>22.87</v>
      </c>
    </row>
    <row r="5927" spans="6:11">
      <c r="F5927" s="429" t="s">
        <v>14378</v>
      </c>
      <c r="G5927" s="430">
        <v>89648</v>
      </c>
      <c r="H5927" s="431" t="s">
        <v>14303</v>
      </c>
      <c r="I5927" s="430" t="s">
        <v>160</v>
      </c>
      <c r="K5927" s="432">
        <v>23.64</v>
      </c>
    </row>
    <row r="5928" spans="6:11">
      <c r="F5928" s="429" t="s">
        <v>14378</v>
      </c>
      <c r="G5928" s="430">
        <v>89749</v>
      </c>
      <c r="H5928" s="431" t="s">
        <v>14304</v>
      </c>
      <c r="I5928" s="430" t="s">
        <v>160</v>
      </c>
      <c r="K5928" s="432">
        <v>15.81</v>
      </c>
    </row>
    <row r="5929" spans="6:11">
      <c r="F5929" s="429" t="s">
        <v>14378</v>
      </c>
      <c r="G5929" s="430">
        <v>89657</v>
      </c>
      <c r="H5929" s="431" t="s">
        <v>14305</v>
      </c>
      <c r="I5929" s="430" t="s">
        <v>160</v>
      </c>
      <c r="K5929" s="432">
        <v>13.21</v>
      </c>
    </row>
    <row r="5930" spans="6:11">
      <c r="F5930" s="429" t="s">
        <v>14378</v>
      </c>
      <c r="G5930" s="430">
        <v>89664</v>
      </c>
      <c r="H5930" s="431" t="s">
        <v>14306</v>
      </c>
      <c r="I5930" s="430" t="s">
        <v>160</v>
      </c>
      <c r="K5930" s="432">
        <v>16.25</v>
      </c>
    </row>
    <row r="5931" spans="6:11">
      <c r="F5931" s="429" t="s">
        <v>14379</v>
      </c>
      <c r="G5931" s="430">
        <v>89638</v>
      </c>
      <c r="H5931" s="431" t="s">
        <v>2487</v>
      </c>
      <c r="I5931" s="430" t="s">
        <v>160</v>
      </c>
      <c r="K5931" s="432">
        <v>10.7</v>
      </c>
    </row>
    <row r="5932" spans="6:11">
      <c r="F5932" s="429" t="s">
        <v>14379</v>
      </c>
      <c r="G5932" s="430">
        <v>89720</v>
      </c>
      <c r="H5932" s="431" t="s">
        <v>14307</v>
      </c>
      <c r="I5932" s="430" t="s">
        <v>160</v>
      </c>
      <c r="K5932" s="432">
        <v>13.57</v>
      </c>
    </row>
    <row r="5933" spans="6:11">
      <c r="F5933" s="429" t="s">
        <v>14379</v>
      </c>
      <c r="G5933" s="430">
        <v>89642</v>
      </c>
      <c r="H5933" s="431" t="s">
        <v>2490</v>
      </c>
      <c r="I5933" s="430" t="s">
        <v>160</v>
      </c>
      <c r="K5933" s="432">
        <v>14.21</v>
      </c>
    </row>
    <row r="5934" spans="6:11">
      <c r="F5934" s="429" t="s">
        <v>14379</v>
      </c>
      <c r="G5934" s="430">
        <v>89725</v>
      </c>
      <c r="H5934" s="431" t="s">
        <v>14308</v>
      </c>
      <c r="I5934" s="430" t="s">
        <v>160</v>
      </c>
      <c r="K5934" s="432">
        <v>17.89</v>
      </c>
    </row>
    <row r="5935" spans="6:11">
      <c r="F5935" s="429" t="s">
        <v>14379</v>
      </c>
      <c r="G5935" s="430">
        <v>89647</v>
      </c>
      <c r="H5935" s="431" t="s">
        <v>14309</v>
      </c>
      <c r="I5935" s="430" t="s">
        <v>160</v>
      </c>
      <c r="K5935" s="432">
        <v>18.66</v>
      </c>
    </row>
    <row r="5936" spans="6:11">
      <c r="F5936" s="429" t="s">
        <v>14379</v>
      </c>
      <c r="G5936" s="430">
        <v>89780</v>
      </c>
      <c r="H5936" s="431" t="s">
        <v>2549</v>
      </c>
      <c r="I5936" s="430" t="s">
        <v>160</v>
      </c>
      <c r="K5936" s="432">
        <v>22.73</v>
      </c>
    </row>
    <row r="5937" spans="6:11">
      <c r="F5937" s="429" t="s">
        <v>14379</v>
      </c>
      <c r="G5937" s="430">
        <v>89734</v>
      </c>
      <c r="H5937" s="431" t="s">
        <v>14310</v>
      </c>
      <c r="I5937" s="430" t="s">
        <v>160</v>
      </c>
      <c r="K5937" s="432">
        <v>26.24</v>
      </c>
    </row>
    <row r="5938" spans="6:11">
      <c r="F5938" s="429" t="s">
        <v>14379</v>
      </c>
      <c r="G5938" s="430">
        <v>89650</v>
      </c>
      <c r="H5938" s="431" t="s">
        <v>14311</v>
      </c>
      <c r="I5938" s="430" t="s">
        <v>160</v>
      </c>
      <c r="K5938" s="432">
        <v>27.12</v>
      </c>
    </row>
    <row r="5939" spans="6:11">
      <c r="F5939" s="429" t="s">
        <v>14379</v>
      </c>
      <c r="G5939" s="430">
        <v>89787</v>
      </c>
      <c r="H5939" s="431" t="s">
        <v>14312</v>
      </c>
      <c r="I5939" s="430" t="s">
        <v>160</v>
      </c>
      <c r="K5939" s="432">
        <v>34.380000000000003</v>
      </c>
    </row>
    <row r="5940" spans="6:11">
      <c r="F5940" s="429" t="s">
        <v>14379</v>
      </c>
      <c r="G5940" s="430">
        <v>104024</v>
      </c>
      <c r="H5940" s="431" t="s">
        <v>6814</v>
      </c>
      <c r="I5940" s="430" t="s">
        <v>160</v>
      </c>
      <c r="K5940" s="432">
        <v>38.32</v>
      </c>
    </row>
    <row r="5941" spans="6:11">
      <c r="F5941" s="429" t="s">
        <v>14379</v>
      </c>
      <c r="G5941" s="430">
        <v>89789</v>
      </c>
      <c r="H5941" s="431" t="s">
        <v>14313</v>
      </c>
      <c r="I5941" s="430" t="s">
        <v>160</v>
      </c>
      <c r="K5941" s="432">
        <v>64.989999999999995</v>
      </c>
    </row>
    <row r="5942" spans="6:11">
      <c r="F5942" s="429" t="s">
        <v>14379</v>
      </c>
      <c r="G5942" s="430">
        <v>89791</v>
      </c>
      <c r="H5942" s="431" t="s">
        <v>14314</v>
      </c>
      <c r="I5942" s="430" t="s">
        <v>160</v>
      </c>
      <c r="K5942" s="432">
        <v>149.72</v>
      </c>
    </row>
    <row r="5943" spans="6:11">
      <c r="F5943" s="429" t="s">
        <v>14379</v>
      </c>
      <c r="G5943" s="430">
        <v>89793</v>
      </c>
      <c r="H5943" s="431" t="s">
        <v>14315</v>
      </c>
      <c r="I5943" s="430" t="s">
        <v>160</v>
      </c>
      <c r="K5943" s="432">
        <v>216.16</v>
      </c>
    </row>
    <row r="5944" spans="6:11">
      <c r="F5944" s="429" t="s">
        <v>14379</v>
      </c>
      <c r="G5944" s="430">
        <v>89637</v>
      </c>
      <c r="H5944" s="431" t="s">
        <v>2486</v>
      </c>
      <c r="I5944" s="430" t="s">
        <v>160</v>
      </c>
      <c r="K5944" s="432">
        <v>9.7899999999999991</v>
      </c>
    </row>
    <row r="5945" spans="6:11">
      <c r="F5945" s="429" t="s">
        <v>14379</v>
      </c>
      <c r="G5945" s="430">
        <v>89719</v>
      </c>
      <c r="H5945" s="431" t="s">
        <v>14316</v>
      </c>
      <c r="I5945" s="430" t="s">
        <v>160</v>
      </c>
      <c r="K5945" s="432">
        <v>11.97</v>
      </c>
    </row>
    <row r="5946" spans="6:11">
      <c r="F5946" s="429" t="s">
        <v>14379</v>
      </c>
      <c r="G5946" s="430">
        <v>89641</v>
      </c>
      <c r="H5946" s="431" t="s">
        <v>2489</v>
      </c>
      <c r="I5946" s="430" t="s">
        <v>160</v>
      </c>
      <c r="K5946" s="432">
        <v>12.61</v>
      </c>
    </row>
    <row r="5947" spans="6:11">
      <c r="F5947" s="429" t="s">
        <v>14379</v>
      </c>
      <c r="G5947" s="430">
        <v>89723</v>
      </c>
      <c r="H5947" s="431" t="s">
        <v>14317</v>
      </c>
      <c r="I5947" s="430" t="s">
        <v>160</v>
      </c>
      <c r="K5947" s="432">
        <v>18.55</v>
      </c>
    </row>
    <row r="5948" spans="6:11">
      <c r="F5948" s="429" t="s">
        <v>14379</v>
      </c>
      <c r="G5948" s="430">
        <v>89646</v>
      </c>
      <c r="H5948" s="431" t="s">
        <v>2492</v>
      </c>
      <c r="I5948" s="430" t="s">
        <v>160</v>
      </c>
      <c r="K5948" s="432">
        <v>19.32</v>
      </c>
    </row>
    <row r="5949" spans="6:11">
      <c r="F5949" s="429" t="s">
        <v>14379</v>
      </c>
      <c r="G5949" s="430">
        <v>89777</v>
      </c>
      <c r="H5949" s="431" t="s">
        <v>14318</v>
      </c>
      <c r="I5949" s="430" t="s">
        <v>160</v>
      </c>
      <c r="K5949" s="432">
        <v>24.37</v>
      </c>
    </row>
    <row r="5950" spans="6:11">
      <c r="F5950" s="429" t="s">
        <v>14379</v>
      </c>
      <c r="G5950" s="430">
        <v>89729</v>
      </c>
      <c r="H5950" s="431" t="s">
        <v>14319</v>
      </c>
      <c r="I5950" s="430" t="s">
        <v>160</v>
      </c>
      <c r="K5950" s="432">
        <v>27.88</v>
      </c>
    </row>
    <row r="5951" spans="6:11">
      <c r="F5951" s="429" t="s">
        <v>14379</v>
      </c>
      <c r="G5951" s="430">
        <v>89649</v>
      </c>
      <c r="H5951" s="431" t="s">
        <v>14320</v>
      </c>
      <c r="I5951" s="430" t="s">
        <v>160</v>
      </c>
      <c r="K5951" s="432">
        <v>28.76</v>
      </c>
    </row>
    <row r="5952" spans="6:11">
      <c r="F5952" s="429" t="s">
        <v>14379</v>
      </c>
      <c r="G5952" s="430">
        <v>89781</v>
      </c>
      <c r="H5952" s="431" t="s">
        <v>14321</v>
      </c>
      <c r="I5952" s="430" t="s">
        <v>160</v>
      </c>
      <c r="K5952" s="432">
        <v>34.78</v>
      </c>
    </row>
    <row r="5953" spans="6:11">
      <c r="F5953" s="429" t="s">
        <v>14379</v>
      </c>
      <c r="G5953" s="430">
        <v>104023</v>
      </c>
      <c r="H5953" s="431" t="s">
        <v>6813</v>
      </c>
      <c r="I5953" s="430" t="s">
        <v>160</v>
      </c>
      <c r="K5953" s="432">
        <v>38.72</v>
      </c>
    </row>
    <row r="5954" spans="6:11">
      <c r="F5954" s="429" t="s">
        <v>14379</v>
      </c>
      <c r="G5954" s="430">
        <v>89788</v>
      </c>
      <c r="H5954" s="431" t="s">
        <v>14322</v>
      </c>
      <c r="I5954" s="430" t="s">
        <v>160</v>
      </c>
      <c r="K5954" s="432">
        <v>76.900000000000006</v>
      </c>
    </row>
    <row r="5955" spans="6:11">
      <c r="F5955" s="429" t="s">
        <v>14379</v>
      </c>
      <c r="G5955" s="430">
        <v>89790</v>
      </c>
      <c r="H5955" s="431" t="s">
        <v>14323</v>
      </c>
      <c r="I5955" s="430" t="s">
        <v>160</v>
      </c>
      <c r="K5955" s="432">
        <v>155.11000000000001</v>
      </c>
    </row>
    <row r="5956" spans="6:11">
      <c r="F5956" s="429" t="s">
        <v>14379</v>
      </c>
      <c r="G5956" s="430">
        <v>89792</v>
      </c>
      <c r="H5956" s="431" t="s">
        <v>14324</v>
      </c>
      <c r="I5956" s="430" t="s">
        <v>160</v>
      </c>
      <c r="K5956" s="432">
        <v>182.62</v>
      </c>
    </row>
    <row r="5957" spans="6:11">
      <c r="F5957" s="429" t="s">
        <v>14379</v>
      </c>
      <c r="G5957" s="430">
        <v>89640</v>
      </c>
      <c r="H5957" s="431" t="s">
        <v>6644</v>
      </c>
      <c r="I5957" s="430" t="s">
        <v>160</v>
      </c>
      <c r="K5957" s="432">
        <v>18.239999999999998</v>
      </c>
    </row>
    <row r="5958" spans="6:11">
      <c r="F5958" s="429" t="s">
        <v>14379</v>
      </c>
      <c r="G5958" s="430">
        <v>89644</v>
      </c>
      <c r="H5958" s="431" t="s">
        <v>6645</v>
      </c>
      <c r="I5958" s="430" t="s">
        <v>160</v>
      </c>
      <c r="K5958" s="432">
        <v>22.3</v>
      </c>
    </row>
    <row r="5959" spans="6:11">
      <c r="F5959" s="429" t="s">
        <v>14379</v>
      </c>
      <c r="G5959" s="430">
        <v>89645</v>
      </c>
      <c r="H5959" s="431" t="s">
        <v>6646</v>
      </c>
      <c r="I5959" s="430" t="s">
        <v>160</v>
      </c>
      <c r="K5959" s="432">
        <v>31.4</v>
      </c>
    </row>
    <row r="5960" spans="6:11">
      <c r="F5960" s="429" t="s">
        <v>14379</v>
      </c>
      <c r="G5960" s="430">
        <v>89652</v>
      </c>
      <c r="H5960" s="431" t="s">
        <v>14325</v>
      </c>
      <c r="I5960" s="430" t="s">
        <v>160</v>
      </c>
      <c r="K5960" s="432">
        <v>11.59</v>
      </c>
    </row>
    <row r="5961" spans="6:11">
      <c r="F5961" s="429" t="s">
        <v>14379</v>
      </c>
      <c r="G5961" s="430">
        <v>89738</v>
      </c>
      <c r="H5961" s="431" t="s">
        <v>14326</v>
      </c>
      <c r="I5961" s="430" t="s">
        <v>160</v>
      </c>
      <c r="K5961" s="432">
        <v>15.88</v>
      </c>
    </row>
    <row r="5962" spans="6:11">
      <c r="F5962" s="429" t="s">
        <v>14379</v>
      </c>
      <c r="G5962" s="430">
        <v>89659</v>
      </c>
      <c r="H5962" s="431" t="s">
        <v>14327</v>
      </c>
      <c r="I5962" s="430" t="s">
        <v>160</v>
      </c>
      <c r="K5962" s="432">
        <v>16.32</v>
      </c>
    </row>
    <row r="5963" spans="6:11">
      <c r="F5963" s="429" t="s">
        <v>14379</v>
      </c>
      <c r="G5963" s="430">
        <v>89756</v>
      </c>
      <c r="H5963" s="431" t="s">
        <v>14328</v>
      </c>
      <c r="I5963" s="430" t="s">
        <v>160</v>
      </c>
      <c r="K5963" s="432">
        <v>22.07</v>
      </c>
    </row>
    <row r="5964" spans="6:11">
      <c r="F5964" s="429" t="s">
        <v>14379</v>
      </c>
      <c r="G5964" s="430">
        <v>89672</v>
      </c>
      <c r="H5964" s="431" t="s">
        <v>14329</v>
      </c>
      <c r="I5964" s="430" t="s">
        <v>160</v>
      </c>
      <c r="K5964" s="432">
        <v>22.58</v>
      </c>
    </row>
    <row r="5965" spans="6:11">
      <c r="F5965" s="429" t="s">
        <v>14379</v>
      </c>
      <c r="G5965" s="430">
        <v>89815</v>
      </c>
      <c r="H5965" s="431" t="s">
        <v>14330</v>
      </c>
      <c r="I5965" s="430" t="s">
        <v>160</v>
      </c>
      <c r="K5965" s="432">
        <v>27.27</v>
      </c>
    </row>
    <row r="5966" spans="6:11">
      <c r="F5966" s="429" t="s">
        <v>14379</v>
      </c>
      <c r="G5966" s="430">
        <v>89761</v>
      </c>
      <c r="H5966" s="431" t="s">
        <v>2538</v>
      </c>
      <c r="I5966" s="430" t="s">
        <v>160</v>
      </c>
      <c r="K5966" s="432">
        <v>29.59</v>
      </c>
    </row>
    <row r="5967" spans="6:11">
      <c r="F5967" s="429" t="s">
        <v>14379</v>
      </c>
      <c r="G5967" s="430">
        <v>89682</v>
      </c>
      <c r="H5967" s="431" t="s">
        <v>14331</v>
      </c>
      <c r="I5967" s="430" t="s">
        <v>160</v>
      </c>
      <c r="K5967" s="432">
        <v>30.18</v>
      </c>
    </row>
    <row r="5968" spans="6:11">
      <c r="F5968" s="429" t="s">
        <v>14379</v>
      </c>
      <c r="G5968" s="430">
        <v>89824</v>
      </c>
      <c r="H5968" s="431" t="s">
        <v>14332</v>
      </c>
      <c r="I5968" s="430" t="s">
        <v>160</v>
      </c>
      <c r="K5968" s="432">
        <v>37.25</v>
      </c>
    </row>
    <row r="5969" spans="6:11">
      <c r="F5969" s="429" t="s">
        <v>14379</v>
      </c>
      <c r="G5969" s="430">
        <v>104026</v>
      </c>
      <c r="H5969" s="431" t="s">
        <v>6816</v>
      </c>
      <c r="I5969" s="430" t="s">
        <v>160</v>
      </c>
      <c r="K5969" s="432">
        <v>39.869999999999997</v>
      </c>
    </row>
    <row r="5970" spans="6:11">
      <c r="F5970" s="429" t="s">
        <v>14379</v>
      </c>
      <c r="G5970" s="430">
        <v>89740</v>
      </c>
      <c r="H5970" s="431" t="s">
        <v>14333</v>
      </c>
      <c r="I5970" s="430" t="s">
        <v>160</v>
      </c>
      <c r="K5970" s="432">
        <v>8.35</v>
      </c>
    </row>
    <row r="5971" spans="6:11">
      <c r="F5971" s="429" t="s">
        <v>14379</v>
      </c>
      <c r="G5971" s="430">
        <v>89836</v>
      </c>
      <c r="H5971" s="431" t="s">
        <v>14334</v>
      </c>
      <c r="I5971" s="430" t="s">
        <v>160</v>
      </c>
      <c r="K5971" s="432">
        <v>196.84</v>
      </c>
    </row>
    <row r="5972" spans="6:11">
      <c r="F5972" s="429" t="s">
        <v>14379</v>
      </c>
      <c r="G5972" s="430">
        <v>89653</v>
      </c>
      <c r="H5972" s="431" t="s">
        <v>6647</v>
      </c>
      <c r="I5972" s="430" t="s">
        <v>160</v>
      </c>
      <c r="K5972" s="432">
        <v>16.73</v>
      </c>
    </row>
    <row r="5973" spans="6:11">
      <c r="F5973" s="429" t="s">
        <v>14379</v>
      </c>
      <c r="G5973" s="430">
        <v>89660</v>
      </c>
      <c r="H5973" s="431" t="s">
        <v>2494</v>
      </c>
      <c r="I5973" s="430" t="s">
        <v>160</v>
      </c>
      <c r="K5973" s="432">
        <v>8.8000000000000007</v>
      </c>
    </row>
    <row r="5974" spans="6:11">
      <c r="F5974" s="429" t="s">
        <v>14379</v>
      </c>
      <c r="G5974" s="430">
        <v>104028</v>
      </c>
      <c r="H5974" s="431" t="s">
        <v>6817</v>
      </c>
      <c r="I5974" s="430" t="s">
        <v>160</v>
      </c>
      <c r="K5974" s="432">
        <v>127.48</v>
      </c>
    </row>
    <row r="5975" spans="6:11">
      <c r="F5975" s="429" t="s">
        <v>14379</v>
      </c>
      <c r="G5975" s="430">
        <v>89826</v>
      </c>
      <c r="H5975" s="431" t="s">
        <v>14335</v>
      </c>
      <c r="I5975" s="430" t="s">
        <v>160</v>
      </c>
      <c r="K5975" s="432">
        <v>125</v>
      </c>
    </row>
    <row r="5976" spans="6:11">
      <c r="F5976" s="429" t="s">
        <v>14379</v>
      </c>
      <c r="G5976" s="430">
        <v>89651</v>
      </c>
      <c r="H5976" s="431" t="s">
        <v>2493</v>
      </c>
      <c r="I5976" s="430" t="s">
        <v>160</v>
      </c>
      <c r="K5976" s="432">
        <v>6.52</v>
      </c>
    </row>
    <row r="5977" spans="6:11">
      <c r="F5977" s="429" t="s">
        <v>14379</v>
      </c>
      <c r="G5977" s="430">
        <v>89736</v>
      </c>
      <c r="H5977" s="431" t="s">
        <v>14336</v>
      </c>
      <c r="I5977" s="430" t="s">
        <v>160</v>
      </c>
      <c r="K5977" s="432">
        <v>8.2200000000000006</v>
      </c>
    </row>
    <row r="5978" spans="6:11">
      <c r="F5978" s="429" t="s">
        <v>14379</v>
      </c>
      <c r="G5978" s="430">
        <v>89658</v>
      </c>
      <c r="H5978" s="431" t="s">
        <v>14337</v>
      </c>
      <c r="I5978" s="430" t="s">
        <v>160</v>
      </c>
      <c r="K5978" s="432">
        <v>8.66</v>
      </c>
    </row>
    <row r="5979" spans="6:11">
      <c r="F5979" s="429" t="s">
        <v>14379</v>
      </c>
      <c r="G5979" s="430">
        <v>89755</v>
      </c>
      <c r="H5979" s="431" t="s">
        <v>14338</v>
      </c>
      <c r="I5979" s="430" t="s">
        <v>160</v>
      </c>
      <c r="K5979" s="432">
        <v>12.55</v>
      </c>
    </row>
    <row r="5980" spans="6:11">
      <c r="F5980" s="429" t="s">
        <v>14379</v>
      </c>
      <c r="G5980" s="430">
        <v>89670</v>
      </c>
      <c r="H5980" s="431" t="s">
        <v>14339</v>
      </c>
      <c r="I5980" s="430" t="s">
        <v>160</v>
      </c>
      <c r="K5980" s="432">
        <v>13.06</v>
      </c>
    </row>
    <row r="5981" spans="6:11">
      <c r="F5981" s="429" t="s">
        <v>14379</v>
      </c>
      <c r="G5981" s="430">
        <v>89794</v>
      </c>
      <c r="H5981" s="431" t="s">
        <v>14340</v>
      </c>
      <c r="I5981" s="430" t="s">
        <v>160</v>
      </c>
      <c r="K5981" s="432">
        <v>18.28</v>
      </c>
    </row>
    <row r="5982" spans="6:11">
      <c r="F5982" s="429" t="s">
        <v>14379</v>
      </c>
      <c r="G5982" s="430">
        <v>89760</v>
      </c>
      <c r="H5982" s="431" t="s">
        <v>2537</v>
      </c>
      <c r="I5982" s="430" t="s">
        <v>160</v>
      </c>
      <c r="K5982" s="432">
        <v>20.6</v>
      </c>
    </row>
    <row r="5983" spans="6:11">
      <c r="F5983" s="429" t="s">
        <v>14379</v>
      </c>
      <c r="G5983" s="430">
        <v>89680</v>
      </c>
      <c r="H5983" s="431" t="s">
        <v>14341</v>
      </c>
      <c r="I5983" s="430" t="s">
        <v>160</v>
      </c>
      <c r="K5983" s="432">
        <v>21.19</v>
      </c>
    </row>
    <row r="5984" spans="6:11">
      <c r="F5984" s="429" t="s">
        <v>14379</v>
      </c>
      <c r="G5984" s="430">
        <v>89822</v>
      </c>
      <c r="H5984" s="431" t="s">
        <v>14342</v>
      </c>
      <c r="I5984" s="430" t="s">
        <v>160</v>
      </c>
      <c r="K5984" s="432">
        <v>24.04</v>
      </c>
    </row>
    <row r="5985" spans="6:11">
      <c r="F5985" s="429" t="s">
        <v>14379</v>
      </c>
      <c r="G5985" s="430">
        <v>104025</v>
      </c>
      <c r="H5985" s="431" t="s">
        <v>6815</v>
      </c>
      <c r="I5985" s="430" t="s">
        <v>160</v>
      </c>
      <c r="K5985" s="432">
        <v>26.66</v>
      </c>
    </row>
    <row r="5986" spans="6:11">
      <c r="F5986" s="429" t="s">
        <v>14379</v>
      </c>
      <c r="G5986" s="430">
        <v>89835</v>
      </c>
      <c r="H5986" s="431" t="s">
        <v>14343</v>
      </c>
      <c r="I5986" s="430" t="s">
        <v>160</v>
      </c>
      <c r="K5986" s="432">
        <v>42.08</v>
      </c>
    </row>
    <row r="5987" spans="6:11">
      <c r="F5987" s="429" t="s">
        <v>14379</v>
      </c>
      <c r="G5987" s="430">
        <v>89838</v>
      </c>
      <c r="H5987" s="431" t="s">
        <v>14344</v>
      </c>
      <c r="I5987" s="430" t="s">
        <v>160</v>
      </c>
      <c r="K5987" s="432">
        <v>150.32</v>
      </c>
    </row>
    <row r="5988" spans="6:11">
      <c r="F5988" s="429" t="s">
        <v>14379</v>
      </c>
      <c r="G5988" s="430">
        <v>89840</v>
      </c>
      <c r="H5988" s="431" t="s">
        <v>14345</v>
      </c>
      <c r="I5988" s="430" t="s">
        <v>160</v>
      </c>
      <c r="K5988" s="432">
        <v>176.4</v>
      </c>
    </row>
    <row r="5989" spans="6:11">
      <c r="F5989" s="429" t="s">
        <v>14379</v>
      </c>
      <c r="G5989" s="430">
        <v>104015</v>
      </c>
      <c r="H5989" s="431" t="s">
        <v>3148</v>
      </c>
      <c r="I5989" s="430" t="s">
        <v>160</v>
      </c>
      <c r="K5989" s="432">
        <v>15.12</v>
      </c>
    </row>
    <row r="5990" spans="6:11">
      <c r="F5990" s="429" t="s">
        <v>14379</v>
      </c>
      <c r="G5990" s="430">
        <v>104018</v>
      </c>
      <c r="H5990" s="431" t="s">
        <v>6812</v>
      </c>
      <c r="I5990" s="430" t="s">
        <v>160</v>
      </c>
      <c r="K5990" s="432">
        <v>19.46</v>
      </c>
    </row>
    <row r="5991" spans="6:11">
      <c r="F5991" s="429" t="s">
        <v>14379</v>
      </c>
      <c r="G5991" s="430">
        <v>104016</v>
      </c>
      <c r="H5991" s="431" t="s">
        <v>3149</v>
      </c>
      <c r="I5991" s="430" t="s">
        <v>160</v>
      </c>
      <c r="K5991" s="432">
        <v>20.39</v>
      </c>
    </row>
    <row r="5992" spans="6:11">
      <c r="F5992" s="429" t="s">
        <v>14379</v>
      </c>
      <c r="G5992" s="430">
        <v>104019</v>
      </c>
      <c r="H5992" s="431" t="s">
        <v>3151</v>
      </c>
      <c r="I5992" s="430" t="s">
        <v>160</v>
      </c>
      <c r="K5992" s="432">
        <v>41.86</v>
      </c>
    </row>
    <row r="5993" spans="6:11">
      <c r="F5993" s="429" t="s">
        <v>14379</v>
      </c>
      <c r="G5993" s="430">
        <v>104017</v>
      </c>
      <c r="H5993" s="431" t="s">
        <v>3150</v>
      </c>
      <c r="I5993" s="430" t="s">
        <v>160</v>
      </c>
      <c r="K5993" s="432">
        <v>42.96</v>
      </c>
    </row>
    <row r="5994" spans="6:11">
      <c r="F5994" s="429" t="s">
        <v>14379</v>
      </c>
      <c r="G5994" s="430">
        <v>104020</v>
      </c>
      <c r="H5994" s="431" t="s">
        <v>3152</v>
      </c>
      <c r="I5994" s="430" t="s">
        <v>160</v>
      </c>
      <c r="K5994" s="432">
        <v>53.58</v>
      </c>
    </row>
    <row r="5995" spans="6:11">
      <c r="F5995" s="429" t="s">
        <v>14379</v>
      </c>
      <c r="G5995" s="430">
        <v>104030</v>
      </c>
      <c r="H5995" s="431" t="s">
        <v>3153</v>
      </c>
      <c r="I5995" s="430" t="s">
        <v>160</v>
      </c>
      <c r="K5995" s="432">
        <v>58.53</v>
      </c>
    </row>
    <row r="5996" spans="6:11">
      <c r="F5996" s="429" t="s">
        <v>14379</v>
      </c>
      <c r="G5996" s="430">
        <v>89694</v>
      </c>
      <c r="H5996" s="431" t="s">
        <v>14346</v>
      </c>
      <c r="I5996" s="430" t="s">
        <v>160</v>
      </c>
      <c r="K5996" s="432">
        <v>19.05</v>
      </c>
    </row>
    <row r="5997" spans="6:11">
      <c r="F5997" s="429" t="s">
        <v>14379</v>
      </c>
      <c r="G5997" s="430">
        <v>89700</v>
      </c>
      <c r="H5997" s="431" t="s">
        <v>14347</v>
      </c>
      <c r="I5997" s="430" t="s">
        <v>160</v>
      </c>
      <c r="K5997" s="432">
        <v>21.74</v>
      </c>
    </row>
    <row r="5998" spans="6:11">
      <c r="F5998" s="429" t="s">
        <v>14379</v>
      </c>
      <c r="G5998" s="430">
        <v>89703</v>
      </c>
      <c r="H5998" s="431" t="s">
        <v>6649</v>
      </c>
      <c r="I5998" s="430" t="s">
        <v>160</v>
      </c>
      <c r="K5998" s="432">
        <v>46.27</v>
      </c>
    </row>
    <row r="5999" spans="6:11">
      <c r="F5999" s="429" t="s">
        <v>14379</v>
      </c>
      <c r="G5999" s="430">
        <v>89691</v>
      </c>
      <c r="H5999" s="431" t="s">
        <v>2507</v>
      </c>
      <c r="I5999" s="430" t="s">
        <v>160</v>
      </c>
      <c r="K5999" s="432">
        <v>12.54</v>
      </c>
    </row>
    <row r="6000" spans="6:11">
      <c r="F6000" s="429" t="s">
        <v>14379</v>
      </c>
      <c r="G6000" s="430">
        <v>89765</v>
      </c>
      <c r="H6000" s="431" t="s">
        <v>2541</v>
      </c>
      <c r="I6000" s="430" t="s">
        <v>160</v>
      </c>
      <c r="K6000" s="432">
        <v>15.44</v>
      </c>
    </row>
    <row r="6001" spans="6:11">
      <c r="F6001" s="429" t="s">
        <v>14379</v>
      </c>
      <c r="G6001" s="430">
        <v>89697</v>
      </c>
      <c r="H6001" s="431" t="s">
        <v>2511</v>
      </c>
      <c r="I6001" s="430" t="s">
        <v>160</v>
      </c>
      <c r="K6001" s="432">
        <v>16.3</v>
      </c>
    </row>
    <row r="6002" spans="6:11">
      <c r="F6002" s="429" t="s">
        <v>14379</v>
      </c>
      <c r="G6002" s="430">
        <v>89844</v>
      </c>
      <c r="H6002" s="431" t="s">
        <v>14348</v>
      </c>
      <c r="I6002" s="430" t="s">
        <v>160</v>
      </c>
      <c r="K6002" s="432">
        <v>60.89</v>
      </c>
    </row>
    <row r="6003" spans="6:11">
      <c r="F6003" s="429" t="s">
        <v>14379</v>
      </c>
      <c r="G6003" s="430">
        <v>104022</v>
      </c>
      <c r="H6003" s="431" t="s">
        <v>14349</v>
      </c>
      <c r="I6003" s="430" t="s">
        <v>160</v>
      </c>
      <c r="K6003" s="432">
        <v>66.14</v>
      </c>
    </row>
    <row r="6004" spans="6:11">
      <c r="F6004" s="429" t="s">
        <v>14379</v>
      </c>
      <c r="G6004" s="430">
        <v>89633</v>
      </c>
      <c r="H6004" s="431" t="s">
        <v>2193</v>
      </c>
      <c r="I6004" s="430" t="s">
        <v>146</v>
      </c>
      <c r="K6004" s="432">
        <v>24.45</v>
      </c>
    </row>
    <row r="6005" spans="6:11">
      <c r="F6005" s="429" t="s">
        <v>14379</v>
      </c>
      <c r="G6005" s="430">
        <v>89716</v>
      </c>
      <c r="H6005" s="431" t="s">
        <v>2200</v>
      </c>
      <c r="I6005" s="430" t="s">
        <v>146</v>
      </c>
      <c r="K6005" s="432">
        <v>26.18</v>
      </c>
    </row>
    <row r="6006" spans="6:11">
      <c r="F6006" s="429" t="s">
        <v>14379</v>
      </c>
      <c r="G6006" s="430">
        <v>89634</v>
      </c>
      <c r="H6006" s="431" t="s">
        <v>2194</v>
      </c>
      <c r="I6006" s="430" t="s">
        <v>146</v>
      </c>
      <c r="K6006" s="432">
        <v>35.07</v>
      </c>
    </row>
    <row r="6007" spans="6:11">
      <c r="F6007" s="429" t="s">
        <v>14379</v>
      </c>
      <c r="G6007" s="430">
        <v>89717</v>
      </c>
      <c r="H6007" s="431" t="s">
        <v>2201</v>
      </c>
      <c r="I6007" s="430" t="s">
        <v>146</v>
      </c>
      <c r="K6007" s="432">
        <v>41.65</v>
      </c>
    </row>
    <row r="6008" spans="6:11">
      <c r="F6008" s="429" t="s">
        <v>14379</v>
      </c>
      <c r="G6008" s="430">
        <v>89635</v>
      </c>
      <c r="H6008" s="431" t="s">
        <v>2195</v>
      </c>
      <c r="I6008" s="430" t="s">
        <v>146</v>
      </c>
      <c r="K6008" s="432">
        <v>52.13</v>
      </c>
    </row>
    <row r="6009" spans="6:11">
      <c r="F6009" s="429" t="s">
        <v>14379</v>
      </c>
      <c r="G6009" s="430">
        <v>89770</v>
      </c>
      <c r="H6009" s="431" t="s">
        <v>14350</v>
      </c>
      <c r="I6009" s="430" t="s">
        <v>146</v>
      </c>
      <c r="K6009" s="432">
        <v>45.67</v>
      </c>
    </row>
    <row r="6010" spans="6:11">
      <c r="F6010" s="429" t="s">
        <v>14379</v>
      </c>
      <c r="G6010" s="430">
        <v>89718</v>
      </c>
      <c r="H6010" s="431" t="s">
        <v>14351</v>
      </c>
      <c r="I6010" s="430" t="s">
        <v>146</v>
      </c>
      <c r="K6010" s="432">
        <v>53.43</v>
      </c>
    </row>
    <row r="6011" spans="6:11">
      <c r="F6011" s="429" t="s">
        <v>14379</v>
      </c>
      <c r="G6011" s="430">
        <v>89636</v>
      </c>
      <c r="H6011" s="431" t="s">
        <v>14352</v>
      </c>
      <c r="I6011" s="430" t="s">
        <v>146</v>
      </c>
      <c r="K6011" s="432">
        <v>65.760000000000005</v>
      </c>
    </row>
    <row r="6012" spans="6:11">
      <c r="F6012" s="429" t="s">
        <v>14379</v>
      </c>
      <c r="G6012" s="430">
        <v>89771</v>
      </c>
      <c r="H6012" s="431" t="s">
        <v>14353</v>
      </c>
      <c r="I6012" s="430" t="s">
        <v>146</v>
      </c>
      <c r="K6012" s="432">
        <v>60.99</v>
      </c>
    </row>
    <row r="6013" spans="6:11">
      <c r="F6013" s="429" t="s">
        <v>14379</v>
      </c>
      <c r="G6013" s="430">
        <v>104021</v>
      </c>
      <c r="H6013" s="431" t="s">
        <v>2322</v>
      </c>
      <c r="I6013" s="430" t="s">
        <v>146</v>
      </c>
      <c r="K6013" s="432">
        <v>69.88</v>
      </c>
    </row>
    <row r="6014" spans="6:11">
      <c r="F6014" s="429" t="s">
        <v>14379</v>
      </c>
      <c r="G6014" s="430">
        <v>89772</v>
      </c>
      <c r="H6014" s="431" t="s">
        <v>14354</v>
      </c>
      <c r="I6014" s="430" t="s">
        <v>146</v>
      </c>
      <c r="K6014" s="432">
        <v>88.99</v>
      </c>
    </row>
    <row r="6015" spans="6:11">
      <c r="F6015" s="429" t="s">
        <v>14379</v>
      </c>
      <c r="G6015" s="430">
        <v>89773</v>
      </c>
      <c r="H6015" s="431" t="s">
        <v>14355</v>
      </c>
      <c r="I6015" s="430" t="s">
        <v>146</v>
      </c>
      <c r="K6015" s="432">
        <v>143.43</v>
      </c>
    </row>
    <row r="6016" spans="6:11">
      <c r="F6016" s="429" t="s">
        <v>14379</v>
      </c>
      <c r="G6016" s="430">
        <v>89775</v>
      </c>
      <c r="H6016" s="431" t="s">
        <v>14356</v>
      </c>
      <c r="I6016" s="430" t="s">
        <v>146</v>
      </c>
      <c r="K6016" s="432">
        <v>224.34</v>
      </c>
    </row>
    <row r="6017" spans="6:11">
      <c r="F6017" s="429" t="s">
        <v>14379</v>
      </c>
      <c r="G6017" s="430">
        <v>89767</v>
      </c>
      <c r="H6017" s="431" t="s">
        <v>2542</v>
      </c>
      <c r="I6017" s="430" t="s">
        <v>160</v>
      </c>
      <c r="K6017" s="432">
        <v>19.7</v>
      </c>
    </row>
    <row r="6018" spans="6:11">
      <c r="F6018" s="429" t="s">
        <v>14379</v>
      </c>
      <c r="G6018" s="430">
        <v>89695</v>
      </c>
      <c r="H6018" s="431" t="s">
        <v>14357</v>
      </c>
      <c r="I6018" s="430" t="s">
        <v>160</v>
      </c>
      <c r="K6018" s="432">
        <v>16.04</v>
      </c>
    </row>
    <row r="6019" spans="6:11">
      <c r="F6019" s="429" t="s">
        <v>14379</v>
      </c>
      <c r="G6019" s="430">
        <v>89702</v>
      </c>
      <c r="H6019" s="431" t="s">
        <v>14358</v>
      </c>
      <c r="I6019" s="430" t="s">
        <v>160</v>
      </c>
      <c r="K6019" s="432">
        <v>20.56</v>
      </c>
    </row>
    <row r="6020" spans="6:11">
      <c r="F6020" s="429" t="s">
        <v>14379</v>
      </c>
      <c r="G6020" s="430">
        <v>89768</v>
      </c>
      <c r="H6020" s="431" t="s">
        <v>2543</v>
      </c>
      <c r="I6020" s="430" t="s">
        <v>160</v>
      </c>
      <c r="K6020" s="432">
        <v>22.74</v>
      </c>
    </row>
    <row r="6021" spans="6:11">
      <c r="F6021" s="429" t="s">
        <v>14379</v>
      </c>
      <c r="G6021" s="430">
        <v>89842</v>
      </c>
      <c r="H6021" s="431" t="s">
        <v>14359</v>
      </c>
      <c r="I6021" s="430" t="s">
        <v>160</v>
      </c>
      <c r="K6021" s="432">
        <v>48.25</v>
      </c>
    </row>
    <row r="6022" spans="6:11">
      <c r="F6022" s="429" t="s">
        <v>14379</v>
      </c>
      <c r="G6022" s="430">
        <v>89845</v>
      </c>
      <c r="H6022" s="431" t="s">
        <v>14360</v>
      </c>
      <c r="I6022" s="430" t="s">
        <v>160</v>
      </c>
      <c r="K6022" s="432">
        <v>96.25</v>
      </c>
    </row>
    <row r="6023" spans="6:11">
      <c r="F6023" s="429" t="s">
        <v>14379</v>
      </c>
      <c r="G6023" s="430">
        <v>89846</v>
      </c>
      <c r="H6023" s="431" t="s">
        <v>14361</v>
      </c>
      <c r="I6023" s="430" t="s">
        <v>160</v>
      </c>
      <c r="K6023" s="432">
        <v>208.53</v>
      </c>
    </row>
    <row r="6024" spans="6:11">
      <c r="F6024" s="429" t="s">
        <v>14379</v>
      </c>
      <c r="G6024" s="430">
        <v>89847</v>
      </c>
      <c r="H6024" s="431" t="s">
        <v>14362</v>
      </c>
      <c r="I6024" s="430" t="s">
        <v>160</v>
      </c>
      <c r="K6024" s="432">
        <v>247.9</v>
      </c>
    </row>
    <row r="6025" spans="6:11">
      <c r="F6025" s="429" t="s">
        <v>14379</v>
      </c>
      <c r="G6025" s="430">
        <v>89705</v>
      </c>
      <c r="H6025" s="431" t="s">
        <v>14363</v>
      </c>
      <c r="I6025" s="430" t="s">
        <v>160</v>
      </c>
      <c r="K6025" s="432">
        <v>23.76</v>
      </c>
    </row>
    <row r="6026" spans="6:11">
      <c r="F6026" s="429" t="s">
        <v>14379</v>
      </c>
      <c r="G6026" s="430">
        <v>89769</v>
      </c>
      <c r="H6026" s="431" t="s">
        <v>2544</v>
      </c>
      <c r="I6026" s="430" t="s">
        <v>160</v>
      </c>
      <c r="K6026" s="432">
        <v>52.9</v>
      </c>
    </row>
    <row r="6027" spans="6:11">
      <c r="F6027" s="429" t="s">
        <v>14379</v>
      </c>
      <c r="G6027" s="430">
        <v>89706</v>
      </c>
      <c r="H6027" s="431" t="s">
        <v>14364</v>
      </c>
      <c r="I6027" s="430" t="s">
        <v>160</v>
      </c>
      <c r="K6027" s="432">
        <v>54.08</v>
      </c>
    </row>
    <row r="6028" spans="6:11">
      <c r="F6028" s="429" t="s">
        <v>14379</v>
      </c>
      <c r="G6028" s="430">
        <v>89741</v>
      </c>
      <c r="H6028" s="431" t="s">
        <v>14365</v>
      </c>
      <c r="I6028" s="430" t="s">
        <v>160</v>
      </c>
      <c r="K6028" s="432">
        <v>22.16</v>
      </c>
    </row>
    <row r="6029" spans="6:11">
      <c r="F6029" s="429" t="s">
        <v>14379</v>
      </c>
      <c r="G6029" s="430">
        <v>89757</v>
      </c>
      <c r="H6029" s="431" t="s">
        <v>14366</v>
      </c>
      <c r="I6029" s="430" t="s">
        <v>160</v>
      </c>
      <c r="K6029" s="432">
        <v>28.96</v>
      </c>
    </row>
    <row r="6030" spans="6:11">
      <c r="F6030" s="429" t="s">
        <v>14379</v>
      </c>
      <c r="G6030" s="430">
        <v>104027</v>
      </c>
      <c r="H6030" s="431" t="s">
        <v>14367</v>
      </c>
      <c r="I6030" s="430" t="s">
        <v>160</v>
      </c>
      <c r="K6030" s="432">
        <v>61.41</v>
      </c>
    </row>
    <row r="6031" spans="6:11">
      <c r="F6031" s="429" t="s">
        <v>14379</v>
      </c>
      <c r="G6031" s="430">
        <v>89837</v>
      </c>
      <c r="H6031" s="431" t="s">
        <v>14368</v>
      </c>
      <c r="I6031" s="430" t="s">
        <v>160</v>
      </c>
      <c r="K6031" s="432">
        <v>131.38</v>
      </c>
    </row>
    <row r="6032" spans="6:11">
      <c r="F6032" s="429" t="s">
        <v>14379</v>
      </c>
      <c r="G6032" s="430">
        <v>89839</v>
      </c>
      <c r="H6032" s="431" t="s">
        <v>14369</v>
      </c>
      <c r="I6032" s="430" t="s">
        <v>160</v>
      </c>
      <c r="K6032" s="432">
        <v>170.76</v>
      </c>
    </row>
    <row r="6033" spans="6:11">
      <c r="F6033" s="429" t="s">
        <v>14379</v>
      </c>
      <c r="G6033" s="430">
        <v>89841</v>
      </c>
      <c r="H6033" s="431" t="s">
        <v>14370</v>
      </c>
      <c r="I6033" s="430" t="s">
        <v>160</v>
      </c>
      <c r="K6033" s="432">
        <v>259.33</v>
      </c>
    </row>
    <row r="6034" spans="6:11">
      <c r="F6034" s="429" t="s">
        <v>14379</v>
      </c>
      <c r="G6034" s="430">
        <v>89654</v>
      </c>
      <c r="H6034" s="431" t="s">
        <v>14371</v>
      </c>
      <c r="I6034" s="430" t="s">
        <v>160</v>
      </c>
      <c r="K6034" s="432">
        <v>19.48</v>
      </c>
    </row>
    <row r="6035" spans="6:11">
      <c r="F6035" s="429" t="s">
        <v>14379</v>
      </c>
      <c r="G6035" s="430">
        <v>89661</v>
      </c>
      <c r="H6035" s="431" t="s">
        <v>14372</v>
      </c>
      <c r="I6035" s="430" t="s">
        <v>160</v>
      </c>
      <c r="K6035" s="432">
        <v>22.6</v>
      </c>
    </row>
    <row r="6036" spans="6:11">
      <c r="F6036" s="429" t="s">
        <v>14379</v>
      </c>
      <c r="G6036" s="430">
        <v>89674</v>
      </c>
      <c r="H6036" s="431" t="s">
        <v>14373</v>
      </c>
      <c r="I6036" s="430" t="s">
        <v>160</v>
      </c>
      <c r="K6036" s="432">
        <v>29.47</v>
      </c>
    </row>
    <row r="6037" spans="6:11">
      <c r="F6037" s="429" t="s">
        <v>14379</v>
      </c>
      <c r="G6037" s="430">
        <v>89816</v>
      </c>
      <c r="H6037" s="431" t="s">
        <v>14374</v>
      </c>
      <c r="I6037" s="430" t="s">
        <v>160</v>
      </c>
      <c r="K6037" s="432">
        <v>40.14</v>
      </c>
    </row>
    <row r="6038" spans="6:11">
      <c r="F6038" s="429" t="s">
        <v>14379</v>
      </c>
      <c r="G6038" s="430">
        <v>89762</v>
      </c>
      <c r="H6038" s="431" t="s">
        <v>2539</v>
      </c>
      <c r="I6038" s="430" t="s">
        <v>160</v>
      </c>
      <c r="K6038" s="432">
        <v>42.46</v>
      </c>
    </row>
    <row r="6039" spans="6:11">
      <c r="F6039" s="429" t="s">
        <v>14379</v>
      </c>
      <c r="G6039" s="430">
        <v>89684</v>
      </c>
      <c r="H6039" s="431" t="s">
        <v>14375</v>
      </c>
      <c r="I6039" s="430" t="s">
        <v>160</v>
      </c>
      <c r="K6039" s="432">
        <v>43.05</v>
      </c>
    </row>
    <row r="6040" spans="6:11">
      <c r="F6040" s="429" t="s">
        <v>14379</v>
      </c>
      <c r="G6040" s="430">
        <v>89828</v>
      </c>
      <c r="H6040" s="431" t="s">
        <v>14376</v>
      </c>
      <c r="I6040" s="430" t="s">
        <v>160</v>
      </c>
      <c r="K6040" s="432">
        <v>58.79</v>
      </c>
    </row>
    <row r="6041" spans="6:11">
      <c r="F6041" s="429" t="s">
        <v>14379</v>
      </c>
      <c r="G6041" s="430">
        <v>89546</v>
      </c>
      <c r="H6041" s="431" t="s">
        <v>2430</v>
      </c>
      <c r="I6041" s="430" t="s">
        <v>160</v>
      </c>
      <c r="K6041" s="432">
        <v>10.82</v>
      </c>
    </row>
    <row r="6042" spans="6:11">
      <c r="F6042" s="429" t="s">
        <v>14379</v>
      </c>
      <c r="G6042" s="430">
        <v>89482</v>
      </c>
      <c r="H6042" s="431" t="s">
        <v>3271</v>
      </c>
      <c r="I6042" s="430" t="s">
        <v>160</v>
      </c>
      <c r="K6042" s="432">
        <v>34.85</v>
      </c>
    </row>
    <row r="6043" spans="6:11">
      <c r="F6043" s="429" t="s">
        <v>14379</v>
      </c>
      <c r="G6043" s="430">
        <v>89491</v>
      </c>
      <c r="H6043" s="431" t="s">
        <v>3272</v>
      </c>
      <c r="I6043" s="430" t="s">
        <v>160</v>
      </c>
      <c r="K6043" s="432">
        <v>88.93</v>
      </c>
    </row>
    <row r="6044" spans="6:11">
      <c r="F6044" s="429" t="s">
        <v>14379</v>
      </c>
      <c r="G6044" s="430">
        <v>104178</v>
      </c>
      <c r="H6044" s="431" t="s">
        <v>3165</v>
      </c>
      <c r="I6044" s="430" t="s">
        <v>160</v>
      </c>
      <c r="K6044" s="432">
        <v>21.24</v>
      </c>
    </row>
    <row r="6045" spans="6:11">
      <c r="F6045" s="429" t="s">
        <v>14379</v>
      </c>
      <c r="G6045" s="430">
        <v>104179</v>
      </c>
      <c r="H6045" s="431" t="s">
        <v>3166</v>
      </c>
      <c r="I6045" s="430" t="s">
        <v>160</v>
      </c>
      <c r="K6045" s="432">
        <v>83.2</v>
      </c>
    </row>
    <row r="6046" spans="6:11">
      <c r="F6046" s="429" t="s">
        <v>14379</v>
      </c>
      <c r="G6046" s="430">
        <v>89587</v>
      </c>
      <c r="H6046" s="431" t="s">
        <v>2459</v>
      </c>
      <c r="I6046" s="430" t="s">
        <v>160</v>
      </c>
      <c r="K6046" s="432">
        <v>47.87</v>
      </c>
    </row>
    <row r="6047" spans="6:11">
      <c r="F6047" s="429" t="s">
        <v>14379</v>
      </c>
      <c r="G6047" s="430">
        <v>89535</v>
      </c>
      <c r="H6047" s="431" t="s">
        <v>2424</v>
      </c>
      <c r="I6047" s="430" t="s">
        <v>160</v>
      </c>
      <c r="K6047" s="432">
        <v>41.57</v>
      </c>
    </row>
    <row r="6048" spans="6:11">
      <c r="F6048" s="429" t="s">
        <v>14379</v>
      </c>
      <c r="G6048" s="430">
        <v>89592</v>
      </c>
      <c r="H6048" s="431" t="s">
        <v>2462</v>
      </c>
      <c r="I6048" s="430" t="s">
        <v>160</v>
      </c>
      <c r="K6048" s="432">
        <v>155.93</v>
      </c>
    </row>
    <row r="6049" spans="6:11">
      <c r="F6049" s="429" t="s">
        <v>14379</v>
      </c>
      <c r="G6049" s="430">
        <v>104169</v>
      </c>
      <c r="H6049" s="431" t="s">
        <v>3156</v>
      </c>
      <c r="I6049" s="430" t="s">
        <v>160</v>
      </c>
      <c r="K6049" s="432">
        <v>146.69</v>
      </c>
    </row>
    <row r="6050" spans="6:11">
      <c r="F6050" s="429" t="s">
        <v>14379</v>
      </c>
      <c r="G6050" s="430">
        <v>89583</v>
      </c>
      <c r="H6050" s="431" t="s">
        <v>2456</v>
      </c>
      <c r="I6050" s="430" t="s">
        <v>160</v>
      </c>
      <c r="K6050" s="432">
        <v>41.65</v>
      </c>
    </row>
    <row r="6051" spans="6:11">
      <c r="F6051" s="429" t="s">
        <v>14379</v>
      </c>
      <c r="G6051" s="430">
        <v>89526</v>
      </c>
      <c r="H6051" s="431" t="s">
        <v>2417</v>
      </c>
      <c r="I6051" s="430" t="s">
        <v>160</v>
      </c>
      <c r="K6051" s="432">
        <v>38.159999999999997</v>
      </c>
    </row>
    <row r="6052" spans="6:11">
      <c r="F6052" s="429" t="s">
        <v>14379</v>
      </c>
      <c r="G6052" s="430">
        <v>95695</v>
      </c>
      <c r="H6052" s="431" t="s">
        <v>2852</v>
      </c>
      <c r="I6052" s="430" t="s">
        <v>160</v>
      </c>
      <c r="K6052" s="432">
        <v>58.66</v>
      </c>
    </row>
    <row r="6053" spans="6:11">
      <c r="F6053" s="429" t="s">
        <v>14379</v>
      </c>
      <c r="G6053" s="430">
        <v>95694</v>
      </c>
      <c r="H6053" s="431" t="s">
        <v>2851</v>
      </c>
      <c r="I6053" s="430" t="s">
        <v>160</v>
      </c>
      <c r="K6053" s="432">
        <v>52.36</v>
      </c>
    </row>
    <row r="6054" spans="6:11">
      <c r="F6054" s="429" t="s">
        <v>14379</v>
      </c>
      <c r="G6054" s="430">
        <v>89585</v>
      </c>
      <c r="H6054" s="431" t="s">
        <v>2458</v>
      </c>
      <c r="I6054" s="430" t="s">
        <v>160</v>
      </c>
      <c r="K6054" s="432">
        <v>43.4</v>
      </c>
    </row>
    <row r="6055" spans="6:11">
      <c r="F6055" s="429" t="s">
        <v>14379</v>
      </c>
      <c r="G6055" s="430">
        <v>89531</v>
      </c>
      <c r="H6055" s="431" t="s">
        <v>2422</v>
      </c>
      <c r="I6055" s="430" t="s">
        <v>160</v>
      </c>
      <c r="K6055" s="432">
        <v>37.1</v>
      </c>
    </row>
    <row r="6056" spans="6:11">
      <c r="F6056" s="429" t="s">
        <v>14379</v>
      </c>
      <c r="G6056" s="430">
        <v>89591</v>
      </c>
      <c r="H6056" s="431" t="s">
        <v>2461</v>
      </c>
      <c r="I6056" s="430" t="s">
        <v>160</v>
      </c>
      <c r="K6056" s="432">
        <v>127.95</v>
      </c>
    </row>
    <row r="6057" spans="6:11">
      <c r="F6057" s="429" t="s">
        <v>14379</v>
      </c>
      <c r="G6057" s="430">
        <v>104168</v>
      </c>
      <c r="H6057" s="431" t="s">
        <v>3155</v>
      </c>
      <c r="I6057" s="430" t="s">
        <v>160</v>
      </c>
      <c r="K6057" s="432">
        <v>118.71</v>
      </c>
    </row>
    <row r="6058" spans="6:11">
      <c r="F6058" s="429" t="s">
        <v>14379</v>
      </c>
      <c r="G6058" s="430">
        <v>89516</v>
      </c>
      <c r="H6058" s="431" t="s">
        <v>2407</v>
      </c>
      <c r="I6058" s="430" t="s">
        <v>160</v>
      </c>
      <c r="K6058" s="432">
        <v>7.63</v>
      </c>
    </row>
    <row r="6059" spans="6:11">
      <c r="F6059" s="429" t="s">
        <v>14379</v>
      </c>
      <c r="G6059" s="430">
        <v>89520</v>
      </c>
      <c r="H6059" s="431" t="s">
        <v>2411</v>
      </c>
      <c r="I6059" s="430" t="s">
        <v>160</v>
      </c>
      <c r="K6059" s="432">
        <v>15.74</v>
      </c>
    </row>
    <row r="6060" spans="6:11">
      <c r="F6060" s="429" t="s">
        <v>14379</v>
      </c>
      <c r="G6060" s="430">
        <v>89582</v>
      </c>
      <c r="H6060" s="431" t="s">
        <v>2455</v>
      </c>
      <c r="I6060" s="430" t="s">
        <v>160</v>
      </c>
      <c r="K6060" s="432">
        <v>33.1</v>
      </c>
    </row>
    <row r="6061" spans="6:11">
      <c r="F6061" s="429" t="s">
        <v>14379</v>
      </c>
      <c r="G6061" s="430">
        <v>89524</v>
      </c>
      <c r="H6061" s="431" t="s">
        <v>2415</v>
      </c>
      <c r="I6061" s="430" t="s">
        <v>160</v>
      </c>
      <c r="K6061" s="432">
        <v>29.61</v>
      </c>
    </row>
    <row r="6062" spans="6:11">
      <c r="F6062" s="429" t="s">
        <v>14379</v>
      </c>
      <c r="G6062" s="430">
        <v>89584</v>
      </c>
      <c r="H6062" s="431" t="s">
        <v>2457</v>
      </c>
      <c r="I6062" s="430" t="s">
        <v>160</v>
      </c>
      <c r="K6062" s="432">
        <v>42.36</v>
      </c>
    </row>
    <row r="6063" spans="6:11">
      <c r="F6063" s="429" t="s">
        <v>14379</v>
      </c>
      <c r="G6063" s="430">
        <v>89529</v>
      </c>
      <c r="H6063" s="431" t="s">
        <v>2420</v>
      </c>
      <c r="I6063" s="430" t="s">
        <v>160</v>
      </c>
      <c r="K6063" s="432">
        <v>36.06</v>
      </c>
    </row>
    <row r="6064" spans="6:11">
      <c r="F6064" s="429" t="s">
        <v>14379</v>
      </c>
      <c r="G6064" s="430">
        <v>89590</v>
      </c>
      <c r="H6064" s="431" t="s">
        <v>2460</v>
      </c>
      <c r="I6064" s="430" t="s">
        <v>160</v>
      </c>
      <c r="K6064" s="432">
        <v>131.13</v>
      </c>
    </row>
    <row r="6065" spans="6:11">
      <c r="F6065" s="429" t="s">
        <v>14379</v>
      </c>
      <c r="G6065" s="430">
        <v>104167</v>
      </c>
      <c r="H6065" s="431" t="s">
        <v>3154</v>
      </c>
      <c r="I6065" s="430" t="s">
        <v>160</v>
      </c>
      <c r="K6065" s="432">
        <v>121.89</v>
      </c>
    </row>
    <row r="6066" spans="6:11">
      <c r="F6066" s="429" t="s">
        <v>14379</v>
      </c>
      <c r="G6066" s="430">
        <v>89514</v>
      </c>
      <c r="H6066" s="431" t="s">
        <v>2405</v>
      </c>
      <c r="I6066" s="430" t="s">
        <v>160</v>
      </c>
      <c r="K6066" s="432">
        <v>7.54</v>
      </c>
    </row>
    <row r="6067" spans="6:11">
      <c r="F6067" s="429" t="s">
        <v>14379</v>
      </c>
      <c r="G6067" s="430">
        <v>89518</v>
      </c>
      <c r="H6067" s="431" t="s">
        <v>2409</v>
      </c>
      <c r="I6067" s="430" t="s">
        <v>160</v>
      </c>
      <c r="K6067" s="432">
        <v>15.01</v>
      </c>
    </row>
    <row r="6068" spans="6:11">
      <c r="F6068" s="429" t="s">
        <v>14379</v>
      </c>
      <c r="G6068" s="430">
        <v>89581</v>
      </c>
      <c r="H6068" s="431" t="s">
        <v>2454</v>
      </c>
      <c r="I6068" s="430" t="s">
        <v>160</v>
      </c>
      <c r="K6068" s="432">
        <v>32.64</v>
      </c>
    </row>
    <row r="6069" spans="6:11">
      <c r="F6069" s="429" t="s">
        <v>14379</v>
      </c>
      <c r="G6069" s="430">
        <v>89522</v>
      </c>
      <c r="H6069" s="431" t="s">
        <v>2413</v>
      </c>
      <c r="I6069" s="430" t="s">
        <v>160</v>
      </c>
      <c r="K6069" s="432">
        <v>29.15</v>
      </c>
    </row>
    <row r="6070" spans="6:11">
      <c r="F6070" s="429" t="s">
        <v>14379</v>
      </c>
      <c r="G6070" s="430">
        <v>89574</v>
      </c>
      <c r="H6070" s="431" t="s">
        <v>2451</v>
      </c>
      <c r="I6070" s="430" t="s">
        <v>160</v>
      </c>
      <c r="K6070" s="432">
        <v>151.77000000000001</v>
      </c>
    </row>
    <row r="6071" spans="6:11">
      <c r="F6071" s="429" t="s">
        <v>14379</v>
      </c>
      <c r="G6071" s="430">
        <v>89690</v>
      </c>
      <c r="H6071" s="431" t="s">
        <v>2506</v>
      </c>
      <c r="I6071" s="430" t="s">
        <v>160</v>
      </c>
      <c r="K6071" s="432">
        <v>87.02</v>
      </c>
    </row>
    <row r="6072" spans="6:11">
      <c r="F6072" s="429" t="s">
        <v>14379</v>
      </c>
      <c r="G6072" s="430">
        <v>89567</v>
      </c>
      <c r="H6072" s="431" t="s">
        <v>2446</v>
      </c>
      <c r="I6072" s="430" t="s">
        <v>160</v>
      </c>
      <c r="K6072" s="432">
        <v>78.62</v>
      </c>
    </row>
    <row r="6073" spans="6:11">
      <c r="F6073" s="429" t="s">
        <v>14379</v>
      </c>
      <c r="G6073" s="430">
        <v>89692</v>
      </c>
      <c r="H6073" s="431" t="s">
        <v>2508</v>
      </c>
      <c r="I6073" s="430" t="s">
        <v>160</v>
      </c>
      <c r="K6073" s="432">
        <v>99.05</v>
      </c>
    </row>
    <row r="6074" spans="6:11">
      <c r="F6074" s="429" t="s">
        <v>14379</v>
      </c>
      <c r="G6074" s="430">
        <v>89569</v>
      </c>
      <c r="H6074" s="431" t="s">
        <v>2448</v>
      </c>
      <c r="I6074" s="430" t="s">
        <v>160</v>
      </c>
      <c r="K6074" s="432">
        <v>91.9</v>
      </c>
    </row>
    <row r="6075" spans="6:11">
      <c r="F6075" s="429" t="s">
        <v>14379</v>
      </c>
      <c r="G6075" s="430">
        <v>89699</v>
      </c>
      <c r="H6075" s="431" t="s">
        <v>2513</v>
      </c>
      <c r="I6075" s="430" t="s">
        <v>160</v>
      </c>
      <c r="K6075" s="432">
        <v>197.01</v>
      </c>
    </row>
    <row r="6076" spans="6:11">
      <c r="F6076" s="429" t="s">
        <v>14379</v>
      </c>
      <c r="G6076" s="430">
        <v>104174</v>
      </c>
      <c r="H6076" s="431" t="s">
        <v>3161</v>
      </c>
      <c r="I6076" s="430" t="s">
        <v>160</v>
      </c>
      <c r="K6076" s="432">
        <v>187.29</v>
      </c>
    </row>
    <row r="6077" spans="6:11">
      <c r="F6077" s="429" t="s">
        <v>14379</v>
      </c>
      <c r="G6077" s="430">
        <v>89698</v>
      </c>
      <c r="H6077" s="431" t="s">
        <v>2512</v>
      </c>
      <c r="I6077" s="430" t="s">
        <v>160</v>
      </c>
      <c r="K6077" s="432">
        <v>261.44</v>
      </c>
    </row>
    <row r="6078" spans="6:11">
      <c r="F6078" s="429" t="s">
        <v>14379</v>
      </c>
      <c r="G6078" s="430">
        <v>104176</v>
      </c>
      <c r="H6078" s="431" t="s">
        <v>3163</v>
      </c>
      <c r="I6078" s="430" t="s">
        <v>160</v>
      </c>
      <c r="K6078" s="432">
        <v>249.13</v>
      </c>
    </row>
    <row r="6079" spans="6:11">
      <c r="F6079" s="429" t="s">
        <v>14379</v>
      </c>
      <c r="G6079" s="430">
        <v>89561</v>
      </c>
      <c r="H6079" s="431" t="s">
        <v>2441</v>
      </c>
      <c r="I6079" s="430" t="s">
        <v>160</v>
      </c>
      <c r="K6079" s="432">
        <v>13.68</v>
      </c>
    </row>
    <row r="6080" spans="6:11">
      <c r="F6080" s="429" t="s">
        <v>14379</v>
      </c>
      <c r="G6080" s="430">
        <v>89563</v>
      </c>
      <c r="H6080" s="431" t="s">
        <v>2443</v>
      </c>
      <c r="I6080" s="430" t="s">
        <v>160</v>
      </c>
      <c r="K6080" s="432">
        <v>34.28</v>
      </c>
    </row>
    <row r="6081" spans="6:11">
      <c r="F6081" s="429" t="s">
        <v>14379</v>
      </c>
      <c r="G6081" s="430">
        <v>89685</v>
      </c>
      <c r="H6081" s="431" t="s">
        <v>2504</v>
      </c>
      <c r="I6081" s="430" t="s">
        <v>160</v>
      </c>
      <c r="K6081" s="432">
        <v>59.56</v>
      </c>
    </row>
    <row r="6082" spans="6:11">
      <c r="F6082" s="429" t="s">
        <v>14379</v>
      </c>
      <c r="G6082" s="430">
        <v>89565</v>
      </c>
      <c r="H6082" s="431" t="s">
        <v>2444</v>
      </c>
      <c r="I6082" s="430" t="s">
        <v>160</v>
      </c>
      <c r="K6082" s="432">
        <v>54.91</v>
      </c>
    </row>
    <row r="6083" spans="6:11">
      <c r="F6083" s="429" t="s">
        <v>14379</v>
      </c>
      <c r="G6083" s="430">
        <v>89671</v>
      </c>
      <c r="H6083" s="431" t="s">
        <v>2497</v>
      </c>
      <c r="I6083" s="430" t="s">
        <v>160</v>
      </c>
      <c r="K6083" s="432">
        <v>43.56</v>
      </c>
    </row>
    <row r="6084" spans="6:11">
      <c r="F6084" s="429" t="s">
        <v>14379</v>
      </c>
      <c r="G6084" s="430">
        <v>89556</v>
      </c>
      <c r="H6084" s="431" t="s">
        <v>2437</v>
      </c>
      <c r="I6084" s="430" t="s">
        <v>160</v>
      </c>
      <c r="K6084" s="432">
        <v>39.369999999999997</v>
      </c>
    </row>
    <row r="6085" spans="6:11">
      <c r="F6085" s="429" t="s">
        <v>14379</v>
      </c>
      <c r="G6085" s="430">
        <v>89679</v>
      </c>
      <c r="H6085" s="431" t="s">
        <v>2501</v>
      </c>
      <c r="I6085" s="430" t="s">
        <v>160</v>
      </c>
      <c r="K6085" s="432">
        <v>121.99</v>
      </c>
    </row>
    <row r="6086" spans="6:11">
      <c r="F6086" s="429" t="s">
        <v>14379</v>
      </c>
      <c r="G6086" s="430">
        <v>104171</v>
      </c>
      <c r="H6086" s="431" t="s">
        <v>3158</v>
      </c>
      <c r="I6086" s="430" t="s">
        <v>160</v>
      </c>
      <c r="K6086" s="432">
        <v>94.29</v>
      </c>
    </row>
    <row r="6087" spans="6:11">
      <c r="F6087" s="429" t="s">
        <v>14379</v>
      </c>
      <c r="G6087" s="430">
        <v>89600</v>
      </c>
      <c r="H6087" s="431" t="s">
        <v>2466</v>
      </c>
      <c r="I6087" s="430" t="s">
        <v>160</v>
      </c>
      <c r="K6087" s="432">
        <v>24.96</v>
      </c>
    </row>
    <row r="6088" spans="6:11">
      <c r="F6088" s="429" t="s">
        <v>14379</v>
      </c>
      <c r="G6088" s="430">
        <v>89548</v>
      </c>
      <c r="H6088" s="431" t="s">
        <v>2432</v>
      </c>
      <c r="I6088" s="430" t="s">
        <v>160</v>
      </c>
      <c r="K6088" s="432">
        <v>22.64</v>
      </c>
    </row>
    <row r="6089" spans="6:11">
      <c r="F6089" s="429" t="s">
        <v>14379</v>
      </c>
      <c r="G6089" s="430">
        <v>89669</v>
      </c>
      <c r="H6089" s="431" t="s">
        <v>2496</v>
      </c>
      <c r="I6089" s="430" t="s">
        <v>160</v>
      </c>
      <c r="K6089" s="432">
        <v>30.92</v>
      </c>
    </row>
    <row r="6090" spans="6:11">
      <c r="F6090" s="429" t="s">
        <v>14379</v>
      </c>
      <c r="G6090" s="430">
        <v>89554</v>
      </c>
      <c r="H6090" s="431" t="s">
        <v>2436</v>
      </c>
      <c r="I6090" s="430" t="s">
        <v>160</v>
      </c>
      <c r="K6090" s="432">
        <v>26.7</v>
      </c>
    </row>
    <row r="6091" spans="6:11">
      <c r="F6091" s="429" t="s">
        <v>14379</v>
      </c>
      <c r="G6091" s="430">
        <v>89677</v>
      </c>
      <c r="H6091" s="431" t="s">
        <v>2500</v>
      </c>
      <c r="I6091" s="430" t="s">
        <v>160</v>
      </c>
      <c r="K6091" s="432">
        <v>74.42</v>
      </c>
    </row>
    <row r="6092" spans="6:11">
      <c r="F6092" s="429" t="s">
        <v>14379</v>
      </c>
      <c r="G6092" s="430">
        <v>104170</v>
      </c>
      <c r="H6092" s="431" t="s">
        <v>3157</v>
      </c>
      <c r="I6092" s="430" t="s">
        <v>160</v>
      </c>
      <c r="K6092" s="432">
        <v>68.12</v>
      </c>
    </row>
    <row r="6093" spans="6:11">
      <c r="F6093" s="429" t="s">
        <v>14379</v>
      </c>
      <c r="G6093" s="430">
        <v>89544</v>
      </c>
      <c r="H6093" s="431" t="s">
        <v>2428</v>
      </c>
      <c r="I6093" s="430" t="s">
        <v>160</v>
      </c>
      <c r="K6093" s="432">
        <v>7.85</v>
      </c>
    </row>
    <row r="6094" spans="6:11">
      <c r="F6094" s="429" t="s">
        <v>14379</v>
      </c>
      <c r="G6094" s="430">
        <v>89545</v>
      </c>
      <c r="H6094" s="431" t="s">
        <v>2429</v>
      </c>
      <c r="I6094" s="430" t="s">
        <v>160</v>
      </c>
      <c r="K6094" s="432">
        <v>16.260000000000002</v>
      </c>
    </row>
    <row r="6095" spans="6:11">
      <c r="F6095" s="429" t="s">
        <v>14379</v>
      </c>
      <c r="G6095" s="430">
        <v>89599</v>
      </c>
      <c r="H6095" s="431" t="s">
        <v>2465</v>
      </c>
      <c r="I6095" s="430" t="s">
        <v>160</v>
      </c>
      <c r="K6095" s="432">
        <v>23.55</v>
      </c>
    </row>
    <row r="6096" spans="6:11">
      <c r="F6096" s="429" t="s">
        <v>14379</v>
      </c>
      <c r="G6096" s="430">
        <v>89547</v>
      </c>
      <c r="H6096" s="431" t="s">
        <v>2431</v>
      </c>
      <c r="I6096" s="430" t="s">
        <v>160</v>
      </c>
      <c r="K6096" s="432">
        <v>21.22</v>
      </c>
    </row>
    <row r="6097" spans="6:11">
      <c r="F6097" s="429" t="s">
        <v>14379</v>
      </c>
      <c r="G6097" s="430">
        <v>89495</v>
      </c>
      <c r="H6097" s="431" t="s">
        <v>3273</v>
      </c>
      <c r="I6097" s="430" t="s">
        <v>160</v>
      </c>
      <c r="K6097" s="432">
        <v>16.2</v>
      </c>
    </row>
    <row r="6098" spans="6:11">
      <c r="F6098" s="429" t="s">
        <v>14379</v>
      </c>
      <c r="G6098" s="430">
        <v>89673</v>
      </c>
      <c r="H6098" s="431" t="s">
        <v>2498</v>
      </c>
      <c r="I6098" s="430" t="s">
        <v>160</v>
      </c>
      <c r="K6098" s="432">
        <v>34.549999999999997</v>
      </c>
    </row>
    <row r="6099" spans="6:11">
      <c r="F6099" s="429" t="s">
        <v>14379</v>
      </c>
      <c r="G6099" s="430">
        <v>89557</v>
      </c>
      <c r="H6099" s="431" t="s">
        <v>2438</v>
      </c>
      <c r="I6099" s="430" t="s">
        <v>160</v>
      </c>
      <c r="K6099" s="432">
        <v>31.29</v>
      </c>
    </row>
    <row r="6100" spans="6:11">
      <c r="F6100" s="429" t="s">
        <v>14379</v>
      </c>
      <c r="G6100" s="430">
        <v>89681</v>
      </c>
      <c r="H6100" s="431" t="s">
        <v>2502</v>
      </c>
      <c r="I6100" s="430" t="s">
        <v>160</v>
      </c>
      <c r="K6100" s="432">
        <v>88.44</v>
      </c>
    </row>
    <row r="6101" spans="6:11">
      <c r="F6101" s="429" t="s">
        <v>14379</v>
      </c>
      <c r="G6101" s="430">
        <v>104173</v>
      </c>
      <c r="H6101" s="431" t="s">
        <v>3160</v>
      </c>
      <c r="I6101" s="430" t="s">
        <v>160</v>
      </c>
      <c r="K6101" s="432">
        <v>84.23</v>
      </c>
    </row>
    <row r="6102" spans="6:11">
      <c r="F6102" s="429" t="s">
        <v>14379</v>
      </c>
      <c r="G6102" s="430">
        <v>89549</v>
      </c>
      <c r="H6102" s="431" t="s">
        <v>2433</v>
      </c>
      <c r="I6102" s="430" t="s">
        <v>160</v>
      </c>
      <c r="K6102" s="432">
        <v>18.829999999999998</v>
      </c>
    </row>
    <row r="6103" spans="6:11">
      <c r="F6103" s="429" t="s">
        <v>14379</v>
      </c>
      <c r="G6103" s="430">
        <v>89578</v>
      </c>
      <c r="H6103" s="431" t="s">
        <v>2191</v>
      </c>
      <c r="I6103" s="430" t="s">
        <v>146</v>
      </c>
      <c r="K6103" s="432">
        <v>32.869999999999997</v>
      </c>
    </row>
    <row r="6104" spans="6:11">
      <c r="F6104" s="429" t="s">
        <v>14379</v>
      </c>
      <c r="G6104" s="430">
        <v>89512</v>
      </c>
      <c r="H6104" s="431" t="s">
        <v>2189</v>
      </c>
      <c r="I6104" s="430" t="s">
        <v>146</v>
      </c>
      <c r="K6104" s="432">
        <v>47.11</v>
      </c>
    </row>
    <row r="6105" spans="6:11">
      <c r="F6105" s="429" t="s">
        <v>14379</v>
      </c>
      <c r="G6105" s="430">
        <v>89580</v>
      </c>
      <c r="H6105" s="431" t="s">
        <v>2192</v>
      </c>
      <c r="I6105" s="430" t="s">
        <v>146</v>
      </c>
      <c r="K6105" s="432">
        <v>68.150000000000006</v>
      </c>
    </row>
    <row r="6106" spans="6:11">
      <c r="F6106" s="429" t="s">
        <v>14379</v>
      </c>
      <c r="G6106" s="430">
        <v>104166</v>
      </c>
      <c r="H6106" s="431" t="s">
        <v>2323</v>
      </c>
      <c r="I6106" s="430" t="s">
        <v>146</v>
      </c>
      <c r="K6106" s="432">
        <v>73.400000000000006</v>
      </c>
    </row>
    <row r="6107" spans="6:11">
      <c r="F6107" s="429" t="s">
        <v>14379</v>
      </c>
      <c r="G6107" s="430">
        <v>89508</v>
      </c>
      <c r="H6107" s="431" t="s">
        <v>2186</v>
      </c>
      <c r="I6107" s="430" t="s">
        <v>146</v>
      </c>
      <c r="K6107" s="432">
        <v>16.04</v>
      </c>
    </row>
    <row r="6108" spans="6:11">
      <c r="F6108" s="429" t="s">
        <v>14379</v>
      </c>
      <c r="G6108" s="430">
        <v>89509</v>
      </c>
      <c r="H6108" s="431" t="s">
        <v>2187</v>
      </c>
      <c r="I6108" s="430" t="s">
        <v>146</v>
      </c>
      <c r="K6108" s="432">
        <v>21.75</v>
      </c>
    </row>
    <row r="6109" spans="6:11">
      <c r="F6109" s="429" t="s">
        <v>14379</v>
      </c>
      <c r="G6109" s="430">
        <v>89576</v>
      </c>
      <c r="H6109" s="431" t="s">
        <v>2190</v>
      </c>
      <c r="I6109" s="430" t="s">
        <v>146</v>
      </c>
      <c r="K6109" s="432">
        <v>26.57</v>
      </c>
    </row>
    <row r="6110" spans="6:11">
      <c r="F6110" s="429" t="s">
        <v>14379</v>
      </c>
      <c r="G6110" s="430">
        <v>89511</v>
      </c>
      <c r="H6110" s="431" t="s">
        <v>2188</v>
      </c>
      <c r="I6110" s="430" t="s">
        <v>146</v>
      </c>
      <c r="K6110" s="432">
        <v>37.29</v>
      </c>
    </row>
    <row r="6111" spans="6:11">
      <c r="F6111" s="429" t="s">
        <v>14379</v>
      </c>
      <c r="G6111" s="430">
        <v>89675</v>
      </c>
      <c r="H6111" s="431" t="s">
        <v>2499</v>
      </c>
      <c r="I6111" s="430" t="s">
        <v>160</v>
      </c>
      <c r="K6111" s="432">
        <v>70.010000000000005</v>
      </c>
    </row>
    <row r="6112" spans="6:11">
      <c r="F6112" s="429" t="s">
        <v>14379</v>
      </c>
      <c r="G6112" s="430">
        <v>89559</v>
      </c>
      <c r="H6112" s="431" t="s">
        <v>2440</v>
      </c>
      <c r="I6112" s="430" t="s">
        <v>160</v>
      </c>
      <c r="K6112" s="432">
        <v>65.819999999999993</v>
      </c>
    </row>
    <row r="6113" spans="6:11">
      <c r="F6113" s="429" t="s">
        <v>14379</v>
      </c>
      <c r="G6113" s="430">
        <v>104172</v>
      </c>
      <c r="H6113" s="431" t="s">
        <v>3159</v>
      </c>
      <c r="I6113" s="430" t="s">
        <v>160</v>
      </c>
      <c r="K6113" s="432">
        <v>272.77999999999997</v>
      </c>
    </row>
    <row r="6114" spans="6:11">
      <c r="F6114" s="429" t="s">
        <v>14379</v>
      </c>
      <c r="G6114" s="430">
        <v>89683</v>
      </c>
      <c r="H6114" s="431" t="s">
        <v>2503</v>
      </c>
      <c r="I6114" s="430" t="s">
        <v>160</v>
      </c>
      <c r="K6114" s="432">
        <v>278.93</v>
      </c>
    </row>
    <row r="6115" spans="6:11">
      <c r="F6115" s="429" t="s">
        <v>14379</v>
      </c>
      <c r="G6115" s="430">
        <v>89667</v>
      </c>
      <c r="H6115" s="431" t="s">
        <v>2495</v>
      </c>
      <c r="I6115" s="430" t="s">
        <v>160</v>
      </c>
      <c r="K6115" s="432">
        <v>42.85</v>
      </c>
    </row>
    <row r="6116" spans="6:11">
      <c r="F6116" s="429" t="s">
        <v>14379</v>
      </c>
      <c r="G6116" s="430">
        <v>89550</v>
      </c>
      <c r="H6116" s="431" t="s">
        <v>2434</v>
      </c>
      <c r="I6116" s="430" t="s">
        <v>160</v>
      </c>
      <c r="K6116" s="432">
        <v>40.53</v>
      </c>
    </row>
    <row r="6117" spans="6:11">
      <c r="F6117" s="429" t="s">
        <v>14379</v>
      </c>
      <c r="G6117" s="430">
        <v>89693</v>
      </c>
      <c r="H6117" s="431" t="s">
        <v>2509</v>
      </c>
      <c r="I6117" s="430" t="s">
        <v>160</v>
      </c>
      <c r="K6117" s="432">
        <v>76.459999999999994</v>
      </c>
    </row>
    <row r="6118" spans="6:11">
      <c r="F6118" s="429" t="s">
        <v>14379</v>
      </c>
      <c r="G6118" s="430">
        <v>89571</v>
      </c>
      <c r="H6118" s="431" t="s">
        <v>2449</v>
      </c>
      <c r="I6118" s="430" t="s">
        <v>160</v>
      </c>
      <c r="K6118" s="432">
        <v>68.06</v>
      </c>
    </row>
    <row r="6119" spans="6:11">
      <c r="F6119" s="429" t="s">
        <v>14379</v>
      </c>
      <c r="G6119" s="430">
        <v>89696</v>
      </c>
      <c r="H6119" s="431" t="s">
        <v>2510</v>
      </c>
      <c r="I6119" s="430" t="s">
        <v>160</v>
      </c>
      <c r="K6119" s="432">
        <v>81.95</v>
      </c>
    </row>
    <row r="6120" spans="6:11">
      <c r="F6120" s="429" t="s">
        <v>14379</v>
      </c>
      <c r="G6120" s="430">
        <v>89573</v>
      </c>
      <c r="H6120" s="431" t="s">
        <v>2450</v>
      </c>
      <c r="I6120" s="430" t="s">
        <v>160</v>
      </c>
      <c r="K6120" s="432">
        <v>74.8</v>
      </c>
    </row>
    <row r="6121" spans="6:11">
      <c r="F6121" s="429" t="s">
        <v>14379</v>
      </c>
      <c r="G6121" s="430">
        <v>89704</v>
      </c>
      <c r="H6121" s="431" t="s">
        <v>2515</v>
      </c>
      <c r="I6121" s="430" t="s">
        <v>160</v>
      </c>
      <c r="K6121" s="432">
        <v>149.18</v>
      </c>
    </row>
    <row r="6122" spans="6:11">
      <c r="F6122" s="429" t="s">
        <v>14379</v>
      </c>
      <c r="G6122" s="430">
        <v>104175</v>
      </c>
      <c r="H6122" s="431" t="s">
        <v>3162</v>
      </c>
      <c r="I6122" s="430" t="s">
        <v>160</v>
      </c>
      <c r="K6122" s="432">
        <v>139.46</v>
      </c>
    </row>
    <row r="6123" spans="6:11">
      <c r="F6123" s="429" t="s">
        <v>14379</v>
      </c>
      <c r="G6123" s="430">
        <v>89701</v>
      </c>
      <c r="H6123" s="431" t="s">
        <v>2514</v>
      </c>
      <c r="I6123" s="430" t="s">
        <v>160</v>
      </c>
      <c r="K6123" s="432">
        <v>193.6</v>
      </c>
    </row>
    <row r="6124" spans="6:11">
      <c r="F6124" s="429" t="s">
        <v>14379</v>
      </c>
      <c r="G6124" s="430">
        <v>104177</v>
      </c>
      <c r="H6124" s="431" t="s">
        <v>3164</v>
      </c>
      <c r="I6124" s="430" t="s">
        <v>160</v>
      </c>
      <c r="K6124" s="432">
        <v>181.29</v>
      </c>
    </row>
    <row r="6125" spans="6:11">
      <c r="F6125" s="429" t="s">
        <v>14379</v>
      </c>
      <c r="G6125" s="430">
        <v>89566</v>
      </c>
      <c r="H6125" s="431" t="s">
        <v>2445</v>
      </c>
      <c r="I6125" s="430" t="s">
        <v>160</v>
      </c>
      <c r="K6125" s="432">
        <v>46.52</v>
      </c>
    </row>
    <row r="6126" spans="6:11">
      <c r="F6126" s="429" t="s">
        <v>14379</v>
      </c>
      <c r="G6126" s="430">
        <v>89687</v>
      </c>
      <c r="H6126" s="431" t="s">
        <v>2505</v>
      </c>
      <c r="I6126" s="430" t="s">
        <v>160</v>
      </c>
      <c r="K6126" s="432">
        <v>51.17</v>
      </c>
    </row>
    <row r="6127" spans="6:11">
      <c r="F6127" s="429" t="s">
        <v>14379</v>
      </c>
      <c r="G6127" s="430">
        <v>102450</v>
      </c>
      <c r="H6127" s="431" t="s">
        <v>16353</v>
      </c>
      <c r="I6127" s="430" t="s">
        <v>121</v>
      </c>
      <c r="K6127" s="432">
        <v>0</v>
      </c>
    </row>
    <row r="6128" spans="6:11">
      <c r="F6128" s="429" t="s">
        <v>14379</v>
      </c>
      <c r="G6128" s="430">
        <v>102250</v>
      </c>
      <c r="H6128" s="431" t="s">
        <v>16354</v>
      </c>
      <c r="I6128" s="430" t="s">
        <v>121</v>
      </c>
      <c r="K6128" s="432">
        <v>0</v>
      </c>
    </row>
    <row r="6129" spans="6:11">
      <c r="F6129" s="429" t="s">
        <v>14379</v>
      </c>
      <c r="G6129" s="430">
        <v>102240</v>
      </c>
      <c r="H6129" s="431" t="s">
        <v>16355</v>
      </c>
      <c r="I6129" s="430" t="s">
        <v>121</v>
      </c>
      <c r="K6129" s="432">
        <v>0</v>
      </c>
    </row>
    <row r="6130" spans="6:11">
      <c r="F6130" s="429" t="s">
        <v>14379</v>
      </c>
      <c r="G6130" s="430">
        <v>102449</v>
      </c>
      <c r="H6130" s="431" t="s">
        <v>16356</v>
      </c>
      <c r="I6130" s="430" t="s">
        <v>121</v>
      </c>
      <c r="K6130" s="432">
        <v>0</v>
      </c>
    </row>
    <row r="6131" spans="6:11">
      <c r="F6131" s="429" t="s">
        <v>14379</v>
      </c>
      <c r="G6131" s="430">
        <v>102249</v>
      </c>
      <c r="H6131" s="431" t="s">
        <v>16357</v>
      </c>
      <c r="I6131" s="430" t="s">
        <v>121</v>
      </c>
      <c r="K6131" s="432">
        <v>0</v>
      </c>
    </row>
    <row r="6132" spans="6:11">
      <c r="F6132" s="429" t="s">
        <v>14379</v>
      </c>
      <c r="G6132" s="430">
        <v>102238</v>
      </c>
      <c r="H6132" s="431" t="s">
        <v>16358</v>
      </c>
      <c r="I6132" s="430" t="s">
        <v>121</v>
      </c>
      <c r="K6132" s="432">
        <v>0</v>
      </c>
    </row>
    <row r="6133" spans="6:11">
      <c r="F6133" s="429" t="s">
        <v>14379</v>
      </c>
      <c r="G6133" s="430">
        <v>102448</v>
      </c>
      <c r="H6133" s="431" t="s">
        <v>16359</v>
      </c>
      <c r="I6133" s="430" t="s">
        <v>121</v>
      </c>
      <c r="K6133" s="432">
        <v>0</v>
      </c>
    </row>
    <row r="6134" spans="6:11">
      <c r="F6134" s="429" t="s">
        <v>14379</v>
      </c>
      <c r="G6134" s="430">
        <v>102248</v>
      </c>
      <c r="H6134" s="431" t="s">
        <v>16360</v>
      </c>
      <c r="I6134" s="430" t="s">
        <v>121</v>
      </c>
      <c r="K6134" s="432">
        <v>0</v>
      </c>
    </row>
    <row r="6135" spans="6:11">
      <c r="F6135" s="429" t="s">
        <v>14379</v>
      </c>
      <c r="G6135" s="430">
        <v>102253</v>
      </c>
      <c r="H6135" s="431" t="s">
        <v>16361</v>
      </c>
      <c r="I6135" s="430" t="s">
        <v>121</v>
      </c>
      <c r="K6135" s="432">
        <v>930.91</v>
      </c>
    </row>
    <row r="6136" spans="6:11">
      <c r="F6136" s="429" t="s">
        <v>14379</v>
      </c>
      <c r="G6136" s="430">
        <v>102254</v>
      </c>
      <c r="H6136" s="431" t="s">
        <v>16362</v>
      </c>
      <c r="I6136" s="430" t="s">
        <v>121</v>
      </c>
      <c r="K6136" s="432">
        <v>807.32</v>
      </c>
    </row>
    <row r="6137" spans="6:11">
      <c r="F6137" s="429" t="s">
        <v>14379</v>
      </c>
      <c r="G6137" s="430">
        <v>102257</v>
      </c>
      <c r="H6137" s="431" t="s">
        <v>16363</v>
      </c>
      <c r="I6137" s="430" t="s">
        <v>121</v>
      </c>
      <c r="K6137" s="432">
        <v>378.47</v>
      </c>
    </row>
    <row r="6138" spans="6:11">
      <c r="F6138" s="429" t="s">
        <v>14379</v>
      </c>
      <c r="G6138" s="430">
        <v>102239</v>
      </c>
      <c r="H6138" s="431" t="s">
        <v>16364</v>
      </c>
      <c r="I6138" s="430" t="s">
        <v>121</v>
      </c>
      <c r="K6138" s="432">
        <v>0</v>
      </c>
    </row>
    <row r="6139" spans="6:11">
      <c r="F6139" s="429" t="s">
        <v>14379</v>
      </c>
      <c r="G6139" s="430">
        <v>102236</v>
      </c>
      <c r="H6139" s="431" t="s">
        <v>16365</v>
      </c>
      <c r="I6139" s="430" t="s">
        <v>121</v>
      </c>
      <c r="K6139" s="432">
        <v>0</v>
      </c>
    </row>
    <row r="6140" spans="6:11">
      <c r="F6140" s="429" t="s">
        <v>14379</v>
      </c>
      <c r="G6140" s="430">
        <v>102235</v>
      </c>
      <c r="H6140" s="431" t="s">
        <v>16366</v>
      </c>
      <c r="I6140" s="430" t="s">
        <v>121</v>
      </c>
      <c r="K6140" s="432">
        <v>536.16999999999996</v>
      </c>
    </row>
    <row r="6141" spans="6:11">
      <c r="F6141" s="429" t="s">
        <v>14379</v>
      </c>
      <c r="G6141" s="430">
        <v>106164</v>
      </c>
      <c r="H6141" s="431" t="s">
        <v>16367</v>
      </c>
      <c r="I6141" s="430" t="s">
        <v>121</v>
      </c>
      <c r="K6141" s="432">
        <v>0</v>
      </c>
    </row>
    <row r="6142" spans="6:11">
      <c r="F6142" s="429" t="s">
        <v>14379</v>
      </c>
      <c r="G6142" s="430">
        <v>102260</v>
      </c>
      <c r="H6142" s="431" t="s">
        <v>16368</v>
      </c>
      <c r="I6142" s="430" t="s">
        <v>121</v>
      </c>
      <c r="K6142" s="432">
        <v>0</v>
      </c>
    </row>
    <row r="6143" spans="6:11">
      <c r="F6143" s="429" t="s">
        <v>14379</v>
      </c>
      <c r="G6143" s="430">
        <v>102259</v>
      </c>
      <c r="H6143" s="431" t="s">
        <v>16369</v>
      </c>
      <c r="I6143" s="430" t="s">
        <v>121</v>
      </c>
      <c r="K6143" s="432">
        <v>110.97</v>
      </c>
    </row>
    <row r="6144" spans="6:11">
      <c r="F6144" s="429" t="s">
        <v>14379</v>
      </c>
      <c r="G6144" s="430">
        <v>102262</v>
      </c>
      <c r="H6144" s="431" t="s">
        <v>16370</v>
      </c>
      <c r="I6144" s="430" t="s">
        <v>160</v>
      </c>
      <c r="K6144" s="432">
        <v>0</v>
      </c>
    </row>
    <row r="6145" spans="6:11">
      <c r="F6145" s="429" t="s">
        <v>14379</v>
      </c>
      <c r="G6145" s="430">
        <v>102242</v>
      </c>
      <c r="H6145" s="431" t="s">
        <v>16371</v>
      </c>
      <c r="I6145" s="430" t="s">
        <v>121</v>
      </c>
      <c r="K6145" s="432">
        <v>0</v>
      </c>
    </row>
    <row r="6146" spans="6:11">
      <c r="F6146" s="429" t="s">
        <v>14379</v>
      </c>
      <c r="G6146" s="430">
        <v>106165</v>
      </c>
      <c r="H6146" s="431" t="s">
        <v>16372</v>
      </c>
      <c r="I6146" s="430" t="s">
        <v>160</v>
      </c>
      <c r="K6146" s="432">
        <v>0</v>
      </c>
    </row>
    <row r="6147" spans="6:11">
      <c r="F6147" s="429" t="s">
        <v>14379</v>
      </c>
      <c r="G6147" s="430">
        <v>102246</v>
      </c>
      <c r="H6147" s="431" t="s">
        <v>16373</v>
      </c>
      <c r="I6147" s="430" t="s">
        <v>121</v>
      </c>
      <c r="K6147" s="432">
        <v>0</v>
      </c>
    </row>
    <row r="6148" spans="6:11">
      <c r="F6148" s="429" t="s">
        <v>14379</v>
      </c>
      <c r="G6148" s="430">
        <v>102252</v>
      </c>
      <c r="H6148" s="431" t="s">
        <v>16374</v>
      </c>
      <c r="I6148" s="430" t="s">
        <v>121</v>
      </c>
      <c r="K6148" s="432">
        <v>0</v>
      </c>
    </row>
    <row r="6149" spans="6:11">
      <c r="F6149" s="429" t="s">
        <v>14379</v>
      </c>
      <c r="G6149" s="430">
        <v>101912</v>
      </c>
      <c r="H6149" s="431" t="s">
        <v>2143</v>
      </c>
      <c r="I6149" s="430" t="s">
        <v>160</v>
      </c>
      <c r="K6149" s="432">
        <v>2171.38</v>
      </c>
    </row>
    <row r="6150" spans="6:11">
      <c r="F6150" s="429" t="s">
        <v>14379</v>
      </c>
      <c r="G6150" s="430">
        <v>96765</v>
      </c>
      <c r="H6150" s="431" t="s">
        <v>2135</v>
      </c>
      <c r="I6150" s="430" t="s">
        <v>160</v>
      </c>
      <c r="K6150" s="432">
        <v>1748.37</v>
      </c>
    </row>
    <row r="6151" spans="6:11">
      <c r="F6151" s="429" t="s">
        <v>14379</v>
      </c>
      <c r="G6151" s="430">
        <v>97430</v>
      </c>
      <c r="H6151" s="431" t="s">
        <v>2927</v>
      </c>
      <c r="I6151" s="430" t="s">
        <v>160</v>
      </c>
      <c r="K6151" s="432">
        <v>36.28</v>
      </c>
    </row>
    <row r="6152" spans="6:11">
      <c r="F6152" s="429" t="s">
        <v>14379</v>
      </c>
      <c r="G6152" s="430">
        <v>97431</v>
      </c>
      <c r="H6152" s="431" t="s">
        <v>2928</v>
      </c>
      <c r="I6152" s="430" t="s">
        <v>160</v>
      </c>
      <c r="K6152" s="432">
        <v>40.47</v>
      </c>
    </row>
    <row r="6153" spans="6:11">
      <c r="F6153" s="429" t="s">
        <v>14379</v>
      </c>
      <c r="G6153" s="430">
        <v>97432</v>
      </c>
      <c r="H6153" s="431" t="s">
        <v>2929</v>
      </c>
      <c r="I6153" s="430" t="s">
        <v>160</v>
      </c>
      <c r="K6153" s="432">
        <v>45.65</v>
      </c>
    </row>
    <row r="6154" spans="6:11">
      <c r="F6154" s="429" t="s">
        <v>14379</v>
      </c>
      <c r="G6154" s="430">
        <v>101913</v>
      </c>
      <c r="H6154" s="431" t="s">
        <v>2144</v>
      </c>
      <c r="I6154" s="430" t="s">
        <v>160</v>
      </c>
      <c r="K6154" s="432">
        <v>510.57</v>
      </c>
    </row>
    <row r="6155" spans="6:11">
      <c r="F6155" s="429" t="s">
        <v>14379</v>
      </c>
      <c r="G6155" s="430">
        <v>101914</v>
      </c>
      <c r="H6155" s="431" t="s">
        <v>2145</v>
      </c>
      <c r="I6155" s="430" t="s">
        <v>160</v>
      </c>
      <c r="K6155" s="432">
        <v>649.24</v>
      </c>
    </row>
    <row r="6156" spans="6:11">
      <c r="F6156" s="429" t="s">
        <v>14379</v>
      </c>
      <c r="G6156" s="430">
        <v>101915</v>
      </c>
      <c r="H6156" s="431" t="s">
        <v>2146</v>
      </c>
      <c r="I6156" s="430" t="s">
        <v>160</v>
      </c>
      <c r="K6156" s="432">
        <v>426.18</v>
      </c>
    </row>
    <row r="6157" spans="6:11">
      <c r="F6157" s="429" t="s">
        <v>14379</v>
      </c>
      <c r="G6157" s="430">
        <v>97433</v>
      </c>
      <c r="H6157" s="431" t="s">
        <v>2930</v>
      </c>
      <c r="I6157" s="430" t="s">
        <v>160</v>
      </c>
      <c r="K6157" s="432">
        <v>82.68</v>
      </c>
    </row>
    <row r="6158" spans="6:11">
      <c r="F6158" s="429" t="s">
        <v>14379</v>
      </c>
      <c r="G6158" s="430">
        <v>97435</v>
      </c>
      <c r="H6158" s="431" t="s">
        <v>2932</v>
      </c>
      <c r="I6158" s="430" t="s">
        <v>160</v>
      </c>
      <c r="K6158" s="432">
        <v>96.69</v>
      </c>
    </row>
    <row r="6159" spans="6:11">
      <c r="F6159" s="429" t="s">
        <v>14379</v>
      </c>
      <c r="G6159" s="430">
        <v>97437</v>
      </c>
      <c r="H6159" s="431" t="s">
        <v>6794</v>
      </c>
      <c r="I6159" s="430" t="s">
        <v>160</v>
      </c>
      <c r="K6159" s="432">
        <v>110.65</v>
      </c>
    </row>
    <row r="6160" spans="6:11">
      <c r="F6160" s="429" t="s">
        <v>14379</v>
      </c>
      <c r="G6160" s="430">
        <v>97546</v>
      </c>
      <c r="H6160" s="431" t="s">
        <v>3012</v>
      </c>
      <c r="I6160" s="430" t="s">
        <v>160</v>
      </c>
      <c r="K6160" s="432">
        <v>33.39</v>
      </c>
    </row>
    <row r="6161" spans="6:11">
      <c r="F6161" s="429" t="s">
        <v>14379</v>
      </c>
      <c r="G6161" s="430">
        <v>97548</v>
      </c>
      <c r="H6161" s="431" t="s">
        <v>3014</v>
      </c>
      <c r="I6161" s="430" t="s">
        <v>160</v>
      </c>
      <c r="K6161" s="432">
        <v>48.99</v>
      </c>
    </row>
    <row r="6162" spans="6:11">
      <c r="F6162" s="429" t="s">
        <v>14379</v>
      </c>
      <c r="G6162" s="430">
        <v>97550</v>
      </c>
      <c r="H6162" s="431" t="s">
        <v>3016</v>
      </c>
      <c r="I6162" s="430" t="s">
        <v>160</v>
      </c>
      <c r="K6162" s="432">
        <v>80.28</v>
      </c>
    </row>
    <row r="6163" spans="6:11">
      <c r="F6163" s="429" t="s">
        <v>14379</v>
      </c>
      <c r="G6163" s="430">
        <v>97479</v>
      </c>
      <c r="H6163" s="431" t="s">
        <v>2961</v>
      </c>
      <c r="I6163" s="430" t="s">
        <v>160</v>
      </c>
      <c r="K6163" s="432">
        <v>56.27</v>
      </c>
    </row>
    <row r="6164" spans="6:11">
      <c r="F6164" s="429" t="s">
        <v>14379</v>
      </c>
      <c r="G6164" s="430">
        <v>97517</v>
      </c>
      <c r="H6164" s="431" t="s">
        <v>2989</v>
      </c>
      <c r="I6164" s="430" t="s">
        <v>160</v>
      </c>
      <c r="K6164" s="432">
        <v>52.74</v>
      </c>
    </row>
    <row r="6165" spans="6:11">
      <c r="F6165" s="429" t="s">
        <v>14379</v>
      </c>
      <c r="G6165" s="430">
        <v>97481</v>
      </c>
      <c r="H6165" s="431" t="s">
        <v>2963</v>
      </c>
      <c r="I6165" s="430" t="s">
        <v>160</v>
      </c>
      <c r="K6165" s="432">
        <v>82.05</v>
      </c>
    </row>
    <row r="6166" spans="6:11">
      <c r="F6166" s="429" t="s">
        <v>14379</v>
      </c>
      <c r="G6166" s="430">
        <v>97519</v>
      </c>
      <c r="H6166" s="431" t="s">
        <v>2991</v>
      </c>
      <c r="I6166" s="430" t="s">
        <v>160</v>
      </c>
      <c r="K6166" s="432">
        <v>75.83</v>
      </c>
    </row>
    <row r="6167" spans="6:11">
      <c r="F6167" s="429" t="s">
        <v>14379</v>
      </c>
      <c r="G6167" s="430">
        <v>97483</v>
      </c>
      <c r="H6167" s="431" t="s">
        <v>2965</v>
      </c>
      <c r="I6167" s="430" t="s">
        <v>160</v>
      </c>
      <c r="K6167" s="432">
        <v>115.48</v>
      </c>
    </row>
    <row r="6168" spans="6:11">
      <c r="F6168" s="429" t="s">
        <v>14379</v>
      </c>
      <c r="G6168" s="430">
        <v>97521</v>
      </c>
      <c r="H6168" s="431" t="s">
        <v>2993</v>
      </c>
      <c r="I6168" s="430" t="s">
        <v>160</v>
      </c>
      <c r="K6168" s="432">
        <v>106.21</v>
      </c>
    </row>
    <row r="6169" spans="6:11">
      <c r="F6169" s="429" t="s">
        <v>14379</v>
      </c>
      <c r="G6169" s="430">
        <v>97452</v>
      </c>
      <c r="H6169" s="431" t="s">
        <v>2943</v>
      </c>
      <c r="I6169" s="430" t="s">
        <v>160</v>
      </c>
      <c r="K6169" s="432">
        <v>181.72</v>
      </c>
    </row>
    <row r="6170" spans="6:11">
      <c r="F6170" s="429" t="s">
        <v>14379</v>
      </c>
      <c r="G6170" s="430">
        <v>97485</v>
      </c>
      <c r="H6170" s="431" t="s">
        <v>2967</v>
      </c>
      <c r="I6170" s="430" t="s">
        <v>160</v>
      </c>
      <c r="K6170" s="432">
        <v>159.85</v>
      </c>
    </row>
    <row r="6171" spans="6:11">
      <c r="F6171" s="429" t="s">
        <v>14379</v>
      </c>
      <c r="G6171" s="430">
        <v>97523</v>
      </c>
      <c r="H6171" s="431" t="s">
        <v>2995</v>
      </c>
      <c r="I6171" s="430" t="s">
        <v>160</v>
      </c>
      <c r="K6171" s="432">
        <v>146.77000000000001</v>
      </c>
    </row>
    <row r="6172" spans="6:11">
      <c r="F6172" s="429" t="s">
        <v>14379</v>
      </c>
      <c r="G6172" s="430">
        <v>97454</v>
      </c>
      <c r="H6172" s="431" t="s">
        <v>2945</v>
      </c>
      <c r="I6172" s="430" t="s">
        <v>160</v>
      </c>
      <c r="K6172" s="432">
        <v>315.52</v>
      </c>
    </row>
    <row r="6173" spans="6:11">
      <c r="F6173" s="429" t="s">
        <v>14379</v>
      </c>
      <c r="G6173" s="430">
        <v>97487</v>
      </c>
      <c r="H6173" s="431" t="s">
        <v>2969</v>
      </c>
      <c r="I6173" s="430" t="s">
        <v>160</v>
      </c>
      <c r="K6173" s="432">
        <v>297.39999999999998</v>
      </c>
    </row>
    <row r="6174" spans="6:11">
      <c r="F6174" s="429" t="s">
        <v>14379</v>
      </c>
      <c r="G6174" s="430">
        <v>97525</v>
      </c>
      <c r="H6174" s="431" t="s">
        <v>2997</v>
      </c>
      <c r="I6174" s="430" t="s">
        <v>160</v>
      </c>
      <c r="K6174" s="432">
        <v>278.52</v>
      </c>
    </row>
    <row r="6175" spans="6:11">
      <c r="F6175" s="429" t="s">
        <v>14379</v>
      </c>
      <c r="G6175" s="430">
        <v>97456</v>
      </c>
      <c r="H6175" s="431" t="s">
        <v>2947</v>
      </c>
      <c r="I6175" s="430" t="s">
        <v>160</v>
      </c>
      <c r="K6175" s="432">
        <v>728.51</v>
      </c>
    </row>
    <row r="6176" spans="6:11">
      <c r="F6176" s="429" t="s">
        <v>14379</v>
      </c>
      <c r="G6176" s="430">
        <v>97489</v>
      </c>
      <c r="H6176" s="431" t="s">
        <v>2971</v>
      </c>
      <c r="I6176" s="430" t="s">
        <v>160</v>
      </c>
      <c r="K6176" s="432">
        <v>714.06</v>
      </c>
    </row>
    <row r="6177" spans="6:11">
      <c r="F6177" s="429" t="s">
        <v>14379</v>
      </c>
      <c r="G6177" s="430">
        <v>97527</v>
      </c>
      <c r="H6177" s="431" t="s">
        <v>2999</v>
      </c>
      <c r="I6177" s="430" t="s">
        <v>160</v>
      </c>
      <c r="K6177" s="432">
        <v>689.42</v>
      </c>
    </row>
    <row r="6178" spans="6:11">
      <c r="F6178" s="429" t="s">
        <v>14379</v>
      </c>
      <c r="G6178" s="430">
        <v>97434</v>
      </c>
      <c r="H6178" s="431" t="s">
        <v>2931</v>
      </c>
      <c r="I6178" s="430" t="s">
        <v>160</v>
      </c>
      <c r="K6178" s="432">
        <v>84.22</v>
      </c>
    </row>
    <row r="6179" spans="6:11">
      <c r="F6179" s="429" t="s">
        <v>14379</v>
      </c>
      <c r="G6179" s="430">
        <v>97436</v>
      </c>
      <c r="H6179" s="431" t="s">
        <v>2933</v>
      </c>
      <c r="I6179" s="430" t="s">
        <v>160</v>
      </c>
      <c r="K6179" s="432">
        <v>99.67</v>
      </c>
    </row>
    <row r="6180" spans="6:11">
      <c r="F6180" s="429" t="s">
        <v>14379</v>
      </c>
      <c r="G6180" s="430">
        <v>97438</v>
      </c>
      <c r="H6180" s="431" t="s">
        <v>2934</v>
      </c>
      <c r="I6180" s="430" t="s">
        <v>160</v>
      </c>
      <c r="K6180" s="432">
        <v>113.84</v>
      </c>
    </row>
    <row r="6181" spans="6:11">
      <c r="F6181" s="429" t="s">
        <v>14379</v>
      </c>
      <c r="G6181" s="430">
        <v>97547</v>
      </c>
      <c r="H6181" s="431" t="s">
        <v>3013</v>
      </c>
      <c r="I6181" s="430" t="s">
        <v>160</v>
      </c>
      <c r="K6181" s="432">
        <v>33.39</v>
      </c>
    </row>
    <row r="6182" spans="6:11">
      <c r="F6182" s="429" t="s">
        <v>14379</v>
      </c>
      <c r="G6182" s="430">
        <v>97549</v>
      </c>
      <c r="H6182" s="431" t="s">
        <v>3015</v>
      </c>
      <c r="I6182" s="430" t="s">
        <v>160</v>
      </c>
      <c r="K6182" s="432">
        <v>48.99</v>
      </c>
    </row>
    <row r="6183" spans="6:11">
      <c r="F6183" s="429" t="s">
        <v>14379</v>
      </c>
      <c r="G6183" s="430">
        <v>97551</v>
      </c>
      <c r="H6183" s="431" t="s">
        <v>3017</v>
      </c>
      <c r="I6183" s="430" t="s">
        <v>160</v>
      </c>
      <c r="K6183" s="432">
        <v>80.28</v>
      </c>
    </row>
    <row r="6184" spans="6:11">
      <c r="F6184" s="429" t="s">
        <v>14379</v>
      </c>
      <c r="G6184" s="430">
        <v>97480</v>
      </c>
      <c r="H6184" s="431" t="s">
        <v>2962</v>
      </c>
      <c r="I6184" s="430" t="s">
        <v>160</v>
      </c>
      <c r="K6184" s="432">
        <v>56.27</v>
      </c>
    </row>
    <row r="6185" spans="6:11">
      <c r="F6185" s="429" t="s">
        <v>14379</v>
      </c>
      <c r="G6185" s="430">
        <v>97518</v>
      </c>
      <c r="H6185" s="431" t="s">
        <v>2990</v>
      </c>
      <c r="I6185" s="430" t="s">
        <v>160</v>
      </c>
      <c r="K6185" s="432">
        <v>52.74</v>
      </c>
    </row>
    <row r="6186" spans="6:11">
      <c r="F6186" s="429" t="s">
        <v>14379</v>
      </c>
      <c r="G6186" s="430">
        <v>97482</v>
      </c>
      <c r="H6186" s="431" t="s">
        <v>2964</v>
      </c>
      <c r="I6186" s="430" t="s">
        <v>160</v>
      </c>
      <c r="K6186" s="432">
        <v>82.05</v>
      </c>
    </row>
    <row r="6187" spans="6:11">
      <c r="F6187" s="429" t="s">
        <v>14379</v>
      </c>
      <c r="G6187" s="430">
        <v>97520</v>
      </c>
      <c r="H6187" s="431" t="s">
        <v>2992</v>
      </c>
      <c r="I6187" s="430" t="s">
        <v>160</v>
      </c>
      <c r="K6187" s="432">
        <v>75.83</v>
      </c>
    </row>
    <row r="6188" spans="6:11">
      <c r="F6188" s="429" t="s">
        <v>14379</v>
      </c>
      <c r="G6188" s="430">
        <v>97484</v>
      </c>
      <c r="H6188" s="431" t="s">
        <v>2966</v>
      </c>
      <c r="I6188" s="430" t="s">
        <v>160</v>
      </c>
      <c r="K6188" s="432">
        <v>115.48</v>
      </c>
    </row>
    <row r="6189" spans="6:11">
      <c r="F6189" s="429" t="s">
        <v>14379</v>
      </c>
      <c r="G6189" s="430">
        <v>97522</v>
      </c>
      <c r="H6189" s="431" t="s">
        <v>2994</v>
      </c>
      <c r="I6189" s="430" t="s">
        <v>160</v>
      </c>
      <c r="K6189" s="432">
        <v>106.21</v>
      </c>
    </row>
    <row r="6190" spans="6:11">
      <c r="F6190" s="429" t="s">
        <v>14379</v>
      </c>
      <c r="G6190" s="430">
        <v>97453</v>
      </c>
      <c r="H6190" s="431" t="s">
        <v>2944</v>
      </c>
      <c r="I6190" s="430" t="s">
        <v>160</v>
      </c>
      <c r="K6190" s="432">
        <v>193.55</v>
      </c>
    </row>
    <row r="6191" spans="6:11">
      <c r="F6191" s="429" t="s">
        <v>14379</v>
      </c>
      <c r="G6191" s="430">
        <v>97486</v>
      </c>
      <c r="H6191" s="431" t="s">
        <v>2968</v>
      </c>
      <c r="I6191" s="430" t="s">
        <v>160</v>
      </c>
      <c r="K6191" s="432">
        <v>171.68</v>
      </c>
    </row>
    <row r="6192" spans="6:11">
      <c r="F6192" s="429" t="s">
        <v>14379</v>
      </c>
      <c r="G6192" s="430">
        <v>97524</v>
      </c>
      <c r="H6192" s="431" t="s">
        <v>2996</v>
      </c>
      <c r="I6192" s="430" t="s">
        <v>160</v>
      </c>
      <c r="K6192" s="432">
        <v>158.6</v>
      </c>
    </row>
    <row r="6193" spans="6:11">
      <c r="F6193" s="429" t="s">
        <v>14379</v>
      </c>
      <c r="G6193" s="430">
        <v>97455</v>
      </c>
      <c r="H6193" s="431" t="s">
        <v>2946</v>
      </c>
      <c r="I6193" s="430" t="s">
        <v>160</v>
      </c>
      <c r="K6193" s="432">
        <v>334.44</v>
      </c>
    </row>
    <row r="6194" spans="6:11">
      <c r="F6194" s="429" t="s">
        <v>14379</v>
      </c>
      <c r="G6194" s="430">
        <v>97488</v>
      </c>
      <c r="H6194" s="431" t="s">
        <v>2970</v>
      </c>
      <c r="I6194" s="430" t="s">
        <v>160</v>
      </c>
      <c r="K6194" s="432">
        <v>316.32</v>
      </c>
    </row>
    <row r="6195" spans="6:11">
      <c r="F6195" s="429" t="s">
        <v>14379</v>
      </c>
      <c r="G6195" s="430">
        <v>97526</v>
      </c>
      <c r="H6195" s="431" t="s">
        <v>2998</v>
      </c>
      <c r="I6195" s="430" t="s">
        <v>160</v>
      </c>
      <c r="K6195" s="432">
        <v>297.44</v>
      </c>
    </row>
    <row r="6196" spans="6:11">
      <c r="F6196" s="429" t="s">
        <v>14379</v>
      </c>
      <c r="G6196" s="430">
        <v>97457</v>
      </c>
      <c r="H6196" s="431" t="s">
        <v>2948</v>
      </c>
      <c r="I6196" s="430" t="s">
        <v>160</v>
      </c>
      <c r="K6196" s="432">
        <v>643.62</v>
      </c>
    </row>
    <row r="6197" spans="6:11">
      <c r="F6197" s="429" t="s">
        <v>14379</v>
      </c>
      <c r="G6197" s="430">
        <v>97490</v>
      </c>
      <c r="H6197" s="431" t="s">
        <v>2972</v>
      </c>
      <c r="I6197" s="430" t="s">
        <v>160</v>
      </c>
      <c r="K6197" s="432">
        <v>629.16999999999996</v>
      </c>
    </row>
    <row r="6198" spans="6:11">
      <c r="F6198" s="429" t="s">
        <v>14379</v>
      </c>
      <c r="G6198" s="430">
        <v>97528</v>
      </c>
      <c r="H6198" s="431" t="s">
        <v>3000</v>
      </c>
      <c r="I6198" s="430" t="s">
        <v>160</v>
      </c>
      <c r="K6198" s="432">
        <v>604.53</v>
      </c>
    </row>
    <row r="6199" spans="6:11">
      <c r="F6199" s="429" t="s">
        <v>14379</v>
      </c>
      <c r="G6199" s="430">
        <v>101906</v>
      </c>
      <c r="H6199" s="431" t="s">
        <v>2137</v>
      </c>
      <c r="I6199" s="430" t="s">
        <v>160</v>
      </c>
      <c r="K6199" s="432">
        <v>851.99</v>
      </c>
    </row>
    <row r="6200" spans="6:11">
      <c r="F6200" s="429" t="s">
        <v>14379</v>
      </c>
      <c r="G6200" s="430">
        <v>101907</v>
      </c>
      <c r="H6200" s="431" t="s">
        <v>2138</v>
      </c>
      <c r="I6200" s="430" t="s">
        <v>160</v>
      </c>
      <c r="K6200" s="432">
        <v>921.23</v>
      </c>
    </row>
    <row r="6201" spans="6:11">
      <c r="F6201" s="429" t="s">
        <v>14379</v>
      </c>
      <c r="G6201" s="430">
        <v>101911</v>
      </c>
      <c r="H6201" s="431" t="s">
        <v>2142</v>
      </c>
      <c r="I6201" s="430" t="s">
        <v>160</v>
      </c>
      <c r="K6201" s="432">
        <v>436.61</v>
      </c>
    </row>
    <row r="6202" spans="6:11">
      <c r="F6202" s="429" t="s">
        <v>14379</v>
      </c>
      <c r="G6202" s="430">
        <v>101908</v>
      </c>
      <c r="H6202" s="431" t="s">
        <v>2139</v>
      </c>
      <c r="I6202" s="430" t="s">
        <v>160</v>
      </c>
      <c r="K6202" s="432">
        <v>275.07</v>
      </c>
    </row>
    <row r="6203" spans="6:11">
      <c r="F6203" s="429" t="s">
        <v>14379</v>
      </c>
      <c r="G6203" s="430">
        <v>101909</v>
      </c>
      <c r="H6203" s="431" t="s">
        <v>2140</v>
      </c>
      <c r="I6203" s="430" t="s">
        <v>160</v>
      </c>
      <c r="K6203" s="432">
        <v>321.23</v>
      </c>
    </row>
    <row r="6204" spans="6:11">
      <c r="F6204" s="429" t="s">
        <v>14379</v>
      </c>
      <c r="G6204" s="430">
        <v>101910</v>
      </c>
      <c r="H6204" s="431" t="s">
        <v>2141</v>
      </c>
      <c r="I6204" s="430" t="s">
        <v>160</v>
      </c>
      <c r="K6204" s="432">
        <v>378.92</v>
      </c>
    </row>
    <row r="6205" spans="6:11">
      <c r="F6205" s="429" t="s">
        <v>14379</v>
      </c>
      <c r="G6205" s="430">
        <v>101905</v>
      </c>
      <c r="H6205" s="431" t="s">
        <v>2136</v>
      </c>
      <c r="I6205" s="430" t="s">
        <v>160</v>
      </c>
      <c r="K6205" s="432">
        <v>283.73</v>
      </c>
    </row>
    <row r="6206" spans="6:11">
      <c r="F6206" s="429" t="s">
        <v>14379</v>
      </c>
      <c r="G6206" s="430">
        <v>101916</v>
      </c>
      <c r="H6206" s="431" t="s">
        <v>2147</v>
      </c>
      <c r="I6206" s="430" t="s">
        <v>160</v>
      </c>
      <c r="K6206" s="432">
        <v>3436.55</v>
      </c>
    </row>
    <row r="6207" spans="6:11">
      <c r="F6207" s="429" t="s">
        <v>14379</v>
      </c>
      <c r="G6207" s="430">
        <v>101936</v>
      </c>
      <c r="H6207" s="431" t="s">
        <v>6592</v>
      </c>
      <c r="I6207" s="430" t="s">
        <v>160</v>
      </c>
      <c r="K6207" s="432">
        <v>7930.81</v>
      </c>
    </row>
    <row r="6208" spans="6:11">
      <c r="F6208" s="429" t="s">
        <v>14379</v>
      </c>
      <c r="G6208" s="430">
        <v>101937</v>
      </c>
      <c r="H6208" s="431" t="s">
        <v>6593</v>
      </c>
      <c r="I6208" s="430" t="s">
        <v>160</v>
      </c>
      <c r="K6208" s="432">
        <v>14181.12</v>
      </c>
    </row>
    <row r="6209" spans="6:11">
      <c r="F6209" s="429" t="s">
        <v>14379</v>
      </c>
      <c r="G6209" s="430">
        <v>92698</v>
      </c>
      <c r="H6209" s="431" t="s">
        <v>2713</v>
      </c>
      <c r="I6209" s="430" t="s">
        <v>160</v>
      </c>
      <c r="K6209" s="432">
        <v>20.059999999999999</v>
      </c>
    </row>
    <row r="6210" spans="6:11">
      <c r="F6210" s="429" t="s">
        <v>14379</v>
      </c>
      <c r="G6210" s="430">
        <v>92700</v>
      </c>
      <c r="H6210" s="431" t="s">
        <v>2715</v>
      </c>
      <c r="I6210" s="430" t="s">
        <v>160</v>
      </c>
      <c r="K6210" s="432">
        <v>32.520000000000003</v>
      </c>
    </row>
    <row r="6211" spans="6:11">
      <c r="F6211" s="429" t="s">
        <v>14379</v>
      </c>
      <c r="G6211" s="430">
        <v>92702</v>
      </c>
      <c r="H6211" s="431" t="s">
        <v>2717</v>
      </c>
      <c r="I6211" s="430" t="s">
        <v>160</v>
      </c>
      <c r="K6211" s="432">
        <v>50.63</v>
      </c>
    </row>
    <row r="6212" spans="6:11">
      <c r="F6212" s="429" t="s">
        <v>14379</v>
      </c>
      <c r="G6212" s="430">
        <v>92669</v>
      </c>
      <c r="H6212" s="431" t="s">
        <v>2689</v>
      </c>
      <c r="I6212" s="430" t="s">
        <v>160</v>
      </c>
      <c r="K6212" s="432">
        <v>38.69</v>
      </c>
    </row>
    <row r="6213" spans="6:11">
      <c r="F6213" s="429" t="s">
        <v>14379</v>
      </c>
      <c r="G6213" s="430">
        <v>92671</v>
      </c>
      <c r="H6213" s="431" t="s">
        <v>2691</v>
      </c>
      <c r="I6213" s="430" t="s">
        <v>160</v>
      </c>
      <c r="K6213" s="432">
        <v>51.66</v>
      </c>
    </row>
    <row r="6214" spans="6:11">
      <c r="F6214" s="429" t="s">
        <v>14379</v>
      </c>
      <c r="G6214" s="430">
        <v>92673</v>
      </c>
      <c r="H6214" s="431" t="s">
        <v>2693</v>
      </c>
      <c r="I6214" s="430" t="s">
        <v>160</v>
      </c>
      <c r="K6214" s="432">
        <v>59.78</v>
      </c>
    </row>
    <row r="6215" spans="6:11">
      <c r="F6215" s="429" t="s">
        <v>14379</v>
      </c>
      <c r="G6215" s="430">
        <v>92675</v>
      </c>
      <c r="H6215" s="431" t="s">
        <v>2695</v>
      </c>
      <c r="I6215" s="430" t="s">
        <v>160</v>
      </c>
      <c r="K6215" s="432">
        <v>78.52</v>
      </c>
    </row>
    <row r="6216" spans="6:11">
      <c r="F6216" s="429" t="s">
        <v>14379</v>
      </c>
      <c r="G6216" s="430">
        <v>92677</v>
      </c>
      <c r="H6216" s="431" t="s">
        <v>2697</v>
      </c>
      <c r="I6216" s="430" t="s">
        <v>160</v>
      </c>
      <c r="K6216" s="432">
        <v>131.77000000000001</v>
      </c>
    </row>
    <row r="6217" spans="6:11">
      <c r="F6217" s="429" t="s">
        <v>14379</v>
      </c>
      <c r="G6217" s="430">
        <v>92635</v>
      </c>
      <c r="H6217" s="431" t="s">
        <v>2669</v>
      </c>
      <c r="I6217" s="430" t="s">
        <v>160</v>
      </c>
      <c r="K6217" s="432">
        <v>208.56</v>
      </c>
    </row>
    <row r="6218" spans="6:11">
      <c r="F6218" s="429" t="s">
        <v>14379</v>
      </c>
      <c r="G6218" s="430">
        <v>92679</v>
      </c>
      <c r="H6218" s="431" t="s">
        <v>2699</v>
      </c>
      <c r="I6218" s="430" t="s">
        <v>160</v>
      </c>
      <c r="K6218" s="432">
        <v>182.81</v>
      </c>
    </row>
    <row r="6219" spans="6:11">
      <c r="F6219" s="429" t="s">
        <v>14379</v>
      </c>
      <c r="G6219" s="430">
        <v>92381</v>
      </c>
      <c r="H6219" s="431" t="s">
        <v>2659</v>
      </c>
      <c r="I6219" s="430" t="s">
        <v>160</v>
      </c>
      <c r="K6219" s="432">
        <v>51.11</v>
      </c>
    </row>
    <row r="6220" spans="6:11">
      <c r="F6220" s="429" t="s">
        <v>14379</v>
      </c>
      <c r="G6220" s="430">
        <v>92383</v>
      </c>
      <c r="H6220" s="431" t="s">
        <v>2661</v>
      </c>
      <c r="I6220" s="430" t="s">
        <v>160</v>
      </c>
      <c r="K6220" s="432">
        <v>65.73</v>
      </c>
    </row>
    <row r="6221" spans="6:11">
      <c r="F6221" s="429" t="s">
        <v>14379</v>
      </c>
      <c r="G6221" s="430">
        <v>92385</v>
      </c>
      <c r="H6221" s="431" t="s">
        <v>2663</v>
      </c>
      <c r="I6221" s="430" t="s">
        <v>160</v>
      </c>
      <c r="K6221" s="432">
        <v>75.83</v>
      </c>
    </row>
    <row r="6222" spans="6:11">
      <c r="F6222" s="429" t="s">
        <v>14379</v>
      </c>
      <c r="G6222" s="430">
        <v>92350</v>
      </c>
      <c r="H6222" s="431" t="s">
        <v>2638</v>
      </c>
      <c r="I6222" s="430" t="s">
        <v>160</v>
      </c>
      <c r="K6222" s="432">
        <v>97.06</v>
      </c>
    </row>
    <row r="6223" spans="6:11">
      <c r="F6223" s="429" t="s">
        <v>14379</v>
      </c>
      <c r="G6223" s="430">
        <v>92387</v>
      </c>
      <c r="H6223" s="431" t="s">
        <v>2665</v>
      </c>
      <c r="I6223" s="430" t="s">
        <v>160</v>
      </c>
      <c r="K6223" s="432">
        <v>96.97</v>
      </c>
    </row>
    <row r="6224" spans="6:11">
      <c r="F6224" s="429" t="s">
        <v>14379</v>
      </c>
      <c r="G6224" s="430">
        <v>92352</v>
      </c>
      <c r="H6224" s="431" t="s">
        <v>2640</v>
      </c>
      <c r="I6224" s="430" t="s">
        <v>160</v>
      </c>
      <c r="K6224" s="432">
        <v>151.62</v>
      </c>
    </row>
    <row r="6225" spans="6:11">
      <c r="F6225" s="429" t="s">
        <v>14379</v>
      </c>
      <c r="G6225" s="430">
        <v>92389</v>
      </c>
      <c r="H6225" s="431" t="s">
        <v>2667</v>
      </c>
      <c r="I6225" s="430" t="s">
        <v>160</v>
      </c>
      <c r="K6225" s="432">
        <v>153.88999999999999</v>
      </c>
    </row>
    <row r="6226" spans="6:11">
      <c r="F6226" s="429" t="s">
        <v>14379</v>
      </c>
      <c r="G6226" s="430">
        <v>92354</v>
      </c>
      <c r="H6226" s="431" t="s">
        <v>2642</v>
      </c>
      <c r="I6226" s="430" t="s">
        <v>160</v>
      </c>
      <c r="K6226" s="432">
        <v>203.97</v>
      </c>
    </row>
    <row r="6227" spans="6:11">
      <c r="F6227" s="429" t="s">
        <v>14379</v>
      </c>
      <c r="G6227" s="430">
        <v>92699</v>
      </c>
      <c r="H6227" s="431" t="s">
        <v>2714</v>
      </c>
      <c r="I6227" s="430" t="s">
        <v>160</v>
      </c>
      <c r="K6227" s="432">
        <v>18.670000000000002</v>
      </c>
    </row>
    <row r="6228" spans="6:11">
      <c r="F6228" s="429" t="s">
        <v>14379</v>
      </c>
      <c r="G6228" s="430">
        <v>92701</v>
      </c>
      <c r="H6228" s="431" t="s">
        <v>2716</v>
      </c>
      <c r="I6228" s="430" t="s">
        <v>160</v>
      </c>
      <c r="K6228" s="432">
        <v>30.44</v>
      </c>
    </row>
    <row r="6229" spans="6:11">
      <c r="F6229" s="429" t="s">
        <v>14379</v>
      </c>
      <c r="G6229" s="430">
        <v>92703</v>
      </c>
      <c r="H6229" s="431" t="s">
        <v>2718</v>
      </c>
      <c r="I6229" s="430" t="s">
        <v>160</v>
      </c>
      <c r="K6229" s="432">
        <v>48.08</v>
      </c>
    </row>
    <row r="6230" spans="6:11">
      <c r="F6230" s="429" t="s">
        <v>14379</v>
      </c>
      <c r="G6230" s="430">
        <v>92670</v>
      </c>
      <c r="H6230" s="431" t="s">
        <v>2690</v>
      </c>
      <c r="I6230" s="430" t="s">
        <v>160</v>
      </c>
      <c r="K6230" s="432">
        <v>36.14</v>
      </c>
    </row>
    <row r="6231" spans="6:11">
      <c r="F6231" s="429" t="s">
        <v>14379</v>
      </c>
      <c r="G6231" s="430">
        <v>92672</v>
      </c>
      <c r="H6231" s="431" t="s">
        <v>2692</v>
      </c>
      <c r="I6231" s="430" t="s">
        <v>160</v>
      </c>
      <c r="K6231" s="432">
        <v>46.57</v>
      </c>
    </row>
    <row r="6232" spans="6:11">
      <c r="F6232" s="429" t="s">
        <v>14379</v>
      </c>
      <c r="G6232" s="430">
        <v>92674</v>
      </c>
      <c r="H6232" s="431" t="s">
        <v>2694</v>
      </c>
      <c r="I6232" s="430" t="s">
        <v>160</v>
      </c>
      <c r="K6232" s="432">
        <v>56.28</v>
      </c>
    </row>
    <row r="6233" spans="6:11">
      <c r="F6233" s="429" t="s">
        <v>14379</v>
      </c>
      <c r="G6233" s="430">
        <v>92676</v>
      </c>
      <c r="H6233" s="431" t="s">
        <v>2696</v>
      </c>
      <c r="I6233" s="430" t="s">
        <v>160</v>
      </c>
      <c r="K6233" s="432">
        <v>76.14</v>
      </c>
    </row>
    <row r="6234" spans="6:11">
      <c r="F6234" s="429" t="s">
        <v>14379</v>
      </c>
      <c r="G6234" s="430">
        <v>92678</v>
      </c>
      <c r="H6234" s="431" t="s">
        <v>2698</v>
      </c>
      <c r="I6234" s="430" t="s">
        <v>160</v>
      </c>
      <c r="K6234" s="432">
        <v>121.28</v>
      </c>
    </row>
    <row r="6235" spans="6:11">
      <c r="F6235" s="429" t="s">
        <v>14379</v>
      </c>
      <c r="G6235" s="430">
        <v>92636</v>
      </c>
      <c r="H6235" s="431" t="s">
        <v>2670</v>
      </c>
      <c r="I6235" s="430" t="s">
        <v>160</v>
      </c>
      <c r="K6235" s="432">
        <v>188.36</v>
      </c>
    </row>
    <row r="6236" spans="6:11">
      <c r="F6236" s="429" t="s">
        <v>14379</v>
      </c>
      <c r="G6236" s="430">
        <v>92680</v>
      </c>
      <c r="H6236" s="431" t="s">
        <v>2700</v>
      </c>
      <c r="I6236" s="430" t="s">
        <v>160</v>
      </c>
      <c r="K6236" s="432">
        <v>162.61000000000001</v>
      </c>
    </row>
    <row r="6237" spans="6:11">
      <c r="F6237" s="429" t="s">
        <v>14379</v>
      </c>
      <c r="G6237" s="430">
        <v>92382</v>
      </c>
      <c r="H6237" s="431" t="s">
        <v>2660</v>
      </c>
      <c r="I6237" s="430" t="s">
        <v>160</v>
      </c>
      <c r="K6237" s="432">
        <v>48.56</v>
      </c>
    </row>
    <row r="6238" spans="6:11">
      <c r="F6238" s="429" t="s">
        <v>14379</v>
      </c>
      <c r="G6238" s="430">
        <v>92384</v>
      </c>
      <c r="H6238" s="431" t="s">
        <v>2662</v>
      </c>
      <c r="I6238" s="430" t="s">
        <v>160</v>
      </c>
      <c r="K6238" s="432">
        <v>60.64</v>
      </c>
    </row>
    <row r="6239" spans="6:11">
      <c r="F6239" s="429" t="s">
        <v>14379</v>
      </c>
      <c r="G6239" s="430">
        <v>92386</v>
      </c>
      <c r="H6239" s="431" t="s">
        <v>2664</v>
      </c>
      <c r="I6239" s="430" t="s">
        <v>160</v>
      </c>
      <c r="K6239" s="432">
        <v>72.33</v>
      </c>
    </row>
    <row r="6240" spans="6:11">
      <c r="F6240" s="429" t="s">
        <v>14379</v>
      </c>
      <c r="G6240" s="430">
        <v>92351</v>
      </c>
      <c r="H6240" s="431" t="s">
        <v>2639</v>
      </c>
      <c r="I6240" s="430" t="s">
        <v>160</v>
      </c>
      <c r="K6240" s="432">
        <v>94.68</v>
      </c>
    </row>
    <row r="6241" spans="6:11">
      <c r="F6241" s="429" t="s">
        <v>14379</v>
      </c>
      <c r="G6241" s="430">
        <v>92388</v>
      </c>
      <c r="H6241" s="431" t="s">
        <v>2666</v>
      </c>
      <c r="I6241" s="430" t="s">
        <v>160</v>
      </c>
      <c r="K6241" s="432">
        <v>94.59</v>
      </c>
    </row>
    <row r="6242" spans="6:11">
      <c r="F6242" s="429" t="s">
        <v>14379</v>
      </c>
      <c r="G6242" s="430">
        <v>92353</v>
      </c>
      <c r="H6242" s="431" t="s">
        <v>2641</v>
      </c>
      <c r="I6242" s="430" t="s">
        <v>160</v>
      </c>
      <c r="K6242" s="432">
        <v>141.13</v>
      </c>
    </row>
    <row r="6243" spans="6:11">
      <c r="F6243" s="429" t="s">
        <v>14379</v>
      </c>
      <c r="G6243" s="430">
        <v>92390</v>
      </c>
      <c r="H6243" s="431" t="s">
        <v>2668</v>
      </c>
      <c r="I6243" s="430" t="s">
        <v>160</v>
      </c>
      <c r="K6243" s="432">
        <v>143.4</v>
      </c>
    </row>
    <row r="6244" spans="6:11">
      <c r="F6244" s="429" t="s">
        <v>14379</v>
      </c>
      <c r="G6244" s="430">
        <v>92355</v>
      </c>
      <c r="H6244" s="431" t="s">
        <v>2643</v>
      </c>
      <c r="I6244" s="430" t="s">
        <v>160</v>
      </c>
      <c r="K6244" s="432">
        <v>183.77</v>
      </c>
    </row>
    <row r="6245" spans="6:11">
      <c r="F6245" s="429" t="s">
        <v>14379</v>
      </c>
      <c r="G6245" s="430">
        <v>101925</v>
      </c>
      <c r="H6245" s="431" t="s">
        <v>2299</v>
      </c>
      <c r="I6245" s="430" t="s">
        <v>160</v>
      </c>
      <c r="K6245" s="432">
        <v>309.62</v>
      </c>
    </row>
    <row r="6246" spans="6:11">
      <c r="F6246" s="429" t="s">
        <v>14379</v>
      </c>
      <c r="G6246" s="430">
        <v>101934</v>
      </c>
      <c r="H6246" s="431" t="s">
        <v>2308</v>
      </c>
      <c r="I6246" s="430" t="s">
        <v>160</v>
      </c>
      <c r="K6246" s="432">
        <v>317.22000000000003</v>
      </c>
    </row>
    <row r="6247" spans="6:11">
      <c r="F6247" s="429" t="s">
        <v>14379</v>
      </c>
      <c r="G6247" s="430">
        <v>97541</v>
      </c>
      <c r="H6247" s="431" t="s">
        <v>3009</v>
      </c>
      <c r="I6247" s="430" t="s">
        <v>160</v>
      </c>
      <c r="K6247" s="432">
        <v>26.62</v>
      </c>
    </row>
    <row r="6248" spans="6:11">
      <c r="F6248" s="429" t="s">
        <v>14379</v>
      </c>
      <c r="G6248" s="430">
        <v>97462</v>
      </c>
      <c r="H6248" s="431" t="s">
        <v>14380</v>
      </c>
      <c r="I6248" s="430" t="s">
        <v>160</v>
      </c>
      <c r="K6248" s="432">
        <v>28.66</v>
      </c>
    </row>
    <row r="6249" spans="6:11">
      <c r="F6249" s="429" t="s">
        <v>14379</v>
      </c>
      <c r="G6249" s="430">
        <v>97544</v>
      </c>
      <c r="H6249" s="431" t="s">
        <v>3011</v>
      </c>
      <c r="I6249" s="430" t="s">
        <v>160</v>
      </c>
      <c r="K6249" s="432">
        <v>44.64</v>
      </c>
    </row>
    <row r="6250" spans="6:11">
      <c r="F6250" s="429" t="s">
        <v>14388</v>
      </c>
      <c r="G6250" s="430">
        <v>97500</v>
      </c>
      <c r="H6250" s="431" t="s">
        <v>2980</v>
      </c>
      <c r="I6250" s="430" t="s">
        <v>160</v>
      </c>
      <c r="K6250" s="432">
        <v>26.3</v>
      </c>
    </row>
    <row r="6251" spans="6:11">
      <c r="F6251" s="429" t="s">
        <v>14388</v>
      </c>
      <c r="G6251" s="430">
        <v>97465</v>
      </c>
      <c r="H6251" s="431" t="s">
        <v>14381</v>
      </c>
      <c r="I6251" s="430" t="s">
        <v>160</v>
      </c>
      <c r="K6251" s="432">
        <v>60.58</v>
      </c>
    </row>
    <row r="6252" spans="6:11">
      <c r="F6252" s="429" t="s">
        <v>14388</v>
      </c>
      <c r="G6252" s="430">
        <v>97503</v>
      </c>
      <c r="H6252" s="431" t="s">
        <v>14382</v>
      </c>
      <c r="I6252" s="430" t="s">
        <v>160</v>
      </c>
      <c r="K6252" s="432">
        <v>56.43</v>
      </c>
    </row>
    <row r="6253" spans="6:11">
      <c r="F6253" s="429" t="s">
        <v>14388</v>
      </c>
      <c r="G6253" s="430">
        <v>97468</v>
      </c>
      <c r="H6253" s="431" t="s">
        <v>14383</v>
      </c>
      <c r="I6253" s="430" t="s">
        <v>160</v>
      </c>
      <c r="K6253" s="432">
        <v>77.05</v>
      </c>
    </row>
    <row r="6254" spans="6:11">
      <c r="F6254" s="429" t="s">
        <v>14388</v>
      </c>
      <c r="G6254" s="430">
        <v>97506</v>
      </c>
      <c r="H6254" s="431" t="s">
        <v>14384</v>
      </c>
      <c r="I6254" s="430" t="s">
        <v>160</v>
      </c>
      <c r="K6254" s="432">
        <v>70.89</v>
      </c>
    </row>
    <row r="6255" spans="6:11">
      <c r="F6255" s="429" t="s">
        <v>14388</v>
      </c>
      <c r="G6255" s="430">
        <v>97444</v>
      </c>
      <c r="H6255" s="431" t="s">
        <v>14385</v>
      </c>
      <c r="I6255" s="430" t="s">
        <v>160</v>
      </c>
      <c r="K6255" s="432">
        <v>130.47999999999999</v>
      </c>
    </row>
    <row r="6256" spans="6:11">
      <c r="F6256" s="429" t="s">
        <v>14388</v>
      </c>
      <c r="G6256" s="430">
        <v>97471</v>
      </c>
      <c r="H6256" s="431" t="s">
        <v>2956</v>
      </c>
      <c r="I6256" s="430" t="s">
        <v>160</v>
      </c>
      <c r="K6256" s="432">
        <v>115.89</v>
      </c>
    </row>
    <row r="6257" spans="6:11">
      <c r="F6257" s="429" t="s">
        <v>14388</v>
      </c>
      <c r="G6257" s="430">
        <v>97509</v>
      </c>
      <c r="H6257" s="431" t="s">
        <v>2984</v>
      </c>
      <c r="I6257" s="430" t="s">
        <v>160</v>
      </c>
      <c r="K6257" s="432">
        <v>107.16</v>
      </c>
    </row>
    <row r="6258" spans="6:11">
      <c r="F6258" s="429" t="s">
        <v>14388</v>
      </c>
      <c r="G6258" s="430">
        <v>97447</v>
      </c>
      <c r="H6258" s="431" t="s">
        <v>2940</v>
      </c>
      <c r="I6258" s="430" t="s">
        <v>160</v>
      </c>
      <c r="K6258" s="432">
        <v>230.17</v>
      </c>
    </row>
    <row r="6259" spans="6:11">
      <c r="F6259" s="429" t="s">
        <v>14388</v>
      </c>
      <c r="G6259" s="430">
        <v>97475</v>
      </c>
      <c r="H6259" s="431" t="s">
        <v>2958</v>
      </c>
      <c r="I6259" s="430" t="s">
        <v>160</v>
      </c>
      <c r="K6259" s="432">
        <v>218.06</v>
      </c>
    </row>
    <row r="6260" spans="6:11">
      <c r="F6260" s="429" t="s">
        <v>14388</v>
      </c>
      <c r="G6260" s="430">
        <v>97512</v>
      </c>
      <c r="H6260" s="431" t="s">
        <v>2986</v>
      </c>
      <c r="I6260" s="430" t="s">
        <v>160</v>
      </c>
      <c r="K6260" s="432">
        <v>205.54</v>
      </c>
    </row>
    <row r="6261" spans="6:11">
      <c r="F6261" s="429" t="s">
        <v>14388</v>
      </c>
      <c r="G6261" s="430">
        <v>97450</v>
      </c>
      <c r="H6261" s="431" t="s">
        <v>2942</v>
      </c>
      <c r="I6261" s="430" t="s">
        <v>160</v>
      </c>
      <c r="K6261" s="432">
        <v>301.24</v>
      </c>
    </row>
    <row r="6262" spans="6:11">
      <c r="F6262" s="429" t="s">
        <v>14388</v>
      </c>
      <c r="G6262" s="430">
        <v>97478</v>
      </c>
      <c r="H6262" s="431" t="s">
        <v>2960</v>
      </c>
      <c r="I6262" s="430" t="s">
        <v>160</v>
      </c>
      <c r="K6262" s="432">
        <v>291.63</v>
      </c>
    </row>
    <row r="6263" spans="6:11">
      <c r="F6263" s="429" t="s">
        <v>14388</v>
      </c>
      <c r="G6263" s="430">
        <v>97515</v>
      </c>
      <c r="H6263" s="431" t="s">
        <v>2988</v>
      </c>
      <c r="I6263" s="430" t="s">
        <v>160</v>
      </c>
      <c r="K6263" s="432">
        <v>275.14999999999998</v>
      </c>
    </row>
    <row r="6264" spans="6:11">
      <c r="F6264" s="429" t="s">
        <v>14388</v>
      </c>
      <c r="G6264" s="430">
        <v>92928</v>
      </c>
      <c r="H6264" s="431" t="s">
        <v>2753</v>
      </c>
      <c r="I6264" s="430" t="s">
        <v>160</v>
      </c>
      <c r="K6264" s="432">
        <v>51.15</v>
      </c>
    </row>
    <row r="6265" spans="6:11">
      <c r="F6265" s="429" t="s">
        <v>14388</v>
      </c>
      <c r="G6265" s="430">
        <v>92943</v>
      </c>
      <c r="H6265" s="431" t="s">
        <v>2768</v>
      </c>
      <c r="I6265" s="430" t="s">
        <v>160</v>
      </c>
      <c r="K6265" s="432">
        <v>40.44</v>
      </c>
    </row>
    <row r="6266" spans="6:11">
      <c r="F6266" s="429" t="s">
        <v>14388</v>
      </c>
      <c r="G6266" s="430">
        <v>92929</v>
      </c>
      <c r="H6266" s="431" t="s">
        <v>2754</v>
      </c>
      <c r="I6266" s="430" t="s">
        <v>160</v>
      </c>
      <c r="K6266" s="432">
        <v>51.15</v>
      </c>
    </row>
    <row r="6267" spans="6:11">
      <c r="F6267" s="429" t="s">
        <v>14388</v>
      </c>
      <c r="G6267" s="430">
        <v>92944</v>
      </c>
      <c r="H6267" s="431" t="s">
        <v>2769</v>
      </c>
      <c r="I6267" s="430" t="s">
        <v>160</v>
      </c>
      <c r="K6267" s="432">
        <v>40.44</v>
      </c>
    </row>
    <row r="6268" spans="6:11">
      <c r="F6268" s="429" t="s">
        <v>14388</v>
      </c>
      <c r="G6268" s="430">
        <v>92930</v>
      </c>
      <c r="H6268" s="431" t="s">
        <v>2755</v>
      </c>
      <c r="I6268" s="430" t="s">
        <v>160</v>
      </c>
      <c r="K6268" s="432">
        <v>51.15</v>
      </c>
    </row>
    <row r="6269" spans="6:11">
      <c r="F6269" s="429" t="s">
        <v>14388</v>
      </c>
      <c r="G6269" s="430">
        <v>92945</v>
      </c>
      <c r="H6269" s="431" t="s">
        <v>2770</v>
      </c>
      <c r="I6269" s="430" t="s">
        <v>160</v>
      </c>
      <c r="K6269" s="432">
        <v>40.44</v>
      </c>
    </row>
    <row r="6270" spans="6:11">
      <c r="F6270" s="429" t="s">
        <v>14388</v>
      </c>
      <c r="G6270" s="430">
        <v>92925</v>
      </c>
      <c r="H6270" s="431" t="s">
        <v>2750</v>
      </c>
      <c r="I6270" s="430" t="s">
        <v>160</v>
      </c>
      <c r="K6270" s="432">
        <v>44.52</v>
      </c>
    </row>
    <row r="6271" spans="6:11">
      <c r="F6271" s="429" t="s">
        <v>14388</v>
      </c>
      <c r="G6271" s="430">
        <v>92940</v>
      </c>
      <c r="H6271" s="431" t="s">
        <v>2765</v>
      </c>
      <c r="I6271" s="430" t="s">
        <v>160</v>
      </c>
      <c r="K6271" s="432">
        <v>35.130000000000003</v>
      </c>
    </row>
    <row r="6272" spans="6:11">
      <c r="F6272" s="429" t="s">
        <v>14388</v>
      </c>
      <c r="G6272" s="430">
        <v>92926</v>
      </c>
      <c r="H6272" s="431" t="s">
        <v>2751</v>
      </c>
      <c r="I6272" s="430" t="s">
        <v>160</v>
      </c>
      <c r="K6272" s="432">
        <v>44.51</v>
      </c>
    </row>
    <row r="6273" spans="6:11">
      <c r="F6273" s="429" t="s">
        <v>14388</v>
      </c>
      <c r="G6273" s="430">
        <v>92941</v>
      </c>
      <c r="H6273" s="431" t="s">
        <v>2766</v>
      </c>
      <c r="I6273" s="430" t="s">
        <v>160</v>
      </c>
      <c r="K6273" s="432">
        <v>35.119999999999997</v>
      </c>
    </row>
    <row r="6274" spans="6:11">
      <c r="F6274" s="429" t="s">
        <v>14388</v>
      </c>
      <c r="G6274" s="430">
        <v>92927</v>
      </c>
      <c r="H6274" s="431" t="s">
        <v>2752</v>
      </c>
      <c r="I6274" s="430" t="s">
        <v>160</v>
      </c>
      <c r="K6274" s="432">
        <v>44.51</v>
      </c>
    </row>
    <row r="6275" spans="6:11">
      <c r="F6275" s="429" t="s">
        <v>14388</v>
      </c>
      <c r="G6275" s="430">
        <v>92942</v>
      </c>
      <c r="H6275" s="431" t="s">
        <v>2767</v>
      </c>
      <c r="I6275" s="430" t="s">
        <v>160</v>
      </c>
      <c r="K6275" s="432">
        <v>35.119999999999997</v>
      </c>
    </row>
    <row r="6276" spans="6:11">
      <c r="F6276" s="429" t="s">
        <v>14388</v>
      </c>
      <c r="G6276" s="430">
        <v>92918</v>
      </c>
      <c r="H6276" s="431" t="s">
        <v>2748</v>
      </c>
      <c r="I6276" s="430" t="s">
        <v>160</v>
      </c>
      <c r="K6276" s="432">
        <v>35.43</v>
      </c>
    </row>
    <row r="6277" spans="6:11">
      <c r="F6277" s="429" t="s">
        <v>14388</v>
      </c>
      <c r="G6277" s="430">
        <v>92938</v>
      </c>
      <c r="H6277" s="431" t="s">
        <v>2763</v>
      </c>
      <c r="I6277" s="430" t="s">
        <v>160</v>
      </c>
      <c r="K6277" s="432">
        <v>27.16</v>
      </c>
    </row>
    <row r="6278" spans="6:11">
      <c r="F6278" s="429" t="s">
        <v>14388</v>
      </c>
      <c r="G6278" s="430">
        <v>92920</v>
      </c>
      <c r="H6278" s="431" t="s">
        <v>2749</v>
      </c>
      <c r="I6278" s="430" t="s">
        <v>160</v>
      </c>
      <c r="K6278" s="432">
        <v>35.700000000000003</v>
      </c>
    </row>
    <row r="6279" spans="6:11">
      <c r="F6279" s="429" t="s">
        <v>14388</v>
      </c>
      <c r="G6279" s="430">
        <v>92939</v>
      </c>
      <c r="H6279" s="431" t="s">
        <v>2764</v>
      </c>
      <c r="I6279" s="430" t="s">
        <v>160</v>
      </c>
      <c r="K6279" s="432">
        <v>27.43</v>
      </c>
    </row>
    <row r="6280" spans="6:11">
      <c r="F6280" s="429" t="s">
        <v>14388</v>
      </c>
      <c r="G6280" s="430">
        <v>92910</v>
      </c>
      <c r="H6280" s="431" t="s">
        <v>2743</v>
      </c>
      <c r="I6280" s="430" t="s">
        <v>160</v>
      </c>
      <c r="K6280" s="432">
        <v>102.49</v>
      </c>
    </row>
    <row r="6281" spans="6:11">
      <c r="F6281" s="429" t="s">
        <v>14388</v>
      </c>
      <c r="G6281" s="430">
        <v>92934</v>
      </c>
      <c r="H6281" s="431" t="s">
        <v>2759</v>
      </c>
      <c r="I6281" s="430" t="s">
        <v>160</v>
      </c>
      <c r="K6281" s="432">
        <v>103.98</v>
      </c>
    </row>
    <row r="6282" spans="6:11">
      <c r="F6282" s="429" t="s">
        <v>14388</v>
      </c>
      <c r="G6282" s="430">
        <v>92949</v>
      </c>
      <c r="H6282" s="431" t="s">
        <v>2774</v>
      </c>
      <c r="I6282" s="430" t="s">
        <v>160</v>
      </c>
      <c r="K6282" s="432">
        <v>89.2</v>
      </c>
    </row>
    <row r="6283" spans="6:11">
      <c r="F6283" s="429" t="s">
        <v>14388</v>
      </c>
      <c r="G6283" s="430">
        <v>92911</v>
      </c>
      <c r="H6283" s="431" t="s">
        <v>2744</v>
      </c>
      <c r="I6283" s="430" t="s">
        <v>160</v>
      </c>
      <c r="K6283" s="432">
        <v>102.49</v>
      </c>
    </row>
    <row r="6284" spans="6:11">
      <c r="F6284" s="429" t="s">
        <v>14388</v>
      </c>
      <c r="G6284" s="430">
        <v>92935</v>
      </c>
      <c r="H6284" s="431" t="s">
        <v>2760</v>
      </c>
      <c r="I6284" s="430" t="s">
        <v>160</v>
      </c>
      <c r="K6284" s="432">
        <v>103.98</v>
      </c>
    </row>
    <row r="6285" spans="6:11">
      <c r="F6285" s="429" t="s">
        <v>14388</v>
      </c>
      <c r="G6285" s="430">
        <v>92950</v>
      </c>
      <c r="H6285" s="431" t="s">
        <v>2775</v>
      </c>
      <c r="I6285" s="430" t="s">
        <v>160</v>
      </c>
      <c r="K6285" s="432">
        <v>89.2</v>
      </c>
    </row>
    <row r="6286" spans="6:11">
      <c r="F6286" s="429" t="s">
        <v>14388</v>
      </c>
      <c r="G6286" s="430">
        <v>92907</v>
      </c>
      <c r="H6286" s="431" t="s">
        <v>2740</v>
      </c>
      <c r="I6286" s="430" t="s">
        <v>160</v>
      </c>
      <c r="K6286" s="432">
        <v>69.25</v>
      </c>
    </row>
    <row r="6287" spans="6:11">
      <c r="F6287" s="429" t="s">
        <v>14388</v>
      </c>
      <c r="G6287" s="430">
        <v>92931</v>
      </c>
      <c r="H6287" s="431" t="s">
        <v>2756</v>
      </c>
      <c r="I6287" s="430" t="s">
        <v>160</v>
      </c>
      <c r="K6287" s="432">
        <v>69.209999999999994</v>
      </c>
    </row>
    <row r="6288" spans="6:11">
      <c r="F6288" s="429" t="s">
        <v>14388</v>
      </c>
      <c r="G6288" s="430">
        <v>92946</v>
      </c>
      <c r="H6288" s="431" t="s">
        <v>2771</v>
      </c>
      <c r="I6288" s="430" t="s">
        <v>160</v>
      </c>
      <c r="K6288" s="432">
        <v>56.88</v>
      </c>
    </row>
    <row r="6289" spans="6:11">
      <c r="F6289" s="429" t="s">
        <v>14388</v>
      </c>
      <c r="G6289" s="430">
        <v>92908</v>
      </c>
      <c r="H6289" s="431" t="s">
        <v>2741</v>
      </c>
      <c r="I6289" s="430" t="s">
        <v>160</v>
      </c>
      <c r="K6289" s="432">
        <v>69.25</v>
      </c>
    </row>
    <row r="6290" spans="6:11">
      <c r="F6290" s="429" t="s">
        <v>14388</v>
      </c>
      <c r="G6290" s="430">
        <v>92932</v>
      </c>
      <c r="H6290" s="431" t="s">
        <v>2757</v>
      </c>
      <c r="I6290" s="430" t="s">
        <v>160</v>
      </c>
      <c r="K6290" s="432">
        <v>69.209999999999994</v>
      </c>
    </row>
    <row r="6291" spans="6:11">
      <c r="F6291" s="429" t="s">
        <v>14388</v>
      </c>
      <c r="G6291" s="430">
        <v>92947</v>
      </c>
      <c r="H6291" s="431" t="s">
        <v>2772</v>
      </c>
      <c r="I6291" s="430" t="s">
        <v>160</v>
      </c>
      <c r="K6291" s="432">
        <v>56.88</v>
      </c>
    </row>
    <row r="6292" spans="6:11">
      <c r="F6292" s="429" t="s">
        <v>14388</v>
      </c>
      <c r="G6292" s="430">
        <v>92909</v>
      </c>
      <c r="H6292" s="431" t="s">
        <v>2742</v>
      </c>
      <c r="I6292" s="430" t="s">
        <v>160</v>
      </c>
      <c r="K6292" s="432">
        <v>69.25</v>
      </c>
    </row>
    <row r="6293" spans="6:11">
      <c r="F6293" s="429" t="s">
        <v>14388</v>
      </c>
      <c r="G6293" s="430">
        <v>92933</v>
      </c>
      <c r="H6293" s="431" t="s">
        <v>2758</v>
      </c>
      <c r="I6293" s="430" t="s">
        <v>160</v>
      </c>
      <c r="K6293" s="432">
        <v>69.209999999999994</v>
      </c>
    </row>
    <row r="6294" spans="6:11">
      <c r="F6294" s="429" t="s">
        <v>14388</v>
      </c>
      <c r="G6294" s="430">
        <v>92948</v>
      </c>
      <c r="H6294" s="431" t="s">
        <v>2773</v>
      </c>
      <c r="I6294" s="430" t="s">
        <v>160</v>
      </c>
      <c r="K6294" s="432">
        <v>56.88</v>
      </c>
    </row>
    <row r="6295" spans="6:11">
      <c r="F6295" s="429" t="s">
        <v>14388</v>
      </c>
      <c r="G6295" s="430">
        <v>92912</v>
      </c>
      <c r="H6295" s="431" t="s">
        <v>2745</v>
      </c>
      <c r="I6295" s="430" t="s">
        <v>160</v>
      </c>
      <c r="K6295" s="432">
        <v>139.83000000000001</v>
      </c>
    </row>
    <row r="6296" spans="6:11">
      <c r="F6296" s="429" t="s">
        <v>14388</v>
      </c>
      <c r="G6296" s="430">
        <v>92913</v>
      </c>
      <c r="H6296" s="431" t="s">
        <v>2746</v>
      </c>
      <c r="I6296" s="430" t="s">
        <v>160</v>
      </c>
      <c r="K6296" s="432">
        <v>142.35</v>
      </c>
    </row>
    <row r="6297" spans="6:11">
      <c r="F6297" s="429" t="s">
        <v>14388</v>
      </c>
      <c r="G6297" s="430">
        <v>92936</v>
      </c>
      <c r="H6297" s="431" t="s">
        <v>2761</v>
      </c>
      <c r="I6297" s="430" t="s">
        <v>160</v>
      </c>
      <c r="K6297" s="432">
        <v>145.41</v>
      </c>
    </row>
    <row r="6298" spans="6:11">
      <c r="F6298" s="429" t="s">
        <v>14388</v>
      </c>
      <c r="G6298" s="430">
        <v>92951</v>
      </c>
      <c r="H6298" s="431" t="s">
        <v>2776</v>
      </c>
      <c r="I6298" s="430" t="s">
        <v>160</v>
      </c>
      <c r="K6298" s="432">
        <v>128.22999999999999</v>
      </c>
    </row>
    <row r="6299" spans="6:11">
      <c r="F6299" s="429" t="s">
        <v>14388</v>
      </c>
      <c r="G6299" s="430">
        <v>92914</v>
      </c>
      <c r="H6299" s="431" t="s">
        <v>2747</v>
      </c>
      <c r="I6299" s="430" t="s">
        <v>160</v>
      </c>
      <c r="K6299" s="432">
        <v>142.35</v>
      </c>
    </row>
    <row r="6300" spans="6:11">
      <c r="F6300" s="429" t="s">
        <v>14388</v>
      </c>
      <c r="G6300" s="430">
        <v>92937</v>
      </c>
      <c r="H6300" s="431" t="s">
        <v>2762</v>
      </c>
      <c r="I6300" s="430" t="s">
        <v>160</v>
      </c>
      <c r="K6300" s="432">
        <v>145.41</v>
      </c>
    </row>
    <row r="6301" spans="6:11">
      <c r="F6301" s="429" t="s">
        <v>14388</v>
      </c>
      <c r="G6301" s="430">
        <v>92952</v>
      </c>
      <c r="H6301" s="431" t="s">
        <v>2777</v>
      </c>
      <c r="I6301" s="430" t="s">
        <v>160</v>
      </c>
      <c r="K6301" s="432">
        <v>128.22999999999999</v>
      </c>
    </row>
    <row r="6302" spans="6:11">
      <c r="F6302" s="429" t="s">
        <v>14388</v>
      </c>
      <c r="G6302" s="430">
        <v>92953</v>
      </c>
      <c r="H6302" s="431" t="s">
        <v>2778</v>
      </c>
      <c r="I6302" s="430" t="s">
        <v>160</v>
      </c>
      <c r="K6302" s="432">
        <v>23.14</v>
      </c>
    </row>
    <row r="6303" spans="6:11">
      <c r="F6303" s="429" t="s">
        <v>14388</v>
      </c>
      <c r="G6303" s="430">
        <v>101921</v>
      </c>
      <c r="H6303" s="431" t="s">
        <v>2295</v>
      </c>
      <c r="I6303" s="430" t="s">
        <v>160</v>
      </c>
      <c r="K6303" s="432">
        <v>225.02</v>
      </c>
    </row>
    <row r="6304" spans="6:11">
      <c r="F6304" s="429" t="s">
        <v>14388</v>
      </c>
      <c r="G6304" s="430">
        <v>101930</v>
      </c>
      <c r="H6304" s="431" t="s">
        <v>2304</v>
      </c>
      <c r="I6304" s="430" t="s">
        <v>160</v>
      </c>
      <c r="K6304" s="432">
        <v>230.08</v>
      </c>
    </row>
    <row r="6305" spans="6:11">
      <c r="F6305" s="429" t="s">
        <v>14388</v>
      </c>
      <c r="G6305" s="430">
        <v>101922</v>
      </c>
      <c r="H6305" s="431" t="s">
        <v>2296</v>
      </c>
      <c r="I6305" s="430" t="s">
        <v>160</v>
      </c>
      <c r="K6305" s="432">
        <v>225.02</v>
      </c>
    </row>
    <row r="6306" spans="6:11">
      <c r="F6306" s="429" t="s">
        <v>14388</v>
      </c>
      <c r="G6306" s="430">
        <v>101931</v>
      </c>
      <c r="H6306" s="431" t="s">
        <v>2305</v>
      </c>
      <c r="I6306" s="430" t="s">
        <v>160</v>
      </c>
      <c r="K6306" s="432">
        <v>230.08</v>
      </c>
    </row>
    <row r="6307" spans="6:11">
      <c r="F6307" s="429" t="s">
        <v>14388</v>
      </c>
      <c r="G6307" s="430">
        <v>101923</v>
      </c>
      <c r="H6307" s="431" t="s">
        <v>2297</v>
      </c>
      <c r="I6307" s="430" t="s">
        <v>160</v>
      </c>
      <c r="K6307" s="432">
        <v>225.02</v>
      </c>
    </row>
    <row r="6308" spans="6:11">
      <c r="F6308" s="429" t="s">
        <v>14388</v>
      </c>
      <c r="G6308" s="430">
        <v>101932</v>
      </c>
      <c r="H6308" s="431" t="s">
        <v>2306</v>
      </c>
      <c r="I6308" s="430" t="s">
        <v>160</v>
      </c>
      <c r="K6308" s="432">
        <v>230.08</v>
      </c>
    </row>
    <row r="6309" spans="6:11">
      <c r="F6309" s="429" t="s">
        <v>14431</v>
      </c>
      <c r="G6309" s="430">
        <v>97537</v>
      </c>
      <c r="H6309" s="431" t="s">
        <v>3007</v>
      </c>
      <c r="I6309" s="430" t="s">
        <v>160</v>
      </c>
      <c r="K6309" s="432">
        <v>23.96</v>
      </c>
    </row>
    <row r="6310" spans="6:11">
      <c r="F6310" s="429" t="s">
        <v>14431</v>
      </c>
      <c r="G6310" s="430">
        <v>97540</v>
      </c>
      <c r="H6310" s="431" t="s">
        <v>3008</v>
      </c>
      <c r="I6310" s="430" t="s">
        <v>160</v>
      </c>
      <c r="K6310" s="432">
        <v>31.66</v>
      </c>
    </row>
    <row r="6311" spans="6:11">
      <c r="F6311" s="429" t="s">
        <v>14431</v>
      </c>
      <c r="G6311" s="430">
        <v>97543</v>
      </c>
      <c r="H6311" s="431" t="s">
        <v>3010</v>
      </c>
      <c r="I6311" s="430" t="s">
        <v>160</v>
      </c>
      <c r="K6311" s="432">
        <v>50.72</v>
      </c>
    </row>
    <row r="6312" spans="6:11">
      <c r="F6312" s="429" t="s">
        <v>14431</v>
      </c>
      <c r="G6312" s="430">
        <v>97461</v>
      </c>
      <c r="H6312" s="431" t="s">
        <v>2952</v>
      </c>
      <c r="I6312" s="430" t="s">
        <v>160</v>
      </c>
      <c r="K6312" s="432">
        <v>34.74</v>
      </c>
    </row>
    <row r="6313" spans="6:11">
      <c r="F6313" s="429" t="s">
        <v>14431</v>
      </c>
      <c r="G6313" s="430">
        <v>97499</v>
      </c>
      <c r="H6313" s="431" t="s">
        <v>2979</v>
      </c>
      <c r="I6313" s="430" t="s">
        <v>160</v>
      </c>
      <c r="K6313" s="432">
        <v>32.380000000000003</v>
      </c>
    </row>
    <row r="6314" spans="6:11">
      <c r="F6314" s="429" t="s">
        <v>14431</v>
      </c>
      <c r="G6314" s="430">
        <v>97464</v>
      </c>
      <c r="H6314" s="431" t="s">
        <v>2953</v>
      </c>
      <c r="I6314" s="430" t="s">
        <v>160</v>
      </c>
      <c r="K6314" s="432">
        <v>50.34</v>
      </c>
    </row>
    <row r="6315" spans="6:11">
      <c r="F6315" s="429" t="s">
        <v>14431</v>
      </c>
      <c r="G6315" s="430">
        <v>97502</v>
      </c>
      <c r="H6315" s="431" t="s">
        <v>2981</v>
      </c>
      <c r="I6315" s="430" t="s">
        <v>160</v>
      </c>
      <c r="K6315" s="432">
        <v>45.97</v>
      </c>
    </row>
    <row r="6316" spans="6:11">
      <c r="F6316" s="429" t="s">
        <v>14431</v>
      </c>
      <c r="G6316" s="430">
        <v>97467</v>
      </c>
      <c r="H6316" s="431" t="s">
        <v>2954</v>
      </c>
      <c r="I6316" s="430" t="s">
        <v>160</v>
      </c>
      <c r="K6316" s="432">
        <v>63.94</v>
      </c>
    </row>
    <row r="6317" spans="6:11">
      <c r="F6317" s="429" t="s">
        <v>14431</v>
      </c>
      <c r="G6317" s="430">
        <v>97505</v>
      </c>
      <c r="H6317" s="431" t="s">
        <v>2982</v>
      </c>
      <c r="I6317" s="430" t="s">
        <v>160</v>
      </c>
      <c r="K6317" s="432">
        <v>57.78</v>
      </c>
    </row>
    <row r="6318" spans="6:11">
      <c r="F6318" s="429" t="s">
        <v>14431</v>
      </c>
      <c r="G6318" s="430">
        <v>97443</v>
      </c>
      <c r="H6318" s="431" t="s">
        <v>2938</v>
      </c>
      <c r="I6318" s="430" t="s">
        <v>160</v>
      </c>
      <c r="K6318" s="432">
        <v>109.75</v>
      </c>
    </row>
    <row r="6319" spans="6:11">
      <c r="F6319" s="429" t="s">
        <v>14431</v>
      </c>
      <c r="G6319" s="430">
        <v>97470</v>
      </c>
      <c r="H6319" s="431" t="s">
        <v>2955</v>
      </c>
      <c r="I6319" s="430" t="s">
        <v>160</v>
      </c>
      <c r="K6319" s="432">
        <v>95.16</v>
      </c>
    </row>
    <row r="6320" spans="6:11">
      <c r="F6320" s="429" t="s">
        <v>14431</v>
      </c>
      <c r="G6320" s="430">
        <v>97508</v>
      </c>
      <c r="H6320" s="431" t="s">
        <v>2983</v>
      </c>
      <c r="I6320" s="430" t="s">
        <v>160</v>
      </c>
      <c r="K6320" s="432">
        <v>86.43</v>
      </c>
    </row>
    <row r="6321" spans="6:11">
      <c r="F6321" s="429" t="s">
        <v>14431</v>
      </c>
      <c r="G6321" s="430">
        <v>97446</v>
      </c>
      <c r="H6321" s="431" t="s">
        <v>2939</v>
      </c>
      <c r="I6321" s="430" t="s">
        <v>160</v>
      </c>
      <c r="K6321" s="432">
        <v>230.17</v>
      </c>
    </row>
    <row r="6322" spans="6:11">
      <c r="F6322" s="429" t="s">
        <v>14431</v>
      </c>
      <c r="G6322" s="430">
        <v>97474</v>
      </c>
      <c r="H6322" s="431" t="s">
        <v>2957</v>
      </c>
      <c r="I6322" s="430" t="s">
        <v>160</v>
      </c>
      <c r="K6322" s="432">
        <v>176.16</v>
      </c>
    </row>
    <row r="6323" spans="6:11">
      <c r="F6323" s="429" t="s">
        <v>14431</v>
      </c>
      <c r="G6323" s="430">
        <v>97511</v>
      </c>
      <c r="H6323" s="431" t="s">
        <v>2985</v>
      </c>
      <c r="I6323" s="430" t="s">
        <v>160</v>
      </c>
      <c r="K6323" s="432">
        <v>163.63999999999999</v>
      </c>
    </row>
    <row r="6324" spans="6:11">
      <c r="F6324" s="429" t="s">
        <v>14431</v>
      </c>
      <c r="G6324" s="430">
        <v>97449</v>
      </c>
      <c r="H6324" s="431" t="s">
        <v>2941</v>
      </c>
      <c r="I6324" s="430" t="s">
        <v>160</v>
      </c>
      <c r="K6324" s="432">
        <v>244.8</v>
      </c>
    </row>
    <row r="6325" spans="6:11">
      <c r="F6325" s="429" t="s">
        <v>14431</v>
      </c>
      <c r="G6325" s="430">
        <v>97477</v>
      </c>
      <c r="H6325" s="431" t="s">
        <v>2959</v>
      </c>
      <c r="I6325" s="430" t="s">
        <v>160</v>
      </c>
      <c r="K6325" s="432">
        <v>235.19</v>
      </c>
    </row>
    <row r="6326" spans="6:11">
      <c r="F6326" s="429" t="s">
        <v>14431</v>
      </c>
      <c r="G6326" s="430">
        <v>97514</v>
      </c>
      <c r="H6326" s="431" t="s">
        <v>2987</v>
      </c>
      <c r="I6326" s="430" t="s">
        <v>160</v>
      </c>
      <c r="K6326" s="432">
        <v>218.71</v>
      </c>
    </row>
    <row r="6327" spans="6:11">
      <c r="F6327" s="429" t="s">
        <v>14431</v>
      </c>
      <c r="G6327" s="430">
        <v>101920</v>
      </c>
      <c r="H6327" s="431" t="s">
        <v>2294</v>
      </c>
      <c r="I6327" s="430" t="s">
        <v>160</v>
      </c>
      <c r="K6327" s="432">
        <v>196.29</v>
      </c>
    </row>
    <row r="6328" spans="6:11">
      <c r="F6328" s="429" t="s">
        <v>14431</v>
      </c>
      <c r="G6328" s="430">
        <v>101929</v>
      </c>
      <c r="H6328" s="431" t="s">
        <v>2303</v>
      </c>
      <c r="I6328" s="430" t="s">
        <v>160</v>
      </c>
      <c r="K6328" s="432">
        <v>201.35</v>
      </c>
    </row>
    <row r="6329" spans="6:11">
      <c r="F6329" s="429" t="s">
        <v>14431</v>
      </c>
      <c r="G6329" s="430">
        <v>92693</v>
      </c>
      <c r="H6329" s="431" t="s">
        <v>2708</v>
      </c>
      <c r="I6329" s="430" t="s">
        <v>160</v>
      </c>
      <c r="K6329" s="432">
        <v>13.98</v>
      </c>
    </row>
    <row r="6330" spans="6:11">
      <c r="F6330" s="429" t="s">
        <v>14431</v>
      </c>
      <c r="G6330" s="430">
        <v>92695</v>
      </c>
      <c r="H6330" s="431" t="s">
        <v>2710</v>
      </c>
      <c r="I6330" s="430" t="s">
        <v>160</v>
      </c>
      <c r="K6330" s="432">
        <v>21.75</v>
      </c>
    </row>
    <row r="6331" spans="6:11">
      <c r="F6331" s="429" t="s">
        <v>14431</v>
      </c>
      <c r="G6331" s="430">
        <v>92697</v>
      </c>
      <c r="H6331" s="431" t="s">
        <v>2712</v>
      </c>
      <c r="I6331" s="430" t="s">
        <v>160</v>
      </c>
      <c r="K6331" s="432">
        <v>35.229999999999997</v>
      </c>
    </row>
    <row r="6332" spans="6:11">
      <c r="F6332" s="429" t="s">
        <v>14431</v>
      </c>
      <c r="G6332" s="430">
        <v>92658</v>
      </c>
      <c r="H6332" s="431" t="s">
        <v>2678</v>
      </c>
      <c r="I6332" s="430" t="s">
        <v>160</v>
      </c>
      <c r="K6332" s="432">
        <v>27.32</v>
      </c>
    </row>
    <row r="6333" spans="6:11">
      <c r="F6333" s="429" t="s">
        <v>14431</v>
      </c>
      <c r="G6333" s="430">
        <v>92660</v>
      </c>
      <c r="H6333" s="431" t="s">
        <v>2680</v>
      </c>
      <c r="I6333" s="430" t="s">
        <v>160</v>
      </c>
      <c r="K6333" s="432">
        <v>33.700000000000003</v>
      </c>
    </row>
    <row r="6334" spans="6:11">
      <c r="F6334" s="429" t="s">
        <v>14431</v>
      </c>
      <c r="G6334" s="430">
        <v>92662</v>
      </c>
      <c r="H6334" s="431" t="s">
        <v>2682</v>
      </c>
      <c r="I6334" s="430" t="s">
        <v>160</v>
      </c>
      <c r="K6334" s="432">
        <v>38.96</v>
      </c>
    </row>
    <row r="6335" spans="6:11">
      <c r="F6335" s="429" t="s">
        <v>14431</v>
      </c>
      <c r="G6335" s="430">
        <v>92664</v>
      </c>
      <c r="H6335" s="431" t="s">
        <v>2684</v>
      </c>
      <c r="I6335" s="430" t="s">
        <v>160</v>
      </c>
      <c r="K6335" s="432">
        <v>52.83</v>
      </c>
    </row>
    <row r="6336" spans="6:11">
      <c r="F6336" s="429" t="s">
        <v>14431</v>
      </c>
      <c r="G6336" s="430">
        <v>92666</v>
      </c>
      <c r="H6336" s="431" t="s">
        <v>2686</v>
      </c>
      <c r="I6336" s="430" t="s">
        <v>160</v>
      </c>
      <c r="K6336" s="432">
        <v>84.67</v>
      </c>
    </row>
    <row r="6337" spans="6:11">
      <c r="F6337" s="429" t="s">
        <v>14431</v>
      </c>
      <c r="G6337" s="430">
        <v>92668</v>
      </c>
      <c r="H6337" s="431" t="s">
        <v>2688</v>
      </c>
      <c r="I6337" s="430" t="s">
        <v>160</v>
      </c>
      <c r="K6337" s="432">
        <v>120.33</v>
      </c>
    </row>
    <row r="6338" spans="6:11">
      <c r="F6338" s="429" t="s">
        <v>14431</v>
      </c>
      <c r="G6338" s="430">
        <v>92370</v>
      </c>
      <c r="H6338" s="431" t="s">
        <v>2648</v>
      </c>
      <c r="I6338" s="430" t="s">
        <v>160</v>
      </c>
      <c r="K6338" s="432">
        <v>35.590000000000003</v>
      </c>
    </row>
    <row r="6339" spans="6:11">
      <c r="F6339" s="429" t="s">
        <v>14431</v>
      </c>
      <c r="G6339" s="430">
        <v>92372</v>
      </c>
      <c r="H6339" s="431" t="s">
        <v>2650</v>
      </c>
      <c r="I6339" s="430" t="s">
        <v>160</v>
      </c>
      <c r="K6339" s="432">
        <v>43.09</v>
      </c>
    </row>
    <row r="6340" spans="6:11">
      <c r="F6340" s="429" t="s">
        <v>14431</v>
      </c>
      <c r="G6340" s="430">
        <v>92374</v>
      </c>
      <c r="H6340" s="431" t="s">
        <v>2652</v>
      </c>
      <c r="I6340" s="430" t="s">
        <v>160</v>
      </c>
      <c r="K6340" s="432">
        <v>49.67</v>
      </c>
    </row>
    <row r="6341" spans="6:11">
      <c r="F6341" s="429" t="s">
        <v>14431</v>
      </c>
      <c r="G6341" s="430">
        <v>92345</v>
      </c>
      <c r="H6341" s="431" t="s">
        <v>2633</v>
      </c>
      <c r="I6341" s="430" t="s">
        <v>160</v>
      </c>
      <c r="K6341" s="432">
        <v>65.2</v>
      </c>
    </row>
    <row r="6342" spans="6:11">
      <c r="F6342" s="429" t="s">
        <v>14431</v>
      </c>
      <c r="G6342" s="430">
        <v>92376</v>
      </c>
      <c r="H6342" s="431" t="s">
        <v>2654</v>
      </c>
      <c r="I6342" s="430" t="s">
        <v>160</v>
      </c>
      <c r="K6342" s="432">
        <v>65.16</v>
      </c>
    </row>
    <row r="6343" spans="6:11">
      <c r="F6343" s="429" t="s">
        <v>14431</v>
      </c>
      <c r="G6343" s="430">
        <v>92347</v>
      </c>
      <c r="H6343" s="431" t="s">
        <v>2635</v>
      </c>
      <c r="I6343" s="430" t="s">
        <v>160</v>
      </c>
      <c r="K6343" s="432">
        <v>97.96</v>
      </c>
    </row>
    <row r="6344" spans="6:11">
      <c r="F6344" s="429" t="s">
        <v>14431</v>
      </c>
      <c r="G6344" s="430">
        <v>92378</v>
      </c>
      <c r="H6344" s="431" t="s">
        <v>2656</v>
      </c>
      <c r="I6344" s="430" t="s">
        <v>160</v>
      </c>
      <c r="K6344" s="432">
        <v>99.45</v>
      </c>
    </row>
    <row r="6345" spans="6:11">
      <c r="F6345" s="429" t="s">
        <v>14431</v>
      </c>
      <c r="G6345" s="430">
        <v>92349</v>
      </c>
      <c r="H6345" s="431" t="s">
        <v>2637</v>
      </c>
      <c r="I6345" s="430" t="s">
        <v>160</v>
      </c>
      <c r="K6345" s="432">
        <v>134.44999999999999</v>
      </c>
    </row>
    <row r="6346" spans="6:11">
      <c r="F6346" s="429" t="s">
        <v>14431</v>
      </c>
      <c r="G6346" s="430">
        <v>92380</v>
      </c>
      <c r="H6346" s="431" t="s">
        <v>2658</v>
      </c>
      <c r="I6346" s="430" t="s">
        <v>160</v>
      </c>
      <c r="K6346" s="432">
        <v>137.51</v>
      </c>
    </row>
    <row r="6347" spans="6:11">
      <c r="F6347" s="429" t="s">
        <v>14431</v>
      </c>
      <c r="G6347" s="430">
        <v>101917</v>
      </c>
      <c r="H6347" s="431" t="s">
        <v>2148</v>
      </c>
      <c r="I6347" s="430" t="s">
        <v>160</v>
      </c>
      <c r="K6347" s="432">
        <v>164.83</v>
      </c>
    </row>
    <row r="6348" spans="6:11">
      <c r="F6348" s="429" t="s">
        <v>14431</v>
      </c>
      <c r="G6348" s="430">
        <v>101924</v>
      </c>
      <c r="H6348" s="431" t="s">
        <v>2298</v>
      </c>
      <c r="I6348" s="430" t="s">
        <v>160</v>
      </c>
      <c r="K6348" s="432">
        <v>184.26</v>
      </c>
    </row>
    <row r="6349" spans="6:11">
      <c r="F6349" s="429" t="s">
        <v>14431</v>
      </c>
      <c r="G6349" s="430">
        <v>101933</v>
      </c>
      <c r="H6349" s="431" t="s">
        <v>2307</v>
      </c>
      <c r="I6349" s="430" t="s">
        <v>160</v>
      </c>
      <c r="K6349" s="432">
        <v>189.32</v>
      </c>
    </row>
    <row r="6350" spans="6:11">
      <c r="F6350" s="429" t="s">
        <v>14431</v>
      </c>
      <c r="G6350" s="430">
        <v>92692</v>
      </c>
      <c r="H6350" s="431" t="s">
        <v>2707</v>
      </c>
      <c r="I6350" s="430" t="s">
        <v>160</v>
      </c>
      <c r="K6350" s="432">
        <v>13.56</v>
      </c>
    </row>
    <row r="6351" spans="6:11">
      <c r="F6351" s="429" t="s">
        <v>14431</v>
      </c>
      <c r="G6351" s="430">
        <v>92694</v>
      </c>
      <c r="H6351" s="431" t="s">
        <v>2709</v>
      </c>
      <c r="I6351" s="430" t="s">
        <v>160</v>
      </c>
      <c r="K6351" s="432">
        <v>21.32</v>
      </c>
    </row>
    <row r="6352" spans="6:11">
      <c r="F6352" s="429" t="s">
        <v>14431</v>
      </c>
      <c r="G6352" s="430">
        <v>92696</v>
      </c>
      <c r="H6352" s="431" t="s">
        <v>2711</v>
      </c>
      <c r="I6352" s="430" t="s">
        <v>160</v>
      </c>
      <c r="K6352" s="432">
        <v>33.31</v>
      </c>
    </row>
    <row r="6353" spans="6:11">
      <c r="F6353" s="429" t="s">
        <v>14431</v>
      </c>
      <c r="G6353" s="430">
        <v>92657</v>
      </c>
      <c r="H6353" s="431" t="s">
        <v>2677</v>
      </c>
      <c r="I6353" s="430" t="s">
        <v>160</v>
      </c>
      <c r="K6353" s="432">
        <v>25.4</v>
      </c>
    </row>
    <row r="6354" spans="6:11">
      <c r="F6354" s="429" t="s">
        <v>14431</v>
      </c>
      <c r="G6354" s="430">
        <v>92659</v>
      </c>
      <c r="H6354" s="431" t="s">
        <v>2679</v>
      </c>
      <c r="I6354" s="430" t="s">
        <v>160</v>
      </c>
      <c r="K6354" s="432">
        <v>31.91</v>
      </c>
    </row>
    <row r="6355" spans="6:11">
      <c r="F6355" s="429" t="s">
        <v>14431</v>
      </c>
      <c r="G6355" s="430">
        <v>92661</v>
      </c>
      <c r="H6355" s="431" t="s">
        <v>2681</v>
      </c>
      <c r="I6355" s="430" t="s">
        <v>160</v>
      </c>
      <c r="K6355" s="432">
        <v>38.61</v>
      </c>
    </row>
    <row r="6356" spans="6:11">
      <c r="F6356" s="429" t="s">
        <v>14431</v>
      </c>
      <c r="G6356" s="430">
        <v>92663</v>
      </c>
      <c r="H6356" s="431" t="s">
        <v>2683</v>
      </c>
      <c r="I6356" s="430" t="s">
        <v>160</v>
      </c>
      <c r="K6356" s="432">
        <v>52.86</v>
      </c>
    </row>
    <row r="6357" spans="6:11">
      <c r="F6357" s="429" t="s">
        <v>14431</v>
      </c>
      <c r="G6357" s="430">
        <v>92665</v>
      </c>
      <c r="H6357" s="431" t="s">
        <v>2685</v>
      </c>
      <c r="I6357" s="430" t="s">
        <v>160</v>
      </c>
      <c r="K6357" s="432">
        <v>73.959999999999994</v>
      </c>
    </row>
    <row r="6358" spans="6:11">
      <c r="F6358" s="429" t="s">
        <v>14445</v>
      </c>
      <c r="G6358" s="430">
        <v>92667</v>
      </c>
      <c r="H6358" s="431" t="s">
        <v>2687</v>
      </c>
      <c r="I6358" s="430" t="s">
        <v>160</v>
      </c>
      <c r="K6358" s="432">
        <v>110.8</v>
      </c>
    </row>
    <row r="6359" spans="6:11">
      <c r="F6359" s="429" t="s">
        <v>14445</v>
      </c>
      <c r="G6359" s="430">
        <v>92369</v>
      </c>
      <c r="H6359" s="431" t="s">
        <v>2647</v>
      </c>
      <c r="I6359" s="430" t="s">
        <v>160</v>
      </c>
      <c r="K6359" s="432">
        <v>33.67</v>
      </c>
    </row>
    <row r="6360" spans="6:11">
      <c r="F6360" s="429" t="s">
        <v>14445</v>
      </c>
      <c r="G6360" s="430">
        <v>92371</v>
      </c>
      <c r="H6360" s="431" t="s">
        <v>2649</v>
      </c>
      <c r="I6360" s="430" t="s">
        <v>160</v>
      </c>
      <c r="K6360" s="432">
        <v>41.3</v>
      </c>
    </row>
    <row r="6361" spans="6:11">
      <c r="F6361" s="429" t="s">
        <v>14445</v>
      </c>
      <c r="G6361" s="430">
        <v>92373</v>
      </c>
      <c r="H6361" s="431" t="s">
        <v>2651</v>
      </c>
      <c r="I6361" s="430" t="s">
        <v>160</v>
      </c>
      <c r="K6361" s="432">
        <v>49.32</v>
      </c>
    </row>
    <row r="6362" spans="6:11">
      <c r="F6362" s="429" t="s">
        <v>14445</v>
      </c>
      <c r="G6362" s="430">
        <v>92344</v>
      </c>
      <c r="H6362" s="431" t="s">
        <v>2632</v>
      </c>
      <c r="I6362" s="430" t="s">
        <v>160</v>
      </c>
      <c r="K6362" s="432">
        <v>65.23</v>
      </c>
    </row>
    <row r="6363" spans="6:11">
      <c r="F6363" s="429" t="s">
        <v>14445</v>
      </c>
      <c r="G6363" s="430">
        <v>92375</v>
      </c>
      <c r="H6363" s="431" t="s">
        <v>2653</v>
      </c>
      <c r="I6363" s="430" t="s">
        <v>160</v>
      </c>
      <c r="K6363" s="432">
        <v>65.19</v>
      </c>
    </row>
    <row r="6364" spans="6:11">
      <c r="F6364" s="429" t="s">
        <v>14445</v>
      </c>
      <c r="G6364" s="430">
        <v>92346</v>
      </c>
      <c r="H6364" s="431" t="s">
        <v>2634</v>
      </c>
      <c r="I6364" s="430" t="s">
        <v>160</v>
      </c>
      <c r="K6364" s="432">
        <v>87.25</v>
      </c>
    </row>
    <row r="6365" spans="6:11">
      <c r="F6365" s="429" t="s">
        <v>14445</v>
      </c>
      <c r="G6365" s="430">
        <v>92377</v>
      </c>
      <c r="H6365" s="431" t="s">
        <v>2655</v>
      </c>
      <c r="I6365" s="430" t="s">
        <v>160</v>
      </c>
      <c r="K6365" s="432">
        <v>88.74</v>
      </c>
    </row>
    <row r="6366" spans="6:11">
      <c r="F6366" s="429" t="s">
        <v>14445</v>
      </c>
      <c r="G6366" s="430">
        <v>92348</v>
      </c>
      <c r="H6366" s="431" t="s">
        <v>2636</v>
      </c>
      <c r="I6366" s="430" t="s">
        <v>160</v>
      </c>
      <c r="K6366" s="432">
        <v>124.92</v>
      </c>
    </row>
    <row r="6367" spans="6:11">
      <c r="F6367" s="429" t="s">
        <v>14445</v>
      </c>
      <c r="G6367" s="430">
        <v>92379</v>
      </c>
      <c r="H6367" s="431" t="s">
        <v>2657</v>
      </c>
      <c r="I6367" s="430" t="s">
        <v>160</v>
      </c>
      <c r="K6367" s="432">
        <v>127.98</v>
      </c>
    </row>
    <row r="6368" spans="6:11">
      <c r="F6368" s="429" t="s">
        <v>14445</v>
      </c>
      <c r="G6368" s="430">
        <v>95696</v>
      </c>
      <c r="H6368" s="431" t="s">
        <v>2853</v>
      </c>
      <c r="I6368" s="430" t="s">
        <v>160</v>
      </c>
      <c r="K6368" s="432">
        <v>45.76</v>
      </c>
    </row>
    <row r="6369" spans="6:11">
      <c r="F6369" s="429" t="s">
        <v>14445</v>
      </c>
      <c r="G6369" s="430">
        <v>92335</v>
      </c>
      <c r="H6369" s="431" t="s">
        <v>2231</v>
      </c>
      <c r="I6369" s="430" t="s">
        <v>146</v>
      </c>
      <c r="K6369" s="432">
        <v>88.09</v>
      </c>
    </row>
    <row r="6370" spans="6:11">
      <c r="F6370" s="429" t="s">
        <v>14445</v>
      </c>
      <c r="G6370" s="430">
        <v>92336</v>
      </c>
      <c r="H6370" s="431" t="s">
        <v>2232</v>
      </c>
      <c r="I6370" s="430" t="s">
        <v>146</v>
      </c>
      <c r="K6370" s="432">
        <v>108.3</v>
      </c>
    </row>
    <row r="6371" spans="6:11">
      <c r="F6371" s="429" t="s">
        <v>14445</v>
      </c>
      <c r="G6371" s="430">
        <v>92337</v>
      </c>
      <c r="H6371" s="431" t="s">
        <v>2233</v>
      </c>
      <c r="I6371" s="430" t="s">
        <v>146</v>
      </c>
      <c r="K6371" s="432">
        <v>142.86000000000001</v>
      </c>
    </row>
    <row r="6372" spans="6:11">
      <c r="F6372" s="429" t="s">
        <v>14445</v>
      </c>
      <c r="G6372" s="430">
        <v>92687</v>
      </c>
      <c r="H6372" s="431" t="s">
        <v>2258</v>
      </c>
      <c r="I6372" s="430" t="s">
        <v>146</v>
      </c>
      <c r="K6372" s="432">
        <v>26.84</v>
      </c>
    </row>
    <row r="6373" spans="6:11">
      <c r="F6373" s="429" t="s">
        <v>14445</v>
      </c>
      <c r="G6373" s="430">
        <v>92688</v>
      </c>
      <c r="H6373" s="431" t="s">
        <v>2259</v>
      </c>
      <c r="I6373" s="430" t="s">
        <v>146</v>
      </c>
      <c r="K6373" s="432">
        <v>37.369999999999997</v>
      </c>
    </row>
    <row r="6374" spans="6:11">
      <c r="F6374" s="429" t="s">
        <v>14445</v>
      </c>
      <c r="G6374" s="430">
        <v>97536</v>
      </c>
      <c r="H6374" s="431" t="s">
        <v>14386</v>
      </c>
      <c r="I6374" s="430" t="s">
        <v>146</v>
      </c>
      <c r="K6374" s="432">
        <v>57.31</v>
      </c>
    </row>
    <row r="6375" spans="6:11">
      <c r="F6375" s="429" t="s">
        <v>14445</v>
      </c>
      <c r="G6375" s="430">
        <v>97535</v>
      </c>
      <c r="H6375" s="431" t="s">
        <v>2274</v>
      </c>
      <c r="I6375" s="430" t="s">
        <v>146</v>
      </c>
      <c r="K6375" s="432">
        <v>47.56</v>
      </c>
    </row>
    <row r="6376" spans="6:11">
      <c r="F6376" s="429" t="s">
        <v>14464</v>
      </c>
      <c r="G6376" s="430">
        <v>92652</v>
      </c>
      <c r="H6376" s="431" t="s">
        <v>2253</v>
      </c>
      <c r="I6376" s="430" t="s">
        <v>146</v>
      </c>
      <c r="K6376" s="432">
        <v>57.68</v>
      </c>
    </row>
    <row r="6377" spans="6:11">
      <c r="F6377" s="429" t="s">
        <v>14464</v>
      </c>
      <c r="G6377" s="430">
        <v>92653</v>
      </c>
      <c r="H6377" s="431" t="s">
        <v>2254</v>
      </c>
      <c r="I6377" s="430" t="s">
        <v>146</v>
      </c>
      <c r="K6377" s="432">
        <v>65.8</v>
      </c>
    </row>
    <row r="6378" spans="6:11">
      <c r="F6378" s="429" t="s">
        <v>14464</v>
      </c>
      <c r="G6378" s="430">
        <v>92654</v>
      </c>
      <c r="H6378" s="431" t="s">
        <v>2255</v>
      </c>
      <c r="I6378" s="430" t="s">
        <v>146</v>
      </c>
      <c r="K6378" s="432">
        <v>90.18</v>
      </c>
    </row>
    <row r="6379" spans="6:11">
      <c r="F6379" s="429" t="s">
        <v>14464</v>
      </c>
      <c r="G6379" s="430">
        <v>92655</v>
      </c>
      <c r="H6379" s="431" t="s">
        <v>2256</v>
      </c>
      <c r="I6379" s="430" t="s">
        <v>146</v>
      </c>
      <c r="K6379" s="432">
        <v>110</v>
      </c>
    </row>
    <row r="6380" spans="6:11">
      <c r="F6380" s="429" t="s">
        <v>14464</v>
      </c>
      <c r="G6380" s="430">
        <v>92656</v>
      </c>
      <c r="H6380" s="431" t="s">
        <v>2257</v>
      </c>
      <c r="I6380" s="430" t="s">
        <v>146</v>
      </c>
      <c r="K6380" s="432">
        <v>144.18</v>
      </c>
    </row>
    <row r="6381" spans="6:11">
      <c r="F6381" s="429" t="s">
        <v>14464</v>
      </c>
      <c r="G6381" s="430">
        <v>101918</v>
      </c>
      <c r="H6381" s="431" t="s">
        <v>2292</v>
      </c>
      <c r="I6381" s="430" t="s">
        <v>146</v>
      </c>
      <c r="K6381" s="432">
        <v>203.11</v>
      </c>
    </row>
    <row r="6382" spans="6:11">
      <c r="F6382" s="429" t="s">
        <v>14464</v>
      </c>
      <c r="G6382" s="430">
        <v>101927</v>
      </c>
      <c r="H6382" s="431" t="s">
        <v>2301</v>
      </c>
      <c r="I6382" s="430" t="s">
        <v>146</v>
      </c>
      <c r="K6382" s="432">
        <v>189.88</v>
      </c>
    </row>
    <row r="6383" spans="6:11">
      <c r="F6383" s="429" t="s">
        <v>14464</v>
      </c>
      <c r="G6383" s="430">
        <v>97498</v>
      </c>
      <c r="H6383" s="431" t="s">
        <v>2273</v>
      </c>
      <c r="I6383" s="430" t="s">
        <v>146</v>
      </c>
      <c r="K6383" s="432">
        <v>43.32</v>
      </c>
    </row>
    <row r="6384" spans="6:11">
      <c r="F6384" s="429" t="s">
        <v>14464</v>
      </c>
      <c r="G6384" s="430">
        <v>92364</v>
      </c>
      <c r="H6384" s="431" t="s">
        <v>2243</v>
      </c>
      <c r="I6384" s="430" t="s">
        <v>146</v>
      </c>
      <c r="K6384" s="432">
        <v>53.43</v>
      </c>
    </row>
    <row r="6385" spans="6:11">
      <c r="F6385" s="429" t="s">
        <v>14464</v>
      </c>
      <c r="G6385" s="430">
        <v>92365</v>
      </c>
      <c r="H6385" s="431" t="s">
        <v>2244</v>
      </c>
      <c r="I6385" s="430" t="s">
        <v>146</v>
      </c>
      <c r="K6385" s="432">
        <v>61.52</v>
      </c>
    </row>
    <row r="6386" spans="6:11">
      <c r="F6386" s="429" t="s">
        <v>14464</v>
      </c>
      <c r="G6386" s="430">
        <v>92341</v>
      </c>
      <c r="H6386" s="431" t="s">
        <v>2236</v>
      </c>
      <c r="I6386" s="430" t="s">
        <v>146</v>
      </c>
      <c r="K6386" s="432">
        <v>97.39</v>
      </c>
    </row>
    <row r="6387" spans="6:11">
      <c r="F6387" s="429" t="s">
        <v>14464</v>
      </c>
      <c r="G6387" s="430">
        <v>92366</v>
      </c>
      <c r="H6387" s="431" t="s">
        <v>2245</v>
      </c>
      <c r="I6387" s="430" t="s">
        <v>146</v>
      </c>
      <c r="K6387" s="432">
        <v>85.89</v>
      </c>
    </row>
    <row r="6388" spans="6:11">
      <c r="F6388" s="429" t="s">
        <v>14464</v>
      </c>
      <c r="G6388" s="430">
        <v>92342</v>
      </c>
      <c r="H6388" s="431" t="s">
        <v>2237</v>
      </c>
      <c r="I6388" s="430" t="s">
        <v>146</v>
      </c>
      <c r="K6388" s="432">
        <v>117.65</v>
      </c>
    </row>
    <row r="6389" spans="6:11">
      <c r="F6389" s="429" t="s">
        <v>14464</v>
      </c>
      <c r="G6389" s="430">
        <v>92367</v>
      </c>
      <c r="H6389" s="431" t="s">
        <v>2246</v>
      </c>
      <c r="I6389" s="430" t="s">
        <v>146</v>
      </c>
      <c r="K6389" s="432">
        <v>105.63</v>
      </c>
    </row>
    <row r="6390" spans="6:11">
      <c r="F6390" s="429" t="s">
        <v>14464</v>
      </c>
      <c r="G6390" s="430">
        <v>92343</v>
      </c>
      <c r="H6390" s="431" t="s">
        <v>2238</v>
      </c>
      <c r="I6390" s="430" t="s">
        <v>146</v>
      </c>
      <c r="K6390" s="432">
        <v>152.31</v>
      </c>
    </row>
    <row r="6391" spans="6:11">
      <c r="F6391" s="429" t="s">
        <v>14464</v>
      </c>
      <c r="G6391" s="430">
        <v>92368</v>
      </c>
      <c r="H6391" s="431" t="s">
        <v>2247</v>
      </c>
      <c r="I6391" s="430" t="s">
        <v>146</v>
      </c>
      <c r="K6391" s="432">
        <v>139.81</v>
      </c>
    </row>
    <row r="6392" spans="6:11">
      <c r="F6392" s="429" t="s">
        <v>14464</v>
      </c>
      <c r="G6392" s="430">
        <v>92689</v>
      </c>
      <c r="H6392" s="431" t="s">
        <v>2260</v>
      </c>
      <c r="I6392" s="430" t="s">
        <v>146</v>
      </c>
      <c r="K6392" s="432">
        <v>51.15</v>
      </c>
    </row>
    <row r="6393" spans="6:11">
      <c r="F6393" s="429" t="s">
        <v>14464</v>
      </c>
      <c r="G6393" s="430">
        <v>92690</v>
      </c>
      <c r="H6393" s="431" t="s">
        <v>2261</v>
      </c>
      <c r="I6393" s="430" t="s">
        <v>146</v>
      </c>
      <c r="K6393" s="432">
        <v>72.599999999999994</v>
      </c>
    </row>
    <row r="6394" spans="6:11">
      <c r="F6394" s="429" t="s">
        <v>14464</v>
      </c>
      <c r="G6394" s="430">
        <v>92691</v>
      </c>
      <c r="H6394" s="431" t="s">
        <v>14387</v>
      </c>
      <c r="I6394" s="430" t="s">
        <v>146</v>
      </c>
      <c r="K6394" s="432">
        <v>92.87</v>
      </c>
    </row>
    <row r="6395" spans="6:11">
      <c r="F6395" s="429" t="s">
        <v>14464</v>
      </c>
      <c r="G6395" s="430">
        <v>92359</v>
      </c>
      <c r="H6395" s="431" t="s">
        <v>2239</v>
      </c>
      <c r="I6395" s="430" t="s">
        <v>146</v>
      </c>
      <c r="K6395" s="432">
        <v>69.91</v>
      </c>
    </row>
    <row r="6396" spans="6:11">
      <c r="F6396" s="429" t="s">
        <v>14464</v>
      </c>
      <c r="G6396" s="430">
        <v>92645</v>
      </c>
      <c r="H6396" s="431" t="s">
        <v>2248</v>
      </c>
      <c r="I6396" s="430" t="s">
        <v>146</v>
      </c>
      <c r="K6396" s="432">
        <v>73.37</v>
      </c>
    </row>
    <row r="6397" spans="6:11">
      <c r="F6397" s="429" t="s">
        <v>14464</v>
      </c>
      <c r="G6397" s="430">
        <v>92360</v>
      </c>
      <c r="H6397" s="431" t="s">
        <v>2240</v>
      </c>
      <c r="I6397" s="430" t="s">
        <v>146</v>
      </c>
      <c r="K6397" s="432">
        <v>93.47</v>
      </c>
    </row>
    <row r="6398" spans="6:11">
      <c r="F6398" s="429" t="s">
        <v>14464</v>
      </c>
      <c r="G6398" s="430">
        <v>92646</v>
      </c>
      <c r="H6398" s="431" t="s">
        <v>2249</v>
      </c>
      <c r="I6398" s="430" t="s">
        <v>146</v>
      </c>
      <c r="K6398" s="432">
        <v>96.93</v>
      </c>
    </row>
    <row r="6399" spans="6:11">
      <c r="F6399" s="429" t="s">
        <v>14464</v>
      </c>
      <c r="G6399" s="430">
        <v>95697</v>
      </c>
      <c r="H6399" s="431" t="s">
        <v>2262</v>
      </c>
      <c r="I6399" s="430" t="s">
        <v>146</v>
      </c>
      <c r="K6399" s="432">
        <v>102.57</v>
      </c>
    </row>
    <row r="6400" spans="6:11">
      <c r="F6400" s="429" t="s">
        <v>14464</v>
      </c>
      <c r="G6400" s="430">
        <v>92648</v>
      </c>
      <c r="H6400" s="431" t="s">
        <v>2250</v>
      </c>
      <c r="I6400" s="430" t="s">
        <v>146</v>
      </c>
      <c r="K6400" s="432">
        <v>106.03</v>
      </c>
    </row>
    <row r="6401" spans="6:11">
      <c r="F6401" s="429" t="s">
        <v>14464</v>
      </c>
      <c r="G6401" s="430">
        <v>92338</v>
      </c>
      <c r="H6401" s="431" t="s">
        <v>2234</v>
      </c>
      <c r="I6401" s="430" t="s">
        <v>146</v>
      </c>
      <c r="K6401" s="432">
        <v>145.24</v>
      </c>
    </row>
    <row r="6402" spans="6:11">
      <c r="F6402" s="429" t="s">
        <v>14464</v>
      </c>
      <c r="G6402" s="430">
        <v>92361</v>
      </c>
      <c r="H6402" s="431" t="s">
        <v>2241</v>
      </c>
      <c r="I6402" s="430" t="s">
        <v>146</v>
      </c>
      <c r="K6402" s="432">
        <v>126.01</v>
      </c>
    </row>
    <row r="6403" spans="6:11">
      <c r="F6403" s="429" t="s">
        <v>14464</v>
      </c>
      <c r="G6403" s="430">
        <v>92649</v>
      </c>
      <c r="H6403" s="431" t="s">
        <v>2251</v>
      </c>
      <c r="I6403" s="430" t="s">
        <v>146</v>
      </c>
      <c r="K6403" s="432">
        <v>129.47</v>
      </c>
    </row>
    <row r="6404" spans="6:11">
      <c r="F6404" s="429" t="s">
        <v>14464</v>
      </c>
      <c r="G6404" s="430">
        <v>92339</v>
      </c>
      <c r="H6404" s="431" t="s">
        <v>2235</v>
      </c>
      <c r="I6404" s="430" t="s">
        <v>146</v>
      </c>
      <c r="K6404" s="432">
        <v>221.94</v>
      </c>
    </row>
    <row r="6405" spans="6:11">
      <c r="F6405" s="429" t="s">
        <v>14464</v>
      </c>
      <c r="G6405" s="430">
        <v>92362</v>
      </c>
      <c r="H6405" s="431" t="s">
        <v>2242</v>
      </c>
      <c r="I6405" s="430" t="s">
        <v>146</v>
      </c>
      <c r="K6405" s="432">
        <v>201.94</v>
      </c>
    </row>
    <row r="6406" spans="6:11">
      <c r="F6406" s="429" t="s">
        <v>14464</v>
      </c>
      <c r="G6406" s="430">
        <v>92650</v>
      </c>
      <c r="H6406" s="431" t="s">
        <v>2252</v>
      </c>
      <c r="I6406" s="430" t="s">
        <v>146</v>
      </c>
      <c r="K6406" s="432">
        <v>205.4</v>
      </c>
    </row>
    <row r="6407" spans="6:11">
      <c r="F6407" s="429" t="s">
        <v>14464</v>
      </c>
      <c r="G6407" s="430">
        <v>97439</v>
      </c>
      <c r="H6407" s="431" t="s">
        <v>2935</v>
      </c>
      <c r="I6407" s="430" t="s">
        <v>160</v>
      </c>
      <c r="K6407" s="432">
        <v>125.08</v>
      </c>
    </row>
    <row r="6408" spans="6:11">
      <c r="F6408" s="429" t="s">
        <v>14464</v>
      </c>
      <c r="G6408" s="430">
        <v>97440</v>
      </c>
      <c r="H6408" s="431" t="s">
        <v>2936</v>
      </c>
      <c r="I6408" s="430" t="s">
        <v>160</v>
      </c>
      <c r="K6408" s="432">
        <v>149.9</v>
      </c>
    </row>
    <row r="6409" spans="6:11">
      <c r="F6409" s="429" t="s">
        <v>14464</v>
      </c>
      <c r="G6409" s="430">
        <v>97442</v>
      </c>
      <c r="H6409" s="431" t="s">
        <v>2937</v>
      </c>
      <c r="I6409" s="430" t="s">
        <v>160</v>
      </c>
      <c r="K6409" s="432">
        <v>165.62</v>
      </c>
    </row>
    <row r="6410" spans="6:11">
      <c r="F6410" s="429" t="s">
        <v>14464</v>
      </c>
      <c r="G6410" s="430">
        <v>97552</v>
      </c>
      <c r="H6410" s="431" t="s">
        <v>3018</v>
      </c>
      <c r="I6410" s="430" t="s">
        <v>160</v>
      </c>
      <c r="K6410" s="432">
        <v>48.9</v>
      </c>
    </row>
    <row r="6411" spans="6:11">
      <c r="F6411" s="429" t="s">
        <v>14464</v>
      </c>
      <c r="G6411" s="430">
        <v>97553</v>
      </c>
      <c r="H6411" s="431" t="s">
        <v>3019</v>
      </c>
      <c r="I6411" s="430" t="s">
        <v>160</v>
      </c>
      <c r="K6411" s="432">
        <v>69.7</v>
      </c>
    </row>
    <row r="6412" spans="6:11">
      <c r="F6412" s="429" t="s">
        <v>14464</v>
      </c>
      <c r="G6412" s="430">
        <v>97554</v>
      </c>
      <c r="H6412" s="431" t="s">
        <v>3020</v>
      </c>
      <c r="I6412" s="430" t="s">
        <v>160</v>
      </c>
      <c r="K6412" s="432">
        <v>119.67</v>
      </c>
    </row>
    <row r="6413" spans="6:11">
      <c r="F6413" s="429" t="s">
        <v>14464</v>
      </c>
      <c r="G6413" s="430">
        <v>97491</v>
      </c>
      <c r="H6413" s="431" t="s">
        <v>2973</v>
      </c>
      <c r="I6413" s="430" t="s">
        <v>160</v>
      </c>
      <c r="K6413" s="432">
        <v>87.56</v>
      </c>
    </row>
    <row r="6414" spans="6:11">
      <c r="F6414" s="429" t="s">
        <v>14464</v>
      </c>
      <c r="G6414" s="430">
        <v>97529</v>
      </c>
      <c r="H6414" s="431" t="s">
        <v>3001</v>
      </c>
      <c r="I6414" s="430" t="s">
        <v>160</v>
      </c>
      <c r="K6414" s="432">
        <v>82.92</v>
      </c>
    </row>
    <row r="6415" spans="6:11">
      <c r="F6415" s="429" t="s">
        <v>14464</v>
      </c>
      <c r="G6415" s="430">
        <v>97492</v>
      </c>
      <c r="H6415" s="431" t="s">
        <v>2974</v>
      </c>
      <c r="I6415" s="430" t="s">
        <v>160</v>
      </c>
      <c r="K6415" s="432">
        <v>129.16999999999999</v>
      </c>
    </row>
    <row r="6416" spans="6:11">
      <c r="F6416" s="429" t="s">
        <v>14464</v>
      </c>
      <c r="G6416" s="430">
        <v>97530</v>
      </c>
      <c r="H6416" s="431" t="s">
        <v>3002</v>
      </c>
      <c r="I6416" s="430" t="s">
        <v>160</v>
      </c>
      <c r="K6416" s="432">
        <v>120.86</v>
      </c>
    </row>
    <row r="6417" spans="6:11">
      <c r="F6417" s="429" t="s">
        <v>14464</v>
      </c>
      <c r="G6417" s="430">
        <v>97493</v>
      </c>
      <c r="H6417" s="431" t="s">
        <v>2975</v>
      </c>
      <c r="I6417" s="430" t="s">
        <v>160</v>
      </c>
      <c r="K6417" s="432">
        <v>166.78</v>
      </c>
    </row>
    <row r="6418" spans="6:11">
      <c r="F6418" s="429" t="s">
        <v>14464</v>
      </c>
      <c r="G6418" s="430">
        <v>97531</v>
      </c>
      <c r="H6418" s="431" t="s">
        <v>3003</v>
      </c>
      <c r="I6418" s="430" t="s">
        <v>160</v>
      </c>
      <c r="K6418" s="432">
        <v>154.38999999999999</v>
      </c>
    </row>
    <row r="6419" spans="6:11">
      <c r="F6419" s="429" t="s">
        <v>14464</v>
      </c>
      <c r="G6419" s="430">
        <v>97458</v>
      </c>
      <c r="H6419" s="431" t="s">
        <v>2949</v>
      </c>
      <c r="I6419" s="430" t="s">
        <v>160</v>
      </c>
      <c r="K6419" s="432">
        <v>289.79000000000002</v>
      </c>
    </row>
    <row r="6420" spans="6:11">
      <c r="F6420" s="429" t="s">
        <v>14464</v>
      </c>
      <c r="G6420" s="430">
        <v>97494</v>
      </c>
      <c r="H6420" s="431" t="s">
        <v>2976</v>
      </c>
      <c r="I6420" s="430" t="s">
        <v>160</v>
      </c>
      <c r="K6420" s="432">
        <v>260.60000000000002</v>
      </c>
    </row>
    <row r="6421" spans="6:11">
      <c r="F6421" s="429" t="s">
        <v>14464</v>
      </c>
      <c r="G6421" s="430">
        <v>97532</v>
      </c>
      <c r="H6421" s="431" t="s">
        <v>3004</v>
      </c>
      <c r="I6421" s="430" t="s">
        <v>160</v>
      </c>
      <c r="K6421" s="432">
        <v>243.15</v>
      </c>
    </row>
    <row r="6422" spans="6:11">
      <c r="F6422" s="429" t="s">
        <v>14464</v>
      </c>
      <c r="G6422" s="430">
        <v>97459</v>
      </c>
      <c r="H6422" s="431" t="s">
        <v>2950</v>
      </c>
      <c r="I6422" s="430" t="s">
        <v>160</v>
      </c>
      <c r="K6422" s="432">
        <v>505.63</v>
      </c>
    </row>
    <row r="6423" spans="6:11">
      <c r="F6423" s="429" t="s">
        <v>14464</v>
      </c>
      <c r="G6423" s="430">
        <v>97495</v>
      </c>
      <c r="H6423" s="431" t="s">
        <v>2977</v>
      </c>
      <c r="I6423" s="430" t="s">
        <v>160</v>
      </c>
      <c r="K6423" s="432">
        <v>481.41</v>
      </c>
    </row>
    <row r="6424" spans="6:11">
      <c r="F6424" s="429" t="s">
        <v>14464</v>
      </c>
      <c r="G6424" s="430">
        <v>97533</v>
      </c>
      <c r="H6424" s="431" t="s">
        <v>3005</v>
      </c>
      <c r="I6424" s="430" t="s">
        <v>160</v>
      </c>
      <c r="K6424" s="432">
        <v>459.96</v>
      </c>
    </row>
    <row r="6425" spans="6:11">
      <c r="F6425" s="429" t="s">
        <v>14464</v>
      </c>
      <c r="G6425" s="430">
        <v>97460</v>
      </c>
      <c r="H6425" s="431" t="s">
        <v>2951</v>
      </c>
      <c r="I6425" s="430" t="s">
        <v>160</v>
      </c>
      <c r="K6425" s="432">
        <v>784.03</v>
      </c>
    </row>
    <row r="6426" spans="6:11">
      <c r="F6426" s="429" t="s">
        <v>14464</v>
      </c>
      <c r="G6426" s="430">
        <v>97496</v>
      </c>
      <c r="H6426" s="431" t="s">
        <v>2978</v>
      </c>
      <c r="I6426" s="430" t="s">
        <v>160</v>
      </c>
      <c r="K6426" s="432">
        <v>764.8</v>
      </c>
    </row>
    <row r="6427" spans="6:11">
      <c r="F6427" s="429" t="s">
        <v>14464</v>
      </c>
      <c r="G6427" s="430">
        <v>97534</v>
      </c>
      <c r="H6427" s="431" t="s">
        <v>3006</v>
      </c>
      <c r="I6427" s="430" t="s">
        <v>160</v>
      </c>
      <c r="K6427" s="432">
        <v>731.93</v>
      </c>
    </row>
    <row r="6428" spans="6:11">
      <c r="F6428" s="429" t="s">
        <v>14464</v>
      </c>
      <c r="G6428" s="430">
        <v>101926</v>
      </c>
      <c r="H6428" s="431" t="s">
        <v>2300</v>
      </c>
      <c r="I6428" s="430" t="s">
        <v>160</v>
      </c>
      <c r="K6428" s="432">
        <v>398.64</v>
      </c>
    </row>
    <row r="6429" spans="6:11">
      <c r="F6429" s="429" t="s">
        <v>14464</v>
      </c>
      <c r="G6429" s="430">
        <v>101935</v>
      </c>
      <c r="H6429" s="431" t="s">
        <v>2309</v>
      </c>
      <c r="I6429" s="430" t="s">
        <v>160</v>
      </c>
      <c r="K6429" s="432">
        <v>408.77</v>
      </c>
    </row>
    <row r="6430" spans="6:11">
      <c r="F6430" s="429" t="s">
        <v>14464</v>
      </c>
      <c r="G6430" s="430">
        <v>92704</v>
      </c>
      <c r="H6430" s="431" t="s">
        <v>2719</v>
      </c>
      <c r="I6430" s="430" t="s">
        <v>160</v>
      </c>
      <c r="K6430" s="432">
        <v>25.13</v>
      </c>
    </row>
    <row r="6431" spans="6:11">
      <c r="F6431" s="429" t="s">
        <v>14464</v>
      </c>
      <c r="G6431" s="430">
        <v>92705</v>
      </c>
      <c r="H6431" s="431" t="s">
        <v>2720</v>
      </c>
      <c r="I6431" s="430" t="s">
        <v>160</v>
      </c>
      <c r="K6431" s="432">
        <v>40.17</v>
      </c>
    </row>
    <row r="6432" spans="6:11">
      <c r="F6432" s="429" t="s">
        <v>14464</v>
      </c>
      <c r="G6432" s="430">
        <v>92706</v>
      </c>
      <c r="H6432" s="431" t="s">
        <v>2721</v>
      </c>
      <c r="I6432" s="430" t="s">
        <v>160</v>
      </c>
      <c r="K6432" s="432">
        <v>65.03</v>
      </c>
    </row>
    <row r="6433" spans="6:11">
      <c r="F6433" s="429" t="s">
        <v>14464</v>
      </c>
      <c r="G6433" s="430">
        <v>92637</v>
      </c>
      <c r="H6433" s="431" t="s">
        <v>2671</v>
      </c>
      <c r="I6433" s="430" t="s">
        <v>160</v>
      </c>
      <c r="K6433" s="432">
        <v>65.69</v>
      </c>
    </row>
    <row r="6434" spans="6:11">
      <c r="F6434" s="429" t="s">
        <v>14464</v>
      </c>
      <c r="G6434" s="430">
        <v>92681</v>
      </c>
      <c r="H6434" s="431" t="s">
        <v>2701</v>
      </c>
      <c r="I6434" s="430" t="s">
        <v>160</v>
      </c>
      <c r="K6434" s="432">
        <v>49.12</v>
      </c>
    </row>
    <row r="6435" spans="6:11">
      <c r="F6435" s="429" t="s">
        <v>14464</v>
      </c>
      <c r="G6435" s="430">
        <v>92638</v>
      </c>
      <c r="H6435" s="431" t="s">
        <v>2672</v>
      </c>
      <c r="I6435" s="430" t="s">
        <v>160</v>
      </c>
      <c r="K6435" s="432">
        <v>81.459999999999994</v>
      </c>
    </row>
    <row r="6436" spans="6:11">
      <c r="F6436" s="429" t="s">
        <v>14464</v>
      </c>
      <c r="G6436" s="430">
        <v>92682</v>
      </c>
      <c r="H6436" s="431" t="s">
        <v>2702</v>
      </c>
      <c r="I6436" s="430" t="s">
        <v>160</v>
      </c>
      <c r="K6436" s="432">
        <v>62.62</v>
      </c>
    </row>
    <row r="6437" spans="6:11">
      <c r="F6437" s="429" t="s">
        <v>14464</v>
      </c>
      <c r="G6437" s="430">
        <v>92639</v>
      </c>
      <c r="H6437" s="431" t="s">
        <v>2673</v>
      </c>
      <c r="I6437" s="430" t="s">
        <v>160</v>
      </c>
      <c r="K6437" s="432">
        <v>95.02</v>
      </c>
    </row>
    <row r="6438" spans="6:11">
      <c r="F6438" s="429" t="s">
        <v>14464</v>
      </c>
      <c r="G6438" s="430">
        <v>92683</v>
      </c>
      <c r="H6438" s="431" t="s">
        <v>2703</v>
      </c>
      <c r="I6438" s="430" t="s">
        <v>160</v>
      </c>
      <c r="K6438" s="432">
        <v>73.64</v>
      </c>
    </row>
    <row r="6439" spans="6:11">
      <c r="F6439" s="429" t="s">
        <v>14464</v>
      </c>
      <c r="G6439" s="430">
        <v>92640</v>
      </c>
      <c r="H6439" s="431" t="s">
        <v>2674</v>
      </c>
      <c r="I6439" s="430" t="s">
        <v>160</v>
      </c>
      <c r="K6439" s="432">
        <v>126</v>
      </c>
    </row>
    <row r="6440" spans="6:11">
      <c r="F6440" s="429" t="s">
        <v>14464</v>
      </c>
      <c r="G6440" s="430">
        <v>92684</v>
      </c>
      <c r="H6440" s="431" t="s">
        <v>2704</v>
      </c>
      <c r="I6440" s="430" t="s">
        <v>160</v>
      </c>
      <c r="K6440" s="432">
        <v>101.39</v>
      </c>
    </row>
    <row r="6441" spans="6:11">
      <c r="F6441" s="429" t="s">
        <v>14464</v>
      </c>
      <c r="G6441" s="430">
        <v>92642</v>
      </c>
      <c r="H6441" s="431" t="s">
        <v>2675</v>
      </c>
      <c r="I6441" s="430" t="s">
        <v>160</v>
      </c>
      <c r="K6441" s="432">
        <v>196.35</v>
      </c>
    </row>
    <row r="6442" spans="6:11">
      <c r="F6442" s="429" t="s">
        <v>14464</v>
      </c>
      <c r="G6442" s="430">
        <v>92685</v>
      </c>
      <c r="H6442" s="431" t="s">
        <v>2705</v>
      </c>
      <c r="I6442" s="430" t="s">
        <v>160</v>
      </c>
      <c r="K6442" s="432">
        <v>166.88</v>
      </c>
    </row>
    <row r="6443" spans="6:11">
      <c r="F6443" s="429" t="s">
        <v>14464</v>
      </c>
      <c r="G6443" s="430">
        <v>92644</v>
      </c>
      <c r="H6443" s="431" t="s">
        <v>2676</v>
      </c>
      <c r="I6443" s="430" t="s">
        <v>160</v>
      </c>
      <c r="K6443" s="432">
        <v>249.14</v>
      </c>
    </row>
    <row r="6444" spans="6:11">
      <c r="F6444" s="429" t="s">
        <v>14464</v>
      </c>
      <c r="G6444" s="430">
        <v>92686</v>
      </c>
      <c r="H6444" s="431" t="s">
        <v>2706</v>
      </c>
      <c r="I6444" s="430" t="s">
        <v>160</v>
      </c>
      <c r="K6444" s="432">
        <v>214.78</v>
      </c>
    </row>
    <row r="6445" spans="6:11">
      <c r="F6445" s="429" t="s">
        <v>14464</v>
      </c>
      <c r="G6445" s="430">
        <v>92356</v>
      </c>
      <c r="H6445" s="431" t="s">
        <v>2644</v>
      </c>
      <c r="I6445" s="430" t="s">
        <v>160</v>
      </c>
      <c r="K6445" s="432">
        <v>126.14</v>
      </c>
    </row>
    <row r="6446" spans="6:11">
      <c r="F6446" s="429" t="s">
        <v>14464</v>
      </c>
      <c r="G6446" s="430">
        <v>92357</v>
      </c>
      <c r="H6446" s="431" t="s">
        <v>2645</v>
      </c>
      <c r="I6446" s="430" t="s">
        <v>160</v>
      </c>
      <c r="K6446" s="432">
        <v>193.38</v>
      </c>
    </row>
    <row r="6447" spans="6:11">
      <c r="F6447" s="429" t="s">
        <v>14464</v>
      </c>
      <c r="G6447" s="430">
        <v>92358</v>
      </c>
      <c r="H6447" s="431" t="s">
        <v>2646</v>
      </c>
      <c r="I6447" s="430" t="s">
        <v>160</v>
      </c>
      <c r="K6447" s="432">
        <v>243.02</v>
      </c>
    </row>
    <row r="6448" spans="6:11">
      <c r="F6448" s="429" t="s">
        <v>14464</v>
      </c>
      <c r="G6448" s="430">
        <v>101919</v>
      </c>
      <c r="H6448" s="431" t="s">
        <v>2293</v>
      </c>
      <c r="I6448" s="430" t="s">
        <v>160</v>
      </c>
      <c r="K6448" s="432">
        <v>419.43</v>
      </c>
    </row>
    <row r="6449" spans="6:11">
      <c r="F6449" s="429" t="s">
        <v>14464</v>
      </c>
      <c r="G6449" s="430">
        <v>101928</v>
      </c>
      <c r="H6449" s="431" t="s">
        <v>2302</v>
      </c>
      <c r="I6449" s="430" t="s">
        <v>160</v>
      </c>
      <c r="K6449" s="432">
        <v>424.49</v>
      </c>
    </row>
    <row r="6450" spans="6:11">
      <c r="F6450" s="429" t="s">
        <v>14464</v>
      </c>
      <c r="G6450" s="430">
        <v>92904</v>
      </c>
      <c r="H6450" s="431" t="s">
        <v>2737</v>
      </c>
      <c r="I6450" s="430" t="s">
        <v>160</v>
      </c>
      <c r="K6450" s="432">
        <v>32.979999999999997</v>
      </c>
    </row>
    <row r="6451" spans="6:11">
      <c r="F6451" s="429" t="s">
        <v>14464</v>
      </c>
      <c r="G6451" s="430">
        <v>92905</v>
      </c>
      <c r="H6451" s="431" t="s">
        <v>2738</v>
      </c>
      <c r="I6451" s="430" t="s">
        <v>160</v>
      </c>
      <c r="K6451" s="432">
        <v>46.68</v>
      </c>
    </row>
    <row r="6452" spans="6:11">
      <c r="F6452" s="429" t="s">
        <v>14464</v>
      </c>
      <c r="G6452" s="430">
        <v>92906</v>
      </c>
      <c r="H6452" s="431" t="s">
        <v>2739</v>
      </c>
      <c r="I6452" s="430" t="s">
        <v>160</v>
      </c>
      <c r="K6452" s="432">
        <v>55.93</v>
      </c>
    </row>
    <row r="6453" spans="6:11">
      <c r="F6453" s="429" t="s">
        <v>14464</v>
      </c>
      <c r="G6453" s="430">
        <v>92898</v>
      </c>
      <c r="H6453" s="431" t="s">
        <v>2731</v>
      </c>
      <c r="I6453" s="430" t="s">
        <v>160</v>
      </c>
      <c r="K6453" s="432">
        <v>48.02</v>
      </c>
    </row>
    <row r="6454" spans="6:11">
      <c r="F6454" s="429" t="s">
        <v>14464</v>
      </c>
      <c r="G6454" s="430">
        <v>92899</v>
      </c>
      <c r="H6454" s="431" t="s">
        <v>2732</v>
      </c>
      <c r="I6454" s="430" t="s">
        <v>160</v>
      </c>
      <c r="K6454" s="432">
        <v>72.180000000000007</v>
      </c>
    </row>
    <row r="6455" spans="6:11">
      <c r="F6455" s="429" t="s">
        <v>14464</v>
      </c>
      <c r="G6455" s="430">
        <v>92900</v>
      </c>
      <c r="H6455" s="431" t="s">
        <v>2733</v>
      </c>
      <c r="I6455" s="430" t="s">
        <v>160</v>
      </c>
      <c r="K6455" s="432">
        <v>87.25</v>
      </c>
    </row>
    <row r="6456" spans="6:11">
      <c r="F6456" s="429" t="s">
        <v>14464</v>
      </c>
      <c r="G6456" s="430">
        <v>92901</v>
      </c>
      <c r="H6456" s="431" t="s">
        <v>2734</v>
      </c>
      <c r="I6456" s="430" t="s">
        <v>160</v>
      </c>
      <c r="K6456" s="432">
        <v>122.39</v>
      </c>
    </row>
    <row r="6457" spans="6:11">
      <c r="F6457" s="429" t="s">
        <v>14464</v>
      </c>
      <c r="G6457" s="430">
        <v>92902</v>
      </c>
      <c r="H6457" s="431" t="s">
        <v>2735</v>
      </c>
      <c r="I6457" s="430" t="s">
        <v>160</v>
      </c>
      <c r="K6457" s="432">
        <v>193.54</v>
      </c>
    </row>
    <row r="6458" spans="6:11">
      <c r="F6458" s="429" t="s">
        <v>14464</v>
      </c>
      <c r="G6458" s="430">
        <v>92903</v>
      </c>
      <c r="H6458" s="431" t="s">
        <v>2736</v>
      </c>
      <c r="I6458" s="430" t="s">
        <v>160</v>
      </c>
      <c r="K6458" s="432">
        <v>291.70999999999998</v>
      </c>
    </row>
    <row r="6459" spans="6:11">
      <c r="F6459" s="429" t="s">
        <v>14464</v>
      </c>
      <c r="G6459" s="430">
        <v>92892</v>
      </c>
      <c r="H6459" s="431" t="s">
        <v>2725</v>
      </c>
      <c r="I6459" s="430" t="s">
        <v>160</v>
      </c>
      <c r="K6459" s="432">
        <v>56.29</v>
      </c>
    </row>
    <row r="6460" spans="6:11">
      <c r="F6460" s="429" t="s">
        <v>14464</v>
      </c>
      <c r="G6460" s="430">
        <v>92893</v>
      </c>
      <c r="H6460" s="431" t="s">
        <v>2726</v>
      </c>
      <c r="I6460" s="430" t="s">
        <v>160</v>
      </c>
      <c r="K6460" s="432">
        <v>81.569999999999993</v>
      </c>
    </row>
    <row r="6461" spans="6:11">
      <c r="F6461" s="429" t="s">
        <v>14464</v>
      </c>
      <c r="G6461" s="430">
        <v>92894</v>
      </c>
      <c r="H6461" s="431" t="s">
        <v>2727</v>
      </c>
      <c r="I6461" s="430" t="s">
        <v>160</v>
      </c>
      <c r="K6461" s="432">
        <v>97.96</v>
      </c>
    </row>
    <row r="6462" spans="6:11">
      <c r="F6462" s="429" t="s">
        <v>14464</v>
      </c>
      <c r="G6462" s="430">
        <v>92889</v>
      </c>
      <c r="H6462" s="431" t="s">
        <v>2722</v>
      </c>
      <c r="I6462" s="430" t="s">
        <v>160</v>
      </c>
      <c r="K6462" s="432">
        <v>134.76</v>
      </c>
    </row>
    <row r="6463" spans="6:11">
      <c r="F6463" s="429" t="s">
        <v>14464</v>
      </c>
      <c r="G6463" s="430">
        <v>92895</v>
      </c>
      <c r="H6463" s="431" t="s">
        <v>2728</v>
      </c>
      <c r="I6463" s="430" t="s">
        <v>160</v>
      </c>
      <c r="K6463" s="432">
        <v>134.72</v>
      </c>
    </row>
    <row r="6464" spans="6:11">
      <c r="F6464" s="429" t="s">
        <v>14464</v>
      </c>
      <c r="G6464" s="430">
        <v>92890</v>
      </c>
      <c r="H6464" s="431" t="s">
        <v>2723</v>
      </c>
      <c r="I6464" s="430" t="s">
        <v>160</v>
      </c>
      <c r="K6464" s="432">
        <v>206.83</v>
      </c>
    </row>
    <row r="6465" spans="6:11">
      <c r="F6465" s="429" t="s">
        <v>14464</v>
      </c>
      <c r="G6465" s="430">
        <v>92896</v>
      </c>
      <c r="H6465" s="431" t="s">
        <v>2729</v>
      </c>
      <c r="I6465" s="430" t="s">
        <v>160</v>
      </c>
      <c r="K6465" s="432">
        <v>208.32</v>
      </c>
    </row>
    <row r="6466" spans="6:11">
      <c r="F6466" s="429" t="s">
        <v>14464</v>
      </c>
      <c r="G6466" s="430">
        <v>92891</v>
      </c>
      <c r="H6466" s="431" t="s">
        <v>2724</v>
      </c>
      <c r="I6466" s="430" t="s">
        <v>160</v>
      </c>
      <c r="K6466" s="432">
        <v>305.83</v>
      </c>
    </row>
    <row r="6467" spans="6:11">
      <c r="F6467" s="429" t="s">
        <v>14464</v>
      </c>
      <c r="G6467" s="430">
        <v>92897</v>
      </c>
      <c r="H6467" s="431" t="s">
        <v>2730</v>
      </c>
      <c r="I6467" s="430" t="s">
        <v>160</v>
      </c>
      <c r="K6467" s="432">
        <v>308.89</v>
      </c>
    </row>
    <row r="6468" spans="6:11">
      <c r="F6468" s="429" t="s">
        <v>14464</v>
      </c>
      <c r="G6468" s="430">
        <v>100822</v>
      </c>
      <c r="H6468" s="431" t="s">
        <v>14389</v>
      </c>
      <c r="I6468" s="430" t="s">
        <v>160</v>
      </c>
      <c r="K6468" s="432">
        <v>0</v>
      </c>
    </row>
    <row r="6469" spans="6:11">
      <c r="F6469" s="429" t="s">
        <v>14464</v>
      </c>
      <c r="G6469" s="430">
        <v>100823</v>
      </c>
      <c r="H6469" s="431" t="s">
        <v>14390</v>
      </c>
      <c r="I6469" s="430" t="s">
        <v>160</v>
      </c>
      <c r="K6469" s="432">
        <v>0</v>
      </c>
    </row>
    <row r="6470" spans="6:11">
      <c r="F6470" s="429" t="s">
        <v>14464</v>
      </c>
      <c r="G6470" s="430">
        <v>100824</v>
      </c>
      <c r="H6470" s="431" t="s">
        <v>14391</v>
      </c>
      <c r="I6470" s="430" t="s">
        <v>160</v>
      </c>
      <c r="K6470" s="432">
        <v>0</v>
      </c>
    </row>
    <row r="6471" spans="6:11">
      <c r="F6471" s="429" t="s">
        <v>14464</v>
      </c>
      <c r="G6471" s="430">
        <v>100825</v>
      </c>
      <c r="H6471" s="431" t="s">
        <v>14392</v>
      </c>
      <c r="I6471" s="430" t="s">
        <v>160</v>
      </c>
      <c r="K6471" s="432">
        <v>0</v>
      </c>
    </row>
    <row r="6472" spans="6:11">
      <c r="F6472" s="429" t="s">
        <v>14464</v>
      </c>
      <c r="G6472" s="430">
        <v>100818</v>
      </c>
      <c r="H6472" s="431" t="s">
        <v>14393</v>
      </c>
      <c r="I6472" s="430" t="s">
        <v>160</v>
      </c>
      <c r="K6472" s="432">
        <v>0</v>
      </c>
    </row>
    <row r="6473" spans="6:11">
      <c r="F6473" s="429" t="s">
        <v>14464</v>
      </c>
      <c r="G6473" s="430">
        <v>100819</v>
      </c>
      <c r="H6473" s="431" t="s">
        <v>14394</v>
      </c>
      <c r="I6473" s="430" t="s">
        <v>160</v>
      </c>
      <c r="K6473" s="432">
        <v>0</v>
      </c>
    </row>
    <row r="6474" spans="6:11">
      <c r="F6474" s="429" t="s">
        <v>14464</v>
      </c>
      <c r="G6474" s="430">
        <v>100820</v>
      </c>
      <c r="H6474" s="431" t="s">
        <v>14395</v>
      </c>
      <c r="I6474" s="430" t="s">
        <v>160</v>
      </c>
      <c r="K6474" s="432">
        <v>0</v>
      </c>
    </row>
    <row r="6475" spans="6:11">
      <c r="F6475" s="429" t="s">
        <v>14464</v>
      </c>
      <c r="G6475" s="430">
        <v>100821</v>
      </c>
      <c r="H6475" s="431" t="s">
        <v>14396</v>
      </c>
      <c r="I6475" s="430" t="s">
        <v>160</v>
      </c>
      <c r="K6475" s="432">
        <v>0</v>
      </c>
    </row>
    <row r="6476" spans="6:11">
      <c r="F6476" s="429" t="s">
        <v>14464</v>
      </c>
      <c r="G6476" s="430">
        <v>100846</v>
      </c>
      <c r="H6476" s="431" t="s">
        <v>14397</v>
      </c>
      <c r="I6476" s="430" t="s">
        <v>160</v>
      </c>
      <c r="K6476" s="432">
        <v>0</v>
      </c>
    </row>
    <row r="6477" spans="6:11">
      <c r="F6477" s="429" t="s">
        <v>14464</v>
      </c>
      <c r="G6477" s="430">
        <v>100834</v>
      </c>
      <c r="H6477" s="431" t="s">
        <v>14398</v>
      </c>
      <c r="I6477" s="430" t="s">
        <v>160</v>
      </c>
      <c r="K6477" s="432">
        <v>0</v>
      </c>
    </row>
    <row r="6478" spans="6:11">
      <c r="F6478" s="429" t="s">
        <v>14464</v>
      </c>
      <c r="G6478" s="430">
        <v>100835</v>
      </c>
      <c r="H6478" s="431" t="s">
        <v>14399</v>
      </c>
      <c r="I6478" s="430" t="s">
        <v>160</v>
      </c>
      <c r="K6478" s="432">
        <v>0</v>
      </c>
    </row>
    <row r="6479" spans="6:11">
      <c r="F6479" s="429" t="s">
        <v>14464</v>
      </c>
      <c r="G6479" s="430">
        <v>100836</v>
      </c>
      <c r="H6479" s="431" t="s">
        <v>14400</v>
      </c>
      <c r="I6479" s="430" t="s">
        <v>160</v>
      </c>
      <c r="K6479" s="432">
        <v>0</v>
      </c>
    </row>
    <row r="6480" spans="6:11">
      <c r="F6480" s="429" t="s">
        <v>14464</v>
      </c>
      <c r="G6480" s="430">
        <v>100837</v>
      </c>
      <c r="H6480" s="431" t="s">
        <v>14401</v>
      </c>
      <c r="I6480" s="430" t="s">
        <v>160</v>
      </c>
      <c r="K6480" s="432">
        <v>0</v>
      </c>
    </row>
    <row r="6481" spans="6:11">
      <c r="F6481" s="429" t="s">
        <v>14464</v>
      </c>
      <c r="G6481" s="430">
        <v>100826</v>
      </c>
      <c r="H6481" s="431" t="s">
        <v>14402</v>
      </c>
      <c r="I6481" s="430" t="s">
        <v>160</v>
      </c>
      <c r="K6481" s="432">
        <v>0</v>
      </c>
    </row>
    <row r="6482" spans="6:11">
      <c r="F6482" s="429" t="s">
        <v>14464</v>
      </c>
      <c r="G6482" s="430">
        <v>100827</v>
      </c>
      <c r="H6482" s="431" t="s">
        <v>14403</v>
      </c>
      <c r="I6482" s="430" t="s">
        <v>160</v>
      </c>
      <c r="K6482" s="432">
        <v>0</v>
      </c>
    </row>
    <row r="6483" spans="6:11">
      <c r="F6483" s="429" t="s">
        <v>14464</v>
      </c>
      <c r="G6483" s="430">
        <v>100828</v>
      </c>
      <c r="H6483" s="431" t="s">
        <v>14404</v>
      </c>
      <c r="I6483" s="430" t="s">
        <v>160</v>
      </c>
      <c r="K6483" s="432">
        <v>0</v>
      </c>
    </row>
    <row r="6484" spans="6:11">
      <c r="F6484" s="429" t="s">
        <v>14464</v>
      </c>
      <c r="G6484" s="430">
        <v>100829</v>
      </c>
      <c r="H6484" s="431" t="s">
        <v>14405</v>
      </c>
      <c r="I6484" s="430" t="s">
        <v>160</v>
      </c>
      <c r="K6484" s="432">
        <v>0</v>
      </c>
    </row>
    <row r="6485" spans="6:11">
      <c r="F6485" s="429" t="s">
        <v>14464</v>
      </c>
      <c r="G6485" s="430">
        <v>100830</v>
      </c>
      <c r="H6485" s="431" t="s">
        <v>14406</v>
      </c>
      <c r="I6485" s="430" t="s">
        <v>160</v>
      </c>
      <c r="K6485" s="432">
        <v>0</v>
      </c>
    </row>
    <row r="6486" spans="6:11">
      <c r="F6486" s="429" t="s">
        <v>14464</v>
      </c>
      <c r="G6486" s="430">
        <v>100831</v>
      </c>
      <c r="H6486" s="431" t="s">
        <v>14407</v>
      </c>
      <c r="I6486" s="430" t="s">
        <v>160</v>
      </c>
      <c r="K6486" s="432">
        <v>0</v>
      </c>
    </row>
    <row r="6487" spans="6:11">
      <c r="F6487" s="429" t="s">
        <v>14464</v>
      </c>
      <c r="G6487" s="430">
        <v>100832</v>
      </c>
      <c r="H6487" s="431" t="s">
        <v>14408</v>
      </c>
      <c r="I6487" s="430" t="s">
        <v>160</v>
      </c>
      <c r="K6487" s="432">
        <v>0</v>
      </c>
    </row>
    <row r="6488" spans="6:11">
      <c r="F6488" s="429" t="s">
        <v>14464</v>
      </c>
      <c r="G6488" s="430">
        <v>100833</v>
      </c>
      <c r="H6488" s="431" t="s">
        <v>14409</v>
      </c>
      <c r="I6488" s="430" t="s">
        <v>160</v>
      </c>
      <c r="K6488" s="432">
        <v>0</v>
      </c>
    </row>
    <row r="6489" spans="6:11">
      <c r="F6489" s="429" t="s">
        <v>14464</v>
      </c>
      <c r="G6489" s="430">
        <v>100790</v>
      </c>
      <c r="H6489" s="431" t="s">
        <v>14410</v>
      </c>
      <c r="I6489" s="430" t="s">
        <v>160</v>
      </c>
      <c r="K6489" s="432">
        <v>0</v>
      </c>
    </row>
    <row r="6490" spans="6:11">
      <c r="F6490" s="429" t="s">
        <v>14464</v>
      </c>
      <c r="G6490" s="430">
        <v>100789</v>
      </c>
      <c r="H6490" s="431" t="s">
        <v>14411</v>
      </c>
      <c r="I6490" s="430" t="s">
        <v>160</v>
      </c>
      <c r="K6490" s="432">
        <v>0</v>
      </c>
    </row>
    <row r="6491" spans="6:11">
      <c r="F6491" s="429" t="s">
        <v>14464</v>
      </c>
      <c r="G6491" s="430">
        <v>100788</v>
      </c>
      <c r="H6491" s="431" t="s">
        <v>2275</v>
      </c>
      <c r="I6491" s="430" t="s">
        <v>160</v>
      </c>
      <c r="K6491" s="432">
        <v>714.05</v>
      </c>
    </row>
    <row r="6492" spans="6:11">
      <c r="F6492" s="429" t="s">
        <v>14464</v>
      </c>
      <c r="G6492" s="430">
        <v>100811</v>
      </c>
      <c r="H6492" s="431" t="s">
        <v>14412</v>
      </c>
      <c r="I6492" s="430" t="s">
        <v>160</v>
      </c>
      <c r="K6492" s="432">
        <v>0</v>
      </c>
    </row>
    <row r="6493" spans="6:11">
      <c r="F6493" s="429" t="s">
        <v>14464</v>
      </c>
      <c r="G6493" s="430">
        <v>100812</v>
      </c>
      <c r="H6493" s="431" t="s">
        <v>14413</v>
      </c>
      <c r="I6493" s="430" t="s">
        <v>160</v>
      </c>
      <c r="K6493" s="432">
        <v>0</v>
      </c>
    </row>
    <row r="6494" spans="6:11">
      <c r="F6494" s="429" t="s">
        <v>14464</v>
      </c>
      <c r="G6494" s="430">
        <v>100813</v>
      </c>
      <c r="H6494" s="431" t="s">
        <v>14414</v>
      </c>
      <c r="I6494" s="430" t="s">
        <v>160</v>
      </c>
      <c r="K6494" s="432">
        <v>0</v>
      </c>
    </row>
    <row r="6495" spans="6:11">
      <c r="F6495" s="429" t="s">
        <v>14464</v>
      </c>
      <c r="G6495" s="430">
        <v>100814</v>
      </c>
      <c r="H6495" s="431" t="s">
        <v>14415</v>
      </c>
      <c r="I6495" s="430" t="s">
        <v>160</v>
      </c>
      <c r="K6495" s="432">
        <v>0</v>
      </c>
    </row>
    <row r="6496" spans="6:11">
      <c r="F6496" s="429" t="s">
        <v>14464</v>
      </c>
      <c r="G6496" s="430">
        <v>100815</v>
      </c>
      <c r="H6496" s="431" t="s">
        <v>14416</v>
      </c>
      <c r="I6496" s="430" t="s">
        <v>160</v>
      </c>
      <c r="K6496" s="432">
        <v>0</v>
      </c>
    </row>
    <row r="6497" spans="6:11">
      <c r="F6497" s="429" t="s">
        <v>14464</v>
      </c>
      <c r="G6497" s="430">
        <v>100816</v>
      </c>
      <c r="H6497" s="431" t="s">
        <v>14417</v>
      </c>
      <c r="I6497" s="430" t="s">
        <v>160</v>
      </c>
      <c r="K6497" s="432">
        <v>0</v>
      </c>
    </row>
    <row r="6498" spans="6:11">
      <c r="F6498" s="429" t="s">
        <v>14464</v>
      </c>
      <c r="G6498" s="430">
        <v>100817</v>
      </c>
      <c r="H6498" s="431" t="s">
        <v>14418</v>
      </c>
      <c r="I6498" s="430" t="s">
        <v>160</v>
      </c>
      <c r="K6498" s="432">
        <v>0</v>
      </c>
    </row>
    <row r="6499" spans="6:11">
      <c r="F6499" s="429" t="s">
        <v>14464</v>
      </c>
      <c r="G6499" s="430">
        <v>100795</v>
      </c>
      <c r="H6499" s="431" t="s">
        <v>14419</v>
      </c>
      <c r="I6499" s="430" t="s">
        <v>146</v>
      </c>
      <c r="K6499" s="432">
        <v>0</v>
      </c>
    </row>
    <row r="6500" spans="6:11">
      <c r="F6500" s="429" t="s">
        <v>14464</v>
      </c>
      <c r="G6500" s="430">
        <v>100842</v>
      </c>
      <c r="H6500" s="431" t="s">
        <v>14420</v>
      </c>
      <c r="I6500" s="430" t="s">
        <v>146</v>
      </c>
      <c r="K6500" s="432">
        <v>0</v>
      </c>
    </row>
    <row r="6501" spans="6:11">
      <c r="F6501" s="429" t="s">
        <v>14464</v>
      </c>
      <c r="G6501" s="430">
        <v>100796</v>
      </c>
      <c r="H6501" s="431" t="s">
        <v>14421</v>
      </c>
      <c r="I6501" s="430" t="s">
        <v>146</v>
      </c>
      <c r="K6501" s="432">
        <v>0</v>
      </c>
    </row>
    <row r="6502" spans="6:11">
      <c r="F6502" s="429" t="s">
        <v>14464</v>
      </c>
      <c r="G6502" s="430">
        <v>100843</v>
      </c>
      <c r="H6502" s="431" t="s">
        <v>14422</v>
      </c>
      <c r="I6502" s="430" t="s">
        <v>146</v>
      </c>
      <c r="K6502" s="432">
        <v>0</v>
      </c>
    </row>
    <row r="6503" spans="6:11">
      <c r="F6503" s="429" t="s">
        <v>14464</v>
      </c>
      <c r="G6503" s="430">
        <v>100844</v>
      </c>
      <c r="H6503" s="431" t="s">
        <v>14423</v>
      </c>
      <c r="I6503" s="430" t="s">
        <v>146</v>
      </c>
      <c r="K6503" s="432">
        <v>0</v>
      </c>
    </row>
    <row r="6504" spans="6:11">
      <c r="F6504" s="429" t="s">
        <v>14464</v>
      </c>
      <c r="G6504" s="430">
        <v>100797</v>
      </c>
      <c r="H6504" s="431" t="s">
        <v>14424</v>
      </c>
      <c r="I6504" s="430" t="s">
        <v>146</v>
      </c>
      <c r="K6504" s="432">
        <v>0</v>
      </c>
    </row>
    <row r="6505" spans="6:11">
      <c r="F6505" s="429" t="s">
        <v>14464</v>
      </c>
      <c r="G6505" s="430">
        <v>100798</v>
      </c>
      <c r="H6505" s="431" t="s">
        <v>14425</v>
      </c>
      <c r="I6505" s="430" t="s">
        <v>146</v>
      </c>
      <c r="K6505" s="432">
        <v>0</v>
      </c>
    </row>
    <row r="6506" spans="6:11">
      <c r="F6506" s="429" t="s">
        <v>14464</v>
      </c>
      <c r="G6506" s="430">
        <v>100845</v>
      </c>
      <c r="H6506" s="431" t="s">
        <v>14426</v>
      </c>
      <c r="I6506" s="430" t="s">
        <v>146</v>
      </c>
      <c r="K6506" s="432">
        <v>0</v>
      </c>
    </row>
    <row r="6507" spans="6:11">
      <c r="F6507" s="429" t="s">
        <v>14464</v>
      </c>
      <c r="G6507" s="430">
        <v>100799</v>
      </c>
      <c r="H6507" s="431" t="s">
        <v>2280</v>
      </c>
      <c r="I6507" s="430" t="s">
        <v>146</v>
      </c>
      <c r="K6507" s="432">
        <v>17.100000000000001</v>
      </c>
    </row>
    <row r="6508" spans="6:11">
      <c r="F6508" s="429" t="s">
        <v>14464</v>
      </c>
      <c r="G6508" s="430">
        <v>100807</v>
      </c>
      <c r="H6508" s="431" t="s">
        <v>2288</v>
      </c>
      <c r="I6508" s="430" t="s">
        <v>146</v>
      </c>
      <c r="K6508" s="432">
        <v>22.13</v>
      </c>
    </row>
    <row r="6509" spans="6:11">
      <c r="F6509" s="429" t="s">
        <v>14464</v>
      </c>
      <c r="G6509" s="430">
        <v>100800</v>
      </c>
      <c r="H6509" s="431" t="s">
        <v>2281</v>
      </c>
      <c r="I6509" s="430" t="s">
        <v>146</v>
      </c>
      <c r="K6509" s="432">
        <v>24.66</v>
      </c>
    </row>
    <row r="6510" spans="6:11">
      <c r="F6510" s="429" t="s">
        <v>14464</v>
      </c>
      <c r="G6510" s="430">
        <v>100808</v>
      </c>
      <c r="H6510" s="431" t="s">
        <v>2289</v>
      </c>
      <c r="I6510" s="430" t="s">
        <v>146</v>
      </c>
      <c r="K6510" s="432">
        <v>30.64</v>
      </c>
    </row>
    <row r="6511" spans="6:11">
      <c r="F6511" s="429" t="s">
        <v>14464</v>
      </c>
      <c r="G6511" s="430">
        <v>100801</v>
      </c>
      <c r="H6511" s="431" t="s">
        <v>2282</v>
      </c>
      <c r="I6511" s="430" t="s">
        <v>146</v>
      </c>
      <c r="K6511" s="432">
        <v>32.479999999999997</v>
      </c>
    </row>
    <row r="6512" spans="6:11">
      <c r="F6512" s="429" t="s">
        <v>14464</v>
      </c>
      <c r="G6512" s="430">
        <v>100809</v>
      </c>
      <c r="H6512" s="431" t="s">
        <v>2290</v>
      </c>
      <c r="I6512" s="430" t="s">
        <v>146</v>
      </c>
      <c r="K6512" s="432">
        <v>39.630000000000003</v>
      </c>
    </row>
    <row r="6513" spans="6:11">
      <c r="F6513" s="429" t="s">
        <v>14464</v>
      </c>
      <c r="G6513" s="430">
        <v>100802</v>
      </c>
      <c r="H6513" s="431" t="s">
        <v>2283</v>
      </c>
      <c r="I6513" s="430" t="s">
        <v>146</v>
      </c>
      <c r="K6513" s="432">
        <v>43.54</v>
      </c>
    </row>
    <row r="6514" spans="6:11">
      <c r="F6514" s="429" t="s">
        <v>14464</v>
      </c>
      <c r="G6514" s="430">
        <v>100810</v>
      </c>
      <c r="H6514" s="431" t="s">
        <v>2291</v>
      </c>
      <c r="I6514" s="430" t="s">
        <v>146</v>
      </c>
      <c r="K6514" s="432">
        <v>52.32</v>
      </c>
    </row>
    <row r="6515" spans="6:11">
      <c r="F6515" s="429" t="s">
        <v>14464</v>
      </c>
      <c r="G6515" s="430">
        <v>100791</v>
      </c>
      <c r="H6515" s="431" t="s">
        <v>2276</v>
      </c>
      <c r="I6515" s="430" t="s">
        <v>146</v>
      </c>
      <c r="K6515" s="432">
        <v>16.66</v>
      </c>
    </row>
    <row r="6516" spans="6:11">
      <c r="F6516" s="429" t="s">
        <v>14464</v>
      </c>
      <c r="G6516" s="430">
        <v>100803</v>
      </c>
      <c r="H6516" s="431" t="s">
        <v>2284</v>
      </c>
      <c r="I6516" s="430" t="s">
        <v>146</v>
      </c>
      <c r="K6516" s="432">
        <v>15.78</v>
      </c>
    </row>
    <row r="6517" spans="6:11">
      <c r="F6517" s="429" t="s">
        <v>14464</v>
      </c>
      <c r="G6517" s="430">
        <v>100792</v>
      </c>
      <c r="H6517" s="431" t="s">
        <v>2277</v>
      </c>
      <c r="I6517" s="430" t="s">
        <v>146</v>
      </c>
      <c r="K6517" s="432">
        <v>24.24</v>
      </c>
    </row>
    <row r="6518" spans="6:11">
      <c r="F6518" s="429" t="s">
        <v>14464</v>
      </c>
      <c r="G6518" s="430">
        <v>100804</v>
      </c>
      <c r="H6518" s="431" t="s">
        <v>2285</v>
      </c>
      <c r="I6518" s="430" t="s">
        <v>146</v>
      </c>
      <c r="K6518" s="432">
        <v>23.19</v>
      </c>
    </row>
    <row r="6519" spans="6:11">
      <c r="F6519" s="429" t="s">
        <v>14464</v>
      </c>
      <c r="G6519" s="430">
        <v>100793</v>
      </c>
      <c r="H6519" s="431" t="s">
        <v>2278</v>
      </c>
      <c r="I6519" s="430" t="s">
        <v>146</v>
      </c>
      <c r="K6519" s="432">
        <v>32.049999999999997</v>
      </c>
    </row>
    <row r="6520" spans="6:11">
      <c r="F6520" s="429" t="s">
        <v>14464</v>
      </c>
      <c r="G6520" s="430">
        <v>100805</v>
      </c>
      <c r="H6520" s="431" t="s">
        <v>2286</v>
      </c>
      <c r="I6520" s="430" t="s">
        <v>146</v>
      </c>
      <c r="K6520" s="432">
        <v>30.79</v>
      </c>
    </row>
    <row r="6521" spans="6:11">
      <c r="F6521" s="429" t="s">
        <v>14464</v>
      </c>
      <c r="G6521" s="430">
        <v>100794</v>
      </c>
      <c r="H6521" s="431" t="s">
        <v>2279</v>
      </c>
      <c r="I6521" s="430" t="s">
        <v>146</v>
      </c>
      <c r="K6521" s="432">
        <v>43.11</v>
      </c>
    </row>
    <row r="6522" spans="6:11">
      <c r="F6522" s="429" t="s">
        <v>14464</v>
      </c>
      <c r="G6522" s="430">
        <v>100806</v>
      </c>
      <c r="H6522" s="431" t="s">
        <v>2287</v>
      </c>
      <c r="I6522" s="430" t="s">
        <v>146</v>
      </c>
      <c r="K6522" s="432">
        <v>41.56</v>
      </c>
    </row>
    <row r="6523" spans="6:11">
      <c r="F6523" s="429" t="s">
        <v>14464</v>
      </c>
      <c r="G6523" s="430">
        <v>100838</v>
      </c>
      <c r="H6523" s="431" t="s">
        <v>14427</v>
      </c>
      <c r="I6523" s="430" t="s">
        <v>160</v>
      </c>
      <c r="K6523" s="432">
        <v>0</v>
      </c>
    </row>
    <row r="6524" spans="6:11">
      <c r="F6524" s="429" t="s">
        <v>14464</v>
      </c>
      <c r="G6524" s="430">
        <v>100839</v>
      </c>
      <c r="H6524" s="431" t="s">
        <v>14428</v>
      </c>
      <c r="I6524" s="430" t="s">
        <v>160</v>
      </c>
      <c r="K6524" s="432">
        <v>0</v>
      </c>
    </row>
    <row r="6525" spans="6:11">
      <c r="F6525" s="429" t="s">
        <v>14464</v>
      </c>
      <c r="G6525" s="430">
        <v>100840</v>
      </c>
      <c r="H6525" s="431" t="s">
        <v>14429</v>
      </c>
      <c r="I6525" s="430" t="s">
        <v>160</v>
      </c>
      <c r="K6525" s="432">
        <v>0</v>
      </c>
    </row>
    <row r="6526" spans="6:11">
      <c r="F6526" s="429" t="s">
        <v>14464</v>
      </c>
      <c r="G6526" s="430">
        <v>100841</v>
      </c>
      <c r="H6526" s="431" t="s">
        <v>14430</v>
      </c>
      <c r="I6526" s="430" t="s">
        <v>160</v>
      </c>
      <c r="K6526" s="432">
        <v>0</v>
      </c>
    </row>
    <row r="6527" spans="6:11">
      <c r="F6527" s="429" t="s">
        <v>14464</v>
      </c>
      <c r="G6527" s="430">
        <v>103283</v>
      </c>
      <c r="H6527" s="431" t="s">
        <v>14432</v>
      </c>
      <c r="I6527" s="430" t="s">
        <v>160</v>
      </c>
      <c r="K6527" s="432">
        <v>0</v>
      </c>
    </row>
    <row r="6528" spans="6:11">
      <c r="F6528" s="429" t="s">
        <v>14464</v>
      </c>
      <c r="G6528" s="430">
        <v>103284</v>
      </c>
      <c r="H6528" s="431" t="s">
        <v>14433</v>
      </c>
      <c r="I6528" s="430" t="s">
        <v>160</v>
      </c>
      <c r="K6528" s="432">
        <v>0</v>
      </c>
    </row>
    <row r="6529" spans="6:11">
      <c r="F6529" s="429" t="s">
        <v>14464</v>
      </c>
      <c r="G6529" s="430">
        <v>103282</v>
      </c>
      <c r="H6529" s="431" t="s">
        <v>14434</v>
      </c>
      <c r="I6529" s="430" t="s">
        <v>160</v>
      </c>
      <c r="K6529" s="432">
        <v>0</v>
      </c>
    </row>
    <row r="6530" spans="6:11">
      <c r="F6530" s="429" t="s">
        <v>14464</v>
      </c>
      <c r="G6530" s="430">
        <v>103279</v>
      </c>
      <c r="H6530" s="431" t="s">
        <v>14435</v>
      </c>
      <c r="I6530" s="430" t="s">
        <v>160</v>
      </c>
      <c r="K6530" s="432">
        <v>0</v>
      </c>
    </row>
    <row r="6531" spans="6:11">
      <c r="F6531" s="429" t="s">
        <v>14464</v>
      </c>
      <c r="G6531" s="430">
        <v>103280</v>
      </c>
      <c r="H6531" s="431" t="s">
        <v>14436</v>
      </c>
      <c r="I6531" s="430" t="s">
        <v>160</v>
      </c>
      <c r="K6531" s="432">
        <v>0</v>
      </c>
    </row>
    <row r="6532" spans="6:11">
      <c r="F6532" s="429" t="s">
        <v>14464</v>
      </c>
      <c r="G6532" s="430">
        <v>103281</v>
      </c>
      <c r="H6532" s="431" t="s">
        <v>14437</v>
      </c>
      <c r="I6532" s="430" t="s">
        <v>160</v>
      </c>
      <c r="K6532" s="432">
        <v>0</v>
      </c>
    </row>
    <row r="6533" spans="6:11">
      <c r="F6533" s="429" t="s">
        <v>14464</v>
      </c>
      <c r="G6533" s="430">
        <v>103247</v>
      </c>
      <c r="H6533" s="431" t="s">
        <v>2157</v>
      </c>
      <c r="I6533" s="430" t="s">
        <v>160</v>
      </c>
      <c r="K6533" s="432">
        <v>2742.16</v>
      </c>
    </row>
    <row r="6534" spans="6:11">
      <c r="F6534" s="429" t="s">
        <v>14464</v>
      </c>
      <c r="G6534" s="430">
        <v>103250</v>
      </c>
      <c r="H6534" s="431" t="s">
        <v>2160</v>
      </c>
      <c r="I6534" s="430" t="s">
        <v>160</v>
      </c>
      <c r="K6534" s="432">
        <v>3996.06</v>
      </c>
    </row>
    <row r="6535" spans="6:11">
      <c r="F6535" s="429" t="s">
        <v>14464</v>
      </c>
      <c r="G6535" s="430">
        <v>103253</v>
      </c>
      <c r="H6535" s="431" t="s">
        <v>2163</v>
      </c>
      <c r="I6535" s="430" t="s">
        <v>160</v>
      </c>
      <c r="K6535" s="432">
        <v>5458.94</v>
      </c>
    </row>
    <row r="6536" spans="6:11">
      <c r="F6536" s="429" t="s">
        <v>14464</v>
      </c>
      <c r="G6536" s="430">
        <v>103244</v>
      </c>
      <c r="H6536" s="431" t="s">
        <v>2154</v>
      </c>
      <c r="I6536" s="430" t="s">
        <v>160</v>
      </c>
      <c r="K6536" s="432">
        <v>2467.37</v>
      </c>
    </row>
    <row r="6537" spans="6:11">
      <c r="F6537" s="429" t="s">
        <v>14464</v>
      </c>
      <c r="G6537" s="430">
        <v>103256</v>
      </c>
      <c r="H6537" s="431" t="s">
        <v>6585</v>
      </c>
      <c r="I6537" s="430" t="s">
        <v>160</v>
      </c>
      <c r="K6537" s="432">
        <v>10152.6</v>
      </c>
    </row>
    <row r="6538" spans="6:11">
      <c r="F6538" s="429" t="s">
        <v>14464</v>
      </c>
      <c r="G6538" s="430">
        <v>103258</v>
      </c>
      <c r="H6538" s="431" t="s">
        <v>6587</v>
      </c>
      <c r="I6538" s="430" t="s">
        <v>160</v>
      </c>
      <c r="K6538" s="432">
        <v>11355.37</v>
      </c>
    </row>
    <row r="6539" spans="6:11">
      <c r="F6539" s="429" t="s">
        <v>14464</v>
      </c>
      <c r="G6539" s="430">
        <v>103260</v>
      </c>
      <c r="H6539" s="431" t="s">
        <v>6589</v>
      </c>
      <c r="I6539" s="430" t="s">
        <v>160</v>
      </c>
      <c r="K6539" s="432">
        <v>6261.99</v>
      </c>
    </row>
    <row r="6540" spans="6:11">
      <c r="F6540" s="429" t="s">
        <v>14464</v>
      </c>
      <c r="G6540" s="430">
        <v>103261</v>
      </c>
      <c r="H6540" s="431" t="s">
        <v>6590</v>
      </c>
      <c r="I6540" s="430" t="s">
        <v>160</v>
      </c>
      <c r="K6540" s="432">
        <v>12812.73</v>
      </c>
    </row>
    <row r="6541" spans="6:11">
      <c r="F6541" s="429" t="s">
        <v>14464</v>
      </c>
      <c r="G6541" s="430">
        <v>103263</v>
      </c>
      <c r="H6541" s="431" t="s">
        <v>2166</v>
      </c>
      <c r="I6541" s="430" t="s">
        <v>160</v>
      </c>
      <c r="K6541" s="432">
        <v>17809.22</v>
      </c>
    </row>
    <row r="6542" spans="6:11">
      <c r="F6542" s="429" t="s">
        <v>14464</v>
      </c>
      <c r="G6542" s="430">
        <v>103265</v>
      </c>
      <c r="H6542" s="431" t="s">
        <v>2168</v>
      </c>
      <c r="I6542" s="430" t="s">
        <v>160</v>
      </c>
      <c r="K6542" s="432">
        <v>21482.720000000001</v>
      </c>
    </row>
    <row r="6543" spans="6:11">
      <c r="F6543" s="429" t="s">
        <v>14464</v>
      </c>
      <c r="G6543" s="430">
        <v>103268</v>
      </c>
      <c r="H6543" s="431" t="s">
        <v>2171</v>
      </c>
      <c r="I6543" s="430" t="s">
        <v>160</v>
      </c>
      <c r="K6543" s="432">
        <v>7515.48</v>
      </c>
    </row>
    <row r="6544" spans="6:11">
      <c r="F6544" s="429" t="s">
        <v>14464</v>
      </c>
      <c r="G6544" s="430">
        <v>103270</v>
      </c>
      <c r="H6544" s="431" t="s">
        <v>2173</v>
      </c>
      <c r="I6544" s="430" t="s">
        <v>160</v>
      </c>
      <c r="K6544" s="432">
        <v>8079.87</v>
      </c>
    </row>
    <row r="6545" spans="6:11">
      <c r="F6545" s="429" t="s">
        <v>14464</v>
      </c>
      <c r="G6545" s="430">
        <v>103272</v>
      </c>
      <c r="H6545" s="431" t="s">
        <v>2175</v>
      </c>
      <c r="I6545" s="430" t="s">
        <v>160</v>
      </c>
      <c r="K6545" s="432">
        <v>11842.19</v>
      </c>
    </row>
    <row r="6546" spans="6:11">
      <c r="F6546" s="429" t="s">
        <v>14464</v>
      </c>
      <c r="G6546" s="430">
        <v>103274</v>
      </c>
      <c r="H6546" s="431" t="s">
        <v>2177</v>
      </c>
      <c r="I6546" s="430" t="s">
        <v>160</v>
      </c>
      <c r="K6546" s="432">
        <v>13960.05</v>
      </c>
    </row>
    <row r="6547" spans="6:11">
      <c r="F6547" s="429" t="s">
        <v>14464</v>
      </c>
      <c r="G6547" s="430">
        <v>103276</v>
      </c>
      <c r="H6547" s="431" t="s">
        <v>2179</v>
      </c>
      <c r="I6547" s="430" t="s">
        <v>160</v>
      </c>
      <c r="K6547" s="432">
        <v>14576.38</v>
      </c>
    </row>
    <row r="6548" spans="6:11">
      <c r="F6548" s="429" t="s">
        <v>14464</v>
      </c>
      <c r="G6548" s="430">
        <v>103267</v>
      </c>
      <c r="H6548" s="431" t="s">
        <v>2170</v>
      </c>
      <c r="I6548" s="430" t="s">
        <v>160</v>
      </c>
      <c r="K6548" s="432">
        <v>6323.07</v>
      </c>
    </row>
    <row r="6549" spans="6:11">
      <c r="F6549" s="429" t="s">
        <v>14464</v>
      </c>
      <c r="G6549" s="430">
        <v>103269</v>
      </c>
      <c r="H6549" s="431" t="s">
        <v>2172</v>
      </c>
      <c r="I6549" s="430" t="s">
        <v>160</v>
      </c>
      <c r="K6549" s="432">
        <v>7781.98</v>
      </c>
    </row>
    <row r="6550" spans="6:11">
      <c r="F6550" s="429" t="s">
        <v>14464</v>
      </c>
      <c r="G6550" s="430">
        <v>103271</v>
      </c>
      <c r="H6550" s="431" t="s">
        <v>2174</v>
      </c>
      <c r="I6550" s="430" t="s">
        <v>160</v>
      </c>
      <c r="K6550" s="432">
        <v>11463.38</v>
      </c>
    </row>
    <row r="6551" spans="6:11">
      <c r="F6551" s="429" t="s">
        <v>14464</v>
      </c>
      <c r="G6551" s="430">
        <v>103273</v>
      </c>
      <c r="H6551" s="431" t="s">
        <v>2176</v>
      </c>
      <c r="I6551" s="430" t="s">
        <v>160</v>
      </c>
      <c r="K6551" s="432">
        <v>12178.46</v>
      </c>
    </row>
    <row r="6552" spans="6:11">
      <c r="F6552" s="429" t="s">
        <v>14464</v>
      </c>
      <c r="G6552" s="430">
        <v>103275</v>
      </c>
      <c r="H6552" s="431" t="s">
        <v>2178</v>
      </c>
      <c r="I6552" s="430" t="s">
        <v>160</v>
      </c>
      <c r="K6552" s="432">
        <v>13887.32</v>
      </c>
    </row>
    <row r="6553" spans="6:11">
      <c r="F6553" s="429" t="s">
        <v>14464</v>
      </c>
      <c r="G6553" s="430">
        <v>103248</v>
      </c>
      <c r="H6553" s="431" t="s">
        <v>2158</v>
      </c>
      <c r="I6553" s="430" t="s">
        <v>160</v>
      </c>
      <c r="K6553" s="432">
        <v>2234.7199999999998</v>
      </c>
    </row>
    <row r="6554" spans="6:11">
      <c r="F6554" s="429" t="s">
        <v>14464</v>
      </c>
      <c r="G6554" s="430">
        <v>103249</v>
      </c>
      <c r="H6554" s="431" t="s">
        <v>2159</v>
      </c>
      <c r="I6554" s="430" t="s">
        <v>160</v>
      </c>
      <c r="K6554" s="432">
        <v>2403.33</v>
      </c>
    </row>
    <row r="6555" spans="6:11">
      <c r="F6555" s="429" t="s">
        <v>14464</v>
      </c>
      <c r="G6555" s="430">
        <v>103251</v>
      </c>
      <c r="H6555" s="431" t="s">
        <v>2161</v>
      </c>
      <c r="I6555" s="430" t="s">
        <v>160</v>
      </c>
      <c r="K6555" s="432">
        <v>3148.55</v>
      </c>
    </row>
    <row r="6556" spans="6:11">
      <c r="F6556" s="429" t="s">
        <v>14464</v>
      </c>
      <c r="G6556" s="430">
        <v>103252</v>
      </c>
      <c r="H6556" s="431" t="s">
        <v>2162</v>
      </c>
      <c r="I6556" s="430" t="s">
        <v>160</v>
      </c>
      <c r="K6556" s="432">
        <v>3490.33</v>
      </c>
    </row>
    <row r="6557" spans="6:11">
      <c r="F6557" s="429" t="s">
        <v>14464</v>
      </c>
      <c r="G6557" s="430">
        <v>103254</v>
      </c>
      <c r="H6557" s="431" t="s">
        <v>2164</v>
      </c>
      <c r="I6557" s="430" t="s">
        <v>160</v>
      </c>
      <c r="K6557" s="432">
        <v>4073.36</v>
      </c>
    </row>
    <row r="6558" spans="6:11">
      <c r="F6558" s="429" t="s">
        <v>14464</v>
      </c>
      <c r="G6558" s="430">
        <v>103255</v>
      </c>
      <c r="H6558" s="431" t="s">
        <v>2165</v>
      </c>
      <c r="I6558" s="430" t="s">
        <v>160</v>
      </c>
      <c r="K6558" s="432">
        <v>4562.2299999999996</v>
      </c>
    </row>
    <row r="6559" spans="6:11">
      <c r="F6559" s="429" t="s">
        <v>14464</v>
      </c>
      <c r="G6559" s="430">
        <v>103245</v>
      </c>
      <c r="H6559" s="431" t="s">
        <v>2155</v>
      </c>
      <c r="I6559" s="430" t="s">
        <v>160</v>
      </c>
      <c r="K6559" s="432">
        <v>1939.07</v>
      </c>
    </row>
    <row r="6560" spans="6:11">
      <c r="F6560" s="429" t="s">
        <v>14464</v>
      </c>
      <c r="G6560" s="430">
        <v>103246</v>
      </c>
      <c r="H6560" s="431" t="s">
        <v>2156</v>
      </c>
      <c r="I6560" s="430" t="s">
        <v>160</v>
      </c>
      <c r="K6560" s="432">
        <v>2117.73</v>
      </c>
    </row>
    <row r="6561" spans="6:11">
      <c r="F6561" s="429" t="s">
        <v>14464</v>
      </c>
      <c r="G6561" s="430">
        <v>103257</v>
      </c>
      <c r="H6561" s="431" t="s">
        <v>6586</v>
      </c>
      <c r="I6561" s="430" t="s">
        <v>160</v>
      </c>
      <c r="K6561" s="432">
        <v>5779.62</v>
      </c>
    </row>
    <row r="6562" spans="6:11">
      <c r="F6562" s="429" t="s">
        <v>14464</v>
      </c>
      <c r="G6562" s="430">
        <v>103259</v>
      </c>
      <c r="H6562" s="431" t="s">
        <v>6588</v>
      </c>
      <c r="I6562" s="430" t="s">
        <v>160</v>
      </c>
      <c r="K6562" s="432">
        <v>6094.57</v>
      </c>
    </row>
    <row r="6563" spans="6:11">
      <c r="F6563" s="429" t="s">
        <v>14464</v>
      </c>
      <c r="G6563" s="430">
        <v>103262</v>
      </c>
      <c r="H6563" s="431" t="s">
        <v>6591</v>
      </c>
      <c r="I6563" s="430" t="s">
        <v>160</v>
      </c>
      <c r="K6563" s="432">
        <v>8019.43</v>
      </c>
    </row>
    <row r="6564" spans="6:11">
      <c r="F6564" s="429" t="s">
        <v>14464</v>
      </c>
      <c r="G6564" s="430">
        <v>103264</v>
      </c>
      <c r="H6564" s="431" t="s">
        <v>2167</v>
      </c>
      <c r="I6564" s="430" t="s">
        <v>160</v>
      </c>
      <c r="K6564" s="432">
        <v>9961.2099999999991</v>
      </c>
    </row>
    <row r="6565" spans="6:11">
      <c r="F6565" s="429" t="s">
        <v>14464</v>
      </c>
      <c r="G6565" s="430">
        <v>103266</v>
      </c>
      <c r="H6565" s="431" t="s">
        <v>2169</v>
      </c>
      <c r="I6565" s="430" t="s">
        <v>160</v>
      </c>
      <c r="K6565" s="432">
        <v>11131.86</v>
      </c>
    </row>
    <row r="6566" spans="6:11">
      <c r="F6566" s="429" t="s">
        <v>14464</v>
      </c>
      <c r="G6566" s="430">
        <v>103277</v>
      </c>
      <c r="H6566" s="431" t="s">
        <v>2180</v>
      </c>
      <c r="I6566" s="430" t="s">
        <v>160</v>
      </c>
      <c r="K6566" s="432">
        <v>26957.29</v>
      </c>
    </row>
    <row r="6567" spans="6:11">
      <c r="F6567" s="429" t="s">
        <v>14464</v>
      </c>
      <c r="G6567" s="430">
        <v>103278</v>
      </c>
      <c r="H6567" s="431" t="s">
        <v>2181</v>
      </c>
      <c r="I6567" s="430" t="s">
        <v>160</v>
      </c>
      <c r="K6567" s="432">
        <v>34525.339999999997</v>
      </c>
    </row>
    <row r="6568" spans="6:11">
      <c r="F6568" s="429" t="s">
        <v>14464</v>
      </c>
      <c r="G6568" s="430">
        <v>103285</v>
      </c>
      <c r="H6568" s="431" t="s">
        <v>14438</v>
      </c>
      <c r="I6568" s="430" t="s">
        <v>160</v>
      </c>
      <c r="K6568" s="432">
        <v>0</v>
      </c>
    </row>
    <row r="6569" spans="6:11">
      <c r="F6569" s="429" t="s">
        <v>14464</v>
      </c>
      <c r="G6569" s="430">
        <v>103286</v>
      </c>
      <c r="H6569" s="431" t="s">
        <v>14439</v>
      </c>
      <c r="I6569" s="430" t="s">
        <v>160</v>
      </c>
      <c r="K6569" s="432">
        <v>0</v>
      </c>
    </row>
    <row r="6570" spans="6:11">
      <c r="F6570" s="429" t="s">
        <v>14464</v>
      </c>
      <c r="G6570" s="430">
        <v>103287</v>
      </c>
      <c r="H6570" s="431" t="s">
        <v>14440</v>
      </c>
      <c r="I6570" s="430" t="s">
        <v>160</v>
      </c>
      <c r="K6570" s="432">
        <v>0</v>
      </c>
    </row>
    <row r="6571" spans="6:11">
      <c r="F6571" s="429" t="s">
        <v>14464</v>
      </c>
      <c r="G6571" s="430">
        <v>103288</v>
      </c>
      <c r="H6571" s="431" t="s">
        <v>2182</v>
      </c>
      <c r="I6571" s="430" t="s">
        <v>160</v>
      </c>
      <c r="K6571" s="432">
        <v>13.55</v>
      </c>
    </row>
    <row r="6572" spans="6:11">
      <c r="F6572" s="429" t="s">
        <v>14464</v>
      </c>
      <c r="G6572" s="430">
        <v>103291</v>
      </c>
      <c r="H6572" s="431" t="s">
        <v>14441</v>
      </c>
      <c r="I6572" s="430" t="s">
        <v>146</v>
      </c>
      <c r="K6572" s="432">
        <v>60.75</v>
      </c>
    </row>
    <row r="6573" spans="6:11">
      <c r="F6573" s="429" t="s">
        <v>14464</v>
      </c>
      <c r="G6573" s="430">
        <v>103289</v>
      </c>
      <c r="H6573" s="431" t="s">
        <v>14442</v>
      </c>
      <c r="I6573" s="430" t="s">
        <v>146</v>
      </c>
      <c r="K6573" s="432">
        <v>30.45</v>
      </c>
    </row>
    <row r="6574" spans="6:11">
      <c r="F6574" s="429" t="s">
        <v>14464</v>
      </c>
      <c r="G6574" s="430">
        <v>103290</v>
      </c>
      <c r="H6574" s="431" t="s">
        <v>14443</v>
      </c>
      <c r="I6574" s="430" t="s">
        <v>146</v>
      </c>
      <c r="K6574" s="432">
        <v>47.85</v>
      </c>
    </row>
    <row r="6575" spans="6:11">
      <c r="F6575" s="429" t="s">
        <v>14464</v>
      </c>
      <c r="G6575" s="430">
        <v>103292</v>
      </c>
      <c r="H6575" s="431" t="s">
        <v>14444</v>
      </c>
      <c r="I6575" s="430" t="s">
        <v>146</v>
      </c>
      <c r="K6575" s="432">
        <v>73.91</v>
      </c>
    </row>
    <row r="6576" spans="6:11">
      <c r="F6576" s="429" t="s">
        <v>14464</v>
      </c>
      <c r="G6576" s="430">
        <v>106044</v>
      </c>
      <c r="H6576" s="431" t="s">
        <v>14446</v>
      </c>
      <c r="I6576" s="430" t="s">
        <v>160</v>
      </c>
      <c r="K6576" s="432">
        <v>52.89</v>
      </c>
    </row>
    <row r="6577" spans="6:11">
      <c r="F6577" s="429" t="s">
        <v>14464</v>
      </c>
      <c r="G6577" s="430">
        <v>106045</v>
      </c>
      <c r="H6577" s="431" t="s">
        <v>14447</v>
      </c>
      <c r="I6577" s="430" t="s">
        <v>160</v>
      </c>
      <c r="K6577" s="432">
        <v>126.48</v>
      </c>
    </row>
    <row r="6578" spans="6:11">
      <c r="F6578" s="429" t="s">
        <v>14464</v>
      </c>
      <c r="G6578" s="430">
        <v>106042</v>
      </c>
      <c r="H6578" s="431" t="s">
        <v>14448</v>
      </c>
      <c r="I6578" s="430" t="s">
        <v>160</v>
      </c>
      <c r="K6578" s="432">
        <v>54.77</v>
      </c>
    </row>
    <row r="6579" spans="6:11">
      <c r="F6579" s="429" t="s">
        <v>14464</v>
      </c>
      <c r="G6579" s="430">
        <v>106043</v>
      </c>
      <c r="H6579" s="431" t="s">
        <v>14449</v>
      </c>
      <c r="I6579" s="430" t="s">
        <v>160</v>
      </c>
      <c r="K6579" s="432">
        <v>109.13</v>
      </c>
    </row>
    <row r="6580" spans="6:11">
      <c r="F6580" s="429" t="s">
        <v>14464</v>
      </c>
      <c r="G6580" s="430">
        <v>106046</v>
      </c>
      <c r="H6580" s="431" t="s">
        <v>14450</v>
      </c>
      <c r="I6580" s="430" t="s">
        <v>160</v>
      </c>
      <c r="K6580" s="432">
        <v>34.880000000000003</v>
      </c>
    </row>
    <row r="6581" spans="6:11">
      <c r="F6581" s="429" t="s">
        <v>14464</v>
      </c>
      <c r="G6581" s="430">
        <v>106047</v>
      </c>
      <c r="H6581" s="431" t="s">
        <v>14451</v>
      </c>
      <c r="I6581" s="430" t="s">
        <v>160</v>
      </c>
      <c r="K6581" s="432">
        <v>64.92</v>
      </c>
    </row>
    <row r="6582" spans="6:11">
      <c r="F6582" s="429" t="s">
        <v>14464</v>
      </c>
      <c r="G6582" s="430">
        <v>106038</v>
      </c>
      <c r="H6582" s="431" t="s">
        <v>14452</v>
      </c>
      <c r="I6582" s="430" t="s">
        <v>160</v>
      </c>
      <c r="K6582" s="432">
        <v>45.08</v>
      </c>
    </row>
    <row r="6583" spans="6:11">
      <c r="F6583" s="429" t="s">
        <v>14464</v>
      </c>
      <c r="G6583" s="430">
        <v>106039</v>
      </c>
      <c r="H6583" s="431" t="s">
        <v>14453</v>
      </c>
      <c r="I6583" s="430" t="s">
        <v>160</v>
      </c>
      <c r="K6583" s="432">
        <v>60.83</v>
      </c>
    </row>
    <row r="6584" spans="6:11">
      <c r="F6584" s="429" t="s">
        <v>14464</v>
      </c>
      <c r="G6584" s="430">
        <v>106040</v>
      </c>
      <c r="H6584" s="431" t="s">
        <v>14454</v>
      </c>
      <c r="I6584" s="430" t="s">
        <v>160</v>
      </c>
      <c r="K6584" s="432">
        <v>71.22</v>
      </c>
    </row>
    <row r="6585" spans="6:11">
      <c r="F6585" s="429" t="s">
        <v>14464</v>
      </c>
      <c r="G6585" s="430">
        <v>106041</v>
      </c>
      <c r="H6585" s="431" t="s">
        <v>14455</v>
      </c>
      <c r="I6585" s="430" t="s">
        <v>160</v>
      </c>
      <c r="K6585" s="432">
        <v>137.82</v>
      </c>
    </row>
    <row r="6586" spans="6:11">
      <c r="F6586" s="429" t="s">
        <v>14464</v>
      </c>
      <c r="G6586" s="430">
        <v>97329</v>
      </c>
      <c r="H6586" s="431" t="s">
        <v>14456</v>
      </c>
      <c r="I6586" s="430" t="s">
        <v>146</v>
      </c>
      <c r="K6586" s="432">
        <v>57.11</v>
      </c>
    </row>
    <row r="6587" spans="6:11">
      <c r="F6587" s="429" t="s">
        <v>14464</v>
      </c>
      <c r="G6587" s="430">
        <v>97327</v>
      </c>
      <c r="H6587" s="431" t="s">
        <v>14457</v>
      </c>
      <c r="I6587" s="430" t="s">
        <v>146</v>
      </c>
      <c r="K6587" s="432">
        <v>26.81</v>
      </c>
    </row>
    <row r="6588" spans="6:11">
      <c r="F6588" s="429" t="s">
        <v>14464</v>
      </c>
      <c r="G6588" s="430">
        <v>106034</v>
      </c>
      <c r="H6588" s="431" t="s">
        <v>14458</v>
      </c>
      <c r="I6588" s="430" t="s">
        <v>146</v>
      </c>
      <c r="K6588" s="432">
        <v>120.78</v>
      </c>
    </row>
    <row r="6589" spans="6:11">
      <c r="F6589" s="429" t="s">
        <v>14464</v>
      </c>
      <c r="G6589" s="430">
        <v>97328</v>
      </c>
      <c r="H6589" s="431" t="s">
        <v>14459</v>
      </c>
      <c r="I6589" s="430" t="s">
        <v>146</v>
      </c>
      <c r="K6589" s="432">
        <v>44.21</v>
      </c>
    </row>
    <row r="6590" spans="6:11">
      <c r="F6590" s="429" t="s">
        <v>14464</v>
      </c>
      <c r="G6590" s="430">
        <v>97330</v>
      </c>
      <c r="H6590" s="431" t="s">
        <v>14460</v>
      </c>
      <c r="I6590" s="430" t="s">
        <v>146</v>
      </c>
      <c r="K6590" s="432">
        <v>70.27</v>
      </c>
    </row>
    <row r="6591" spans="6:11">
      <c r="F6591" s="429" t="s">
        <v>14464</v>
      </c>
      <c r="G6591" s="430">
        <v>106035</v>
      </c>
      <c r="H6591" s="431" t="s">
        <v>14461</v>
      </c>
      <c r="I6591" s="430" t="s">
        <v>146</v>
      </c>
      <c r="K6591" s="432">
        <v>0</v>
      </c>
    </row>
    <row r="6592" spans="6:11">
      <c r="F6592" s="429" t="s">
        <v>14464</v>
      </c>
      <c r="G6592" s="430">
        <v>106036</v>
      </c>
      <c r="H6592" s="431" t="s">
        <v>14462</v>
      </c>
      <c r="I6592" s="430" t="s">
        <v>146</v>
      </c>
      <c r="K6592" s="432">
        <v>0</v>
      </c>
    </row>
    <row r="6593" spans="6:11">
      <c r="F6593" s="429" t="s">
        <v>14464</v>
      </c>
      <c r="G6593" s="430">
        <v>106037</v>
      </c>
      <c r="H6593" s="431" t="s">
        <v>14463</v>
      </c>
      <c r="I6593" s="430" t="s">
        <v>146</v>
      </c>
      <c r="K6593" s="432">
        <v>0</v>
      </c>
    </row>
    <row r="6594" spans="6:11">
      <c r="F6594" s="429" t="s">
        <v>14464</v>
      </c>
      <c r="G6594" s="430">
        <v>93085</v>
      </c>
      <c r="H6594" s="431" t="s">
        <v>2811</v>
      </c>
      <c r="I6594" s="430" t="s">
        <v>160</v>
      </c>
      <c r="K6594" s="432">
        <v>14.64</v>
      </c>
    </row>
    <row r="6595" spans="6:11">
      <c r="F6595" s="429" t="s">
        <v>14464</v>
      </c>
      <c r="G6595" s="430">
        <v>103892</v>
      </c>
      <c r="H6595" s="431" t="s">
        <v>3089</v>
      </c>
      <c r="I6595" s="430" t="s">
        <v>160</v>
      </c>
      <c r="K6595" s="432">
        <v>15.57</v>
      </c>
    </row>
    <row r="6596" spans="6:11">
      <c r="F6596" s="429" t="s">
        <v>14464</v>
      </c>
      <c r="G6596" s="430">
        <v>103823</v>
      </c>
      <c r="H6596" s="431" t="s">
        <v>3036</v>
      </c>
      <c r="I6596" s="430" t="s">
        <v>160</v>
      </c>
      <c r="K6596" s="432">
        <v>17.309999999999999</v>
      </c>
    </row>
    <row r="6597" spans="6:11">
      <c r="F6597" s="429" t="s">
        <v>14464</v>
      </c>
      <c r="G6597" s="430">
        <v>103856</v>
      </c>
      <c r="H6597" s="431" t="s">
        <v>3059</v>
      </c>
      <c r="I6597" s="430" t="s">
        <v>160</v>
      </c>
      <c r="K6597" s="432">
        <v>15.51</v>
      </c>
    </row>
    <row r="6598" spans="6:11">
      <c r="F6598" s="429" t="s">
        <v>14464</v>
      </c>
      <c r="G6598" s="430">
        <v>93108</v>
      </c>
      <c r="H6598" s="431" t="s">
        <v>2832</v>
      </c>
      <c r="I6598" s="430" t="s">
        <v>160</v>
      </c>
      <c r="K6598" s="432">
        <v>13.28</v>
      </c>
    </row>
    <row r="6599" spans="6:11">
      <c r="F6599" s="429" t="s">
        <v>14464</v>
      </c>
      <c r="G6599" s="430">
        <v>93091</v>
      </c>
      <c r="H6599" s="431" t="s">
        <v>2817</v>
      </c>
      <c r="I6599" s="430" t="s">
        <v>160</v>
      </c>
      <c r="K6599" s="432">
        <v>16.649999999999999</v>
      </c>
    </row>
    <row r="6600" spans="6:11">
      <c r="F6600" s="429" t="s">
        <v>14464</v>
      </c>
      <c r="G6600" s="430">
        <v>103900</v>
      </c>
      <c r="H6600" s="431" t="s">
        <v>3097</v>
      </c>
      <c r="I6600" s="430" t="s">
        <v>160</v>
      </c>
      <c r="K6600" s="432">
        <v>20.350000000000001</v>
      </c>
    </row>
    <row r="6601" spans="6:11">
      <c r="F6601" s="429" t="s">
        <v>14464</v>
      </c>
      <c r="G6601" s="430">
        <v>103831</v>
      </c>
      <c r="H6601" s="431" t="s">
        <v>3041</v>
      </c>
      <c r="I6601" s="430" t="s">
        <v>160</v>
      </c>
      <c r="K6601" s="432">
        <v>25.83</v>
      </c>
    </row>
    <row r="6602" spans="6:11">
      <c r="F6602" s="429" t="s">
        <v>14464</v>
      </c>
      <c r="G6602" s="430">
        <v>103864</v>
      </c>
      <c r="H6602" s="431" t="s">
        <v>3067</v>
      </c>
      <c r="I6602" s="430" t="s">
        <v>160</v>
      </c>
      <c r="K6602" s="432">
        <v>21.37</v>
      </c>
    </row>
    <row r="6603" spans="6:11">
      <c r="F6603" s="429" t="s">
        <v>14464</v>
      </c>
      <c r="G6603" s="430">
        <v>93133</v>
      </c>
      <c r="H6603" s="431" t="s">
        <v>2849</v>
      </c>
      <c r="I6603" s="430" t="s">
        <v>160</v>
      </c>
      <c r="K6603" s="432">
        <v>19.2</v>
      </c>
    </row>
    <row r="6604" spans="6:11">
      <c r="F6604" s="429" t="s">
        <v>14464</v>
      </c>
      <c r="G6604" s="430">
        <v>93057</v>
      </c>
      <c r="H6604" s="431" t="s">
        <v>2784</v>
      </c>
      <c r="I6604" s="430" t="s">
        <v>160</v>
      </c>
      <c r="K6604" s="432">
        <v>14.29</v>
      </c>
    </row>
    <row r="6605" spans="6:11">
      <c r="F6605" s="429" t="s">
        <v>14464</v>
      </c>
      <c r="G6605" s="430">
        <v>93062</v>
      </c>
      <c r="H6605" s="431" t="s">
        <v>2789</v>
      </c>
      <c r="I6605" s="430" t="s">
        <v>160</v>
      </c>
      <c r="K6605" s="432">
        <v>27.88</v>
      </c>
    </row>
    <row r="6606" spans="6:11">
      <c r="F6606" s="429" t="s">
        <v>14464</v>
      </c>
      <c r="G6606" s="430">
        <v>93065</v>
      </c>
      <c r="H6606" s="431" t="s">
        <v>2792</v>
      </c>
      <c r="I6606" s="430" t="s">
        <v>160</v>
      </c>
      <c r="K6606" s="432">
        <v>45.88</v>
      </c>
    </row>
    <row r="6607" spans="6:11">
      <c r="F6607" s="429" t="s">
        <v>14464</v>
      </c>
      <c r="G6607" s="430">
        <v>93068</v>
      </c>
      <c r="H6607" s="431" t="s">
        <v>2795</v>
      </c>
      <c r="I6607" s="430" t="s">
        <v>160</v>
      </c>
      <c r="K6607" s="432">
        <v>64.760000000000005</v>
      </c>
    </row>
    <row r="6608" spans="6:11">
      <c r="F6608" s="429" t="s">
        <v>14464</v>
      </c>
      <c r="G6608" s="430">
        <v>93071</v>
      </c>
      <c r="H6608" s="431" t="s">
        <v>2798</v>
      </c>
      <c r="I6608" s="430" t="s">
        <v>160</v>
      </c>
      <c r="K6608" s="432">
        <v>178.52</v>
      </c>
    </row>
    <row r="6609" spans="6:11">
      <c r="F6609" s="429" t="s">
        <v>14464</v>
      </c>
      <c r="G6609" s="430">
        <v>93081</v>
      </c>
      <c r="H6609" s="431" t="s">
        <v>2807</v>
      </c>
      <c r="I6609" s="430" t="s">
        <v>160</v>
      </c>
      <c r="K6609" s="432">
        <v>19</v>
      </c>
    </row>
    <row r="6610" spans="6:11">
      <c r="F6610" s="429" t="s">
        <v>14464</v>
      </c>
      <c r="G6610" s="430">
        <v>103887</v>
      </c>
      <c r="H6610" s="431" t="s">
        <v>3084</v>
      </c>
      <c r="I6610" s="430" t="s">
        <v>160</v>
      </c>
      <c r="K6610" s="432">
        <v>20.39</v>
      </c>
    </row>
    <row r="6611" spans="6:11">
      <c r="F6611" s="429" t="s">
        <v>14464</v>
      </c>
      <c r="G6611" s="430">
        <v>103818</v>
      </c>
      <c r="H6611" s="431" t="s">
        <v>6798</v>
      </c>
      <c r="I6611" s="430" t="s">
        <v>160</v>
      </c>
      <c r="K6611" s="432">
        <v>20.38</v>
      </c>
    </row>
    <row r="6612" spans="6:11">
      <c r="F6612" s="429" t="s">
        <v>14464</v>
      </c>
      <c r="G6612" s="430">
        <v>103851</v>
      </c>
      <c r="H6612" s="431" t="s">
        <v>6805</v>
      </c>
      <c r="I6612" s="430" t="s">
        <v>160</v>
      </c>
      <c r="K6612" s="432">
        <v>20.170000000000002</v>
      </c>
    </row>
    <row r="6613" spans="6:11">
      <c r="F6613" s="429" t="s">
        <v>14464</v>
      </c>
      <c r="G6613" s="430">
        <v>93104</v>
      </c>
      <c r="H6613" s="431" t="s">
        <v>2828</v>
      </c>
      <c r="I6613" s="430" t="s">
        <v>160</v>
      </c>
      <c r="K6613" s="432">
        <v>19.07</v>
      </c>
    </row>
    <row r="6614" spans="6:11">
      <c r="F6614" s="429" t="s">
        <v>14464</v>
      </c>
      <c r="G6614" s="430">
        <v>98602</v>
      </c>
      <c r="H6614" s="431" t="s">
        <v>3021</v>
      </c>
      <c r="I6614" s="430" t="s">
        <v>160</v>
      </c>
      <c r="K6614" s="432">
        <v>18.64</v>
      </c>
    </row>
    <row r="6615" spans="6:11">
      <c r="F6615" s="429" t="s">
        <v>14464</v>
      </c>
      <c r="G6615" s="430">
        <v>93087</v>
      </c>
      <c r="H6615" s="431" t="s">
        <v>2813</v>
      </c>
      <c r="I6615" s="430" t="s">
        <v>160</v>
      </c>
      <c r="K6615" s="432">
        <v>19.88</v>
      </c>
    </row>
    <row r="6616" spans="6:11">
      <c r="F6616" s="429" t="s">
        <v>14464</v>
      </c>
      <c r="G6616" s="430">
        <v>103893</v>
      </c>
      <c r="H6616" s="431" t="s">
        <v>3090</v>
      </c>
      <c r="I6616" s="430" t="s">
        <v>160</v>
      </c>
      <c r="K6616" s="432">
        <v>21.58</v>
      </c>
    </row>
    <row r="6617" spans="6:11">
      <c r="F6617" s="429" t="s">
        <v>14464</v>
      </c>
      <c r="G6617" s="430">
        <v>103824</v>
      </c>
      <c r="H6617" s="431" t="s">
        <v>6799</v>
      </c>
      <c r="I6617" s="430" t="s">
        <v>160</v>
      </c>
      <c r="K6617" s="432">
        <v>23.5</v>
      </c>
    </row>
    <row r="6618" spans="6:11">
      <c r="F6618" s="429" t="s">
        <v>14468</v>
      </c>
      <c r="G6618" s="430">
        <v>103857</v>
      </c>
      <c r="H6618" s="431" t="s">
        <v>3060</v>
      </c>
      <c r="I6618" s="430" t="s">
        <v>160</v>
      </c>
      <c r="K6618" s="432">
        <v>21.84</v>
      </c>
    </row>
    <row r="6619" spans="6:11">
      <c r="F6619" s="429" t="s">
        <v>14468</v>
      </c>
      <c r="G6619" s="430">
        <v>93110</v>
      </c>
      <c r="H6619" s="431" t="s">
        <v>2834</v>
      </c>
      <c r="I6619" s="430" t="s">
        <v>160</v>
      </c>
      <c r="K6619" s="432">
        <v>20.79</v>
      </c>
    </row>
    <row r="6620" spans="6:11">
      <c r="F6620" s="429" t="s">
        <v>14468</v>
      </c>
      <c r="G6620" s="430">
        <v>93054</v>
      </c>
      <c r="H6620" s="431" t="s">
        <v>2781</v>
      </c>
      <c r="I6620" s="430" t="s">
        <v>160</v>
      </c>
      <c r="K6620" s="432">
        <v>23.08</v>
      </c>
    </row>
    <row r="6621" spans="6:11">
      <c r="F6621" s="429" t="s">
        <v>14468</v>
      </c>
      <c r="G6621" s="430">
        <v>93088</v>
      </c>
      <c r="H6621" s="431" t="s">
        <v>2814</v>
      </c>
      <c r="I6621" s="430" t="s">
        <v>160</v>
      </c>
      <c r="K6621" s="432">
        <v>24.65</v>
      </c>
    </row>
    <row r="6622" spans="6:11">
      <c r="F6622" s="429" t="s">
        <v>14468</v>
      </c>
      <c r="G6622" s="430">
        <v>103894</v>
      </c>
      <c r="H6622" s="431" t="s">
        <v>3091</v>
      </c>
      <c r="I6622" s="430" t="s">
        <v>160</v>
      </c>
      <c r="K6622" s="432">
        <v>26.02</v>
      </c>
    </row>
    <row r="6623" spans="6:11">
      <c r="F6623" s="429" t="s">
        <v>14468</v>
      </c>
      <c r="G6623" s="430">
        <v>103825</v>
      </c>
      <c r="H6623" s="431" t="s">
        <v>6800</v>
      </c>
      <c r="I6623" s="430" t="s">
        <v>160</v>
      </c>
      <c r="K6623" s="432">
        <v>27.94</v>
      </c>
    </row>
    <row r="6624" spans="6:11">
      <c r="F6624" s="429" t="s">
        <v>14468</v>
      </c>
      <c r="G6624" s="430">
        <v>103858</v>
      </c>
      <c r="H6624" s="431" t="s">
        <v>3061</v>
      </c>
      <c r="I6624" s="430" t="s">
        <v>160</v>
      </c>
      <c r="K6624" s="432">
        <v>26.28</v>
      </c>
    </row>
    <row r="6625" spans="6:11">
      <c r="F6625" s="429" t="s">
        <v>14468</v>
      </c>
      <c r="G6625" s="430">
        <v>93111</v>
      </c>
      <c r="H6625" s="431" t="s">
        <v>2835</v>
      </c>
      <c r="I6625" s="430" t="s">
        <v>160</v>
      </c>
      <c r="K6625" s="432">
        <v>25.23</v>
      </c>
    </row>
    <row r="6626" spans="6:11">
      <c r="F6626" s="429" t="s">
        <v>14468</v>
      </c>
      <c r="G6626" s="430">
        <v>93059</v>
      </c>
      <c r="H6626" s="431" t="s">
        <v>2786</v>
      </c>
      <c r="I6626" s="430" t="s">
        <v>160</v>
      </c>
      <c r="K6626" s="432">
        <v>30.47</v>
      </c>
    </row>
    <row r="6627" spans="6:11">
      <c r="F6627" s="429" t="s">
        <v>14468</v>
      </c>
      <c r="G6627" s="430">
        <v>93093</v>
      </c>
      <c r="H6627" s="431" t="s">
        <v>2819</v>
      </c>
      <c r="I6627" s="430" t="s">
        <v>160</v>
      </c>
      <c r="K6627" s="432">
        <v>31.61</v>
      </c>
    </row>
    <row r="6628" spans="6:11">
      <c r="F6628" s="429" t="s">
        <v>14468</v>
      </c>
      <c r="G6628" s="430">
        <v>103899</v>
      </c>
      <c r="H6628" s="431" t="s">
        <v>3096</v>
      </c>
      <c r="I6628" s="430" t="s">
        <v>160</v>
      </c>
      <c r="K6628" s="432">
        <v>33.590000000000003</v>
      </c>
    </row>
    <row r="6629" spans="6:11">
      <c r="F6629" s="429" t="s">
        <v>14468</v>
      </c>
      <c r="G6629" s="430">
        <v>103830</v>
      </c>
      <c r="H6629" s="431" t="s">
        <v>6801</v>
      </c>
      <c r="I6629" s="430" t="s">
        <v>160</v>
      </c>
      <c r="K6629" s="432">
        <v>36.9</v>
      </c>
    </row>
    <row r="6630" spans="6:11">
      <c r="F6630" s="429" t="s">
        <v>14468</v>
      </c>
      <c r="G6630" s="430">
        <v>103863</v>
      </c>
      <c r="H6630" s="431" t="s">
        <v>3066</v>
      </c>
      <c r="I6630" s="430" t="s">
        <v>160</v>
      </c>
      <c r="K6630" s="432">
        <v>34.25</v>
      </c>
    </row>
    <row r="6631" spans="6:11">
      <c r="F6631" s="429" t="s">
        <v>14468</v>
      </c>
      <c r="G6631" s="430">
        <v>93114</v>
      </c>
      <c r="H6631" s="431" t="s">
        <v>2837</v>
      </c>
      <c r="I6631" s="430" t="s">
        <v>160</v>
      </c>
      <c r="K6631" s="432">
        <v>33.24</v>
      </c>
    </row>
    <row r="6632" spans="6:11">
      <c r="F6632" s="429" t="s">
        <v>14468</v>
      </c>
      <c r="G6632" s="430">
        <v>93075</v>
      </c>
      <c r="H6632" s="431" t="s">
        <v>2801</v>
      </c>
      <c r="I6632" s="430" t="s">
        <v>160</v>
      </c>
      <c r="K6632" s="432">
        <v>19.98</v>
      </c>
    </row>
    <row r="6633" spans="6:11">
      <c r="F6633" s="429" t="s">
        <v>14468</v>
      </c>
      <c r="G6633" s="430">
        <v>103876</v>
      </c>
      <c r="H6633" s="431" t="s">
        <v>3073</v>
      </c>
      <c r="I6633" s="430" t="s">
        <v>160</v>
      </c>
      <c r="K6633" s="432">
        <v>22.08</v>
      </c>
    </row>
    <row r="6634" spans="6:11">
      <c r="F6634" s="429" t="s">
        <v>14468</v>
      </c>
      <c r="G6634" s="430">
        <v>103807</v>
      </c>
      <c r="H6634" s="431" t="s">
        <v>6795</v>
      </c>
      <c r="I6634" s="430" t="s">
        <v>160</v>
      </c>
      <c r="K6634" s="432">
        <v>22.05</v>
      </c>
    </row>
    <row r="6635" spans="6:11">
      <c r="F6635" s="429" t="s">
        <v>14468</v>
      </c>
      <c r="G6635" s="430">
        <v>103840</v>
      </c>
      <c r="H6635" s="431" t="s">
        <v>6802</v>
      </c>
      <c r="I6635" s="430" t="s">
        <v>160</v>
      </c>
      <c r="K6635" s="432">
        <v>21.73</v>
      </c>
    </row>
    <row r="6636" spans="6:11">
      <c r="F6636" s="429" t="s">
        <v>14468</v>
      </c>
      <c r="G6636" s="430">
        <v>93098</v>
      </c>
      <c r="H6636" s="431" t="s">
        <v>2822</v>
      </c>
      <c r="I6636" s="430" t="s">
        <v>160</v>
      </c>
      <c r="K6636" s="432">
        <v>20.09</v>
      </c>
    </row>
    <row r="6637" spans="6:11">
      <c r="F6637" s="429" t="s">
        <v>14468</v>
      </c>
      <c r="G6637" s="430">
        <v>93120</v>
      </c>
      <c r="H6637" s="431" t="s">
        <v>2843</v>
      </c>
      <c r="I6637" s="430" t="s">
        <v>160</v>
      </c>
      <c r="K6637" s="432">
        <v>26.73</v>
      </c>
    </row>
    <row r="6638" spans="6:11">
      <c r="F6638" s="429" t="s">
        <v>14468</v>
      </c>
      <c r="G6638" s="430">
        <v>93077</v>
      </c>
      <c r="H6638" s="431" t="s">
        <v>2803</v>
      </c>
      <c r="I6638" s="430" t="s">
        <v>160</v>
      </c>
      <c r="K6638" s="432">
        <v>28.58</v>
      </c>
    </row>
    <row r="6639" spans="6:11">
      <c r="F6639" s="429" t="s">
        <v>14468</v>
      </c>
      <c r="G6639" s="430">
        <v>103879</v>
      </c>
      <c r="H6639" s="431" t="s">
        <v>3076</v>
      </c>
      <c r="I6639" s="430" t="s">
        <v>160</v>
      </c>
      <c r="K6639" s="432">
        <v>31.14</v>
      </c>
    </row>
    <row r="6640" spans="6:11">
      <c r="F6640" s="429" t="s">
        <v>14468</v>
      </c>
      <c r="G6640" s="430">
        <v>103810</v>
      </c>
      <c r="H6640" s="431" t="s">
        <v>6796</v>
      </c>
      <c r="I6640" s="430" t="s">
        <v>160</v>
      </c>
      <c r="K6640" s="432">
        <v>33.97</v>
      </c>
    </row>
    <row r="6641" spans="6:11">
      <c r="F6641" s="429" t="s">
        <v>14468</v>
      </c>
      <c r="G6641" s="430">
        <v>103843</v>
      </c>
      <c r="H6641" s="431" t="s">
        <v>6803</v>
      </c>
      <c r="I6641" s="430" t="s">
        <v>160</v>
      </c>
      <c r="K6641" s="432">
        <v>31.51</v>
      </c>
    </row>
    <row r="6642" spans="6:11">
      <c r="F6642" s="429" t="s">
        <v>14468</v>
      </c>
      <c r="G6642" s="430">
        <v>93100</v>
      </c>
      <c r="H6642" s="431" t="s">
        <v>2824</v>
      </c>
      <c r="I6642" s="430" t="s">
        <v>160</v>
      </c>
      <c r="K6642" s="432">
        <v>29.94</v>
      </c>
    </row>
    <row r="6643" spans="6:11">
      <c r="F6643" s="429" t="s">
        <v>14468</v>
      </c>
      <c r="G6643" s="430">
        <v>93121</v>
      </c>
      <c r="H6643" s="431" t="s">
        <v>2844</v>
      </c>
      <c r="I6643" s="430" t="s">
        <v>160</v>
      </c>
      <c r="K6643" s="432">
        <v>30.27</v>
      </c>
    </row>
    <row r="6644" spans="6:11">
      <c r="F6644" s="429" t="s">
        <v>14468</v>
      </c>
      <c r="G6644" s="430">
        <v>93078</v>
      </c>
      <c r="H6644" s="431" t="s">
        <v>2804</v>
      </c>
      <c r="I6644" s="430" t="s">
        <v>160</v>
      </c>
      <c r="K6644" s="432">
        <v>32.11</v>
      </c>
    </row>
    <row r="6645" spans="6:11">
      <c r="F6645" s="429" t="s">
        <v>14468</v>
      </c>
      <c r="G6645" s="430">
        <v>103880</v>
      </c>
      <c r="H6645" s="431" t="s">
        <v>3077</v>
      </c>
      <c r="I6645" s="430" t="s">
        <v>160</v>
      </c>
      <c r="K6645" s="432">
        <v>34.67</v>
      </c>
    </row>
    <row r="6646" spans="6:11">
      <c r="F6646" s="429" t="s">
        <v>14468</v>
      </c>
      <c r="G6646" s="430">
        <v>103811</v>
      </c>
      <c r="H6646" s="431" t="s">
        <v>6797</v>
      </c>
      <c r="I6646" s="430" t="s">
        <v>160</v>
      </c>
      <c r="K6646" s="432">
        <v>37.51</v>
      </c>
    </row>
    <row r="6647" spans="6:11">
      <c r="F6647" s="429" t="s">
        <v>14468</v>
      </c>
      <c r="G6647" s="430">
        <v>103844</v>
      </c>
      <c r="H6647" s="431" t="s">
        <v>6804</v>
      </c>
      <c r="I6647" s="430" t="s">
        <v>160</v>
      </c>
      <c r="K6647" s="432">
        <v>35.04</v>
      </c>
    </row>
    <row r="6648" spans="6:11">
      <c r="F6648" s="429" t="s">
        <v>14468</v>
      </c>
      <c r="G6648" s="430">
        <v>93101</v>
      </c>
      <c r="H6648" s="431" t="s">
        <v>2825</v>
      </c>
      <c r="I6648" s="430" t="s">
        <v>160</v>
      </c>
      <c r="K6648" s="432">
        <v>33.479999999999997</v>
      </c>
    </row>
    <row r="6649" spans="6:11">
      <c r="F6649" s="429" t="s">
        <v>14468</v>
      </c>
      <c r="G6649" s="430">
        <v>92311</v>
      </c>
      <c r="H6649" s="431" t="s">
        <v>14465</v>
      </c>
      <c r="I6649" s="430" t="s">
        <v>160</v>
      </c>
      <c r="K6649" s="432">
        <v>12.61</v>
      </c>
    </row>
    <row r="6650" spans="6:11">
      <c r="F6650" s="429" t="s">
        <v>14468</v>
      </c>
      <c r="G6650" s="430">
        <v>103874</v>
      </c>
      <c r="H6650" s="431" t="s">
        <v>3071</v>
      </c>
      <c r="I6650" s="430" t="s">
        <v>160</v>
      </c>
      <c r="K6650" s="432">
        <v>17.170000000000002</v>
      </c>
    </row>
    <row r="6651" spans="6:11">
      <c r="F6651" s="429" t="s">
        <v>14468</v>
      </c>
      <c r="G6651" s="430">
        <v>103805</v>
      </c>
      <c r="H6651" s="431" t="s">
        <v>3022</v>
      </c>
      <c r="I6651" s="430" t="s">
        <v>160</v>
      </c>
      <c r="K6651" s="432">
        <v>17.12</v>
      </c>
    </row>
    <row r="6652" spans="6:11">
      <c r="F6652" s="429" t="s">
        <v>14468</v>
      </c>
      <c r="G6652" s="430">
        <v>103838</v>
      </c>
      <c r="H6652" s="431" t="s">
        <v>3045</v>
      </c>
      <c r="I6652" s="430" t="s">
        <v>160</v>
      </c>
      <c r="K6652" s="432">
        <v>16.489999999999998</v>
      </c>
    </row>
    <row r="6653" spans="6:11">
      <c r="F6653" s="429" t="s">
        <v>14468</v>
      </c>
      <c r="G6653" s="430">
        <v>92326</v>
      </c>
      <c r="H6653" s="431" t="s">
        <v>2623</v>
      </c>
      <c r="I6653" s="430" t="s">
        <v>160</v>
      </c>
      <c r="K6653" s="432">
        <v>13.19</v>
      </c>
    </row>
    <row r="6654" spans="6:11">
      <c r="F6654" s="429" t="s">
        <v>14468</v>
      </c>
      <c r="G6654" s="430">
        <v>92287</v>
      </c>
      <c r="H6654" s="431" t="s">
        <v>2597</v>
      </c>
      <c r="I6654" s="430" t="s">
        <v>160</v>
      </c>
      <c r="K6654" s="432">
        <v>17.86</v>
      </c>
    </row>
    <row r="6655" spans="6:11">
      <c r="F6655" s="429" t="s">
        <v>14468</v>
      </c>
      <c r="G6655" s="430">
        <v>92312</v>
      </c>
      <c r="H6655" s="431" t="s">
        <v>2615</v>
      </c>
      <c r="I6655" s="430" t="s">
        <v>160</v>
      </c>
      <c r="K6655" s="432">
        <v>21.54</v>
      </c>
    </row>
    <row r="6656" spans="6:11">
      <c r="F6656" s="429" t="s">
        <v>14468</v>
      </c>
      <c r="G6656" s="430">
        <v>103877</v>
      </c>
      <c r="H6656" s="431" t="s">
        <v>3074</v>
      </c>
      <c r="I6656" s="430" t="s">
        <v>160</v>
      </c>
      <c r="K6656" s="432">
        <v>26.67</v>
      </c>
    </row>
    <row r="6657" spans="6:11">
      <c r="F6657" s="429" t="s">
        <v>14468</v>
      </c>
      <c r="G6657" s="430">
        <v>103808</v>
      </c>
      <c r="H6657" s="431" t="s">
        <v>3024</v>
      </c>
      <c r="I6657" s="430" t="s">
        <v>160</v>
      </c>
      <c r="K6657" s="432">
        <v>32.340000000000003</v>
      </c>
    </row>
    <row r="6658" spans="6:11">
      <c r="F6658" s="429" t="s">
        <v>14484</v>
      </c>
      <c r="G6658" s="430">
        <v>103841</v>
      </c>
      <c r="H6658" s="431" t="s">
        <v>3047</v>
      </c>
      <c r="I6658" s="430" t="s">
        <v>160</v>
      </c>
      <c r="K6658" s="432">
        <v>27.39</v>
      </c>
    </row>
    <row r="6659" spans="6:11">
      <c r="F6659" s="429" t="s">
        <v>14484</v>
      </c>
      <c r="G6659" s="430">
        <v>92327</v>
      </c>
      <c r="H6659" s="431" t="s">
        <v>2624</v>
      </c>
      <c r="I6659" s="430" t="s">
        <v>160</v>
      </c>
      <c r="K6659" s="432">
        <v>24.27</v>
      </c>
    </row>
    <row r="6660" spans="6:11">
      <c r="F6660" s="429" t="s">
        <v>14484</v>
      </c>
      <c r="G6660" s="430">
        <v>92288</v>
      </c>
      <c r="H6660" s="431" t="s">
        <v>2598</v>
      </c>
      <c r="I6660" s="430" t="s">
        <v>160</v>
      </c>
      <c r="K6660" s="432">
        <v>28.41</v>
      </c>
    </row>
    <row r="6661" spans="6:11">
      <c r="F6661" s="429" t="s">
        <v>14484</v>
      </c>
      <c r="G6661" s="430">
        <v>92313</v>
      </c>
      <c r="H6661" s="431" t="s">
        <v>2616</v>
      </c>
      <c r="I6661" s="430" t="s">
        <v>160</v>
      </c>
      <c r="K6661" s="432">
        <v>31.81</v>
      </c>
    </row>
    <row r="6662" spans="6:11">
      <c r="F6662" s="429" t="s">
        <v>14484</v>
      </c>
      <c r="G6662" s="430">
        <v>103881</v>
      </c>
      <c r="H6662" s="431" t="s">
        <v>3078</v>
      </c>
      <c r="I6662" s="430" t="s">
        <v>160</v>
      </c>
      <c r="K6662" s="432">
        <v>37.76</v>
      </c>
    </row>
    <row r="6663" spans="6:11">
      <c r="F6663" s="429" t="s">
        <v>14484</v>
      </c>
      <c r="G6663" s="430">
        <v>103812</v>
      </c>
      <c r="H6663" s="431" t="s">
        <v>3026</v>
      </c>
      <c r="I6663" s="430" t="s">
        <v>160</v>
      </c>
      <c r="K6663" s="432">
        <v>48.33</v>
      </c>
    </row>
    <row r="6664" spans="6:11">
      <c r="F6664" s="429" t="s">
        <v>14484</v>
      </c>
      <c r="G6664" s="430">
        <v>103845</v>
      </c>
      <c r="H6664" s="431" t="s">
        <v>3049</v>
      </c>
      <c r="I6664" s="430" t="s">
        <v>160</v>
      </c>
      <c r="K6664" s="432">
        <v>39.68</v>
      </c>
    </row>
    <row r="6665" spans="6:11">
      <c r="F6665" s="429" t="s">
        <v>14484</v>
      </c>
      <c r="G6665" s="430">
        <v>92328</v>
      </c>
      <c r="H6665" s="431" t="s">
        <v>2625</v>
      </c>
      <c r="I6665" s="430" t="s">
        <v>160</v>
      </c>
      <c r="K6665" s="432">
        <v>36.68</v>
      </c>
    </row>
    <row r="6666" spans="6:11">
      <c r="F6666" s="429" t="s">
        <v>14484</v>
      </c>
      <c r="G6666" s="430">
        <v>92289</v>
      </c>
      <c r="H6666" s="431" t="s">
        <v>2599</v>
      </c>
      <c r="I6666" s="430" t="s">
        <v>160</v>
      </c>
      <c r="K6666" s="432">
        <v>50.91</v>
      </c>
    </row>
    <row r="6667" spans="6:11">
      <c r="F6667" s="429" t="s">
        <v>14484</v>
      </c>
      <c r="G6667" s="430">
        <v>92290</v>
      </c>
      <c r="H6667" s="431" t="s">
        <v>2600</v>
      </c>
      <c r="I6667" s="430" t="s">
        <v>160</v>
      </c>
      <c r="K6667" s="432">
        <v>77.569999999999993</v>
      </c>
    </row>
    <row r="6668" spans="6:11">
      <c r="F6668" s="429" t="s">
        <v>14484</v>
      </c>
      <c r="G6668" s="430">
        <v>92291</v>
      </c>
      <c r="H6668" s="431" t="s">
        <v>2601</v>
      </c>
      <c r="I6668" s="430" t="s">
        <v>160</v>
      </c>
      <c r="K6668" s="432">
        <v>120.6</v>
      </c>
    </row>
    <row r="6669" spans="6:11">
      <c r="F6669" s="429" t="s">
        <v>14484</v>
      </c>
      <c r="G6669" s="430">
        <v>92292</v>
      </c>
      <c r="H6669" s="431" t="s">
        <v>2602</v>
      </c>
      <c r="I6669" s="430" t="s">
        <v>160</v>
      </c>
      <c r="K6669" s="432">
        <v>377.72</v>
      </c>
    </row>
    <row r="6670" spans="6:11">
      <c r="F6670" s="429" t="s">
        <v>14484</v>
      </c>
      <c r="G6670" s="430">
        <v>93082</v>
      </c>
      <c r="H6670" s="431" t="s">
        <v>2808</v>
      </c>
      <c r="I6670" s="430" t="s">
        <v>160</v>
      </c>
      <c r="K6670" s="432">
        <v>24.71</v>
      </c>
    </row>
    <row r="6671" spans="6:11">
      <c r="F6671" s="429" t="s">
        <v>14484</v>
      </c>
      <c r="G6671" s="430">
        <v>103885</v>
      </c>
      <c r="H6671" s="431" t="s">
        <v>3082</v>
      </c>
      <c r="I6671" s="430" t="s">
        <v>160</v>
      </c>
      <c r="K6671" s="432">
        <v>27.51</v>
      </c>
    </row>
    <row r="6672" spans="6:11">
      <c r="F6672" s="429" t="s">
        <v>14484</v>
      </c>
      <c r="G6672" s="430">
        <v>103816</v>
      </c>
      <c r="H6672" s="431" t="s">
        <v>3030</v>
      </c>
      <c r="I6672" s="430" t="s">
        <v>160</v>
      </c>
      <c r="K6672" s="432">
        <v>27.48</v>
      </c>
    </row>
    <row r="6673" spans="6:11">
      <c r="F6673" s="429" t="s">
        <v>14484</v>
      </c>
      <c r="G6673" s="430">
        <v>103849</v>
      </c>
      <c r="H6673" s="431" t="s">
        <v>3053</v>
      </c>
      <c r="I6673" s="430" t="s">
        <v>160</v>
      </c>
      <c r="K6673" s="432">
        <v>27.07</v>
      </c>
    </row>
    <row r="6674" spans="6:11">
      <c r="F6674" s="429" t="s">
        <v>14484</v>
      </c>
      <c r="G6674" s="430">
        <v>93105</v>
      </c>
      <c r="H6674" s="431" t="s">
        <v>2829</v>
      </c>
      <c r="I6674" s="430" t="s">
        <v>160</v>
      </c>
      <c r="K6674" s="432">
        <v>24.87</v>
      </c>
    </row>
    <row r="6675" spans="6:11">
      <c r="F6675" s="429" t="s">
        <v>14484</v>
      </c>
      <c r="G6675" s="430">
        <v>93055</v>
      </c>
      <c r="H6675" s="431" t="s">
        <v>2782</v>
      </c>
      <c r="I6675" s="430" t="s">
        <v>160</v>
      </c>
      <c r="K6675" s="432">
        <v>47.29</v>
      </c>
    </row>
    <row r="6676" spans="6:11">
      <c r="F6676" s="429" t="s">
        <v>14484</v>
      </c>
      <c r="G6676" s="430">
        <v>93089</v>
      </c>
      <c r="H6676" s="431" t="s">
        <v>2815</v>
      </c>
      <c r="I6676" s="430" t="s">
        <v>160</v>
      </c>
      <c r="K6676" s="432">
        <v>49.75</v>
      </c>
    </row>
    <row r="6677" spans="6:11">
      <c r="F6677" s="429" t="s">
        <v>14484</v>
      </c>
      <c r="G6677" s="430">
        <v>103891</v>
      </c>
      <c r="H6677" s="431" t="s">
        <v>3088</v>
      </c>
      <c r="I6677" s="430" t="s">
        <v>160</v>
      </c>
      <c r="K6677" s="432">
        <v>53.18</v>
      </c>
    </row>
    <row r="6678" spans="6:11">
      <c r="F6678" s="429" t="s">
        <v>14484</v>
      </c>
      <c r="G6678" s="430">
        <v>103822</v>
      </c>
      <c r="H6678" s="431" t="s">
        <v>3035</v>
      </c>
      <c r="I6678" s="430" t="s">
        <v>160</v>
      </c>
      <c r="K6678" s="432">
        <v>57.01</v>
      </c>
    </row>
    <row r="6679" spans="6:11">
      <c r="F6679" s="429" t="s">
        <v>14484</v>
      </c>
      <c r="G6679" s="430">
        <v>103855</v>
      </c>
      <c r="H6679" s="431" t="s">
        <v>3058</v>
      </c>
      <c r="I6679" s="430" t="s">
        <v>160</v>
      </c>
      <c r="K6679" s="432">
        <v>53.69</v>
      </c>
    </row>
    <row r="6680" spans="6:11">
      <c r="F6680" s="429" t="s">
        <v>14484</v>
      </c>
      <c r="G6680" s="430">
        <v>93112</v>
      </c>
      <c r="H6680" s="431" t="s">
        <v>2836</v>
      </c>
      <c r="I6680" s="430" t="s">
        <v>160</v>
      </c>
      <c r="K6680" s="432">
        <v>51.58</v>
      </c>
    </row>
    <row r="6681" spans="6:11">
      <c r="F6681" s="429" t="s">
        <v>14484</v>
      </c>
      <c r="G6681" s="430">
        <v>93060</v>
      </c>
      <c r="H6681" s="431" t="s">
        <v>2787</v>
      </c>
      <c r="I6681" s="430" t="s">
        <v>160</v>
      </c>
      <c r="K6681" s="432">
        <v>83.12</v>
      </c>
    </row>
    <row r="6682" spans="6:11">
      <c r="F6682" s="429" t="s">
        <v>14484</v>
      </c>
      <c r="G6682" s="430">
        <v>93094</v>
      </c>
      <c r="H6682" s="431" t="s">
        <v>2820</v>
      </c>
      <c r="I6682" s="430" t="s">
        <v>160</v>
      </c>
      <c r="K6682" s="432">
        <v>85.4</v>
      </c>
    </row>
    <row r="6683" spans="6:11">
      <c r="F6683" s="429" t="s">
        <v>14484</v>
      </c>
      <c r="G6683" s="430">
        <v>103897</v>
      </c>
      <c r="H6683" s="431" t="s">
        <v>3094</v>
      </c>
      <c r="I6683" s="430" t="s">
        <v>160</v>
      </c>
      <c r="K6683" s="432">
        <v>89.36</v>
      </c>
    </row>
    <row r="6684" spans="6:11">
      <c r="F6684" s="429" t="s">
        <v>14484</v>
      </c>
      <c r="G6684" s="430">
        <v>103828</v>
      </c>
      <c r="H6684" s="431" t="s">
        <v>3039</v>
      </c>
      <c r="I6684" s="430" t="s">
        <v>160</v>
      </c>
      <c r="K6684" s="432">
        <v>95.97</v>
      </c>
    </row>
    <row r="6685" spans="6:11">
      <c r="F6685" s="429" t="s">
        <v>14484</v>
      </c>
      <c r="G6685" s="430">
        <v>103861</v>
      </c>
      <c r="H6685" s="431" t="s">
        <v>3064</v>
      </c>
      <c r="I6685" s="430" t="s">
        <v>160</v>
      </c>
      <c r="K6685" s="432">
        <v>90.69</v>
      </c>
    </row>
    <row r="6686" spans="6:11">
      <c r="F6686" s="429" t="s">
        <v>14484</v>
      </c>
      <c r="G6686" s="430">
        <v>93115</v>
      </c>
      <c r="H6686" s="431" t="s">
        <v>2838</v>
      </c>
      <c r="I6686" s="430" t="s">
        <v>160</v>
      </c>
      <c r="K6686" s="432">
        <v>88.66</v>
      </c>
    </row>
    <row r="6687" spans="6:11">
      <c r="F6687" s="429" t="s">
        <v>14484</v>
      </c>
      <c r="G6687" s="430">
        <v>93074</v>
      </c>
      <c r="H6687" s="431" t="s">
        <v>2800</v>
      </c>
      <c r="I6687" s="430" t="s">
        <v>160</v>
      </c>
      <c r="K6687" s="432">
        <v>12.95</v>
      </c>
    </row>
    <row r="6688" spans="6:11">
      <c r="F6688" s="429" t="s">
        <v>14484</v>
      </c>
      <c r="G6688" s="430">
        <v>103875</v>
      </c>
      <c r="H6688" s="431" t="s">
        <v>3072</v>
      </c>
      <c r="I6688" s="430" t="s">
        <v>160</v>
      </c>
      <c r="K6688" s="432">
        <v>17.14</v>
      </c>
    </row>
    <row r="6689" spans="6:11">
      <c r="F6689" s="429" t="s">
        <v>14484</v>
      </c>
      <c r="G6689" s="430">
        <v>103806</v>
      </c>
      <c r="H6689" s="431" t="s">
        <v>3023</v>
      </c>
      <c r="I6689" s="430" t="s">
        <v>160</v>
      </c>
      <c r="K6689" s="432">
        <v>17.09</v>
      </c>
    </row>
    <row r="6690" spans="6:11">
      <c r="F6690" s="429" t="s">
        <v>14484</v>
      </c>
      <c r="G6690" s="430">
        <v>103839</v>
      </c>
      <c r="H6690" s="431" t="s">
        <v>3046</v>
      </c>
      <c r="I6690" s="430" t="s">
        <v>160</v>
      </c>
      <c r="K6690" s="432">
        <v>16.46</v>
      </c>
    </row>
    <row r="6691" spans="6:11">
      <c r="F6691" s="429" t="s">
        <v>14484</v>
      </c>
      <c r="G6691" s="430">
        <v>93097</v>
      </c>
      <c r="H6691" s="431" t="s">
        <v>2821</v>
      </c>
      <c r="I6691" s="430" t="s">
        <v>160</v>
      </c>
      <c r="K6691" s="432">
        <v>13.18</v>
      </c>
    </row>
    <row r="6692" spans="6:11">
      <c r="F6692" s="429" t="s">
        <v>14484</v>
      </c>
      <c r="G6692" s="430">
        <v>93119</v>
      </c>
      <c r="H6692" s="431" t="s">
        <v>2842</v>
      </c>
      <c r="I6692" s="430" t="s">
        <v>160</v>
      </c>
      <c r="K6692" s="432">
        <v>17.55</v>
      </c>
    </row>
    <row r="6693" spans="6:11">
      <c r="F6693" s="429" t="s">
        <v>14484</v>
      </c>
      <c r="G6693" s="430">
        <v>93076</v>
      </c>
      <c r="H6693" s="431" t="s">
        <v>2802</v>
      </c>
      <c r="I6693" s="430" t="s">
        <v>160</v>
      </c>
      <c r="K6693" s="432">
        <v>21.23</v>
      </c>
    </row>
    <row r="6694" spans="6:11">
      <c r="F6694" s="429" t="s">
        <v>14484</v>
      </c>
      <c r="G6694" s="430">
        <v>103878</v>
      </c>
      <c r="H6694" s="431" t="s">
        <v>3075</v>
      </c>
      <c r="I6694" s="430" t="s">
        <v>160</v>
      </c>
      <c r="K6694" s="432">
        <v>26.36</v>
      </c>
    </row>
    <row r="6695" spans="6:11">
      <c r="F6695" s="429" t="s">
        <v>14484</v>
      </c>
      <c r="G6695" s="430">
        <v>103809</v>
      </c>
      <c r="H6695" s="431" t="s">
        <v>3025</v>
      </c>
      <c r="I6695" s="430" t="s">
        <v>160</v>
      </c>
      <c r="K6695" s="432">
        <v>32.03</v>
      </c>
    </row>
    <row r="6696" spans="6:11">
      <c r="F6696" s="429" t="s">
        <v>14484</v>
      </c>
      <c r="G6696" s="430">
        <v>103842</v>
      </c>
      <c r="H6696" s="431" t="s">
        <v>3048</v>
      </c>
      <c r="I6696" s="430" t="s">
        <v>160</v>
      </c>
      <c r="K6696" s="432">
        <v>27.08</v>
      </c>
    </row>
    <row r="6697" spans="6:11">
      <c r="F6697" s="429" t="s">
        <v>14484</v>
      </c>
      <c r="G6697" s="430">
        <v>93099</v>
      </c>
      <c r="H6697" s="431" t="s">
        <v>2823</v>
      </c>
      <c r="I6697" s="430" t="s">
        <v>160</v>
      </c>
      <c r="K6697" s="432">
        <v>23.96</v>
      </c>
    </row>
    <row r="6698" spans="6:11">
      <c r="F6698" s="429" t="s">
        <v>14484</v>
      </c>
      <c r="G6698" s="430">
        <v>93122</v>
      </c>
      <c r="H6698" s="431" t="s">
        <v>2845</v>
      </c>
      <c r="I6698" s="430" t="s">
        <v>160</v>
      </c>
      <c r="K6698" s="432">
        <v>26.53</v>
      </c>
    </row>
    <row r="6699" spans="6:11">
      <c r="F6699" s="429" t="s">
        <v>14484</v>
      </c>
      <c r="G6699" s="430">
        <v>93079</v>
      </c>
      <c r="H6699" s="431" t="s">
        <v>2805</v>
      </c>
      <c r="I6699" s="430" t="s">
        <v>160</v>
      </c>
      <c r="K6699" s="432">
        <v>29.93</v>
      </c>
    </row>
    <row r="6700" spans="6:11">
      <c r="F6700" s="429" t="s">
        <v>14484</v>
      </c>
      <c r="G6700" s="430">
        <v>103882</v>
      </c>
      <c r="H6700" s="431" t="s">
        <v>3079</v>
      </c>
      <c r="I6700" s="430" t="s">
        <v>160</v>
      </c>
      <c r="K6700" s="432">
        <v>35.880000000000003</v>
      </c>
    </row>
    <row r="6701" spans="6:11">
      <c r="F6701" s="429" t="s">
        <v>14484</v>
      </c>
      <c r="G6701" s="430">
        <v>103813</v>
      </c>
      <c r="H6701" s="431" t="s">
        <v>3027</v>
      </c>
      <c r="I6701" s="430" t="s">
        <v>160</v>
      </c>
      <c r="K6701" s="432">
        <v>46.45</v>
      </c>
    </row>
    <row r="6702" spans="6:11">
      <c r="F6702" s="429" t="s">
        <v>14529</v>
      </c>
      <c r="G6702" s="430">
        <v>103846</v>
      </c>
      <c r="H6702" s="431" t="s">
        <v>3050</v>
      </c>
      <c r="I6702" s="430" t="s">
        <v>160</v>
      </c>
      <c r="K6702" s="432">
        <v>37.799999999999997</v>
      </c>
    </row>
    <row r="6703" spans="6:11">
      <c r="F6703" s="429" t="s">
        <v>14529</v>
      </c>
      <c r="G6703" s="430">
        <v>93102</v>
      </c>
      <c r="H6703" s="431" t="s">
        <v>2826</v>
      </c>
      <c r="I6703" s="430" t="s">
        <v>160</v>
      </c>
      <c r="K6703" s="432">
        <v>34.799999999999997</v>
      </c>
    </row>
    <row r="6704" spans="6:11">
      <c r="F6704" s="429" t="s">
        <v>14529</v>
      </c>
      <c r="G6704" s="430">
        <v>93123</v>
      </c>
      <c r="H6704" s="431" t="s">
        <v>14466</v>
      </c>
      <c r="I6704" s="430" t="s">
        <v>160</v>
      </c>
      <c r="K6704" s="432">
        <v>60.15</v>
      </c>
    </row>
    <row r="6705" spans="6:11">
      <c r="F6705" s="429" t="s">
        <v>14529</v>
      </c>
      <c r="G6705" s="430">
        <v>93124</v>
      </c>
      <c r="H6705" s="431" t="s">
        <v>2846</v>
      </c>
      <c r="I6705" s="430" t="s">
        <v>160</v>
      </c>
      <c r="K6705" s="432">
        <v>94.92</v>
      </c>
    </row>
    <row r="6706" spans="6:11">
      <c r="F6706" s="429" t="s">
        <v>14529</v>
      </c>
      <c r="G6706" s="430">
        <v>93125</v>
      </c>
      <c r="H6706" s="431" t="s">
        <v>2847</v>
      </c>
      <c r="I6706" s="430" t="s">
        <v>160</v>
      </c>
      <c r="K6706" s="432">
        <v>139.82</v>
      </c>
    </row>
    <row r="6707" spans="6:11">
      <c r="F6707" s="429" t="s">
        <v>14529</v>
      </c>
      <c r="G6707" s="430">
        <v>93126</v>
      </c>
      <c r="H6707" s="431" t="s">
        <v>2848</v>
      </c>
      <c r="I6707" s="430" t="s">
        <v>160</v>
      </c>
      <c r="K6707" s="432">
        <v>310.89</v>
      </c>
    </row>
    <row r="6708" spans="6:11">
      <c r="F6708" s="429" t="s">
        <v>14529</v>
      </c>
      <c r="G6708" s="430">
        <v>93063</v>
      </c>
      <c r="H6708" s="431" t="s">
        <v>2790</v>
      </c>
      <c r="I6708" s="430" t="s">
        <v>160</v>
      </c>
      <c r="K6708" s="432">
        <v>696.35</v>
      </c>
    </row>
    <row r="6709" spans="6:11">
      <c r="F6709" s="429" t="s">
        <v>14529</v>
      </c>
      <c r="G6709" s="430">
        <v>93066</v>
      </c>
      <c r="H6709" s="431" t="s">
        <v>2793</v>
      </c>
      <c r="I6709" s="430" t="s">
        <v>160</v>
      </c>
      <c r="K6709" s="432">
        <v>873.94</v>
      </c>
    </row>
    <row r="6710" spans="6:11">
      <c r="F6710" s="429" t="s">
        <v>14529</v>
      </c>
      <c r="G6710" s="430">
        <v>93069</v>
      </c>
      <c r="H6710" s="431" t="s">
        <v>2796</v>
      </c>
      <c r="I6710" s="430" t="s">
        <v>160</v>
      </c>
      <c r="K6710" s="432">
        <v>1211.5</v>
      </c>
    </row>
    <row r="6711" spans="6:11">
      <c r="F6711" s="429" t="s">
        <v>14529</v>
      </c>
      <c r="G6711" s="430">
        <v>93072</v>
      </c>
      <c r="H6711" s="431" t="s">
        <v>2799</v>
      </c>
      <c r="I6711" s="430" t="s">
        <v>160</v>
      </c>
      <c r="K6711" s="432">
        <v>1598.99</v>
      </c>
    </row>
    <row r="6712" spans="6:11">
      <c r="F6712" s="429" t="s">
        <v>14529</v>
      </c>
      <c r="G6712" s="430">
        <v>93083</v>
      </c>
      <c r="H6712" s="431" t="s">
        <v>2809</v>
      </c>
      <c r="I6712" s="430" t="s">
        <v>160</v>
      </c>
      <c r="K6712" s="432">
        <v>478.04</v>
      </c>
    </row>
    <row r="6713" spans="6:11">
      <c r="F6713" s="429" t="s">
        <v>14529</v>
      </c>
      <c r="G6713" s="430">
        <v>103886</v>
      </c>
      <c r="H6713" s="431" t="s">
        <v>3083</v>
      </c>
      <c r="I6713" s="430" t="s">
        <v>160</v>
      </c>
      <c r="K6713" s="432">
        <v>480.84</v>
      </c>
    </row>
    <row r="6714" spans="6:11">
      <c r="F6714" s="429" t="s">
        <v>14529</v>
      </c>
      <c r="G6714" s="430">
        <v>103817</v>
      </c>
      <c r="H6714" s="431" t="s">
        <v>3031</v>
      </c>
      <c r="I6714" s="430" t="s">
        <v>160</v>
      </c>
      <c r="K6714" s="432">
        <v>480.81</v>
      </c>
    </row>
    <row r="6715" spans="6:11">
      <c r="F6715" s="429" t="s">
        <v>14530</v>
      </c>
      <c r="G6715" s="430">
        <v>103850</v>
      </c>
      <c r="H6715" s="431" t="s">
        <v>3054</v>
      </c>
      <c r="I6715" s="430" t="s">
        <v>160</v>
      </c>
      <c r="K6715" s="432">
        <v>480.4</v>
      </c>
    </row>
    <row r="6716" spans="6:11">
      <c r="F6716" s="429" t="s">
        <v>14530</v>
      </c>
      <c r="G6716" s="430">
        <v>93106</v>
      </c>
      <c r="H6716" s="431" t="s">
        <v>2830</v>
      </c>
      <c r="I6716" s="430" t="s">
        <v>160</v>
      </c>
      <c r="K6716" s="432">
        <v>478.2</v>
      </c>
    </row>
    <row r="6717" spans="6:11">
      <c r="F6717" s="429" t="s">
        <v>14530</v>
      </c>
      <c r="G6717" s="430">
        <v>93052</v>
      </c>
      <c r="H6717" s="431" t="s">
        <v>2780</v>
      </c>
      <c r="I6717" s="430" t="s">
        <v>160</v>
      </c>
      <c r="K6717" s="432">
        <v>552.52</v>
      </c>
    </row>
    <row r="6718" spans="6:11">
      <c r="F6718" s="429" t="s">
        <v>14530</v>
      </c>
      <c r="G6718" s="430">
        <v>93086</v>
      </c>
      <c r="H6718" s="431" t="s">
        <v>2812</v>
      </c>
      <c r="I6718" s="430" t="s">
        <v>160</v>
      </c>
      <c r="K6718" s="432">
        <v>554.98</v>
      </c>
    </row>
    <row r="6719" spans="6:11">
      <c r="F6719" s="429" t="s">
        <v>14530</v>
      </c>
      <c r="G6719" s="430">
        <v>103890</v>
      </c>
      <c r="H6719" s="431" t="s">
        <v>3087</v>
      </c>
      <c r="I6719" s="430" t="s">
        <v>160</v>
      </c>
      <c r="K6719" s="432">
        <v>558.41</v>
      </c>
    </row>
    <row r="6720" spans="6:11">
      <c r="F6720" s="429" t="s">
        <v>14530</v>
      </c>
      <c r="G6720" s="430">
        <v>103821</v>
      </c>
      <c r="H6720" s="431" t="s">
        <v>3034</v>
      </c>
      <c r="I6720" s="430" t="s">
        <v>160</v>
      </c>
      <c r="K6720" s="432">
        <v>562.24</v>
      </c>
    </row>
    <row r="6721" spans="6:11">
      <c r="F6721" s="429" t="s">
        <v>14530</v>
      </c>
      <c r="G6721" s="430">
        <v>103854</v>
      </c>
      <c r="H6721" s="431" t="s">
        <v>3057</v>
      </c>
      <c r="I6721" s="430" t="s">
        <v>160</v>
      </c>
      <c r="K6721" s="432">
        <v>558.91999999999996</v>
      </c>
    </row>
    <row r="6722" spans="6:11">
      <c r="F6722" s="429" t="s">
        <v>14530</v>
      </c>
      <c r="G6722" s="430">
        <v>93109</v>
      </c>
      <c r="H6722" s="431" t="s">
        <v>2833</v>
      </c>
      <c r="I6722" s="430" t="s">
        <v>160</v>
      </c>
      <c r="K6722" s="432">
        <v>556.80999999999995</v>
      </c>
    </row>
    <row r="6723" spans="6:11">
      <c r="F6723" s="429" t="s">
        <v>14530</v>
      </c>
      <c r="G6723" s="430">
        <v>93058</v>
      </c>
      <c r="H6723" s="431" t="s">
        <v>2785</v>
      </c>
      <c r="I6723" s="430" t="s">
        <v>160</v>
      </c>
      <c r="K6723" s="432">
        <v>607.75</v>
      </c>
    </row>
    <row r="6724" spans="6:11">
      <c r="F6724" s="429" t="s">
        <v>14530</v>
      </c>
      <c r="G6724" s="430">
        <v>93092</v>
      </c>
      <c r="H6724" s="431" t="s">
        <v>2818</v>
      </c>
      <c r="I6724" s="430" t="s">
        <v>160</v>
      </c>
      <c r="K6724" s="432">
        <v>610.03</v>
      </c>
    </row>
    <row r="6725" spans="6:11">
      <c r="F6725" s="429" t="s">
        <v>14530</v>
      </c>
      <c r="G6725" s="430">
        <v>103898</v>
      </c>
      <c r="H6725" s="431" t="s">
        <v>3095</v>
      </c>
      <c r="I6725" s="430" t="s">
        <v>160</v>
      </c>
      <c r="K6725" s="432">
        <v>613.99</v>
      </c>
    </row>
    <row r="6726" spans="6:11">
      <c r="F6726" s="429" t="s">
        <v>14530</v>
      </c>
      <c r="G6726" s="430">
        <v>103829</v>
      </c>
      <c r="H6726" s="431" t="s">
        <v>3040</v>
      </c>
      <c r="I6726" s="430" t="s">
        <v>160</v>
      </c>
      <c r="K6726" s="432">
        <v>620.6</v>
      </c>
    </row>
    <row r="6727" spans="6:11">
      <c r="F6727" s="429" t="s">
        <v>14530</v>
      </c>
      <c r="G6727" s="430">
        <v>103862</v>
      </c>
      <c r="H6727" s="431" t="s">
        <v>3065</v>
      </c>
      <c r="I6727" s="430" t="s">
        <v>160</v>
      </c>
      <c r="K6727" s="432">
        <v>615.32000000000005</v>
      </c>
    </row>
    <row r="6728" spans="6:11">
      <c r="F6728" s="429" t="s">
        <v>14530</v>
      </c>
      <c r="G6728" s="430">
        <v>93116</v>
      </c>
      <c r="H6728" s="431" t="s">
        <v>2839</v>
      </c>
      <c r="I6728" s="430" t="s">
        <v>160</v>
      </c>
      <c r="K6728" s="432">
        <v>613.29</v>
      </c>
    </row>
    <row r="6729" spans="6:11">
      <c r="F6729" s="429" t="s">
        <v>14530</v>
      </c>
      <c r="G6729" s="430">
        <v>92314</v>
      </c>
      <c r="H6729" s="431" t="s">
        <v>2617</v>
      </c>
      <c r="I6729" s="430" t="s">
        <v>160</v>
      </c>
      <c r="K6729" s="432">
        <v>8.3699999999999992</v>
      </c>
    </row>
    <row r="6730" spans="6:11">
      <c r="F6730" s="429" t="s">
        <v>14530</v>
      </c>
      <c r="G6730" s="430">
        <v>103883</v>
      </c>
      <c r="H6730" s="431" t="s">
        <v>3080</v>
      </c>
      <c r="I6730" s="430" t="s">
        <v>160</v>
      </c>
      <c r="K6730" s="432">
        <v>11.17</v>
      </c>
    </row>
    <row r="6731" spans="6:11">
      <c r="F6731" s="429" t="s">
        <v>14530</v>
      </c>
      <c r="G6731" s="430">
        <v>103814</v>
      </c>
      <c r="H6731" s="431" t="s">
        <v>3028</v>
      </c>
      <c r="I6731" s="430" t="s">
        <v>160</v>
      </c>
      <c r="K6731" s="432">
        <v>11.14</v>
      </c>
    </row>
    <row r="6732" spans="6:11">
      <c r="F6732" s="429" t="s">
        <v>14530</v>
      </c>
      <c r="G6732" s="430">
        <v>103847</v>
      </c>
      <c r="H6732" s="431" t="s">
        <v>3051</v>
      </c>
      <c r="I6732" s="430" t="s">
        <v>160</v>
      </c>
      <c r="K6732" s="432">
        <v>10.73</v>
      </c>
    </row>
    <row r="6733" spans="6:11">
      <c r="F6733" s="429" t="s">
        <v>14530</v>
      </c>
      <c r="G6733" s="430">
        <v>92329</v>
      </c>
      <c r="H6733" s="431" t="s">
        <v>2626</v>
      </c>
      <c r="I6733" s="430" t="s">
        <v>160</v>
      </c>
      <c r="K6733" s="432">
        <v>8.5299999999999994</v>
      </c>
    </row>
    <row r="6734" spans="6:11">
      <c r="F6734" s="429" t="s">
        <v>14530</v>
      </c>
      <c r="G6734" s="430">
        <v>92293</v>
      </c>
      <c r="H6734" s="431" t="s">
        <v>2603</v>
      </c>
      <c r="I6734" s="430" t="s">
        <v>160</v>
      </c>
      <c r="K6734" s="432">
        <v>10.050000000000001</v>
      </c>
    </row>
    <row r="6735" spans="6:11">
      <c r="F6735" s="429" t="s">
        <v>14530</v>
      </c>
      <c r="G6735" s="430">
        <v>92315</v>
      </c>
      <c r="H6735" s="431" t="s">
        <v>2618</v>
      </c>
      <c r="I6735" s="430" t="s">
        <v>160</v>
      </c>
      <c r="K6735" s="432">
        <v>12.51</v>
      </c>
    </row>
    <row r="6736" spans="6:11">
      <c r="F6736" s="429" t="s">
        <v>14530</v>
      </c>
      <c r="G6736" s="430">
        <v>103888</v>
      </c>
      <c r="H6736" s="431" t="s">
        <v>3085</v>
      </c>
      <c r="I6736" s="430" t="s">
        <v>160</v>
      </c>
      <c r="K6736" s="432">
        <v>15.94</v>
      </c>
    </row>
    <row r="6737" spans="6:11">
      <c r="F6737" s="429" t="s">
        <v>14530</v>
      </c>
      <c r="G6737" s="430">
        <v>103819</v>
      </c>
      <c r="H6737" s="431" t="s">
        <v>3032</v>
      </c>
      <c r="I6737" s="430" t="s">
        <v>160</v>
      </c>
      <c r="K6737" s="432">
        <v>19.77</v>
      </c>
    </row>
    <row r="6738" spans="6:11">
      <c r="F6738" s="429" t="s">
        <v>14530</v>
      </c>
      <c r="G6738" s="430">
        <v>103852</v>
      </c>
      <c r="H6738" s="431" t="s">
        <v>3055</v>
      </c>
      <c r="I6738" s="430" t="s">
        <v>160</v>
      </c>
      <c r="K6738" s="432">
        <v>16.45</v>
      </c>
    </row>
    <row r="6739" spans="6:11">
      <c r="F6739" s="429" t="s">
        <v>14530</v>
      </c>
      <c r="G6739" s="430">
        <v>92330</v>
      </c>
      <c r="H6739" s="431" t="s">
        <v>2627</v>
      </c>
      <c r="I6739" s="430" t="s">
        <v>160</v>
      </c>
      <c r="K6739" s="432">
        <v>14.34</v>
      </c>
    </row>
    <row r="6740" spans="6:11">
      <c r="F6740" s="429" t="s">
        <v>14530</v>
      </c>
      <c r="G6740" s="430">
        <v>92294</v>
      </c>
      <c r="H6740" s="431" t="s">
        <v>2604</v>
      </c>
      <c r="I6740" s="430" t="s">
        <v>160</v>
      </c>
      <c r="K6740" s="432">
        <v>17.239999999999998</v>
      </c>
    </row>
    <row r="6741" spans="6:11">
      <c r="F6741" s="429" t="s">
        <v>14530</v>
      </c>
      <c r="G6741" s="430">
        <v>92316</v>
      </c>
      <c r="H6741" s="431" t="s">
        <v>2619</v>
      </c>
      <c r="I6741" s="430" t="s">
        <v>160</v>
      </c>
      <c r="K6741" s="432">
        <v>19.52</v>
      </c>
    </row>
    <row r="6742" spans="6:11">
      <c r="F6742" s="429" t="s">
        <v>14530</v>
      </c>
      <c r="G6742" s="430">
        <v>103895</v>
      </c>
      <c r="H6742" s="431" t="s">
        <v>3092</v>
      </c>
      <c r="I6742" s="430" t="s">
        <v>160</v>
      </c>
      <c r="K6742" s="432">
        <v>23.48</v>
      </c>
    </row>
    <row r="6743" spans="6:11">
      <c r="F6743" s="429" t="s">
        <v>14530</v>
      </c>
      <c r="G6743" s="430">
        <v>103826</v>
      </c>
      <c r="H6743" s="431" t="s">
        <v>3037</v>
      </c>
      <c r="I6743" s="430" t="s">
        <v>160</v>
      </c>
      <c r="K6743" s="432">
        <v>30.09</v>
      </c>
    </row>
    <row r="6744" spans="6:11">
      <c r="F6744" s="429" t="s">
        <v>14530</v>
      </c>
      <c r="G6744" s="430">
        <v>103859</v>
      </c>
      <c r="H6744" s="431" t="s">
        <v>3062</v>
      </c>
      <c r="I6744" s="430" t="s">
        <v>160</v>
      </c>
      <c r="K6744" s="432">
        <v>24.81</v>
      </c>
    </row>
    <row r="6745" spans="6:11">
      <c r="F6745" s="429" t="s">
        <v>14530</v>
      </c>
      <c r="G6745" s="430">
        <v>92331</v>
      </c>
      <c r="H6745" s="431" t="s">
        <v>2628</v>
      </c>
      <c r="I6745" s="430" t="s">
        <v>160</v>
      </c>
      <c r="K6745" s="432">
        <v>22.78</v>
      </c>
    </row>
    <row r="6746" spans="6:11">
      <c r="F6746" s="429" t="s">
        <v>14530</v>
      </c>
      <c r="G6746" s="430">
        <v>92295</v>
      </c>
      <c r="H6746" s="431" t="s">
        <v>2605</v>
      </c>
      <c r="I6746" s="430" t="s">
        <v>160</v>
      </c>
      <c r="K6746" s="432">
        <v>32.97</v>
      </c>
    </row>
    <row r="6747" spans="6:11">
      <c r="F6747" s="429" t="s">
        <v>14530</v>
      </c>
      <c r="G6747" s="430">
        <v>92296</v>
      </c>
      <c r="H6747" s="431" t="s">
        <v>2606</v>
      </c>
      <c r="I6747" s="430" t="s">
        <v>160</v>
      </c>
      <c r="K6747" s="432">
        <v>43.81</v>
      </c>
    </row>
    <row r="6748" spans="6:11">
      <c r="F6748" s="429" t="s">
        <v>14530</v>
      </c>
      <c r="G6748" s="430">
        <v>92297</v>
      </c>
      <c r="H6748" s="431" t="s">
        <v>2607</v>
      </c>
      <c r="I6748" s="430" t="s">
        <v>160</v>
      </c>
      <c r="K6748" s="432">
        <v>68.260000000000005</v>
      </c>
    </row>
    <row r="6749" spans="6:11">
      <c r="F6749" s="429" t="s">
        <v>14530</v>
      </c>
      <c r="G6749" s="430">
        <v>92298</v>
      </c>
      <c r="H6749" s="431" t="s">
        <v>2608</v>
      </c>
      <c r="I6749" s="430" t="s">
        <v>160</v>
      </c>
      <c r="K6749" s="432">
        <v>194.16</v>
      </c>
    </row>
    <row r="6750" spans="6:11">
      <c r="F6750" s="429" t="s">
        <v>14530</v>
      </c>
      <c r="G6750" s="430">
        <v>93080</v>
      </c>
      <c r="H6750" s="431" t="s">
        <v>2806</v>
      </c>
      <c r="I6750" s="430" t="s">
        <v>160</v>
      </c>
      <c r="K6750" s="432">
        <v>8.4</v>
      </c>
    </row>
    <row r="6751" spans="6:11">
      <c r="F6751" s="429" t="s">
        <v>14530</v>
      </c>
      <c r="G6751" s="430">
        <v>103884</v>
      </c>
      <c r="H6751" s="431" t="s">
        <v>3081</v>
      </c>
      <c r="I6751" s="430" t="s">
        <v>160</v>
      </c>
      <c r="K6751" s="432">
        <v>11.2</v>
      </c>
    </row>
    <row r="6752" spans="6:11">
      <c r="F6752" s="429" t="s">
        <v>14530</v>
      </c>
      <c r="G6752" s="430">
        <v>103815</v>
      </c>
      <c r="H6752" s="431" t="s">
        <v>3029</v>
      </c>
      <c r="I6752" s="430" t="s">
        <v>160</v>
      </c>
      <c r="K6752" s="432">
        <v>11.17</v>
      </c>
    </row>
    <row r="6753" spans="6:11">
      <c r="F6753" s="429" t="s">
        <v>14530</v>
      </c>
      <c r="G6753" s="430">
        <v>103848</v>
      </c>
      <c r="H6753" s="431" t="s">
        <v>3052</v>
      </c>
      <c r="I6753" s="430" t="s">
        <v>160</v>
      </c>
      <c r="K6753" s="432">
        <v>10.76</v>
      </c>
    </row>
    <row r="6754" spans="6:11">
      <c r="F6754" s="429" t="s">
        <v>14530</v>
      </c>
      <c r="G6754" s="430">
        <v>93103</v>
      </c>
      <c r="H6754" s="431" t="s">
        <v>2827</v>
      </c>
      <c r="I6754" s="430" t="s">
        <v>160</v>
      </c>
      <c r="K6754" s="432">
        <v>8.56</v>
      </c>
    </row>
    <row r="6755" spans="6:11">
      <c r="F6755" s="429" t="s">
        <v>14530</v>
      </c>
      <c r="G6755" s="430">
        <v>93050</v>
      </c>
      <c r="H6755" s="431" t="s">
        <v>2779</v>
      </c>
      <c r="I6755" s="430" t="s">
        <v>160</v>
      </c>
      <c r="K6755" s="432">
        <v>11.45</v>
      </c>
    </row>
    <row r="6756" spans="6:11">
      <c r="F6756" s="429" t="s">
        <v>14530</v>
      </c>
      <c r="G6756" s="430">
        <v>93084</v>
      </c>
      <c r="H6756" s="431" t="s">
        <v>2810</v>
      </c>
      <c r="I6756" s="430" t="s">
        <v>160</v>
      </c>
      <c r="K6756" s="432">
        <v>13.91</v>
      </c>
    </row>
    <row r="6757" spans="6:11">
      <c r="F6757" s="429" t="s">
        <v>14530</v>
      </c>
      <c r="G6757" s="430">
        <v>103889</v>
      </c>
      <c r="H6757" s="431" t="s">
        <v>3086</v>
      </c>
      <c r="I6757" s="430" t="s">
        <v>160</v>
      </c>
      <c r="K6757" s="432">
        <v>17.34</v>
      </c>
    </row>
    <row r="6758" spans="6:11">
      <c r="F6758" s="429" t="s">
        <v>14530</v>
      </c>
      <c r="G6758" s="430">
        <v>103820</v>
      </c>
      <c r="H6758" s="431" t="s">
        <v>3033</v>
      </c>
      <c r="I6758" s="430" t="s">
        <v>160</v>
      </c>
      <c r="K6758" s="432">
        <v>21.17</v>
      </c>
    </row>
    <row r="6759" spans="6:11">
      <c r="F6759" s="429" t="s">
        <v>14530</v>
      </c>
      <c r="G6759" s="430">
        <v>103853</v>
      </c>
      <c r="H6759" s="431" t="s">
        <v>3056</v>
      </c>
      <c r="I6759" s="430" t="s">
        <v>160</v>
      </c>
      <c r="K6759" s="432">
        <v>17.850000000000001</v>
      </c>
    </row>
    <row r="6760" spans="6:11">
      <c r="F6760" s="429" t="s">
        <v>14540</v>
      </c>
      <c r="G6760" s="430">
        <v>93107</v>
      </c>
      <c r="H6760" s="431" t="s">
        <v>2831</v>
      </c>
      <c r="I6760" s="430" t="s">
        <v>160</v>
      </c>
      <c r="K6760" s="432">
        <v>15.74</v>
      </c>
    </row>
    <row r="6761" spans="6:11">
      <c r="F6761" s="429" t="s">
        <v>14540</v>
      </c>
      <c r="G6761" s="430">
        <v>93056</v>
      </c>
      <c r="H6761" s="431" t="s">
        <v>2783</v>
      </c>
      <c r="I6761" s="430" t="s">
        <v>160</v>
      </c>
      <c r="K6761" s="432">
        <v>17.239999999999998</v>
      </c>
    </row>
    <row r="6762" spans="6:11">
      <c r="F6762" s="429" t="s">
        <v>14540</v>
      </c>
      <c r="G6762" s="430">
        <v>93090</v>
      </c>
      <c r="H6762" s="431" t="s">
        <v>2816</v>
      </c>
      <c r="I6762" s="430" t="s">
        <v>160</v>
      </c>
      <c r="K6762" s="432">
        <v>19.52</v>
      </c>
    </row>
    <row r="6763" spans="6:11">
      <c r="F6763" s="429" t="s">
        <v>14540</v>
      </c>
      <c r="G6763" s="430">
        <v>103896</v>
      </c>
      <c r="H6763" s="431" t="s">
        <v>3093</v>
      </c>
      <c r="I6763" s="430" t="s">
        <v>160</v>
      </c>
      <c r="K6763" s="432">
        <v>23.48</v>
      </c>
    </row>
    <row r="6764" spans="6:11">
      <c r="F6764" s="429" t="s">
        <v>14540</v>
      </c>
      <c r="G6764" s="430">
        <v>103827</v>
      </c>
      <c r="H6764" s="431" t="s">
        <v>3038</v>
      </c>
      <c r="I6764" s="430" t="s">
        <v>160</v>
      </c>
      <c r="K6764" s="432">
        <v>30.09</v>
      </c>
    </row>
    <row r="6765" spans="6:11">
      <c r="F6765" s="429" t="s">
        <v>14540</v>
      </c>
      <c r="G6765" s="430">
        <v>103860</v>
      </c>
      <c r="H6765" s="431" t="s">
        <v>3063</v>
      </c>
      <c r="I6765" s="430" t="s">
        <v>160</v>
      </c>
      <c r="K6765" s="432">
        <v>24.81</v>
      </c>
    </row>
    <row r="6766" spans="6:11">
      <c r="F6766" s="429" t="s">
        <v>14540</v>
      </c>
      <c r="G6766" s="430">
        <v>93113</v>
      </c>
      <c r="H6766" s="431" t="s">
        <v>14467</v>
      </c>
      <c r="I6766" s="430" t="s">
        <v>160</v>
      </c>
      <c r="K6766" s="432">
        <v>22.78</v>
      </c>
    </row>
    <row r="6767" spans="6:11">
      <c r="F6767" s="429" t="s">
        <v>14540</v>
      </c>
      <c r="G6767" s="430">
        <v>93061</v>
      </c>
      <c r="H6767" s="431" t="s">
        <v>2788</v>
      </c>
      <c r="I6767" s="430" t="s">
        <v>160</v>
      </c>
      <c r="K6767" s="432">
        <v>33.11</v>
      </c>
    </row>
    <row r="6768" spans="6:11">
      <c r="F6768" s="429" t="s">
        <v>14540</v>
      </c>
      <c r="G6768" s="430">
        <v>93064</v>
      </c>
      <c r="H6768" s="431" t="s">
        <v>2791</v>
      </c>
      <c r="I6768" s="430" t="s">
        <v>160</v>
      </c>
      <c r="K6768" s="432">
        <v>51.12</v>
      </c>
    </row>
    <row r="6769" spans="6:11">
      <c r="F6769" s="429" t="s">
        <v>14540</v>
      </c>
      <c r="G6769" s="430">
        <v>93067</v>
      </c>
      <c r="H6769" s="431" t="s">
        <v>2794</v>
      </c>
      <c r="I6769" s="430" t="s">
        <v>160</v>
      </c>
      <c r="K6769" s="432">
        <v>76.22</v>
      </c>
    </row>
    <row r="6770" spans="6:11">
      <c r="F6770" s="429" t="s">
        <v>14540</v>
      </c>
      <c r="G6770" s="430">
        <v>93070</v>
      </c>
      <c r="H6770" s="431" t="s">
        <v>2797</v>
      </c>
      <c r="I6770" s="430" t="s">
        <v>160</v>
      </c>
      <c r="K6770" s="432">
        <v>194.16</v>
      </c>
    </row>
    <row r="6771" spans="6:11">
      <c r="F6771" s="429" t="s">
        <v>14540</v>
      </c>
      <c r="G6771" s="430">
        <v>93117</v>
      </c>
      <c r="H6771" s="431" t="s">
        <v>2840</v>
      </c>
      <c r="I6771" s="430" t="s">
        <v>160</v>
      </c>
      <c r="K6771" s="432">
        <v>60.52</v>
      </c>
    </row>
    <row r="6772" spans="6:11">
      <c r="F6772" s="429" t="s">
        <v>14540</v>
      </c>
      <c r="G6772" s="430">
        <v>93118</v>
      </c>
      <c r="H6772" s="431" t="s">
        <v>2841</v>
      </c>
      <c r="I6772" s="430" t="s">
        <v>160</v>
      </c>
      <c r="K6772" s="432">
        <v>89.15</v>
      </c>
    </row>
    <row r="6773" spans="6:11">
      <c r="F6773" s="429" t="s">
        <v>14540</v>
      </c>
      <c r="G6773" s="430">
        <v>92317</v>
      </c>
      <c r="H6773" s="431" t="s">
        <v>2620</v>
      </c>
      <c r="I6773" s="430" t="s">
        <v>160</v>
      </c>
      <c r="K6773" s="432">
        <v>17.64</v>
      </c>
    </row>
    <row r="6774" spans="6:11">
      <c r="F6774" s="429" t="s">
        <v>14540</v>
      </c>
      <c r="G6774" s="430">
        <v>92332</v>
      </c>
      <c r="H6774" s="431" t="s">
        <v>2629</v>
      </c>
      <c r="I6774" s="430" t="s">
        <v>160</v>
      </c>
      <c r="K6774" s="432">
        <v>17.93</v>
      </c>
    </row>
    <row r="6775" spans="6:11">
      <c r="F6775" s="429" t="s">
        <v>14540</v>
      </c>
      <c r="G6775" s="430">
        <v>92299</v>
      </c>
      <c r="H6775" s="431" t="s">
        <v>2609</v>
      </c>
      <c r="I6775" s="430" t="s">
        <v>160</v>
      </c>
      <c r="K6775" s="432">
        <v>23.49</v>
      </c>
    </row>
    <row r="6776" spans="6:11">
      <c r="F6776" s="429" t="s">
        <v>14540</v>
      </c>
      <c r="G6776" s="430">
        <v>92318</v>
      </c>
      <c r="H6776" s="431" t="s">
        <v>2621</v>
      </c>
      <c r="I6776" s="430" t="s">
        <v>160</v>
      </c>
      <c r="K6776" s="432">
        <v>28.4</v>
      </c>
    </row>
    <row r="6777" spans="6:11">
      <c r="F6777" s="429" t="s">
        <v>14540</v>
      </c>
      <c r="G6777" s="430">
        <v>103833</v>
      </c>
      <c r="H6777" s="431" t="s">
        <v>3043</v>
      </c>
      <c r="I6777" s="430" t="s">
        <v>160</v>
      </c>
      <c r="K6777" s="432">
        <v>42.84</v>
      </c>
    </row>
    <row r="6778" spans="6:11">
      <c r="F6778" s="429" t="s">
        <v>14540</v>
      </c>
      <c r="G6778" s="430">
        <v>92333</v>
      </c>
      <c r="H6778" s="431" t="s">
        <v>2630</v>
      </c>
      <c r="I6778" s="430" t="s">
        <v>160</v>
      </c>
      <c r="K6778" s="432">
        <v>32.04</v>
      </c>
    </row>
    <row r="6779" spans="6:11">
      <c r="F6779" s="429" t="s">
        <v>14540</v>
      </c>
      <c r="G6779" s="430">
        <v>92300</v>
      </c>
      <c r="H6779" s="431" t="s">
        <v>2610</v>
      </c>
      <c r="I6779" s="430" t="s">
        <v>160</v>
      </c>
      <c r="K6779" s="432">
        <v>36.04</v>
      </c>
    </row>
    <row r="6780" spans="6:11">
      <c r="F6780" s="429" t="s">
        <v>14540</v>
      </c>
      <c r="G6780" s="430">
        <v>92319</v>
      </c>
      <c r="H6780" s="431" t="s">
        <v>2622</v>
      </c>
      <c r="I6780" s="430" t="s">
        <v>160</v>
      </c>
      <c r="K6780" s="432">
        <v>40.590000000000003</v>
      </c>
    </row>
    <row r="6781" spans="6:11">
      <c r="F6781" s="429" t="s">
        <v>14540</v>
      </c>
      <c r="G6781" s="430">
        <v>92334</v>
      </c>
      <c r="H6781" s="431" t="s">
        <v>2631</v>
      </c>
      <c r="I6781" s="430" t="s">
        <v>160</v>
      </c>
      <c r="K6781" s="432">
        <v>47.08</v>
      </c>
    </row>
    <row r="6782" spans="6:11">
      <c r="F6782" s="429" t="s">
        <v>14540</v>
      </c>
      <c r="G6782" s="430">
        <v>92301</v>
      </c>
      <c r="H6782" s="431" t="s">
        <v>2611</v>
      </c>
      <c r="I6782" s="430" t="s">
        <v>160</v>
      </c>
      <c r="K6782" s="432">
        <v>72.41</v>
      </c>
    </row>
    <row r="6783" spans="6:11">
      <c r="F6783" s="429" t="s">
        <v>14540</v>
      </c>
      <c r="G6783" s="430">
        <v>92302</v>
      </c>
      <c r="H6783" s="431" t="s">
        <v>2612</v>
      </c>
      <c r="I6783" s="430" t="s">
        <v>160</v>
      </c>
      <c r="K6783" s="432">
        <v>95.9</v>
      </c>
    </row>
    <row r="6784" spans="6:11">
      <c r="F6784" s="429" t="s">
        <v>14540</v>
      </c>
      <c r="G6784" s="430">
        <v>92303</v>
      </c>
      <c r="H6784" s="431" t="s">
        <v>2613</v>
      </c>
      <c r="I6784" s="430" t="s">
        <v>160</v>
      </c>
      <c r="K6784" s="432">
        <v>177.23</v>
      </c>
    </row>
    <row r="6785" spans="6:11">
      <c r="F6785" s="429" t="s">
        <v>14540</v>
      </c>
      <c r="G6785" s="430">
        <v>92304</v>
      </c>
      <c r="H6785" s="431" t="s">
        <v>2614</v>
      </c>
      <c r="I6785" s="430" t="s">
        <v>160</v>
      </c>
      <c r="K6785" s="432">
        <v>464.15</v>
      </c>
    </row>
    <row r="6786" spans="6:11">
      <c r="F6786" s="429" t="s">
        <v>14541</v>
      </c>
      <c r="G6786" s="430">
        <v>103835</v>
      </c>
      <c r="H6786" s="431" t="s">
        <v>2313</v>
      </c>
      <c r="I6786" s="430" t="s">
        <v>146</v>
      </c>
      <c r="K6786" s="432">
        <v>64.37</v>
      </c>
    </row>
    <row r="6787" spans="6:11">
      <c r="F6787" s="429" t="s">
        <v>14541</v>
      </c>
      <c r="G6787" s="430">
        <v>92308</v>
      </c>
      <c r="H6787" s="431" t="s">
        <v>2222</v>
      </c>
      <c r="I6787" s="430" t="s">
        <v>146</v>
      </c>
      <c r="K6787" s="432">
        <v>52.97</v>
      </c>
    </row>
    <row r="6788" spans="6:11">
      <c r="F6788" s="429" t="s">
        <v>14541</v>
      </c>
      <c r="G6788" s="430">
        <v>103871</v>
      </c>
      <c r="H6788" s="431" t="s">
        <v>2319</v>
      </c>
      <c r="I6788" s="430" t="s">
        <v>146</v>
      </c>
      <c r="K6788" s="432">
        <v>61.13</v>
      </c>
    </row>
    <row r="6789" spans="6:11">
      <c r="F6789" s="429" t="s">
        <v>14541</v>
      </c>
      <c r="G6789" s="430">
        <v>92323</v>
      </c>
      <c r="H6789" s="431" t="s">
        <v>2228</v>
      </c>
      <c r="I6789" s="430" t="s">
        <v>146</v>
      </c>
      <c r="K6789" s="432">
        <v>60.67</v>
      </c>
    </row>
    <row r="6790" spans="6:11">
      <c r="F6790" s="429" t="s">
        <v>14541</v>
      </c>
      <c r="G6790" s="430">
        <v>92305</v>
      </c>
      <c r="H6790" s="431" t="s">
        <v>2219</v>
      </c>
      <c r="I6790" s="430" t="s">
        <v>146</v>
      </c>
      <c r="K6790" s="432">
        <v>39.299999999999997</v>
      </c>
    </row>
    <row r="6791" spans="6:11">
      <c r="F6791" s="429" t="s">
        <v>14541</v>
      </c>
      <c r="G6791" s="430">
        <v>103868</v>
      </c>
      <c r="H6791" s="431" t="s">
        <v>2316</v>
      </c>
      <c r="I6791" s="430" t="s">
        <v>146</v>
      </c>
      <c r="K6791" s="432">
        <v>49.98</v>
      </c>
    </row>
    <row r="6792" spans="6:11">
      <c r="F6792" s="429" t="s">
        <v>14541</v>
      </c>
      <c r="G6792" s="430">
        <v>103802</v>
      </c>
      <c r="H6792" s="431" t="s">
        <v>2310</v>
      </c>
      <c r="I6792" s="430" t="s">
        <v>146</v>
      </c>
      <c r="K6792" s="432">
        <v>41.24</v>
      </c>
    </row>
    <row r="6793" spans="6:11">
      <c r="F6793" s="429" t="s">
        <v>14541</v>
      </c>
      <c r="G6793" s="430">
        <v>92320</v>
      </c>
      <c r="H6793" s="431" t="s">
        <v>2225</v>
      </c>
      <c r="I6793" s="430" t="s">
        <v>146</v>
      </c>
      <c r="K6793" s="432">
        <v>49.43</v>
      </c>
    </row>
    <row r="6794" spans="6:11">
      <c r="F6794" s="429" t="s">
        <v>14541</v>
      </c>
      <c r="G6794" s="430">
        <v>97335</v>
      </c>
      <c r="H6794" s="431" t="s">
        <v>2267</v>
      </c>
      <c r="I6794" s="430" t="s">
        <v>146</v>
      </c>
      <c r="K6794" s="432">
        <v>85.51</v>
      </c>
    </row>
    <row r="6795" spans="6:11">
      <c r="F6795" s="429" t="s">
        <v>14541</v>
      </c>
      <c r="G6795" s="430">
        <v>103836</v>
      </c>
      <c r="H6795" s="431" t="s">
        <v>2314</v>
      </c>
      <c r="I6795" s="430" t="s">
        <v>146</v>
      </c>
      <c r="K6795" s="432">
        <v>100.54</v>
      </c>
    </row>
    <row r="6796" spans="6:11">
      <c r="F6796" s="429" t="s">
        <v>14541</v>
      </c>
      <c r="G6796" s="430">
        <v>92281</v>
      </c>
      <c r="H6796" s="431" t="s">
        <v>2213</v>
      </c>
      <c r="I6796" s="430" t="s">
        <v>146</v>
      </c>
      <c r="K6796" s="432">
        <v>111.19</v>
      </c>
    </row>
    <row r="6797" spans="6:11">
      <c r="F6797" s="429" t="s">
        <v>14541</v>
      </c>
      <c r="G6797" s="430">
        <v>92309</v>
      </c>
      <c r="H6797" s="431" t="s">
        <v>2223</v>
      </c>
      <c r="I6797" s="430" t="s">
        <v>146</v>
      </c>
      <c r="K6797" s="432">
        <v>118.58</v>
      </c>
    </row>
    <row r="6798" spans="6:11">
      <c r="F6798" s="429" t="s">
        <v>14541</v>
      </c>
      <c r="G6798" s="430">
        <v>103872</v>
      </c>
      <c r="H6798" s="431" t="s">
        <v>2320</v>
      </c>
      <c r="I6798" s="430" t="s">
        <v>146</v>
      </c>
      <c r="K6798" s="432">
        <v>128.82</v>
      </c>
    </row>
    <row r="6799" spans="6:11">
      <c r="F6799" s="429" t="s">
        <v>14541</v>
      </c>
      <c r="G6799" s="430">
        <v>92324</v>
      </c>
      <c r="H6799" s="431" t="s">
        <v>2229</v>
      </c>
      <c r="I6799" s="430" t="s">
        <v>146</v>
      </c>
      <c r="K6799" s="432">
        <v>133.6</v>
      </c>
    </row>
    <row r="6800" spans="6:11">
      <c r="F6800" s="429" t="s">
        <v>14541</v>
      </c>
      <c r="G6800" s="430">
        <v>92275</v>
      </c>
      <c r="H6800" s="431" t="s">
        <v>2207</v>
      </c>
      <c r="I6800" s="430" t="s">
        <v>146</v>
      </c>
      <c r="K6800" s="432">
        <v>59.32</v>
      </c>
    </row>
    <row r="6801" spans="6:11">
      <c r="F6801" s="429" t="s">
        <v>14541</v>
      </c>
      <c r="G6801" s="430">
        <v>92306</v>
      </c>
      <c r="H6801" s="431" t="s">
        <v>2220</v>
      </c>
      <c r="I6801" s="430" t="s">
        <v>146</v>
      </c>
      <c r="K6801" s="432">
        <v>64.25</v>
      </c>
    </row>
    <row r="6802" spans="6:11">
      <c r="F6802" s="429" t="s">
        <v>14541</v>
      </c>
      <c r="G6802" s="430">
        <v>103869</v>
      </c>
      <c r="H6802" s="431" t="s">
        <v>2317</v>
      </c>
      <c r="I6802" s="430" t="s">
        <v>146</v>
      </c>
      <c r="K6802" s="432">
        <v>77.03</v>
      </c>
    </row>
    <row r="6803" spans="6:11">
      <c r="F6803" s="429" t="s">
        <v>14541</v>
      </c>
      <c r="G6803" s="430">
        <v>103803</v>
      </c>
      <c r="H6803" s="431" t="s">
        <v>2311</v>
      </c>
      <c r="I6803" s="430" t="s">
        <v>146</v>
      </c>
      <c r="K6803" s="432">
        <v>70.91</v>
      </c>
    </row>
    <row r="6804" spans="6:11">
      <c r="F6804" s="429" t="s">
        <v>14541</v>
      </c>
      <c r="G6804" s="430">
        <v>92321</v>
      </c>
      <c r="H6804" s="431" t="s">
        <v>2226</v>
      </c>
      <c r="I6804" s="430" t="s">
        <v>146</v>
      </c>
      <c r="K6804" s="432">
        <v>81.7</v>
      </c>
    </row>
    <row r="6805" spans="6:11">
      <c r="F6805" s="429" t="s">
        <v>14541</v>
      </c>
      <c r="G6805" s="430">
        <v>97336</v>
      </c>
      <c r="H6805" s="431" t="s">
        <v>2268</v>
      </c>
      <c r="I6805" s="430" t="s">
        <v>146</v>
      </c>
      <c r="K6805" s="432">
        <v>108.83</v>
      </c>
    </row>
    <row r="6806" spans="6:11">
      <c r="F6806" s="429" t="s">
        <v>14541</v>
      </c>
      <c r="G6806" s="430">
        <v>103837</v>
      </c>
      <c r="H6806" s="431" t="s">
        <v>2315</v>
      </c>
      <c r="I6806" s="430" t="s">
        <v>146</v>
      </c>
      <c r="K6806" s="432">
        <v>126.92</v>
      </c>
    </row>
    <row r="6807" spans="6:11">
      <c r="F6807" s="429" t="s">
        <v>14541</v>
      </c>
      <c r="G6807" s="430">
        <v>92282</v>
      </c>
      <c r="H6807" s="431" t="s">
        <v>2214</v>
      </c>
      <c r="I6807" s="430" t="s">
        <v>146</v>
      </c>
      <c r="K6807" s="432">
        <v>129.29</v>
      </c>
    </row>
    <row r="6808" spans="6:11">
      <c r="F6808" s="429" t="s">
        <v>14541</v>
      </c>
      <c r="G6808" s="430">
        <v>92310</v>
      </c>
      <c r="H6808" s="431" t="s">
        <v>2224</v>
      </c>
      <c r="I6808" s="430" t="s">
        <v>146</v>
      </c>
      <c r="K6808" s="432">
        <v>136.91</v>
      </c>
    </row>
    <row r="6809" spans="6:11">
      <c r="F6809" s="429" t="s">
        <v>14541</v>
      </c>
      <c r="G6809" s="430">
        <v>103873</v>
      </c>
      <c r="H6809" s="431" t="s">
        <v>2321</v>
      </c>
      <c r="I6809" s="430" t="s">
        <v>146</v>
      </c>
      <c r="K6809" s="432">
        <v>148.94999999999999</v>
      </c>
    </row>
    <row r="6810" spans="6:11">
      <c r="F6810" s="429" t="s">
        <v>14541</v>
      </c>
      <c r="G6810" s="430">
        <v>92325</v>
      </c>
      <c r="H6810" s="431" t="s">
        <v>2230</v>
      </c>
      <c r="I6810" s="430" t="s">
        <v>146</v>
      </c>
      <c r="K6810" s="432">
        <v>158.19999999999999</v>
      </c>
    </row>
    <row r="6811" spans="6:11">
      <c r="F6811" s="429" t="s">
        <v>14541</v>
      </c>
      <c r="G6811" s="430">
        <v>92276</v>
      </c>
      <c r="H6811" s="431" t="s">
        <v>2208</v>
      </c>
      <c r="I6811" s="430" t="s">
        <v>146</v>
      </c>
      <c r="K6811" s="432">
        <v>75.33</v>
      </c>
    </row>
    <row r="6812" spans="6:11">
      <c r="F6812" s="429" t="s">
        <v>14541</v>
      </c>
      <c r="G6812" s="430">
        <v>92307</v>
      </c>
      <c r="H6812" s="431" t="s">
        <v>2221</v>
      </c>
      <c r="I6812" s="430" t="s">
        <v>146</v>
      </c>
      <c r="K6812" s="432">
        <v>80.489999999999995</v>
      </c>
    </row>
    <row r="6813" spans="6:11">
      <c r="F6813" s="429" t="s">
        <v>14541</v>
      </c>
      <c r="G6813" s="430">
        <v>103870</v>
      </c>
      <c r="H6813" s="431" t="s">
        <v>2318</v>
      </c>
      <c r="I6813" s="430" t="s">
        <v>146</v>
      </c>
      <c r="K6813" s="432">
        <v>95.06</v>
      </c>
    </row>
    <row r="6814" spans="6:11">
      <c r="F6814" s="429" t="s">
        <v>14541</v>
      </c>
      <c r="G6814" s="430">
        <v>103804</v>
      </c>
      <c r="H6814" s="431" t="s">
        <v>2312</v>
      </c>
      <c r="I6814" s="430" t="s">
        <v>146</v>
      </c>
      <c r="K6814" s="432">
        <v>86.36</v>
      </c>
    </row>
    <row r="6815" spans="6:11">
      <c r="F6815" s="429" t="s">
        <v>14541</v>
      </c>
      <c r="G6815" s="430">
        <v>92322</v>
      </c>
      <c r="H6815" s="431" t="s">
        <v>2227</v>
      </c>
      <c r="I6815" s="430" t="s">
        <v>146</v>
      </c>
      <c r="K6815" s="432">
        <v>104.21</v>
      </c>
    </row>
    <row r="6816" spans="6:11">
      <c r="F6816" s="429" t="s">
        <v>14541</v>
      </c>
      <c r="G6816" s="430">
        <v>97337</v>
      </c>
      <c r="H6816" s="431" t="s">
        <v>2269</v>
      </c>
      <c r="I6816" s="430" t="s">
        <v>146</v>
      </c>
      <c r="K6816" s="432">
        <v>163.75</v>
      </c>
    </row>
    <row r="6817" spans="6:11">
      <c r="F6817" s="429" t="s">
        <v>14541</v>
      </c>
      <c r="G6817" s="430">
        <v>92283</v>
      </c>
      <c r="H6817" s="431" t="s">
        <v>2215</v>
      </c>
      <c r="I6817" s="430" t="s">
        <v>146</v>
      </c>
      <c r="K6817" s="432">
        <v>177.05</v>
      </c>
    </row>
    <row r="6818" spans="6:11">
      <c r="F6818" s="429" t="s">
        <v>14541</v>
      </c>
      <c r="G6818" s="430">
        <v>92277</v>
      </c>
      <c r="H6818" s="431" t="s">
        <v>2209</v>
      </c>
      <c r="I6818" s="430" t="s">
        <v>146</v>
      </c>
      <c r="K6818" s="432">
        <v>108.91</v>
      </c>
    </row>
    <row r="6819" spans="6:11">
      <c r="F6819" s="429" t="s">
        <v>14541</v>
      </c>
      <c r="G6819" s="430">
        <v>97338</v>
      </c>
      <c r="H6819" s="431" t="s">
        <v>2270</v>
      </c>
      <c r="I6819" s="430" t="s">
        <v>146</v>
      </c>
      <c r="K6819" s="432">
        <v>197.04</v>
      </c>
    </row>
    <row r="6820" spans="6:11">
      <c r="F6820" s="429" t="s">
        <v>14541</v>
      </c>
      <c r="G6820" s="430">
        <v>92284</v>
      </c>
      <c r="H6820" s="431" t="s">
        <v>2216</v>
      </c>
      <c r="I6820" s="430" t="s">
        <v>146</v>
      </c>
      <c r="K6820" s="432">
        <v>224.28</v>
      </c>
    </row>
    <row r="6821" spans="6:11">
      <c r="F6821" s="429" t="s">
        <v>14541</v>
      </c>
      <c r="G6821" s="430">
        <v>92278</v>
      </c>
      <c r="H6821" s="431" t="s">
        <v>2210</v>
      </c>
      <c r="I6821" s="430" t="s">
        <v>146</v>
      </c>
      <c r="K6821" s="432">
        <v>146.65</v>
      </c>
    </row>
    <row r="6822" spans="6:11">
      <c r="F6822" s="429" t="s">
        <v>14541</v>
      </c>
      <c r="G6822" s="430">
        <v>97339</v>
      </c>
      <c r="H6822" s="431" t="s">
        <v>2271</v>
      </c>
      <c r="I6822" s="430" t="s">
        <v>146</v>
      </c>
      <c r="K6822" s="432">
        <v>212.09</v>
      </c>
    </row>
    <row r="6823" spans="6:11">
      <c r="F6823" s="429" t="s">
        <v>14541</v>
      </c>
      <c r="G6823" s="430">
        <v>92285</v>
      </c>
      <c r="H6823" s="431" t="s">
        <v>2217</v>
      </c>
      <c r="I6823" s="430" t="s">
        <v>146</v>
      </c>
      <c r="K6823" s="432">
        <v>304.83</v>
      </c>
    </row>
    <row r="6824" spans="6:11">
      <c r="F6824" s="429" t="s">
        <v>14541</v>
      </c>
      <c r="G6824" s="430">
        <v>92279</v>
      </c>
      <c r="H6824" s="431" t="s">
        <v>2211</v>
      </c>
      <c r="I6824" s="430" t="s">
        <v>146</v>
      </c>
      <c r="K6824" s="432">
        <v>212.09</v>
      </c>
    </row>
    <row r="6825" spans="6:11">
      <c r="F6825" s="429" t="s">
        <v>14541</v>
      </c>
      <c r="G6825" s="430">
        <v>97340</v>
      </c>
      <c r="H6825" s="431" t="s">
        <v>2272</v>
      </c>
      <c r="I6825" s="430" t="s">
        <v>146</v>
      </c>
      <c r="K6825" s="432">
        <v>213.21</v>
      </c>
    </row>
    <row r="6826" spans="6:11">
      <c r="F6826" s="429" t="s">
        <v>14541</v>
      </c>
      <c r="G6826" s="430">
        <v>92286</v>
      </c>
      <c r="H6826" s="431" t="s">
        <v>2218</v>
      </c>
      <c r="I6826" s="430" t="s">
        <v>146</v>
      </c>
      <c r="K6826" s="432">
        <v>391.95</v>
      </c>
    </row>
    <row r="6827" spans="6:11">
      <c r="F6827" s="429" t="s">
        <v>14541</v>
      </c>
      <c r="G6827" s="430">
        <v>92280</v>
      </c>
      <c r="H6827" s="431" t="s">
        <v>2212</v>
      </c>
      <c r="I6827" s="430" t="s">
        <v>146</v>
      </c>
      <c r="K6827" s="432">
        <v>297.92</v>
      </c>
    </row>
    <row r="6828" spans="6:11">
      <c r="F6828" s="429" t="s">
        <v>14541</v>
      </c>
      <c r="G6828" s="430">
        <v>103901</v>
      </c>
      <c r="H6828" s="431" t="s">
        <v>3098</v>
      </c>
      <c r="I6828" s="430" t="s">
        <v>160</v>
      </c>
      <c r="K6828" s="432">
        <v>23.22</v>
      </c>
    </row>
    <row r="6829" spans="6:11">
      <c r="F6829" s="429" t="s">
        <v>14541</v>
      </c>
      <c r="G6829" s="430">
        <v>103832</v>
      </c>
      <c r="H6829" s="431" t="s">
        <v>3042</v>
      </c>
      <c r="I6829" s="430" t="s">
        <v>160</v>
      </c>
      <c r="K6829" s="432">
        <v>23.15</v>
      </c>
    </row>
    <row r="6830" spans="6:11">
      <c r="F6830" s="429" t="s">
        <v>14541</v>
      </c>
      <c r="G6830" s="430">
        <v>103865</v>
      </c>
      <c r="H6830" s="431" t="s">
        <v>3068</v>
      </c>
      <c r="I6830" s="430" t="s">
        <v>160</v>
      </c>
      <c r="K6830" s="432">
        <v>22.31</v>
      </c>
    </row>
    <row r="6831" spans="6:11">
      <c r="F6831" s="429" t="s">
        <v>14541</v>
      </c>
      <c r="G6831" s="430">
        <v>103902</v>
      </c>
      <c r="H6831" s="431" t="s">
        <v>3099</v>
      </c>
      <c r="I6831" s="430" t="s">
        <v>160</v>
      </c>
      <c r="K6831" s="432">
        <v>35.25</v>
      </c>
    </row>
    <row r="6832" spans="6:11">
      <c r="F6832" s="429" t="s">
        <v>14541</v>
      </c>
      <c r="G6832" s="430">
        <v>103866</v>
      </c>
      <c r="H6832" s="431" t="s">
        <v>3069</v>
      </c>
      <c r="I6832" s="430" t="s">
        <v>160</v>
      </c>
      <c r="K6832" s="432">
        <v>36.22</v>
      </c>
    </row>
    <row r="6833" spans="6:11">
      <c r="F6833" s="429" t="s">
        <v>14541</v>
      </c>
      <c r="G6833" s="430">
        <v>103903</v>
      </c>
      <c r="H6833" s="431" t="s">
        <v>3100</v>
      </c>
      <c r="I6833" s="430" t="s">
        <v>160</v>
      </c>
      <c r="K6833" s="432">
        <v>48.51</v>
      </c>
    </row>
    <row r="6834" spans="6:11">
      <c r="F6834" s="429" t="s">
        <v>14541</v>
      </c>
      <c r="G6834" s="430">
        <v>103834</v>
      </c>
      <c r="H6834" s="431" t="s">
        <v>3044</v>
      </c>
      <c r="I6834" s="430" t="s">
        <v>160</v>
      </c>
      <c r="K6834" s="432">
        <v>62.65</v>
      </c>
    </row>
    <row r="6835" spans="6:11">
      <c r="F6835" s="429" t="s">
        <v>14541</v>
      </c>
      <c r="G6835" s="430">
        <v>103867</v>
      </c>
      <c r="H6835" s="431" t="s">
        <v>3070</v>
      </c>
      <c r="I6835" s="430" t="s">
        <v>160</v>
      </c>
      <c r="K6835" s="432">
        <v>51.11</v>
      </c>
    </row>
    <row r="6836" spans="6:11">
      <c r="F6836" s="429" t="s">
        <v>14541</v>
      </c>
      <c r="G6836" s="430">
        <v>105113</v>
      </c>
      <c r="H6836" s="431" t="s">
        <v>6274</v>
      </c>
      <c r="I6836" s="430" t="s">
        <v>160</v>
      </c>
      <c r="K6836" s="432">
        <v>8261</v>
      </c>
    </row>
    <row r="6837" spans="6:11">
      <c r="F6837" s="429" t="s">
        <v>14541</v>
      </c>
      <c r="G6837" s="430">
        <v>98461</v>
      </c>
      <c r="H6837" s="431" t="s">
        <v>6272</v>
      </c>
      <c r="I6837" s="430" t="s">
        <v>160</v>
      </c>
      <c r="K6837" s="432">
        <v>6314.63</v>
      </c>
    </row>
    <row r="6838" spans="6:11">
      <c r="F6838" s="429" t="s">
        <v>14541</v>
      </c>
      <c r="G6838" s="430">
        <v>98462</v>
      </c>
      <c r="H6838" s="431" t="s">
        <v>6273</v>
      </c>
      <c r="I6838" s="430" t="s">
        <v>160</v>
      </c>
      <c r="K6838" s="432">
        <v>10521.61</v>
      </c>
    </row>
    <row r="6839" spans="6:11">
      <c r="F6839" s="429" t="s">
        <v>14541</v>
      </c>
      <c r="G6839" s="430">
        <v>105130</v>
      </c>
      <c r="H6839" s="431" t="s">
        <v>6281</v>
      </c>
      <c r="I6839" s="430" t="s">
        <v>146</v>
      </c>
      <c r="K6839" s="432">
        <v>31.22</v>
      </c>
    </row>
    <row r="6840" spans="6:11">
      <c r="F6840" s="429" t="s">
        <v>14541</v>
      </c>
      <c r="G6840" s="430">
        <v>105114</v>
      </c>
      <c r="H6840" s="431" t="s">
        <v>6275</v>
      </c>
      <c r="I6840" s="430" t="s">
        <v>1164</v>
      </c>
      <c r="K6840" s="432">
        <v>1793.77</v>
      </c>
    </row>
    <row r="6841" spans="6:11">
      <c r="F6841" s="429" t="s">
        <v>14541</v>
      </c>
      <c r="G6841" s="430">
        <v>105129</v>
      </c>
      <c r="H6841" s="431" t="s">
        <v>14469</v>
      </c>
      <c r="I6841" s="430" t="s">
        <v>160</v>
      </c>
      <c r="K6841" s="432">
        <v>0</v>
      </c>
    </row>
    <row r="6842" spans="6:11">
      <c r="F6842" s="429" t="s">
        <v>14541</v>
      </c>
      <c r="G6842" s="430">
        <v>105127</v>
      </c>
      <c r="H6842" s="431" t="s">
        <v>6279</v>
      </c>
      <c r="I6842" s="430" t="s">
        <v>146</v>
      </c>
      <c r="K6842" s="432">
        <v>30.17</v>
      </c>
    </row>
    <row r="6843" spans="6:11">
      <c r="F6843" s="429" t="s">
        <v>14541</v>
      </c>
      <c r="G6843" s="430">
        <v>105128</v>
      </c>
      <c r="H6843" s="431" t="s">
        <v>6280</v>
      </c>
      <c r="I6843" s="430" t="s">
        <v>146</v>
      </c>
      <c r="K6843" s="432">
        <v>96.22</v>
      </c>
    </row>
    <row r="6844" spans="6:11">
      <c r="F6844" s="429" t="s">
        <v>14541</v>
      </c>
      <c r="G6844" s="430">
        <v>105126</v>
      </c>
      <c r="H6844" s="431" t="s">
        <v>6278</v>
      </c>
      <c r="I6844" s="430" t="s">
        <v>146</v>
      </c>
      <c r="K6844" s="432">
        <v>33.17</v>
      </c>
    </row>
    <row r="6845" spans="6:11">
      <c r="F6845" s="429" t="s">
        <v>14541</v>
      </c>
      <c r="G6845" s="430">
        <v>105116</v>
      </c>
      <c r="H6845" s="431" t="s">
        <v>6277</v>
      </c>
      <c r="I6845" s="430" t="s">
        <v>160</v>
      </c>
      <c r="K6845" s="432">
        <v>10.98</v>
      </c>
    </row>
    <row r="6846" spans="6:11">
      <c r="F6846" s="429" t="s">
        <v>14541</v>
      </c>
      <c r="G6846" s="430">
        <v>105115</v>
      </c>
      <c r="H6846" s="431" t="s">
        <v>6276</v>
      </c>
      <c r="I6846" s="430" t="s">
        <v>160</v>
      </c>
      <c r="K6846" s="432">
        <v>120.72</v>
      </c>
    </row>
    <row r="6847" spans="6:11">
      <c r="F6847" s="429" t="s">
        <v>14541</v>
      </c>
      <c r="G6847" s="430">
        <v>98453</v>
      </c>
      <c r="H6847" s="431" t="s">
        <v>6265</v>
      </c>
      <c r="I6847" s="430" t="s">
        <v>121</v>
      </c>
      <c r="K6847" s="432">
        <v>131.36000000000001</v>
      </c>
    </row>
    <row r="6848" spans="6:11">
      <c r="F6848" s="429" t="s">
        <v>14541</v>
      </c>
      <c r="G6848" s="430">
        <v>98454</v>
      </c>
      <c r="H6848" s="431" t="s">
        <v>6266</v>
      </c>
      <c r="I6848" s="430" t="s">
        <v>121</v>
      </c>
      <c r="K6848" s="432">
        <v>170.75</v>
      </c>
    </row>
    <row r="6849" spans="6:11">
      <c r="F6849" s="429" t="s">
        <v>14541</v>
      </c>
      <c r="G6849" s="430">
        <v>98449</v>
      </c>
      <c r="H6849" s="431" t="s">
        <v>6263</v>
      </c>
      <c r="I6849" s="430" t="s">
        <v>121</v>
      </c>
      <c r="K6849" s="432">
        <v>109.56</v>
      </c>
    </row>
    <row r="6850" spans="6:11">
      <c r="F6850" s="429" t="s">
        <v>14541</v>
      </c>
      <c r="G6850" s="430">
        <v>98455</v>
      </c>
      <c r="H6850" s="431" t="s">
        <v>6267</v>
      </c>
      <c r="I6850" s="430" t="s">
        <v>121</v>
      </c>
      <c r="K6850" s="432">
        <v>104.87</v>
      </c>
    </row>
    <row r="6851" spans="6:11">
      <c r="F6851" s="429" t="s">
        <v>14541</v>
      </c>
      <c r="G6851" s="430">
        <v>98456</v>
      </c>
      <c r="H6851" s="431" t="s">
        <v>6268</v>
      </c>
      <c r="I6851" s="430" t="s">
        <v>121</v>
      </c>
      <c r="K6851" s="432">
        <v>139.44999999999999</v>
      </c>
    </row>
    <row r="6852" spans="6:11">
      <c r="F6852" s="429" t="s">
        <v>14541</v>
      </c>
      <c r="G6852" s="430">
        <v>98451</v>
      </c>
      <c r="H6852" s="431" t="s">
        <v>6264</v>
      </c>
      <c r="I6852" s="430" t="s">
        <v>121</v>
      </c>
      <c r="K6852" s="432">
        <v>86.9</v>
      </c>
    </row>
    <row r="6853" spans="6:11">
      <c r="F6853" s="429" t="s">
        <v>14541</v>
      </c>
      <c r="G6853" s="430">
        <v>98445</v>
      </c>
      <c r="H6853" s="431" t="s">
        <v>6259</v>
      </c>
      <c r="I6853" s="430" t="s">
        <v>121</v>
      </c>
      <c r="K6853" s="432">
        <v>103.81</v>
      </c>
    </row>
    <row r="6854" spans="6:11">
      <c r="F6854" s="429" t="s">
        <v>14541</v>
      </c>
      <c r="G6854" s="430">
        <v>98446</v>
      </c>
      <c r="H6854" s="431" t="s">
        <v>6260</v>
      </c>
      <c r="I6854" s="430" t="s">
        <v>121</v>
      </c>
      <c r="K6854" s="432">
        <v>135.93</v>
      </c>
    </row>
    <row r="6855" spans="6:11">
      <c r="F6855" s="429" t="s">
        <v>14541</v>
      </c>
      <c r="G6855" s="430">
        <v>98441</v>
      </c>
      <c r="H6855" s="431" t="s">
        <v>6257</v>
      </c>
      <c r="I6855" s="430" t="s">
        <v>121</v>
      </c>
      <c r="K6855" s="432">
        <v>85.83</v>
      </c>
    </row>
    <row r="6856" spans="6:11">
      <c r="F6856" s="429" t="s">
        <v>14541</v>
      </c>
      <c r="G6856" s="430">
        <v>98447</v>
      </c>
      <c r="H6856" s="431" t="s">
        <v>6261</v>
      </c>
      <c r="I6856" s="430" t="s">
        <v>121</v>
      </c>
      <c r="K6856" s="432">
        <v>80.66</v>
      </c>
    </row>
    <row r="6857" spans="6:11">
      <c r="F6857" s="429" t="s">
        <v>14541</v>
      </c>
      <c r="G6857" s="430">
        <v>98448</v>
      </c>
      <c r="H6857" s="431" t="s">
        <v>6262</v>
      </c>
      <c r="I6857" s="430" t="s">
        <v>121</v>
      </c>
      <c r="K6857" s="432">
        <v>107.55</v>
      </c>
    </row>
    <row r="6858" spans="6:11">
      <c r="F6858" s="429" t="s">
        <v>14541</v>
      </c>
      <c r="G6858" s="430">
        <v>98443</v>
      </c>
      <c r="H6858" s="431" t="s">
        <v>6258</v>
      </c>
      <c r="I6858" s="430" t="s">
        <v>121</v>
      </c>
      <c r="K6858" s="432">
        <v>65.78</v>
      </c>
    </row>
    <row r="6859" spans="6:11">
      <c r="F6859" s="429" t="s">
        <v>14541</v>
      </c>
      <c r="G6859" s="430">
        <v>105122</v>
      </c>
      <c r="H6859" s="431" t="s">
        <v>14470</v>
      </c>
      <c r="I6859" s="430" t="s">
        <v>121</v>
      </c>
      <c r="K6859" s="432">
        <v>0</v>
      </c>
    </row>
    <row r="6860" spans="6:11">
      <c r="F6860" s="429" t="s">
        <v>14541</v>
      </c>
      <c r="G6860" s="430">
        <v>105125</v>
      </c>
      <c r="H6860" s="431" t="s">
        <v>14471</v>
      </c>
      <c r="I6860" s="430" t="s">
        <v>121</v>
      </c>
      <c r="K6860" s="432">
        <v>0</v>
      </c>
    </row>
    <row r="6861" spans="6:11">
      <c r="F6861" s="429" t="s">
        <v>14541</v>
      </c>
      <c r="G6861" s="430">
        <v>105133</v>
      </c>
      <c r="H6861" s="431" t="s">
        <v>14472</v>
      </c>
      <c r="I6861" s="430" t="s">
        <v>121</v>
      </c>
      <c r="K6861" s="432">
        <v>0</v>
      </c>
    </row>
    <row r="6862" spans="6:11">
      <c r="F6862" s="429" t="s">
        <v>14541</v>
      </c>
      <c r="G6862" s="430">
        <v>105123</v>
      </c>
      <c r="H6862" s="431" t="s">
        <v>14473</v>
      </c>
      <c r="I6862" s="430" t="s">
        <v>121</v>
      </c>
      <c r="K6862" s="432">
        <v>0</v>
      </c>
    </row>
    <row r="6863" spans="6:11">
      <c r="F6863" s="429" t="s">
        <v>14541</v>
      </c>
      <c r="G6863" s="430">
        <v>105124</v>
      </c>
      <c r="H6863" s="431" t="s">
        <v>14474</v>
      </c>
      <c r="I6863" s="430" t="s">
        <v>121</v>
      </c>
      <c r="K6863" s="432">
        <v>0</v>
      </c>
    </row>
    <row r="6864" spans="6:11">
      <c r="F6864" s="429" t="s">
        <v>14541</v>
      </c>
      <c r="G6864" s="430">
        <v>105134</v>
      </c>
      <c r="H6864" s="431" t="s">
        <v>14475</v>
      </c>
      <c r="I6864" s="430" t="s">
        <v>121</v>
      </c>
      <c r="K6864" s="432">
        <v>0</v>
      </c>
    </row>
    <row r="6865" spans="6:11">
      <c r="F6865" s="429" t="s">
        <v>14541</v>
      </c>
      <c r="G6865" s="430">
        <v>105117</v>
      </c>
      <c r="H6865" s="431" t="s">
        <v>14476</v>
      </c>
      <c r="I6865" s="430" t="s">
        <v>121</v>
      </c>
      <c r="K6865" s="432">
        <v>0</v>
      </c>
    </row>
    <row r="6866" spans="6:11">
      <c r="F6866" s="429" t="s">
        <v>14541</v>
      </c>
      <c r="G6866" s="430">
        <v>105119</v>
      </c>
      <c r="H6866" s="431" t="s">
        <v>14477</v>
      </c>
      <c r="I6866" s="430" t="s">
        <v>121</v>
      </c>
      <c r="K6866" s="432">
        <v>0</v>
      </c>
    </row>
    <row r="6867" spans="6:11">
      <c r="F6867" s="429" t="s">
        <v>14541</v>
      </c>
      <c r="G6867" s="430">
        <v>105131</v>
      </c>
      <c r="H6867" s="431" t="s">
        <v>14478</v>
      </c>
      <c r="I6867" s="430" t="s">
        <v>121</v>
      </c>
      <c r="K6867" s="432">
        <v>0</v>
      </c>
    </row>
    <row r="6868" spans="6:11">
      <c r="F6868" s="429" t="s">
        <v>14541</v>
      </c>
      <c r="G6868" s="430">
        <v>105120</v>
      </c>
      <c r="H6868" s="431" t="s">
        <v>14479</v>
      </c>
      <c r="I6868" s="430" t="s">
        <v>121</v>
      </c>
      <c r="K6868" s="432">
        <v>0</v>
      </c>
    </row>
    <row r="6869" spans="6:11">
      <c r="F6869" s="429" t="s">
        <v>14541</v>
      </c>
      <c r="G6869" s="430">
        <v>105121</v>
      </c>
      <c r="H6869" s="431" t="s">
        <v>14480</v>
      </c>
      <c r="I6869" s="430" t="s">
        <v>121</v>
      </c>
      <c r="K6869" s="432">
        <v>0</v>
      </c>
    </row>
    <row r="6870" spans="6:11">
      <c r="F6870" s="429" t="s">
        <v>14541</v>
      </c>
      <c r="G6870" s="430">
        <v>105132</v>
      </c>
      <c r="H6870" s="431" t="s">
        <v>14481</v>
      </c>
      <c r="I6870" s="430" t="s">
        <v>121</v>
      </c>
      <c r="K6870" s="432">
        <v>0</v>
      </c>
    </row>
    <row r="6871" spans="6:11">
      <c r="F6871" s="429" t="s">
        <v>14541</v>
      </c>
      <c r="G6871" s="430">
        <v>98460</v>
      </c>
      <c r="H6871" s="431" t="s">
        <v>6271</v>
      </c>
      <c r="I6871" s="430" t="s">
        <v>121</v>
      </c>
      <c r="K6871" s="432">
        <v>83.69</v>
      </c>
    </row>
    <row r="6872" spans="6:11">
      <c r="F6872" s="429" t="s">
        <v>14541</v>
      </c>
      <c r="G6872" s="430">
        <v>98457</v>
      </c>
      <c r="H6872" s="431" t="s">
        <v>14482</v>
      </c>
      <c r="I6872" s="430" t="s">
        <v>121</v>
      </c>
      <c r="K6872" s="432">
        <v>0</v>
      </c>
    </row>
    <row r="6873" spans="6:11">
      <c r="F6873" s="429" t="s">
        <v>14541</v>
      </c>
      <c r="G6873" s="430">
        <v>98458</v>
      </c>
      <c r="H6873" s="431" t="s">
        <v>6269</v>
      </c>
      <c r="I6873" s="430" t="s">
        <v>121</v>
      </c>
      <c r="K6873" s="432">
        <v>87.55</v>
      </c>
    </row>
    <row r="6874" spans="6:11">
      <c r="F6874" s="429" t="s">
        <v>14541</v>
      </c>
      <c r="G6874" s="430">
        <v>98459</v>
      </c>
      <c r="H6874" s="431" t="s">
        <v>6270</v>
      </c>
      <c r="I6874" s="430" t="s">
        <v>121</v>
      </c>
      <c r="K6874" s="432">
        <v>94.48</v>
      </c>
    </row>
    <row r="6875" spans="6:11">
      <c r="F6875" s="429" t="s">
        <v>14541</v>
      </c>
      <c r="G6875" s="430">
        <v>105118</v>
      </c>
      <c r="H6875" s="431" t="s">
        <v>14483</v>
      </c>
      <c r="I6875" s="430" t="s">
        <v>121</v>
      </c>
      <c r="K6875" s="432">
        <v>0</v>
      </c>
    </row>
    <row r="6876" spans="6:11">
      <c r="F6876" s="429" t="s">
        <v>14541</v>
      </c>
      <c r="G6876" s="430">
        <v>106056</v>
      </c>
      <c r="H6876" s="431" t="s">
        <v>14485</v>
      </c>
      <c r="I6876" s="430" t="s">
        <v>121</v>
      </c>
      <c r="K6876" s="432">
        <v>0</v>
      </c>
    </row>
    <row r="6877" spans="6:11">
      <c r="F6877" s="429" t="s">
        <v>14541</v>
      </c>
      <c r="G6877" s="430">
        <v>106057</v>
      </c>
      <c r="H6877" s="431" t="s">
        <v>14486</v>
      </c>
      <c r="I6877" s="430" t="s">
        <v>121</v>
      </c>
      <c r="K6877" s="432">
        <v>0</v>
      </c>
    </row>
    <row r="6878" spans="6:11">
      <c r="F6878" s="429" t="s">
        <v>14541</v>
      </c>
      <c r="G6878" s="430">
        <v>104690</v>
      </c>
      <c r="H6878" s="431" t="s">
        <v>14487</v>
      </c>
      <c r="I6878" s="430" t="s">
        <v>121</v>
      </c>
      <c r="K6878" s="432">
        <v>0</v>
      </c>
    </row>
    <row r="6879" spans="6:11">
      <c r="F6879" s="429" t="s">
        <v>14541</v>
      </c>
      <c r="G6879" s="430">
        <v>101958</v>
      </c>
      <c r="H6879" s="431" t="s">
        <v>14488</v>
      </c>
      <c r="I6879" s="430" t="s">
        <v>121</v>
      </c>
      <c r="K6879" s="432">
        <v>0</v>
      </c>
    </row>
    <row r="6880" spans="6:11">
      <c r="F6880" s="429" t="s">
        <v>14541</v>
      </c>
      <c r="G6880" s="430">
        <v>106065</v>
      </c>
      <c r="H6880" s="431" t="s">
        <v>14489</v>
      </c>
      <c r="I6880" s="430" t="s">
        <v>121</v>
      </c>
      <c r="K6880" s="432">
        <v>0</v>
      </c>
    </row>
    <row r="6881" spans="6:11">
      <c r="F6881" s="429" t="s">
        <v>14541</v>
      </c>
      <c r="G6881" s="430">
        <v>101959</v>
      </c>
      <c r="H6881" s="431" t="s">
        <v>14490</v>
      </c>
      <c r="I6881" s="430" t="s">
        <v>121</v>
      </c>
      <c r="K6881" s="432">
        <v>0</v>
      </c>
    </row>
    <row r="6882" spans="6:11">
      <c r="F6882" s="429" t="s">
        <v>14541</v>
      </c>
      <c r="G6882" s="430">
        <v>101960</v>
      </c>
      <c r="H6882" s="431" t="s">
        <v>14491</v>
      </c>
      <c r="I6882" s="430" t="s">
        <v>121</v>
      </c>
      <c r="K6882" s="432">
        <v>0</v>
      </c>
    </row>
    <row r="6883" spans="6:11">
      <c r="F6883" s="429" t="s">
        <v>14541</v>
      </c>
      <c r="G6883" s="430">
        <v>106058</v>
      </c>
      <c r="H6883" s="431" t="s">
        <v>14492</v>
      </c>
      <c r="I6883" s="430" t="s">
        <v>121</v>
      </c>
      <c r="K6883" s="432">
        <v>0</v>
      </c>
    </row>
    <row r="6884" spans="6:11">
      <c r="F6884" s="429" t="s">
        <v>14541</v>
      </c>
      <c r="G6884" s="430">
        <v>101962</v>
      </c>
      <c r="H6884" s="431" t="s">
        <v>14493</v>
      </c>
      <c r="I6884" s="430" t="s">
        <v>121</v>
      </c>
      <c r="K6884" s="432">
        <v>0</v>
      </c>
    </row>
    <row r="6885" spans="6:11">
      <c r="F6885" s="429" t="s">
        <v>14541</v>
      </c>
      <c r="G6885" s="430">
        <v>106066</v>
      </c>
      <c r="H6885" s="431" t="s">
        <v>14494</v>
      </c>
      <c r="I6885" s="430" t="s">
        <v>121</v>
      </c>
      <c r="K6885" s="432">
        <v>0</v>
      </c>
    </row>
    <row r="6886" spans="6:11">
      <c r="F6886" s="429" t="s">
        <v>14541</v>
      </c>
      <c r="G6886" s="430">
        <v>106048</v>
      </c>
      <c r="H6886" s="431" t="s">
        <v>14495</v>
      </c>
      <c r="I6886" s="430" t="s">
        <v>121</v>
      </c>
      <c r="K6886" s="432">
        <v>0</v>
      </c>
    </row>
    <row r="6887" spans="6:11">
      <c r="F6887" s="429" t="s">
        <v>14541</v>
      </c>
      <c r="G6887" s="430">
        <v>106049</v>
      </c>
      <c r="H6887" s="431" t="s">
        <v>14496</v>
      </c>
      <c r="I6887" s="430" t="s">
        <v>121</v>
      </c>
      <c r="K6887" s="432">
        <v>0</v>
      </c>
    </row>
    <row r="6888" spans="6:11">
      <c r="F6888" s="429" t="s">
        <v>14541</v>
      </c>
      <c r="G6888" s="430">
        <v>106050</v>
      </c>
      <c r="H6888" s="431" t="s">
        <v>14497</v>
      </c>
      <c r="I6888" s="430" t="s">
        <v>121</v>
      </c>
      <c r="K6888" s="432">
        <v>0</v>
      </c>
    </row>
    <row r="6889" spans="6:11">
      <c r="F6889" s="429" t="s">
        <v>14541</v>
      </c>
      <c r="G6889" s="430">
        <v>106051</v>
      </c>
      <c r="H6889" s="431" t="s">
        <v>14498</v>
      </c>
      <c r="I6889" s="430" t="s">
        <v>121</v>
      </c>
      <c r="K6889" s="432">
        <v>0</v>
      </c>
    </row>
    <row r="6890" spans="6:11">
      <c r="F6890" s="429" t="s">
        <v>14541</v>
      </c>
      <c r="G6890" s="430">
        <v>106063</v>
      </c>
      <c r="H6890" s="431" t="s">
        <v>14499</v>
      </c>
      <c r="I6890" s="430" t="s">
        <v>121</v>
      </c>
      <c r="K6890" s="432">
        <v>0</v>
      </c>
    </row>
    <row r="6891" spans="6:11">
      <c r="F6891" s="429" t="s">
        <v>14541</v>
      </c>
      <c r="G6891" s="430">
        <v>106052</v>
      </c>
      <c r="H6891" s="431" t="s">
        <v>14500</v>
      </c>
      <c r="I6891" s="430" t="s">
        <v>121</v>
      </c>
      <c r="K6891" s="432">
        <v>0</v>
      </c>
    </row>
    <row r="6892" spans="6:11">
      <c r="F6892" s="429" t="s">
        <v>14541</v>
      </c>
      <c r="G6892" s="430">
        <v>106053</v>
      </c>
      <c r="H6892" s="431" t="s">
        <v>14501</v>
      </c>
      <c r="I6892" s="430" t="s">
        <v>121</v>
      </c>
      <c r="K6892" s="432">
        <v>0</v>
      </c>
    </row>
    <row r="6893" spans="6:11">
      <c r="F6893" s="429" t="s">
        <v>14541</v>
      </c>
      <c r="G6893" s="430">
        <v>106054</v>
      </c>
      <c r="H6893" s="431" t="s">
        <v>14502</v>
      </c>
      <c r="I6893" s="430" t="s">
        <v>121</v>
      </c>
      <c r="K6893" s="432">
        <v>0</v>
      </c>
    </row>
    <row r="6894" spans="6:11">
      <c r="F6894" s="429" t="s">
        <v>14541</v>
      </c>
      <c r="G6894" s="430">
        <v>106055</v>
      </c>
      <c r="H6894" s="431" t="s">
        <v>14503</v>
      </c>
      <c r="I6894" s="430" t="s">
        <v>121</v>
      </c>
      <c r="K6894" s="432">
        <v>0</v>
      </c>
    </row>
    <row r="6895" spans="6:11">
      <c r="F6895" s="429" t="s">
        <v>14541</v>
      </c>
      <c r="G6895" s="430">
        <v>106064</v>
      </c>
      <c r="H6895" s="431" t="s">
        <v>14504</v>
      </c>
      <c r="I6895" s="430" t="s">
        <v>121</v>
      </c>
      <c r="K6895" s="432">
        <v>0</v>
      </c>
    </row>
    <row r="6896" spans="6:11">
      <c r="F6896" s="429" t="s">
        <v>14541</v>
      </c>
      <c r="G6896" s="430">
        <v>106067</v>
      </c>
      <c r="H6896" s="431" t="s">
        <v>14505</v>
      </c>
      <c r="I6896" s="430" t="s">
        <v>121</v>
      </c>
      <c r="K6896" s="432">
        <v>0</v>
      </c>
    </row>
    <row r="6897" spans="6:11">
      <c r="F6897" s="429" t="s">
        <v>14541</v>
      </c>
      <c r="G6897" s="430">
        <v>106070</v>
      </c>
      <c r="H6897" s="431" t="s">
        <v>14506</v>
      </c>
      <c r="I6897" s="430" t="s">
        <v>121</v>
      </c>
      <c r="K6897" s="432">
        <v>0</v>
      </c>
    </row>
    <row r="6898" spans="6:11">
      <c r="F6898" s="429" t="s">
        <v>14541</v>
      </c>
      <c r="G6898" s="430">
        <v>106071</v>
      </c>
      <c r="H6898" s="431" t="s">
        <v>14507</v>
      </c>
      <c r="I6898" s="430" t="s">
        <v>121</v>
      </c>
      <c r="K6898" s="432">
        <v>0</v>
      </c>
    </row>
    <row r="6899" spans="6:11">
      <c r="F6899" s="429" t="s">
        <v>14541</v>
      </c>
      <c r="G6899" s="430">
        <v>106072</v>
      </c>
      <c r="H6899" s="431" t="s">
        <v>14508</v>
      </c>
      <c r="I6899" s="430" t="s">
        <v>121</v>
      </c>
      <c r="K6899" s="432">
        <v>0</v>
      </c>
    </row>
    <row r="6900" spans="6:11">
      <c r="F6900" s="429" t="s">
        <v>14541</v>
      </c>
      <c r="G6900" s="430">
        <v>106073</v>
      </c>
      <c r="H6900" s="431" t="s">
        <v>14509</v>
      </c>
      <c r="I6900" s="430" t="s">
        <v>121</v>
      </c>
      <c r="K6900" s="432">
        <v>0</v>
      </c>
    </row>
    <row r="6901" spans="6:11">
      <c r="F6901" s="429" t="s">
        <v>14541</v>
      </c>
      <c r="G6901" s="430">
        <v>106068</v>
      </c>
      <c r="H6901" s="431" t="s">
        <v>14510</v>
      </c>
      <c r="I6901" s="430" t="s">
        <v>121</v>
      </c>
      <c r="K6901" s="432">
        <v>0</v>
      </c>
    </row>
    <row r="6902" spans="6:11">
      <c r="F6902" s="429" t="s">
        <v>14541</v>
      </c>
      <c r="G6902" s="430">
        <v>106069</v>
      </c>
      <c r="H6902" s="431" t="s">
        <v>14511</v>
      </c>
      <c r="I6902" s="430" t="s">
        <v>121</v>
      </c>
      <c r="K6902" s="432">
        <v>0</v>
      </c>
    </row>
    <row r="6903" spans="6:11">
      <c r="F6903" s="429" t="s">
        <v>14541</v>
      </c>
      <c r="G6903" s="430">
        <v>106074</v>
      </c>
      <c r="H6903" s="431" t="s">
        <v>14512</v>
      </c>
      <c r="I6903" s="430" t="s">
        <v>121</v>
      </c>
      <c r="K6903" s="432">
        <v>0</v>
      </c>
    </row>
    <row r="6904" spans="6:11">
      <c r="F6904" s="429" t="s">
        <v>14541</v>
      </c>
      <c r="G6904" s="430">
        <v>106075</v>
      </c>
      <c r="H6904" s="431" t="s">
        <v>14513</v>
      </c>
      <c r="I6904" s="430" t="s">
        <v>121</v>
      </c>
      <c r="K6904" s="432">
        <v>0</v>
      </c>
    </row>
    <row r="6905" spans="6:11">
      <c r="F6905" s="429" t="s">
        <v>14541</v>
      </c>
      <c r="G6905" s="430">
        <v>106076</v>
      </c>
      <c r="H6905" s="431" t="s">
        <v>14514</v>
      </c>
      <c r="I6905" s="430" t="s">
        <v>121</v>
      </c>
      <c r="K6905" s="432">
        <v>0</v>
      </c>
    </row>
    <row r="6906" spans="6:11">
      <c r="F6906" s="429" t="s">
        <v>14541</v>
      </c>
      <c r="G6906" s="430">
        <v>101964</v>
      </c>
      <c r="H6906" s="431" t="s">
        <v>14515</v>
      </c>
      <c r="I6906" s="430" t="s">
        <v>121</v>
      </c>
      <c r="K6906" s="432">
        <v>182.21</v>
      </c>
    </row>
    <row r="6907" spans="6:11">
      <c r="F6907" s="429" t="s">
        <v>14541</v>
      </c>
      <c r="G6907" s="430">
        <v>106059</v>
      </c>
      <c r="H6907" s="431" t="s">
        <v>14516</v>
      </c>
      <c r="I6907" s="430" t="s">
        <v>121</v>
      </c>
      <c r="K6907" s="432">
        <v>205.48</v>
      </c>
    </row>
    <row r="6908" spans="6:11">
      <c r="F6908" s="429" t="s">
        <v>14541</v>
      </c>
      <c r="G6908" s="430">
        <v>106060</v>
      </c>
      <c r="H6908" s="431" t="s">
        <v>14517</v>
      </c>
      <c r="I6908" s="430" t="s">
        <v>121</v>
      </c>
      <c r="K6908" s="432">
        <v>198.98</v>
      </c>
    </row>
    <row r="6909" spans="6:11">
      <c r="F6909" s="429" t="s">
        <v>14541</v>
      </c>
      <c r="G6909" s="430">
        <v>101963</v>
      </c>
      <c r="H6909" s="431" t="s">
        <v>14518</v>
      </c>
      <c r="I6909" s="430" t="s">
        <v>121</v>
      </c>
      <c r="K6909" s="432">
        <v>196.61</v>
      </c>
    </row>
    <row r="6910" spans="6:11">
      <c r="F6910" s="429" t="s">
        <v>14541</v>
      </c>
      <c r="G6910" s="430">
        <v>101947</v>
      </c>
      <c r="H6910" s="431" t="s">
        <v>14519</v>
      </c>
      <c r="I6910" s="430" t="s">
        <v>121</v>
      </c>
      <c r="K6910" s="432">
        <v>0</v>
      </c>
    </row>
    <row r="6911" spans="6:11">
      <c r="F6911" s="429" t="s">
        <v>14541</v>
      </c>
      <c r="G6911" s="430">
        <v>101948</v>
      </c>
      <c r="H6911" s="431" t="s">
        <v>14520</v>
      </c>
      <c r="I6911" s="430" t="s">
        <v>121</v>
      </c>
      <c r="K6911" s="432">
        <v>0</v>
      </c>
    </row>
    <row r="6912" spans="6:11">
      <c r="F6912" s="429" t="s">
        <v>14541</v>
      </c>
      <c r="G6912" s="430">
        <v>101949</v>
      </c>
      <c r="H6912" s="431" t="s">
        <v>14521</v>
      </c>
      <c r="I6912" s="430" t="s">
        <v>121</v>
      </c>
      <c r="K6912" s="432">
        <v>0</v>
      </c>
    </row>
    <row r="6913" spans="6:11">
      <c r="F6913" s="429" t="s">
        <v>14541</v>
      </c>
      <c r="G6913" s="430">
        <v>101950</v>
      </c>
      <c r="H6913" s="431" t="s">
        <v>14522</v>
      </c>
      <c r="I6913" s="430" t="s">
        <v>121</v>
      </c>
      <c r="K6913" s="432">
        <v>0</v>
      </c>
    </row>
    <row r="6914" spans="6:11">
      <c r="F6914" s="429" t="s">
        <v>14541</v>
      </c>
      <c r="G6914" s="430">
        <v>106061</v>
      </c>
      <c r="H6914" s="431" t="s">
        <v>14523</v>
      </c>
      <c r="I6914" s="430" t="s">
        <v>121</v>
      </c>
      <c r="K6914" s="432">
        <v>0</v>
      </c>
    </row>
    <row r="6915" spans="6:11">
      <c r="F6915" s="429" t="s">
        <v>14541</v>
      </c>
      <c r="G6915" s="430">
        <v>101951</v>
      </c>
      <c r="H6915" s="431" t="s">
        <v>14524</v>
      </c>
      <c r="I6915" s="430" t="s">
        <v>121</v>
      </c>
      <c r="K6915" s="432">
        <v>0</v>
      </c>
    </row>
    <row r="6916" spans="6:11">
      <c r="F6916" s="429" t="s">
        <v>14541</v>
      </c>
      <c r="G6916" s="430">
        <v>101952</v>
      </c>
      <c r="H6916" s="431" t="s">
        <v>14525</v>
      </c>
      <c r="I6916" s="430" t="s">
        <v>121</v>
      </c>
      <c r="K6916" s="432">
        <v>0</v>
      </c>
    </row>
    <row r="6917" spans="6:11">
      <c r="F6917" s="429" t="s">
        <v>14541</v>
      </c>
      <c r="G6917" s="430">
        <v>101953</v>
      </c>
      <c r="H6917" s="431" t="s">
        <v>14526</v>
      </c>
      <c r="I6917" s="430" t="s">
        <v>121</v>
      </c>
      <c r="K6917" s="432">
        <v>0</v>
      </c>
    </row>
    <row r="6918" spans="6:11">
      <c r="F6918" s="429" t="s">
        <v>14541</v>
      </c>
      <c r="G6918" s="430">
        <v>101954</v>
      </c>
      <c r="H6918" s="431" t="s">
        <v>14527</v>
      </c>
      <c r="I6918" s="430" t="s">
        <v>121</v>
      </c>
      <c r="K6918" s="432">
        <v>0</v>
      </c>
    </row>
    <row r="6919" spans="6:11">
      <c r="F6919" s="429" t="s">
        <v>14541</v>
      </c>
      <c r="G6919" s="430">
        <v>106062</v>
      </c>
      <c r="H6919" s="431" t="s">
        <v>14528</v>
      </c>
      <c r="I6919" s="430" t="s">
        <v>121</v>
      </c>
      <c r="K6919" s="432">
        <v>0</v>
      </c>
    </row>
    <row r="6920" spans="6:11">
      <c r="F6920" s="429" t="s">
        <v>14541</v>
      </c>
      <c r="G6920" s="430">
        <v>100323</v>
      </c>
      <c r="H6920" s="431" t="s">
        <v>6395</v>
      </c>
      <c r="I6920" s="430" t="s">
        <v>1164</v>
      </c>
      <c r="K6920" s="432">
        <v>217.63</v>
      </c>
    </row>
    <row r="6921" spans="6:11">
      <c r="F6921" s="429" t="s">
        <v>14541</v>
      </c>
      <c r="G6921" s="430">
        <v>100324</v>
      </c>
      <c r="H6921" s="431" t="s">
        <v>6396</v>
      </c>
      <c r="I6921" s="430" t="s">
        <v>1164</v>
      </c>
      <c r="K6921" s="432">
        <v>170.31</v>
      </c>
    </row>
    <row r="6922" spans="6:11">
      <c r="F6922" s="429" t="s">
        <v>14541</v>
      </c>
      <c r="G6922" s="430">
        <v>96624</v>
      </c>
      <c r="H6922" s="431" t="s">
        <v>6393</v>
      </c>
      <c r="I6922" s="430" t="s">
        <v>1164</v>
      </c>
      <c r="K6922" s="432">
        <v>170.63</v>
      </c>
    </row>
    <row r="6923" spans="6:11">
      <c r="F6923" s="429" t="s">
        <v>14541</v>
      </c>
      <c r="G6923" s="430">
        <v>100322</v>
      </c>
      <c r="H6923" s="431" t="s">
        <v>6394</v>
      </c>
      <c r="I6923" s="430" t="s">
        <v>1164</v>
      </c>
      <c r="K6923" s="432">
        <v>163.44</v>
      </c>
    </row>
    <row r="6924" spans="6:11">
      <c r="F6924" s="429" t="s">
        <v>14541</v>
      </c>
      <c r="G6924" s="430">
        <v>96623</v>
      </c>
      <c r="H6924" s="431" t="s">
        <v>6392</v>
      </c>
      <c r="I6924" s="430" t="s">
        <v>1164</v>
      </c>
      <c r="K6924" s="432">
        <v>183.64</v>
      </c>
    </row>
    <row r="6925" spans="6:11">
      <c r="F6925" s="429" t="s">
        <v>14541</v>
      </c>
      <c r="G6925" s="430">
        <v>96622</v>
      </c>
      <c r="H6925" s="431" t="s">
        <v>6391</v>
      </c>
      <c r="I6925" s="430" t="s">
        <v>1164</v>
      </c>
      <c r="K6925" s="432">
        <v>201.14</v>
      </c>
    </row>
    <row r="6926" spans="6:11">
      <c r="F6926" s="429" t="s">
        <v>14541</v>
      </c>
      <c r="G6926" s="430">
        <v>96621</v>
      </c>
      <c r="H6926" s="431" t="s">
        <v>6390</v>
      </c>
      <c r="I6926" s="430" t="s">
        <v>1164</v>
      </c>
      <c r="K6926" s="432">
        <v>214.14</v>
      </c>
    </row>
    <row r="6927" spans="6:11">
      <c r="F6927" s="429" t="s">
        <v>14541</v>
      </c>
      <c r="G6927" s="430">
        <v>96617</v>
      </c>
      <c r="H6927" s="431" t="s">
        <v>6387</v>
      </c>
      <c r="I6927" s="430" t="s">
        <v>121</v>
      </c>
      <c r="K6927" s="432">
        <v>19.57</v>
      </c>
    </row>
    <row r="6928" spans="6:11">
      <c r="F6928" s="429" t="s">
        <v>14541</v>
      </c>
      <c r="G6928" s="430">
        <v>96619</v>
      </c>
      <c r="H6928" s="431" t="s">
        <v>6388</v>
      </c>
      <c r="I6928" s="430" t="s">
        <v>121</v>
      </c>
      <c r="K6928" s="432">
        <v>39.25</v>
      </c>
    </row>
    <row r="6929" spans="6:11">
      <c r="F6929" s="429" t="s">
        <v>14541</v>
      </c>
      <c r="G6929" s="430">
        <v>96616</v>
      </c>
      <c r="H6929" s="431" t="s">
        <v>6386</v>
      </c>
      <c r="I6929" s="430" t="s">
        <v>1164</v>
      </c>
      <c r="K6929" s="432">
        <v>785.33</v>
      </c>
    </row>
    <row r="6930" spans="6:11">
      <c r="F6930" s="429" t="s">
        <v>14541</v>
      </c>
      <c r="G6930" s="430">
        <v>95240</v>
      </c>
      <c r="H6930" s="431" t="s">
        <v>6384</v>
      </c>
      <c r="I6930" s="430" t="s">
        <v>121</v>
      </c>
      <c r="K6930" s="432">
        <v>18.88</v>
      </c>
    </row>
    <row r="6931" spans="6:11">
      <c r="F6931" s="429" t="s">
        <v>14541</v>
      </c>
      <c r="G6931" s="430">
        <v>95241</v>
      </c>
      <c r="H6931" s="431" t="s">
        <v>6385</v>
      </c>
      <c r="I6931" s="430" t="s">
        <v>121</v>
      </c>
      <c r="K6931" s="432">
        <v>36.56</v>
      </c>
    </row>
    <row r="6932" spans="6:11">
      <c r="F6932" s="429" t="s">
        <v>14541</v>
      </c>
      <c r="G6932" s="430">
        <v>96620</v>
      </c>
      <c r="H6932" s="431" t="s">
        <v>6389</v>
      </c>
      <c r="I6932" s="430" t="s">
        <v>1164</v>
      </c>
      <c r="K6932" s="432">
        <v>731.47</v>
      </c>
    </row>
    <row r="6933" spans="6:11">
      <c r="F6933" s="429" t="s">
        <v>14541</v>
      </c>
      <c r="G6933" s="430">
        <v>104043</v>
      </c>
      <c r="H6933" s="431" t="s">
        <v>3475</v>
      </c>
      <c r="I6933" s="430" t="s">
        <v>160</v>
      </c>
      <c r="K6933" s="432">
        <v>7.58</v>
      </c>
    </row>
    <row r="6934" spans="6:11">
      <c r="F6934" s="429" t="s">
        <v>14541</v>
      </c>
      <c r="G6934" s="430">
        <v>104044</v>
      </c>
      <c r="H6934" s="431" t="s">
        <v>3476</v>
      </c>
      <c r="I6934" s="430" t="s">
        <v>160</v>
      </c>
      <c r="K6934" s="432">
        <v>7.89</v>
      </c>
    </row>
    <row r="6935" spans="6:11">
      <c r="F6935" s="429" t="s">
        <v>14541</v>
      </c>
      <c r="G6935" s="430">
        <v>104045</v>
      </c>
      <c r="H6935" s="431" t="s">
        <v>3477</v>
      </c>
      <c r="I6935" s="430" t="s">
        <v>160</v>
      </c>
      <c r="K6935" s="432">
        <v>13.07</v>
      </c>
    </row>
    <row r="6936" spans="6:11">
      <c r="F6936" s="429" t="s">
        <v>14541</v>
      </c>
      <c r="G6936" s="430">
        <v>104049</v>
      </c>
      <c r="H6936" s="431" t="s">
        <v>3481</v>
      </c>
      <c r="I6936" s="430" t="s">
        <v>160</v>
      </c>
      <c r="K6936" s="432">
        <v>4.4800000000000004</v>
      </c>
    </row>
    <row r="6937" spans="6:11">
      <c r="F6937" s="429" t="s">
        <v>14541</v>
      </c>
      <c r="G6937" s="430">
        <v>104050</v>
      </c>
      <c r="H6937" s="431" t="s">
        <v>3482</v>
      </c>
      <c r="I6937" s="430" t="s">
        <v>160</v>
      </c>
      <c r="K6937" s="432">
        <v>6.9</v>
      </c>
    </row>
    <row r="6938" spans="6:11">
      <c r="F6938" s="429" t="s">
        <v>14541</v>
      </c>
      <c r="G6938" s="430">
        <v>104084</v>
      </c>
      <c r="H6938" s="431" t="s">
        <v>3502</v>
      </c>
      <c r="I6938" s="430" t="s">
        <v>160</v>
      </c>
      <c r="K6938" s="432">
        <v>82.41</v>
      </c>
    </row>
    <row r="6939" spans="6:11">
      <c r="F6939" s="429" t="s">
        <v>14541</v>
      </c>
      <c r="G6939" s="430">
        <v>104037</v>
      </c>
      <c r="H6939" s="431" t="s">
        <v>14531</v>
      </c>
      <c r="I6939" s="430" t="s">
        <v>160</v>
      </c>
      <c r="K6939" s="432">
        <v>0</v>
      </c>
    </row>
    <row r="6940" spans="6:11">
      <c r="F6940" s="429" t="s">
        <v>14541</v>
      </c>
      <c r="G6940" s="430">
        <v>104035</v>
      </c>
      <c r="H6940" s="431" t="s">
        <v>3472</v>
      </c>
      <c r="I6940" s="430" t="s">
        <v>160</v>
      </c>
      <c r="K6940" s="432">
        <v>33.479999999999997</v>
      </c>
    </row>
    <row r="6941" spans="6:11">
      <c r="F6941" s="429" t="s">
        <v>14541</v>
      </c>
      <c r="G6941" s="430">
        <v>104036</v>
      </c>
      <c r="H6941" s="431" t="s">
        <v>3473</v>
      </c>
      <c r="I6941" s="430" t="s">
        <v>160</v>
      </c>
      <c r="K6941" s="432">
        <v>34.51</v>
      </c>
    </row>
    <row r="6942" spans="6:11">
      <c r="F6942" s="429" t="s">
        <v>14541</v>
      </c>
      <c r="G6942" s="430">
        <v>104034</v>
      </c>
      <c r="H6942" s="431" t="s">
        <v>3471</v>
      </c>
      <c r="I6942" s="430" t="s">
        <v>160</v>
      </c>
      <c r="K6942" s="432">
        <v>29.27</v>
      </c>
    </row>
    <row r="6943" spans="6:11">
      <c r="F6943" s="429" t="s">
        <v>14541</v>
      </c>
      <c r="G6943" s="430">
        <v>104031</v>
      </c>
      <c r="H6943" s="431" t="s">
        <v>3468</v>
      </c>
      <c r="I6943" s="430" t="s">
        <v>160</v>
      </c>
      <c r="K6943" s="432">
        <v>18.440000000000001</v>
      </c>
    </row>
    <row r="6944" spans="6:11">
      <c r="F6944" s="429" t="s">
        <v>14541</v>
      </c>
      <c r="G6944" s="430">
        <v>104032</v>
      </c>
      <c r="H6944" s="431" t="s">
        <v>3469</v>
      </c>
      <c r="I6944" s="430" t="s">
        <v>160</v>
      </c>
      <c r="K6944" s="432">
        <v>24.1</v>
      </c>
    </row>
    <row r="6945" spans="6:11">
      <c r="F6945" s="429" t="s">
        <v>14541</v>
      </c>
      <c r="G6945" s="430">
        <v>104033</v>
      </c>
      <c r="H6945" s="431" t="s">
        <v>3470</v>
      </c>
      <c r="I6945" s="430" t="s">
        <v>160</v>
      </c>
      <c r="K6945" s="432">
        <v>21.59</v>
      </c>
    </row>
    <row r="6946" spans="6:11">
      <c r="F6946" s="429" t="s">
        <v>14541</v>
      </c>
      <c r="G6946" s="430">
        <v>104038</v>
      </c>
      <c r="H6946" s="431" t="s">
        <v>14532</v>
      </c>
      <c r="I6946" s="430" t="s">
        <v>160</v>
      </c>
      <c r="K6946" s="432">
        <v>0</v>
      </c>
    </row>
    <row r="6947" spans="6:11">
      <c r="F6947" s="429" t="s">
        <v>14541</v>
      </c>
      <c r="G6947" s="430">
        <v>104051</v>
      </c>
      <c r="H6947" s="431" t="s">
        <v>3483</v>
      </c>
      <c r="I6947" s="430" t="s">
        <v>160</v>
      </c>
      <c r="K6947" s="432">
        <v>6.72</v>
      </c>
    </row>
    <row r="6948" spans="6:11">
      <c r="F6948" s="429" t="s">
        <v>14541</v>
      </c>
      <c r="G6948" s="430">
        <v>104052</v>
      </c>
      <c r="H6948" s="431" t="s">
        <v>3484</v>
      </c>
      <c r="I6948" s="430" t="s">
        <v>160</v>
      </c>
      <c r="K6948" s="432">
        <v>9.4700000000000006</v>
      </c>
    </row>
    <row r="6949" spans="6:11">
      <c r="F6949" s="429" t="s">
        <v>14541</v>
      </c>
      <c r="G6949" s="430">
        <v>104046</v>
      </c>
      <c r="H6949" s="431" t="s">
        <v>3478</v>
      </c>
      <c r="I6949" s="430" t="s">
        <v>160</v>
      </c>
      <c r="K6949" s="432">
        <v>7.18</v>
      </c>
    </row>
    <row r="6950" spans="6:11">
      <c r="F6950" s="429" t="s">
        <v>14541</v>
      </c>
      <c r="G6950" s="430">
        <v>104047</v>
      </c>
      <c r="H6950" s="431" t="s">
        <v>3479</v>
      </c>
      <c r="I6950" s="430" t="s">
        <v>160</v>
      </c>
      <c r="K6950" s="432">
        <v>8.3000000000000007</v>
      </c>
    </row>
    <row r="6951" spans="6:11">
      <c r="F6951" s="429" t="s">
        <v>14541</v>
      </c>
      <c r="G6951" s="430">
        <v>104048</v>
      </c>
      <c r="H6951" s="431" t="s">
        <v>3480</v>
      </c>
      <c r="I6951" s="430" t="s">
        <v>160</v>
      </c>
      <c r="K6951" s="432">
        <v>12.71</v>
      </c>
    </row>
    <row r="6952" spans="6:11">
      <c r="F6952" s="429" t="s">
        <v>14541</v>
      </c>
      <c r="G6952" s="430">
        <v>104063</v>
      </c>
      <c r="H6952" s="431" t="s">
        <v>3495</v>
      </c>
      <c r="I6952" s="430" t="s">
        <v>160</v>
      </c>
      <c r="K6952" s="432">
        <v>66.760000000000005</v>
      </c>
    </row>
    <row r="6953" spans="6:11">
      <c r="F6953" s="429" t="s">
        <v>14541</v>
      </c>
      <c r="G6953" s="430">
        <v>104065</v>
      </c>
      <c r="H6953" s="431" t="s">
        <v>3497</v>
      </c>
      <c r="I6953" s="430" t="s">
        <v>160</v>
      </c>
      <c r="K6953" s="432">
        <v>147.87</v>
      </c>
    </row>
    <row r="6954" spans="6:11">
      <c r="F6954" s="429" t="s">
        <v>14541</v>
      </c>
      <c r="G6954" s="430">
        <v>104062</v>
      </c>
      <c r="H6954" s="431" t="s">
        <v>3494</v>
      </c>
      <c r="I6954" s="430" t="s">
        <v>160</v>
      </c>
      <c r="K6954" s="432">
        <v>70.34</v>
      </c>
    </row>
    <row r="6955" spans="6:11">
      <c r="F6955" s="429" t="s">
        <v>14541</v>
      </c>
      <c r="G6955" s="430">
        <v>104064</v>
      </c>
      <c r="H6955" s="431" t="s">
        <v>3496</v>
      </c>
      <c r="I6955" s="430" t="s">
        <v>160</v>
      </c>
      <c r="K6955" s="432">
        <v>174.78</v>
      </c>
    </row>
    <row r="6956" spans="6:11">
      <c r="F6956" s="429" t="s">
        <v>14541</v>
      </c>
      <c r="G6956" s="430">
        <v>104059</v>
      </c>
      <c r="H6956" s="431" t="s">
        <v>3490</v>
      </c>
      <c r="I6956" s="430" t="s">
        <v>160</v>
      </c>
      <c r="K6956" s="432">
        <v>9.32</v>
      </c>
    </row>
    <row r="6957" spans="6:11">
      <c r="F6957" s="429" t="s">
        <v>14541</v>
      </c>
      <c r="G6957" s="430">
        <v>104058</v>
      </c>
      <c r="H6957" s="431" t="s">
        <v>3489</v>
      </c>
      <c r="I6957" s="430" t="s">
        <v>160</v>
      </c>
      <c r="K6957" s="432">
        <v>5.96</v>
      </c>
    </row>
    <row r="6958" spans="6:11">
      <c r="F6958" s="429" t="s">
        <v>14541</v>
      </c>
      <c r="G6958" s="430">
        <v>104082</v>
      </c>
      <c r="H6958" s="431" t="s">
        <v>3500</v>
      </c>
      <c r="I6958" s="430" t="s">
        <v>160</v>
      </c>
      <c r="K6958" s="432">
        <v>29.05</v>
      </c>
    </row>
    <row r="6959" spans="6:11">
      <c r="F6959" s="429" t="s">
        <v>14541</v>
      </c>
      <c r="G6959" s="430">
        <v>104083</v>
      </c>
      <c r="H6959" s="431" t="s">
        <v>3501</v>
      </c>
      <c r="I6959" s="430" t="s">
        <v>160</v>
      </c>
      <c r="K6959" s="432">
        <v>72.260000000000005</v>
      </c>
    </row>
    <row r="6960" spans="6:11">
      <c r="F6960" s="429" t="s">
        <v>14541</v>
      </c>
      <c r="G6960" s="430">
        <v>104057</v>
      </c>
      <c r="H6960" s="431" t="s">
        <v>14533</v>
      </c>
      <c r="I6960" s="430" t="s">
        <v>160</v>
      </c>
      <c r="K6960" s="432">
        <v>0</v>
      </c>
    </row>
    <row r="6961" spans="6:11">
      <c r="F6961" s="429" t="s">
        <v>14541</v>
      </c>
      <c r="G6961" s="430">
        <v>104056</v>
      </c>
      <c r="H6961" s="431" t="s">
        <v>3488</v>
      </c>
      <c r="I6961" s="430" t="s">
        <v>160</v>
      </c>
      <c r="K6961" s="432">
        <v>16.61</v>
      </c>
    </row>
    <row r="6962" spans="6:11">
      <c r="F6962" s="429" t="s">
        <v>14541</v>
      </c>
      <c r="G6962" s="430">
        <v>104055</v>
      </c>
      <c r="H6962" s="431" t="s">
        <v>3487</v>
      </c>
      <c r="I6962" s="430" t="s">
        <v>160</v>
      </c>
      <c r="K6962" s="432">
        <v>11.11</v>
      </c>
    </row>
    <row r="6963" spans="6:11">
      <c r="F6963" s="429" t="s">
        <v>14541</v>
      </c>
      <c r="G6963" s="430">
        <v>104076</v>
      </c>
      <c r="H6963" s="431" t="s">
        <v>3499</v>
      </c>
      <c r="I6963" s="430" t="s">
        <v>160</v>
      </c>
      <c r="K6963" s="432">
        <v>42.42</v>
      </c>
    </row>
    <row r="6964" spans="6:11">
      <c r="F6964" s="429" t="s">
        <v>14541</v>
      </c>
      <c r="G6964" s="430">
        <v>104060</v>
      </c>
      <c r="H6964" s="431" t="s">
        <v>3491</v>
      </c>
      <c r="I6964" s="430" t="s">
        <v>146</v>
      </c>
      <c r="K6964" s="432">
        <v>8.19</v>
      </c>
    </row>
    <row r="6965" spans="6:11">
      <c r="F6965" s="429" t="s">
        <v>14541</v>
      </c>
      <c r="G6965" s="430">
        <v>104061</v>
      </c>
      <c r="H6965" s="431" t="s">
        <v>3492</v>
      </c>
      <c r="I6965" s="430" t="s">
        <v>146</v>
      </c>
      <c r="K6965" s="432">
        <v>14.99</v>
      </c>
    </row>
    <row r="6966" spans="6:11">
      <c r="F6966" s="429" t="s">
        <v>14541</v>
      </c>
      <c r="G6966" s="430">
        <v>104085</v>
      </c>
      <c r="H6966" s="431" t="s">
        <v>3503</v>
      </c>
      <c r="I6966" s="430" t="s">
        <v>146</v>
      </c>
      <c r="K6966" s="432">
        <v>51.19</v>
      </c>
    </row>
    <row r="6967" spans="6:11">
      <c r="F6967" s="429" t="s">
        <v>14541</v>
      </c>
      <c r="G6967" s="430">
        <v>104086</v>
      </c>
      <c r="H6967" s="431" t="s">
        <v>3504</v>
      </c>
      <c r="I6967" s="430" t="s">
        <v>146</v>
      </c>
      <c r="K6967" s="432">
        <v>93.48</v>
      </c>
    </row>
    <row r="6968" spans="6:11">
      <c r="F6968" s="429" t="s">
        <v>14541</v>
      </c>
      <c r="G6968" s="430">
        <v>104073</v>
      </c>
      <c r="H6968" s="431" t="s">
        <v>14534</v>
      </c>
      <c r="I6968" s="430" t="s">
        <v>160</v>
      </c>
      <c r="K6968" s="432">
        <v>0</v>
      </c>
    </row>
    <row r="6969" spans="6:11">
      <c r="F6969" s="429" t="s">
        <v>14541</v>
      </c>
      <c r="G6969" s="430">
        <v>104074</v>
      </c>
      <c r="H6969" s="431" t="s">
        <v>14535</v>
      </c>
      <c r="I6969" s="430" t="s">
        <v>160</v>
      </c>
      <c r="K6969" s="432">
        <v>0</v>
      </c>
    </row>
    <row r="6970" spans="6:11">
      <c r="F6970" s="429" t="s">
        <v>14541</v>
      </c>
      <c r="G6970" s="430">
        <v>104075</v>
      </c>
      <c r="H6970" s="431" t="s">
        <v>14536</v>
      </c>
      <c r="I6970" s="430" t="s">
        <v>160</v>
      </c>
      <c r="K6970" s="432">
        <v>0</v>
      </c>
    </row>
    <row r="6971" spans="6:11">
      <c r="F6971" s="429" t="s">
        <v>14541</v>
      </c>
      <c r="G6971" s="430">
        <v>104039</v>
      </c>
      <c r="H6971" s="431" t="s">
        <v>3474</v>
      </c>
      <c r="I6971" s="430" t="s">
        <v>160</v>
      </c>
      <c r="K6971" s="432">
        <v>71.180000000000007</v>
      </c>
    </row>
    <row r="6972" spans="6:11">
      <c r="F6972" s="429" t="s">
        <v>14541</v>
      </c>
      <c r="G6972" s="430">
        <v>104040</v>
      </c>
      <c r="H6972" s="431" t="s">
        <v>14537</v>
      </c>
      <c r="I6972" s="430" t="s">
        <v>160</v>
      </c>
      <c r="K6972" s="432">
        <v>0</v>
      </c>
    </row>
    <row r="6973" spans="6:11">
      <c r="F6973" s="429" t="s">
        <v>14541</v>
      </c>
      <c r="G6973" s="430">
        <v>104041</v>
      </c>
      <c r="H6973" s="431" t="s">
        <v>14538</v>
      </c>
      <c r="I6973" s="430" t="s">
        <v>160</v>
      </c>
      <c r="K6973" s="432">
        <v>0</v>
      </c>
    </row>
    <row r="6974" spans="6:11">
      <c r="F6974" s="429" t="s">
        <v>14541</v>
      </c>
      <c r="G6974" s="430">
        <v>104042</v>
      </c>
      <c r="H6974" s="431" t="s">
        <v>14539</v>
      </c>
      <c r="I6974" s="430" t="s">
        <v>160</v>
      </c>
      <c r="K6974" s="432">
        <v>0</v>
      </c>
    </row>
    <row r="6975" spans="6:11">
      <c r="F6975" s="429" t="s">
        <v>14541</v>
      </c>
      <c r="G6975" s="430">
        <v>104072</v>
      </c>
      <c r="H6975" s="431" t="s">
        <v>3498</v>
      </c>
      <c r="I6975" s="430" t="s">
        <v>160</v>
      </c>
      <c r="K6975" s="432">
        <v>276.95999999999998</v>
      </c>
    </row>
    <row r="6976" spans="6:11">
      <c r="F6976" s="429" t="s">
        <v>14541</v>
      </c>
      <c r="G6976" s="430">
        <v>104053</v>
      </c>
      <c r="H6976" s="431" t="s">
        <v>3485</v>
      </c>
      <c r="I6976" s="430" t="s">
        <v>160</v>
      </c>
      <c r="K6976" s="432">
        <v>8.0399999999999991</v>
      </c>
    </row>
    <row r="6977" spans="6:11">
      <c r="F6977" s="429" t="s">
        <v>14541</v>
      </c>
      <c r="G6977" s="430">
        <v>104054</v>
      </c>
      <c r="H6977" s="431" t="s">
        <v>3486</v>
      </c>
      <c r="I6977" s="430" t="s">
        <v>160</v>
      </c>
      <c r="K6977" s="432">
        <v>16.739999999999998</v>
      </c>
    </row>
    <row r="6978" spans="6:11">
      <c r="F6978" s="429" t="s">
        <v>14541</v>
      </c>
      <c r="G6978" s="430">
        <v>99818</v>
      </c>
      <c r="H6978" s="431" t="s">
        <v>16375</v>
      </c>
      <c r="I6978" s="430" t="s">
        <v>160</v>
      </c>
      <c r="K6978" s="432">
        <v>4.76</v>
      </c>
    </row>
    <row r="6979" spans="6:11">
      <c r="F6979" s="429" t="s">
        <v>14541</v>
      </c>
      <c r="G6979" s="430">
        <v>99819</v>
      </c>
      <c r="H6979" s="431" t="s">
        <v>16376</v>
      </c>
      <c r="I6979" s="430" t="s">
        <v>121</v>
      </c>
      <c r="K6979" s="432">
        <v>15.05</v>
      </c>
    </row>
    <row r="6980" spans="6:11">
      <c r="F6980" s="429" t="s">
        <v>14541</v>
      </c>
      <c r="G6980" s="430">
        <v>99817</v>
      </c>
      <c r="H6980" s="431" t="s">
        <v>16377</v>
      </c>
      <c r="I6980" s="430" t="s">
        <v>160</v>
      </c>
      <c r="K6980" s="432">
        <v>5.45</v>
      </c>
    </row>
    <row r="6981" spans="6:11">
      <c r="F6981" s="429" t="s">
        <v>14541</v>
      </c>
      <c r="G6981" s="430">
        <v>99815</v>
      </c>
      <c r="H6981" s="431" t="s">
        <v>16378</v>
      </c>
      <c r="I6981" s="430" t="s">
        <v>160</v>
      </c>
      <c r="K6981" s="432">
        <v>7.67</v>
      </c>
    </row>
    <row r="6982" spans="6:11">
      <c r="F6982" s="429" t="s">
        <v>14541</v>
      </c>
      <c r="G6982" s="430">
        <v>99811</v>
      </c>
      <c r="H6982" s="431" t="s">
        <v>16379</v>
      </c>
      <c r="I6982" s="430" t="s">
        <v>121</v>
      </c>
      <c r="K6982" s="432">
        <v>0.56000000000000005</v>
      </c>
    </row>
    <row r="6983" spans="6:11">
      <c r="F6983" s="429" t="s">
        <v>14541</v>
      </c>
      <c r="G6983" s="430">
        <v>99826</v>
      </c>
      <c r="H6983" s="431" t="s">
        <v>16380</v>
      </c>
      <c r="I6983" s="430" t="s">
        <v>121</v>
      </c>
      <c r="K6983" s="432">
        <v>1.39</v>
      </c>
    </row>
    <row r="6984" spans="6:11">
      <c r="F6984" s="429" t="s">
        <v>14541</v>
      </c>
      <c r="G6984" s="430">
        <v>106170</v>
      </c>
      <c r="H6984" s="431" t="s">
        <v>16381</v>
      </c>
      <c r="I6984" s="430" t="s">
        <v>121</v>
      </c>
      <c r="K6984" s="432">
        <v>5.67</v>
      </c>
    </row>
    <row r="6985" spans="6:11">
      <c r="F6985" s="429" t="s">
        <v>14541</v>
      </c>
      <c r="G6985" s="430">
        <v>99821</v>
      </c>
      <c r="H6985" s="431" t="s">
        <v>16382</v>
      </c>
      <c r="I6985" s="430" t="s">
        <v>121</v>
      </c>
      <c r="K6985" s="432">
        <v>4.0999999999999996</v>
      </c>
    </row>
    <row r="6986" spans="6:11">
      <c r="F6986" s="429" t="s">
        <v>14541</v>
      </c>
      <c r="G6986" s="430">
        <v>99820</v>
      </c>
      <c r="H6986" s="431" t="s">
        <v>16383</v>
      </c>
      <c r="I6986" s="430" t="s">
        <v>121</v>
      </c>
      <c r="K6986" s="432">
        <v>2.2400000000000002</v>
      </c>
    </row>
    <row r="6987" spans="6:11">
      <c r="F6987" s="429" t="s">
        <v>14541</v>
      </c>
      <c r="G6987" s="430">
        <v>99805</v>
      </c>
      <c r="H6987" s="431" t="s">
        <v>16384</v>
      </c>
      <c r="I6987" s="430" t="s">
        <v>121</v>
      </c>
      <c r="K6987" s="432">
        <v>9.42</v>
      </c>
    </row>
    <row r="6988" spans="6:11">
      <c r="F6988" s="429" t="s">
        <v>14541</v>
      </c>
      <c r="G6988" s="430">
        <v>99803</v>
      </c>
      <c r="H6988" s="431" t="s">
        <v>16385</v>
      </c>
      <c r="I6988" s="430" t="s">
        <v>121</v>
      </c>
      <c r="K6988" s="432">
        <v>3.42</v>
      </c>
    </row>
    <row r="6989" spans="6:11">
      <c r="F6989" s="429" t="s">
        <v>14541</v>
      </c>
      <c r="G6989" s="430">
        <v>99802</v>
      </c>
      <c r="H6989" s="431" t="s">
        <v>16386</v>
      </c>
      <c r="I6989" s="430" t="s">
        <v>121</v>
      </c>
      <c r="K6989" s="432">
        <v>0.45</v>
      </c>
    </row>
    <row r="6990" spans="6:11">
      <c r="F6990" s="429" t="s">
        <v>14541</v>
      </c>
      <c r="G6990" s="430">
        <v>99810</v>
      </c>
      <c r="H6990" s="431" t="s">
        <v>16387</v>
      </c>
      <c r="I6990" s="430" t="s">
        <v>121</v>
      </c>
      <c r="K6990" s="432">
        <v>5.56</v>
      </c>
    </row>
    <row r="6991" spans="6:11">
      <c r="F6991" s="429" t="s">
        <v>14541</v>
      </c>
      <c r="G6991" s="430">
        <v>99809</v>
      </c>
      <c r="H6991" s="431" t="s">
        <v>16388</v>
      </c>
      <c r="I6991" s="430" t="s">
        <v>121</v>
      </c>
      <c r="K6991" s="432">
        <v>5.85</v>
      </c>
    </row>
    <row r="6992" spans="6:11">
      <c r="F6992" s="429" t="s">
        <v>14541</v>
      </c>
      <c r="G6992" s="430">
        <v>99801</v>
      </c>
      <c r="H6992" s="431" t="s">
        <v>16389</v>
      </c>
      <c r="I6992" s="430" t="s">
        <v>121</v>
      </c>
      <c r="K6992" s="432">
        <v>0</v>
      </c>
    </row>
    <row r="6993" spans="6:11">
      <c r="F6993" s="429" t="s">
        <v>14541</v>
      </c>
      <c r="G6993" s="430">
        <v>106166</v>
      </c>
      <c r="H6993" s="431" t="s">
        <v>16390</v>
      </c>
      <c r="I6993" s="430" t="s">
        <v>121</v>
      </c>
      <c r="K6993" s="432">
        <v>1.1499999999999999</v>
      </c>
    </row>
    <row r="6994" spans="6:11">
      <c r="F6994" s="429" t="s">
        <v>14541</v>
      </c>
      <c r="G6994" s="430">
        <v>99822</v>
      </c>
      <c r="H6994" s="431" t="s">
        <v>16391</v>
      </c>
      <c r="I6994" s="430" t="s">
        <v>121</v>
      </c>
      <c r="K6994" s="432">
        <v>0.91</v>
      </c>
    </row>
    <row r="6995" spans="6:11">
      <c r="F6995" s="429" t="s">
        <v>14541</v>
      </c>
      <c r="G6995" s="430">
        <v>99825</v>
      </c>
      <c r="H6995" s="431" t="s">
        <v>16392</v>
      </c>
      <c r="I6995" s="430" t="s">
        <v>121</v>
      </c>
      <c r="K6995" s="432">
        <v>3.93</v>
      </c>
    </row>
    <row r="6996" spans="6:11">
      <c r="F6996" s="429" t="s">
        <v>14541</v>
      </c>
      <c r="G6996" s="430">
        <v>99824</v>
      </c>
      <c r="H6996" s="431" t="s">
        <v>16393</v>
      </c>
      <c r="I6996" s="430" t="s">
        <v>121</v>
      </c>
      <c r="K6996" s="432">
        <v>2.34</v>
      </c>
    </row>
    <row r="6997" spans="6:11">
      <c r="F6997" s="429" t="s">
        <v>14541</v>
      </c>
      <c r="G6997" s="430">
        <v>99823</v>
      </c>
      <c r="H6997" s="431" t="s">
        <v>16394</v>
      </c>
      <c r="I6997" s="430" t="s">
        <v>121</v>
      </c>
      <c r="K6997" s="432">
        <v>2.0699999999999998</v>
      </c>
    </row>
    <row r="6998" spans="6:11">
      <c r="F6998" s="429" t="s">
        <v>14541</v>
      </c>
      <c r="G6998" s="430">
        <v>99806</v>
      </c>
      <c r="H6998" s="431" t="s">
        <v>16395</v>
      </c>
      <c r="I6998" s="430" t="s">
        <v>121</v>
      </c>
      <c r="K6998" s="432">
        <v>2.4700000000000002</v>
      </c>
    </row>
    <row r="6999" spans="6:11">
      <c r="F6999" s="429" t="s">
        <v>14541</v>
      </c>
      <c r="G6999" s="430">
        <v>99813</v>
      </c>
      <c r="H6999" s="431" t="s">
        <v>16396</v>
      </c>
      <c r="I6999" s="430" t="s">
        <v>121</v>
      </c>
      <c r="K6999" s="432">
        <v>2.61</v>
      </c>
    </row>
    <row r="7000" spans="6:11">
      <c r="F7000" s="429" t="s">
        <v>14541</v>
      </c>
      <c r="G7000" s="430">
        <v>106169</v>
      </c>
      <c r="H7000" s="431" t="s">
        <v>16397</v>
      </c>
      <c r="I7000" s="430" t="s">
        <v>160</v>
      </c>
      <c r="K7000" s="432">
        <v>3.03</v>
      </c>
    </row>
    <row r="7001" spans="6:11">
      <c r="F7001" s="429" t="s">
        <v>14541</v>
      </c>
      <c r="G7001" s="430">
        <v>106167</v>
      </c>
      <c r="H7001" s="431" t="s">
        <v>16398</v>
      </c>
      <c r="I7001" s="430" t="s">
        <v>121</v>
      </c>
      <c r="K7001" s="432">
        <v>0.05</v>
      </c>
    </row>
    <row r="7002" spans="6:11">
      <c r="F7002" s="429" t="s">
        <v>14541</v>
      </c>
      <c r="G7002" s="430">
        <v>106168</v>
      </c>
      <c r="H7002" s="431" t="s">
        <v>16399</v>
      </c>
      <c r="I7002" s="430" t="s">
        <v>121</v>
      </c>
      <c r="K7002" s="432">
        <v>0.52</v>
      </c>
    </row>
    <row r="7003" spans="6:11">
      <c r="F7003" s="429" t="s">
        <v>14541</v>
      </c>
      <c r="G7003" s="430">
        <v>99814</v>
      </c>
      <c r="H7003" s="431" t="s">
        <v>16400</v>
      </c>
      <c r="I7003" s="430" t="s">
        <v>121</v>
      </c>
      <c r="K7003" s="432">
        <v>1.37</v>
      </c>
    </row>
    <row r="7004" spans="6:11">
      <c r="F7004" s="429" t="s">
        <v>14541</v>
      </c>
      <c r="G7004" s="430">
        <v>99816</v>
      </c>
      <c r="H7004" s="431" t="s">
        <v>16401</v>
      </c>
      <c r="I7004" s="430" t="s">
        <v>160</v>
      </c>
      <c r="K7004" s="432">
        <v>7.39</v>
      </c>
    </row>
    <row r="7005" spans="6:11">
      <c r="F7005" s="429" t="s">
        <v>14541</v>
      </c>
      <c r="G7005" s="430">
        <v>106171</v>
      </c>
      <c r="H7005" s="431" t="s">
        <v>16402</v>
      </c>
      <c r="I7005" s="430" t="s">
        <v>121</v>
      </c>
      <c r="K7005" s="432">
        <v>1.39</v>
      </c>
    </row>
    <row r="7006" spans="6:11">
      <c r="F7006" s="429" t="s">
        <v>14541</v>
      </c>
      <c r="G7006" s="430">
        <v>88238</v>
      </c>
      <c r="H7006" s="431" t="s">
        <v>4587</v>
      </c>
      <c r="I7006" s="430" t="s">
        <v>123</v>
      </c>
      <c r="K7006" s="432">
        <v>20.38</v>
      </c>
    </row>
    <row r="7007" spans="6:11">
      <c r="F7007" s="429" t="s">
        <v>14541</v>
      </c>
      <c r="G7007" s="430">
        <v>101374</v>
      </c>
      <c r="H7007" s="431" t="s">
        <v>4587</v>
      </c>
      <c r="I7007" s="430" t="s">
        <v>4670</v>
      </c>
      <c r="K7007" s="432">
        <v>3634.14</v>
      </c>
    </row>
    <row r="7008" spans="6:11">
      <c r="F7008" s="429" t="s">
        <v>14541</v>
      </c>
      <c r="G7008" s="430">
        <v>88239</v>
      </c>
      <c r="H7008" s="431" t="s">
        <v>4589</v>
      </c>
      <c r="I7008" s="430" t="s">
        <v>123</v>
      </c>
      <c r="K7008" s="432">
        <v>20.2</v>
      </c>
    </row>
    <row r="7009" spans="6:11">
      <c r="F7009" s="429" t="s">
        <v>14541</v>
      </c>
      <c r="G7009" s="430">
        <v>101375</v>
      </c>
      <c r="H7009" s="431" t="s">
        <v>4862</v>
      </c>
      <c r="I7009" s="430" t="s">
        <v>4670</v>
      </c>
      <c r="K7009" s="432">
        <v>3689.52</v>
      </c>
    </row>
    <row r="7010" spans="6:11">
      <c r="F7010" s="429" t="s">
        <v>14541</v>
      </c>
      <c r="G7010" s="430">
        <v>88240</v>
      </c>
      <c r="H7010" s="431" t="s">
        <v>4590</v>
      </c>
      <c r="I7010" s="430" t="s">
        <v>123</v>
      </c>
      <c r="K7010" s="432">
        <v>19.190000000000001</v>
      </c>
    </row>
    <row r="7011" spans="6:11">
      <c r="F7011" s="429" t="s">
        <v>14541</v>
      </c>
      <c r="G7011" s="430">
        <v>101376</v>
      </c>
      <c r="H7011" s="431" t="s">
        <v>4863</v>
      </c>
      <c r="I7011" s="430" t="s">
        <v>4670</v>
      </c>
      <c r="K7011" s="432">
        <v>3407.12</v>
      </c>
    </row>
    <row r="7012" spans="6:11">
      <c r="F7012" s="429" t="s">
        <v>14541</v>
      </c>
      <c r="G7012" s="430">
        <v>88241</v>
      </c>
      <c r="H7012" s="431" t="s">
        <v>4591</v>
      </c>
      <c r="I7012" s="430" t="s">
        <v>123</v>
      </c>
      <c r="K7012" s="432">
        <v>20.57</v>
      </c>
    </row>
    <row r="7013" spans="6:11">
      <c r="F7013" s="429" t="s">
        <v>14541</v>
      </c>
      <c r="G7013" s="430">
        <v>101377</v>
      </c>
      <c r="H7013" s="431" t="s">
        <v>4591</v>
      </c>
      <c r="I7013" s="430" t="s">
        <v>4670</v>
      </c>
      <c r="K7013" s="432">
        <v>3667.98</v>
      </c>
    </row>
    <row r="7014" spans="6:11">
      <c r="F7014" s="429" t="s">
        <v>14541</v>
      </c>
      <c r="G7014" s="430">
        <v>88242</v>
      </c>
      <c r="H7014" s="431" t="s">
        <v>4592</v>
      </c>
      <c r="I7014" s="430" t="s">
        <v>123</v>
      </c>
      <c r="K7014" s="432">
        <v>20.420000000000002</v>
      </c>
    </row>
    <row r="7015" spans="6:11">
      <c r="F7015" s="429" t="s">
        <v>14541</v>
      </c>
      <c r="G7015" s="430">
        <v>100301</v>
      </c>
      <c r="H7015" s="431" t="s">
        <v>4779</v>
      </c>
      <c r="I7015" s="430" t="s">
        <v>123</v>
      </c>
      <c r="K7015" s="432">
        <v>22.23</v>
      </c>
    </row>
    <row r="7016" spans="6:11">
      <c r="F7016" s="429" t="s">
        <v>14541</v>
      </c>
      <c r="G7016" s="430">
        <v>101378</v>
      </c>
      <c r="H7016" s="431" t="s">
        <v>4779</v>
      </c>
      <c r="I7016" s="430" t="s">
        <v>4670</v>
      </c>
      <c r="K7016" s="432">
        <v>3981.24</v>
      </c>
    </row>
    <row r="7017" spans="6:11">
      <c r="F7017" s="429" t="s">
        <v>14541</v>
      </c>
      <c r="G7017" s="430">
        <v>101379</v>
      </c>
      <c r="H7017" s="431" t="s">
        <v>4864</v>
      </c>
      <c r="I7017" s="430" t="s">
        <v>4670</v>
      </c>
      <c r="K7017" s="432">
        <v>3634.14</v>
      </c>
    </row>
    <row r="7018" spans="6:11">
      <c r="F7018" s="429" t="s">
        <v>14541</v>
      </c>
      <c r="G7018" s="430">
        <v>88243</v>
      </c>
      <c r="H7018" s="431" t="s">
        <v>4593</v>
      </c>
      <c r="I7018" s="430" t="s">
        <v>123</v>
      </c>
      <c r="K7018" s="432">
        <v>20.48</v>
      </c>
    </row>
    <row r="7019" spans="6:11">
      <c r="F7019" s="429" t="s">
        <v>14541</v>
      </c>
      <c r="G7019" s="430">
        <v>101380</v>
      </c>
      <c r="H7019" s="431" t="s">
        <v>4593</v>
      </c>
      <c r="I7019" s="430" t="s">
        <v>4670</v>
      </c>
      <c r="K7019" s="432">
        <v>3649.7</v>
      </c>
    </row>
    <row r="7020" spans="6:11">
      <c r="F7020" s="429" t="s">
        <v>14541</v>
      </c>
      <c r="G7020" s="430">
        <v>90766</v>
      </c>
      <c r="H7020" s="431" t="s">
        <v>4656</v>
      </c>
      <c r="I7020" s="430" t="s">
        <v>123</v>
      </c>
      <c r="K7020" s="432">
        <v>23.09</v>
      </c>
    </row>
    <row r="7021" spans="6:11">
      <c r="F7021" s="429" t="s">
        <v>14541</v>
      </c>
      <c r="G7021" s="430">
        <v>93563</v>
      </c>
      <c r="H7021" s="431" t="s">
        <v>4656</v>
      </c>
      <c r="I7021" s="430" t="s">
        <v>4670</v>
      </c>
      <c r="K7021" s="432">
        <v>4094.91</v>
      </c>
    </row>
    <row r="7022" spans="6:11">
      <c r="F7022" s="429" t="s">
        <v>14541</v>
      </c>
      <c r="G7022" s="430">
        <v>90767</v>
      </c>
      <c r="H7022" s="431" t="s">
        <v>4657</v>
      </c>
      <c r="I7022" s="430" t="s">
        <v>123</v>
      </c>
      <c r="K7022" s="432">
        <v>23.81</v>
      </c>
    </row>
    <row r="7023" spans="6:11">
      <c r="F7023" s="429" t="s">
        <v>14541</v>
      </c>
      <c r="G7023" s="430">
        <v>93564</v>
      </c>
      <c r="H7023" s="431" t="s">
        <v>4657</v>
      </c>
      <c r="I7023" s="430" t="s">
        <v>4670</v>
      </c>
      <c r="K7023" s="432">
        <v>4208.09</v>
      </c>
    </row>
    <row r="7024" spans="6:11">
      <c r="F7024" s="429" t="s">
        <v>14541</v>
      </c>
      <c r="G7024" s="430">
        <v>88245</v>
      </c>
      <c r="H7024" s="431" t="s">
        <v>4594</v>
      </c>
      <c r="I7024" s="430" t="s">
        <v>123</v>
      </c>
      <c r="K7024" s="432">
        <v>24.43</v>
      </c>
    </row>
    <row r="7025" spans="6:11">
      <c r="F7025" s="429" t="s">
        <v>14541</v>
      </c>
      <c r="G7025" s="430">
        <v>101381</v>
      </c>
      <c r="H7025" s="431" t="s">
        <v>4594</v>
      </c>
      <c r="I7025" s="430" t="s">
        <v>4670</v>
      </c>
      <c r="K7025" s="432">
        <v>4341.28</v>
      </c>
    </row>
    <row r="7026" spans="6:11">
      <c r="F7026" s="429" t="s">
        <v>14541</v>
      </c>
      <c r="G7026" s="430">
        <v>90768</v>
      </c>
      <c r="H7026" s="431" t="s">
        <v>4658</v>
      </c>
      <c r="I7026" s="430" t="s">
        <v>123</v>
      </c>
      <c r="K7026" s="432">
        <v>114.06</v>
      </c>
    </row>
    <row r="7027" spans="6:11">
      <c r="F7027" s="429" t="s">
        <v>14541</v>
      </c>
      <c r="G7027" s="430">
        <v>90769</v>
      </c>
      <c r="H7027" s="431" t="s">
        <v>4659</v>
      </c>
      <c r="I7027" s="430" t="s">
        <v>123</v>
      </c>
      <c r="K7027" s="432">
        <v>120.64</v>
      </c>
    </row>
    <row r="7028" spans="6:11">
      <c r="F7028" s="429" t="s">
        <v>14541</v>
      </c>
      <c r="G7028" s="430">
        <v>90770</v>
      </c>
      <c r="H7028" s="431" t="s">
        <v>4660</v>
      </c>
      <c r="I7028" s="430" t="s">
        <v>123</v>
      </c>
      <c r="K7028" s="432">
        <v>126.29</v>
      </c>
    </row>
    <row r="7029" spans="6:11">
      <c r="F7029" s="429" t="s">
        <v>14541</v>
      </c>
      <c r="G7029" s="430">
        <v>93569</v>
      </c>
      <c r="H7029" s="431" t="s">
        <v>4671</v>
      </c>
      <c r="I7029" s="430" t="s">
        <v>4670</v>
      </c>
      <c r="K7029" s="432">
        <v>19958.25</v>
      </c>
    </row>
    <row r="7030" spans="6:11">
      <c r="F7030" s="429" t="s">
        <v>14541</v>
      </c>
      <c r="G7030" s="430">
        <v>93570</v>
      </c>
      <c r="H7030" s="431" t="s">
        <v>4672</v>
      </c>
      <c r="I7030" s="430" t="s">
        <v>4670</v>
      </c>
      <c r="K7030" s="432">
        <v>21107.72</v>
      </c>
    </row>
    <row r="7031" spans="6:11">
      <c r="F7031" s="429" t="s">
        <v>14541</v>
      </c>
      <c r="G7031" s="430">
        <v>93571</v>
      </c>
      <c r="H7031" s="431" t="s">
        <v>4673</v>
      </c>
      <c r="I7031" s="430" t="s">
        <v>4670</v>
      </c>
      <c r="K7031" s="432">
        <v>22092.37</v>
      </c>
    </row>
    <row r="7032" spans="6:11">
      <c r="F7032" s="429" t="s">
        <v>14541</v>
      </c>
      <c r="G7032" s="430">
        <v>101382</v>
      </c>
      <c r="H7032" s="431" t="s">
        <v>4865</v>
      </c>
      <c r="I7032" s="430" t="s">
        <v>4670</v>
      </c>
      <c r="K7032" s="432">
        <v>2932.39</v>
      </c>
    </row>
    <row r="7033" spans="6:11">
      <c r="F7033" s="429" t="s">
        <v>14541</v>
      </c>
      <c r="G7033" s="430">
        <v>88246</v>
      </c>
      <c r="H7033" s="431" t="s">
        <v>4595</v>
      </c>
      <c r="I7033" s="430" t="s">
        <v>123</v>
      </c>
      <c r="K7033" s="432">
        <v>16.46</v>
      </c>
    </row>
    <row r="7034" spans="6:11">
      <c r="F7034" s="429" t="s">
        <v>14541</v>
      </c>
      <c r="G7034" s="430">
        <v>100303</v>
      </c>
      <c r="H7034" s="431" t="s">
        <v>4780</v>
      </c>
      <c r="I7034" s="430" t="s">
        <v>123</v>
      </c>
      <c r="K7034" s="432">
        <v>19.55</v>
      </c>
    </row>
    <row r="7035" spans="6:11">
      <c r="F7035" s="429" t="s">
        <v>14541</v>
      </c>
      <c r="G7035" s="430">
        <v>101383</v>
      </c>
      <c r="H7035" s="431" t="s">
        <v>4780</v>
      </c>
      <c r="I7035" s="430" t="s">
        <v>4670</v>
      </c>
      <c r="K7035" s="432">
        <v>3488.3</v>
      </c>
    </row>
    <row r="7036" spans="6:11">
      <c r="F7036" s="429" t="s">
        <v>14541</v>
      </c>
      <c r="G7036" s="430">
        <v>88247</v>
      </c>
      <c r="H7036" s="431" t="s">
        <v>4596</v>
      </c>
      <c r="I7036" s="430" t="s">
        <v>123</v>
      </c>
      <c r="K7036" s="432">
        <v>20.79</v>
      </c>
    </row>
    <row r="7037" spans="6:11">
      <c r="F7037" s="429" t="s">
        <v>14541</v>
      </c>
      <c r="G7037" s="430">
        <v>88248</v>
      </c>
      <c r="H7037" s="431" t="s">
        <v>4597</v>
      </c>
      <c r="I7037" s="430" t="s">
        <v>123</v>
      </c>
      <c r="K7037" s="432">
        <v>19.82</v>
      </c>
    </row>
    <row r="7038" spans="6:11">
      <c r="F7038" s="429" t="s">
        <v>14541</v>
      </c>
      <c r="G7038" s="430">
        <v>101384</v>
      </c>
      <c r="H7038" s="431" t="s">
        <v>4597</v>
      </c>
      <c r="I7038" s="430" t="s">
        <v>4670</v>
      </c>
      <c r="K7038" s="432">
        <v>3523.26</v>
      </c>
    </row>
    <row r="7039" spans="6:11">
      <c r="F7039" s="429" t="s">
        <v>14541</v>
      </c>
      <c r="G7039" s="430">
        <v>90772</v>
      </c>
      <c r="H7039" s="431" t="s">
        <v>4661</v>
      </c>
      <c r="I7039" s="430" t="s">
        <v>123</v>
      </c>
      <c r="K7039" s="432">
        <v>18.760000000000002</v>
      </c>
    </row>
    <row r="7040" spans="6:11">
      <c r="F7040" s="429" t="s">
        <v>14541</v>
      </c>
      <c r="G7040" s="430">
        <v>93566</v>
      </c>
      <c r="H7040" s="431" t="s">
        <v>4661</v>
      </c>
      <c r="I7040" s="430" t="s">
        <v>4670</v>
      </c>
      <c r="K7040" s="432">
        <v>3337.42</v>
      </c>
    </row>
    <row r="7041" spans="6:11">
      <c r="F7041" s="429" t="s">
        <v>14541</v>
      </c>
      <c r="G7041" s="430">
        <v>101385</v>
      </c>
      <c r="H7041" s="431" t="s">
        <v>4866</v>
      </c>
      <c r="I7041" s="430" t="s">
        <v>4670</v>
      </c>
      <c r="K7041" s="432">
        <v>4576.92</v>
      </c>
    </row>
    <row r="7042" spans="6:11">
      <c r="F7042" s="429" t="s">
        <v>14541</v>
      </c>
      <c r="G7042" s="430">
        <v>88249</v>
      </c>
      <c r="H7042" s="431" t="s">
        <v>4598</v>
      </c>
      <c r="I7042" s="430" t="s">
        <v>123</v>
      </c>
      <c r="K7042" s="432">
        <v>25.87</v>
      </c>
    </row>
    <row r="7043" spans="6:11">
      <c r="F7043" s="429" t="s">
        <v>14541</v>
      </c>
      <c r="G7043" s="430">
        <v>88250</v>
      </c>
      <c r="H7043" s="431" t="s">
        <v>4599</v>
      </c>
      <c r="I7043" s="430" t="s">
        <v>123</v>
      </c>
      <c r="K7043" s="432">
        <v>19.190000000000001</v>
      </c>
    </row>
    <row r="7044" spans="6:11">
      <c r="F7044" s="429" t="s">
        <v>14541</v>
      </c>
      <c r="G7044" s="430">
        <v>101386</v>
      </c>
      <c r="H7044" s="431" t="s">
        <v>4599</v>
      </c>
      <c r="I7044" s="430" t="s">
        <v>4670</v>
      </c>
      <c r="K7044" s="432">
        <v>3407.12</v>
      </c>
    </row>
    <row r="7045" spans="6:11">
      <c r="F7045" s="429" t="s">
        <v>14541</v>
      </c>
      <c r="G7045" s="430">
        <v>101387</v>
      </c>
      <c r="H7045" s="431" t="s">
        <v>4867</v>
      </c>
      <c r="I7045" s="430" t="s">
        <v>4670</v>
      </c>
      <c r="K7045" s="432">
        <v>3640.47</v>
      </c>
    </row>
    <row r="7046" spans="6:11">
      <c r="F7046" s="429" t="s">
        <v>14541</v>
      </c>
      <c r="G7046" s="430">
        <v>88251</v>
      </c>
      <c r="H7046" s="431" t="s">
        <v>4600</v>
      </c>
      <c r="I7046" s="430" t="s">
        <v>123</v>
      </c>
      <c r="K7046" s="432">
        <v>20.38</v>
      </c>
    </row>
    <row r="7047" spans="6:11">
      <c r="F7047" s="429" t="s">
        <v>14541</v>
      </c>
      <c r="G7047" s="430">
        <v>88252</v>
      </c>
      <c r="H7047" s="431" t="s">
        <v>4601</v>
      </c>
      <c r="I7047" s="430" t="s">
        <v>123</v>
      </c>
      <c r="K7047" s="432">
        <v>19.48</v>
      </c>
    </row>
    <row r="7048" spans="6:11">
      <c r="F7048" s="429" t="s">
        <v>14541</v>
      </c>
      <c r="G7048" s="430">
        <v>101388</v>
      </c>
      <c r="H7048" s="431" t="s">
        <v>4601</v>
      </c>
      <c r="I7048" s="430" t="s">
        <v>4670</v>
      </c>
      <c r="K7048" s="432">
        <v>3473.89</v>
      </c>
    </row>
    <row r="7049" spans="6:11">
      <c r="F7049" s="429" t="s">
        <v>14541</v>
      </c>
      <c r="G7049" s="430">
        <v>88253</v>
      </c>
      <c r="H7049" s="431" t="s">
        <v>4602</v>
      </c>
      <c r="I7049" s="430" t="s">
        <v>123</v>
      </c>
      <c r="K7049" s="432">
        <v>17.61</v>
      </c>
    </row>
    <row r="7050" spans="6:11">
      <c r="F7050" s="429" t="s">
        <v>14541</v>
      </c>
      <c r="G7050" s="430">
        <v>101389</v>
      </c>
      <c r="H7050" s="431" t="s">
        <v>4602</v>
      </c>
      <c r="I7050" s="430" t="s">
        <v>4670</v>
      </c>
      <c r="K7050" s="432">
        <v>3132.82</v>
      </c>
    </row>
    <row r="7051" spans="6:11">
      <c r="F7051" s="429" t="s">
        <v>14541</v>
      </c>
      <c r="G7051" s="430">
        <v>101390</v>
      </c>
      <c r="H7051" s="431" t="s">
        <v>4868</v>
      </c>
      <c r="I7051" s="430" t="s">
        <v>4670</v>
      </c>
      <c r="K7051" s="432">
        <v>4939.0200000000004</v>
      </c>
    </row>
    <row r="7052" spans="6:11">
      <c r="F7052" s="429" t="s">
        <v>14541</v>
      </c>
      <c r="G7052" s="430">
        <v>88255</v>
      </c>
      <c r="H7052" s="431" t="s">
        <v>4603</v>
      </c>
      <c r="I7052" s="430" t="s">
        <v>123</v>
      </c>
      <c r="K7052" s="432">
        <v>27.94</v>
      </c>
    </row>
    <row r="7053" spans="6:11">
      <c r="F7053" s="429" t="s">
        <v>14541</v>
      </c>
      <c r="G7053" s="430">
        <v>88256</v>
      </c>
      <c r="H7053" s="431" t="s">
        <v>4869</v>
      </c>
      <c r="I7053" s="430" t="s">
        <v>123</v>
      </c>
      <c r="K7053" s="432">
        <v>24.49</v>
      </c>
    </row>
    <row r="7054" spans="6:11">
      <c r="F7054" s="429" t="s">
        <v>14541</v>
      </c>
      <c r="G7054" s="430">
        <v>101391</v>
      </c>
      <c r="H7054" s="431" t="s">
        <v>4869</v>
      </c>
      <c r="I7054" s="430" t="s">
        <v>4670</v>
      </c>
      <c r="K7054" s="432">
        <v>4349.32</v>
      </c>
    </row>
    <row r="7055" spans="6:11">
      <c r="F7055" s="429" t="s">
        <v>14541</v>
      </c>
      <c r="G7055" s="430">
        <v>88257</v>
      </c>
      <c r="H7055" s="431" t="s">
        <v>4604</v>
      </c>
      <c r="I7055" s="430" t="s">
        <v>123</v>
      </c>
      <c r="K7055" s="432">
        <v>21.16</v>
      </c>
    </row>
    <row r="7056" spans="6:11">
      <c r="F7056" s="429" t="s">
        <v>14541</v>
      </c>
      <c r="G7056" s="430">
        <v>101392</v>
      </c>
      <c r="H7056" s="431" t="s">
        <v>4870</v>
      </c>
      <c r="I7056" s="430" t="s">
        <v>4670</v>
      </c>
      <c r="K7056" s="432">
        <v>3744.91</v>
      </c>
    </row>
    <row r="7057" spans="6:11">
      <c r="F7057" s="429" t="s">
        <v>14541</v>
      </c>
      <c r="G7057" s="430">
        <v>88260</v>
      </c>
      <c r="H7057" s="431" t="s">
        <v>4605</v>
      </c>
      <c r="I7057" s="430" t="s">
        <v>123</v>
      </c>
      <c r="K7057" s="432">
        <v>24.43</v>
      </c>
    </row>
    <row r="7058" spans="6:11">
      <c r="F7058" s="429" t="s">
        <v>14541</v>
      </c>
      <c r="G7058" s="430">
        <v>101394</v>
      </c>
      <c r="H7058" s="431" t="s">
        <v>4605</v>
      </c>
      <c r="I7058" s="430" t="s">
        <v>4670</v>
      </c>
      <c r="K7058" s="432">
        <v>4341.28</v>
      </c>
    </row>
    <row r="7059" spans="6:11">
      <c r="F7059" s="429" t="s">
        <v>14541</v>
      </c>
      <c r="G7059" s="430">
        <v>101395</v>
      </c>
      <c r="H7059" s="431" t="s">
        <v>4871</v>
      </c>
      <c r="I7059" s="430" t="s">
        <v>4670</v>
      </c>
      <c r="K7059" s="432">
        <v>3598.31</v>
      </c>
    </row>
    <row r="7060" spans="6:11">
      <c r="F7060" s="429" t="s">
        <v>14541</v>
      </c>
      <c r="G7060" s="430">
        <v>88261</v>
      </c>
      <c r="H7060" s="431" t="s">
        <v>4872</v>
      </c>
      <c r="I7060" s="430" t="s">
        <v>123</v>
      </c>
      <c r="K7060" s="432">
        <v>26.35</v>
      </c>
    </row>
    <row r="7061" spans="6:11">
      <c r="F7061" s="429" t="s">
        <v>14541</v>
      </c>
      <c r="G7061" s="430">
        <v>101396</v>
      </c>
      <c r="H7061" s="431" t="s">
        <v>4872</v>
      </c>
      <c r="I7061" s="430" t="s">
        <v>4670</v>
      </c>
      <c r="K7061" s="432">
        <v>4670.43</v>
      </c>
    </row>
    <row r="7062" spans="6:11">
      <c r="F7062" s="429" t="s">
        <v>14541</v>
      </c>
      <c r="G7062" s="430">
        <v>88262</v>
      </c>
      <c r="H7062" s="431" t="s">
        <v>122</v>
      </c>
      <c r="I7062" s="430" t="s">
        <v>123</v>
      </c>
      <c r="K7062" s="432">
        <v>27.35</v>
      </c>
    </row>
    <row r="7063" spans="6:11">
      <c r="F7063" s="429" t="s">
        <v>14541</v>
      </c>
      <c r="G7063" s="430">
        <v>101397</v>
      </c>
      <c r="H7063" s="431" t="s">
        <v>122</v>
      </c>
      <c r="I7063" s="430" t="s">
        <v>4670</v>
      </c>
      <c r="K7063" s="432">
        <v>4844.99</v>
      </c>
    </row>
    <row r="7064" spans="6:11">
      <c r="F7064" s="429" t="s">
        <v>14541</v>
      </c>
      <c r="G7064" s="430">
        <v>101398</v>
      </c>
      <c r="H7064" s="431" t="s">
        <v>4873</v>
      </c>
      <c r="I7064" s="430" t="s">
        <v>4670</v>
      </c>
      <c r="K7064" s="432">
        <v>3807.48</v>
      </c>
    </row>
    <row r="7065" spans="6:11">
      <c r="F7065" s="429" t="s">
        <v>14541</v>
      </c>
      <c r="G7065" s="430">
        <v>88263</v>
      </c>
      <c r="H7065" s="431" t="s">
        <v>4606</v>
      </c>
      <c r="I7065" s="430" t="s">
        <v>123</v>
      </c>
      <c r="K7065" s="432">
        <v>21.47</v>
      </c>
    </row>
    <row r="7066" spans="6:11">
      <c r="F7066" s="429" t="s">
        <v>14541</v>
      </c>
      <c r="G7066" s="430">
        <v>95308</v>
      </c>
      <c r="H7066" s="431" t="s">
        <v>4675</v>
      </c>
      <c r="I7066" s="430" t="s">
        <v>123</v>
      </c>
      <c r="K7066" s="432">
        <v>0.17</v>
      </c>
    </row>
    <row r="7067" spans="6:11">
      <c r="F7067" s="429" t="s">
        <v>14541</v>
      </c>
      <c r="G7067" s="430">
        <v>101286</v>
      </c>
      <c r="H7067" s="431" t="s">
        <v>4788</v>
      </c>
      <c r="I7067" s="430" t="s">
        <v>4670</v>
      </c>
      <c r="K7067" s="432">
        <v>22.64</v>
      </c>
    </row>
    <row r="7068" spans="6:11">
      <c r="F7068" s="429" t="s">
        <v>14541</v>
      </c>
      <c r="G7068" s="430">
        <v>95309</v>
      </c>
      <c r="H7068" s="431" t="s">
        <v>4676</v>
      </c>
      <c r="I7068" s="430" t="s">
        <v>123</v>
      </c>
      <c r="K7068" s="432">
        <v>0.21</v>
      </c>
    </row>
    <row r="7069" spans="6:11">
      <c r="F7069" s="429" t="s">
        <v>14541</v>
      </c>
      <c r="G7069" s="430">
        <v>101287</v>
      </c>
      <c r="H7069" s="431" t="s">
        <v>4789</v>
      </c>
      <c r="I7069" s="430" t="s">
        <v>4670</v>
      </c>
      <c r="K7069" s="432">
        <v>73.25</v>
      </c>
    </row>
    <row r="7070" spans="6:11">
      <c r="F7070" s="429" t="s">
        <v>14541</v>
      </c>
      <c r="G7070" s="430">
        <v>95310</v>
      </c>
      <c r="H7070" s="431" t="s">
        <v>4677</v>
      </c>
      <c r="I7070" s="430" t="s">
        <v>123</v>
      </c>
      <c r="K7070" s="432">
        <v>0.17</v>
      </c>
    </row>
    <row r="7071" spans="6:11">
      <c r="F7071" s="429" t="s">
        <v>14541</v>
      </c>
      <c r="G7071" s="430">
        <v>101288</v>
      </c>
      <c r="H7071" s="431" t="s">
        <v>4790</v>
      </c>
      <c r="I7071" s="430" t="s">
        <v>4670</v>
      </c>
      <c r="K7071" s="432">
        <v>22.64</v>
      </c>
    </row>
    <row r="7072" spans="6:11">
      <c r="F7072" s="429" t="s">
        <v>14541</v>
      </c>
      <c r="G7072" s="430">
        <v>95311</v>
      </c>
      <c r="H7072" s="431" t="s">
        <v>4678</v>
      </c>
      <c r="I7072" s="430" t="s">
        <v>123</v>
      </c>
      <c r="K7072" s="432">
        <v>0.17</v>
      </c>
    </row>
    <row r="7073" spans="6:11">
      <c r="F7073" s="429" t="s">
        <v>14541</v>
      </c>
      <c r="G7073" s="430">
        <v>101289</v>
      </c>
      <c r="H7073" s="431" t="s">
        <v>4791</v>
      </c>
      <c r="I7073" s="430" t="s">
        <v>4670</v>
      </c>
      <c r="K7073" s="432">
        <v>22.93</v>
      </c>
    </row>
    <row r="7074" spans="6:11">
      <c r="F7074" s="429" t="s">
        <v>14541</v>
      </c>
      <c r="G7074" s="430">
        <v>95312</v>
      </c>
      <c r="H7074" s="431" t="s">
        <v>4679</v>
      </c>
      <c r="I7074" s="430" t="s">
        <v>123</v>
      </c>
      <c r="K7074" s="432">
        <v>0.21</v>
      </c>
    </row>
    <row r="7075" spans="6:11">
      <c r="F7075" s="429" t="s">
        <v>14541</v>
      </c>
      <c r="G7075" s="430">
        <v>100291</v>
      </c>
      <c r="H7075" s="431" t="s">
        <v>4774</v>
      </c>
      <c r="I7075" s="430" t="s">
        <v>123</v>
      </c>
      <c r="K7075" s="432">
        <v>0.21</v>
      </c>
    </row>
    <row r="7076" spans="6:11">
      <c r="F7076" s="429" t="s">
        <v>14541</v>
      </c>
      <c r="G7076" s="430">
        <v>101290</v>
      </c>
      <c r="H7076" s="431" t="s">
        <v>4792</v>
      </c>
      <c r="I7076" s="430" t="s">
        <v>4670</v>
      </c>
      <c r="K7076" s="432">
        <v>28.97</v>
      </c>
    </row>
    <row r="7077" spans="6:11">
      <c r="F7077" s="429" t="s">
        <v>14541</v>
      </c>
      <c r="G7077" s="430">
        <v>101291</v>
      </c>
      <c r="H7077" s="431" t="s">
        <v>4793</v>
      </c>
      <c r="I7077" s="430" t="s">
        <v>4670</v>
      </c>
      <c r="K7077" s="432">
        <v>22.64</v>
      </c>
    </row>
    <row r="7078" spans="6:11">
      <c r="F7078" s="429" t="s">
        <v>14541</v>
      </c>
      <c r="G7078" s="430">
        <v>95313</v>
      </c>
      <c r="H7078" s="431" t="s">
        <v>4680</v>
      </c>
      <c r="I7078" s="430" t="s">
        <v>123</v>
      </c>
      <c r="K7078" s="432">
        <v>0.17</v>
      </c>
    </row>
    <row r="7079" spans="6:11">
      <c r="F7079" s="429" t="s">
        <v>14541</v>
      </c>
      <c r="G7079" s="430">
        <v>101292</v>
      </c>
      <c r="H7079" s="431" t="s">
        <v>4794</v>
      </c>
      <c r="I7079" s="430" t="s">
        <v>4670</v>
      </c>
      <c r="K7079" s="432">
        <v>22.93</v>
      </c>
    </row>
    <row r="7080" spans="6:11">
      <c r="F7080" s="429" t="s">
        <v>14541</v>
      </c>
      <c r="G7080" s="430">
        <v>95392</v>
      </c>
      <c r="H7080" s="431" t="s">
        <v>4746</v>
      </c>
      <c r="I7080" s="430" t="s">
        <v>123</v>
      </c>
      <c r="K7080" s="432">
        <v>0.09</v>
      </c>
    </row>
    <row r="7081" spans="6:11">
      <c r="F7081" s="429" t="s">
        <v>14541</v>
      </c>
      <c r="G7081" s="430">
        <v>95413</v>
      </c>
      <c r="H7081" s="431" t="s">
        <v>4760</v>
      </c>
      <c r="I7081" s="430" t="s">
        <v>4670</v>
      </c>
      <c r="K7081" s="432">
        <v>12.66</v>
      </c>
    </row>
    <row r="7082" spans="6:11">
      <c r="F7082" s="429" t="s">
        <v>14541</v>
      </c>
      <c r="G7082" s="430">
        <v>95393</v>
      </c>
      <c r="H7082" s="431" t="s">
        <v>4747</v>
      </c>
      <c r="I7082" s="430" t="s">
        <v>123</v>
      </c>
      <c r="K7082" s="432">
        <v>0.4</v>
      </c>
    </row>
    <row r="7083" spans="6:11">
      <c r="F7083" s="429" t="s">
        <v>14541</v>
      </c>
      <c r="G7083" s="430">
        <v>95414</v>
      </c>
      <c r="H7083" s="431" t="s">
        <v>4761</v>
      </c>
      <c r="I7083" s="430" t="s">
        <v>4670</v>
      </c>
      <c r="K7083" s="432">
        <v>53.96</v>
      </c>
    </row>
    <row r="7084" spans="6:11">
      <c r="F7084" s="429" t="s">
        <v>14541</v>
      </c>
      <c r="G7084" s="430">
        <v>95314</v>
      </c>
      <c r="H7084" s="431" t="s">
        <v>4681</v>
      </c>
      <c r="I7084" s="430" t="s">
        <v>123</v>
      </c>
      <c r="K7084" s="432">
        <v>0.21</v>
      </c>
    </row>
    <row r="7085" spans="6:11">
      <c r="F7085" s="429" t="s">
        <v>14541</v>
      </c>
      <c r="G7085" s="430">
        <v>101293</v>
      </c>
      <c r="H7085" s="431" t="s">
        <v>4795</v>
      </c>
      <c r="I7085" s="430" t="s">
        <v>4670</v>
      </c>
      <c r="K7085" s="432">
        <v>28.73</v>
      </c>
    </row>
    <row r="7086" spans="6:11">
      <c r="F7086" s="429" t="s">
        <v>14541</v>
      </c>
      <c r="G7086" s="430">
        <v>95394</v>
      </c>
      <c r="H7086" s="431" t="s">
        <v>4748</v>
      </c>
      <c r="I7086" s="430" t="s">
        <v>123</v>
      </c>
      <c r="K7086" s="432">
        <v>0.91</v>
      </c>
    </row>
    <row r="7087" spans="6:11">
      <c r="F7087" s="429" t="s">
        <v>14541</v>
      </c>
      <c r="G7087" s="430">
        <v>95395</v>
      </c>
      <c r="H7087" s="431" t="s">
        <v>4749</v>
      </c>
      <c r="I7087" s="430" t="s">
        <v>123</v>
      </c>
      <c r="K7087" s="432">
        <v>0.96</v>
      </c>
    </row>
    <row r="7088" spans="6:11">
      <c r="F7088" s="429" t="s">
        <v>14541</v>
      </c>
      <c r="G7088" s="430">
        <v>95396</v>
      </c>
      <c r="H7088" s="431" t="s">
        <v>4750</v>
      </c>
      <c r="I7088" s="430" t="s">
        <v>123</v>
      </c>
      <c r="K7088" s="432">
        <v>1.01</v>
      </c>
    </row>
    <row r="7089" spans="6:11">
      <c r="F7089" s="429" t="s">
        <v>14541</v>
      </c>
      <c r="G7089" s="430">
        <v>95419</v>
      </c>
      <c r="H7089" s="431" t="s">
        <v>4766</v>
      </c>
      <c r="I7089" s="430" t="s">
        <v>4670</v>
      </c>
      <c r="K7089" s="432">
        <v>120.37</v>
      </c>
    </row>
    <row r="7090" spans="6:11">
      <c r="F7090" s="429" t="s">
        <v>14541</v>
      </c>
      <c r="G7090" s="430">
        <v>95420</v>
      </c>
      <c r="H7090" s="431" t="s">
        <v>4767</v>
      </c>
      <c r="I7090" s="430" t="s">
        <v>4670</v>
      </c>
      <c r="K7090" s="432">
        <v>127.52</v>
      </c>
    </row>
    <row r="7091" spans="6:11">
      <c r="F7091" s="429" t="s">
        <v>14541</v>
      </c>
      <c r="G7091" s="430">
        <v>95421</v>
      </c>
      <c r="H7091" s="431" t="s">
        <v>4768</v>
      </c>
      <c r="I7091" s="430" t="s">
        <v>4670</v>
      </c>
      <c r="K7091" s="432">
        <v>133.65</v>
      </c>
    </row>
    <row r="7092" spans="6:11">
      <c r="F7092" s="429" t="s">
        <v>14541</v>
      </c>
      <c r="G7092" s="430">
        <v>101294</v>
      </c>
      <c r="H7092" s="431" t="s">
        <v>4796</v>
      </c>
      <c r="I7092" s="430" t="s">
        <v>4670</v>
      </c>
      <c r="K7092" s="432">
        <v>23.68</v>
      </c>
    </row>
    <row r="7093" spans="6:11">
      <c r="F7093" s="429" t="s">
        <v>14541</v>
      </c>
      <c r="G7093" s="430">
        <v>95315</v>
      </c>
      <c r="H7093" s="431" t="s">
        <v>4682</v>
      </c>
      <c r="I7093" s="430" t="s">
        <v>123</v>
      </c>
      <c r="K7093" s="432">
        <v>0.17</v>
      </c>
    </row>
    <row r="7094" spans="6:11">
      <c r="F7094" s="429" t="s">
        <v>14541</v>
      </c>
      <c r="G7094" s="430">
        <v>100293</v>
      </c>
      <c r="H7094" s="431" t="s">
        <v>4775</v>
      </c>
      <c r="I7094" s="430" t="s">
        <v>123</v>
      </c>
      <c r="K7094" s="432">
        <v>0.2</v>
      </c>
    </row>
    <row r="7095" spans="6:11">
      <c r="F7095" s="429" t="s">
        <v>14541</v>
      </c>
      <c r="G7095" s="430">
        <v>101295</v>
      </c>
      <c r="H7095" s="431" t="s">
        <v>4797</v>
      </c>
      <c r="I7095" s="430" t="s">
        <v>4670</v>
      </c>
      <c r="K7095" s="432">
        <v>27.3</v>
      </c>
    </row>
    <row r="7096" spans="6:11">
      <c r="F7096" s="429" t="s">
        <v>14541</v>
      </c>
      <c r="G7096" s="430">
        <v>95316</v>
      </c>
      <c r="H7096" s="431" t="s">
        <v>4683</v>
      </c>
      <c r="I7096" s="430" t="s">
        <v>123</v>
      </c>
      <c r="K7096" s="432">
        <v>0.55000000000000004</v>
      </c>
    </row>
    <row r="7097" spans="6:11">
      <c r="F7097" s="429" t="s">
        <v>14541</v>
      </c>
      <c r="G7097" s="430">
        <v>95317</v>
      </c>
      <c r="H7097" s="431" t="s">
        <v>4684</v>
      </c>
      <c r="I7097" s="430" t="s">
        <v>123</v>
      </c>
      <c r="K7097" s="432">
        <v>0.26</v>
      </c>
    </row>
    <row r="7098" spans="6:11">
      <c r="F7098" s="429" t="s">
        <v>14541</v>
      </c>
      <c r="G7098" s="430">
        <v>101296</v>
      </c>
      <c r="H7098" s="431" t="s">
        <v>4798</v>
      </c>
      <c r="I7098" s="430" t="s">
        <v>4670</v>
      </c>
      <c r="K7098" s="432">
        <v>35.28</v>
      </c>
    </row>
    <row r="7099" spans="6:11">
      <c r="F7099" s="429" t="s">
        <v>14541</v>
      </c>
      <c r="G7099" s="430">
        <v>95398</v>
      </c>
      <c r="H7099" s="431" t="s">
        <v>4751</v>
      </c>
      <c r="I7099" s="430" t="s">
        <v>123</v>
      </c>
      <c r="K7099" s="432">
        <v>7.0000000000000007E-2</v>
      </c>
    </row>
    <row r="7100" spans="6:11">
      <c r="F7100" s="429" t="s">
        <v>14541</v>
      </c>
      <c r="G7100" s="430">
        <v>95416</v>
      </c>
      <c r="H7100" s="431" t="s">
        <v>4763</v>
      </c>
      <c r="I7100" s="430" t="s">
        <v>4670</v>
      </c>
      <c r="K7100" s="432">
        <v>9.77</v>
      </c>
    </row>
    <row r="7101" spans="6:11">
      <c r="F7101" s="429" t="s">
        <v>14541</v>
      </c>
      <c r="G7101" s="430">
        <v>101297</v>
      </c>
      <c r="H7101" s="431" t="s">
        <v>14542</v>
      </c>
      <c r="I7101" s="430" t="s">
        <v>4670</v>
      </c>
      <c r="K7101" s="432">
        <v>23.65</v>
      </c>
    </row>
    <row r="7102" spans="6:11">
      <c r="F7102" s="429" t="s">
        <v>14541</v>
      </c>
      <c r="G7102" s="430">
        <v>95318</v>
      </c>
      <c r="H7102" s="431" t="s">
        <v>4685</v>
      </c>
      <c r="I7102" s="430" t="s">
        <v>123</v>
      </c>
      <c r="K7102" s="432">
        <v>0.17</v>
      </c>
    </row>
    <row r="7103" spans="6:11">
      <c r="F7103" s="429" t="s">
        <v>14541</v>
      </c>
      <c r="G7103" s="430">
        <v>101298</v>
      </c>
      <c r="H7103" s="431" t="s">
        <v>4799</v>
      </c>
      <c r="I7103" s="430" t="s">
        <v>4670</v>
      </c>
      <c r="K7103" s="432">
        <v>22.64</v>
      </c>
    </row>
    <row r="7104" spans="6:11">
      <c r="F7104" s="429" t="s">
        <v>14541</v>
      </c>
      <c r="G7104" s="430">
        <v>95319</v>
      </c>
      <c r="H7104" s="431" t="s">
        <v>4686</v>
      </c>
      <c r="I7104" s="430" t="s">
        <v>123</v>
      </c>
      <c r="K7104" s="432">
        <v>0.17</v>
      </c>
    </row>
    <row r="7105" spans="6:11">
      <c r="F7105" s="429" t="s">
        <v>14541</v>
      </c>
      <c r="G7105" s="430">
        <v>101299</v>
      </c>
      <c r="H7105" s="431" t="s">
        <v>4800</v>
      </c>
      <c r="I7105" s="430" t="s">
        <v>4670</v>
      </c>
      <c r="K7105" s="432">
        <v>28.97</v>
      </c>
    </row>
    <row r="7106" spans="6:11">
      <c r="F7106" s="429" t="s">
        <v>14541</v>
      </c>
      <c r="G7106" s="430">
        <v>95320</v>
      </c>
      <c r="H7106" s="431" t="s">
        <v>4687</v>
      </c>
      <c r="I7106" s="430" t="s">
        <v>123</v>
      </c>
      <c r="K7106" s="432">
        <v>0.17</v>
      </c>
    </row>
    <row r="7107" spans="6:11">
      <c r="F7107" s="429" t="s">
        <v>14541</v>
      </c>
      <c r="G7107" s="430">
        <v>95321</v>
      </c>
      <c r="H7107" s="431" t="s">
        <v>4688</v>
      </c>
      <c r="I7107" s="430" t="s">
        <v>123</v>
      </c>
      <c r="K7107" s="432">
        <v>0.16</v>
      </c>
    </row>
    <row r="7108" spans="6:11">
      <c r="F7108" s="429" t="s">
        <v>14541</v>
      </c>
      <c r="G7108" s="430">
        <v>101300</v>
      </c>
      <c r="H7108" s="431" t="s">
        <v>4801</v>
      </c>
      <c r="I7108" s="430" t="s">
        <v>4670</v>
      </c>
      <c r="K7108" s="432">
        <v>21.42</v>
      </c>
    </row>
    <row r="7109" spans="6:11">
      <c r="F7109" s="429" t="s">
        <v>14541</v>
      </c>
      <c r="G7109" s="430">
        <v>95322</v>
      </c>
      <c r="H7109" s="431" t="s">
        <v>4689</v>
      </c>
      <c r="I7109" s="430" t="s">
        <v>123</v>
      </c>
      <c r="K7109" s="432">
        <v>0.11</v>
      </c>
    </row>
    <row r="7110" spans="6:11">
      <c r="F7110" s="429" t="s">
        <v>14541</v>
      </c>
      <c r="G7110" s="430">
        <v>101301</v>
      </c>
      <c r="H7110" s="431" t="s">
        <v>4802</v>
      </c>
      <c r="I7110" s="430" t="s">
        <v>4670</v>
      </c>
      <c r="K7110" s="432">
        <v>14.76</v>
      </c>
    </row>
    <row r="7111" spans="6:11">
      <c r="F7111" s="429" t="s">
        <v>14541</v>
      </c>
      <c r="G7111" s="430">
        <v>95323</v>
      </c>
      <c r="H7111" s="431" t="s">
        <v>4690</v>
      </c>
      <c r="I7111" s="430" t="s">
        <v>123</v>
      </c>
      <c r="K7111" s="432">
        <v>0.19</v>
      </c>
    </row>
    <row r="7112" spans="6:11">
      <c r="F7112" s="429" t="s">
        <v>14541</v>
      </c>
      <c r="G7112" s="430">
        <v>101302</v>
      </c>
      <c r="H7112" s="431" t="s">
        <v>4803</v>
      </c>
      <c r="I7112" s="430" t="s">
        <v>4670</v>
      </c>
      <c r="K7112" s="432">
        <v>26</v>
      </c>
    </row>
    <row r="7113" spans="6:11">
      <c r="F7113" s="429" t="s">
        <v>14541</v>
      </c>
      <c r="G7113" s="430">
        <v>95324</v>
      </c>
      <c r="H7113" s="431" t="s">
        <v>14543</v>
      </c>
      <c r="I7113" s="430" t="s">
        <v>123</v>
      </c>
      <c r="K7113" s="432">
        <v>0.27</v>
      </c>
    </row>
    <row r="7114" spans="6:11">
      <c r="F7114" s="429" t="s">
        <v>14541</v>
      </c>
      <c r="G7114" s="430">
        <v>101304</v>
      </c>
      <c r="H7114" s="431" t="s">
        <v>14544</v>
      </c>
      <c r="I7114" s="430" t="s">
        <v>4670</v>
      </c>
      <c r="K7114" s="432">
        <v>36.770000000000003</v>
      </c>
    </row>
    <row r="7115" spans="6:11">
      <c r="F7115" s="429" t="s">
        <v>14541</v>
      </c>
      <c r="G7115" s="430">
        <v>95325</v>
      </c>
      <c r="H7115" s="431" t="s">
        <v>4691</v>
      </c>
      <c r="I7115" s="430" t="s">
        <v>123</v>
      </c>
      <c r="K7115" s="432">
        <v>0.3</v>
      </c>
    </row>
    <row r="7116" spans="6:11">
      <c r="F7116" s="429" t="s">
        <v>14541</v>
      </c>
      <c r="G7116" s="430">
        <v>101305</v>
      </c>
      <c r="H7116" s="431" t="s">
        <v>4805</v>
      </c>
      <c r="I7116" s="430" t="s">
        <v>4670</v>
      </c>
      <c r="K7116" s="432">
        <v>39.619999999999997</v>
      </c>
    </row>
    <row r="7117" spans="6:11">
      <c r="F7117" s="429" t="s">
        <v>14541</v>
      </c>
      <c r="G7117" s="430">
        <v>95328</v>
      </c>
      <c r="H7117" s="431" t="s">
        <v>4692</v>
      </c>
      <c r="I7117" s="430" t="s">
        <v>123</v>
      </c>
      <c r="K7117" s="432">
        <v>0.21</v>
      </c>
    </row>
    <row r="7118" spans="6:11">
      <c r="F7118" s="429" t="s">
        <v>14541</v>
      </c>
      <c r="G7118" s="430">
        <v>101307</v>
      </c>
      <c r="H7118" s="431" t="s">
        <v>4806</v>
      </c>
      <c r="I7118" s="430" t="s">
        <v>4670</v>
      </c>
      <c r="K7118" s="432">
        <v>28.73</v>
      </c>
    </row>
    <row r="7119" spans="6:11">
      <c r="F7119" s="429" t="s">
        <v>14541</v>
      </c>
      <c r="G7119" s="430">
        <v>101309</v>
      </c>
      <c r="H7119" s="431" t="s">
        <v>4808</v>
      </c>
      <c r="I7119" s="430" t="s">
        <v>4670</v>
      </c>
      <c r="K7119" s="432">
        <v>28.97</v>
      </c>
    </row>
    <row r="7120" spans="6:11">
      <c r="F7120" s="429" t="s">
        <v>14541</v>
      </c>
      <c r="G7120" s="430">
        <v>95329</v>
      </c>
      <c r="H7120" s="431" t="s">
        <v>4693</v>
      </c>
      <c r="I7120" s="430" t="s">
        <v>123</v>
      </c>
      <c r="K7120" s="432">
        <v>0.3</v>
      </c>
    </row>
    <row r="7121" spans="6:11">
      <c r="F7121" s="429" t="s">
        <v>14541</v>
      </c>
      <c r="G7121" s="430">
        <v>101310</v>
      </c>
      <c r="H7121" s="431" t="s">
        <v>4809</v>
      </c>
      <c r="I7121" s="430" t="s">
        <v>4670</v>
      </c>
      <c r="K7121" s="432">
        <v>40.76</v>
      </c>
    </row>
    <row r="7122" spans="6:11">
      <c r="F7122" s="429" t="s">
        <v>14541</v>
      </c>
      <c r="G7122" s="430">
        <v>101311</v>
      </c>
      <c r="H7122" s="431" t="s">
        <v>4810</v>
      </c>
      <c r="I7122" s="430" t="s">
        <v>4670</v>
      </c>
      <c r="K7122" s="432">
        <v>33.44</v>
      </c>
    </row>
    <row r="7123" spans="6:11">
      <c r="F7123" s="429" t="s">
        <v>14541</v>
      </c>
      <c r="G7123" s="430">
        <v>95330</v>
      </c>
      <c r="H7123" s="431" t="s">
        <v>4694</v>
      </c>
      <c r="I7123" s="430" t="s">
        <v>123</v>
      </c>
      <c r="K7123" s="432">
        <v>0.25</v>
      </c>
    </row>
    <row r="7124" spans="6:11">
      <c r="F7124" s="429" t="s">
        <v>14541</v>
      </c>
      <c r="G7124" s="430">
        <v>101312</v>
      </c>
      <c r="H7124" s="431" t="s">
        <v>4811</v>
      </c>
      <c r="I7124" s="430" t="s">
        <v>4670</v>
      </c>
      <c r="K7124" s="432">
        <v>26.09</v>
      </c>
    </row>
    <row r="7125" spans="6:11">
      <c r="F7125" s="429" t="s">
        <v>14541</v>
      </c>
      <c r="G7125" s="430">
        <v>95331</v>
      </c>
      <c r="H7125" s="431" t="s">
        <v>4695</v>
      </c>
      <c r="I7125" s="430" t="s">
        <v>123</v>
      </c>
      <c r="K7125" s="432">
        <v>0.19</v>
      </c>
    </row>
    <row r="7126" spans="6:11">
      <c r="F7126" s="429" t="s">
        <v>14541</v>
      </c>
      <c r="G7126" s="430">
        <v>95400</v>
      </c>
      <c r="H7126" s="431" t="s">
        <v>4752</v>
      </c>
      <c r="I7126" s="430" t="s">
        <v>123</v>
      </c>
      <c r="K7126" s="432">
        <v>0.11</v>
      </c>
    </row>
    <row r="7127" spans="6:11">
      <c r="F7127" s="429" t="s">
        <v>14541</v>
      </c>
      <c r="G7127" s="430">
        <v>95411</v>
      </c>
      <c r="H7127" s="431" t="s">
        <v>4759</v>
      </c>
      <c r="I7127" s="430" t="s">
        <v>4670</v>
      </c>
      <c r="K7127" s="432">
        <v>14.56</v>
      </c>
    </row>
    <row r="7128" spans="6:11">
      <c r="F7128" s="429" t="s">
        <v>14541</v>
      </c>
      <c r="G7128" s="430">
        <v>95332</v>
      </c>
      <c r="H7128" s="431" t="s">
        <v>4696</v>
      </c>
      <c r="I7128" s="430" t="s">
        <v>123</v>
      </c>
      <c r="K7128" s="432">
        <v>0.7</v>
      </c>
    </row>
    <row r="7129" spans="6:11">
      <c r="F7129" s="429" t="s">
        <v>14541</v>
      </c>
      <c r="G7129" s="430">
        <v>101313</v>
      </c>
      <c r="H7129" s="431" t="s">
        <v>4812</v>
      </c>
      <c r="I7129" s="430" t="s">
        <v>4670</v>
      </c>
      <c r="K7129" s="432">
        <v>92.96</v>
      </c>
    </row>
    <row r="7130" spans="6:11">
      <c r="F7130" s="429" t="s">
        <v>14541</v>
      </c>
      <c r="G7130" s="430">
        <v>95334</v>
      </c>
      <c r="H7130" s="431" t="s">
        <v>4697</v>
      </c>
      <c r="I7130" s="430" t="s">
        <v>123</v>
      </c>
      <c r="K7130" s="432">
        <v>0.65</v>
      </c>
    </row>
    <row r="7131" spans="6:11">
      <c r="F7131" s="429" t="s">
        <v>14541</v>
      </c>
      <c r="G7131" s="430">
        <v>101315</v>
      </c>
      <c r="H7131" s="431" t="s">
        <v>4813</v>
      </c>
      <c r="I7131" s="430" t="s">
        <v>4670</v>
      </c>
      <c r="K7131" s="432">
        <v>86.59</v>
      </c>
    </row>
    <row r="7132" spans="6:11">
      <c r="F7132" s="429" t="s">
        <v>14541</v>
      </c>
      <c r="G7132" s="430">
        <v>95335</v>
      </c>
      <c r="H7132" s="431" t="s">
        <v>4698</v>
      </c>
      <c r="I7132" s="430" t="s">
        <v>123</v>
      </c>
      <c r="K7132" s="432">
        <v>0.33</v>
      </c>
    </row>
    <row r="7133" spans="6:11">
      <c r="F7133" s="429" t="s">
        <v>14541</v>
      </c>
      <c r="G7133" s="430">
        <v>101316</v>
      </c>
      <c r="H7133" s="431" t="s">
        <v>4814</v>
      </c>
      <c r="I7133" s="430" t="s">
        <v>4670</v>
      </c>
      <c r="K7133" s="432">
        <v>44.77</v>
      </c>
    </row>
    <row r="7134" spans="6:11">
      <c r="F7134" s="429" t="s">
        <v>14541</v>
      </c>
      <c r="G7134" s="430">
        <v>95401</v>
      </c>
      <c r="H7134" s="431" t="s">
        <v>4753</v>
      </c>
      <c r="I7134" s="430" t="s">
        <v>123</v>
      </c>
      <c r="K7134" s="432">
        <v>0.42</v>
      </c>
    </row>
    <row r="7135" spans="6:11">
      <c r="F7135" s="429" t="s">
        <v>14541</v>
      </c>
      <c r="G7135" s="430">
        <v>95422</v>
      </c>
      <c r="H7135" s="431" t="s">
        <v>4769</v>
      </c>
      <c r="I7135" s="430" t="s">
        <v>4670</v>
      </c>
      <c r="K7135" s="432">
        <v>56.38</v>
      </c>
    </row>
    <row r="7136" spans="6:11">
      <c r="F7136" s="429" t="s">
        <v>14541</v>
      </c>
      <c r="G7136" s="430">
        <v>95402</v>
      </c>
      <c r="H7136" s="431" t="s">
        <v>4754</v>
      </c>
      <c r="I7136" s="430" t="s">
        <v>123</v>
      </c>
      <c r="K7136" s="432">
        <v>1.65</v>
      </c>
    </row>
    <row r="7137" spans="6:11">
      <c r="F7137" s="429" t="s">
        <v>14541</v>
      </c>
      <c r="G7137" s="430">
        <v>95415</v>
      </c>
      <c r="H7137" s="431" t="s">
        <v>4762</v>
      </c>
      <c r="I7137" s="430" t="s">
        <v>4670</v>
      </c>
      <c r="K7137" s="432">
        <v>217.86</v>
      </c>
    </row>
    <row r="7138" spans="6:11">
      <c r="F7138" s="429" t="s">
        <v>14541</v>
      </c>
      <c r="G7138" s="430">
        <v>95403</v>
      </c>
      <c r="H7138" s="431" t="s">
        <v>4755</v>
      </c>
      <c r="I7138" s="430" t="s">
        <v>123</v>
      </c>
      <c r="K7138" s="432">
        <v>1.73</v>
      </c>
    </row>
    <row r="7139" spans="6:11">
      <c r="F7139" s="429" t="s">
        <v>14541</v>
      </c>
      <c r="G7139" s="430">
        <v>95417</v>
      </c>
      <c r="H7139" s="431" t="s">
        <v>4764</v>
      </c>
      <c r="I7139" s="430" t="s">
        <v>4670</v>
      </c>
      <c r="K7139" s="432">
        <v>228.69</v>
      </c>
    </row>
    <row r="7140" spans="6:11">
      <c r="F7140" s="429" t="s">
        <v>14541</v>
      </c>
      <c r="G7140" s="430">
        <v>95404</v>
      </c>
      <c r="H7140" s="431" t="s">
        <v>4756</v>
      </c>
      <c r="I7140" s="430" t="s">
        <v>123</v>
      </c>
      <c r="K7140" s="432">
        <v>2.0699999999999998</v>
      </c>
    </row>
    <row r="7141" spans="6:11">
      <c r="F7141" s="429" t="s">
        <v>14541</v>
      </c>
      <c r="G7141" s="430">
        <v>95418</v>
      </c>
      <c r="H7141" s="431" t="s">
        <v>4765</v>
      </c>
      <c r="I7141" s="430" t="s">
        <v>4670</v>
      </c>
      <c r="K7141" s="432">
        <v>273.02999999999997</v>
      </c>
    </row>
    <row r="7142" spans="6:11">
      <c r="F7142" s="429" t="s">
        <v>14541</v>
      </c>
      <c r="G7142" s="430">
        <v>95337</v>
      </c>
      <c r="H7142" s="431" t="s">
        <v>4699</v>
      </c>
      <c r="I7142" s="430" t="s">
        <v>123</v>
      </c>
      <c r="K7142" s="432">
        <v>0.21</v>
      </c>
    </row>
    <row r="7143" spans="6:11">
      <c r="F7143" s="429" t="s">
        <v>14541</v>
      </c>
      <c r="G7143" s="430">
        <v>101322</v>
      </c>
      <c r="H7143" s="431" t="s">
        <v>4816</v>
      </c>
      <c r="I7143" s="430" t="s">
        <v>4670</v>
      </c>
      <c r="K7143" s="432">
        <v>28.75</v>
      </c>
    </row>
    <row r="7144" spans="6:11">
      <c r="F7144" s="429" t="s">
        <v>14541</v>
      </c>
      <c r="G7144" s="430">
        <v>95338</v>
      </c>
      <c r="H7144" s="431" t="s">
        <v>4700</v>
      </c>
      <c r="I7144" s="430" t="s">
        <v>123</v>
      </c>
      <c r="K7144" s="432">
        <v>0.4</v>
      </c>
    </row>
    <row r="7145" spans="6:11">
      <c r="F7145" s="429" t="s">
        <v>14541</v>
      </c>
      <c r="G7145" s="430">
        <v>101323</v>
      </c>
      <c r="H7145" s="431" t="s">
        <v>4817</v>
      </c>
      <c r="I7145" s="430" t="s">
        <v>4670</v>
      </c>
      <c r="K7145" s="432">
        <v>52.84</v>
      </c>
    </row>
    <row r="7146" spans="6:11">
      <c r="F7146" s="429" t="s">
        <v>14541</v>
      </c>
      <c r="G7146" s="430">
        <v>102918</v>
      </c>
      <c r="H7146" s="431" t="s">
        <v>14545</v>
      </c>
      <c r="I7146" s="430" t="s">
        <v>123</v>
      </c>
      <c r="K7146" s="432">
        <v>0</v>
      </c>
    </row>
    <row r="7147" spans="6:11">
      <c r="F7147" s="429" t="s">
        <v>14541</v>
      </c>
      <c r="G7147" s="430">
        <v>101325</v>
      </c>
      <c r="H7147" s="431" t="s">
        <v>4819</v>
      </c>
      <c r="I7147" s="430" t="s">
        <v>4670</v>
      </c>
      <c r="K7147" s="432">
        <v>40.340000000000003</v>
      </c>
    </row>
    <row r="7148" spans="6:11">
      <c r="F7148" s="429" t="s">
        <v>14541</v>
      </c>
      <c r="G7148" s="430">
        <v>95390</v>
      </c>
      <c r="H7148" s="431" t="s">
        <v>4745</v>
      </c>
      <c r="I7148" s="430" t="s">
        <v>123</v>
      </c>
      <c r="K7148" s="432">
        <v>7.0000000000000007E-2</v>
      </c>
    </row>
    <row r="7149" spans="6:11">
      <c r="F7149" s="429" t="s">
        <v>14541</v>
      </c>
      <c r="G7149" s="430">
        <v>101326</v>
      </c>
      <c r="H7149" s="431" t="s">
        <v>4820</v>
      </c>
      <c r="I7149" s="430" t="s">
        <v>4670</v>
      </c>
      <c r="K7149" s="432">
        <v>10.119999999999999</v>
      </c>
    </row>
    <row r="7150" spans="6:11">
      <c r="F7150" s="429" t="s">
        <v>14541</v>
      </c>
      <c r="G7150" s="430">
        <v>95340</v>
      </c>
      <c r="H7150" s="431" t="s">
        <v>4702</v>
      </c>
      <c r="I7150" s="430" t="s">
        <v>123</v>
      </c>
      <c r="K7150" s="432">
        <v>0.31</v>
      </c>
    </row>
    <row r="7151" spans="6:11">
      <c r="F7151" s="429" t="s">
        <v>14541</v>
      </c>
      <c r="G7151" s="430">
        <v>101330</v>
      </c>
      <c r="H7151" s="431" t="s">
        <v>4823</v>
      </c>
      <c r="I7151" s="430" t="s">
        <v>4670</v>
      </c>
      <c r="K7151" s="432">
        <v>41.55</v>
      </c>
    </row>
    <row r="7152" spans="6:11">
      <c r="F7152" s="429" t="s">
        <v>14541</v>
      </c>
      <c r="G7152" s="430">
        <v>101331</v>
      </c>
      <c r="H7152" s="431" t="s">
        <v>4824</v>
      </c>
      <c r="I7152" s="430" t="s">
        <v>4670</v>
      </c>
      <c r="K7152" s="432">
        <v>36.770000000000003</v>
      </c>
    </row>
    <row r="7153" spans="6:11">
      <c r="F7153" s="429" t="s">
        <v>14541</v>
      </c>
      <c r="G7153" s="430">
        <v>95341</v>
      </c>
      <c r="H7153" s="431" t="s">
        <v>4703</v>
      </c>
      <c r="I7153" s="430" t="s">
        <v>123</v>
      </c>
      <c r="K7153" s="432">
        <v>0.27</v>
      </c>
    </row>
    <row r="7154" spans="6:11">
      <c r="F7154" s="429" t="s">
        <v>14541</v>
      </c>
      <c r="G7154" s="430">
        <v>95339</v>
      </c>
      <c r="H7154" s="431" t="s">
        <v>4701</v>
      </c>
      <c r="I7154" s="430" t="s">
        <v>123</v>
      </c>
      <c r="K7154" s="432">
        <v>0.33</v>
      </c>
    </row>
    <row r="7155" spans="6:11">
      <c r="F7155" s="429" t="s">
        <v>14541</v>
      </c>
      <c r="G7155" s="430">
        <v>101329</v>
      </c>
      <c r="H7155" s="431" t="s">
        <v>4822</v>
      </c>
      <c r="I7155" s="430" t="s">
        <v>4670</v>
      </c>
      <c r="K7155" s="432">
        <v>43.87</v>
      </c>
    </row>
    <row r="7156" spans="6:11">
      <c r="F7156" s="429" t="s">
        <v>14541</v>
      </c>
      <c r="G7156" s="430">
        <v>95342</v>
      </c>
      <c r="H7156" s="431" t="s">
        <v>4704</v>
      </c>
      <c r="I7156" s="430" t="s">
        <v>123</v>
      </c>
      <c r="K7156" s="432">
        <v>0.26</v>
      </c>
    </row>
    <row r="7157" spans="6:11">
      <c r="F7157" s="429" t="s">
        <v>14541</v>
      </c>
      <c r="G7157" s="430">
        <v>101333</v>
      </c>
      <c r="H7157" s="431" t="s">
        <v>4826</v>
      </c>
      <c r="I7157" s="430" t="s">
        <v>4670</v>
      </c>
      <c r="K7157" s="432">
        <v>34.64</v>
      </c>
    </row>
    <row r="7158" spans="6:11">
      <c r="F7158" s="429" t="s">
        <v>14541</v>
      </c>
      <c r="G7158" s="430">
        <v>100298</v>
      </c>
      <c r="H7158" s="431" t="s">
        <v>4777</v>
      </c>
      <c r="I7158" s="430" t="s">
        <v>123</v>
      </c>
      <c r="K7158" s="432">
        <v>0.52</v>
      </c>
    </row>
    <row r="7159" spans="6:11">
      <c r="F7159" s="429" t="s">
        <v>14541</v>
      </c>
      <c r="G7159" s="430">
        <v>101334</v>
      </c>
      <c r="H7159" s="431" t="s">
        <v>4827</v>
      </c>
      <c r="I7159" s="430" t="s">
        <v>4670</v>
      </c>
      <c r="K7159" s="432">
        <v>68.69</v>
      </c>
    </row>
    <row r="7160" spans="6:11">
      <c r="F7160" s="429" t="s">
        <v>14541</v>
      </c>
      <c r="G7160" s="430">
        <v>95405</v>
      </c>
      <c r="H7160" s="431" t="s">
        <v>4757</v>
      </c>
      <c r="I7160" s="430" t="s">
        <v>123</v>
      </c>
      <c r="K7160" s="432">
        <v>0.66</v>
      </c>
    </row>
    <row r="7161" spans="6:11">
      <c r="F7161" s="429" t="s">
        <v>14541</v>
      </c>
      <c r="G7161" s="430">
        <v>95423</v>
      </c>
      <c r="H7161" s="431" t="s">
        <v>4770</v>
      </c>
      <c r="I7161" s="430" t="s">
        <v>4670</v>
      </c>
      <c r="K7161" s="432">
        <v>87.98</v>
      </c>
    </row>
    <row r="7162" spans="6:11">
      <c r="F7162" s="429" t="s">
        <v>14553</v>
      </c>
      <c r="G7162" s="430">
        <v>100295</v>
      </c>
      <c r="H7162" s="431" t="s">
        <v>4776</v>
      </c>
      <c r="I7162" s="430" t="s">
        <v>123</v>
      </c>
      <c r="K7162" s="432">
        <v>0.49</v>
      </c>
    </row>
    <row r="7163" spans="6:11">
      <c r="F7163" s="429" t="s">
        <v>14553</v>
      </c>
      <c r="G7163" s="430">
        <v>101303</v>
      </c>
      <c r="H7163" s="431" t="s">
        <v>4804</v>
      </c>
      <c r="I7163" s="430" t="s">
        <v>4670</v>
      </c>
      <c r="K7163" s="432">
        <v>65.11</v>
      </c>
    </row>
    <row r="7164" spans="6:11">
      <c r="F7164" s="429" t="s">
        <v>14553</v>
      </c>
      <c r="G7164" s="430">
        <v>95344</v>
      </c>
      <c r="H7164" s="431" t="s">
        <v>4705</v>
      </c>
      <c r="I7164" s="430" t="s">
        <v>123</v>
      </c>
      <c r="K7164" s="432">
        <v>0.17</v>
      </c>
    </row>
    <row r="7165" spans="6:11">
      <c r="F7165" s="429" t="s">
        <v>14553</v>
      </c>
      <c r="G7165" s="430">
        <v>101308</v>
      </c>
      <c r="H7165" s="431" t="s">
        <v>4807</v>
      </c>
      <c r="I7165" s="430" t="s">
        <v>4670</v>
      </c>
      <c r="K7165" s="432">
        <v>22.92</v>
      </c>
    </row>
    <row r="7166" spans="6:11">
      <c r="F7166" s="429" t="s">
        <v>14553</v>
      </c>
      <c r="G7166" s="430">
        <v>105536</v>
      </c>
      <c r="H7166" s="431" t="s">
        <v>14546</v>
      </c>
      <c r="I7166" s="430" t="s">
        <v>123</v>
      </c>
      <c r="K7166" s="432">
        <v>0</v>
      </c>
    </row>
    <row r="7167" spans="6:11">
      <c r="F7167" s="429" t="s">
        <v>14553</v>
      </c>
      <c r="G7167" s="430">
        <v>101320</v>
      </c>
      <c r="H7167" s="431" t="s">
        <v>4815</v>
      </c>
      <c r="I7167" s="430" t="s">
        <v>4670</v>
      </c>
      <c r="K7167" s="432">
        <v>20.77</v>
      </c>
    </row>
    <row r="7168" spans="6:11">
      <c r="F7168" s="429" t="s">
        <v>14553</v>
      </c>
      <c r="G7168" s="430">
        <v>95343</v>
      </c>
      <c r="H7168" s="431" t="s">
        <v>14547</v>
      </c>
      <c r="I7168" s="430" t="s">
        <v>123</v>
      </c>
      <c r="K7168" s="432">
        <v>0.3</v>
      </c>
    </row>
    <row r="7169" spans="6:11">
      <c r="F7169" s="429" t="s">
        <v>14553</v>
      </c>
      <c r="G7169" s="430">
        <v>95345</v>
      </c>
      <c r="H7169" s="431" t="s">
        <v>4706</v>
      </c>
      <c r="I7169" s="430" t="s">
        <v>123</v>
      </c>
      <c r="K7169" s="432">
        <v>0.57999999999999996</v>
      </c>
    </row>
    <row r="7170" spans="6:11">
      <c r="F7170" s="429" t="s">
        <v>14553</v>
      </c>
      <c r="G7170" s="430">
        <v>95346</v>
      </c>
      <c r="H7170" s="431" t="s">
        <v>4707</v>
      </c>
      <c r="I7170" s="430" t="s">
        <v>123</v>
      </c>
      <c r="K7170" s="432">
        <v>0.1</v>
      </c>
    </row>
    <row r="7171" spans="6:11">
      <c r="F7171" s="429" t="s">
        <v>14553</v>
      </c>
      <c r="G7171" s="430">
        <v>101324</v>
      </c>
      <c r="H7171" s="431" t="s">
        <v>4818</v>
      </c>
      <c r="I7171" s="430" t="s">
        <v>4670</v>
      </c>
      <c r="K7171" s="432">
        <v>14.21</v>
      </c>
    </row>
    <row r="7172" spans="6:11">
      <c r="F7172" s="429" t="s">
        <v>14553</v>
      </c>
      <c r="G7172" s="430">
        <v>101328</v>
      </c>
      <c r="H7172" s="431" t="s">
        <v>4821</v>
      </c>
      <c r="I7172" s="430" t="s">
        <v>4670</v>
      </c>
      <c r="K7172" s="432">
        <v>17.010000000000002</v>
      </c>
    </row>
    <row r="7173" spans="6:11">
      <c r="F7173" s="429" t="s">
        <v>14553</v>
      </c>
      <c r="G7173" s="430">
        <v>95347</v>
      </c>
      <c r="H7173" s="431" t="s">
        <v>4708</v>
      </c>
      <c r="I7173" s="430" t="s">
        <v>123</v>
      </c>
      <c r="K7173" s="432">
        <v>0.1</v>
      </c>
    </row>
    <row r="7174" spans="6:11">
      <c r="F7174" s="429" t="s">
        <v>14560</v>
      </c>
      <c r="G7174" s="430">
        <v>95408</v>
      </c>
      <c r="H7174" s="431" t="s">
        <v>14548</v>
      </c>
      <c r="I7174" s="430" t="s">
        <v>4670</v>
      </c>
      <c r="K7174" s="432">
        <v>13.67</v>
      </c>
    </row>
    <row r="7175" spans="6:11">
      <c r="F7175" s="429" t="s">
        <v>14560</v>
      </c>
      <c r="G7175" s="430">
        <v>95348</v>
      </c>
      <c r="H7175" s="431" t="s">
        <v>4709</v>
      </c>
      <c r="I7175" s="430" t="s">
        <v>123</v>
      </c>
      <c r="K7175" s="432">
        <v>0.12</v>
      </c>
    </row>
    <row r="7176" spans="6:11">
      <c r="F7176" s="429" t="s">
        <v>14560</v>
      </c>
      <c r="G7176" s="430">
        <v>101332</v>
      </c>
      <c r="H7176" s="431" t="s">
        <v>4825</v>
      </c>
      <c r="I7176" s="430" t="s">
        <v>4670</v>
      </c>
      <c r="K7176" s="432">
        <v>11.39</v>
      </c>
    </row>
    <row r="7177" spans="6:11">
      <c r="F7177" s="429" t="s">
        <v>14560</v>
      </c>
      <c r="G7177" s="430">
        <v>95349</v>
      </c>
      <c r="H7177" s="431" t="s">
        <v>4710</v>
      </c>
      <c r="I7177" s="430" t="s">
        <v>123</v>
      </c>
      <c r="K7177" s="432">
        <v>0.08</v>
      </c>
    </row>
    <row r="7178" spans="6:11">
      <c r="F7178" s="429" t="s">
        <v>14560</v>
      </c>
      <c r="G7178" s="430">
        <v>101336</v>
      </c>
      <c r="H7178" s="431" t="s">
        <v>4828</v>
      </c>
      <c r="I7178" s="430" t="s">
        <v>4670</v>
      </c>
      <c r="K7178" s="432">
        <v>49.37</v>
      </c>
    </row>
    <row r="7179" spans="6:11">
      <c r="F7179" s="429" t="s">
        <v>14560</v>
      </c>
      <c r="G7179" s="430">
        <v>95351</v>
      </c>
      <c r="H7179" s="431" t="s">
        <v>4711</v>
      </c>
      <c r="I7179" s="430" t="s">
        <v>123</v>
      </c>
      <c r="K7179" s="432">
        <v>0.37</v>
      </c>
    </row>
    <row r="7180" spans="6:11">
      <c r="F7180" s="429" t="s">
        <v>14560</v>
      </c>
      <c r="G7180" s="430">
        <v>95352</v>
      </c>
      <c r="H7180" s="431" t="s">
        <v>4712</v>
      </c>
      <c r="I7180" s="430" t="s">
        <v>123</v>
      </c>
      <c r="K7180" s="432">
        <v>0.12</v>
      </c>
    </row>
    <row r="7181" spans="6:11">
      <c r="F7181" s="429" t="s">
        <v>14560</v>
      </c>
      <c r="G7181" s="430">
        <v>101337</v>
      </c>
      <c r="H7181" s="431" t="s">
        <v>4829</v>
      </c>
      <c r="I7181" s="430" t="s">
        <v>4670</v>
      </c>
      <c r="K7181" s="432">
        <v>16.309999999999999</v>
      </c>
    </row>
    <row r="7182" spans="6:11">
      <c r="F7182" s="429" t="s">
        <v>14560</v>
      </c>
      <c r="G7182" s="430">
        <v>101338</v>
      </c>
      <c r="H7182" s="431" t="s">
        <v>4830</v>
      </c>
      <c r="I7182" s="430" t="s">
        <v>4670</v>
      </c>
      <c r="K7182" s="432">
        <v>20.2</v>
      </c>
    </row>
    <row r="7183" spans="6:11">
      <c r="F7183" s="429" t="s">
        <v>14560</v>
      </c>
      <c r="G7183" s="430">
        <v>95354</v>
      </c>
      <c r="H7183" s="431" t="s">
        <v>4713</v>
      </c>
      <c r="I7183" s="430" t="s">
        <v>123</v>
      </c>
      <c r="K7183" s="432">
        <v>0.15</v>
      </c>
    </row>
    <row r="7184" spans="6:11">
      <c r="F7184" s="429" t="s">
        <v>14560</v>
      </c>
      <c r="G7184" s="430">
        <v>101339</v>
      </c>
      <c r="H7184" s="431" t="s">
        <v>4831</v>
      </c>
      <c r="I7184" s="430" t="s">
        <v>4670</v>
      </c>
      <c r="K7184" s="432">
        <v>21.03</v>
      </c>
    </row>
    <row r="7185" spans="6:11">
      <c r="F7185" s="429" t="s">
        <v>14560</v>
      </c>
      <c r="G7185" s="430">
        <v>101340</v>
      </c>
      <c r="H7185" s="431" t="s">
        <v>4832</v>
      </c>
      <c r="I7185" s="430" t="s">
        <v>4670</v>
      </c>
      <c r="K7185" s="432">
        <v>13.86</v>
      </c>
    </row>
    <row r="7186" spans="6:11">
      <c r="F7186" s="429" t="s">
        <v>14560</v>
      </c>
      <c r="G7186" s="430">
        <v>95389</v>
      </c>
      <c r="H7186" s="431" t="s">
        <v>4744</v>
      </c>
      <c r="I7186" s="430" t="s">
        <v>123</v>
      </c>
      <c r="K7186" s="432">
        <v>0.1</v>
      </c>
    </row>
    <row r="7187" spans="6:11">
      <c r="F7187" s="429" t="s">
        <v>14560</v>
      </c>
      <c r="G7187" s="430">
        <v>101341</v>
      </c>
      <c r="H7187" s="431" t="s">
        <v>4833</v>
      </c>
      <c r="I7187" s="430" t="s">
        <v>4670</v>
      </c>
      <c r="K7187" s="432">
        <v>16.03</v>
      </c>
    </row>
    <row r="7188" spans="6:11">
      <c r="F7188" s="429" t="s">
        <v>14560</v>
      </c>
      <c r="G7188" s="430">
        <v>95355</v>
      </c>
      <c r="H7188" s="431" t="s">
        <v>4714</v>
      </c>
      <c r="I7188" s="430" t="s">
        <v>123</v>
      </c>
      <c r="K7188" s="432">
        <v>0.12</v>
      </c>
    </row>
    <row r="7189" spans="6:11">
      <c r="F7189" s="429" t="s">
        <v>14560</v>
      </c>
      <c r="G7189" s="430">
        <v>95356</v>
      </c>
      <c r="H7189" s="431" t="s">
        <v>4715</v>
      </c>
      <c r="I7189" s="430" t="s">
        <v>123</v>
      </c>
      <c r="K7189" s="432">
        <v>0.15</v>
      </c>
    </row>
    <row r="7190" spans="6:11">
      <c r="F7190" s="429" t="s">
        <v>14560</v>
      </c>
      <c r="G7190" s="430">
        <v>101342</v>
      </c>
      <c r="H7190" s="431" t="s">
        <v>4834</v>
      </c>
      <c r="I7190" s="430" t="s">
        <v>4670</v>
      </c>
      <c r="K7190" s="432">
        <v>21.03</v>
      </c>
    </row>
    <row r="7191" spans="6:11">
      <c r="F7191" s="429" t="s">
        <v>14560</v>
      </c>
      <c r="G7191" s="430">
        <v>95357</v>
      </c>
      <c r="H7191" s="431" t="s">
        <v>4716</v>
      </c>
      <c r="I7191" s="430" t="s">
        <v>123</v>
      </c>
      <c r="K7191" s="432">
        <v>0.24</v>
      </c>
    </row>
    <row r="7192" spans="6:11">
      <c r="F7192" s="429" t="s">
        <v>14560</v>
      </c>
      <c r="G7192" s="430">
        <v>101343</v>
      </c>
      <c r="H7192" s="431" t="s">
        <v>4835</v>
      </c>
      <c r="I7192" s="430" t="s">
        <v>4670</v>
      </c>
      <c r="K7192" s="432">
        <v>32.42</v>
      </c>
    </row>
    <row r="7193" spans="6:11">
      <c r="F7193" s="429" t="s">
        <v>14560</v>
      </c>
      <c r="G7193" s="430">
        <v>95358</v>
      </c>
      <c r="H7193" s="431" t="s">
        <v>4717</v>
      </c>
      <c r="I7193" s="430" t="s">
        <v>123</v>
      </c>
      <c r="K7193" s="432">
        <v>0.26</v>
      </c>
    </row>
    <row r="7194" spans="6:11">
      <c r="F7194" s="429" t="s">
        <v>14560</v>
      </c>
      <c r="G7194" s="430">
        <v>101344</v>
      </c>
      <c r="H7194" s="431" t="s">
        <v>4836</v>
      </c>
      <c r="I7194" s="430" t="s">
        <v>4670</v>
      </c>
      <c r="K7194" s="432">
        <v>35.369999999999997</v>
      </c>
    </row>
    <row r="7195" spans="6:11">
      <c r="F7195" s="429" t="s">
        <v>14560</v>
      </c>
      <c r="G7195" s="430">
        <v>95359</v>
      </c>
      <c r="H7195" s="431" t="s">
        <v>4718</v>
      </c>
      <c r="I7195" s="430" t="s">
        <v>123</v>
      </c>
      <c r="K7195" s="432">
        <v>0.41</v>
      </c>
    </row>
    <row r="7196" spans="6:11">
      <c r="F7196" s="429" t="s">
        <v>14560</v>
      </c>
      <c r="G7196" s="430">
        <v>101345</v>
      </c>
      <c r="H7196" s="431" t="s">
        <v>4837</v>
      </c>
      <c r="I7196" s="430" t="s">
        <v>4670</v>
      </c>
      <c r="K7196" s="432">
        <v>54.71</v>
      </c>
    </row>
    <row r="7197" spans="6:11">
      <c r="F7197" s="429" t="s">
        <v>14560</v>
      </c>
      <c r="G7197" s="430">
        <v>101346</v>
      </c>
      <c r="H7197" s="431" t="s">
        <v>4838</v>
      </c>
      <c r="I7197" s="430" t="s">
        <v>4670</v>
      </c>
      <c r="K7197" s="432">
        <v>27.33</v>
      </c>
    </row>
    <row r="7198" spans="6:11">
      <c r="F7198" s="429" t="s">
        <v>14560</v>
      </c>
      <c r="G7198" s="430">
        <v>101347</v>
      </c>
      <c r="H7198" s="431" t="s">
        <v>4839</v>
      </c>
      <c r="I7198" s="430" t="s">
        <v>4670</v>
      </c>
      <c r="K7198" s="432">
        <v>30.17</v>
      </c>
    </row>
    <row r="7199" spans="6:11">
      <c r="F7199" s="429" t="s">
        <v>14560</v>
      </c>
      <c r="G7199" s="430">
        <v>95361</v>
      </c>
      <c r="H7199" s="431" t="s">
        <v>4720</v>
      </c>
      <c r="I7199" s="430" t="s">
        <v>123</v>
      </c>
      <c r="K7199" s="432">
        <v>0.1</v>
      </c>
    </row>
    <row r="7200" spans="6:11">
      <c r="F7200" s="429" t="s">
        <v>14560</v>
      </c>
      <c r="G7200" s="430">
        <v>101348</v>
      </c>
      <c r="H7200" s="431" t="s">
        <v>4840</v>
      </c>
      <c r="I7200" s="430" t="s">
        <v>4670</v>
      </c>
      <c r="K7200" s="432">
        <v>13.33</v>
      </c>
    </row>
    <row r="7201" spans="6:11">
      <c r="F7201" s="429" t="s">
        <v>14560</v>
      </c>
      <c r="G7201" s="430">
        <v>101349</v>
      </c>
      <c r="H7201" s="431" t="s">
        <v>4841</v>
      </c>
      <c r="I7201" s="430" t="s">
        <v>4670</v>
      </c>
      <c r="K7201" s="432">
        <v>31.82</v>
      </c>
    </row>
    <row r="7202" spans="6:11">
      <c r="F7202" s="429" t="s">
        <v>14560</v>
      </c>
      <c r="G7202" s="430">
        <v>95362</v>
      </c>
      <c r="H7202" s="431" t="s">
        <v>4721</v>
      </c>
      <c r="I7202" s="430" t="s">
        <v>123</v>
      </c>
      <c r="K7202" s="432">
        <v>0.24</v>
      </c>
    </row>
    <row r="7203" spans="6:11">
      <c r="F7203" s="429" t="s">
        <v>14560</v>
      </c>
      <c r="G7203" s="430">
        <v>95363</v>
      </c>
      <c r="H7203" s="431" t="s">
        <v>4722</v>
      </c>
      <c r="I7203" s="430" t="s">
        <v>123</v>
      </c>
      <c r="K7203" s="432">
        <v>0.24</v>
      </c>
    </row>
    <row r="7204" spans="6:11">
      <c r="F7204" s="429" t="s">
        <v>14560</v>
      </c>
      <c r="G7204" s="430">
        <v>101350</v>
      </c>
      <c r="H7204" s="431" t="s">
        <v>4842</v>
      </c>
      <c r="I7204" s="430" t="s">
        <v>4670</v>
      </c>
      <c r="K7204" s="432">
        <v>31.82</v>
      </c>
    </row>
    <row r="7205" spans="6:11">
      <c r="F7205" s="429" t="s">
        <v>14560</v>
      </c>
      <c r="G7205" s="430">
        <v>95360</v>
      </c>
      <c r="H7205" s="431" t="s">
        <v>4719</v>
      </c>
      <c r="I7205" s="430" t="s">
        <v>123</v>
      </c>
      <c r="K7205" s="432">
        <v>0.22</v>
      </c>
    </row>
    <row r="7206" spans="6:11">
      <c r="F7206" s="429" t="s">
        <v>14560</v>
      </c>
      <c r="G7206" s="430">
        <v>101351</v>
      </c>
      <c r="H7206" s="431" t="s">
        <v>4843</v>
      </c>
      <c r="I7206" s="430" t="s">
        <v>4670</v>
      </c>
      <c r="K7206" s="432">
        <v>21.03</v>
      </c>
    </row>
    <row r="7207" spans="6:11">
      <c r="F7207" s="429" t="s">
        <v>14560</v>
      </c>
      <c r="G7207" s="430">
        <v>95365</v>
      </c>
      <c r="H7207" s="431" t="s">
        <v>4724</v>
      </c>
      <c r="I7207" s="430" t="s">
        <v>123</v>
      </c>
      <c r="K7207" s="432">
        <v>0.15</v>
      </c>
    </row>
    <row r="7208" spans="6:11">
      <c r="F7208" s="429" t="s">
        <v>14560</v>
      </c>
      <c r="G7208" s="430">
        <v>101352</v>
      </c>
      <c r="H7208" s="431" t="s">
        <v>4844</v>
      </c>
      <c r="I7208" s="430" t="s">
        <v>4670</v>
      </c>
      <c r="K7208" s="432">
        <v>21.03</v>
      </c>
    </row>
    <row r="7209" spans="6:11">
      <c r="F7209" s="429" t="s">
        <v>14560</v>
      </c>
      <c r="G7209" s="430">
        <v>95364</v>
      </c>
      <c r="H7209" s="431" t="s">
        <v>4723</v>
      </c>
      <c r="I7209" s="430" t="s">
        <v>123</v>
      </c>
      <c r="K7209" s="432">
        <v>0.15</v>
      </c>
    </row>
    <row r="7210" spans="6:11">
      <c r="F7210" s="429" t="s">
        <v>14560</v>
      </c>
      <c r="G7210" s="430">
        <v>95366</v>
      </c>
      <c r="H7210" s="431" t="s">
        <v>4725</v>
      </c>
      <c r="I7210" s="430" t="s">
        <v>123</v>
      </c>
      <c r="K7210" s="432">
        <v>0.16</v>
      </c>
    </row>
    <row r="7211" spans="6:11">
      <c r="F7211" s="429" t="s">
        <v>14560</v>
      </c>
      <c r="G7211" s="430">
        <v>101353</v>
      </c>
      <c r="H7211" s="431" t="s">
        <v>4845</v>
      </c>
      <c r="I7211" s="430" t="s">
        <v>4670</v>
      </c>
      <c r="K7211" s="432">
        <v>22.28</v>
      </c>
    </row>
    <row r="7212" spans="6:11">
      <c r="F7212" s="429" t="s">
        <v>14560</v>
      </c>
      <c r="G7212" s="430">
        <v>95367</v>
      </c>
      <c r="H7212" s="431" t="s">
        <v>4726</v>
      </c>
      <c r="I7212" s="430" t="s">
        <v>123</v>
      </c>
      <c r="K7212" s="432">
        <v>0.24</v>
      </c>
    </row>
    <row r="7213" spans="6:11">
      <c r="F7213" s="429" t="s">
        <v>14560</v>
      </c>
      <c r="G7213" s="430">
        <v>101355</v>
      </c>
      <c r="H7213" s="431" t="s">
        <v>4846</v>
      </c>
      <c r="I7213" s="430" t="s">
        <v>4670</v>
      </c>
      <c r="K7213" s="432">
        <v>31.82</v>
      </c>
    </row>
    <row r="7214" spans="6:11">
      <c r="F7214" s="429" t="s">
        <v>14560</v>
      </c>
      <c r="G7214" s="430">
        <v>95368</v>
      </c>
      <c r="H7214" s="431" t="s">
        <v>4727</v>
      </c>
      <c r="I7214" s="430" t="s">
        <v>123</v>
      </c>
      <c r="K7214" s="432">
        <v>0.2</v>
      </c>
    </row>
    <row r="7215" spans="6:11">
      <c r="F7215" s="429" t="s">
        <v>14560</v>
      </c>
      <c r="G7215" s="430">
        <v>95369</v>
      </c>
      <c r="H7215" s="431" t="s">
        <v>4728</v>
      </c>
      <c r="I7215" s="430" t="s">
        <v>123</v>
      </c>
      <c r="K7215" s="432">
        <v>0.15</v>
      </c>
    </row>
    <row r="7216" spans="6:11">
      <c r="F7216" s="429" t="s">
        <v>14560</v>
      </c>
      <c r="G7216" s="430">
        <v>95370</v>
      </c>
      <c r="H7216" s="431" t="s">
        <v>4729</v>
      </c>
      <c r="I7216" s="430" t="s">
        <v>123</v>
      </c>
      <c r="K7216" s="432">
        <v>0.27</v>
      </c>
    </row>
    <row r="7217" spans="6:11">
      <c r="F7217" s="429" t="s">
        <v>14560</v>
      </c>
      <c r="G7217" s="430">
        <v>101356</v>
      </c>
      <c r="H7217" s="431" t="s">
        <v>4847</v>
      </c>
      <c r="I7217" s="430" t="s">
        <v>4670</v>
      </c>
      <c r="K7217" s="432">
        <v>36.770000000000003</v>
      </c>
    </row>
    <row r="7218" spans="6:11">
      <c r="F7218" s="429" t="s">
        <v>14560</v>
      </c>
      <c r="G7218" s="430">
        <v>95371</v>
      </c>
      <c r="H7218" s="431" t="s">
        <v>4730</v>
      </c>
      <c r="I7218" s="430" t="s">
        <v>123</v>
      </c>
      <c r="K7218" s="432">
        <v>0.4</v>
      </c>
    </row>
    <row r="7219" spans="6:11">
      <c r="F7219" s="429" t="s">
        <v>14560</v>
      </c>
      <c r="G7219" s="430">
        <v>101357</v>
      </c>
      <c r="H7219" s="431" t="s">
        <v>4848</v>
      </c>
      <c r="I7219" s="430" t="s">
        <v>4670</v>
      </c>
      <c r="K7219" s="432">
        <v>52.81</v>
      </c>
    </row>
    <row r="7220" spans="6:11">
      <c r="F7220" s="429" t="s">
        <v>14560</v>
      </c>
      <c r="G7220" s="430">
        <v>95372</v>
      </c>
      <c r="H7220" s="431" t="s">
        <v>4731</v>
      </c>
      <c r="I7220" s="430" t="s">
        <v>123</v>
      </c>
      <c r="K7220" s="432">
        <v>0.27</v>
      </c>
    </row>
    <row r="7221" spans="6:11">
      <c r="F7221" s="429" t="s">
        <v>14560</v>
      </c>
      <c r="G7221" s="430">
        <v>101358</v>
      </c>
      <c r="H7221" s="431" t="s">
        <v>4849</v>
      </c>
      <c r="I7221" s="430" t="s">
        <v>4670</v>
      </c>
      <c r="K7221" s="432">
        <v>36.770000000000003</v>
      </c>
    </row>
    <row r="7222" spans="6:11">
      <c r="F7222" s="429" t="s">
        <v>14560</v>
      </c>
      <c r="G7222" s="430">
        <v>95373</v>
      </c>
      <c r="H7222" s="431" t="s">
        <v>4732</v>
      </c>
      <c r="I7222" s="430" t="s">
        <v>123</v>
      </c>
      <c r="K7222" s="432">
        <v>0.27</v>
      </c>
    </row>
    <row r="7223" spans="6:11">
      <c r="F7223" s="429" t="s">
        <v>14560</v>
      </c>
      <c r="G7223" s="430">
        <v>101359</v>
      </c>
      <c r="H7223" s="431" t="s">
        <v>4850</v>
      </c>
      <c r="I7223" s="430" t="s">
        <v>4670</v>
      </c>
      <c r="K7223" s="432">
        <v>35.71</v>
      </c>
    </row>
    <row r="7224" spans="6:11">
      <c r="F7224" s="429" t="s">
        <v>14560</v>
      </c>
      <c r="G7224" s="430">
        <v>101360</v>
      </c>
      <c r="H7224" s="431" t="s">
        <v>4851</v>
      </c>
      <c r="I7224" s="430" t="s">
        <v>4670</v>
      </c>
      <c r="K7224" s="432">
        <v>36.770000000000003</v>
      </c>
    </row>
    <row r="7225" spans="6:11">
      <c r="F7225" s="429" t="s">
        <v>14560</v>
      </c>
      <c r="G7225" s="430">
        <v>95374</v>
      </c>
      <c r="H7225" s="431" t="s">
        <v>4733</v>
      </c>
      <c r="I7225" s="430" t="s">
        <v>123</v>
      </c>
      <c r="K7225" s="432">
        <v>0.27</v>
      </c>
    </row>
    <row r="7226" spans="6:11">
      <c r="F7226" s="429" t="s">
        <v>14560</v>
      </c>
      <c r="G7226" s="430">
        <v>95375</v>
      </c>
      <c r="H7226" s="431" t="s">
        <v>4734</v>
      </c>
      <c r="I7226" s="430" t="s">
        <v>123</v>
      </c>
      <c r="K7226" s="432">
        <v>0.25</v>
      </c>
    </row>
    <row r="7227" spans="6:11">
      <c r="F7227" s="429" t="s">
        <v>14560</v>
      </c>
      <c r="G7227" s="430">
        <v>101361</v>
      </c>
      <c r="H7227" s="431" t="s">
        <v>4852</v>
      </c>
      <c r="I7227" s="430" t="s">
        <v>4670</v>
      </c>
      <c r="K7227" s="432">
        <v>33.590000000000003</v>
      </c>
    </row>
    <row r="7228" spans="6:11">
      <c r="F7228" s="429" t="s">
        <v>14560</v>
      </c>
      <c r="G7228" s="430">
        <v>95376</v>
      </c>
      <c r="H7228" s="431" t="s">
        <v>4735</v>
      </c>
      <c r="I7228" s="430" t="s">
        <v>123</v>
      </c>
      <c r="K7228" s="432">
        <v>0.09</v>
      </c>
    </row>
    <row r="7229" spans="6:11">
      <c r="F7229" s="429" t="s">
        <v>14560</v>
      </c>
      <c r="G7229" s="430">
        <v>95377</v>
      </c>
      <c r="H7229" s="431" t="s">
        <v>4736</v>
      </c>
      <c r="I7229" s="430" t="s">
        <v>123</v>
      </c>
      <c r="K7229" s="432">
        <v>0.21</v>
      </c>
    </row>
    <row r="7230" spans="6:11">
      <c r="F7230" s="429" t="s">
        <v>14560</v>
      </c>
      <c r="G7230" s="430">
        <v>101363</v>
      </c>
      <c r="H7230" s="431" t="s">
        <v>4853</v>
      </c>
      <c r="I7230" s="430" t="s">
        <v>4670</v>
      </c>
      <c r="K7230" s="432">
        <v>28.73</v>
      </c>
    </row>
    <row r="7231" spans="6:11">
      <c r="F7231" s="429" t="s">
        <v>14560</v>
      </c>
      <c r="G7231" s="430">
        <v>95378</v>
      </c>
      <c r="H7231" s="431" t="s">
        <v>4737</v>
      </c>
      <c r="I7231" s="430" t="s">
        <v>123</v>
      </c>
      <c r="K7231" s="432">
        <v>0.28999999999999998</v>
      </c>
    </row>
    <row r="7232" spans="6:11">
      <c r="F7232" s="429" t="s">
        <v>14560</v>
      </c>
      <c r="G7232" s="430">
        <v>101364</v>
      </c>
      <c r="H7232" s="431" t="s">
        <v>4854</v>
      </c>
      <c r="I7232" s="430" t="s">
        <v>4670</v>
      </c>
      <c r="K7232" s="432">
        <v>39.369999999999997</v>
      </c>
    </row>
    <row r="7233" spans="6:11">
      <c r="F7233" s="429" t="s">
        <v>14560</v>
      </c>
      <c r="G7233" s="430">
        <v>95379</v>
      </c>
      <c r="H7233" s="431" t="s">
        <v>4738</v>
      </c>
      <c r="I7233" s="430" t="s">
        <v>123</v>
      </c>
      <c r="K7233" s="432">
        <v>0.21</v>
      </c>
    </row>
    <row r="7234" spans="6:11">
      <c r="F7234" s="429" t="s">
        <v>14560</v>
      </c>
      <c r="G7234" s="430">
        <v>101365</v>
      </c>
      <c r="H7234" s="431" t="s">
        <v>4855</v>
      </c>
      <c r="I7234" s="430" t="s">
        <v>4670</v>
      </c>
      <c r="K7234" s="432">
        <v>28.88</v>
      </c>
    </row>
    <row r="7235" spans="6:11">
      <c r="F7235" s="429" t="s">
        <v>14560</v>
      </c>
      <c r="G7235" s="430">
        <v>95380</v>
      </c>
      <c r="H7235" s="431" t="s">
        <v>14549</v>
      </c>
      <c r="I7235" s="430" t="s">
        <v>123</v>
      </c>
      <c r="K7235" s="432">
        <v>0.25</v>
      </c>
    </row>
    <row r="7236" spans="6:11">
      <c r="F7236" s="429" t="s">
        <v>14560</v>
      </c>
      <c r="G7236" s="430">
        <v>101366</v>
      </c>
      <c r="H7236" s="431" t="s">
        <v>4856</v>
      </c>
      <c r="I7236" s="430" t="s">
        <v>4670</v>
      </c>
      <c r="K7236" s="432">
        <v>33.94</v>
      </c>
    </row>
    <row r="7237" spans="6:11">
      <c r="F7237" s="429" t="s">
        <v>14560</v>
      </c>
      <c r="G7237" s="430">
        <v>100535</v>
      </c>
      <c r="H7237" s="431" t="s">
        <v>4786</v>
      </c>
      <c r="I7237" s="430" t="s">
        <v>123</v>
      </c>
      <c r="K7237" s="432">
        <v>0.42</v>
      </c>
    </row>
    <row r="7238" spans="6:11">
      <c r="F7238" s="429" t="s">
        <v>14560</v>
      </c>
      <c r="G7238" s="430">
        <v>100536</v>
      </c>
      <c r="H7238" s="431" t="s">
        <v>4787</v>
      </c>
      <c r="I7238" s="430" t="s">
        <v>4670</v>
      </c>
      <c r="K7238" s="432">
        <v>56.07</v>
      </c>
    </row>
    <row r="7239" spans="6:11">
      <c r="F7239" s="429" t="s">
        <v>14560</v>
      </c>
      <c r="G7239" s="430">
        <v>101368</v>
      </c>
      <c r="H7239" s="431" t="s">
        <v>4857</v>
      </c>
      <c r="I7239" s="430" t="s">
        <v>4670</v>
      </c>
      <c r="K7239" s="432">
        <v>28.63</v>
      </c>
    </row>
    <row r="7240" spans="6:11">
      <c r="F7240" s="429" t="s">
        <v>14560</v>
      </c>
      <c r="G7240" s="430">
        <v>101369</v>
      </c>
      <c r="H7240" s="431" t="s">
        <v>4858</v>
      </c>
      <c r="I7240" s="430" t="s">
        <v>4670</v>
      </c>
      <c r="K7240" s="432">
        <v>77.81</v>
      </c>
    </row>
    <row r="7241" spans="6:11">
      <c r="F7241" s="429" t="s">
        <v>14560</v>
      </c>
      <c r="G7241" s="430">
        <v>95385</v>
      </c>
      <c r="H7241" s="431" t="s">
        <v>4741</v>
      </c>
      <c r="I7241" s="430" t="s">
        <v>123</v>
      </c>
      <c r="K7241" s="432">
        <v>0.25</v>
      </c>
    </row>
    <row r="7242" spans="6:11">
      <c r="F7242" s="429" t="s">
        <v>14560</v>
      </c>
      <c r="G7242" s="430">
        <v>101370</v>
      </c>
      <c r="H7242" s="431" t="s">
        <v>4859</v>
      </c>
      <c r="I7242" s="430" t="s">
        <v>4670</v>
      </c>
      <c r="K7242" s="432">
        <v>33.04</v>
      </c>
    </row>
    <row r="7243" spans="6:11">
      <c r="F7243" s="429" t="s">
        <v>14560</v>
      </c>
      <c r="G7243" s="430">
        <v>95406</v>
      </c>
      <c r="H7243" s="431" t="s">
        <v>4758</v>
      </c>
      <c r="I7243" s="430" t="s">
        <v>123</v>
      </c>
      <c r="K7243" s="432">
        <v>0.24</v>
      </c>
    </row>
    <row r="7244" spans="6:11">
      <c r="F7244" s="429" t="s">
        <v>14560</v>
      </c>
      <c r="G7244" s="430">
        <v>95424</v>
      </c>
      <c r="H7244" s="431" t="s">
        <v>4771</v>
      </c>
      <c r="I7244" s="430" t="s">
        <v>4670</v>
      </c>
      <c r="K7244" s="432">
        <v>32.799999999999997</v>
      </c>
    </row>
    <row r="7245" spans="6:11">
      <c r="F7245" s="429" t="s">
        <v>14560</v>
      </c>
      <c r="G7245" s="430">
        <v>95386</v>
      </c>
      <c r="H7245" s="431" t="s">
        <v>4742</v>
      </c>
      <c r="I7245" s="430" t="s">
        <v>123</v>
      </c>
      <c r="K7245" s="432">
        <v>0.22</v>
      </c>
    </row>
    <row r="7246" spans="6:11">
      <c r="F7246" s="429" t="s">
        <v>14560</v>
      </c>
      <c r="G7246" s="430">
        <v>95383</v>
      </c>
      <c r="H7246" s="431" t="s">
        <v>4739</v>
      </c>
      <c r="I7246" s="430" t="s">
        <v>123</v>
      </c>
      <c r="K7246" s="432">
        <v>0.21</v>
      </c>
    </row>
    <row r="7247" spans="6:11">
      <c r="F7247" s="429" t="s">
        <v>14560</v>
      </c>
      <c r="G7247" s="430">
        <v>95384</v>
      </c>
      <c r="H7247" s="431" t="s">
        <v>4740</v>
      </c>
      <c r="I7247" s="430" t="s">
        <v>123</v>
      </c>
      <c r="K7247" s="432">
        <v>0.59</v>
      </c>
    </row>
    <row r="7248" spans="6:11">
      <c r="F7248" s="429" t="s">
        <v>14560</v>
      </c>
      <c r="G7248" s="430">
        <v>100299</v>
      </c>
      <c r="H7248" s="431" t="s">
        <v>4778</v>
      </c>
      <c r="I7248" s="430" t="s">
        <v>123</v>
      </c>
      <c r="K7248" s="432">
        <v>0.47</v>
      </c>
    </row>
    <row r="7249" spans="6:11">
      <c r="F7249" s="429" t="s">
        <v>14560</v>
      </c>
      <c r="G7249" s="430">
        <v>100315</v>
      </c>
      <c r="H7249" s="431" t="s">
        <v>4784</v>
      </c>
      <c r="I7249" s="430" t="s">
        <v>4670</v>
      </c>
      <c r="K7249" s="432">
        <v>62.13</v>
      </c>
    </row>
    <row r="7250" spans="6:11">
      <c r="F7250" s="429" t="s">
        <v>14560</v>
      </c>
      <c r="G7250" s="430">
        <v>95387</v>
      </c>
      <c r="H7250" s="431" t="s">
        <v>4743</v>
      </c>
      <c r="I7250" s="430" t="s">
        <v>123</v>
      </c>
      <c r="K7250" s="432">
        <v>0.21</v>
      </c>
    </row>
    <row r="7251" spans="6:11">
      <c r="F7251" s="429" t="s">
        <v>14560</v>
      </c>
      <c r="G7251" s="430">
        <v>101371</v>
      </c>
      <c r="H7251" s="431" t="s">
        <v>4860</v>
      </c>
      <c r="I7251" s="430" t="s">
        <v>4670</v>
      </c>
      <c r="K7251" s="432">
        <v>28.98</v>
      </c>
    </row>
    <row r="7252" spans="6:11">
      <c r="F7252" s="429" t="s">
        <v>14560</v>
      </c>
      <c r="G7252" s="430">
        <v>100288</v>
      </c>
      <c r="H7252" s="431" t="s">
        <v>4772</v>
      </c>
      <c r="I7252" s="430" t="s">
        <v>123</v>
      </c>
      <c r="K7252" s="432">
        <v>7.0000000000000007E-2</v>
      </c>
    </row>
    <row r="7253" spans="6:11">
      <c r="F7253" s="429" t="s">
        <v>14560</v>
      </c>
      <c r="G7253" s="430">
        <v>101372</v>
      </c>
      <c r="H7253" s="431" t="s">
        <v>4861</v>
      </c>
      <c r="I7253" s="430" t="s">
        <v>4670</v>
      </c>
      <c r="K7253" s="432">
        <v>9.7200000000000006</v>
      </c>
    </row>
    <row r="7254" spans="6:11">
      <c r="F7254" s="429" t="s">
        <v>14560</v>
      </c>
      <c r="G7254" s="430">
        <v>90775</v>
      </c>
      <c r="H7254" s="431" t="s">
        <v>4662</v>
      </c>
      <c r="I7254" s="430" t="s">
        <v>123</v>
      </c>
      <c r="K7254" s="432">
        <v>25.86</v>
      </c>
    </row>
    <row r="7255" spans="6:11">
      <c r="F7255" s="429" t="s">
        <v>14560</v>
      </c>
      <c r="G7255" s="430">
        <v>93561</v>
      </c>
      <c r="H7255" s="431" t="s">
        <v>4662</v>
      </c>
      <c r="I7255" s="430" t="s">
        <v>4670</v>
      </c>
      <c r="K7255" s="432">
        <v>4575.5600000000004</v>
      </c>
    </row>
    <row r="7256" spans="6:11">
      <c r="F7256" s="429" t="s">
        <v>14560</v>
      </c>
      <c r="G7256" s="430">
        <v>88264</v>
      </c>
      <c r="H7256" s="431" t="s">
        <v>4607</v>
      </c>
      <c r="I7256" s="430" t="s">
        <v>123</v>
      </c>
      <c r="K7256" s="432">
        <v>24.95</v>
      </c>
    </row>
    <row r="7257" spans="6:11">
      <c r="F7257" s="429" t="s">
        <v>14560</v>
      </c>
      <c r="G7257" s="430">
        <v>101399</v>
      </c>
      <c r="H7257" s="431" t="s">
        <v>4607</v>
      </c>
      <c r="I7257" s="430" t="s">
        <v>4670</v>
      </c>
      <c r="K7257" s="432">
        <v>4410.28</v>
      </c>
    </row>
    <row r="7258" spans="6:11">
      <c r="F7258" s="429" t="s">
        <v>14560</v>
      </c>
      <c r="G7258" s="430">
        <v>88266</v>
      </c>
      <c r="H7258" s="431" t="s">
        <v>4608</v>
      </c>
      <c r="I7258" s="430" t="s">
        <v>123</v>
      </c>
      <c r="K7258" s="432">
        <v>27.27</v>
      </c>
    </row>
    <row r="7259" spans="6:11">
      <c r="F7259" s="429" t="s">
        <v>14560</v>
      </c>
      <c r="G7259" s="430">
        <v>101401</v>
      </c>
      <c r="H7259" s="431" t="s">
        <v>4608</v>
      </c>
      <c r="I7259" s="430" t="s">
        <v>4670</v>
      </c>
      <c r="K7259" s="432">
        <v>4821.3500000000004</v>
      </c>
    </row>
    <row r="7260" spans="6:11">
      <c r="F7260" s="429" t="s">
        <v>14560</v>
      </c>
      <c r="G7260" s="430">
        <v>88267</v>
      </c>
      <c r="H7260" s="431" t="s">
        <v>4609</v>
      </c>
      <c r="I7260" s="430" t="s">
        <v>123</v>
      </c>
      <c r="K7260" s="432">
        <v>23.9</v>
      </c>
    </row>
    <row r="7261" spans="6:11">
      <c r="F7261" s="429" t="s">
        <v>14560</v>
      </c>
      <c r="G7261" s="430">
        <v>101402</v>
      </c>
      <c r="H7261" s="431" t="s">
        <v>4609</v>
      </c>
      <c r="I7261" s="430" t="s">
        <v>4670</v>
      </c>
      <c r="K7261" s="432">
        <v>4233.8</v>
      </c>
    </row>
    <row r="7262" spans="6:11">
      <c r="F7262" s="429" t="s">
        <v>14560</v>
      </c>
      <c r="G7262" s="430">
        <v>90776</v>
      </c>
      <c r="H7262" s="431" t="s">
        <v>4663</v>
      </c>
      <c r="I7262" s="430" t="s">
        <v>123</v>
      </c>
      <c r="K7262" s="432">
        <v>25.19</v>
      </c>
    </row>
    <row r="7263" spans="6:11">
      <c r="F7263" s="429" t="s">
        <v>14560</v>
      </c>
      <c r="G7263" s="430">
        <v>93572</v>
      </c>
      <c r="H7263" s="431" t="s">
        <v>4674</v>
      </c>
      <c r="I7263" s="430" t="s">
        <v>4670</v>
      </c>
      <c r="K7263" s="432">
        <v>4455.21</v>
      </c>
    </row>
    <row r="7264" spans="6:11">
      <c r="F7264" s="429" t="s">
        <v>14560</v>
      </c>
      <c r="G7264" s="430">
        <v>90777</v>
      </c>
      <c r="H7264" s="431" t="s">
        <v>4664</v>
      </c>
      <c r="I7264" s="430" t="s">
        <v>123</v>
      </c>
      <c r="K7264" s="432">
        <v>116.88</v>
      </c>
    </row>
    <row r="7265" spans="6:11">
      <c r="F7265" s="429" t="s">
        <v>14560</v>
      </c>
      <c r="G7265" s="430">
        <v>93565</v>
      </c>
      <c r="H7265" s="431" t="s">
        <v>4664</v>
      </c>
      <c r="I7265" s="430" t="s">
        <v>4670</v>
      </c>
      <c r="K7265" s="432">
        <v>20417.849999999999</v>
      </c>
    </row>
    <row r="7266" spans="6:11">
      <c r="F7266" s="429" t="s">
        <v>14560</v>
      </c>
      <c r="G7266" s="430">
        <v>90778</v>
      </c>
      <c r="H7266" s="431" t="s">
        <v>4665</v>
      </c>
      <c r="I7266" s="430" t="s">
        <v>123</v>
      </c>
      <c r="K7266" s="432">
        <v>122.52</v>
      </c>
    </row>
    <row r="7267" spans="6:11">
      <c r="F7267" s="429" t="s">
        <v>14560</v>
      </c>
      <c r="G7267" s="430">
        <v>93567</v>
      </c>
      <c r="H7267" s="431" t="s">
        <v>4665</v>
      </c>
      <c r="I7267" s="430" t="s">
        <v>4670</v>
      </c>
      <c r="K7267" s="432">
        <v>21402.89</v>
      </c>
    </row>
    <row r="7268" spans="6:11">
      <c r="F7268" s="429" t="s">
        <v>14560</v>
      </c>
      <c r="G7268" s="430">
        <v>90779</v>
      </c>
      <c r="H7268" s="431" t="s">
        <v>4666</v>
      </c>
      <c r="I7268" s="430" t="s">
        <v>123</v>
      </c>
      <c r="K7268" s="432">
        <v>145.66999999999999</v>
      </c>
    </row>
    <row r="7269" spans="6:11">
      <c r="F7269" s="429" t="s">
        <v>14560</v>
      </c>
      <c r="G7269" s="430">
        <v>93568</v>
      </c>
      <c r="H7269" s="431" t="s">
        <v>4666</v>
      </c>
      <c r="I7269" s="430" t="s">
        <v>4670</v>
      </c>
      <c r="K7269" s="432">
        <v>25434.57</v>
      </c>
    </row>
    <row r="7270" spans="6:11">
      <c r="F7270" s="429" t="s">
        <v>14560</v>
      </c>
      <c r="G7270" s="430">
        <v>88269</v>
      </c>
      <c r="H7270" s="431" t="s">
        <v>4610</v>
      </c>
      <c r="I7270" s="430" t="s">
        <v>123</v>
      </c>
      <c r="K7270" s="432">
        <v>24.43</v>
      </c>
    </row>
    <row r="7271" spans="6:11">
      <c r="F7271" s="429" t="s">
        <v>14560</v>
      </c>
      <c r="G7271" s="430">
        <v>101407</v>
      </c>
      <c r="H7271" s="431" t="s">
        <v>4610</v>
      </c>
      <c r="I7271" s="430" t="s">
        <v>4670</v>
      </c>
      <c r="K7271" s="432">
        <v>4343.53</v>
      </c>
    </row>
    <row r="7272" spans="6:11">
      <c r="F7272" s="429" t="s">
        <v>14560</v>
      </c>
      <c r="G7272" s="430">
        <v>88270</v>
      </c>
      <c r="H7272" s="431" t="s">
        <v>4611</v>
      </c>
      <c r="I7272" s="430" t="s">
        <v>123</v>
      </c>
      <c r="K7272" s="432">
        <v>24.62</v>
      </c>
    </row>
    <row r="7273" spans="6:11">
      <c r="F7273" s="429" t="s">
        <v>14560</v>
      </c>
      <c r="G7273" s="430">
        <v>101408</v>
      </c>
      <c r="H7273" s="431" t="s">
        <v>4611</v>
      </c>
      <c r="I7273" s="430" t="s">
        <v>4670</v>
      </c>
      <c r="K7273" s="432">
        <v>4367.62</v>
      </c>
    </row>
    <row r="7274" spans="6:11">
      <c r="F7274" s="429" t="s">
        <v>14560</v>
      </c>
      <c r="G7274" s="430">
        <v>102919</v>
      </c>
      <c r="H7274" s="431" t="s">
        <v>14550</v>
      </c>
      <c r="I7274" s="430" t="s">
        <v>123</v>
      </c>
      <c r="K7274" s="432">
        <v>0</v>
      </c>
    </row>
    <row r="7275" spans="6:11">
      <c r="F7275" s="429" t="s">
        <v>14560</v>
      </c>
      <c r="G7275" s="430">
        <v>101409</v>
      </c>
      <c r="H7275" s="431" t="s">
        <v>4874</v>
      </c>
      <c r="I7275" s="430" t="s">
        <v>4670</v>
      </c>
      <c r="K7275" s="432">
        <v>4446.8</v>
      </c>
    </row>
    <row r="7276" spans="6:11">
      <c r="F7276" s="429" t="s">
        <v>14560</v>
      </c>
      <c r="G7276" s="430">
        <v>88441</v>
      </c>
      <c r="H7276" s="431" t="s">
        <v>4655</v>
      </c>
      <c r="I7276" s="430" t="s">
        <v>123</v>
      </c>
      <c r="K7276" s="432">
        <v>20.49</v>
      </c>
    </row>
    <row r="7277" spans="6:11">
      <c r="F7277" s="429" t="s">
        <v>14581</v>
      </c>
      <c r="G7277" s="430">
        <v>101410</v>
      </c>
      <c r="H7277" s="431" t="s">
        <v>4655</v>
      </c>
      <c r="I7277" s="430" t="s">
        <v>4670</v>
      </c>
      <c r="K7277" s="432">
        <v>3658.51</v>
      </c>
    </row>
    <row r="7278" spans="6:11">
      <c r="F7278" s="429" t="s">
        <v>14581</v>
      </c>
      <c r="G7278" s="430">
        <v>88272</v>
      </c>
      <c r="H7278" s="431" t="s">
        <v>4612</v>
      </c>
      <c r="I7278" s="430" t="s">
        <v>123</v>
      </c>
      <c r="K7278" s="432">
        <v>25.09</v>
      </c>
    </row>
    <row r="7279" spans="6:11">
      <c r="F7279" s="429" t="s">
        <v>14581</v>
      </c>
      <c r="G7279" s="430">
        <v>88273</v>
      </c>
      <c r="H7279" s="431" t="s">
        <v>4613</v>
      </c>
      <c r="I7279" s="430" t="s">
        <v>123</v>
      </c>
      <c r="K7279" s="432">
        <v>26.76</v>
      </c>
    </row>
    <row r="7280" spans="6:11">
      <c r="F7280" s="429" t="s">
        <v>14581</v>
      </c>
      <c r="G7280" s="430">
        <v>101413</v>
      </c>
      <c r="H7280" s="431" t="s">
        <v>4613</v>
      </c>
      <c r="I7280" s="430" t="s">
        <v>4670</v>
      </c>
      <c r="K7280" s="432">
        <v>4741.95</v>
      </c>
    </row>
    <row r="7281" spans="6:11">
      <c r="F7281" s="429" t="s">
        <v>14581</v>
      </c>
      <c r="G7281" s="430">
        <v>101414</v>
      </c>
      <c r="H7281" s="431" t="s">
        <v>4876</v>
      </c>
      <c r="I7281" s="430" t="s">
        <v>4670</v>
      </c>
      <c r="K7281" s="432">
        <v>4349.32</v>
      </c>
    </row>
    <row r="7282" spans="6:11">
      <c r="F7282" s="429" t="s">
        <v>14581</v>
      </c>
      <c r="G7282" s="430">
        <v>88274</v>
      </c>
      <c r="H7282" s="431" t="s">
        <v>4614</v>
      </c>
      <c r="I7282" s="430" t="s">
        <v>123</v>
      </c>
      <c r="K7282" s="432">
        <v>24.49</v>
      </c>
    </row>
    <row r="7283" spans="6:11">
      <c r="F7283" s="429" t="s">
        <v>14581</v>
      </c>
      <c r="G7283" s="430">
        <v>101412</v>
      </c>
      <c r="H7283" s="431" t="s">
        <v>4875</v>
      </c>
      <c r="I7283" s="430" t="s">
        <v>4670</v>
      </c>
      <c r="K7283" s="432">
        <v>4466.26</v>
      </c>
    </row>
    <row r="7284" spans="6:11">
      <c r="F7284" s="429" t="s">
        <v>14581</v>
      </c>
      <c r="G7284" s="430">
        <v>101415</v>
      </c>
      <c r="H7284" s="431" t="s">
        <v>4877</v>
      </c>
      <c r="I7284" s="430" t="s">
        <v>4670</v>
      </c>
      <c r="K7284" s="432">
        <v>6347.36</v>
      </c>
    </row>
    <row r="7285" spans="6:11">
      <c r="F7285" s="429" t="s">
        <v>14581</v>
      </c>
      <c r="G7285" s="430">
        <v>100308</v>
      </c>
      <c r="H7285" s="431" t="s">
        <v>4782</v>
      </c>
      <c r="I7285" s="430" t="s">
        <v>123</v>
      </c>
      <c r="K7285" s="432">
        <v>24.72</v>
      </c>
    </row>
    <row r="7286" spans="6:11">
      <c r="F7286" s="429" t="s">
        <v>14581</v>
      </c>
      <c r="G7286" s="430">
        <v>101416</v>
      </c>
      <c r="H7286" s="431" t="s">
        <v>4782</v>
      </c>
      <c r="I7286" s="430" t="s">
        <v>4670</v>
      </c>
      <c r="K7286" s="432">
        <v>4378.63</v>
      </c>
    </row>
    <row r="7287" spans="6:11">
      <c r="F7287" s="429" t="s">
        <v>14581</v>
      </c>
      <c r="G7287" s="430">
        <v>88275</v>
      </c>
      <c r="H7287" s="431" t="s">
        <v>4615</v>
      </c>
      <c r="I7287" s="430" t="s">
        <v>123</v>
      </c>
      <c r="K7287" s="432">
        <v>36.020000000000003</v>
      </c>
    </row>
    <row r="7288" spans="6:11">
      <c r="F7288" s="429" t="s">
        <v>14581</v>
      </c>
      <c r="G7288" s="430">
        <v>90780</v>
      </c>
      <c r="H7288" s="431" t="s">
        <v>4667</v>
      </c>
      <c r="I7288" s="430" t="s">
        <v>123</v>
      </c>
      <c r="K7288" s="432">
        <v>36.74</v>
      </c>
    </row>
    <row r="7289" spans="6:11">
      <c r="F7289" s="429" t="s">
        <v>14581</v>
      </c>
      <c r="G7289" s="430">
        <v>94295</v>
      </c>
      <c r="H7289" s="431" t="s">
        <v>4667</v>
      </c>
      <c r="I7289" s="430" t="s">
        <v>4670</v>
      </c>
      <c r="K7289" s="432">
        <v>6465.18</v>
      </c>
    </row>
    <row r="7290" spans="6:11">
      <c r="F7290" s="429" t="s">
        <v>14581</v>
      </c>
      <c r="G7290" s="430">
        <v>88277</v>
      </c>
      <c r="H7290" s="431" t="s">
        <v>4616</v>
      </c>
      <c r="I7290" s="430" t="s">
        <v>123</v>
      </c>
      <c r="K7290" s="432">
        <v>25.17</v>
      </c>
    </row>
    <row r="7291" spans="6:11">
      <c r="F7291" s="429" t="s">
        <v>14581</v>
      </c>
      <c r="G7291" s="430">
        <v>100307</v>
      </c>
      <c r="H7291" s="431" t="s">
        <v>4781</v>
      </c>
      <c r="I7291" s="430" t="s">
        <v>123</v>
      </c>
      <c r="K7291" s="432">
        <v>21.84</v>
      </c>
    </row>
    <row r="7292" spans="6:11">
      <c r="F7292" s="429" t="s">
        <v>14581</v>
      </c>
      <c r="G7292" s="430">
        <v>101417</v>
      </c>
      <c r="H7292" s="431" t="s">
        <v>4781</v>
      </c>
      <c r="I7292" s="430" t="s">
        <v>4670</v>
      </c>
      <c r="K7292" s="432">
        <v>3876.12</v>
      </c>
    </row>
    <row r="7293" spans="6:11">
      <c r="F7293" s="429" t="s">
        <v>14581</v>
      </c>
      <c r="G7293" s="430">
        <v>88278</v>
      </c>
      <c r="H7293" s="431" t="s">
        <v>4878</v>
      </c>
      <c r="I7293" s="430" t="s">
        <v>123</v>
      </c>
      <c r="K7293" s="432">
        <v>19.37</v>
      </c>
    </row>
    <row r="7294" spans="6:11">
      <c r="F7294" s="429" t="s">
        <v>14581</v>
      </c>
      <c r="G7294" s="430">
        <v>101418</v>
      </c>
      <c r="H7294" s="431" t="s">
        <v>4878</v>
      </c>
      <c r="I7294" s="430" t="s">
        <v>4670</v>
      </c>
      <c r="K7294" s="432">
        <v>3439.26</v>
      </c>
    </row>
    <row r="7295" spans="6:11">
      <c r="F7295" s="429" t="s">
        <v>14581</v>
      </c>
      <c r="G7295" s="430">
        <v>105535</v>
      </c>
      <c r="H7295" s="431" t="s">
        <v>14551</v>
      </c>
      <c r="I7295" s="430" t="s">
        <v>123</v>
      </c>
      <c r="K7295" s="432">
        <v>0</v>
      </c>
    </row>
    <row r="7296" spans="6:11">
      <c r="F7296" s="429" t="s">
        <v>14581</v>
      </c>
      <c r="G7296" s="430">
        <v>101419</v>
      </c>
      <c r="H7296" s="431" t="s">
        <v>4879</v>
      </c>
      <c r="I7296" s="430" t="s">
        <v>4670</v>
      </c>
      <c r="K7296" s="432">
        <v>4349.75</v>
      </c>
    </row>
    <row r="7297" spans="6:11">
      <c r="F7297" s="429" t="s">
        <v>14581</v>
      </c>
      <c r="G7297" s="430">
        <v>88279</v>
      </c>
      <c r="H7297" s="431" t="s">
        <v>14552</v>
      </c>
      <c r="I7297" s="430" t="s">
        <v>123</v>
      </c>
      <c r="K7297" s="432">
        <v>24.89</v>
      </c>
    </row>
    <row r="7298" spans="6:11">
      <c r="F7298" s="429" t="s">
        <v>14581</v>
      </c>
      <c r="G7298" s="430">
        <v>88281</v>
      </c>
      <c r="H7298" s="431" t="s">
        <v>4617</v>
      </c>
      <c r="I7298" s="430" t="s">
        <v>123</v>
      </c>
      <c r="K7298" s="432">
        <v>25.43</v>
      </c>
    </row>
    <row r="7299" spans="6:11">
      <c r="F7299" s="429" t="s">
        <v>14581</v>
      </c>
      <c r="G7299" s="430">
        <v>93558</v>
      </c>
      <c r="H7299" s="431" t="s">
        <v>4669</v>
      </c>
      <c r="I7299" s="430" t="s">
        <v>4670</v>
      </c>
      <c r="K7299" s="432">
        <v>4363.1000000000004</v>
      </c>
    </row>
    <row r="7300" spans="6:11">
      <c r="F7300" s="429" t="s">
        <v>14581</v>
      </c>
      <c r="G7300" s="430">
        <v>101420</v>
      </c>
      <c r="H7300" s="431" t="s">
        <v>4880</v>
      </c>
      <c r="I7300" s="430" t="s">
        <v>4670</v>
      </c>
      <c r="K7300" s="432">
        <v>4503.63</v>
      </c>
    </row>
    <row r="7301" spans="6:11">
      <c r="F7301" s="429" t="s">
        <v>14581</v>
      </c>
      <c r="G7301" s="430">
        <v>101421</v>
      </c>
      <c r="H7301" s="431" t="s">
        <v>4881</v>
      </c>
      <c r="I7301" s="430" t="s">
        <v>4670</v>
      </c>
      <c r="K7301" s="432">
        <v>5237.12</v>
      </c>
    </row>
    <row r="7302" spans="6:11">
      <c r="F7302" s="429" t="s">
        <v>14581</v>
      </c>
      <c r="G7302" s="430">
        <v>88282</v>
      </c>
      <c r="H7302" s="431" t="s">
        <v>4618</v>
      </c>
      <c r="I7302" s="430" t="s">
        <v>123</v>
      </c>
      <c r="K7302" s="432">
        <v>24.64</v>
      </c>
    </row>
    <row r="7303" spans="6:11">
      <c r="F7303" s="429" t="s">
        <v>14581</v>
      </c>
      <c r="G7303" s="430">
        <v>88283</v>
      </c>
      <c r="H7303" s="431" t="s">
        <v>4619</v>
      </c>
      <c r="I7303" s="430" t="s">
        <v>123</v>
      </c>
      <c r="K7303" s="432">
        <v>29.63</v>
      </c>
    </row>
    <row r="7304" spans="6:11">
      <c r="F7304" s="429" t="s">
        <v>14609</v>
      </c>
      <c r="G7304" s="430">
        <v>101422</v>
      </c>
      <c r="H7304" s="431" t="s">
        <v>4882</v>
      </c>
      <c r="I7304" s="430" t="s">
        <v>4670</v>
      </c>
      <c r="K7304" s="432">
        <v>3764.38</v>
      </c>
    </row>
    <row r="7305" spans="6:11">
      <c r="F7305" s="429" t="s">
        <v>14609</v>
      </c>
      <c r="G7305" s="430">
        <v>88284</v>
      </c>
      <c r="H7305" s="431" t="s">
        <v>4620</v>
      </c>
      <c r="I7305" s="430" t="s">
        <v>123</v>
      </c>
      <c r="K7305" s="432">
        <v>21.2</v>
      </c>
    </row>
    <row r="7306" spans="6:11">
      <c r="F7306" s="429" t="s">
        <v>14609</v>
      </c>
      <c r="G7306" s="430">
        <v>101424</v>
      </c>
      <c r="H7306" s="431" t="s">
        <v>4883</v>
      </c>
      <c r="I7306" s="430" t="s">
        <v>4670</v>
      </c>
      <c r="K7306" s="432">
        <v>4832.21</v>
      </c>
    </row>
    <row r="7307" spans="6:11">
      <c r="F7307" s="429" t="s">
        <v>14609</v>
      </c>
      <c r="G7307" s="430">
        <v>88286</v>
      </c>
      <c r="H7307" s="431" t="s">
        <v>4621</v>
      </c>
      <c r="I7307" s="430" t="s">
        <v>123</v>
      </c>
      <c r="K7307" s="432">
        <v>27.38</v>
      </c>
    </row>
    <row r="7308" spans="6:11">
      <c r="F7308" s="429" t="s">
        <v>14609</v>
      </c>
      <c r="G7308" s="430">
        <v>88288</v>
      </c>
      <c r="H7308" s="431" t="s">
        <v>4622</v>
      </c>
      <c r="I7308" s="430" t="s">
        <v>123</v>
      </c>
      <c r="K7308" s="432">
        <v>19.03</v>
      </c>
    </row>
    <row r="7309" spans="6:11">
      <c r="F7309" s="429" t="s">
        <v>14609</v>
      </c>
      <c r="G7309" s="430">
        <v>101425</v>
      </c>
      <c r="H7309" s="431" t="s">
        <v>4622</v>
      </c>
      <c r="I7309" s="430" t="s">
        <v>4670</v>
      </c>
      <c r="K7309" s="432">
        <v>3381.7</v>
      </c>
    </row>
    <row r="7310" spans="6:11">
      <c r="F7310" s="429" t="s">
        <v>14609</v>
      </c>
      <c r="G7310" s="430">
        <v>101426</v>
      </c>
      <c r="H7310" s="431" t="s">
        <v>4884</v>
      </c>
      <c r="I7310" s="430" t="s">
        <v>4670</v>
      </c>
      <c r="K7310" s="432">
        <v>4026.62</v>
      </c>
    </row>
    <row r="7311" spans="6:11">
      <c r="F7311" s="429" t="s">
        <v>14609</v>
      </c>
      <c r="G7311" s="430">
        <v>88291</v>
      </c>
      <c r="H7311" s="431" t="s">
        <v>4623</v>
      </c>
      <c r="I7311" s="430" t="s">
        <v>123</v>
      </c>
      <c r="K7311" s="432">
        <v>23.47</v>
      </c>
    </row>
    <row r="7312" spans="6:11">
      <c r="F7312" s="429" t="s">
        <v>14609</v>
      </c>
      <c r="G7312" s="430">
        <v>101427</v>
      </c>
      <c r="H7312" s="431" t="s">
        <v>4623</v>
      </c>
      <c r="I7312" s="430" t="s">
        <v>4670</v>
      </c>
      <c r="K7312" s="432">
        <v>4159.45</v>
      </c>
    </row>
    <row r="7313" spans="6:11">
      <c r="F7313" s="429" t="s">
        <v>14609</v>
      </c>
      <c r="G7313" s="430">
        <v>101428</v>
      </c>
      <c r="H7313" s="431" t="s">
        <v>4885</v>
      </c>
      <c r="I7313" s="430" t="s">
        <v>4670</v>
      </c>
      <c r="K7313" s="432">
        <v>3007.72</v>
      </c>
    </row>
    <row r="7314" spans="6:11">
      <c r="F7314" s="429" t="s">
        <v>14609</v>
      </c>
      <c r="G7314" s="430">
        <v>88377</v>
      </c>
      <c r="H7314" s="431" t="s">
        <v>4654</v>
      </c>
      <c r="I7314" s="430" t="s">
        <v>123</v>
      </c>
      <c r="K7314" s="432">
        <v>16.89</v>
      </c>
    </row>
    <row r="7315" spans="6:11">
      <c r="F7315" s="429" t="s">
        <v>14609</v>
      </c>
      <c r="G7315" s="430">
        <v>101429</v>
      </c>
      <c r="H7315" s="431" t="s">
        <v>4886</v>
      </c>
      <c r="I7315" s="430" t="s">
        <v>4670</v>
      </c>
      <c r="K7315" s="432">
        <v>3355.52</v>
      </c>
    </row>
    <row r="7316" spans="6:11">
      <c r="F7316" s="429" t="s">
        <v>14609</v>
      </c>
      <c r="G7316" s="430">
        <v>88292</v>
      </c>
      <c r="H7316" s="431" t="s">
        <v>4624</v>
      </c>
      <c r="I7316" s="430" t="s">
        <v>123</v>
      </c>
      <c r="K7316" s="432">
        <v>18.88</v>
      </c>
    </row>
    <row r="7317" spans="6:11">
      <c r="F7317" s="429" t="s">
        <v>14609</v>
      </c>
      <c r="G7317" s="430">
        <v>88293</v>
      </c>
      <c r="H7317" s="431" t="s">
        <v>4625</v>
      </c>
      <c r="I7317" s="430" t="s">
        <v>123</v>
      </c>
      <c r="K7317" s="432">
        <v>23.47</v>
      </c>
    </row>
    <row r="7318" spans="6:11">
      <c r="F7318" s="429" t="s">
        <v>14609</v>
      </c>
      <c r="G7318" s="430">
        <v>101430</v>
      </c>
      <c r="H7318" s="431" t="s">
        <v>4887</v>
      </c>
      <c r="I7318" s="430" t="s">
        <v>4670</v>
      </c>
      <c r="K7318" s="432">
        <v>4159.45</v>
      </c>
    </row>
    <row r="7319" spans="6:11">
      <c r="F7319" s="429" t="s">
        <v>14609</v>
      </c>
      <c r="G7319" s="430">
        <v>88294</v>
      </c>
      <c r="H7319" s="431" t="s">
        <v>4626</v>
      </c>
      <c r="I7319" s="430" t="s">
        <v>123</v>
      </c>
      <c r="K7319" s="432">
        <v>25.7</v>
      </c>
    </row>
    <row r="7320" spans="6:11">
      <c r="F7320" s="429" t="s">
        <v>14609</v>
      </c>
      <c r="G7320" s="430">
        <v>101431</v>
      </c>
      <c r="H7320" s="431" t="s">
        <v>4626</v>
      </c>
      <c r="I7320" s="430" t="s">
        <v>4670</v>
      </c>
      <c r="K7320" s="432">
        <v>4542.1899999999996</v>
      </c>
    </row>
    <row r="7321" spans="6:11">
      <c r="F7321" s="429" t="s">
        <v>14609</v>
      </c>
      <c r="G7321" s="430">
        <v>88295</v>
      </c>
      <c r="H7321" s="431" t="s">
        <v>4627</v>
      </c>
      <c r="I7321" s="430" t="s">
        <v>123</v>
      </c>
      <c r="K7321" s="432">
        <v>20.77</v>
      </c>
    </row>
    <row r="7322" spans="6:11">
      <c r="F7322" s="429" t="s">
        <v>14609</v>
      </c>
      <c r="G7322" s="430">
        <v>101432</v>
      </c>
      <c r="H7322" s="431" t="s">
        <v>4888</v>
      </c>
      <c r="I7322" s="430" t="s">
        <v>4670</v>
      </c>
      <c r="K7322" s="432">
        <v>3682.87</v>
      </c>
    </row>
    <row r="7323" spans="6:11">
      <c r="F7323" s="429" t="s">
        <v>14609</v>
      </c>
      <c r="G7323" s="430">
        <v>88296</v>
      </c>
      <c r="H7323" s="431" t="s">
        <v>4628</v>
      </c>
      <c r="I7323" s="430" t="s">
        <v>123</v>
      </c>
      <c r="K7323" s="432">
        <v>29.9</v>
      </c>
    </row>
    <row r="7324" spans="6:11">
      <c r="F7324" s="429" t="s">
        <v>14609</v>
      </c>
      <c r="G7324" s="430">
        <v>101433</v>
      </c>
      <c r="H7324" s="431" t="s">
        <v>4628</v>
      </c>
      <c r="I7324" s="430" t="s">
        <v>4670</v>
      </c>
      <c r="K7324" s="432">
        <v>5270.54</v>
      </c>
    </row>
    <row r="7325" spans="6:11">
      <c r="F7325" s="429" t="s">
        <v>14609</v>
      </c>
      <c r="G7325" s="430">
        <v>101434</v>
      </c>
      <c r="H7325" s="431" t="s">
        <v>4889</v>
      </c>
      <c r="I7325" s="430" t="s">
        <v>4670</v>
      </c>
      <c r="K7325" s="432">
        <v>3951.71</v>
      </c>
    </row>
    <row r="7326" spans="6:11">
      <c r="F7326" s="429" t="s">
        <v>14609</v>
      </c>
      <c r="G7326" s="430">
        <v>88298</v>
      </c>
      <c r="H7326" s="431" t="s">
        <v>4630</v>
      </c>
      <c r="I7326" s="430" t="s">
        <v>123</v>
      </c>
      <c r="K7326" s="432">
        <v>16.39</v>
      </c>
    </row>
    <row r="7327" spans="6:11">
      <c r="F7327" s="429" t="s">
        <v>14609</v>
      </c>
      <c r="G7327" s="430">
        <v>101436</v>
      </c>
      <c r="H7327" s="431" t="s">
        <v>4630</v>
      </c>
      <c r="I7327" s="430" t="s">
        <v>4670</v>
      </c>
      <c r="K7327" s="432">
        <v>2922.09</v>
      </c>
    </row>
    <row r="7328" spans="6:11">
      <c r="F7328" s="429" t="s">
        <v>14609</v>
      </c>
      <c r="G7328" s="430">
        <v>101437</v>
      </c>
      <c r="H7328" s="431" t="s">
        <v>4891</v>
      </c>
      <c r="I7328" s="430" t="s">
        <v>4670</v>
      </c>
      <c r="K7328" s="432">
        <v>5894</v>
      </c>
    </row>
    <row r="7329" spans="6:11">
      <c r="F7329" s="429" t="s">
        <v>14609</v>
      </c>
      <c r="G7329" s="430">
        <v>88299</v>
      </c>
      <c r="H7329" s="431" t="s">
        <v>4631</v>
      </c>
      <c r="I7329" s="430" t="s">
        <v>123</v>
      </c>
      <c r="K7329" s="432">
        <v>33.42</v>
      </c>
    </row>
    <row r="7330" spans="6:11">
      <c r="F7330" s="429" t="s">
        <v>14609</v>
      </c>
      <c r="G7330" s="430">
        <v>88300</v>
      </c>
      <c r="H7330" s="431" t="s">
        <v>4632</v>
      </c>
      <c r="I7330" s="430" t="s">
        <v>123</v>
      </c>
      <c r="K7330" s="432">
        <v>33.42</v>
      </c>
    </row>
    <row r="7331" spans="6:11">
      <c r="F7331" s="429" t="s">
        <v>14609</v>
      </c>
      <c r="G7331" s="430">
        <v>101438</v>
      </c>
      <c r="H7331" s="431" t="s">
        <v>4632</v>
      </c>
      <c r="I7331" s="430" t="s">
        <v>4670</v>
      </c>
      <c r="K7331" s="432">
        <v>5894</v>
      </c>
    </row>
    <row r="7332" spans="6:11">
      <c r="F7332" s="429" t="s">
        <v>14609</v>
      </c>
      <c r="G7332" s="430">
        <v>88297</v>
      </c>
      <c r="H7332" s="431" t="s">
        <v>4629</v>
      </c>
      <c r="I7332" s="430" t="s">
        <v>123</v>
      </c>
      <c r="K7332" s="432">
        <v>24.19</v>
      </c>
    </row>
    <row r="7333" spans="6:11">
      <c r="F7333" s="429" t="s">
        <v>14609</v>
      </c>
      <c r="G7333" s="430">
        <v>101435</v>
      </c>
      <c r="H7333" s="431" t="s">
        <v>4890</v>
      </c>
      <c r="I7333" s="430" t="s">
        <v>4670</v>
      </c>
      <c r="K7333" s="432">
        <v>4280.6099999999997</v>
      </c>
    </row>
    <row r="7334" spans="6:11">
      <c r="F7334" s="429" t="s">
        <v>14609</v>
      </c>
      <c r="G7334" s="430">
        <v>101440</v>
      </c>
      <c r="H7334" s="431" t="s">
        <v>4892</v>
      </c>
      <c r="I7334" s="430" t="s">
        <v>4670</v>
      </c>
      <c r="K7334" s="432">
        <v>4159.45</v>
      </c>
    </row>
    <row r="7335" spans="6:11">
      <c r="F7335" s="429" t="s">
        <v>14609</v>
      </c>
      <c r="G7335" s="430">
        <v>88302</v>
      </c>
      <c r="H7335" s="431" t="s">
        <v>4634</v>
      </c>
      <c r="I7335" s="430" t="s">
        <v>123</v>
      </c>
      <c r="K7335" s="432">
        <v>23.47</v>
      </c>
    </row>
    <row r="7336" spans="6:11">
      <c r="F7336" s="429" t="s">
        <v>14609</v>
      </c>
      <c r="G7336" s="430">
        <v>88301</v>
      </c>
      <c r="H7336" s="431" t="s">
        <v>4633</v>
      </c>
      <c r="I7336" s="430" t="s">
        <v>123</v>
      </c>
      <c r="K7336" s="432">
        <v>23.47</v>
      </c>
    </row>
    <row r="7337" spans="6:11">
      <c r="F7337" s="429" t="s">
        <v>14609</v>
      </c>
      <c r="G7337" s="430">
        <v>101439</v>
      </c>
      <c r="H7337" s="431" t="s">
        <v>4633</v>
      </c>
      <c r="I7337" s="430" t="s">
        <v>4670</v>
      </c>
      <c r="K7337" s="432">
        <v>4159.45</v>
      </c>
    </row>
    <row r="7338" spans="6:11">
      <c r="F7338" s="429" t="s">
        <v>14609</v>
      </c>
      <c r="G7338" s="430">
        <v>88303</v>
      </c>
      <c r="H7338" s="431" t="s">
        <v>4635</v>
      </c>
      <c r="I7338" s="430" t="s">
        <v>123</v>
      </c>
      <c r="K7338" s="432">
        <v>24.63</v>
      </c>
    </row>
    <row r="7339" spans="6:11">
      <c r="F7339" s="429" t="s">
        <v>14609</v>
      </c>
      <c r="G7339" s="430">
        <v>101441</v>
      </c>
      <c r="H7339" s="431" t="s">
        <v>4635</v>
      </c>
      <c r="I7339" s="430" t="s">
        <v>4670</v>
      </c>
      <c r="K7339" s="432">
        <v>4360.2</v>
      </c>
    </row>
    <row r="7340" spans="6:11">
      <c r="F7340" s="429" t="s">
        <v>14609</v>
      </c>
      <c r="G7340" s="430">
        <v>88304</v>
      </c>
      <c r="H7340" s="431" t="s">
        <v>4636</v>
      </c>
      <c r="I7340" s="430" t="s">
        <v>123</v>
      </c>
      <c r="K7340" s="432">
        <v>33.42</v>
      </c>
    </row>
    <row r="7341" spans="6:11">
      <c r="F7341" s="429" t="s">
        <v>14609</v>
      </c>
      <c r="G7341" s="430">
        <v>101443</v>
      </c>
      <c r="H7341" s="431" t="s">
        <v>4636</v>
      </c>
      <c r="I7341" s="430" t="s">
        <v>4670</v>
      </c>
      <c r="K7341" s="432">
        <v>5894</v>
      </c>
    </row>
    <row r="7342" spans="6:11">
      <c r="F7342" s="429" t="s">
        <v>14609</v>
      </c>
      <c r="G7342" s="430">
        <v>88306</v>
      </c>
      <c r="H7342" s="431" t="s">
        <v>4637</v>
      </c>
      <c r="I7342" s="430" t="s">
        <v>123</v>
      </c>
      <c r="K7342" s="432">
        <v>22.3</v>
      </c>
    </row>
    <row r="7343" spans="6:11">
      <c r="F7343" s="429" t="s">
        <v>14609</v>
      </c>
      <c r="G7343" s="430">
        <v>88307</v>
      </c>
      <c r="H7343" s="431" t="s">
        <v>4638</v>
      </c>
      <c r="I7343" s="430" t="s">
        <v>123</v>
      </c>
      <c r="K7343" s="432">
        <v>22.73</v>
      </c>
    </row>
    <row r="7344" spans="6:11">
      <c r="F7344" s="429" t="s">
        <v>14609</v>
      </c>
      <c r="G7344" s="430">
        <v>88308</v>
      </c>
      <c r="H7344" s="431" t="s">
        <v>4639</v>
      </c>
      <c r="I7344" s="430" t="s">
        <v>123</v>
      </c>
      <c r="K7344" s="432">
        <v>24.49</v>
      </c>
    </row>
    <row r="7345" spans="6:11">
      <c r="F7345" s="429" t="s">
        <v>14609</v>
      </c>
      <c r="G7345" s="430">
        <v>101444</v>
      </c>
      <c r="H7345" s="431" t="s">
        <v>4639</v>
      </c>
      <c r="I7345" s="430" t="s">
        <v>4670</v>
      </c>
      <c r="K7345" s="432">
        <v>4349.32</v>
      </c>
    </row>
    <row r="7346" spans="6:11">
      <c r="F7346" s="429" t="s">
        <v>14609</v>
      </c>
      <c r="G7346" s="430">
        <v>88309</v>
      </c>
      <c r="H7346" s="431" t="s">
        <v>4640</v>
      </c>
      <c r="I7346" s="430" t="s">
        <v>123</v>
      </c>
      <c r="K7346" s="432">
        <v>24.62</v>
      </c>
    </row>
    <row r="7347" spans="6:11">
      <c r="F7347" s="429" t="s">
        <v>14609</v>
      </c>
      <c r="G7347" s="430">
        <v>101445</v>
      </c>
      <c r="H7347" s="431" t="s">
        <v>4640</v>
      </c>
      <c r="I7347" s="430" t="s">
        <v>4670</v>
      </c>
      <c r="K7347" s="432">
        <v>4365.3599999999997</v>
      </c>
    </row>
    <row r="7348" spans="6:11">
      <c r="F7348" s="429" t="s">
        <v>14609</v>
      </c>
      <c r="G7348" s="430">
        <v>88310</v>
      </c>
      <c r="H7348" s="431" t="s">
        <v>4641</v>
      </c>
      <c r="I7348" s="430" t="s">
        <v>123</v>
      </c>
      <c r="K7348" s="432">
        <v>26.3</v>
      </c>
    </row>
    <row r="7349" spans="6:11">
      <c r="F7349" s="429" t="s">
        <v>14609</v>
      </c>
      <c r="G7349" s="430">
        <v>101446</v>
      </c>
      <c r="H7349" s="431" t="s">
        <v>4641</v>
      </c>
      <c r="I7349" s="430" t="s">
        <v>4670</v>
      </c>
      <c r="K7349" s="432">
        <v>4690.09</v>
      </c>
    </row>
    <row r="7350" spans="6:11">
      <c r="F7350" s="429" t="s">
        <v>14609</v>
      </c>
      <c r="G7350" s="430">
        <v>88311</v>
      </c>
      <c r="H7350" s="431" t="s">
        <v>4642</v>
      </c>
      <c r="I7350" s="430" t="s">
        <v>123</v>
      </c>
      <c r="K7350" s="432">
        <v>25.75</v>
      </c>
    </row>
    <row r="7351" spans="6:11">
      <c r="F7351" s="429" t="s">
        <v>14609</v>
      </c>
      <c r="G7351" s="430">
        <v>101447</v>
      </c>
      <c r="H7351" s="431" t="s">
        <v>4642</v>
      </c>
      <c r="I7351" s="430" t="s">
        <v>4670</v>
      </c>
      <c r="K7351" s="432">
        <v>4593.34</v>
      </c>
    </row>
    <row r="7352" spans="6:11">
      <c r="F7352" s="429" t="s">
        <v>14609</v>
      </c>
      <c r="G7352" s="430">
        <v>88312</v>
      </c>
      <c r="H7352" s="431" t="s">
        <v>4643</v>
      </c>
      <c r="I7352" s="430" t="s">
        <v>123</v>
      </c>
      <c r="K7352" s="432">
        <v>26.3</v>
      </c>
    </row>
    <row r="7353" spans="6:11">
      <c r="F7353" s="429" t="s">
        <v>14609</v>
      </c>
      <c r="G7353" s="430">
        <v>101448</v>
      </c>
      <c r="H7353" s="431" t="s">
        <v>4643</v>
      </c>
      <c r="I7353" s="430" t="s">
        <v>4670</v>
      </c>
      <c r="K7353" s="432">
        <v>4690.09</v>
      </c>
    </row>
    <row r="7354" spans="6:11">
      <c r="F7354" s="429" t="s">
        <v>14609</v>
      </c>
      <c r="G7354" s="430">
        <v>101449</v>
      </c>
      <c r="H7354" s="431" t="s">
        <v>4893</v>
      </c>
      <c r="I7354" s="430" t="s">
        <v>4670</v>
      </c>
      <c r="K7354" s="432">
        <v>2915.76</v>
      </c>
    </row>
    <row r="7355" spans="6:11">
      <c r="F7355" s="429" t="s">
        <v>14609</v>
      </c>
      <c r="G7355" s="430">
        <v>88313</v>
      </c>
      <c r="H7355" s="431" t="s">
        <v>4644</v>
      </c>
      <c r="I7355" s="430" t="s">
        <v>123</v>
      </c>
      <c r="K7355" s="432">
        <v>16.39</v>
      </c>
    </row>
    <row r="7356" spans="6:11">
      <c r="F7356" s="429" t="s">
        <v>14609</v>
      </c>
      <c r="G7356" s="430">
        <v>88314</v>
      </c>
      <c r="H7356" s="431" t="s">
        <v>4645</v>
      </c>
      <c r="I7356" s="430" t="s">
        <v>123</v>
      </c>
      <c r="K7356" s="432">
        <v>23.12</v>
      </c>
    </row>
    <row r="7357" spans="6:11">
      <c r="F7357" s="429" t="s">
        <v>14609</v>
      </c>
      <c r="G7357" s="430">
        <v>88315</v>
      </c>
      <c r="H7357" s="431" t="s">
        <v>4646</v>
      </c>
      <c r="I7357" s="430" t="s">
        <v>123</v>
      </c>
      <c r="K7357" s="432">
        <v>24.43</v>
      </c>
    </row>
    <row r="7358" spans="6:11">
      <c r="F7358" s="429" t="s">
        <v>14609</v>
      </c>
      <c r="G7358" s="430">
        <v>101451</v>
      </c>
      <c r="H7358" s="431" t="s">
        <v>4646</v>
      </c>
      <c r="I7358" s="430" t="s">
        <v>4670</v>
      </c>
      <c r="K7358" s="432">
        <v>4341.28</v>
      </c>
    </row>
    <row r="7359" spans="6:11">
      <c r="F7359" s="429" t="s">
        <v>14609</v>
      </c>
      <c r="G7359" s="430">
        <v>88316</v>
      </c>
      <c r="H7359" s="431" t="s">
        <v>4647</v>
      </c>
      <c r="I7359" s="430" t="s">
        <v>123</v>
      </c>
      <c r="K7359" s="432">
        <v>19.61</v>
      </c>
    </row>
    <row r="7360" spans="6:11">
      <c r="F7360" s="429" t="s">
        <v>14609</v>
      </c>
      <c r="G7360" s="430">
        <v>101452</v>
      </c>
      <c r="H7360" s="431" t="s">
        <v>4894</v>
      </c>
      <c r="I7360" s="430" t="s">
        <v>4670</v>
      </c>
      <c r="K7360" s="432">
        <v>3491.84</v>
      </c>
    </row>
    <row r="7361" spans="6:11">
      <c r="F7361" s="429" t="s">
        <v>14609</v>
      </c>
      <c r="G7361" s="430">
        <v>88318</v>
      </c>
      <c r="H7361" s="431" t="s">
        <v>4649</v>
      </c>
      <c r="I7361" s="430" t="s">
        <v>123</v>
      </c>
      <c r="K7361" s="432">
        <v>28.83</v>
      </c>
    </row>
    <row r="7362" spans="6:11">
      <c r="F7362" s="429" t="s">
        <v>14609</v>
      </c>
      <c r="G7362" s="430">
        <v>88317</v>
      </c>
      <c r="H7362" s="431" t="s">
        <v>4648</v>
      </c>
      <c r="I7362" s="430" t="s">
        <v>123</v>
      </c>
      <c r="K7362" s="432">
        <v>25.47</v>
      </c>
    </row>
    <row r="7363" spans="6:11">
      <c r="F7363" s="429" t="s">
        <v>14609</v>
      </c>
      <c r="G7363" s="430">
        <v>101453</v>
      </c>
      <c r="H7363" s="431" t="s">
        <v>4648</v>
      </c>
      <c r="I7363" s="430" t="s">
        <v>4670</v>
      </c>
      <c r="K7363" s="432">
        <v>4534.8999999999996</v>
      </c>
    </row>
    <row r="7364" spans="6:11">
      <c r="F7364" s="429" t="s">
        <v>14609</v>
      </c>
      <c r="G7364" s="430">
        <v>101454</v>
      </c>
      <c r="H7364" s="431" t="s">
        <v>4895</v>
      </c>
      <c r="I7364" s="430" t="s">
        <v>4670</v>
      </c>
      <c r="K7364" s="432">
        <v>5122.04</v>
      </c>
    </row>
    <row r="7365" spans="6:11">
      <c r="F7365" s="429" t="s">
        <v>14609</v>
      </c>
      <c r="G7365" s="430">
        <v>100533</v>
      </c>
      <c r="H7365" s="431" t="s">
        <v>4785</v>
      </c>
      <c r="I7365" s="430" t="s">
        <v>123</v>
      </c>
      <c r="K7365" s="432">
        <v>28.1</v>
      </c>
    </row>
    <row r="7366" spans="6:11">
      <c r="F7366" s="429" t="s">
        <v>14609</v>
      </c>
      <c r="G7366" s="430">
        <v>100534</v>
      </c>
      <c r="H7366" s="431" t="s">
        <v>4785</v>
      </c>
      <c r="I7366" s="430" t="s">
        <v>4670</v>
      </c>
      <c r="K7366" s="432">
        <v>4972.47</v>
      </c>
    </row>
    <row r="7367" spans="6:11">
      <c r="F7367" s="429" t="s">
        <v>14609</v>
      </c>
      <c r="G7367" s="430">
        <v>88323</v>
      </c>
      <c r="H7367" s="431" t="s">
        <v>4651</v>
      </c>
      <c r="I7367" s="430" t="s">
        <v>123</v>
      </c>
      <c r="K7367" s="432">
        <v>27.08</v>
      </c>
    </row>
    <row r="7368" spans="6:11">
      <c r="F7368" s="429" t="s">
        <v>14609</v>
      </c>
      <c r="G7368" s="430">
        <v>101458</v>
      </c>
      <c r="H7368" s="431" t="s">
        <v>4898</v>
      </c>
      <c r="I7368" s="430" t="s">
        <v>4670</v>
      </c>
      <c r="K7368" s="432">
        <v>4798.84</v>
      </c>
    </row>
    <row r="7369" spans="6:11">
      <c r="F7369" s="429" t="s">
        <v>14609</v>
      </c>
      <c r="G7369" s="430">
        <v>90781</v>
      </c>
      <c r="H7369" s="431" t="s">
        <v>4668</v>
      </c>
      <c r="I7369" s="430" t="s">
        <v>123</v>
      </c>
      <c r="K7369" s="432">
        <v>34.22</v>
      </c>
    </row>
    <row r="7370" spans="6:11">
      <c r="F7370" s="429" t="s">
        <v>14609</v>
      </c>
      <c r="G7370" s="430">
        <v>94296</v>
      </c>
      <c r="H7370" s="431" t="s">
        <v>4668</v>
      </c>
      <c r="I7370" s="430" t="s">
        <v>4670</v>
      </c>
      <c r="K7370" s="432">
        <v>6033.38</v>
      </c>
    </row>
    <row r="7371" spans="6:11">
      <c r="F7371" s="429" t="s">
        <v>14609</v>
      </c>
      <c r="G7371" s="430">
        <v>88324</v>
      </c>
      <c r="H7371" s="431" t="s">
        <v>4652</v>
      </c>
      <c r="I7371" s="430" t="s">
        <v>123</v>
      </c>
      <c r="K7371" s="432">
        <v>24.19</v>
      </c>
    </row>
    <row r="7372" spans="6:11">
      <c r="F7372" s="429" t="s">
        <v>14609</v>
      </c>
      <c r="G7372" s="430">
        <v>88321</v>
      </c>
      <c r="H7372" s="431" t="s">
        <v>4650</v>
      </c>
      <c r="I7372" s="430" t="s">
        <v>123</v>
      </c>
      <c r="K7372" s="432">
        <v>30.45</v>
      </c>
    </row>
    <row r="7373" spans="6:11">
      <c r="F7373" s="429" t="s">
        <v>14609</v>
      </c>
      <c r="G7373" s="430">
        <v>101456</v>
      </c>
      <c r="H7373" s="431" t="s">
        <v>4896</v>
      </c>
      <c r="I7373" s="430" t="s">
        <v>4670</v>
      </c>
      <c r="K7373" s="432">
        <v>5378.8</v>
      </c>
    </row>
    <row r="7374" spans="6:11">
      <c r="F7374" s="429" t="s">
        <v>14609</v>
      </c>
      <c r="G7374" s="430">
        <v>100309</v>
      </c>
      <c r="H7374" s="431" t="s">
        <v>4783</v>
      </c>
      <c r="I7374" s="430" t="s">
        <v>123</v>
      </c>
      <c r="K7374" s="432">
        <v>30.79</v>
      </c>
    </row>
    <row r="7375" spans="6:11">
      <c r="F7375" s="429" t="s">
        <v>14609</v>
      </c>
      <c r="G7375" s="430">
        <v>100321</v>
      </c>
      <c r="H7375" s="431" t="s">
        <v>4783</v>
      </c>
      <c r="I7375" s="430" t="s">
        <v>4670</v>
      </c>
      <c r="K7375" s="432">
        <v>5426.09</v>
      </c>
    </row>
    <row r="7376" spans="6:11">
      <c r="F7376" s="429" t="s">
        <v>14609</v>
      </c>
      <c r="G7376" s="430">
        <v>88322</v>
      </c>
      <c r="H7376" s="431" t="s">
        <v>4897</v>
      </c>
      <c r="I7376" s="430" t="s">
        <v>123</v>
      </c>
      <c r="K7376" s="432">
        <v>55.91</v>
      </c>
    </row>
    <row r="7377" spans="6:11">
      <c r="F7377" s="429" t="s">
        <v>14609</v>
      </c>
      <c r="G7377" s="430">
        <v>101457</v>
      </c>
      <c r="H7377" s="431" t="s">
        <v>4897</v>
      </c>
      <c r="I7377" s="430" t="s">
        <v>4670</v>
      </c>
      <c r="K7377" s="432">
        <v>9811.01</v>
      </c>
    </row>
    <row r="7378" spans="6:11">
      <c r="F7378" s="429" t="s">
        <v>14609</v>
      </c>
      <c r="G7378" s="430">
        <v>88325</v>
      </c>
      <c r="H7378" s="431" t="s">
        <v>4653</v>
      </c>
      <c r="I7378" s="430" t="s">
        <v>123</v>
      </c>
      <c r="K7378" s="432">
        <v>20.420000000000002</v>
      </c>
    </row>
    <row r="7379" spans="6:11">
      <c r="F7379" s="429" t="s">
        <v>14609</v>
      </c>
      <c r="G7379" s="430">
        <v>101459</v>
      </c>
      <c r="H7379" s="431" t="s">
        <v>4653</v>
      </c>
      <c r="I7379" s="430" t="s">
        <v>4670</v>
      </c>
      <c r="K7379" s="432">
        <v>3640.65</v>
      </c>
    </row>
    <row r="7380" spans="6:11">
      <c r="F7380" s="429" t="s">
        <v>14609</v>
      </c>
      <c r="G7380" s="430">
        <v>100289</v>
      </c>
      <c r="H7380" s="431" t="s">
        <v>4773</v>
      </c>
      <c r="I7380" s="430" t="s">
        <v>123</v>
      </c>
      <c r="K7380" s="432">
        <v>19.79</v>
      </c>
    </row>
    <row r="7381" spans="6:11">
      <c r="F7381" s="429" t="s">
        <v>14609</v>
      </c>
      <c r="G7381" s="430">
        <v>101460</v>
      </c>
      <c r="H7381" s="431" t="s">
        <v>4773</v>
      </c>
      <c r="I7381" s="430" t="s">
        <v>4670</v>
      </c>
      <c r="K7381" s="432">
        <v>3534.94</v>
      </c>
    </row>
    <row r="7382" spans="6:11">
      <c r="F7382" s="429" t="s">
        <v>14609</v>
      </c>
      <c r="G7382" s="430">
        <v>105011</v>
      </c>
      <c r="H7382" s="431" t="s">
        <v>7504</v>
      </c>
      <c r="I7382" s="430" t="s">
        <v>146</v>
      </c>
      <c r="K7382" s="432">
        <v>0.49</v>
      </c>
    </row>
    <row r="7383" spans="6:11">
      <c r="F7383" s="429" t="s">
        <v>14609</v>
      </c>
      <c r="G7383" s="430">
        <v>99061</v>
      </c>
      <c r="H7383" s="431" t="s">
        <v>7500</v>
      </c>
      <c r="I7383" s="430" t="s">
        <v>160</v>
      </c>
      <c r="K7383" s="432">
        <v>110.98</v>
      </c>
    </row>
    <row r="7384" spans="6:11">
      <c r="F7384" s="429" t="s">
        <v>14609</v>
      </c>
      <c r="G7384" s="430">
        <v>99060</v>
      </c>
      <c r="H7384" s="431" t="s">
        <v>7499</v>
      </c>
      <c r="I7384" s="430" t="s">
        <v>160</v>
      </c>
      <c r="K7384" s="432">
        <v>176.38</v>
      </c>
    </row>
    <row r="7385" spans="6:11">
      <c r="F7385" s="429" t="s">
        <v>14609</v>
      </c>
      <c r="G7385" s="430">
        <v>105008</v>
      </c>
      <c r="H7385" s="431" t="s">
        <v>14554</v>
      </c>
      <c r="I7385" s="430" t="s">
        <v>160</v>
      </c>
      <c r="K7385" s="432">
        <v>0</v>
      </c>
    </row>
    <row r="7386" spans="6:11">
      <c r="F7386" s="429" t="s">
        <v>14609</v>
      </c>
      <c r="G7386" s="430">
        <v>105009</v>
      </c>
      <c r="H7386" s="431" t="s">
        <v>14555</v>
      </c>
      <c r="I7386" s="430" t="s">
        <v>146</v>
      </c>
      <c r="K7386" s="432">
        <v>74.78</v>
      </c>
    </row>
    <row r="7387" spans="6:11">
      <c r="F7387" s="429" t="s">
        <v>14609</v>
      </c>
      <c r="G7387" s="430">
        <v>99059</v>
      </c>
      <c r="H7387" s="431" t="s">
        <v>14556</v>
      </c>
      <c r="I7387" s="430" t="s">
        <v>146</v>
      </c>
      <c r="K7387" s="432">
        <v>61.76</v>
      </c>
    </row>
    <row r="7388" spans="6:11">
      <c r="F7388" s="429" t="s">
        <v>14609</v>
      </c>
      <c r="G7388" s="430">
        <v>105137</v>
      </c>
      <c r="H7388" s="431" t="s">
        <v>14557</v>
      </c>
      <c r="I7388" s="430" t="s">
        <v>146</v>
      </c>
      <c r="K7388" s="432">
        <v>0</v>
      </c>
    </row>
    <row r="7389" spans="6:11">
      <c r="F7389" s="429" t="s">
        <v>14609</v>
      </c>
      <c r="G7389" s="430">
        <v>105136</v>
      </c>
      <c r="H7389" s="431" t="s">
        <v>14558</v>
      </c>
      <c r="I7389" s="430" t="s">
        <v>160</v>
      </c>
      <c r="K7389" s="432">
        <v>0</v>
      </c>
    </row>
    <row r="7390" spans="6:11">
      <c r="F7390" s="429" t="s">
        <v>14609</v>
      </c>
      <c r="G7390" s="430">
        <v>105007</v>
      </c>
      <c r="H7390" s="431" t="s">
        <v>7503</v>
      </c>
      <c r="I7390" s="430" t="s">
        <v>160</v>
      </c>
      <c r="K7390" s="432">
        <v>35.11</v>
      </c>
    </row>
    <row r="7391" spans="6:11">
      <c r="F7391" s="429" t="s">
        <v>14609</v>
      </c>
      <c r="G7391" s="430">
        <v>99063</v>
      </c>
      <c r="H7391" s="431" t="s">
        <v>7502</v>
      </c>
      <c r="I7391" s="430" t="s">
        <v>146</v>
      </c>
      <c r="K7391" s="432">
        <v>8.42</v>
      </c>
    </row>
    <row r="7392" spans="6:11">
      <c r="F7392" s="429" t="s">
        <v>14609</v>
      </c>
      <c r="G7392" s="430">
        <v>105010</v>
      </c>
      <c r="H7392" s="431" t="s">
        <v>14559</v>
      </c>
      <c r="I7392" s="430" t="s">
        <v>160</v>
      </c>
      <c r="K7392" s="432">
        <v>0</v>
      </c>
    </row>
    <row r="7393" spans="6:11">
      <c r="F7393" s="429" t="s">
        <v>14609</v>
      </c>
      <c r="G7393" s="430">
        <v>99062</v>
      </c>
      <c r="H7393" s="431" t="s">
        <v>7501</v>
      </c>
      <c r="I7393" s="430" t="s">
        <v>160</v>
      </c>
      <c r="K7393" s="432">
        <v>1.93</v>
      </c>
    </row>
    <row r="7394" spans="6:11">
      <c r="F7394" s="429" t="s">
        <v>14609</v>
      </c>
      <c r="G7394" s="430">
        <v>100857</v>
      </c>
      <c r="H7394" s="431" t="s">
        <v>6917</v>
      </c>
      <c r="I7394" s="430" t="s">
        <v>160</v>
      </c>
      <c r="K7394" s="432">
        <v>530.41</v>
      </c>
    </row>
    <row r="7395" spans="6:11">
      <c r="F7395" s="429" t="s">
        <v>14609</v>
      </c>
      <c r="G7395" s="430">
        <v>86905</v>
      </c>
      <c r="H7395" s="431" t="s">
        <v>3297</v>
      </c>
      <c r="I7395" s="430" t="s">
        <v>160</v>
      </c>
      <c r="K7395" s="432">
        <v>407.95</v>
      </c>
    </row>
    <row r="7396" spans="6:11">
      <c r="F7396" s="429" t="s">
        <v>14609</v>
      </c>
      <c r="G7396" s="430">
        <v>86908</v>
      </c>
      <c r="H7396" s="431" t="s">
        <v>3298</v>
      </c>
      <c r="I7396" s="430" t="s">
        <v>160</v>
      </c>
      <c r="K7396" s="432">
        <v>489.42</v>
      </c>
    </row>
    <row r="7397" spans="6:11">
      <c r="F7397" s="429" t="s">
        <v>14609</v>
      </c>
      <c r="G7397" s="430">
        <v>100849</v>
      </c>
      <c r="H7397" s="431" t="s">
        <v>3331</v>
      </c>
      <c r="I7397" s="430" t="s">
        <v>160</v>
      </c>
      <c r="K7397" s="432">
        <v>47.61</v>
      </c>
    </row>
    <row r="7398" spans="6:11">
      <c r="F7398" s="429" t="s">
        <v>14609</v>
      </c>
      <c r="G7398" s="430">
        <v>100851</v>
      </c>
      <c r="H7398" s="431" t="s">
        <v>3332</v>
      </c>
      <c r="I7398" s="430" t="s">
        <v>160</v>
      </c>
      <c r="K7398" s="432">
        <v>96.12</v>
      </c>
    </row>
    <row r="7399" spans="6:11">
      <c r="F7399" s="429" t="s">
        <v>14609</v>
      </c>
      <c r="G7399" s="430">
        <v>100850</v>
      </c>
      <c r="H7399" s="431" t="s">
        <v>14561</v>
      </c>
      <c r="I7399" s="430" t="s">
        <v>160</v>
      </c>
      <c r="K7399" s="432">
        <v>0</v>
      </c>
    </row>
    <row r="7400" spans="6:11">
      <c r="F7400" s="429" t="s">
        <v>14609</v>
      </c>
      <c r="G7400" s="430">
        <v>86895</v>
      </c>
      <c r="H7400" s="431" t="s">
        <v>3290</v>
      </c>
      <c r="I7400" s="430" t="s">
        <v>160</v>
      </c>
      <c r="K7400" s="432">
        <v>374.54</v>
      </c>
    </row>
    <row r="7401" spans="6:11">
      <c r="F7401" s="429" t="s">
        <v>14609</v>
      </c>
      <c r="G7401" s="430">
        <v>86889</v>
      </c>
      <c r="H7401" s="431" t="s">
        <v>3287</v>
      </c>
      <c r="I7401" s="430" t="s">
        <v>160</v>
      </c>
      <c r="K7401" s="432">
        <v>802.48</v>
      </c>
    </row>
    <row r="7402" spans="6:11">
      <c r="F7402" s="429" t="s">
        <v>14609</v>
      </c>
      <c r="G7402" s="430">
        <v>86899</v>
      </c>
      <c r="H7402" s="431" t="s">
        <v>3291</v>
      </c>
      <c r="I7402" s="430" t="s">
        <v>160</v>
      </c>
      <c r="K7402" s="432">
        <v>307.41000000000003</v>
      </c>
    </row>
    <row r="7403" spans="6:11">
      <c r="F7403" s="429" t="s">
        <v>14609</v>
      </c>
      <c r="G7403" s="430">
        <v>86893</v>
      </c>
      <c r="H7403" s="431" t="s">
        <v>3288</v>
      </c>
      <c r="I7403" s="430" t="s">
        <v>160</v>
      </c>
      <c r="K7403" s="432">
        <v>623.53</v>
      </c>
    </row>
    <row r="7404" spans="6:11">
      <c r="F7404" s="429" t="s">
        <v>14609</v>
      </c>
      <c r="G7404" s="430">
        <v>86934</v>
      </c>
      <c r="H7404" s="431" t="s">
        <v>3312</v>
      </c>
      <c r="I7404" s="430" t="s">
        <v>160</v>
      </c>
      <c r="K7404" s="432">
        <v>342.57</v>
      </c>
    </row>
    <row r="7405" spans="6:11">
      <c r="F7405" s="429" t="s">
        <v>14609</v>
      </c>
      <c r="G7405" s="430">
        <v>86933</v>
      </c>
      <c r="H7405" s="431" t="s">
        <v>3311</v>
      </c>
      <c r="I7405" s="430" t="s">
        <v>160</v>
      </c>
      <c r="K7405" s="432">
        <v>352.42</v>
      </c>
    </row>
    <row r="7406" spans="6:11">
      <c r="F7406" s="429" t="s">
        <v>14609</v>
      </c>
      <c r="G7406" s="430">
        <v>86894</v>
      </c>
      <c r="H7406" s="431" t="s">
        <v>3289</v>
      </c>
      <c r="I7406" s="430" t="s">
        <v>160</v>
      </c>
      <c r="K7406" s="432">
        <v>217.33</v>
      </c>
    </row>
    <row r="7407" spans="6:11">
      <c r="F7407" s="429" t="s">
        <v>14611</v>
      </c>
      <c r="G7407" s="430">
        <v>93441</v>
      </c>
      <c r="H7407" s="431" t="s">
        <v>14562</v>
      </c>
      <c r="I7407" s="430" t="s">
        <v>160</v>
      </c>
      <c r="K7407" s="432">
        <v>1235.3699999999999</v>
      </c>
    </row>
    <row r="7408" spans="6:11">
      <c r="F7408" s="429" t="s">
        <v>14611</v>
      </c>
      <c r="G7408" s="430">
        <v>93396</v>
      </c>
      <c r="H7408" s="431" t="s">
        <v>14563</v>
      </c>
      <c r="I7408" s="430" t="s">
        <v>160</v>
      </c>
      <c r="K7408" s="432">
        <v>680.63</v>
      </c>
    </row>
    <row r="7409" spans="6:11">
      <c r="F7409" s="429" t="s">
        <v>14611</v>
      </c>
      <c r="G7409" s="430">
        <v>93442</v>
      </c>
      <c r="H7409" s="431" t="s">
        <v>14564</v>
      </c>
      <c r="I7409" s="430" t="s">
        <v>160</v>
      </c>
      <c r="K7409" s="432">
        <v>1275.76</v>
      </c>
    </row>
    <row r="7410" spans="6:11">
      <c r="F7410" s="429" t="s">
        <v>14611</v>
      </c>
      <c r="G7410" s="430">
        <v>86947</v>
      </c>
      <c r="H7410" s="431" t="s">
        <v>3322</v>
      </c>
      <c r="I7410" s="430" t="s">
        <v>160</v>
      </c>
      <c r="K7410" s="432">
        <v>1212.1099999999999</v>
      </c>
    </row>
    <row r="7411" spans="6:11">
      <c r="F7411" s="429" t="s">
        <v>14611</v>
      </c>
      <c r="G7411" s="430">
        <v>100875</v>
      </c>
      <c r="H7411" s="431" t="s">
        <v>3343</v>
      </c>
      <c r="I7411" s="430" t="s">
        <v>160</v>
      </c>
      <c r="K7411" s="432">
        <v>1030.6600000000001</v>
      </c>
    </row>
    <row r="7412" spans="6:11">
      <c r="F7412" s="429" t="s">
        <v>14611</v>
      </c>
      <c r="G7412" s="430">
        <v>100863</v>
      </c>
      <c r="H7412" s="431" t="s">
        <v>3338</v>
      </c>
      <c r="I7412" s="430" t="s">
        <v>160</v>
      </c>
      <c r="K7412" s="432">
        <v>570.69000000000005</v>
      </c>
    </row>
    <row r="7413" spans="6:11">
      <c r="F7413" s="429" t="s">
        <v>14611</v>
      </c>
      <c r="G7413" s="430">
        <v>100864</v>
      </c>
      <c r="H7413" s="431" t="s">
        <v>3339</v>
      </c>
      <c r="I7413" s="430" t="s">
        <v>160</v>
      </c>
      <c r="K7413" s="432">
        <v>627.15</v>
      </c>
    </row>
    <row r="7414" spans="6:11">
      <c r="F7414" s="429" t="s">
        <v>14611</v>
      </c>
      <c r="G7414" s="430">
        <v>100865</v>
      </c>
      <c r="H7414" s="431" t="s">
        <v>3340</v>
      </c>
      <c r="I7414" s="430" t="s">
        <v>160</v>
      </c>
      <c r="K7414" s="432">
        <v>558.49</v>
      </c>
    </row>
    <row r="7415" spans="6:11">
      <c r="F7415" s="429" t="s">
        <v>14611</v>
      </c>
      <c r="G7415" s="430">
        <v>100866</v>
      </c>
      <c r="H7415" s="431" t="s">
        <v>3341</v>
      </c>
      <c r="I7415" s="430" t="s">
        <v>160</v>
      </c>
      <c r="K7415" s="432">
        <v>293.87</v>
      </c>
    </row>
    <row r="7416" spans="6:11">
      <c r="F7416" s="429" t="s">
        <v>14611</v>
      </c>
      <c r="G7416" s="430">
        <v>100867</v>
      </c>
      <c r="H7416" s="431" t="s">
        <v>14565</v>
      </c>
      <c r="I7416" s="430" t="s">
        <v>160</v>
      </c>
      <c r="K7416" s="432">
        <v>312.49</v>
      </c>
    </row>
    <row r="7417" spans="6:11">
      <c r="F7417" s="429" t="s">
        <v>14611</v>
      </c>
      <c r="G7417" s="430">
        <v>100868</v>
      </c>
      <c r="H7417" s="431" t="s">
        <v>14566</v>
      </c>
      <c r="I7417" s="430" t="s">
        <v>160</v>
      </c>
      <c r="K7417" s="432">
        <v>324.88</v>
      </c>
    </row>
    <row r="7418" spans="6:11">
      <c r="F7418" s="429" t="s">
        <v>14611</v>
      </c>
      <c r="G7418" s="430">
        <v>100869</v>
      </c>
      <c r="H7418" s="431" t="s">
        <v>14567</v>
      </c>
      <c r="I7418" s="430" t="s">
        <v>160</v>
      </c>
      <c r="K7418" s="432">
        <v>334.38</v>
      </c>
    </row>
    <row r="7419" spans="6:11">
      <c r="F7419" s="429" t="s">
        <v>14611</v>
      </c>
      <c r="G7419" s="430">
        <v>100870</v>
      </c>
      <c r="H7419" s="431" t="s">
        <v>14568</v>
      </c>
      <c r="I7419" s="430" t="s">
        <v>160</v>
      </c>
      <c r="K7419" s="432">
        <v>298.79000000000002</v>
      </c>
    </row>
    <row r="7420" spans="6:11">
      <c r="F7420" s="429" t="s">
        <v>14611</v>
      </c>
      <c r="G7420" s="430">
        <v>100871</v>
      </c>
      <c r="H7420" s="431" t="s">
        <v>14569</v>
      </c>
      <c r="I7420" s="430" t="s">
        <v>160</v>
      </c>
      <c r="K7420" s="432">
        <v>324.20999999999998</v>
      </c>
    </row>
    <row r="7421" spans="6:11">
      <c r="F7421" s="429" t="s">
        <v>14611</v>
      </c>
      <c r="G7421" s="430">
        <v>100872</v>
      </c>
      <c r="H7421" s="431" t="s">
        <v>14570</v>
      </c>
      <c r="I7421" s="430" t="s">
        <v>160</v>
      </c>
      <c r="K7421" s="432">
        <v>340.43</v>
      </c>
    </row>
    <row r="7422" spans="6:11">
      <c r="F7422" s="429" t="s">
        <v>14611</v>
      </c>
      <c r="G7422" s="430">
        <v>100873</v>
      </c>
      <c r="H7422" s="431" t="s">
        <v>14571</v>
      </c>
      <c r="I7422" s="430" t="s">
        <v>160</v>
      </c>
      <c r="K7422" s="432">
        <v>350.56</v>
      </c>
    </row>
    <row r="7423" spans="6:11">
      <c r="F7423" s="429" t="s">
        <v>14611</v>
      </c>
      <c r="G7423" s="430">
        <v>100860</v>
      </c>
      <c r="H7423" s="431" t="s">
        <v>6920</v>
      </c>
      <c r="I7423" s="430" t="s">
        <v>160</v>
      </c>
      <c r="K7423" s="432">
        <v>108.49</v>
      </c>
    </row>
    <row r="7424" spans="6:11">
      <c r="F7424" s="429" t="s">
        <v>14611</v>
      </c>
      <c r="G7424" s="430">
        <v>86936</v>
      </c>
      <c r="H7424" s="431" t="s">
        <v>3314</v>
      </c>
      <c r="I7424" s="430" t="s">
        <v>160</v>
      </c>
      <c r="K7424" s="432">
        <v>511.18</v>
      </c>
    </row>
    <row r="7425" spans="6:11">
      <c r="F7425" s="429" t="s">
        <v>14611</v>
      </c>
      <c r="G7425" s="430">
        <v>86935</v>
      </c>
      <c r="H7425" s="431" t="s">
        <v>3313</v>
      </c>
      <c r="I7425" s="430" t="s">
        <v>160</v>
      </c>
      <c r="K7425" s="432">
        <v>334.58</v>
      </c>
    </row>
    <row r="7426" spans="6:11">
      <c r="F7426" s="429" t="s">
        <v>14611</v>
      </c>
      <c r="G7426" s="430">
        <v>86901</v>
      </c>
      <c r="H7426" s="431" t="s">
        <v>3293</v>
      </c>
      <c r="I7426" s="430" t="s">
        <v>160</v>
      </c>
      <c r="K7426" s="432">
        <v>147.13</v>
      </c>
    </row>
    <row r="7427" spans="6:11">
      <c r="F7427" s="429" t="s">
        <v>14611</v>
      </c>
      <c r="G7427" s="430">
        <v>86938</v>
      </c>
      <c r="H7427" s="431" t="s">
        <v>3316</v>
      </c>
      <c r="I7427" s="430" t="s">
        <v>160</v>
      </c>
      <c r="K7427" s="432">
        <v>397.21</v>
      </c>
    </row>
    <row r="7428" spans="6:11">
      <c r="F7428" s="429" t="s">
        <v>14611</v>
      </c>
      <c r="G7428" s="430">
        <v>86937</v>
      </c>
      <c r="H7428" s="431" t="s">
        <v>3315</v>
      </c>
      <c r="I7428" s="430" t="s">
        <v>160</v>
      </c>
      <c r="K7428" s="432">
        <v>220.61</v>
      </c>
    </row>
    <row r="7429" spans="6:11">
      <c r="F7429" s="429" t="s">
        <v>14611</v>
      </c>
      <c r="G7429" s="430">
        <v>86900</v>
      </c>
      <c r="H7429" s="431" t="s">
        <v>3292</v>
      </c>
      <c r="I7429" s="430" t="s">
        <v>160</v>
      </c>
      <c r="K7429" s="432">
        <v>256.25</v>
      </c>
    </row>
    <row r="7430" spans="6:11">
      <c r="F7430" s="429" t="s">
        <v>14611</v>
      </c>
      <c r="G7430" s="430">
        <v>100852</v>
      </c>
      <c r="H7430" s="431" t="s">
        <v>3333</v>
      </c>
      <c r="I7430" s="430" t="s">
        <v>160</v>
      </c>
      <c r="K7430" s="432">
        <v>280.89</v>
      </c>
    </row>
    <row r="7431" spans="6:11">
      <c r="F7431" s="429" t="s">
        <v>14611</v>
      </c>
      <c r="G7431" s="430">
        <v>86886</v>
      </c>
      <c r="H7431" s="431" t="s">
        <v>14572</v>
      </c>
      <c r="I7431" s="430" t="s">
        <v>160</v>
      </c>
      <c r="K7431" s="432">
        <v>45.87</v>
      </c>
    </row>
    <row r="7432" spans="6:11">
      <c r="F7432" s="429" t="s">
        <v>14611</v>
      </c>
      <c r="G7432" s="430">
        <v>86887</v>
      </c>
      <c r="H7432" s="431" t="s">
        <v>14573</v>
      </c>
      <c r="I7432" s="430" t="s">
        <v>160</v>
      </c>
      <c r="K7432" s="432">
        <v>49.77</v>
      </c>
    </row>
    <row r="7433" spans="6:11">
      <c r="F7433" s="429" t="s">
        <v>14611</v>
      </c>
      <c r="G7433" s="430">
        <v>86884</v>
      </c>
      <c r="H7433" s="431" t="s">
        <v>6905</v>
      </c>
      <c r="I7433" s="430" t="s">
        <v>160</v>
      </c>
      <c r="K7433" s="432">
        <v>10.06</v>
      </c>
    </row>
    <row r="7434" spans="6:11">
      <c r="F7434" s="429" t="s">
        <v>14611</v>
      </c>
      <c r="G7434" s="430">
        <v>86885</v>
      </c>
      <c r="H7434" s="431" t="s">
        <v>6906</v>
      </c>
      <c r="I7434" s="430" t="s">
        <v>160</v>
      </c>
      <c r="K7434" s="432">
        <v>11.48</v>
      </c>
    </row>
    <row r="7435" spans="6:11">
      <c r="F7435" s="429" t="s">
        <v>14611</v>
      </c>
      <c r="G7435" s="430">
        <v>95546</v>
      </c>
      <c r="H7435" s="431" t="s">
        <v>3328</v>
      </c>
      <c r="I7435" s="430" t="s">
        <v>160</v>
      </c>
      <c r="K7435" s="432">
        <v>122.95</v>
      </c>
    </row>
    <row r="7436" spans="6:11">
      <c r="F7436" s="429" t="s">
        <v>14611</v>
      </c>
      <c r="G7436" s="430">
        <v>86902</v>
      </c>
      <c r="H7436" s="431" t="s">
        <v>3294</v>
      </c>
      <c r="I7436" s="430" t="s">
        <v>160</v>
      </c>
      <c r="K7436" s="432">
        <v>311.20999999999998</v>
      </c>
    </row>
    <row r="7437" spans="6:11">
      <c r="F7437" s="429" t="s">
        <v>14611</v>
      </c>
      <c r="G7437" s="430">
        <v>86939</v>
      </c>
      <c r="H7437" s="431" t="s">
        <v>3317</v>
      </c>
      <c r="I7437" s="430" t="s">
        <v>160</v>
      </c>
      <c r="K7437" s="432">
        <v>417.31</v>
      </c>
    </row>
    <row r="7438" spans="6:11">
      <c r="F7438" s="429" t="s">
        <v>14611</v>
      </c>
      <c r="G7438" s="430">
        <v>86903</v>
      </c>
      <c r="H7438" s="431" t="s">
        <v>3295</v>
      </c>
      <c r="I7438" s="430" t="s">
        <v>160</v>
      </c>
      <c r="K7438" s="432">
        <v>351.52</v>
      </c>
    </row>
    <row r="7439" spans="6:11">
      <c r="F7439" s="429" t="s">
        <v>14611</v>
      </c>
      <c r="G7439" s="430">
        <v>86940</v>
      </c>
      <c r="H7439" s="431" t="s">
        <v>3318</v>
      </c>
      <c r="I7439" s="430" t="s">
        <v>160</v>
      </c>
      <c r="K7439" s="432">
        <v>1109.0899999999999</v>
      </c>
    </row>
    <row r="7440" spans="6:11">
      <c r="F7440" s="429" t="s">
        <v>14611</v>
      </c>
      <c r="G7440" s="430">
        <v>86941</v>
      </c>
      <c r="H7440" s="431" t="s">
        <v>3319</v>
      </c>
      <c r="I7440" s="430" t="s">
        <v>160</v>
      </c>
      <c r="K7440" s="432">
        <v>796.01</v>
      </c>
    </row>
    <row r="7441" spans="6:11">
      <c r="F7441" s="429" t="s">
        <v>14611</v>
      </c>
      <c r="G7441" s="430">
        <v>86904</v>
      </c>
      <c r="H7441" s="431" t="s">
        <v>3296</v>
      </c>
      <c r="I7441" s="430" t="s">
        <v>160</v>
      </c>
      <c r="K7441" s="432">
        <v>148.78</v>
      </c>
    </row>
    <row r="7442" spans="6:11">
      <c r="F7442" s="429" t="s">
        <v>14611</v>
      </c>
      <c r="G7442" s="430">
        <v>86943</v>
      </c>
      <c r="H7442" s="431" t="s">
        <v>3321</v>
      </c>
      <c r="I7442" s="430" t="s">
        <v>160</v>
      </c>
      <c r="K7442" s="432">
        <v>254.88</v>
      </c>
    </row>
    <row r="7443" spans="6:11">
      <c r="F7443" s="429" t="s">
        <v>14611</v>
      </c>
      <c r="G7443" s="430">
        <v>86942</v>
      </c>
      <c r="H7443" s="431" t="s">
        <v>3320</v>
      </c>
      <c r="I7443" s="430" t="s">
        <v>160</v>
      </c>
      <c r="K7443" s="432">
        <v>264.73</v>
      </c>
    </row>
    <row r="7444" spans="6:11">
      <c r="F7444" s="429" t="s">
        <v>14611</v>
      </c>
      <c r="G7444" s="430">
        <v>100856</v>
      </c>
      <c r="H7444" s="431" t="s">
        <v>6916</v>
      </c>
      <c r="I7444" s="430" t="s">
        <v>160</v>
      </c>
      <c r="K7444" s="432">
        <v>38.159999999999997</v>
      </c>
    </row>
    <row r="7445" spans="6:11">
      <c r="F7445" s="429" t="s">
        <v>14611</v>
      </c>
      <c r="G7445" s="430">
        <v>100858</v>
      </c>
      <c r="H7445" s="431" t="s">
        <v>6918</v>
      </c>
      <c r="I7445" s="430" t="s">
        <v>160</v>
      </c>
      <c r="K7445" s="432">
        <v>724.7</v>
      </c>
    </row>
    <row r="7446" spans="6:11">
      <c r="F7446" s="429" t="s">
        <v>14611</v>
      </c>
      <c r="G7446" s="430">
        <v>100859</v>
      </c>
      <c r="H7446" s="431" t="s">
        <v>6919</v>
      </c>
      <c r="I7446" s="430" t="s">
        <v>160</v>
      </c>
      <c r="K7446" s="432">
        <v>1059.22</v>
      </c>
    </row>
    <row r="7447" spans="6:11">
      <c r="F7447" s="429" t="s">
        <v>14611</v>
      </c>
      <c r="G7447" s="430">
        <v>95544</v>
      </c>
      <c r="H7447" s="431" t="s">
        <v>3326</v>
      </c>
      <c r="I7447" s="430" t="s">
        <v>160</v>
      </c>
      <c r="K7447" s="432">
        <v>35.14</v>
      </c>
    </row>
    <row r="7448" spans="6:11">
      <c r="F7448" s="429" t="s">
        <v>14611</v>
      </c>
      <c r="G7448" s="430">
        <v>95543</v>
      </c>
      <c r="H7448" s="431" t="s">
        <v>3325</v>
      </c>
      <c r="I7448" s="430" t="s">
        <v>160</v>
      </c>
      <c r="K7448" s="432">
        <v>49.52</v>
      </c>
    </row>
    <row r="7449" spans="6:11">
      <c r="F7449" s="429" t="s">
        <v>14611</v>
      </c>
      <c r="G7449" s="430">
        <v>95542</v>
      </c>
      <c r="H7449" s="431" t="s">
        <v>3324</v>
      </c>
      <c r="I7449" s="430" t="s">
        <v>160</v>
      </c>
      <c r="K7449" s="432">
        <v>29.09</v>
      </c>
    </row>
    <row r="7450" spans="6:11">
      <c r="F7450" s="429" t="s">
        <v>14611</v>
      </c>
      <c r="G7450" s="430">
        <v>100874</v>
      </c>
      <c r="H7450" s="431" t="s">
        <v>3342</v>
      </c>
      <c r="I7450" s="430" t="s">
        <v>160</v>
      </c>
      <c r="K7450" s="432">
        <v>293.87</v>
      </c>
    </row>
    <row r="7451" spans="6:11">
      <c r="F7451" s="429" t="s">
        <v>14611</v>
      </c>
      <c r="G7451" s="430">
        <v>95545</v>
      </c>
      <c r="H7451" s="431" t="s">
        <v>3327</v>
      </c>
      <c r="I7451" s="430" t="s">
        <v>160</v>
      </c>
      <c r="K7451" s="432">
        <v>34.5</v>
      </c>
    </row>
    <row r="7452" spans="6:11">
      <c r="F7452" s="429" t="s">
        <v>14611</v>
      </c>
      <c r="G7452" s="430">
        <v>95547</v>
      </c>
      <c r="H7452" s="431" t="s">
        <v>3329</v>
      </c>
      <c r="I7452" s="430" t="s">
        <v>160</v>
      </c>
      <c r="K7452" s="432">
        <v>92</v>
      </c>
    </row>
    <row r="7453" spans="6:11">
      <c r="F7453" s="429" t="s">
        <v>14611</v>
      </c>
      <c r="G7453" s="430">
        <v>86883</v>
      </c>
      <c r="H7453" s="431" t="s">
        <v>14574</v>
      </c>
      <c r="I7453" s="430" t="s">
        <v>160</v>
      </c>
      <c r="K7453" s="432">
        <v>11.58</v>
      </c>
    </row>
    <row r="7454" spans="6:11">
      <c r="F7454" s="429" t="s">
        <v>14611</v>
      </c>
      <c r="G7454" s="430">
        <v>86881</v>
      </c>
      <c r="H7454" s="431" t="s">
        <v>6904</v>
      </c>
      <c r="I7454" s="430" t="s">
        <v>160</v>
      </c>
      <c r="K7454" s="432">
        <v>188.18</v>
      </c>
    </row>
    <row r="7455" spans="6:11">
      <c r="F7455" s="429" t="s">
        <v>14611</v>
      </c>
      <c r="G7455" s="430">
        <v>86882</v>
      </c>
      <c r="H7455" s="431" t="s">
        <v>14575</v>
      </c>
      <c r="I7455" s="430" t="s">
        <v>160</v>
      </c>
      <c r="K7455" s="432">
        <v>21.43</v>
      </c>
    </row>
    <row r="7456" spans="6:11">
      <c r="F7456" s="429" t="s">
        <v>14611</v>
      </c>
      <c r="G7456" s="430">
        <v>100862</v>
      </c>
      <c r="H7456" s="431" t="s">
        <v>3337</v>
      </c>
      <c r="I7456" s="430" t="s">
        <v>160</v>
      </c>
      <c r="K7456" s="432">
        <v>36.89</v>
      </c>
    </row>
    <row r="7457" spans="6:11">
      <c r="F7457" s="429" t="s">
        <v>14612</v>
      </c>
      <c r="G7457" s="430">
        <v>100861</v>
      </c>
      <c r="H7457" s="431" t="s">
        <v>3336</v>
      </c>
      <c r="I7457" s="430" t="s">
        <v>160</v>
      </c>
      <c r="K7457" s="432">
        <v>33.479999999999997</v>
      </c>
    </row>
    <row r="7458" spans="6:11">
      <c r="F7458" s="429" t="s">
        <v>14612</v>
      </c>
      <c r="G7458" s="430">
        <v>86872</v>
      </c>
      <c r="H7458" s="431" t="s">
        <v>3283</v>
      </c>
      <c r="I7458" s="430" t="s">
        <v>160</v>
      </c>
      <c r="K7458" s="432">
        <v>739.28</v>
      </c>
    </row>
    <row r="7459" spans="6:11">
      <c r="F7459" s="429" t="s">
        <v>14612</v>
      </c>
      <c r="G7459" s="430">
        <v>86919</v>
      </c>
      <c r="H7459" s="431" t="s">
        <v>3299</v>
      </c>
      <c r="I7459" s="430" t="s">
        <v>160</v>
      </c>
      <c r="K7459" s="432">
        <v>911.8</v>
      </c>
    </row>
    <row r="7460" spans="6:11">
      <c r="F7460" s="429" t="s">
        <v>14612</v>
      </c>
      <c r="G7460" s="430">
        <v>86920</v>
      </c>
      <c r="H7460" s="431" t="s">
        <v>3300</v>
      </c>
      <c r="I7460" s="430" t="s">
        <v>160</v>
      </c>
      <c r="K7460" s="432">
        <v>814.94</v>
      </c>
    </row>
    <row r="7461" spans="6:11">
      <c r="F7461" s="429" t="s">
        <v>14612</v>
      </c>
      <c r="G7461" s="430">
        <v>86921</v>
      </c>
      <c r="H7461" s="431" t="s">
        <v>3301</v>
      </c>
      <c r="I7461" s="430" t="s">
        <v>160</v>
      </c>
      <c r="K7461" s="432">
        <v>781.75</v>
      </c>
    </row>
    <row r="7462" spans="6:11">
      <c r="F7462" s="429" t="s">
        <v>14612</v>
      </c>
      <c r="G7462" s="430">
        <v>86874</v>
      </c>
      <c r="H7462" s="431" t="s">
        <v>3284</v>
      </c>
      <c r="I7462" s="430" t="s">
        <v>160</v>
      </c>
      <c r="K7462" s="432">
        <v>520.14</v>
      </c>
    </row>
    <row r="7463" spans="6:11">
      <c r="F7463" s="429" t="s">
        <v>14612</v>
      </c>
      <c r="G7463" s="430">
        <v>86922</v>
      </c>
      <c r="H7463" s="431" t="s">
        <v>3302</v>
      </c>
      <c r="I7463" s="430" t="s">
        <v>160</v>
      </c>
      <c r="K7463" s="432">
        <v>869.26</v>
      </c>
    </row>
    <row r="7464" spans="6:11">
      <c r="F7464" s="429" t="s">
        <v>14612</v>
      </c>
      <c r="G7464" s="430">
        <v>86923</v>
      </c>
      <c r="H7464" s="431" t="s">
        <v>3303</v>
      </c>
      <c r="I7464" s="430" t="s">
        <v>160</v>
      </c>
      <c r="K7464" s="432">
        <v>605.65</v>
      </c>
    </row>
    <row r="7465" spans="6:11">
      <c r="F7465" s="429" t="s">
        <v>14612</v>
      </c>
      <c r="G7465" s="430">
        <v>86924</v>
      </c>
      <c r="H7465" s="431" t="s">
        <v>3304</v>
      </c>
      <c r="I7465" s="430" t="s">
        <v>160</v>
      </c>
      <c r="K7465" s="432">
        <v>572.46</v>
      </c>
    </row>
    <row r="7466" spans="6:11">
      <c r="F7466" s="429" t="s">
        <v>14612</v>
      </c>
      <c r="G7466" s="430">
        <v>86875</v>
      </c>
      <c r="H7466" s="431" t="s">
        <v>14576</v>
      </c>
      <c r="I7466" s="430" t="s">
        <v>160</v>
      </c>
      <c r="K7466" s="432">
        <v>376.3</v>
      </c>
    </row>
    <row r="7467" spans="6:11">
      <c r="F7467" s="429" t="s">
        <v>14612</v>
      </c>
      <c r="G7467" s="430">
        <v>86925</v>
      </c>
      <c r="H7467" s="431" t="s">
        <v>3305</v>
      </c>
      <c r="I7467" s="430" t="s">
        <v>160</v>
      </c>
      <c r="K7467" s="432">
        <v>451.96</v>
      </c>
    </row>
    <row r="7468" spans="6:11">
      <c r="F7468" s="429" t="s">
        <v>14612</v>
      </c>
      <c r="G7468" s="430">
        <v>86926</v>
      </c>
      <c r="H7468" s="431" t="s">
        <v>3306</v>
      </c>
      <c r="I7468" s="430" t="s">
        <v>160</v>
      </c>
      <c r="K7468" s="432">
        <v>418.77</v>
      </c>
    </row>
    <row r="7469" spans="6:11">
      <c r="F7469" s="429" t="s">
        <v>14612</v>
      </c>
      <c r="G7469" s="430">
        <v>86876</v>
      </c>
      <c r="H7469" s="431" t="s">
        <v>3285</v>
      </c>
      <c r="I7469" s="430" t="s">
        <v>160</v>
      </c>
      <c r="K7469" s="432">
        <v>219.87</v>
      </c>
    </row>
    <row r="7470" spans="6:11">
      <c r="F7470" s="429" t="s">
        <v>14612</v>
      </c>
      <c r="G7470" s="430">
        <v>86929</v>
      </c>
      <c r="H7470" s="431" t="s">
        <v>3309</v>
      </c>
      <c r="I7470" s="430" t="s">
        <v>160</v>
      </c>
      <c r="K7470" s="432">
        <v>295.52999999999997</v>
      </c>
    </row>
    <row r="7471" spans="6:11">
      <c r="F7471" s="429" t="s">
        <v>14612</v>
      </c>
      <c r="G7471" s="430">
        <v>86930</v>
      </c>
      <c r="H7471" s="431" t="s">
        <v>3310</v>
      </c>
      <c r="I7471" s="430" t="s">
        <v>160</v>
      </c>
      <c r="K7471" s="432">
        <v>262.33999999999997</v>
      </c>
    </row>
    <row r="7472" spans="6:11">
      <c r="F7472" s="429" t="s">
        <v>14612</v>
      </c>
      <c r="G7472" s="430">
        <v>86927</v>
      </c>
      <c r="H7472" s="431" t="s">
        <v>3307</v>
      </c>
      <c r="I7472" s="430" t="s">
        <v>160</v>
      </c>
      <c r="K7472" s="432">
        <v>305.38</v>
      </c>
    </row>
    <row r="7473" spans="6:11">
      <c r="F7473" s="429" t="s">
        <v>14612</v>
      </c>
      <c r="G7473" s="430">
        <v>86928</v>
      </c>
      <c r="H7473" s="431" t="s">
        <v>3308</v>
      </c>
      <c r="I7473" s="430" t="s">
        <v>160</v>
      </c>
      <c r="K7473" s="432">
        <v>272.19</v>
      </c>
    </row>
    <row r="7474" spans="6:11">
      <c r="F7474" s="429" t="s">
        <v>14612</v>
      </c>
      <c r="G7474" s="430">
        <v>86914</v>
      </c>
      <c r="H7474" s="431" t="s">
        <v>6912</v>
      </c>
      <c r="I7474" s="430" t="s">
        <v>160</v>
      </c>
      <c r="K7474" s="432">
        <v>99.04</v>
      </c>
    </row>
    <row r="7475" spans="6:11">
      <c r="F7475" s="429" t="s">
        <v>14612</v>
      </c>
      <c r="G7475" s="430">
        <v>86913</v>
      </c>
      <c r="H7475" s="431" t="s">
        <v>6911</v>
      </c>
      <c r="I7475" s="430" t="s">
        <v>160</v>
      </c>
      <c r="K7475" s="432">
        <v>55.04</v>
      </c>
    </row>
    <row r="7476" spans="6:11">
      <c r="F7476" s="429" t="s">
        <v>14612</v>
      </c>
      <c r="G7476" s="430">
        <v>100853</v>
      </c>
      <c r="H7476" s="431" t="s">
        <v>3334</v>
      </c>
      <c r="I7476" s="430" t="s">
        <v>160</v>
      </c>
      <c r="K7476" s="432">
        <v>346.5</v>
      </c>
    </row>
    <row r="7477" spans="6:11">
      <c r="F7477" s="429" t="s">
        <v>14612</v>
      </c>
      <c r="G7477" s="430">
        <v>100854</v>
      </c>
      <c r="H7477" s="431" t="s">
        <v>3335</v>
      </c>
      <c r="I7477" s="430" t="s">
        <v>160</v>
      </c>
      <c r="K7477" s="432">
        <v>1811.27</v>
      </c>
    </row>
    <row r="7478" spans="6:11">
      <c r="F7478" s="429" t="s">
        <v>14612</v>
      </c>
      <c r="G7478" s="430">
        <v>86915</v>
      </c>
      <c r="H7478" s="431" t="s">
        <v>6913</v>
      </c>
      <c r="I7478" s="430" t="s">
        <v>160</v>
      </c>
      <c r="K7478" s="432">
        <v>144.63999999999999</v>
      </c>
    </row>
    <row r="7479" spans="6:11">
      <c r="F7479" s="429" t="s">
        <v>14612</v>
      </c>
      <c r="G7479" s="430">
        <v>86906</v>
      </c>
      <c r="H7479" s="431" t="s">
        <v>6907</v>
      </c>
      <c r="I7479" s="430" t="s">
        <v>160</v>
      </c>
      <c r="K7479" s="432">
        <v>75.42</v>
      </c>
    </row>
    <row r="7480" spans="6:11">
      <c r="F7480" s="429" t="s">
        <v>14631</v>
      </c>
      <c r="G7480" s="430">
        <v>86911</v>
      </c>
      <c r="H7480" s="431" t="s">
        <v>6910</v>
      </c>
      <c r="I7480" s="430" t="s">
        <v>160</v>
      </c>
      <c r="K7480" s="432">
        <v>88.25</v>
      </c>
    </row>
    <row r="7481" spans="6:11">
      <c r="F7481" s="429" t="s">
        <v>14631</v>
      </c>
      <c r="G7481" s="430">
        <v>86909</v>
      </c>
      <c r="H7481" s="431" t="s">
        <v>6908</v>
      </c>
      <c r="I7481" s="430" t="s">
        <v>160</v>
      </c>
      <c r="K7481" s="432">
        <v>130.99</v>
      </c>
    </row>
    <row r="7482" spans="6:11">
      <c r="F7482" s="429" t="s">
        <v>14631</v>
      </c>
      <c r="G7482" s="430">
        <v>86910</v>
      </c>
      <c r="H7482" s="431" t="s">
        <v>6909</v>
      </c>
      <c r="I7482" s="430" t="s">
        <v>160</v>
      </c>
      <c r="K7482" s="432">
        <v>129.09</v>
      </c>
    </row>
    <row r="7483" spans="6:11">
      <c r="F7483" s="429" t="s">
        <v>14631</v>
      </c>
      <c r="G7483" s="430">
        <v>86916</v>
      </c>
      <c r="H7483" s="431" t="s">
        <v>6914</v>
      </c>
      <c r="I7483" s="430" t="s">
        <v>160</v>
      </c>
      <c r="K7483" s="432">
        <v>21.85</v>
      </c>
    </row>
    <row r="7484" spans="6:11">
      <c r="F7484" s="429" t="s">
        <v>14631</v>
      </c>
      <c r="G7484" s="430">
        <v>95469</v>
      </c>
      <c r="H7484" s="431" t="s">
        <v>14577</v>
      </c>
      <c r="I7484" s="430" t="s">
        <v>160</v>
      </c>
      <c r="K7484" s="432">
        <v>303.23</v>
      </c>
    </row>
    <row r="7485" spans="6:11">
      <c r="F7485" s="429" t="s">
        <v>14631</v>
      </c>
      <c r="G7485" s="430">
        <v>95470</v>
      </c>
      <c r="H7485" s="431" t="s">
        <v>6915</v>
      </c>
      <c r="I7485" s="430" t="s">
        <v>160</v>
      </c>
      <c r="K7485" s="432">
        <v>312.91000000000003</v>
      </c>
    </row>
    <row r="7486" spans="6:11">
      <c r="F7486" s="429" t="s">
        <v>14631</v>
      </c>
      <c r="G7486" s="430">
        <v>95471</v>
      </c>
      <c r="H7486" s="431" t="s">
        <v>14578</v>
      </c>
      <c r="I7486" s="430" t="s">
        <v>160</v>
      </c>
      <c r="K7486" s="432">
        <v>799.42</v>
      </c>
    </row>
    <row r="7487" spans="6:11">
      <c r="F7487" s="429" t="s">
        <v>14631</v>
      </c>
      <c r="G7487" s="430">
        <v>95472</v>
      </c>
      <c r="H7487" s="431" t="s">
        <v>3323</v>
      </c>
      <c r="I7487" s="430" t="s">
        <v>160</v>
      </c>
      <c r="K7487" s="432">
        <v>809.1</v>
      </c>
    </row>
    <row r="7488" spans="6:11">
      <c r="F7488" s="429" t="s">
        <v>14631</v>
      </c>
      <c r="G7488" s="430">
        <v>100848</v>
      </c>
      <c r="H7488" s="431" t="s">
        <v>3330</v>
      </c>
      <c r="I7488" s="430" t="s">
        <v>160</v>
      </c>
      <c r="K7488" s="432">
        <v>573.13</v>
      </c>
    </row>
    <row r="7489" spans="6:11">
      <c r="F7489" s="429" t="s">
        <v>14631</v>
      </c>
      <c r="G7489" s="430">
        <v>86888</v>
      </c>
      <c r="H7489" s="431" t="s">
        <v>3286</v>
      </c>
      <c r="I7489" s="430" t="s">
        <v>160</v>
      </c>
      <c r="K7489" s="432">
        <v>504.68</v>
      </c>
    </row>
    <row r="7490" spans="6:11">
      <c r="F7490" s="429" t="s">
        <v>14631</v>
      </c>
      <c r="G7490" s="430">
        <v>86932</v>
      </c>
      <c r="H7490" s="431" t="s">
        <v>14579</v>
      </c>
      <c r="I7490" s="430" t="s">
        <v>160</v>
      </c>
      <c r="K7490" s="432">
        <v>554.45000000000005</v>
      </c>
    </row>
    <row r="7491" spans="6:11">
      <c r="F7491" s="429" t="s">
        <v>14631</v>
      </c>
      <c r="G7491" s="430">
        <v>86931</v>
      </c>
      <c r="H7491" s="431" t="s">
        <v>14580</v>
      </c>
      <c r="I7491" s="430" t="s">
        <v>160</v>
      </c>
      <c r="K7491" s="432">
        <v>516.16</v>
      </c>
    </row>
    <row r="7492" spans="6:11">
      <c r="F7492" s="429" t="s">
        <v>14632</v>
      </c>
      <c r="G7492" s="430">
        <v>100878</v>
      </c>
      <c r="H7492" s="431" t="s">
        <v>3344</v>
      </c>
      <c r="I7492" s="430" t="s">
        <v>160</v>
      </c>
      <c r="K7492" s="432">
        <v>680.15</v>
      </c>
    </row>
    <row r="7493" spans="6:11">
      <c r="F7493" s="429" t="s">
        <v>14632</v>
      </c>
      <c r="G7493" s="430">
        <v>86877</v>
      </c>
      <c r="H7493" s="431" t="s">
        <v>6900</v>
      </c>
      <c r="I7493" s="430" t="s">
        <v>160</v>
      </c>
      <c r="K7493" s="432">
        <v>61.9</v>
      </c>
    </row>
    <row r="7494" spans="6:11">
      <c r="F7494" s="429" t="s">
        <v>14632</v>
      </c>
      <c r="G7494" s="430">
        <v>86878</v>
      </c>
      <c r="H7494" s="431" t="s">
        <v>6901</v>
      </c>
      <c r="I7494" s="430" t="s">
        <v>160</v>
      </c>
      <c r="K7494" s="432">
        <v>66.75</v>
      </c>
    </row>
    <row r="7495" spans="6:11">
      <c r="F7495" s="429" t="s">
        <v>14632</v>
      </c>
      <c r="G7495" s="430">
        <v>86879</v>
      </c>
      <c r="H7495" s="431" t="s">
        <v>6902</v>
      </c>
      <c r="I7495" s="430" t="s">
        <v>160</v>
      </c>
      <c r="K7495" s="432">
        <v>9.0399999999999991</v>
      </c>
    </row>
    <row r="7496" spans="6:11">
      <c r="F7496" s="429" t="s">
        <v>14632</v>
      </c>
      <c r="G7496" s="430">
        <v>86880</v>
      </c>
      <c r="H7496" s="431" t="s">
        <v>6903</v>
      </c>
      <c r="I7496" s="430" t="s">
        <v>160</v>
      </c>
      <c r="K7496" s="432">
        <v>25.41</v>
      </c>
    </row>
    <row r="7497" spans="6:11">
      <c r="F7497" s="429" t="s">
        <v>14632</v>
      </c>
      <c r="G7497" s="430">
        <v>101663</v>
      </c>
      <c r="H7497" s="431" t="s">
        <v>14582</v>
      </c>
      <c r="I7497" s="430" t="s">
        <v>160</v>
      </c>
      <c r="K7497" s="432">
        <v>22.11</v>
      </c>
    </row>
    <row r="7498" spans="6:11">
      <c r="F7498" s="429" t="s">
        <v>14632</v>
      </c>
      <c r="G7498" s="430">
        <v>101664</v>
      </c>
      <c r="H7498" s="431" t="s">
        <v>14583</v>
      </c>
      <c r="I7498" s="430" t="s">
        <v>160</v>
      </c>
      <c r="K7498" s="432">
        <v>23.2</v>
      </c>
    </row>
    <row r="7499" spans="6:11">
      <c r="F7499" s="429" t="s">
        <v>14632</v>
      </c>
      <c r="G7499" s="430">
        <v>101665</v>
      </c>
      <c r="H7499" s="431" t="s">
        <v>14584</v>
      </c>
      <c r="I7499" s="430" t="s">
        <v>160</v>
      </c>
      <c r="K7499" s="432">
        <v>27.92</v>
      </c>
    </row>
    <row r="7500" spans="6:11">
      <c r="F7500" s="429" t="s">
        <v>14632</v>
      </c>
      <c r="G7500" s="430">
        <v>101634</v>
      </c>
      <c r="H7500" s="431" t="s">
        <v>14585</v>
      </c>
      <c r="I7500" s="430" t="s">
        <v>160</v>
      </c>
      <c r="K7500" s="432">
        <v>0</v>
      </c>
    </row>
    <row r="7501" spans="6:11">
      <c r="F7501" s="429" t="s">
        <v>14632</v>
      </c>
      <c r="G7501" s="430">
        <v>101635</v>
      </c>
      <c r="H7501" s="431" t="s">
        <v>14586</v>
      </c>
      <c r="I7501" s="430" t="s">
        <v>160</v>
      </c>
      <c r="K7501" s="432">
        <v>0</v>
      </c>
    </row>
    <row r="7502" spans="6:11">
      <c r="F7502" s="429" t="s">
        <v>14635</v>
      </c>
      <c r="G7502" s="430">
        <v>101636</v>
      </c>
      <c r="H7502" s="431" t="s">
        <v>14587</v>
      </c>
      <c r="I7502" s="430" t="s">
        <v>160</v>
      </c>
      <c r="K7502" s="432">
        <v>138.07</v>
      </c>
    </row>
    <row r="7503" spans="6:11">
      <c r="F7503" s="429" t="s">
        <v>14635</v>
      </c>
      <c r="G7503" s="430">
        <v>101637</v>
      </c>
      <c r="H7503" s="431" t="s">
        <v>14588</v>
      </c>
      <c r="I7503" s="430" t="s">
        <v>160</v>
      </c>
      <c r="K7503" s="432">
        <v>131.85</v>
      </c>
    </row>
    <row r="7504" spans="6:11">
      <c r="F7504" s="429" t="s">
        <v>14635</v>
      </c>
      <c r="G7504" s="430">
        <v>101638</v>
      </c>
      <c r="H7504" s="431" t="s">
        <v>14589</v>
      </c>
      <c r="I7504" s="430" t="s">
        <v>160</v>
      </c>
      <c r="K7504" s="432">
        <v>0</v>
      </c>
    </row>
    <row r="7505" spans="6:11">
      <c r="F7505" s="429" t="s">
        <v>14635</v>
      </c>
      <c r="G7505" s="430">
        <v>101639</v>
      </c>
      <c r="H7505" s="431" t="s">
        <v>14590</v>
      </c>
      <c r="I7505" s="430" t="s">
        <v>160</v>
      </c>
      <c r="K7505" s="432">
        <v>0</v>
      </c>
    </row>
    <row r="7506" spans="6:11">
      <c r="F7506" s="429" t="s">
        <v>14635</v>
      </c>
      <c r="G7506" s="430">
        <v>105919</v>
      </c>
      <c r="H7506" s="431" t="s">
        <v>14591</v>
      </c>
      <c r="I7506" s="430" t="s">
        <v>160</v>
      </c>
      <c r="K7506" s="432">
        <v>0</v>
      </c>
    </row>
    <row r="7507" spans="6:11">
      <c r="F7507" s="429" t="s">
        <v>14635</v>
      </c>
      <c r="G7507" s="430">
        <v>101658</v>
      </c>
      <c r="H7507" s="431" t="s">
        <v>14592</v>
      </c>
      <c r="I7507" s="430" t="s">
        <v>160</v>
      </c>
      <c r="K7507" s="432">
        <v>428.81</v>
      </c>
    </row>
    <row r="7508" spans="6:11">
      <c r="F7508" s="429" t="s">
        <v>14635</v>
      </c>
      <c r="G7508" s="430">
        <v>101659</v>
      </c>
      <c r="H7508" s="431" t="s">
        <v>14593</v>
      </c>
      <c r="I7508" s="430" t="s">
        <v>160</v>
      </c>
      <c r="K7508" s="432">
        <v>487.27</v>
      </c>
    </row>
    <row r="7509" spans="6:11">
      <c r="F7509" s="429" t="s">
        <v>14635</v>
      </c>
      <c r="G7509" s="430">
        <v>101660</v>
      </c>
      <c r="H7509" s="431" t="s">
        <v>14594</v>
      </c>
      <c r="I7509" s="430" t="s">
        <v>160</v>
      </c>
      <c r="K7509" s="432">
        <v>763.28</v>
      </c>
    </row>
    <row r="7510" spans="6:11">
      <c r="F7510" s="429" t="s">
        <v>14635</v>
      </c>
      <c r="G7510" s="430">
        <v>101654</v>
      </c>
      <c r="H7510" s="431" t="s">
        <v>14595</v>
      </c>
      <c r="I7510" s="430" t="s">
        <v>160</v>
      </c>
      <c r="K7510" s="432">
        <v>175.69</v>
      </c>
    </row>
    <row r="7511" spans="6:11">
      <c r="F7511" s="429" t="s">
        <v>14635</v>
      </c>
      <c r="G7511" s="430">
        <v>101655</v>
      </c>
      <c r="H7511" s="431" t="s">
        <v>14596</v>
      </c>
      <c r="I7511" s="430" t="s">
        <v>160</v>
      </c>
      <c r="K7511" s="432">
        <v>267.62</v>
      </c>
    </row>
    <row r="7512" spans="6:11">
      <c r="F7512" s="429" t="s">
        <v>14635</v>
      </c>
      <c r="G7512" s="430">
        <v>101656</v>
      </c>
      <c r="H7512" s="431" t="s">
        <v>14597</v>
      </c>
      <c r="I7512" s="430" t="s">
        <v>160</v>
      </c>
      <c r="K7512" s="432">
        <v>289.08</v>
      </c>
    </row>
    <row r="7513" spans="6:11">
      <c r="F7513" s="429" t="s">
        <v>14635</v>
      </c>
      <c r="G7513" s="430">
        <v>101657</v>
      </c>
      <c r="H7513" s="431" t="s">
        <v>14598</v>
      </c>
      <c r="I7513" s="430" t="s">
        <v>160</v>
      </c>
      <c r="K7513" s="432">
        <v>334.8</v>
      </c>
    </row>
    <row r="7514" spans="6:11">
      <c r="F7514" s="429" t="s">
        <v>14635</v>
      </c>
      <c r="G7514" s="430">
        <v>105923</v>
      </c>
      <c r="H7514" s="431" t="s">
        <v>14599</v>
      </c>
      <c r="I7514" s="430" t="s">
        <v>160</v>
      </c>
      <c r="K7514" s="432">
        <v>0</v>
      </c>
    </row>
    <row r="7515" spans="6:11">
      <c r="F7515" s="429" t="s">
        <v>14635</v>
      </c>
      <c r="G7515" s="430">
        <v>105921</v>
      </c>
      <c r="H7515" s="431" t="s">
        <v>14600</v>
      </c>
      <c r="I7515" s="430" t="s">
        <v>160</v>
      </c>
      <c r="K7515" s="432">
        <v>52.95</v>
      </c>
    </row>
    <row r="7516" spans="6:11">
      <c r="F7516" s="429" t="s">
        <v>14635</v>
      </c>
      <c r="G7516" s="430">
        <v>105920</v>
      </c>
      <c r="H7516" s="431" t="s">
        <v>14601</v>
      </c>
      <c r="I7516" s="430" t="s">
        <v>160</v>
      </c>
      <c r="K7516" s="432">
        <v>0</v>
      </c>
    </row>
    <row r="7517" spans="6:11">
      <c r="F7517" s="429" t="s">
        <v>14635</v>
      </c>
      <c r="G7517" s="430">
        <v>105922</v>
      </c>
      <c r="H7517" s="431" t="s">
        <v>14602</v>
      </c>
      <c r="I7517" s="430" t="s">
        <v>160</v>
      </c>
      <c r="K7517" s="432">
        <v>0</v>
      </c>
    </row>
    <row r="7518" spans="6:11">
      <c r="F7518" s="429" t="s">
        <v>14635</v>
      </c>
      <c r="G7518" s="430">
        <v>101632</v>
      </c>
      <c r="H7518" s="431" t="s">
        <v>14603</v>
      </c>
      <c r="I7518" s="430" t="s">
        <v>160</v>
      </c>
      <c r="K7518" s="432">
        <v>35.99</v>
      </c>
    </row>
    <row r="7519" spans="6:11">
      <c r="F7519" s="429" t="s">
        <v>14635</v>
      </c>
      <c r="G7519" s="430">
        <v>101661</v>
      </c>
      <c r="H7519" s="431" t="s">
        <v>14604</v>
      </c>
      <c r="I7519" s="430" t="s">
        <v>160</v>
      </c>
      <c r="K7519" s="432">
        <v>113.23</v>
      </c>
    </row>
    <row r="7520" spans="6:11">
      <c r="F7520" s="429" t="s">
        <v>14635</v>
      </c>
      <c r="G7520" s="430">
        <v>105924</v>
      </c>
      <c r="H7520" s="431" t="s">
        <v>14605</v>
      </c>
      <c r="I7520" s="430" t="s">
        <v>160</v>
      </c>
      <c r="K7520" s="432">
        <v>10.6</v>
      </c>
    </row>
    <row r="7521" spans="6:11">
      <c r="F7521" s="429" t="s">
        <v>14635</v>
      </c>
      <c r="G7521" s="430">
        <v>101651</v>
      </c>
      <c r="H7521" s="431" t="s">
        <v>14606</v>
      </c>
      <c r="I7521" s="430" t="s">
        <v>160</v>
      </c>
      <c r="K7521" s="432">
        <v>59.79</v>
      </c>
    </row>
    <row r="7522" spans="6:11">
      <c r="F7522" s="429" t="s">
        <v>14635</v>
      </c>
      <c r="G7522" s="430">
        <v>101630</v>
      </c>
      <c r="H7522" s="431" t="s">
        <v>14607</v>
      </c>
      <c r="I7522" s="430" t="s">
        <v>160</v>
      </c>
      <c r="K7522" s="432">
        <v>68.5</v>
      </c>
    </row>
    <row r="7523" spans="6:11">
      <c r="F7523" s="429" t="s">
        <v>14646</v>
      </c>
      <c r="G7523" s="430">
        <v>101633</v>
      </c>
      <c r="H7523" s="431" t="s">
        <v>14608</v>
      </c>
      <c r="I7523" s="430" t="s">
        <v>160</v>
      </c>
      <c r="K7523" s="432">
        <v>93.75</v>
      </c>
    </row>
    <row r="7524" spans="6:11">
      <c r="F7524" s="429" t="s">
        <v>14646</v>
      </c>
      <c r="G7524" s="430">
        <v>104219</v>
      </c>
      <c r="H7524" s="431" t="s">
        <v>4110</v>
      </c>
      <c r="I7524" s="430" t="s">
        <v>121</v>
      </c>
      <c r="K7524" s="432">
        <v>80.180000000000007</v>
      </c>
    </row>
    <row r="7525" spans="6:11">
      <c r="F7525" s="429" t="s">
        <v>14646</v>
      </c>
      <c r="G7525" s="430">
        <v>104223</v>
      </c>
      <c r="H7525" s="431" t="s">
        <v>4114</v>
      </c>
      <c r="I7525" s="430" t="s">
        <v>121</v>
      </c>
      <c r="K7525" s="432">
        <v>105.36</v>
      </c>
    </row>
    <row r="7526" spans="6:11">
      <c r="F7526" s="429" t="s">
        <v>14646</v>
      </c>
      <c r="G7526" s="430">
        <v>104227</v>
      </c>
      <c r="H7526" s="431" t="s">
        <v>4118</v>
      </c>
      <c r="I7526" s="430" t="s">
        <v>121</v>
      </c>
      <c r="K7526" s="432">
        <v>123.77</v>
      </c>
    </row>
    <row r="7527" spans="6:11">
      <c r="F7527" s="429" t="s">
        <v>14646</v>
      </c>
      <c r="G7527" s="430">
        <v>104231</v>
      </c>
      <c r="H7527" s="431" t="s">
        <v>4122</v>
      </c>
      <c r="I7527" s="430" t="s">
        <v>121</v>
      </c>
      <c r="K7527" s="432">
        <v>136.43</v>
      </c>
    </row>
    <row r="7528" spans="6:11">
      <c r="F7528" s="429" t="s">
        <v>14646</v>
      </c>
      <c r="G7528" s="430">
        <v>104235</v>
      </c>
      <c r="H7528" s="431" t="s">
        <v>4126</v>
      </c>
      <c r="I7528" s="430" t="s">
        <v>121</v>
      </c>
      <c r="K7528" s="432">
        <v>67.2</v>
      </c>
    </row>
    <row r="7529" spans="6:11">
      <c r="F7529" s="429" t="s">
        <v>14646</v>
      </c>
      <c r="G7529" s="430">
        <v>104239</v>
      </c>
      <c r="H7529" s="431" t="s">
        <v>4130</v>
      </c>
      <c r="I7529" s="430" t="s">
        <v>121</v>
      </c>
      <c r="K7529" s="432">
        <v>91.22</v>
      </c>
    </row>
    <row r="7530" spans="6:11">
      <c r="F7530" s="429" t="s">
        <v>14646</v>
      </c>
      <c r="G7530" s="430">
        <v>104243</v>
      </c>
      <c r="H7530" s="431" t="s">
        <v>4134</v>
      </c>
      <c r="I7530" s="430" t="s">
        <v>121</v>
      </c>
      <c r="K7530" s="432">
        <v>108.43</v>
      </c>
    </row>
    <row r="7531" spans="6:11">
      <c r="F7531" s="429" t="s">
        <v>14646</v>
      </c>
      <c r="G7531" s="430">
        <v>104247</v>
      </c>
      <c r="H7531" s="431" t="s">
        <v>4138</v>
      </c>
      <c r="I7531" s="430" t="s">
        <v>121</v>
      </c>
      <c r="K7531" s="432">
        <v>116.49</v>
      </c>
    </row>
    <row r="7532" spans="6:11">
      <c r="F7532" s="429" t="s">
        <v>14646</v>
      </c>
      <c r="G7532" s="430">
        <v>87795</v>
      </c>
      <c r="H7532" s="431" t="s">
        <v>4067</v>
      </c>
      <c r="I7532" s="430" t="s">
        <v>121</v>
      </c>
      <c r="K7532" s="432">
        <v>69.099999999999994</v>
      </c>
    </row>
    <row r="7533" spans="6:11">
      <c r="F7533" s="429" t="s">
        <v>14646</v>
      </c>
      <c r="G7533" s="430">
        <v>87800</v>
      </c>
      <c r="H7533" s="431" t="s">
        <v>4070</v>
      </c>
      <c r="I7533" s="430" t="s">
        <v>121</v>
      </c>
      <c r="K7533" s="432">
        <v>93.95</v>
      </c>
    </row>
    <row r="7534" spans="6:11">
      <c r="F7534" s="429" t="s">
        <v>14646</v>
      </c>
      <c r="G7534" s="430">
        <v>87804</v>
      </c>
      <c r="H7534" s="431" t="s">
        <v>4073</v>
      </c>
      <c r="I7534" s="430" t="s">
        <v>121</v>
      </c>
      <c r="K7534" s="432">
        <v>111.16</v>
      </c>
    </row>
    <row r="7535" spans="6:11">
      <c r="F7535" s="429" t="s">
        <v>14646</v>
      </c>
      <c r="G7535" s="430">
        <v>87808</v>
      </c>
      <c r="H7535" s="431" t="s">
        <v>4076</v>
      </c>
      <c r="I7535" s="430" t="s">
        <v>121</v>
      </c>
      <c r="K7535" s="432">
        <v>119.15</v>
      </c>
    </row>
    <row r="7536" spans="6:11">
      <c r="F7536" s="429" t="s">
        <v>14646</v>
      </c>
      <c r="G7536" s="430">
        <v>87778</v>
      </c>
      <c r="H7536" s="431" t="s">
        <v>4056</v>
      </c>
      <c r="I7536" s="430" t="s">
        <v>121</v>
      </c>
      <c r="K7536" s="432">
        <v>83.28</v>
      </c>
    </row>
    <row r="7537" spans="6:11">
      <c r="F7537" s="429" t="s">
        <v>14646</v>
      </c>
      <c r="G7537" s="430">
        <v>87783</v>
      </c>
      <c r="H7537" s="431" t="s">
        <v>4059</v>
      </c>
      <c r="I7537" s="430" t="s">
        <v>121</v>
      </c>
      <c r="K7537" s="432">
        <v>109.39</v>
      </c>
    </row>
    <row r="7538" spans="6:11">
      <c r="F7538" s="429" t="s">
        <v>14646</v>
      </c>
      <c r="G7538" s="430">
        <v>87787</v>
      </c>
      <c r="H7538" s="431" t="s">
        <v>4062</v>
      </c>
      <c r="I7538" s="430" t="s">
        <v>121</v>
      </c>
      <c r="K7538" s="432">
        <v>127.8</v>
      </c>
    </row>
    <row r="7539" spans="6:11">
      <c r="F7539" s="429" t="s">
        <v>14646</v>
      </c>
      <c r="G7539" s="430">
        <v>87791</v>
      </c>
      <c r="H7539" s="431" t="s">
        <v>4064</v>
      </c>
      <c r="I7539" s="430" t="s">
        <v>121</v>
      </c>
      <c r="K7539" s="432">
        <v>140.85</v>
      </c>
    </row>
    <row r="7540" spans="6:11">
      <c r="F7540" s="429" t="s">
        <v>14646</v>
      </c>
      <c r="G7540" s="430">
        <v>87832</v>
      </c>
      <c r="H7540" s="431" t="s">
        <v>4094</v>
      </c>
      <c r="I7540" s="430" t="s">
        <v>121</v>
      </c>
      <c r="K7540" s="432">
        <v>131.05000000000001</v>
      </c>
    </row>
    <row r="7541" spans="6:11">
      <c r="F7541" s="429" t="s">
        <v>14646</v>
      </c>
      <c r="G7541" s="430">
        <v>87812</v>
      </c>
      <c r="H7541" s="431" t="s">
        <v>4079</v>
      </c>
      <c r="I7541" s="430" t="s">
        <v>121</v>
      </c>
      <c r="K7541" s="432">
        <v>99.27</v>
      </c>
    </row>
    <row r="7542" spans="6:11">
      <c r="F7542" s="429" t="s">
        <v>14646</v>
      </c>
      <c r="G7542" s="430">
        <v>87816</v>
      </c>
      <c r="H7542" s="431" t="s">
        <v>4082</v>
      </c>
      <c r="I7542" s="430" t="s">
        <v>121</v>
      </c>
      <c r="K7542" s="432">
        <v>124.17</v>
      </c>
    </row>
    <row r="7543" spans="6:11">
      <c r="F7543" s="429" t="s">
        <v>14667</v>
      </c>
      <c r="G7543" s="430">
        <v>87820</v>
      </c>
      <c r="H7543" s="431" t="s">
        <v>4085</v>
      </c>
      <c r="I7543" s="430" t="s">
        <v>121</v>
      </c>
      <c r="K7543" s="432">
        <v>141.38</v>
      </c>
    </row>
    <row r="7544" spans="6:11">
      <c r="F7544" s="429" t="s">
        <v>14667</v>
      </c>
      <c r="G7544" s="430">
        <v>87824</v>
      </c>
      <c r="H7544" s="431" t="s">
        <v>4088</v>
      </c>
      <c r="I7544" s="430" t="s">
        <v>121</v>
      </c>
      <c r="K7544" s="432">
        <v>163.16</v>
      </c>
    </row>
    <row r="7545" spans="6:11">
      <c r="F7545" s="429" t="s">
        <v>14667</v>
      </c>
      <c r="G7545" s="430">
        <v>87828</v>
      </c>
      <c r="H7545" s="431" t="s">
        <v>4091</v>
      </c>
      <c r="I7545" s="430" t="s">
        <v>121</v>
      </c>
      <c r="K7545" s="432">
        <v>103.51</v>
      </c>
    </row>
    <row r="7546" spans="6:11">
      <c r="F7546" s="429" t="s">
        <v>14667</v>
      </c>
      <c r="G7546" s="430">
        <v>104251</v>
      </c>
      <c r="H7546" s="431" t="s">
        <v>7354</v>
      </c>
      <c r="I7546" s="430" t="s">
        <v>121</v>
      </c>
      <c r="K7546" s="432">
        <v>93.7</v>
      </c>
    </row>
    <row r="7547" spans="6:11">
      <c r="F7547" s="429" t="s">
        <v>14667</v>
      </c>
      <c r="G7547" s="430">
        <v>104255</v>
      </c>
      <c r="H7547" s="431" t="s">
        <v>7355</v>
      </c>
      <c r="I7547" s="430" t="s">
        <v>121</v>
      </c>
      <c r="K7547" s="432">
        <v>117.71</v>
      </c>
    </row>
    <row r="7548" spans="6:11">
      <c r="F7548" s="429" t="s">
        <v>14667</v>
      </c>
      <c r="G7548" s="430">
        <v>104259</v>
      </c>
      <c r="H7548" s="431" t="s">
        <v>7356</v>
      </c>
      <c r="I7548" s="430" t="s">
        <v>121</v>
      </c>
      <c r="K7548" s="432">
        <v>134.91999999999999</v>
      </c>
    </row>
    <row r="7549" spans="6:11">
      <c r="F7549" s="429" t="s">
        <v>14667</v>
      </c>
      <c r="G7549" s="430">
        <v>104263</v>
      </c>
      <c r="H7549" s="431" t="s">
        <v>7357</v>
      </c>
      <c r="I7549" s="430" t="s">
        <v>121</v>
      </c>
      <c r="K7549" s="432">
        <v>155.19999999999999</v>
      </c>
    </row>
    <row r="7550" spans="6:11">
      <c r="F7550" s="429" t="s">
        <v>14667</v>
      </c>
      <c r="G7550" s="430">
        <v>87794</v>
      </c>
      <c r="H7550" s="431" t="s">
        <v>4066</v>
      </c>
      <c r="I7550" s="430" t="s">
        <v>121</v>
      </c>
      <c r="K7550" s="432">
        <v>41.79</v>
      </c>
    </row>
    <row r="7551" spans="6:11">
      <c r="F7551" s="429" t="s">
        <v>14667</v>
      </c>
      <c r="G7551" s="430">
        <v>87799</v>
      </c>
      <c r="H7551" s="431" t="s">
        <v>4069</v>
      </c>
      <c r="I7551" s="430" t="s">
        <v>121</v>
      </c>
      <c r="K7551" s="432">
        <v>57.57</v>
      </c>
    </row>
    <row r="7552" spans="6:11">
      <c r="F7552" s="429" t="s">
        <v>14667</v>
      </c>
      <c r="G7552" s="430">
        <v>87803</v>
      </c>
      <c r="H7552" s="431" t="s">
        <v>4072</v>
      </c>
      <c r="I7552" s="430" t="s">
        <v>121</v>
      </c>
      <c r="K7552" s="432">
        <v>64.89</v>
      </c>
    </row>
    <row r="7553" spans="6:11">
      <c r="F7553" s="429" t="s">
        <v>14667</v>
      </c>
      <c r="G7553" s="430">
        <v>87807</v>
      </c>
      <c r="H7553" s="431" t="s">
        <v>4075</v>
      </c>
      <c r="I7553" s="430" t="s">
        <v>121</v>
      </c>
      <c r="K7553" s="432">
        <v>70.989999999999995</v>
      </c>
    </row>
    <row r="7554" spans="6:11">
      <c r="F7554" s="429" t="s">
        <v>14667</v>
      </c>
      <c r="G7554" s="430">
        <v>104218</v>
      </c>
      <c r="H7554" s="431" t="s">
        <v>4109</v>
      </c>
      <c r="I7554" s="430" t="s">
        <v>121</v>
      </c>
      <c r="K7554" s="432">
        <v>51.55</v>
      </c>
    </row>
    <row r="7555" spans="6:11">
      <c r="F7555" s="429" t="s">
        <v>14667</v>
      </c>
      <c r="G7555" s="430">
        <v>87777</v>
      </c>
      <c r="H7555" s="431" t="s">
        <v>4055</v>
      </c>
      <c r="I7555" s="430" t="s">
        <v>121</v>
      </c>
      <c r="K7555" s="432">
        <v>55</v>
      </c>
    </row>
    <row r="7556" spans="6:11">
      <c r="F7556" s="429" t="s">
        <v>14667</v>
      </c>
      <c r="G7556" s="430">
        <v>104222</v>
      </c>
      <c r="H7556" s="431" t="s">
        <v>4113</v>
      </c>
      <c r="I7556" s="430" t="s">
        <v>121</v>
      </c>
      <c r="K7556" s="432">
        <v>66.83</v>
      </c>
    </row>
    <row r="7557" spans="6:11">
      <c r="F7557" s="429" t="s">
        <v>14667</v>
      </c>
      <c r="G7557" s="430">
        <v>87781</v>
      </c>
      <c r="H7557" s="431" t="s">
        <v>4058</v>
      </c>
      <c r="I7557" s="430" t="s">
        <v>121</v>
      </c>
      <c r="K7557" s="432">
        <v>71.25</v>
      </c>
    </row>
    <row r="7558" spans="6:11">
      <c r="F7558" s="429" t="s">
        <v>14667</v>
      </c>
      <c r="G7558" s="430">
        <v>104226</v>
      </c>
      <c r="H7558" s="431" t="s">
        <v>4117</v>
      </c>
      <c r="I7558" s="430" t="s">
        <v>121</v>
      </c>
      <c r="K7558" s="432">
        <v>74.67</v>
      </c>
    </row>
    <row r="7559" spans="6:11">
      <c r="F7559" s="429" t="s">
        <v>14672</v>
      </c>
      <c r="G7559" s="430">
        <v>87786</v>
      </c>
      <c r="H7559" s="431" t="s">
        <v>4061</v>
      </c>
      <c r="I7559" s="430" t="s">
        <v>121</v>
      </c>
      <c r="K7559" s="432">
        <v>79.09</v>
      </c>
    </row>
    <row r="7560" spans="6:11">
      <c r="F7560" s="429" t="s">
        <v>14672</v>
      </c>
      <c r="G7560" s="430">
        <v>104230</v>
      </c>
      <c r="H7560" s="431" t="s">
        <v>4121</v>
      </c>
      <c r="I7560" s="430" t="s">
        <v>121</v>
      </c>
      <c r="K7560" s="432">
        <v>87.03</v>
      </c>
    </row>
    <row r="7561" spans="6:11">
      <c r="F7561" s="429" t="s">
        <v>14672</v>
      </c>
      <c r="G7561" s="430">
        <v>104234</v>
      </c>
      <c r="H7561" s="431" t="s">
        <v>4125</v>
      </c>
      <c r="I7561" s="430" t="s">
        <v>121</v>
      </c>
      <c r="K7561" s="432">
        <v>39.75</v>
      </c>
    </row>
    <row r="7562" spans="6:11">
      <c r="F7562" s="429" t="s">
        <v>14672</v>
      </c>
      <c r="G7562" s="430">
        <v>104238</v>
      </c>
      <c r="H7562" s="431" t="s">
        <v>4129</v>
      </c>
      <c r="I7562" s="430" t="s">
        <v>121</v>
      </c>
      <c r="K7562" s="432">
        <v>54.56</v>
      </c>
    </row>
    <row r="7563" spans="6:11">
      <c r="F7563" s="429" t="s">
        <v>14672</v>
      </c>
      <c r="G7563" s="430">
        <v>104242</v>
      </c>
      <c r="H7563" s="431" t="s">
        <v>4133</v>
      </c>
      <c r="I7563" s="430" t="s">
        <v>121</v>
      </c>
      <c r="K7563" s="432">
        <v>61.88</v>
      </c>
    </row>
    <row r="7564" spans="6:11">
      <c r="F7564" s="429" t="s">
        <v>14672</v>
      </c>
      <c r="G7564" s="430">
        <v>104246</v>
      </c>
      <c r="H7564" s="431" t="s">
        <v>4137</v>
      </c>
      <c r="I7564" s="430" t="s">
        <v>121</v>
      </c>
      <c r="K7564" s="432">
        <v>67.67</v>
      </c>
    </row>
    <row r="7565" spans="6:11">
      <c r="F7565" s="429" t="s">
        <v>14672</v>
      </c>
      <c r="G7565" s="430">
        <v>104250</v>
      </c>
      <c r="H7565" s="431" t="s">
        <v>4141</v>
      </c>
      <c r="I7565" s="430" t="s">
        <v>121</v>
      </c>
      <c r="K7565" s="432">
        <v>69.05</v>
      </c>
    </row>
    <row r="7566" spans="6:11">
      <c r="F7566" s="429" t="s">
        <v>14672</v>
      </c>
      <c r="G7566" s="430">
        <v>87811</v>
      </c>
      <c r="H7566" s="431" t="s">
        <v>4078</v>
      </c>
      <c r="I7566" s="430" t="s">
        <v>121</v>
      </c>
      <c r="K7566" s="432">
        <v>75.23</v>
      </c>
    </row>
    <row r="7567" spans="6:11">
      <c r="F7567" s="429" t="s">
        <v>14672</v>
      </c>
      <c r="G7567" s="430">
        <v>104254</v>
      </c>
      <c r="H7567" s="431" t="s">
        <v>4144</v>
      </c>
      <c r="I7567" s="430" t="s">
        <v>121</v>
      </c>
      <c r="K7567" s="432">
        <v>83.85</v>
      </c>
    </row>
    <row r="7568" spans="6:11">
      <c r="F7568" s="429" t="s">
        <v>14672</v>
      </c>
      <c r="G7568" s="430">
        <v>87815</v>
      </c>
      <c r="H7568" s="431" t="s">
        <v>4081</v>
      </c>
      <c r="I7568" s="430" t="s">
        <v>121</v>
      </c>
      <c r="K7568" s="432">
        <v>91.02</v>
      </c>
    </row>
    <row r="7569" spans="6:11">
      <c r="F7569" s="429" t="s">
        <v>14672</v>
      </c>
      <c r="G7569" s="430">
        <v>104258</v>
      </c>
      <c r="H7569" s="431" t="s">
        <v>4147</v>
      </c>
      <c r="I7569" s="430" t="s">
        <v>121</v>
      </c>
      <c r="K7569" s="432">
        <v>91.17</v>
      </c>
    </row>
    <row r="7570" spans="6:11">
      <c r="F7570" s="429" t="s">
        <v>14672</v>
      </c>
      <c r="G7570" s="430">
        <v>87819</v>
      </c>
      <c r="H7570" s="431" t="s">
        <v>4084</v>
      </c>
      <c r="I7570" s="430" t="s">
        <v>121</v>
      </c>
      <c r="K7570" s="432">
        <v>98.34</v>
      </c>
    </row>
    <row r="7571" spans="6:11">
      <c r="F7571" s="429" t="s">
        <v>14672</v>
      </c>
      <c r="G7571" s="430">
        <v>104262</v>
      </c>
      <c r="H7571" s="431" t="s">
        <v>4150</v>
      </c>
      <c r="I7571" s="430" t="s">
        <v>121</v>
      </c>
      <c r="K7571" s="432">
        <v>115.98</v>
      </c>
    </row>
    <row r="7572" spans="6:11">
      <c r="F7572" s="429" t="s">
        <v>14672</v>
      </c>
      <c r="G7572" s="430">
        <v>87823</v>
      </c>
      <c r="H7572" s="431" t="s">
        <v>4087</v>
      </c>
      <c r="I7572" s="430" t="s">
        <v>121</v>
      </c>
      <c r="K7572" s="432">
        <v>125.76</v>
      </c>
    </row>
    <row r="7573" spans="6:11">
      <c r="F7573" s="429" t="s">
        <v>14672</v>
      </c>
      <c r="G7573" s="430">
        <v>87827</v>
      </c>
      <c r="H7573" s="431" t="s">
        <v>4090</v>
      </c>
      <c r="I7573" s="430" t="s">
        <v>121</v>
      </c>
      <c r="K7573" s="432">
        <v>72.16</v>
      </c>
    </row>
    <row r="7574" spans="6:11">
      <c r="F7574" s="429" t="s">
        <v>14672</v>
      </c>
      <c r="G7574" s="430">
        <v>87831</v>
      </c>
      <c r="H7574" s="431" t="s">
        <v>4093</v>
      </c>
      <c r="I7574" s="430" t="s">
        <v>121</v>
      </c>
      <c r="K7574" s="432">
        <v>88.3</v>
      </c>
    </row>
    <row r="7575" spans="6:11">
      <c r="F7575" s="429" t="s">
        <v>14672</v>
      </c>
      <c r="G7575" s="430">
        <v>104220</v>
      </c>
      <c r="H7575" s="431" t="s">
        <v>4111</v>
      </c>
      <c r="I7575" s="430" t="s">
        <v>121</v>
      </c>
      <c r="K7575" s="432">
        <v>51.65</v>
      </c>
    </row>
    <row r="7576" spans="6:11">
      <c r="F7576" s="429" t="s">
        <v>14672</v>
      </c>
      <c r="G7576" s="430">
        <v>104203</v>
      </c>
      <c r="H7576" s="431" t="s">
        <v>4095</v>
      </c>
      <c r="I7576" s="430" t="s">
        <v>121</v>
      </c>
      <c r="K7576" s="432">
        <v>55.38</v>
      </c>
    </row>
    <row r="7577" spans="6:11">
      <c r="F7577" s="429" t="s">
        <v>14672</v>
      </c>
      <c r="G7577" s="430">
        <v>104224</v>
      </c>
      <c r="H7577" s="431" t="s">
        <v>4115</v>
      </c>
      <c r="I7577" s="430" t="s">
        <v>121</v>
      </c>
      <c r="K7577" s="432">
        <v>66.91</v>
      </c>
    </row>
    <row r="7578" spans="6:11">
      <c r="F7578" s="429" t="s">
        <v>14672</v>
      </c>
      <c r="G7578" s="430">
        <v>104204</v>
      </c>
      <c r="H7578" s="431" t="s">
        <v>4096</v>
      </c>
      <c r="I7578" s="430" t="s">
        <v>121</v>
      </c>
      <c r="K7578" s="432">
        <v>71.75</v>
      </c>
    </row>
    <row r="7579" spans="6:11">
      <c r="F7579" s="429" t="s">
        <v>14672</v>
      </c>
      <c r="G7579" s="430">
        <v>104228</v>
      </c>
      <c r="H7579" s="431" t="s">
        <v>4119</v>
      </c>
      <c r="I7579" s="430" t="s">
        <v>121</v>
      </c>
      <c r="K7579" s="432">
        <v>74.03</v>
      </c>
    </row>
    <row r="7580" spans="6:11">
      <c r="F7580" s="429" t="s">
        <v>14672</v>
      </c>
      <c r="G7580" s="430">
        <v>104205</v>
      </c>
      <c r="H7580" s="431" t="s">
        <v>4097</v>
      </c>
      <c r="I7580" s="430" t="s">
        <v>121</v>
      </c>
      <c r="K7580" s="432">
        <v>78.88</v>
      </c>
    </row>
    <row r="7581" spans="6:11">
      <c r="F7581" s="429" t="s">
        <v>14672</v>
      </c>
      <c r="G7581" s="430">
        <v>104232</v>
      </c>
      <c r="H7581" s="431" t="s">
        <v>4123</v>
      </c>
      <c r="I7581" s="430" t="s">
        <v>121</v>
      </c>
      <c r="K7581" s="432">
        <v>81.81</v>
      </c>
    </row>
    <row r="7582" spans="6:11">
      <c r="F7582" s="429" t="s">
        <v>14672</v>
      </c>
      <c r="G7582" s="430">
        <v>104206</v>
      </c>
      <c r="H7582" s="431" t="s">
        <v>4098</v>
      </c>
      <c r="I7582" s="430" t="s">
        <v>121</v>
      </c>
      <c r="K7582" s="432">
        <v>87.12</v>
      </c>
    </row>
    <row r="7583" spans="6:11">
      <c r="F7583" s="429" t="s">
        <v>14672</v>
      </c>
      <c r="G7583" s="430">
        <v>104236</v>
      </c>
      <c r="H7583" s="431" t="s">
        <v>4127</v>
      </c>
      <c r="I7583" s="430" t="s">
        <v>121</v>
      </c>
      <c r="K7583" s="432">
        <v>39.06</v>
      </c>
    </row>
    <row r="7584" spans="6:11">
      <c r="F7584" s="429" t="s">
        <v>14672</v>
      </c>
      <c r="G7584" s="430">
        <v>104207</v>
      </c>
      <c r="H7584" s="431" t="s">
        <v>4099</v>
      </c>
      <c r="I7584" s="430" t="s">
        <v>121</v>
      </c>
      <c r="K7584" s="432">
        <v>41.35</v>
      </c>
    </row>
    <row r="7585" spans="6:11">
      <c r="F7585" s="429" t="s">
        <v>14672</v>
      </c>
      <c r="G7585" s="430">
        <v>104240</v>
      </c>
      <c r="H7585" s="431" t="s">
        <v>4131</v>
      </c>
      <c r="I7585" s="430" t="s">
        <v>121</v>
      </c>
      <c r="K7585" s="432">
        <v>53.96</v>
      </c>
    </row>
    <row r="7586" spans="6:11">
      <c r="F7586" s="429" t="s">
        <v>14672</v>
      </c>
      <c r="G7586" s="430">
        <v>104208</v>
      </c>
      <c r="H7586" s="431" t="s">
        <v>4100</v>
      </c>
      <c r="I7586" s="430" t="s">
        <v>121</v>
      </c>
      <c r="K7586" s="432">
        <v>57.25</v>
      </c>
    </row>
    <row r="7587" spans="6:11">
      <c r="F7587" s="429" t="s">
        <v>14672</v>
      </c>
      <c r="G7587" s="430">
        <v>104244</v>
      </c>
      <c r="H7587" s="431" t="s">
        <v>4135</v>
      </c>
      <c r="I7587" s="430" t="s">
        <v>121</v>
      </c>
      <c r="K7587" s="432">
        <v>60.66</v>
      </c>
    </row>
    <row r="7588" spans="6:11">
      <c r="F7588" s="429" t="s">
        <v>14672</v>
      </c>
      <c r="G7588" s="430">
        <v>104209</v>
      </c>
      <c r="H7588" s="431" t="s">
        <v>4101</v>
      </c>
      <c r="I7588" s="430" t="s">
        <v>121</v>
      </c>
      <c r="K7588" s="432">
        <v>63.95</v>
      </c>
    </row>
    <row r="7589" spans="6:11">
      <c r="F7589" s="429" t="s">
        <v>14672</v>
      </c>
      <c r="G7589" s="430">
        <v>104248</v>
      </c>
      <c r="H7589" s="431" t="s">
        <v>4139</v>
      </c>
      <c r="I7589" s="430" t="s">
        <v>121</v>
      </c>
      <c r="K7589" s="432">
        <v>63.36</v>
      </c>
    </row>
    <row r="7590" spans="6:11">
      <c r="F7590" s="429" t="s">
        <v>14704</v>
      </c>
      <c r="G7590" s="430">
        <v>104210</v>
      </c>
      <c r="H7590" s="431" t="s">
        <v>4102</v>
      </c>
      <c r="I7590" s="430" t="s">
        <v>121</v>
      </c>
      <c r="K7590" s="432">
        <v>66.55</v>
      </c>
    </row>
    <row r="7591" spans="6:11">
      <c r="F7591" s="429" t="s">
        <v>14704</v>
      </c>
      <c r="G7591" s="430">
        <v>104252</v>
      </c>
      <c r="H7591" s="431" t="s">
        <v>4142</v>
      </c>
      <c r="I7591" s="430" t="s">
        <v>121</v>
      </c>
      <c r="K7591" s="432">
        <v>71.37</v>
      </c>
    </row>
    <row r="7592" spans="6:11">
      <c r="F7592" s="429" t="s">
        <v>14704</v>
      </c>
      <c r="G7592" s="430">
        <v>104211</v>
      </c>
      <c r="H7592" s="431" t="s">
        <v>4103</v>
      </c>
      <c r="I7592" s="430" t="s">
        <v>121</v>
      </c>
      <c r="K7592" s="432">
        <v>78.069999999999993</v>
      </c>
    </row>
    <row r="7593" spans="6:11">
      <c r="F7593" s="429" t="s">
        <v>14704</v>
      </c>
      <c r="G7593" s="430">
        <v>104212</v>
      </c>
      <c r="H7593" s="431" t="s">
        <v>4104</v>
      </c>
      <c r="I7593" s="430" t="s">
        <v>121</v>
      </c>
      <c r="K7593" s="432">
        <v>94.03</v>
      </c>
    </row>
    <row r="7594" spans="6:11">
      <c r="F7594" s="429" t="s">
        <v>14704</v>
      </c>
      <c r="G7594" s="430">
        <v>104213</v>
      </c>
      <c r="H7594" s="431" t="s">
        <v>4105</v>
      </c>
      <c r="I7594" s="430" t="s">
        <v>121</v>
      </c>
      <c r="K7594" s="432">
        <v>100.73</v>
      </c>
    </row>
    <row r="7595" spans="6:11">
      <c r="F7595" s="429" t="s">
        <v>14704</v>
      </c>
      <c r="G7595" s="430">
        <v>104214</v>
      </c>
      <c r="H7595" s="431" t="s">
        <v>4106</v>
      </c>
      <c r="I7595" s="430" t="s">
        <v>121</v>
      </c>
      <c r="K7595" s="432">
        <v>119.92</v>
      </c>
    </row>
    <row r="7596" spans="6:11">
      <c r="F7596" s="429" t="s">
        <v>14704</v>
      </c>
      <c r="G7596" s="430">
        <v>104215</v>
      </c>
      <c r="H7596" s="431" t="s">
        <v>14610</v>
      </c>
      <c r="I7596" s="430" t="s">
        <v>121</v>
      </c>
      <c r="K7596" s="432">
        <v>73.5</v>
      </c>
    </row>
    <row r="7597" spans="6:11">
      <c r="F7597" s="429" t="s">
        <v>14704</v>
      </c>
      <c r="G7597" s="430">
        <v>104216</v>
      </c>
      <c r="H7597" s="431" t="s">
        <v>4107</v>
      </c>
      <c r="I7597" s="430" t="s">
        <v>121</v>
      </c>
      <c r="K7597" s="432">
        <v>89.4</v>
      </c>
    </row>
    <row r="7598" spans="6:11">
      <c r="F7598" s="429" t="s">
        <v>14704</v>
      </c>
      <c r="G7598" s="430">
        <v>104217</v>
      </c>
      <c r="H7598" s="431" t="s">
        <v>4108</v>
      </c>
      <c r="I7598" s="430" t="s">
        <v>121</v>
      </c>
      <c r="K7598" s="432">
        <v>47.49</v>
      </c>
    </row>
    <row r="7599" spans="6:11">
      <c r="F7599" s="429" t="s">
        <v>14704</v>
      </c>
      <c r="G7599" s="430">
        <v>104221</v>
      </c>
      <c r="H7599" s="431" t="s">
        <v>4112</v>
      </c>
      <c r="I7599" s="430" t="s">
        <v>121</v>
      </c>
      <c r="K7599" s="432">
        <v>61.38</v>
      </c>
    </row>
    <row r="7600" spans="6:11">
      <c r="F7600" s="429" t="s">
        <v>14715</v>
      </c>
      <c r="G7600" s="430">
        <v>104225</v>
      </c>
      <c r="H7600" s="431" t="s">
        <v>4116</v>
      </c>
      <c r="I7600" s="430" t="s">
        <v>121</v>
      </c>
      <c r="K7600" s="432">
        <v>67.84</v>
      </c>
    </row>
    <row r="7601" spans="6:11">
      <c r="F7601" s="429" t="s">
        <v>14715</v>
      </c>
      <c r="G7601" s="430">
        <v>104229</v>
      </c>
      <c r="H7601" s="431" t="s">
        <v>4120</v>
      </c>
      <c r="I7601" s="430" t="s">
        <v>121</v>
      </c>
      <c r="K7601" s="432">
        <v>79.510000000000005</v>
      </c>
    </row>
    <row r="7602" spans="6:11">
      <c r="F7602" s="429" t="s">
        <v>14715</v>
      </c>
      <c r="G7602" s="430">
        <v>104233</v>
      </c>
      <c r="H7602" s="431" t="s">
        <v>4124</v>
      </c>
      <c r="I7602" s="430" t="s">
        <v>121</v>
      </c>
      <c r="K7602" s="432">
        <v>35.96</v>
      </c>
    </row>
    <row r="7603" spans="6:11">
      <c r="F7603" s="429" t="s">
        <v>14715</v>
      </c>
      <c r="G7603" s="430">
        <v>104237</v>
      </c>
      <c r="H7603" s="431" t="s">
        <v>4128</v>
      </c>
      <c r="I7603" s="430" t="s">
        <v>121</v>
      </c>
      <c r="K7603" s="432">
        <v>49.47</v>
      </c>
    </row>
    <row r="7604" spans="6:11">
      <c r="F7604" s="429" t="s">
        <v>14715</v>
      </c>
      <c r="G7604" s="430">
        <v>104241</v>
      </c>
      <c r="H7604" s="431" t="s">
        <v>4132</v>
      </c>
      <c r="I7604" s="430" t="s">
        <v>121</v>
      </c>
      <c r="K7604" s="432">
        <v>55.51</v>
      </c>
    </row>
    <row r="7605" spans="6:11">
      <c r="F7605" s="429" t="s">
        <v>14715</v>
      </c>
      <c r="G7605" s="430">
        <v>104245</v>
      </c>
      <c r="H7605" s="431" t="s">
        <v>4136</v>
      </c>
      <c r="I7605" s="430" t="s">
        <v>121</v>
      </c>
      <c r="K7605" s="432">
        <v>60.64</v>
      </c>
    </row>
    <row r="7606" spans="6:11">
      <c r="F7606" s="429" t="s">
        <v>14715</v>
      </c>
      <c r="G7606" s="430">
        <v>104249</v>
      </c>
      <c r="H7606" s="431" t="s">
        <v>4140</v>
      </c>
      <c r="I7606" s="430" t="s">
        <v>121</v>
      </c>
      <c r="K7606" s="432">
        <v>65.260000000000005</v>
      </c>
    </row>
    <row r="7607" spans="6:11">
      <c r="F7607" s="429" t="s">
        <v>14715</v>
      </c>
      <c r="G7607" s="430">
        <v>104253</v>
      </c>
      <c r="H7607" s="431" t="s">
        <v>4143</v>
      </c>
      <c r="I7607" s="430" t="s">
        <v>121</v>
      </c>
      <c r="K7607" s="432">
        <v>78.760000000000005</v>
      </c>
    </row>
    <row r="7608" spans="6:11">
      <c r="F7608" s="429" t="s">
        <v>14715</v>
      </c>
      <c r="G7608" s="430">
        <v>104256</v>
      </c>
      <c r="H7608" s="431" t="s">
        <v>4145</v>
      </c>
      <c r="I7608" s="430" t="s">
        <v>121</v>
      </c>
      <c r="K7608" s="432">
        <v>86.26</v>
      </c>
    </row>
    <row r="7609" spans="6:11">
      <c r="F7609" s="429" t="s">
        <v>14715</v>
      </c>
      <c r="G7609" s="430">
        <v>104260</v>
      </c>
      <c r="H7609" s="431" t="s">
        <v>4148</v>
      </c>
      <c r="I7609" s="430" t="s">
        <v>121</v>
      </c>
      <c r="K7609" s="432">
        <v>92.96</v>
      </c>
    </row>
    <row r="7610" spans="6:11">
      <c r="F7610" s="429" t="s">
        <v>14715</v>
      </c>
      <c r="G7610" s="430">
        <v>104264</v>
      </c>
      <c r="H7610" s="431" t="s">
        <v>4151</v>
      </c>
      <c r="I7610" s="430" t="s">
        <v>121</v>
      </c>
      <c r="K7610" s="432">
        <v>110.35</v>
      </c>
    </row>
    <row r="7611" spans="6:11">
      <c r="F7611" s="429" t="s">
        <v>14715</v>
      </c>
      <c r="G7611" s="430">
        <v>87792</v>
      </c>
      <c r="H7611" s="431" t="s">
        <v>4065</v>
      </c>
      <c r="I7611" s="430" t="s">
        <v>121</v>
      </c>
      <c r="K7611" s="432">
        <v>38</v>
      </c>
    </row>
    <row r="7612" spans="6:11">
      <c r="F7612" s="429" t="s">
        <v>14715</v>
      </c>
      <c r="G7612" s="430">
        <v>87797</v>
      </c>
      <c r="H7612" s="431" t="s">
        <v>4068</v>
      </c>
      <c r="I7612" s="430" t="s">
        <v>121</v>
      </c>
      <c r="K7612" s="432">
        <v>52.48</v>
      </c>
    </row>
    <row r="7613" spans="6:11">
      <c r="F7613" s="429" t="s">
        <v>14715</v>
      </c>
      <c r="G7613" s="430">
        <v>87801</v>
      </c>
      <c r="H7613" s="431" t="s">
        <v>4071</v>
      </c>
      <c r="I7613" s="430" t="s">
        <v>121</v>
      </c>
      <c r="K7613" s="432">
        <v>58.52</v>
      </c>
    </row>
    <row r="7614" spans="6:11">
      <c r="F7614" s="429" t="s">
        <v>14715</v>
      </c>
      <c r="G7614" s="430">
        <v>87805</v>
      </c>
      <c r="H7614" s="431" t="s">
        <v>4074</v>
      </c>
      <c r="I7614" s="430" t="s">
        <v>121</v>
      </c>
      <c r="K7614" s="432">
        <v>63.96</v>
      </c>
    </row>
    <row r="7615" spans="6:11">
      <c r="F7615" s="429" t="s">
        <v>14715</v>
      </c>
      <c r="G7615" s="430">
        <v>87775</v>
      </c>
      <c r="H7615" s="431" t="s">
        <v>4054</v>
      </c>
      <c r="I7615" s="430" t="s">
        <v>121</v>
      </c>
      <c r="K7615" s="432">
        <v>50.94</v>
      </c>
    </row>
    <row r="7616" spans="6:11">
      <c r="F7616" s="429" t="s">
        <v>14715</v>
      </c>
      <c r="G7616" s="430">
        <v>87779</v>
      </c>
      <c r="H7616" s="431" t="s">
        <v>4057</v>
      </c>
      <c r="I7616" s="430" t="s">
        <v>121</v>
      </c>
      <c r="K7616" s="432">
        <v>65.8</v>
      </c>
    </row>
    <row r="7617" spans="6:11">
      <c r="F7617" s="429" t="s">
        <v>14715</v>
      </c>
      <c r="G7617" s="430">
        <v>87784</v>
      </c>
      <c r="H7617" s="431" t="s">
        <v>4060</v>
      </c>
      <c r="I7617" s="430" t="s">
        <v>121</v>
      </c>
      <c r="K7617" s="432">
        <v>72.260000000000005</v>
      </c>
    </row>
    <row r="7618" spans="6:11">
      <c r="F7618" s="429" t="s">
        <v>14715</v>
      </c>
      <c r="G7618" s="430">
        <v>87788</v>
      </c>
      <c r="H7618" s="431" t="s">
        <v>4063</v>
      </c>
      <c r="I7618" s="430" t="s">
        <v>121</v>
      </c>
      <c r="K7618" s="432">
        <v>85</v>
      </c>
    </row>
    <row r="7619" spans="6:11">
      <c r="F7619" s="429" t="s">
        <v>14715</v>
      </c>
      <c r="G7619" s="430">
        <v>87809</v>
      </c>
      <c r="H7619" s="431" t="s">
        <v>4077</v>
      </c>
      <c r="I7619" s="430" t="s">
        <v>121</v>
      </c>
      <c r="K7619" s="432">
        <v>71.44</v>
      </c>
    </row>
    <row r="7620" spans="6:11">
      <c r="F7620" s="429" t="s">
        <v>14715</v>
      </c>
      <c r="G7620" s="430">
        <v>87813</v>
      </c>
      <c r="H7620" s="431" t="s">
        <v>4080</v>
      </c>
      <c r="I7620" s="430" t="s">
        <v>121</v>
      </c>
      <c r="K7620" s="432">
        <v>85.93</v>
      </c>
    </row>
    <row r="7621" spans="6:11">
      <c r="F7621" s="429" t="s">
        <v>14715</v>
      </c>
      <c r="G7621" s="430">
        <v>104257</v>
      </c>
      <c r="H7621" s="431" t="s">
        <v>4146</v>
      </c>
      <c r="I7621" s="430" t="s">
        <v>121</v>
      </c>
      <c r="K7621" s="432">
        <v>84.8</v>
      </c>
    </row>
    <row r="7622" spans="6:11">
      <c r="F7622" s="429" t="s">
        <v>14715</v>
      </c>
      <c r="G7622" s="430">
        <v>87817</v>
      </c>
      <c r="H7622" s="431" t="s">
        <v>4083</v>
      </c>
      <c r="I7622" s="430" t="s">
        <v>121</v>
      </c>
      <c r="K7622" s="432">
        <v>91.97</v>
      </c>
    </row>
    <row r="7623" spans="6:11">
      <c r="F7623" s="429" t="s">
        <v>14715</v>
      </c>
      <c r="G7623" s="430">
        <v>104261</v>
      </c>
      <c r="H7623" s="431" t="s">
        <v>4149</v>
      </c>
      <c r="I7623" s="430" t="s">
        <v>121</v>
      </c>
      <c r="K7623" s="432">
        <v>108.95</v>
      </c>
    </row>
    <row r="7624" spans="6:11">
      <c r="F7624" s="429" t="s">
        <v>14715</v>
      </c>
      <c r="G7624" s="430">
        <v>87821</v>
      </c>
      <c r="H7624" s="431" t="s">
        <v>4086</v>
      </c>
      <c r="I7624" s="430" t="s">
        <v>121</v>
      </c>
      <c r="K7624" s="432">
        <v>118.73</v>
      </c>
    </row>
    <row r="7625" spans="6:11">
      <c r="F7625" s="429" t="s">
        <v>14719</v>
      </c>
      <c r="G7625" s="430">
        <v>87825</v>
      </c>
      <c r="H7625" s="431" t="s">
        <v>4089</v>
      </c>
      <c r="I7625" s="430" t="s">
        <v>121</v>
      </c>
      <c r="K7625" s="432">
        <v>67.510000000000005</v>
      </c>
    </row>
    <row r="7626" spans="6:11">
      <c r="F7626" s="429" t="s">
        <v>14719</v>
      </c>
      <c r="G7626" s="430">
        <v>87829</v>
      </c>
      <c r="H7626" s="431" t="s">
        <v>4092</v>
      </c>
      <c r="I7626" s="430" t="s">
        <v>121</v>
      </c>
      <c r="K7626" s="432">
        <v>82.08</v>
      </c>
    </row>
    <row r="7627" spans="6:11">
      <c r="F7627" s="429" t="s">
        <v>14719</v>
      </c>
      <c r="G7627" s="430">
        <v>87557</v>
      </c>
      <c r="H7627" s="431" t="s">
        <v>7342</v>
      </c>
      <c r="I7627" s="430" t="s">
        <v>121</v>
      </c>
      <c r="K7627" s="432">
        <v>41.41</v>
      </c>
    </row>
    <row r="7628" spans="6:11">
      <c r="F7628" s="429" t="s">
        <v>14719</v>
      </c>
      <c r="G7628" s="430">
        <v>87539</v>
      </c>
      <c r="H7628" s="431" t="s">
        <v>7332</v>
      </c>
      <c r="I7628" s="430" t="s">
        <v>121</v>
      </c>
      <c r="K7628" s="432">
        <v>62.87</v>
      </c>
    </row>
    <row r="7629" spans="6:11">
      <c r="F7629" s="429" t="s">
        <v>14719</v>
      </c>
      <c r="G7629" s="430">
        <v>104972</v>
      </c>
      <c r="H7629" s="431" t="s">
        <v>7379</v>
      </c>
      <c r="I7629" s="430" t="s">
        <v>121</v>
      </c>
      <c r="K7629" s="432">
        <v>32.69</v>
      </c>
    </row>
    <row r="7630" spans="6:11">
      <c r="F7630" s="429" t="s">
        <v>14719</v>
      </c>
      <c r="G7630" s="430">
        <v>104954</v>
      </c>
      <c r="H7630" s="431" t="s">
        <v>7361</v>
      </c>
      <c r="I7630" s="430" t="s">
        <v>121</v>
      </c>
      <c r="K7630" s="432">
        <v>45.74</v>
      </c>
    </row>
    <row r="7631" spans="6:11">
      <c r="F7631" s="429" t="s">
        <v>14719</v>
      </c>
      <c r="G7631" s="430">
        <v>104976</v>
      </c>
      <c r="H7631" s="431" t="s">
        <v>7383</v>
      </c>
      <c r="I7631" s="430" t="s">
        <v>121</v>
      </c>
      <c r="K7631" s="432">
        <v>29.17</v>
      </c>
    </row>
    <row r="7632" spans="6:11">
      <c r="F7632" s="429" t="s">
        <v>14719</v>
      </c>
      <c r="G7632" s="430">
        <v>104966</v>
      </c>
      <c r="H7632" s="431" t="s">
        <v>7373</v>
      </c>
      <c r="I7632" s="430" t="s">
        <v>121</v>
      </c>
      <c r="K7632" s="432">
        <v>42.21</v>
      </c>
    </row>
    <row r="7633" spans="6:11">
      <c r="F7633" s="429" t="s">
        <v>14719</v>
      </c>
      <c r="G7633" s="430">
        <v>104968</v>
      </c>
      <c r="H7633" s="431" t="s">
        <v>7375</v>
      </c>
      <c r="I7633" s="430" t="s">
        <v>121</v>
      </c>
      <c r="K7633" s="432">
        <v>38.630000000000003</v>
      </c>
    </row>
    <row r="7634" spans="6:11">
      <c r="F7634" s="429" t="s">
        <v>14719</v>
      </c>
      <c r="G7634" s="430">
        <v>104962</v>
      </c>
      <c r="H7634" s="431" t="s">
        <v>7369</v>
      </c>
      <c r="I7634" s="430" t="s">
        <v>121</v>
      </c>
      <c r="K7634" s="432">
        <v>51.67</v>
      </c>
    </row>
    <row r="7635" spans="6:11">
      <c r="F7635" s="429" t="s">
        <v>14719</v>
      </c>
      <c r="G7635" s="430">
        <v>87550</v>
      </c>
      <c r="H7635" s="431" t="s">
        <v>7339</v>
      </c>
      <c r="I7635" s="430" t="s">
        <v>121</v>
      </c>
      <c r="K7635" s="432">
        <v>26.14</v>
      </c>
    </row>
    <row r="7636" spans="6:11">
      <c r="F7636" s="429" t="s">
        <v>14719</v>
      </c>
      <c r="G7636" s="430">
        <v>87532</v>
      </c>
      <c r="H7636" s="431" t="s">
        <v>7329</v>
      </c>
      <c r="I7636" s="430" t="s">
        <v>121</v>
      </c>
      <c r="K7636" s="432">
        <v>37.409999999999997</v>
      </c>
    </row>
    <row r="7637" spans="6:11">
      <c r="F7637" s="429" t="s">
        <v>14719</v>
      </c>
      <c r="G7637" s="430">
        <v>87554</v>
      </c>
      <c r="H7637" s="431" t="s">
        <v>7341</v>
      </c>
      <c r="I7637" s="430" t="s">
        <v>121</v>
      </c>
      <c r="K7637" s="432">
        <v>23.85</v>
      </c>
    </row>
    <row r="7638" spans="6:11">
      <c r="F7638" s="429" t="s">
        <v>14719</v>
      </c>
      <c r="G7638" s="430">
        <v>87536</v>
      </c>
      <c r="H7638" s="431" t="s">
        <v>7331</v>
      </c>
      <c r="I7638" s="430" t="s">
        <v>121</v>
      </c>
      <c r="K7638" s="432">
        <v>35.130000000000003</v>
      </c>
    </row>
    <row r="7639" spans="6:11">
      <c r="F7639" s="429" t="s">
        <v>14719</v>
      </c>
      <c r="G7639" s="430">
        <v>87528</v>
      </c>
      <c r="H7639" s="431" t="s">
        <v>7325</v>
      </c>
      <c r="I7639" s="430" t="s">
        <v>121</v>
      </c>
      <c r="K7639" s="432">
        <v>41.24</v>
      </c>
    </row>
    <row r="7640" spans="6:11">
      <c r="F7640" s="429" t="s">
        <v>14719</v>
      </c>
      <c r="G7640" s="430">
        <v>87546</v>
      </c>
      <c r="H7640" s="431" t="s">
        <v>7335</v>
      </c>
      <c r="I7640" s="430" t="s">
        <v>121</v>
      </c>
      <c r="K7640" s="432">
        <v>29.97</v>
      </c>
    </row>
    <row r="7641" spans="6:11">
      <c r="F7641" s="429" t="s">
        <v>14719</v>
      </c>
      <c r="G7641" s="430">
        <v>104971</v>
      </c>
      <c r="H7641" s="431" t="s">
        <v>7378</v>
      </c>
      <c r="I7641" s="430" t="s">
        <v>121</v>
      </c>
      <c r="K7641" s="432">
        <v>30.18</v>
      </c>
    </row>
    <row r="7642" spans="6:11">
      <c r="F7642" s="429" t="s">
        <v>14719</v>
      </c>
      <c r="G7642" s="430">
        <v>104965</v>
      </c>
      <c r="H7642" s="431" t="s">
        <v>7372</v>
      </c>
      <c r="I7642" s="430" t="s">
        <v>121</v>
      </c>
      <c r="K7642" s="432">
        <v>41.8</v>
      </c>
    </row>
    <row r="7643" spans="6:11">
      <c r="F7643" s="429" t="s">
        <v>14719</v>
      </c>
      <c r="G7643" s="430">
        <v>104975</v>
      </c>
      <c r="H7643" s="431" t="s">
        <v>7382</v>
      </c>
      <c r="I7643" s="430" t="s">
        <v>121</v>
      </c>
      <c r="K7643" s="432">
        <v>26.66</v>
      </c>
    </row>
    <row r="7644" spans="6:11">
      <c r="F7644" s="429" t="s">
        <v>14719</v>
      </c>
      <c r="G7644" s="430">
        <v>104957</v>
      </c>
      <c r="H7644" s="431" t="s">
        <v>7364</v>
      </c>
      <c r="I7644" s="430" t="s">
        <v>121</v>
      </c>
      <c r="K7644" s="432">
        <v>38.270000000000003</v>
      </c>
    </row>
    <row r="7645" spans="6:11">
      <c r="F7645" s="429" t="s">
        <v>14719</v>
      </c>
      <c r="G7645" s="430">
        <v>104967</v>
      </c>
      <c r="H7645" s="431" t="s">
        <v>7374</v>
      </c>
      <c r="I7645" s="430" t="s">
        <v>121</v>
      </c>
      <c r="K7645" s="432">
        <v>36.119999999999997</v>
      </c>
    </row>
    <row r="7646" spans="6:11">
      <c r="F7646" s="429" t="s">
        <v>14719</v>
      </c>
      <c r="G7646" s="430">
        <v>104961</v>
      </c>
      <c r="H7646" s="431" t="s">
        <v>7368</v>
      </c>
      <c r="I7646" s="430" t="s">
        <v>121</v>
      </c>
      <c r="K7646" s="432">
        <v>47.73</v>
      </c>
    </row>
    <row r="7647" spans="6:11">
      <c r="F7647" s="429" t="s">
        <v>14719</v>
      </c>
      <c r="G7647" s="430">
        <v>87549</v>
      </c>
      <c r="H7647" s="431" t="s">
        <v>7338</v>
      </c>
      <c r="I7647" s="430" t="s">
        <v>121</v>
      </c>
      <c r="K7647" s="432">
        <v>23.63</v>
      </c>
    </row>
    <row r="7648" spans="6:11">
      <c r="F7648" s="429" t="s">
        <v>14719</v>
      </c>
      <c r="G7648" s="430">
        <v>87531</v>
      </c>
      <c r="H7648" s="431" t="s">
        <v>7328</v>
      </c>
      <c r="I7648" s="430" t="s">
        <v>121</v>
      </c>
      <c r="K7648" s="432">
        <v>33.47</v>
      </c>
    </row>
    <row r="7649" spans="6:11">
      <c r="F7649" s="429" t="s">
        <v>14719</v>
      </c>
      <c r="G7649" s="430">
        <v>87553</v>
      </c>
      <c r="H7649" s="431" t="s">
        <v>7340</v>
      </c>
      <c r="I7649" s="430" t="s">
        <v>121</v>
      </c>
      <c r="K7649" s="432">
        <v>21.34</v>
      </c>
    </row>
    <row r="7650" spans="6:11">
      <c r="F7650" s="429" t="s">
        <v>14719</v>
      </c>
      <c r="G7650" s="430">
        <v>87535</v>
      </c>
      <c r="H7650" s="431" t="s">
        <v>7330</v>
      </c>
      <c r="I7650" s="430" t="s">
        <v>121</v>
      </c>
      <c r="K7650" s="432">
        <v>31.19</v>
      </c>
    </row>
    <row r="7651" spans="6:11">
      <c r="F7651" s="429" t="s">
        <v>14719</v>
      </c>
      <c r="G7651" s="430">
        <v>87527</v>
      </c>
      <c r="H7651" s="431" t="s">
        <v>7324</v>
      </c>
      <c r="I7651" s="430" t="s">
        <v>121</v>
      </c>
      <c r="K7651" s="432">
        <v>37.299999999999997</v>
      </c>
    </row>
    <row r="7652" spans="6:11">
      <c r="F7652" s="429" t="s">
        <v>14719</v>
      </c>
      <c r="G7652" s="430">
        <v>87545</v>
      </c>
      <c r="H7652" s="431" t="s">
        <v>7334</v>
      </c>
      <c r="I7652" s="430" t="s">
        <v>121</v>
      </c>
      <c r="K7652" s="432">
        <v>27.46</v>
      </c>
    </row>
    <row r="7653" spans="6:11">
      <c r="F7653" s="429" t="s">
        <v>14719</v>
      </c>
      <c r="G7653" s="430">
        <v>104960</v>
      </c>
      <c r="H7653" s="431" t="s">
        <v>7367</v>
      </c>
      <c r="I7653" s="430" t="s">
        <v>121</v>
      </c>
      <c r="K7653" s="432">
        <v>40.07</v>
      </c>
    </row>
    <row r="7654" spans="6:11">
      <c r="F7654" s="429" t="s">
        <v>14719</v>
      </c>
      <c r="G7654" s="430">
        <v>87561</v>
      </c>
      <c r="H7654" s="431" t="s">
        <v>7343</v>
      </c>
      <c r="I7654" s="430" t="s">
        <v>121</v>
      </c>
      <c r="K7654" s="432">
        <v>40.92</v>
      </c>
    </row>
    <row r="7655" spans="6:11">
      <c r="F7655" s="429" t="s">
        <v>14719</v>
      </c>
      <c r="G7655" s="430">
        <v>104953</v>
      </c>
      <c r="H7655" s="431" t="s">
        <v>7360</v>
      </c>
      <c r="I7655" s="430" t="s">
        <v>121</v>
      </c>
      <c r="K7655" s="432">
        <v>61.53</v>
      </c>
    </row>
    <row r="7656" spans="6:11">
      <c r="F7656" s="429" t="s">
        <v>14719</v>
      </c>
      <c r="G7656" s="430">
        <v>87543</v>
      </c>
      <c r="H7656" s="431" t="s">
        <v>7333</v>
      </c>
      <c r="I7656" s="430" t="s">
        <v>121</v>
      </c>
      <c r="K7656" s="432">
        <v>23.77</v>
      </c>
    </row>
    <row r="7657" spans="6:11">
      <c r="F7657" s="429" t="s">
        <v>14719</v>
      </c>
      <c r="G7657" s="430">
        <v>104959</v>
      </c>
      <c r="H7657" s="431" t="s">
        <v>7366</v>
      </c>
      <c r="I7657" s="430" t="s">
        <v>121</v>
      </c>
      <c r="K7657" s="432">
        <v>24.43</v>
      </c>
    </row>
    <row r="7658" spans="6:11">
      <c r="F7658" s="429" t="s">
        <v>14719</v>
      </c>
      <c r="G7658" s="430">
        <v>104958</v>
      </c>
      <c r="H7658" s="431" t="s">
        <v>7365</v>
      </c>
      <c r="I7658" s="430" t="s">
        <v>121</v>
      </c>
      <c r="K7658" s="432">
        <v>21.92</v>
      </c>
    </row>
    <row r="7659" spans="6:11">
      <c r="F7659" s="429" t="s">
        <v>14719</v>
      </c>
      <c r="G7659" s="430">
        <v>104970</v>
      </c>
      <c r="H7659" s="431" t="s">
        <v>7377</v>
      </c>
      <c r="I7659" s="430" t="s">
        <v>121</v>
      </c>
      <c r="K7659" s="432">
        <v>34.409999999999997</v>
      </c>
    </row>
    <row r="7660" spans="6:11">
      <c r="F7660" s="429" t="s">
        <v>14738</v>
      </c>
      <c r="G7660" s="430">
        <v>104964</v>
      </c>
      <c r="H7660" s="431" t="s">
        <v>7371</v>
      </c>
      <c r="I7660" s="430" t="s">
        <v>121</v>
      </c>
      <c r="K7660" s="432">
        <v>47.45</v>
      </c>
    </row>
    <row r="7661" spans="6:11">
      <c r="F7661" s="429" t="s">
        <v>14738</v>
      </c>
      <c r="G7661" s="430">
        <v>104956</v>
      </c>
      <c r="H7661" s="431" t="s">
        <v>7363</v>
      </c>
      <c r="I7661" s="430" t="s">
        <v>121</v>
      </c>
      <c r="K7661" s="432">
        <v>43.09</v>
      </c>
    </row>
    <row r="7662" spans="6:11">
      <c r="F7662" s="429" t="s">
        <v>14738</v>
      </c>
      <c r="G7662" s="430">
        <v>104974</v>
      </c>
      <c r="H7662" s="431" t="s">
        <v>7381</v>
      </c>
      <c r="I7662" s="430" t="s">
        <v>121</v>
      </c>
      <c r="K7662" s="432">
        <v>30.05</v>
      </c>
    </row>
    <row r="7663" spans="6:11">
      <c r="F7663" s="429" t="s">
        <v>14738</v>
      </c>
      <c r="G7663" s="430">
        <v>87548</v>
      </c>
      <c r="H7663" s="431" t="s">
        <v>7337</v>
      </c>
      <c r="I7663" s="430" t="s">
        <v>121</v>
      </c>
      <c r="K7663" s="432">
        <v>27.24</v>
      </c>
    </row>
    <row r="7664" spans="6:11">
      <c r="F7664" s="429" t="s">
        <v>14738</v>
      </c>
      <c r="G7664" s="430">
        <v>87530</v>
      </c>
      <c r="H7664" s="431" t="s">
        <v>7327</v>
      </c>
      <c r="I7664" s="430" t="s">
        <v>121</v>
      </c>
      <c r="K7664" s="432">
        <v>38.53</v>
      </c>
    </row>
    <row r="7665" spans="6:11">
      <c r="F7665" s="429" t="s">
        <v>14738</v>
      </c>
      <c r="G7665" s="430">
        <v>104952</v>
      </c>
      <c r="H7665" s="431" t="s">
        <v>7359</v>
      </c>
      <c r="I7665" s="430" t="s">
        <v>121</v>
      </c>
      <c r="K7665" s="432">
        <v>35.700000000000003</v>
      </c>
    </row>
    <row r="7666" spans="6:11">
      <c r="F7666" s="429" t="s">
        <v>14738</v>
      </c>
      <c r="G7666" s="430">
        <v>104969</v>
      </c>
      <c r="H7666" s="431" t="s">
        <v>7376</v>
      </c>
      <c r="I7666" s="430" t="s">
        <v>121</v>
      </c>
      <c r="K7666" s="432">
        <v>31.9</v>
      </c>
    </row>
    <row r="7667" spans="6:11">
      <c r="F7667" s="429" t="s">
        <v>14738</v>
      </c>
      <c r="G7667" s="430">
        <v>104963</v>
      </c>
      <c r="H7667" s="431" t="s">
        <v>7370</v>
      </c>
      <c r="I7667" s="430" t="s">
        <v>121</v>
      </c>
      <c r="K7667" s="432">
        <v>43.51</v>
      </c>
    </row>
    <row r="7668" spans="6:11">
      <c r="F7668" s="429" t="s">
        <v>14738</v>
      </c>
      <c r="G7668" s="430">
        <v>104955</v>
      </c>
      <c r="H7668" s="431" t="s">
        <v>7362</v>
      </c>
      <c r="I7668" s="430" t="s">
        <v>121</v>
      </c>
      <c r="K7668" s="432">
        <v>39.15</v>
      </c>
    </row>
    <row r="7669" spans="6:11">
      <c r="F7669" s="429" t="s">
        <v>14738</v>
      </c>
      <c r="G7669" s="430">
        <v>104973</v>
      </c>
      <c r="H7669" s="431" t="s">
        <v>7380</v>
      </c>
      <c r="I7669" s="430" t="s">
        <v>121</v>
      </c>
      <c r="K7669" s="432">
        <v>27.54</v>
      </c>
    </row>
    <row r="7670" spans="6:11">
      <c r="F7670" s="429" t="s">
        <v>14738</v>
      </c>
      <c r="G7670" s="430">
        <v>87547</v>
      </c>
      <c r="H7670" s="431" t="s">
        <v>7336</v>
      </c>
      <c r="I7670" s="430" t="s">
        <v>121</v>
      </c>
      <c r="K7670" s="432">
        <v>24.73</v>
      </c>
    </row>
    <row r="7671" spans="6:11">
      <c r="F7671" s="429" t="s">
        <v>14738</v>
      </c>
      <c r="G7671" s="430">
        <v>87529</v>
      </c>
      <c r="H7671" s="431" t="s">
        <v>7326</v>
      </c>
      <c r="I7671" s="430" t="s">
        <v>121</v>
      </c>
      <c r="K7671" s="432">
        <v>34.590000000000003</v>
      </c>
    </row>
    <row r="7672" spans="6:11">
      <c r="F7672" s="429" t="s">
        <v>14738</v>
      </c>
      <c r="G7672" s="430">
        <v>104951</v>
      </c>
      <c r="H7672" s="431" t="s">
        <v>7358</v>
      </c>
      <c r="I7672" s="430" t="s">
        <v>121</v>
      </c>
      <c r="K7672" s="432">
        <v>31.76</v>
      </c>
    </row>
    <row r="7673" spans="6:11">
      <c r="F7673" s="429" t="s">
        <v>14738</v>
      </c>
      <c r="G7673" s="430">
        <v>104978</v>
      </c>
      <c r="H7673" s="431" t="s">
        <v>7385</v>
      </c>
      <c r="I7673" s="430" t="s">
        <v>121</v>
      </c>
      <c r="K7673" s="432">
        <v>34.06</v>
      </c>
    </row>
    <row r="7674" spans="6:11">
      <c r="F7674" s="429" t="s">
        <v>14738</v>
      </c>
      <c r="G7674" s="430">
        <v>104977</v>
      </c>
      <c r="H7674" s="431" t="s">
        <v>7384</v>
      </c>
      <c r="I7674" s="430" t="s">
        <v>121</v>
      </c>
      <c r="K7674" s="432">
        <v>45.52</v>
      </c>
    </row>
    <row r="7675" spans="6:11">
      <c r="F7675" s="429" t="s">
        <v>14738</v>
      </c>
      <c r="G7675" s="430">
        <v>90408</v>
      </c>
      <c r="H7675" s="431" t="s">
        <v>7353</v>
      </c>
      <c r="I7675" s="430" t="s">
        <v>121</v>
      </c>
      <c r="K7675" s="432">
        <v>30.03</v>
      </c>
    </row>
    <row r="7676" spans="6:11">
      <c r="F7676" s="429" t="s">
        <v>14738</v>
      </c>
      <c r="G7676" s="430">
        <v>90406</v>
      </c>
      <c r="H7676" s="431" t="s">
        <v>7352</v>
      </c>
      <c r="I7676" s="430" t="s">
        <v>121</v>
      </c>
      <c r="K7676" s="432">
        <v>40.61</v>
      </c>
    </row>
    <row r="7677" spans="6:11">
      <c r="F7677" s="429" t="s">
        <v>14749</v>
      </c>
      <c r="G7677" s="430">
        <v>103313</v>
      </c>
      <c r="H7677" s="431" t="s">
        <v>14613</v>
      </c>
      <c r="I7677" s="430" t="s">
        <v>160</v>
      </c>
      <c r="K7677" s="432">
        <v>0</v>
      </c>
    </row>
    <row r="7678" spans="6:11">
      <c r="F7678" s="429" t="s">
        <v>14749</v>
      </c>
      <c r="G7678" s="430">
        <v>103309</v>
      </c>
      <c r="H7678" s="431" t="s">
        <v>14614</v>
      </c>
      <c r="I7678" s="430" t="s">
        <v>160</v>
      </c>
      <c r="K7678" s="432">
        <v>0</v>
      </c>
    </row>
    <row r="7679" spans="6:11">
      <c r="F7679" s="429" t="s">
        <v>14749</v>
      </c>
      <c r="G7679" s="430">
        <v>103312</v>
      </c>
      <c r="H7679" s="431" t="s">
        <v>14615</v>
      </c>
      <c r="I7679" s="430" t="s">
        <v>160</v>
      </c>
      <c r="K7679" s="432">
        <v>0</v>
      </c>
    </row>
    <row r="7680" spans="6:11">
      <c r="F7680" s="429" t="s">
        <v>14749</v>
      </c>
      <c r="G7680" s="430">
        <v>103296</v>
      </c>
      <c r="H7680" s="431" t="s">
        <v>14616</v>
      </c>
      <c r="I7680" s="430" t="s">
        <v>160</v>
      </c>
      <c r="K7680" s="432">
        <v>0</v>
      </c>
    </row>
    <row r="7681" spans="6:11">
      <c r="F7681" s="429" t="s">
        <v>14749</v>
      </c>
      <c r="G7681" s="430">
        <v>103300</v>
      </c>
      <c r="H7681" s="431" t="s">
        <v>14617</v>
      </c>
      <c r="I7681" s="430" t="s">
        <v>160</v>
      </c>
      <c r="K7681" s="432">
        <v>0</v>
      </c>
    </row>
    <row r="7682" spans="6:11">
      <c r="F7682" s="429" t="s">
        <v>14749</v>
      </c>
      <c r="G7682" s="430">
        <v>103301</v>
      </c>
      <c r="H7682" s="431" t="s">
        <v>14618</v>
      </c>
      <c r="I7682" s="430" t="s">
        <v>160</v>
      </c>
      <c r="K7682" s="432">
        <v>0</v>
      </c>
    </row>
    <row r="7683" spans="6:11">
      <c r="F7683" s="429" t="s">
        <v>14752</v>
      </c>
      <c r="G7683" s="430">
        <v>103304</v>
      </c>
      <c r="H7683" s="431" t="s">
        <v>4580</v>
      </c>
      <c r="I7683" s="430" t="s">
        <v>160</v>
      </c>
      <c r="K7683" s="432">
        <v>1244.3800000000001</v>
      </c>
    </row>
    <row r="7684" spans="6:11">
      <c r="F7684" s="429" t="s">
        <v>14752</v>
      </c>
      <c r="G7684" s="430">
        <v>103305</v>
      </c>
      <c r="H7684" s="431" t="s">
        <v>14619</v>
      </c>
      <c r="I7684" s="430" t="s">
        <v>160</v>
      </c>
      <c r="K7684" s="432">
        <v>0</v>
      </c>
    </row>
    <row r="7685" spans="6:11">
      <c r="F7685" s="429" t="s">
        <v>14752</v>
      </c>
      <c r="G7685" s="430">
        <v>103294</v>
      </c>
      <c r="H7685" s="431" t="s">
        <v>14620</v>
      </c>
      <c r="I7685" s="430" t="s">
        <v>160</v>
      </c>
      <c r="K7685" s="432">
        <v>0</v>
      </c>
    </row>
    <row r="7686" spans="6:11">
      <c r="F7686" s="429" t="s">
        <v>14752</v>
      </c>
      <c r="G7686" s="430">
        <v>103298</v>
      </c>
      <c r="H7686" s="431" t="s">
        <v>14621</v>
      </c>
      <c r="I7686" s="430" t="s">
        <v>160</v>
      </c>
      <c r="K7686" s="432">
        <v>0</v>
      </c>
    </row>
    <row r="7687" spans="6:11">
      <c r="F7687" s="429" t="s">
        <v>14752</v>
      </c>
      <c r="G7687" s="430">
        <v>103293</v>
      </c>
      <c r="H7687" s="431" t="s">
        <v>14622</v>
      </c>
      <c r="I7687" s="430" t="s">
        <v>160</v>
      </c>
      <c r="K7687" s="432">
        <v>0</v>
      </c>
    </row>
    <row r="7688" spans="6:11">
      <c r="F7688" s="429" t="s">
        <v>14752</v>
      </c>
      <c r="G7688" s="430">
        <v>103297</v>
      </c>
      <c r="H7688" s="431" t="s">
        <v>14623</v>
      </c>
      <c r="I7688" s="430" t="s">
        <v>160</v>
      </c>
      <c r="K7688" s="432">
        <v>0</v>
      </c>
    </row>
    <row r="7689" spans="6:11">
      <c r="F7689" s="429" t="s">
        <v>14752</v>
      </c>
      <c r="G7689" s="430">
        <v>103311</v>
      </c>
      <c r="H7689" s="431" t="s">
        <v>14624</v>
      </c>
      <c r="I7689" s="430" t="s">
        <v>160</v>
      </c>
      <c r="K7689" s="432">
        <v>0</v>
      </c>
    </row>
    <row r="7690" spans="6:11">
      <c r="F7690" s="429" t="s">
        <v>14752</v>
      </c>
      <c r="G7690" s="430">
        <v>103306</v>
      </c>
      <c r="H7690" s="431" t="s">
        <v>14625</v>
      </c>
      <c r="I7690" s="430" t="s">
        <v>160</v>
      </c>
      <c r="K7690" s="432">
        <v>0</v>
      </c>
    </row>
    <row r="7691" spans="6:11">
      <c r="F7691" s="429" t="s">
        <v>14752</v>
      </c>
      <c r="G7691" s="430">
        <v>103308</v>
      </c>
      <c r="H7691" s="431" t="s">
        <v>14626</v>
      </c>
      <c r="I7691" s="430" t="s">
        <v>160</v>
      </c>
      <c r="K7691" s="432">
        <v>0</v>
      </c>
    </row>
    <row r="7692" spans="6:11">
      <c r="F7692" s="429" t="s">
        <v>14752</v>
      </c>
      <c r="G7692" s="430">
        <v>103295</v>
      </c>
      <c r="H7692" s="431" t="s">
        <v>14627</v>
      </c>
      <c r="I7692" s="430" t="s">
        <v>160</v>
      </c>
      <c r="K7692" s="432">
        <v>0</v>
      </c>
    </row>
    <row r="7693" spans="6:11">
      <c r="F7693" s="429" t="s">
        <v>14752</v>
      </c>
      <c r="G7693" s="430">
        <v>103299</v>
      </c>
      <c r="H7693" s="431" t="s">
        <v>14628</v>
      </c>
      <c r="I7693" s="430" t="s">
        <v>160</v>
      </c>
      <c r="K7693" s="432">
        <v>0</v>
      </c>
    </row>
    <row r="7694" spans="6:11">
      <c r="F7694" s="429" t="s">
        <v>14752</v>
      </c>
      <c r="G7694" s="430">
        <v>103302</v>
      </c>
      <c r="H7694" s="431" t="s">
        <v>14629</v>
      </c>
      <c r="I7694" s="430" t="s">
        <v>160</v>
      </c>
      <c r="K7694" s="432">
        <v>0</v>
      </c>
    </row>
    <row r="7695" spans="6:11">
      <c r="F7695" s="429" t="s">
        <v>14752</v>
      </c>
      <c r="G7695" s="430">
        <v>103307</v>
      </c>
      <c r="H7695" s="431" t="s">
        <v>4581</v>
      </c>
      <c r="I7695" s="430" t="s">
        <v>160</v>
      </c>
      <c r="K7695" s="432">
        <v>1327.13</v>
      </c>
    </row>
    <row r="7696" spans="6:11">
      <c r="F7696" s="429" t="s">
        <v>14752</v>
      </c>
      <c r="G7696" s="430">
        <v>103310</v>
      </c>
      <c r="H7696" s="431" t="s">
        <v>4582</v>
      </c>
      <c r="I7696" s="430" t="s">
        <v>160</v>
      </c>
      <c r="K7696" s="432">
        <v>1283.3699999999999</v>
      </c>
    </row>
    <row r="7697" spans="6:11">
      <c r="F7697" s="429" t="s">
        <v>14752</v>
      </c>
      <c r="G7697" s="430">
        <v>103303</v>
      </c>
      <c r="H7697" s="431" t="s">
        <v>14630</v>
      </c>
      <c r="I7697" s="430" t="s">
        <v>160</v>
      </c>
      <c r="K7697" s="432">
        <v>0</v>
      </c>
    </row>
    <row r="7698" spans="6:11">
      <c r="F7698" s="429" t="s">
        <v>14752</v>
      </c>
      <c r="G7698" s="430">
        <v>103314</v>
      </c>
      <c r="H7698" s="431" t="s">
        <v>4583</v>
      </c>
      <c r="I7698" s="430" t="s">
        <v>121</v>
      </c>
      <c r="K7698" s="432">
        <v>230.89</v>
      </c>
    </row>
    <row r="7699" spans="6:11">
      <c r="F7699" s="429" t="s">
        <v>14752</v>
      </c>
      <c r="G7699" s="430">
        <v>103315</v>
      </c>
      <c r="H7699" s="431" t="s">
        <v>4584</v>
      </c>
      <c r="I7699" s="430" t="s">
        <v>121</v>
      </c>
      <c r="K7699" s="432">
        <v>223.33</v>
      </c>
    </row>
    <row r="7700" spans="6:11">
      <c r="F7700" s="429" t="s">
        <v>14752</v>
      </c>
      <c r="G7700" s="430">
        <v>105188</v>
      </c>
      <c r="H7700" s="431" t="s">
        <v>7389</v>
      </c>
      <c r="I7700" s="430" t="s">
        <v>121</v>
      </c>
      <c r="K7700" s="432">
        <v>144.63999999999999</v>
      </c>
    </row>
    <row r="7701" spans="6:11">
      <c r="F7701" s="429" t="s">
        <v>14752</v>
      </c>
      <c r="G7701" s="430">
        <v>87841</v>
      </c>
      <c r="H7701" s="431" t="s">
        <v>7347</v>
      </c>
      <c r="I7701" s="430" t="s">
        <v>121</v>
      </c>
      <c r="K7701" s="432">
        <v>131.25</v>
      </c>
    </row>
    <row r="7702" spans="6:11">
      <c r="F7702" s="429" t="s">
        <v>14752</v>
      </c>
      <c r="G7702" s="430">
        <v>87853</v>
      </c>
      <c r="H7702" s="431" t="s">
        <v>7351</v>
      </c>
      <c r="I7702" s="430" t="s">
        <v>121</v>
      </c>
      <c r="K7702" s="432">
        <v>146.63999999999999</v>
      </c>
    </row>
    <row r="7703" spans="6:11">
      <c r="F7703" s="429" t="s">
        <v>14752</v>
      </c>
      <c r="G7703" s="430">
        <v>105187</v>
      </c>
      <c r="H7703" s="431" t="s">
        <v>7388</v>
      </c>
      <c r="I7703" s="430" t="s">
        <v>121</v>
      </c>
      <c r="K7703" s="432">
        <v>198.07</v>
      </c>
    </row>
    <row r="7704" spans="6:11">
      <c r="F7704" s="429" t="s">
        <v>14752</v>
      </c>
      <c r="G7704" s="430">
        <v>87840</v>
      </c>
      <c r="H7704" s="431" t="s">
        <v>7346</v>
      </c>
      <c r="I7704" s="430" t="s">
        <v>121</v>
      </c>
      <c r="K7704" s="432">
        <v>184.68</v>
      </c>
    </row>
    <row r="7705" spans="6:11">
      <c r="F7705" s="429" t="s">
        <v>14752</v>
      </c>
      <c r="G7705" s="430">
        <v>87852</v>
      </c>
      <c r="H7705" s="431" t="s">
        <v>7350</v>
      </c>
      <c r="I7705" s="430" t="s">
        <v>121</v>
      </c>
      <c r="K7705" s="432">
        <v>200.07</v>
      </c>
    </row>
    <row r="7706" spans="6:11">
      <c r="F7706" s="429" t="s">
        <v>14752</v>
      </c>
      <c r="G7706" s="430">
        <v>105186</v>
      </c>
      <c r="H7706" s="431" t="s">
        <v>7387</v>
      </c>
      <c r="I7706" s="430" t="s">
        <v>121</v>
      </c>
      <c r="K7706" s="432">
        <v>150.09</v>
      </c>
    </row>
    <row r="7707" spans="6:11">
      <c r="F7707" s="429" t="s">
        <v>14752</v>
      </c>
      <c r="G7707" s="430">
        <v>87839</v>
      </c>
      <c r="H7707" s="431" t="s">
        <v>7345</v>
      </c>
      <c r="I7707" s="430" t="s">
        <v>121</v>
      </c>
      <c r="K7707" s="432">
        <v>136.88</v>
      </c>
    </row>
    <row r="7708" spans="6:11">
      <c r="F7708" s="429" t="s">
        <v>14752</v>
      </c>
      <c r="G7708" s="430">
        <v>87851</v>
      </c>
      <c r="H7708" s="431" t="s">
        <v>7349</v>
      </c>
      <c r="I7708" s="430" t="s">
        <v>121</v>
      </c>
      <c r="K7708" s="432">
        <v>152.66999999999999</v>
      </c>
    </row>
    <row r="7709" spans="6:11">
      <c r="F7709" s="429" t="s">
        <v>14752</v>
      </c>
      <c r="G7709" s="430">
        <v>105185</v>
      </c>
      <c r="H7709" s="431" t="s">
        <v>7386</v>
      </c>
      <c r="I7709" s="430" t="s">
        <v>121</v>
      </c>
      <c r="K7709" s="432">
        <v>203.97</v>
      </c>
    </row>
    <row r="7710" spans="6:11">
      <c r="F7710" s="429" t="s">
        <v>14752</v>
      </c>
      <c r="G7710" s="430">
        <v>87838</v>
      </c>
      <c r="H7710" s="431" t="s">
        <v>7344</v>
      </c>
      <c r="I7710" s="430" t="s">
        <v>121</v>
      </c>
      <c r="K7710" s="432">
        <v>190.82</v>
      </c>
    </row>
    <row r="7711" spans="6:11">
      <c r="F7711" s="429" t="s">
        <v>14752</v>
      </c>
      <c r="G7711" s="430">
        <v>87850</v>
      </c>
      <c r="H7711" s="431" t="s">
        <v>7348</v>
      </c>
      <c r="I7711" s="430" t="s">
        <v>121</v>
      </c>
      <c r="K7711" s="432">
        <v>206.6</v>
      </c>
    </row>
    <row r="7712" spans="6:11">
      <c r="F7712" s="429" t="s">
        <v>14752</v>
      </c>
      <c r="G7712" s="430">
        <v>105110</v>
      </c>
      <c r="H7712" s="431" t="s">
        <v>7437</v>
      </c>
      <c r="I7712" s="430" t="s">
        <v>146</v>
      </c>
      <c r="K7712" s="432">
        <v>159.84</v>
      </c>
    </row>
    <row r="7713" spans="6:11">
      <c r="F7713" s="429" t="s">
        <v>14752</v>
      </c>
      <c r="G7713" s="430">
        <v>105105</v>
      </c>
      <c r="H7713" s="431" t="s">
        <v>7434</v>
      </c>
      <c r="I7713" s="430" t="s">
        <v>146</v>
      </c>
      <c r="K7713" s="432">
        <v>51.83</v>
      </c>
    </row>
    <row r="7714" spans="6:11">
      <c r="F7714" s="429" t="s">
        <v>14768</v>
      </c>
      <c r="G7714" s="430">
        <v>105103</v>
      </c>
      <c r="H7714" s="431" t="s">
        <v>7432</v>
      </c>
      <c r="I7714" s="430" t="s">
        <v>146</v>
      </c>
      <c r="K7714" s="432">
        <v>73.819999999999993</v>
      </c>
    </row>
    <row r="7715" spans="6:11">
      <c r="F7715" s="429" t="s">
        <v>14768</v>
      </c>
      <c r="G7715" s="430">
        <v>105112</v>
      </c>
      <c r="H7715" s="431" t="s">
        <v>7439</v>
      </c>
      <c r="I7715" s="430" t="s">
        <v>146</v>
      </c>
      <c r="K7715" s="432">
        <v>133.46</v>
      </c>
    </row>
    <row r="7716" spans="6:11">
      <c r="F7716" s="429" t="s">
        <v>14768</v>
      </c>
      <c r="G7716" s="430">
        <v>105109</v>
      </c>
      <c r="H7716" s="431" t="s">
        <v>14633</v>
      </c>
      <c r="I7716" s="430" t="s">
        <v>160</v>
      </c>
      <c r="K7716" s="432">
        <v>0</v>
      </c>
    </row>
    <row r="7717" spans="6:11">
      <c r="F7717" s="429" t="s">
        <v>14768</v>
      </c>
      <c r="G7717" s="430">
        <v>105108</v>
      </c>
      <c r="H7717" s="431" t="s">
        <v>14634</v>
      </c>
      <c r="I7717" s="430" t="s">
        <v>160</v>
      </c>
      <c r="K7717" s="432">
        <v>0</v>
      </c>
    </row>
    <row r="7718" spans="6:11">
      <c r="F7718" s="429" t="s">
        <v>14768</v>
      </c>
      <c r="G7718" s="430">
        <v>105104</v>
      </c>
      <c r="H7718" s="431" t="s">
        <v>7433</v>
      </c>
      <c r="I7718" s="430" t="s">
        <v>160</v>
      </c>
      <c r="K7718" s="432">
        <v>4026.71</v>
      </c>
    </row>
    <row r="7719" spans="6:11">
      <c r="F7719" s="429" t="s">
        <v>14768</v>
      </c>
      <c r="G7719" s="430">
        <v>105107</v>
      </c>
      <c r="H7719" s="431" t="s">
        <v>7436</v>
      </c>
      <c r="I7719" s="430" t="s">
        <v>160</v>
      </c>
      <c r="K7719" s="432">
        <v>2481.27</v>
      </c>
    </row>
    <row r="7720" spans="6:11">
      <c r="F7720" s="429" t="s">
        <v>14768</v>
      </c>
      <c r="G7720" s="430">
        <v>105106</v>
      </c>
      <c r="H7720" s="431" t="s">
        <v>7435</v>
      </c>
      <c r="I7720" s="430" t="s">
        <v>160</v>
      </c>
      <c r="K7720" s="432">
        <v>1680.4</v>
      </c>
    </row>
    <row r="7721" spans="6:11">
      <c r="F7721" s="429" t="s">
        <v>14768</v>
      </c>
      <c r="G7721" s="430">
        <v>105111</v>
      </c>
      <c r="H7721" s="431" t="s">
        <v>7438</v>
      </c>
      <c r="I7721" s="430" t="s">
        <v>160</v>
      </c>
      <c r="K7721" s="432">
        <v>16572.150000000001</v>
      </c>
    </row>
    <row r="7722" spans="6:11">
      <c r="F7722" s="429" t="s">
        <v>14768</v>
      </c>
      <c r="G7722" s="430">
        <v>98520</v>
      </c>
      <c r="H7722" s="431" t="s">
        <v>7509</v>
      </c>
      <c r="I7722" s="430" t="s">
        <v>121</v>
      </c>
      <c r="K7722" s="432">
        <v>5.31</v>
      </c>
    </row>
    <row r="7723" spans="6:11">
      <c r="F7723" s="429" t="s">
        <v>14768</v>
      </c>
      <c r="G7723" s="430">
        <v>98521</v>
      </c>
      <c r="H7723" s="431" t="s">
        <v>7510</v>
      </c>
      <c r="I7723" s="430" t="s">
        <v>121</v>
      </c>
      <c r="K7723" s="432">
        <v>0.28999999999999998</v>
      </c>
    </row>
    <row r="7724" spans="6:11">
      <c r="F7724" s="429" t="s">
        <v>14768</v>
      </c>
      <c r="G7724" s="430">
        <v>105521</v>
      </c>
      <c r="H7724" s="431" t="s">
        <v>7512</v>
      </c>
      <c r="I7724" s="430" t="s">
        <v>121</v>
      </c>
      <c r="K7724" s="432">
        <v>3.5</v>
      </c>
    </row>
    <row r="7725" spans="6:11">
      <c r="F7725" s="429" t="s">
        <v>14768</v>
      </c>
      <c r="G7725" s="430">
        <v>98509</v>
      </c>
      <c r="H7725" s="431" t="s">
        <v>14636</v>
      </c>
      <c r="I7725" s="430" t="s">
        <v>160</v>
      </c>
      <c r="K7725" s="432">
        <v>50.98</v>
      </c>
    </row>
    <row r="7726" spans="6:11">
      <c r="F7726" s="429" t="s">
        <v>14768</v>
      </c>
      <c r="G7726" s="430">
        <v>98507</v>
      </c>
      <c r="H7726" s="431" t="s">
        <v>14637</v>
      </c>
      <c r="I7726" s="430" t="s">
        <v>160</v>
      </c>
      <c r="K7726" s="432">
        <v>0</v>
      </c>
    </row>
    <row r="7727" spans="6:11">
      <c r="F7727" s="429" t="s">
        <v>14768</v>
      </c>
      <c r="G7727" s="430">
        <v>98508</v>
      </c>
      <c r="H7727" s="431" t="s">
        <v>14638</v>
      </c>
      <c r="I7727" s="430" t="s">
        <v>160</v>
      </c>
      <c r="K7727" s="432">
        <v>0</v>
      </c>
    </row>
    <row r="7728" spans="6:11">
      <c r="F7728" s="429" t="s">
        <v>14768</v>
      </c>
      <c r="G7728" s="430">
        <v>98506</v>
      </c>
      <c r="H7728" s="431" t="s">
        <v>14639</v>
      </c>
      <c r="I7728" s="430" t="s">
        <v>160</v>
      </c>
      <c r="K7728" s="432">
        <v>0</v>
      </c>
    </row>
    <row r="7729" spans="6:11">
      <c r="F7729" s="429" t="s">
        <v>14768</v>
      </c>
      <c r="G7729" s="430">
        <v>98505</v>
      </c>
      <c r="H7729" s="431" t="s">
        <v>7515</v>
      </c>
      <c r="I7729" s="430" t="s">
        <v>121</v>
      </c>
      <c r="K7729" s="432">
        <v>75.739999999999995</v>
      </c>
    </row>
    <row r="7730" spans="6:11">
      <c r="F7730" s="429" t="s">
        <v>14768</v>
      </c>
      <c r="G7730" s="430">
        <v>98504</v>
      </c>
      <c r="H7730" s="431" t="s">
        <v>7514</v>
      </c>
      <c r="I7730" s="430" t="s">
        <v>121</v>
      </c>
      <c r="K7730" s="432">
        <v>15.41</v>
      </c>
    </row>
    <row r="7731" spans="6:11">
      <c r="F7731" s="429" t="s">
        <v>14768</v>
      </c>
      <c r="G7731" s="430">
        <v>98503</v>
      </c>
      <c r="H7731" s="431" t="s">
        <v>7513</v>
      </c>
      <c r="I7731" s="430" t="s">
        <v>121</v>
      </c>
      <c r="K7731" s="432">
        <v>22.5</v>
      </c>
    </row>
    <row r="7732" spans="6:11">
      <c r="F7732" s="429" t="s">
        <v>14768</v>
      </c>
      <c r="G7732" s="430">
        <v>103946</v>
      </c>
      <c r="H7732" s="431" t="s">
        <v>7516</v>
      </c>
      <c r="I7732" s="430" t="s">
        <v>121</v>
      </c>
      <c r="K7732" s="432">
        <v>20.27</v>
      </c>
    </row>
    <row r="7733" spans="6:11">
      <c r="F7733" s="429" t="s">
        <v>14768</v>
      </c>
      <c r="G7733" s="430">
        <v>98517</v>
      </c>
      <c r="H7733" s="431" t="s">
        <v>14640</v>
      </c>
      <c r="I7733" s="430" t="s">
        <v>160</v>
      </c>
      <c r="K7733" s="432">
        <v>0</v>
      </c>
    </row>
    <row r="7734" spans="6:11">
      <c r="F7734" s="429" t="s">
        <v>14768</v>
      </c>
      <c r="G7734" s="430">
        <v>98518</v>
      </c>
      <c r="H7734" s="431" t="s">
        <v>14641</v>
      </c>
      <c r="I7734" s="430" t="s">
        <v>160</v>
      </c>
      <c r="K7734" s="432">
        <v>0</v>
      </c>
    </row>
    <row r="7735" spans="6:11">
      <c r="F7735" s="429" t="s">
        <v>14768</v>
      </c>
      <c r="G7735" s="430">
        <v>98516</v>
      </c>
      <c r="H7735" s="431" t="s">
        <v>7507</v>
      </c>
      <c r="I7735" s="430" t="s">
        <v>160</v>
      </c>
      <c r="K7735" s="432">
        <v>301.88</v>
      </c>
    </row>
    <row r="7736" spans="6:11">
      <c r="F7736" s="429" t="s">
        <v>14768</v>
      </c>
      <c r="G7736" s="430">
        <v>98514</v>
      </c>
      <c r="H7736" s="431" t="s">
        <v>14642</v>
      </c>
      <c r="I7736" s="430" t="s">
        <v>160</v>
      </c>
      <c r="K7736" s="432">
        <v>0</v>
      </c>
    </row>
    <row r="7737" spans="6:11">
      <c r="F7737" s="429" t="s">
        <v>14768</v>
      </c>
      <c r="G7737" s="430">
        <v>98515</v>
      </c>
      <c r="H7737" s="431" t="s">
        <v>14643</v>
      </c>
      <c r="I7737" s="430" t="s">
        <v>160</v>
      </c>
      <c r="K7737" s="432">
        <v>0</v>
      </c>
    </row>
    <row r="7738" spans="6:11">
      <c r="F7738" s="429" t="s">
        <v>14768</v>
      </c>
      <c r="G7738" s="430">
        <v>98513</v>
      </c>
      <c r="H7738" s="431" t="s">
        <v>14644</v>
      </c>
      <c r="I7738" s="430" t="s">
        <v>160</v>
      </c>
      <c r="K7738" s="432">
        <v>0</v>
      </c>
    </row>
    <row r="7739" spans="6:11">
      <c r="F7739" s="429" t="s">
        <v>14768</v>
      </c>
      <c r="G7739" s="430">
        <v>98511</v>
      </c>
      <c r="H7739" s="431" t="s">
        <v>7506</v>
      </c>
      <c r="I7739" s="430" t="s">
        <v>160</v>
      </c>
      <c r="K7739" s="432">
        <v>150.55000000000001</v>
      </c>
    </row>
    <row r="7740" spans="6:11">
      <c r="F7740" s="429" t="s">
        <v>14768</v>
      </c>
      <c r="G7740" s="430">
        <v>98512</v>
      </c>
      <c r="H7740" s="431" t="s">
        <v>14645</v>
      </c>
      <c r="I7740" s="430" t="s">
        <v>160</v>
      </c>
      <c r="K7740" s="432">
        <v>0</v>
      </c>
    </row>
    <row r="7741" spans="6:11">
      <c r="F7741" s="429" t="s">
        <v>14768</v>
      </c>
      <c r="G7741" s="430">
        <v>98510</v>
      </c>
      <c r="H7741" s="431" t="s">
        <v>7505</v>
      </c>
      <c r="I7741" s="430" t="s">
        <v>160</v>
      </c>
      <c r="K7741" s="432">
        <v>84.4</v>
      </c>
    </row>
    <row r="7742" spans="6:11">
      <c r="F7742" s="429" t="s">
        <v>14768</v>
      </c>
      <c r="G7742" s="430">
        <v>98519</v>
      </c>
      <c r="H7742" s="431" t="s">
        <v>7508</v>
      </c>
      <c r="I7742" s="430" t="s">
        <v>121</v>
      </c>
      <c r="K7742" s="432">
        <v>3.31</v>
      </c>
    </row>
    <row r="7743" spans="6:11">
      <c r="F7743" s="429" t="s">
        <v>14768</v>
      </c>
      <c r="G7743" s="430">
        <v>91599</v>
      </c>
      <c r="H7743" s="431" t="s">
        <v>14647</v>
      </c>
      <c r="I7743" s="430" t="s">
        <v>1156</v>
      </c>
      <c r="K7743" s="432">
        <v>7.08</v>
      </c>
    </row>
    <row r="7744" spans="6:11">
      <c r="F7744" s="429" t="s">
        <v>14768</v>
      </c>
      <c r="G7744" s="430">
        <v>100065</v>
      </c>
      <c r="H7744" s="431" t="s">
        <v>14648</v>
      </c>
      <c r="I7744" s="430" t="s">
        <v>1156</v>
      </c>
      <c r="K7744" s="432">
        <v>0</v>
      </c>
    </row>
    <row r="7745" spans="6:11">
      <c r="F7745" s="429" t="s">
        <v>14768</v>
      </c>
      <c r="G7745" s="430">
        <v>100069</v>
      </c>
      <c r="H7745" s="431" t="s">
        <v>14649</v>
      </c>
      <c r="I7745" s="430" t="s">
        <v>1156</v>
      </c>
      <c r="K7745" s="432">
        <v>0</v>
      </c>
    </row>
    <row r="7746" spans="6:11">
      <c r="F7746" s="429" t="s">
        <v>14768</v>
      </c>
      <c r="G7746" s="430">
        <v>100063</v>
      </c>
      <c r="H7746" s="431" t="s">
        <v>14650</v>
      </c>
      <c r="I7746" s="430" t="s">
        <v>1156</v>
      </c>
      <c r="K7746" s="432">
        <v>0</v>
      </c>
    </row>
    <row r="7747" spans="6:11">
      <c r="F7747" s="429" t="s">
        <v>14768</v>
      </c>
      <c r="G7747" s="430">
        <v>91597</v>
      </c>
      <c r="H7747" s="431" t="s">
        <v>14651</v>
      </c>
      <c r="I7747" s="430" t="s">
        <v>1156</v>
      </c>
      <c r="K7747" s="432">
        <v>6.75</v>
      </c>
    </row>
    <row r="7748" spans="6:11">
      <c r="F7748" s="429" t="s">
        <v>14768</v>
      </c>
      <c r="G7748" s="430">
        <v>91598</v>
      </c>
      <c r="H7748" s="431" t="s">
        <v>14652</v>
      </c>
      <c r="I7748" s="430" t="s">
        <v>1156</v>
      </c>
      <c r="K7748" s="432">
        <v>8.6300000000000008</v>
      </c>
    </row>
    <row r="7749" spans="6:11">
      <c r="F7749" s="429" t="s">
        <v>14774</v>
      </c>
      <c r="G7749" s="430">
        <v>91596</v>
      </c>
      <c r="H7749" s="431" t="s">
        <v>14653</v>
      </c>
      <c r="I7749" s="430" t="s">
        <v>1156</v>
      </c>
      <c r="K7749" s="432">
        <v>8.86</v>
      </c>
    </row>
    <row r="7750" spans="6:11">
      <c r="F7750" s="429" t="s">
        <v>14774</v>
      </c>
      <c r="G7750" s="430">
        <v>100064</v>
      </c>
      <c r="H7750" s="431" t="s">
        <v>14654</v>
      </c>
      <c r="I7750" s="430" t="s">
        <v>1156</v>
      </c>
      <c r="K7750" s="432">
        <v>8.8000000000000007</v>
      </c>
    </row>
    <row r="7751" spans="6:11">
      <c r="F7751" s="429" t="s">
        <v>14774</v>
      </c>
      <c r="G7751" s="430">
        <v>100066</v>
      </c>
      <c r="H7751" s="431" t="s">
        <v>14655</v>
      </c>
      <c r="I7751" s="430" t="s">
        <v>1156</v>
      </c>
      <c r="K7751" s="432">
        <v>8.81</v>
      </c>
    </row>
    <row r="7752" spans="6:11">
      <c r="F7752" s="429" t="s">
        <v>14774</v>
      </c>
      <c r="G7752" s="430">
        <v>91603</v>
      </c>
      <c r="H7752" s="431" t="s">
        <v>14656</v>
      </c>
      <c r="I7752" s="430" t="s">
        <v>1156</v>
      </c>
      <c r="K7752" s="432">
        <v>9.2100000000000009</v>
      </c>
    </row>
    <row r="7753" spans="6:11">
      <c r="F7753" s="429" t="s">
        <v>14774</v>
      </c>
      <c r="G7753" s="430">
        <v>100068</v>
      </c>
      <c r="H7753" s="431" t="s">
        <v>14657</v>
      </c>
      <c r="I7753" s="430" t="s">
        <v>1156</v>
      </c>
      <c r="K7753" s="432">
        <v>7.93</v>
      </c>
    </row>
    <row r="7754" spans="6:11">
      <c r="F7754" s="429" t="s">
        <v>14774</v>
      </c>
      <c r="G7754" s="430">
        <v>100067</v>
      </c>
      <c r="H7754" s="431" t="s">
        <v>14658</v>
      </c>
      <c r="I7754" s="430" t="s">
        <v>1156</v>
      </c>
      <c r="K7754" s="432">
        <v>10.75</v>
      </c>
    </row>
    <row r="7755" spans="6:11">
      <c r="F7755" s="429" t="s">
        <v>14774</v>
      </c>
      <c r="G7755" s="430">
        <v>91601</v>
      </c>
      <c r="H7755" s="431" t="s">
        <v>14659</v>
      </c>
      <c r="I7755" s="430" t="s">
        <v>1156</v>
      </c>
      <c r="K7755" s="432">
        <v>11.08</v>
      </c>
    </row>
    <row r="7756" spans="6:11">
      <c r="F7756" s="429" t="s">
        <v>14774</v>
      </c>
      <c r="G7756" s="430">
        <v>91602</v>
      </c>
      <c r="H7756" s="431" t="s">
        <v>14660</v>
      </c>
      <c r="I7756" s="430" t="s">
        <v>1156</v>
      </c>
      <c r="K7756" s="432">
        <v>10.31</v>
      </c>
    </row>
    <row r="7757" spans="6:11">
      <c r="F7757" s="429" t="s">
        <v>14774</v>
      </c>
      <c r="G7757" s="430">
        <v>91593</v>
      </c>
      <c r="H7757" s="431" t="s">
        <v>14661</v>
      </c>
      <c r="I7757" s="430" t="s">
        <v>1156</v>
      </c>
      <c r="K7757" s="432">
        <v>8.8800000000000008</v>
      </c>
    </row>
    <row r="7758" spans="6:11">
      <c r="F7758" s="429" t="s">
        <v>14782</v>
      </c>
      <c r="G7758" s="430">
        <v>105814</v>
      </c>
      <c r="H7758" s="431" t="s">
        <v>14662</v>
      </c>
      <c r="I7758" s="430" t="s">
        <v>1156</v>
      </c>
      <c r="K7758" s="432">
        <v>8.6199999999999992</v>
      </c>
    </row>
    <row r="7759" spans="6:11">
      <c r="F7759" s="429" t="s">
        <v>14782</v>
      </c>
      <c r="G7759" s="430">
        <v>91594</v>
      </c>
      <c r="H7759" s="431" t="s">
        <v>14663</v>
      </c>
      <c r="I7759" s="430" t="s">
        <v>1156</v>
      </c>
      <c r="K7759" s="432">
        <v>8.91</v>
      </c>
    </row>
    <row r="7760" spans="6:11">
      <c r="F7760" s="429" t="s">
        <v>14782</v>
      </c>
      <c r="G7760" s="430">
        <v>91595</v>
      </c>
      <c r="H7760" s="431" t="s">
        <v>14664</v>
      </c>
      <c r="I7760" s="430" t="s">
        <v>1156</v>
      </c>
      <c r="K7760" s="432">
        <v>9.16</v>
      </c>
    </row>
    <row r="7761" spans="6:11">
      <c r="F7761" s="429" t="s">
        <v>14782</v>
      </c>
      <c r="G7761" s="430">
        <v>105815</v>
      </c>
      <c r="H7761" s="431" t="s">
        <v>14665</v>
      </c>
      <c r="I7761" s="430" t="s">
        <v>1156</v>
      </c>
      <c r="K7761" s="432">
        <v>0</v>
      </c>
    </row>
    <row r="7762" spans="6:11">
      <c r="F7762" s="429" t="s">
        <v>14782</v>
      </c>
      <c r="G7762" s="430">
        <v>91600</v>
      </c>
      <c r="H7762" s="431" t="s">
        <v>14666</v>
      </c>
      <c r="I7762" s="430" t="s">
        <v>1156</v>
      </c>
      <c r="K7762" s="432">
        <v>9.9499999999999993</v>
      </c>
    </row>
    <row r="7763" spans="6:11">
      <c r="F7763" s="429" t="s">
        <v>14788</v>
      </c>
      <c r="G7763" s="430">
        <v>99235</v>
      </c>
      <c r="H7763" s="431" t="s">
        <v>6439</v>
      </c>
      <c r="I7763" s="430" t="s">
        <v>1164</v>
      </c>
      <c r="K7763" s="432">
        <v>689.74</v>
      </c>
    </row>
    <row r="7764" spans="6:11">
      <c r="F7764" s="429" t="s">
        <v>14788</v>
      </c>
      <c r="G7764" s="430">
        <v>105539</v>
      </c>
      <c r="H7764" s="431" t="s">
        <v>14668</v>
      </c>
      <c r="I7764" s="430" t="s">
        <v>1164</v>
      </c>
      <c r="K7764" s="432">
        <v>0</v>
      </c>
    </row>
    <row r="7765" spans="6:11">
      <c r="F7765" s="429" t="s">
        <v>14788</v>
      </c>
      <c r="G7765" s="430">
        <v>99439</v>
      </c>
      <c r="H7765" s="431" t="s">
        <v>6448</v>
      </c>
      <c r="I7765" s="430" t="s">
        <v>1164</v>
      </c>
      <c r="K7765" s="432">
        <v>758.11</v>
      </c>
    </row>
    <row r="7766" spans="6:11">
      <c r="F7766" s="429" t="s">
        <v>14789</v>
      </c>
      <c r="G7766" s="430">
        <v>105540</v>
      </c>
      <c r="H7766" s="431" t="s">
        <v>14669</v>
      </c>
      <c r="I7766" s="430" t="s">
        <v>1164</v>
      </c>
      <c r="K7766" s="432">
        <v>0</v>
      </c>
    </row>
    <row r="7767" spans="6:11">
      <c r="F7767" s="429" t="s">
        <v>14789</v>
      </c>
      <c r="G7767" s="430">
        <v>103184</v>
      </c>
      <c r="H7767" s="431" t="s">
        <v>6450</v>
      </c>
      <c r="I7767" s="430" t="s">
        <v>1164</v>
      </c>
      <c r="K7767" s="432">
        <v>708.53</v>
      </c>
    </row>
    <row r="7768" spans="6:11">
      <c r="F7768" s="429" t="s">
        <v>14789</v>
      </c>
      <c r="G7768" s="430">
        <v>103183</v>
      </c>
      <c r="H7768" s="431" t="s">
        <v>6449</v>
      </c>
      <c r="I7768" s="430" t="s">
        <v>1164</v>
      </c>
      <c r="K7768" s="432">
        <v>823.08</v>
      </c>
    </row>
    <row r="7769" spans="6:11">
      <c r="F7769" s="429" t="s">
        <v>14789</v>
      </c>
      <c r="G7769" s="430">
        <v>99434</v>
      </c>
      <c r="H7769" s="431" t="s">
        <v>6443</v>
      </c>
      <c r="I7769" s="430" t="s">
        <v>1164</v>
      </c>
      <c r="K7769" s="432">
        <v>771.08</v>
      </c>
    </row>
    <row r="7770" spans="6:11">
      <c r="F7770" s="429" t="s">
        <v>14789</v>
      </c>
      <c r="G7770" s="430">
        <v>99431</v>
      </c>
      <c r="H7770" s="431" t="s">
        <v>6440</v>
      </c>
      <c r="I7770" s="430" t="s">
        <v>1164</v>
      </c>
      <c r="K7770" s="432">
        <v>767.81</v>
      </c>
    </row>
    <row r="7771" spans="6:11">
      <c r="F7771" s="429" t="s">
        <v>14789</v>
      </c>
      <c r="G7771" s="430">
        <v>99435</v>
      </c>
      <c r="H7771" s="431" t="s">
        <v>6444</v>
      </c>
      <c r="I7771" s="430" t="s">
        <v>1164</v>
      </c>
      <c r="K7771" s="432">
        <v>753.03</v>
      </c>
    </row>
    <row r="7772" spans="6:11">
      <c r="F7772" s="429" t="s">
        <v>14789</v>
      </c>
      <c r="G7772" s="430">
        <v>99432</v>
      </c>
      <c r="H7772" s="431" t="s">
        <v>6441</v>
      </c>
      <c r="I7772" s="430" t="s">
        <v>1164</v>
      </c>
      <c r="K7772" s="432">
        <v>750.69</v>
      </c>
    </row>
    <row r="7773" spans="6:11">
      <c r="F7773" s="429" t="s">
        <v>14789</v>
      </c>
      <c r="G7773" s="430">
        <v>99438</v>
      </c>
      <c r="H7773" s="431" t="s">
        <v>6447</v>
      </c>
      <c r="I7773" s="430" t="s">
        <v>1164</v>
      </c>
      <c r="K7773" s="432">
        <v>739.09</v>
      </c>
    </row>
    <row r="7774" spans="6:11">
      <c r="F7774" s="429" t="s">
        <v>14789</v>
      </c>
      <c r="G7774" s="430">
        <v>105538</v>
      </c>
      <c r="H7774" s="431" t="s">
        <v>14670</v>
      </c>
      <c r="I7774" s="430" t="s">
        <v>1164</v>
      </c>
      <c r="K7774" s="432">
        <v>0</v>
      </c>
    </row>
    <row r="7775" spans="6:11">
      <c r="F7775" s="429" t="s">
        <v>14789</v>
      </c>
      <c r="G7775" s="430">
        <v>99436</v>
      </c>
      <c r="H7775" s="431" t="s">
        <v>6445</v>
      </c>
      <c r="I7775" s="430" t="s">
        <v>1164</v>
      </c>
      <c r="K7775" s="432">
        <v>830.56</v>
      </c>
    </row>
    <row r="7776" spans="6:11">
      <c r="F7776" s="429" t="s">
        <v>14789</v>
      </c>
      <c r="G7776" s="430">
        <v>99437</v>
      </c>
      <c r="H7776" s="431" t="s">
        <v>6446</v>
      </c>
      <c r="I7776" s="430" t="s">
        <v>1164</v>
      </c>
      <c r="K7776" s="432">
        <v>732.9</v>
      </c>
    </row>
    <row r="7777" spans="6:11">
      <c r="F7777" s="429" t="s">
        <v>14789</v>
      </c>
      <c r="G7777" s="430">
        <v>105537</v>
      </c>
      <c r="H7777" s="431" t="s">
        <v>14671</v>
      </c>
      <c r="I7777" s="430" t="s">
        <v>1164</v>
      </c>
      <c r="K7777" s="432">
        <v>0</v>
      </c>
    </row>
    <row r="7778" spans="6:11">
      <c r="F7778" s="429" t="s">
        <v>14789</v>
      </c>
      <c r="G7778" s="430">
        <v>99433</v>
      </c>
      <c r="H7778" s="431" t="s">
        <v>6442</v>
      </c>
      <c r="I7778" s="430" t="s">
        <v>1164</v>
      </c>
      <c r="K7778" s="432">
        <v>811.91</v>
      </c>
    </row>
    <row r="7779" spans="6:11">
      <c r="F7779" s="429" t="s">
        <v>14789</v>
      </c>
      <c r="G7779" s="430">
        <v>104422</v>
      </c>
      <c r="H7779" s="431" t="s">
        <v>14673</v>
      </c>
      <c r="I7779" s="430" t="s">
        <v>121</v>
      </c>
      <c r="K7779" s="432">
        <v>9.43</v>
      </c>
    </row>
    <row r="7780" spans="6:11">
      <c r="F7780" s="429" t="s">
        <v>14789</v>
      </c>
      <c r="G7780" s="430">
        <v>105824</v>
      </c>
      <c r="H7780" s="431" t="s">
        <v>14674</v>
      </c>
      <c r="I7780" s="430" t="s">
        <v>121</v>
      </c>
      <c r="K7780" s="432">
        <v>14.05</v>
      </c>
    </row>
    <row r="7781" spans="6:11">
      <c r="F7781" s="429" t="s">
        <v>14789</v>
      </c>
      <c r="G7781" s="430">
        <v>105825</v>
      </c>
      <c r="H7781" s="431" t="s">
        <v>14675</v>
      </c>
      <c r="I7781" s="430" t="s">
        <v>121</v>
      </c>
      <c r="K7781" s="432">
        <v>5.81</v>
      </c>
    </row>
    <row r="7782" spans="6:11">
      <c r="F7782" s="429" t="s">
        <v>14789</v>
      </c>
      <c r="G7782" s="430">
        <v>104421</v>
      </c>
      <c r="H7782" s="431" t="s">
        <v>14676</v>
      </c>
      <c r="I7782" s="430" t="s">
        <v>121</v>
      </c>
      <c r="K7782" s="432">
        <v>13.99</v>
      </c>
    </row>
    <row r="7783" spans="6:11">
      <c r="F7783" s="429" t="s">
        <v>14789</v>
      </c>
      <c r="G7783" s="430">
        <v>105822</v>
      </c>
      <c r="H7783" s="431" t="s">
        <v>14677</v>
      </c>
      <c r="I7783" s="430" t="s">
        <v>121</v>
      </c>
      <c r="K7783" s="432">
        <v>18.61</v>
      </c>
    </row>
    <row r="7784" spans="6:11">
      <c r="F7784" s="429" t="s">
        <v>14789</v>
      </c>
      <c r="G7784" s="430">
        <v>105823</v>
      </c>
      <c r="H7784" s="431" t="s">
        <v>14678</v>
      </c>
      <c r="I7784" s="430" t="s">
        <v>121</v>
      </c>
      <c r="K7784" s="432">
        <v>10.37</v>
      </c>
    </row>
    <row r="7785" spans="6:11">
      <c r="F7785" s="429" t="s">
        <v>14789</v>
      </c>
      <c r="G7785" s="430">
        <v>104423</v>
      </c>
      <c r="H7785" s="431" t="s">
        <v>14679</v>
      </c>
      <c r="I7785" s="430" t="s">
        <v>121</v>
      </c>
      <c r="K7785" s="432">
        <v>12.62</v>
      </c>
    </row>
    <row r="7786" spans="6:11">
      <c r="F7786" s="429" t="s">
        <v>14789</v>
      </c>
      <c r="G7786" s="430">
        <v>105826</v>
      </c>
      <c r="H7786" s="431" t="s">
        <v>14680</v>
      </c>
      <c r="I7786" s="430" t="s">
        <v>121</v>
      </c>
      <c r="K7786" s="432">
        <v>17.239999999999998</v>
      </c>
    </row>
    <row r="7787" spans="6:11">
      <c r="F7787" s="429" t="s">
        <v>14789</v>
      </c>
      <c r="G7787" s="430">
        <v>105827</v>
      </c>
      <c r="H7787" s="431" t="s">
        <v>14681</v>
      </c>
      <c r="I7787" s="430" t="s">
        <v>121</v>
      </c>
      <c r="K7787" s="432">
        <v>9</v>
      </c>
    </row>
    <row r="7788" spans="6:11">
      <c r="F7788" s="429" t="s">
        <v>14789</v>
      </c>
      <c r="G7788" s="430">
        <v>104425</v>
      </c>
      <c r="H7788" s="431" t="s">
        <v>14682</v>
      </c>
      <c r="I7788" s="430" t="s">
        <v>121</v>
      </c>
      <c r="K7788" s="432">
        <v>8.0399999999999991</v>
      </c>
    </row>
    <row r="7789" spans="6:11">
      <c r="F7789" s="429" t="s">
        <v>14789</v>
      </c>
      <c r="G7789" s="430">
        <v>105828</v>
      </c>
      <c r="H7789" s="431" t="s">
        <v>14683</v>
      </c>
      <c r="I7789" s="430" t="s">
        <v>121</v>
      </c>
      <c r="K7789" s="432">
        <v>12.66</v>
      </c>
    </row>
    <row r="7790" spans="6:11">
      <c r="F7790" s="429" t="s">
        <v>14789</v>
      </c>
      <c r="G7790" s="430">
        <v>105829</v>
      </c>
      <c r="H7790" s="431" t="s">
        <v>14684</v>
      </c>
      <c r="I7790" s="430" t="s">
        <v>121</v>
      </c>
      <c r="K7790" s="432">
        <v>4.42</v>
      </c>
    </row>
    <row r="7791" spans="6:11">
      <c r="F7791" s="429" t="s">
        <v>14789</v>
      </c>
      <c r="G7791" s="430">
        <v>91525</v>
      </c>
      <c r="H7791" s="431" t="s">
        <v>14685</v>
      </c>
      <c r="I7791" s="430" t="s">
        <v>121</v>
      </c>
      <c r="K7791" s="432">
        <v>6.58</v>
      </c>
    </row>
    <row r="7792" spans="6:11">
      <c r="F7792" s="429" t="s">
        <v>14789</v>
      </c>
      <c r="G7792" s="430">
        <v>105818</v>
      </c>
      <c r="H7792" s="431" t="s">
        <v>14686</v>
      </c>
      <c r="I7792" s="430" t="s">
        <v>121</v>
      </c>
      <c r="K7792" s="432">
        <v>12.88</v>
      </c>
    </row>
    <row r="7793" spans="6:11">
      <c r="F7793" s="429" t="s">
        <v>14789</v>
      </c>
      <c r="G7793" s="430">
        <v>105819</v>
      </c>
      <c r="H7793" s="431" t="s">
        <v>14687</v>
      </c>
      <c r="I7793" s="430" t="s">
        <v>121</v>
      </c>
      <c r="K7793" s="432">
        <v>4.6500000000000004</v>
      </c>
    </row>
    <row r="7794" spans="6:11">
      <c r="F7794" s="429" t="s">
        <v>14789</v>
      </c>
      <c r="G7794" s="430">
        <v>104414</v>
      </c>
      <c r="H7794" s="431" t="s">
        <v>14688</v>
      </c>
      <c r="I7794" s="430" t="s">
        <v>121</v>
      </c>
      <c r="K7794" s="432">
        <v>5.87</v>
      </c>
    </row>
    <row r="7795" spans="6:11">
      <c r="F7795" s="429" t="s">
        <v>14789</v>
      </c>
      <c r="G7795" s="430">
        <v>105816</v>
      </c>
      <c r="H7795" s="431" t="s">
        <v>14689</v>
      </c>
      <c r="I7795" s="430" t="s">
        <v>121</v>
      </c>
      <c r="K7795" s="432">
        <v>12.17</v>
      </c>
    </row>
    <row r="7796" spans="6:11">
      <c r="F7796" s="429" t="s">
        <v>14789</v>
      </c>
      <c r="G7796" s="430">
        <v>105817</v>
      </c>
      <c r="H7796" s="431" t="s">
        <v>14690</v>
      </c>
      <c r="I7796" s="430" t="s">
        <v>121</v>
      </c>
      <c r="K7796" s="432">
        <v>3.94</v>
      </c>
    </row>
    <row r="7797" spans="6:11">
      <c r="F7797" s="429" t="s">
        <v>14789</v>
      </c>
      <c r="G7797" s="430">
        <v>104415</v>
      </c>
      <c r="H7797" s="431" t="s">
        <v>14691</v>
      </c>
      <c r="I7797" s="430" t="s">
        <v>121</v>
      </c>
      <c r="K7797" s="432">
        <v>10.35</v>
      </c>
    </row>
    <row r="7798" spans="6:11">
      <c r="F7798" s="429" t="s">
        <v>14789</v>
      </c>
      <c r="G7798" s="430">
        <v>105820</v>
      </c>
      <c r="H7798" s="431" t="s">
        <v>14692</v>
      </c>
      <c r="I7798" s="430" t="s">
        <v>121</v>
      </c>
      <c r="K7798" s="432">
        <v>16.649999999999999</v>
      </c>
    </row>
    <row r="7799" spans="6:11">
      <c r="F7799" s="429" t="s">
        <v>14789</v>
      </c>
      <c r="G7799" s="430">
        <v>105821</v>
      </c>
      <c r="H7799" s="431" t="s">
        <v>14693</v>
      </c>
      <c r="I7799" s="430" t="s">
        <v>121</v>
      </c>
      <c r="K7799" s="432">
        <v>8.42</v>
      </c>
    </row>
    <row r="7800" spans="6:11">
      <c r="F7800" s="429" t="s">
        <v>14789</v>
      </c>
      <c r="G7800" s="430">
        <v>104418</v>
      </c>
      <c r="H7800" s="431" t="s">
        <v>14694</v>
      </c>
      <c r="I7800" s="430" t="s">
        <v>121</v>
      </c>
      <c r="K7800" s="432">
        <v>2.33</v>
      </c>
    </row>
    <row r="7801" spans="6:11">
      <c r="F7801" s="429" t="s">
        <v>14789</v>
      </c>
      <c r="G7801" s="430">
        <v>91515</v>
      </c>
      <c r="H7801" s="431" t="s">
        <v>14695</v>
      </c>
      <c r="I7801" s="430" t="s">
        <v>121</v>
      </c>
      <c r="K7801" s="432">
        <v>4.2300000000000004</v>
      </c>
    </row>
    <row r="7802" spans="6:11">
      <c r="F7802" s="429" t="s">
        <v>14789</v>
      </c>
      <c r="G7802" s="430">
        <v>104419</v>
      </c>
      <c r="H7802" s="431" t="s">
        <v>14696</v>
      </c>
      <c r="I7802" s="430" t="s">
        <v>121</v>
      </c>
      <c r="K7802" s="432">
        <v>3.67</v>
      </c>
    </row>
    <row r="7803" spans="6:11">
      <c r="F7803" s="429" t="s">
        <v>14789</v>
      </c>
      <c r="G7803" s="430">
        <v>91519</v>
      </c>
      <c r="H7803" s="431" t="s">
        <v>14697</v>
      </c>
      <c r="I7803" s="430" t="s">
        <v>121</v>
      </c>
      <c r="K7803" s="432">
        <v>1.79</v>
      </c>
    </row>
    <row r="7804" spans="6:11">
      <c r="F7804" s="429" t="s">
        <v>14789</v>
      </c>
      <c r="G7804" s="430">
        <v>91520</v>
      </c>
      <c r="H7804" s="431" t="s">
        <v>14698</v>
      </c>
      <c r="I7804" s="430" t="s">
        <v>121</v>
      </c>
      <c r="K7804" s="432">
        <v>1.79</v>
      </c>
    </row>
    <row r="7805" spans="6:11">
      <c r="F7805" s="429" t="s">
        <v>14789</v>
      </c>
      <c r="G7805" s="430">
        <v>104416</v>
      </c>
      <c r="H7805" s="431" t="s">
        <v>14699</v>
      </c>
      <c r="I7805" s="430" t="s">
        <v>121</v>
      </c>
      <c r="K7805" s="432">
        <v>1.49</v>
      </c>
    </row>
    <row r="7806" spans="6:11">
      <c r="F7806" s="429" t="s">
        <v>14789</v>
      </c>
      <c r="G7806" s="430">
        <v>104417</v>
      </c>
      <c r="H7806" s="431" t="s">
        <v>14700</v>
      </c>
      <c r="I7806" s="430" t="s">
        <v>121</v>
      </c>
      <c r="K7806" s="432">
        <v>3.34</v>
      </c>
    </row>
    <row r="7807" spans="6:11">
      <c r="F7807" s="429" t="s">
        <v>14789</v>
      </c>
      <c r="G7807" s="430">
        <v>91522</v>
      </c>
      <c r="H7807" s="431" t="s">
        <v>14701</v>
      </c>
      <c r="I7807" s="430" t="s">
        <v>121</v>
      </c>
      <c r="K7807" s="432">
        <v>3.01</v>
      </c>
    </row>
    <row r="7808" spans="6:11">
      <c r="F7808" s="429" t="s">
        <v>14789</v>
      </c>
      <c r="G7808" s="430">
        <v>104412</v>
      </c>
      <c r="H7808" s="431" t="s">
        <v>14702</v>
      </c>
      <c r="I7808" s="430" t="s">
        <v>121</v>
      </c>
      <c r="K7808" s="432">
        <v>2.7</v>
      </c>
    </row>
    <row r="7809" spans="6:11">
      <c r="F7809" s="429" t="s">
        <v>14789</v>
      </c>
      <c r="G7809" s="430">
        <v>104413</v>
      </c>
      <c r="H7809" s="431" t="s">
        <v>14703</v>
      </c>
      <c r="I7809" s="430" t="s">
        <v>121</v>
      </c>
      <c r="K7809" s="432">
        <v>4.57</v>
      </c>
    </row>
    <row r="7810" spans="6:11">
      <c r="F7810" s="429" t="s">
        <v>14789</v>
      </c>
      <c r="G7810" s="430">
        <v>102569</v>
      </c>
      <c r="H7810" s="431" t="s">
        <v>14705</v>
      </c>
      <c r="I7810" s="430" t="s">
        <v>121</v>
      </c>
      <c r="K7810" s="432">
        <v>0</v>
      </c>
    </row>
    <row r="7811" spans="6:11">
      <c r="F7811" s="429" t="s">
        <v>14789</v>
      </c>
      <c r="G7811" s="430">
        <v>102574</v>
      </c>
      <c r="H7811" s="431" t="s">
        <v>14706</v>
      </c>
      <c r="I7811" s="430" t="s">
        <v>121</v>
      </c>
      <c r="K7811" s="432">
        <v>0</v>
      </c>
    </row>
    <row r="7812" spans="6:11">
      <c r="F7812" s="429" t="s">
        <v>14789</v>
      </c>
      <c r="G7812" s="430">
        <v>102573</v>
      </c>
      <c r="H7812" s="431" t="s">
        <v>14707</v>
      </c>
      <c r="I7812" s="430" t="s">
        <v>121</v>
      </c>
      <c r="K7812" s="432">
        <v>0</v>
      </c>
    </row>
    <row r="7813" spans="6:11">
      <c r="F7813" s="429" t="s">
        <v>14789</v>
      </c>
      <c r="G7813" s="430">
        <v>102577</v>
      </c>
      <c r="H7813" s="431" t="s">
        <v>14708</v>
      </c>
      <c r="I7813" s="430" t="s">
        <v>121</v>
      </c>
      <c r="K7813" s="432">
        <v>0</v>
      </c>
    </row>
    <row r="7814" spans="6:11">
      <c r="F7814" s="429" t="s">
        <v>14789</v>
      </c>
      <c r="G7814" s="430">
        <v>102576</v>
      </c>
      <c r="H7814" s="431" t="s">
        <v>14709</v>
      </c>
      <c r="I7814" s="430" t="s">
        <v>121</v>
      </c>
      <c r="K7814" s="432">
        <v>0</v>
      </c>
    </row>
    <row r="7815" spans="6:11">
      <c r="F7815" s="429" t="s">
        <v>14789</v>
      </c>
      <c r="G7815" s="430">
        <v>103083</v>
      </c>
      <c r="H7815" s="431" t="s">
        <v>14710</v>
      </c>
      <c r="I7815" s="430" t="s">
        <v>121</v>
      </c>
      <c r="K7815" s="432">
        <v>0</v>
      </c>
    </row>
    <row r="7816" spans="6:11">
      <c r="F7816" s="429" t="s">
        <v>14789</v>
      </c>
      <c r="G7816" s="430">
        <v>103081</v>
      </c>
      <c r="H7816" s="431" t="s">
        <v>14711</v>
      </c>
      <c r="I7816" s="430" t="s">
        <v>121</v>
      </c>
      <c r="K7816" s="432">
        <v>0</v>
      </c>
    </row>
    <row r="7817" spans="6:11">
      <c r="F7817" s="429" t="s">
        <v>14789</v>
      </c>
      <c r="G7817" s="430">
        <v>103082</v>
      </c>
      <c r="H7817" s="431" t="s">
        <v>14712</v>
      </c>
      <c r="I7817" s="430" t="s">
        <v>121</v>
      </c>
      <c r="K7817" s="432">
        <v>0</v>
      </c>
    </row>
    <row r="7818" spans="6:11">
      <c r="F7818" s="429" t="s">
        <v>14789</v>
      </c>
      <c r="G7818" s="430">
        <v>103086</v>
      </c>
      <c r="H7818" s="431" t="s">
        <v>14713</v>
      </c>
      <c r="I7818" s="430" t="s">
        <v>121</v>
      </c>
      <c r="K7818" s="432">
        <v>0</v>
      </c>
    </row>
    <row r="7819" spans="6:11">
      <c r="F7819" s="429" t="s">
        <v>14789</v>
      </c>
      <c r="G7819" s="430">
        <v>103085</v>
      </c>
      <c r="H7819" s="431" t="s">
        <v>14714</v>
      </c>
      <c r="I7819" s="430" t="s">
        <v>121</v>
      </c>
      <c r="K7819" s="432">
        <v>0</v>
      </c>
    </row>
    <row r="7820" spans="6:11">
      <c r="F7820" s="429" t="s">
        <v>14789</v>
      </c>
      <c r="G7820" s="430">
        <v>104726</v>
      </c>
      <c r="H7820" s="431" t="s">
        <v>14716</v>
      </c>
      <c r="I7820" s="430" t="s">
        <v>121</v>
      </c>
      <c r="K7820" s="432">
        <v>0</v>
      </c>
    </row>
    <row r="7821" spans="6:11">
      <c r="F7821" s="429" t="s">
        <v>14789</v>
      </c>
      <c r="G7821" s="430">
        <v>104725</v>
      </c>
      <c r="H7821" s="431" t="s">
        <v>14717</v>
      </c>
      <c r="I7821" s="430" t="s">
        <v>121</v>
      </c>
      <c r="K7821" s="432">
        <v>0</v>
      </c>
    </row>
    <row r="7822" spans="6:11">
      <c r="F7822" s="429" t="s">
        <v>14789</v>
      </c>
      <c r="G7822" s="430">
        <v>96374</v>
      </c>
      <c r="H7822" s="431" t="s">
        <v>3695</v>
      </c>
      <c r="I7822" s="430" t="s">
        <v>146</v>
      </c>
      <c r="K7822" s="432">
        <v>25.43</v>
      </c>
    </row>
    <row r="7823" spans="6:11">
      <c r="F7823" s="429" t="s">
        <v>14789</v>
      </c>
      <c r="G7823" s="430">
        <v>96373</v>
      </c>
      <c r="H7823" s="431" t="s">
        <v>3694</v>
      </c>
      <c r="I7823" s="430" t="s">
        <v>146</v>
      </c>
      <c r="K7823" s="432">
        <v>10.76</v>
      </c>
    </row>
    <row r="7824" spans="6:11">
      <c r="F7824" s="429" t="s">
        <v>14789</v>
      </c>
      <c r="G7824" s="430">
        <v>96368</v>
      </c>
      <c r="H7824" s="431" t="s">
        <v>3690</v>
      </c>
      <c r="I7824" s="430" t="s">
        <v>121</v>
      </c>
      <c r="K7824" s="432">
        <v>170.57</v>
      </c>
    </row>
    <row r="7825" spans="6:11">
      <c r="F7825" s="429" t="s">
        <v>14789</v>
      </c>
      <c r="G7825" s="430">
        <v>96364</v>
      </c>
      <c r="H7825" s="431" t="s">
        <v>3687</v>
      </c>
      <c r="I7825" s="430" t="s">
        <v>121</v>
      </c>
      <c r="K7825" s="432">
        <v>143.81</v>
      </c>
    </row>
    <row r="7826" spans="6:11">
      <c r="F7826" s="429" t="s">
        <v>14789</v>
      </c>
      <c r="G7826" s="430">
        <v>96369</v>
      </c>
      <c r="H7826" s="431" t="s">
        <v>3691</v>
      </c>
      <c r="I7826" s="430" t="s">
        <v>121</v>
      </c>
      <c r="K7826" s="432">
        <v>192.04</v>
      </c>
    </row>
    <row r="7827" spans="6:11">
      <c r="F7827" s="429" t="s">
        <v>14789</v>
      </c>
      <c r="G7827" s="430">
        <v>104723</v>
      </c>
      <c r="H7827" s="431" t="s">
        <v>3701</v>
      </c>
      <c r="I7827" s="430" t="s">
        <v>121</v>
      </c>
      <c r="K7827" s="432">
        <v>229.6</v>
      </c>
    </row>
    <row r="7828" spans="6:11">
      <c r="F7828" s="429" t="s">
        <v>14789</v>
      </c>
      <c r="G7828" s="430">
        <v>96367</v>
      </c>
      <c r="H7828" s="431" t="s">
        <v>3689</v>
      </c>
      <c r="I7828" s="430" t="s">
        <v>121</v>
      </c>
      <c r="K7828" s="432">
        <v>154.80000000000001</v>
      </c>
    </row>
    <row r="7829" spans="6:11">
      <c r="F7829" s="429" t="s">
        <v>14789</v>
      </c>
      <c r="G7829" s="430">
        <v>104722</v>
      </c>
      <c r="H7829" s="431" t="s">
        <v>3700</v>
      </c>
      <c r="I7829" s="430" t="s">
        <v>121</v>
      </c>
      <c r="K7829" s="432">
        <v>175.71</v>
      </c>
    </row>
    <row r="7830" spans="6:11">
      <c r="F7830" s="429" t="s">
        <v>14789</v>
      </c>
      <c r="G7830" s="430">
        <v>96366</v>
      </c>
      <c r="H7830" s="431" t="s">
        <v>3688</v>
      </c>
      <c r="I7830" s="430" t="s">
        <v>121</v>
      </c>
      <c r="K7830" s="432">
        <v>143.13999999999999</v>
      </c>
    </row>
    <row r="7831" spans="6:11">
      <c r="F7831" s="429" t="s">
        <v>14789</v>
      </c>
      <c r="G7831" s="430">
        <v>96361</v>
      </c>
      <c r="H7831" s="431" t="s">
        <v>3684</v>
      </c>
      <c r="I7831" s="430" t="s">
        <v>121</v>
      </c>
      <c r="K7831" s="432">
        <v>137.6</v>
      </c>
    </row>
    <row r="7832" spans="6:11">
      <c r="F7832" s="429" t="s">
        <v>14856</v>
      </c>
      <c r="G7832" s="430">
        <v>104719</v>
      </c>
      <c r="H7832" s="431" t="s">
        <v>3697</v>
      </c>
      <c r="I7832" s="430" t="s">
        <v>121</v>
      </c>
      <c r="K7832" s="432">
        <v>173.3</v>
      </c>
    </row>
    <row r="7833" spans="6:11">
      <c r="F7833" s="429" t="s">
        <v>14856</v>
      </c>
      <c r="G7833" s="430">
        <v>96360</v>
      </c>
      <c r="H7833" s="431" t="s">
        <v>3683</v>
      </c>
      <c r="I7833" s="430" t="s">
        <v>121</v>
      </c>
      <c r="K7833" s="432">
        <v>117.07</v>
      </c>
    </row>
    <row r="7834" spans="6:11">
      <c r="F7834" s="429" t="s">
        <v>14856</v>
      </c>
      <c r="G7834" s="430">
        <v>96359</v>
      </c>
      <c r="H7834" s="431" t="s">
        <v>3682</v>
      </c>
      <c r="I7834" s="430" t="s">
        <v>121</v>
      </c>
      <c r="K7834" s="432">
        <v>100.38</v>
      </c>
    </row>
    <row r="7835" spans="6:11">
      <c r="F7835" s="429" t="s">
        <v>14856</v>
      </c>
      <c r="G7835" s="430">
        <v>104718</v>
      </c>
      <c r="H7835" s="431" t="s">
        <v>3696</v>
      </c>
      <c r="I7835" s="430" t="s">
        <v>121</v>
      </c>
      <c r="K7835" s="432">
        <v>119.43</v>
      </c>
    </row>
    <row r="7836" spans="6:11">
      <c r="F7836" s="429" t="s">
        <v>14856</v>
      </c>
      <c r="G7836" s="430">
        <v>96358</v>
      </c>
      <c r="H7836" s="431" t="s">
        <v>3681</v>
      </c>
      <c r="I7836" s="430" t="s">
        <v>121</v>
      </c>
      <c r="K7836" s="432">
        <v>89.66</v>
      </c>
    </row>
    <row r="7837" spans="6:11">
      <c r="F7837" s="429" t="s">
        <v>14856</v>
      </c>
      <c r="G7837" s="430">
        <v>96371</v>
      </c>
      <c r="H7837" s="431" t="s">
        <v>3693</v>
      </c>
      <c r="I7837" s="430" t="s">
        <v>121</v>
      </c>
      <c r="K7837" s="432">
        <v>69.73</v>
      </c>
    </row>
    <row r="7838" spans="6:11">
      <c r="F7838" s="429" t="s">
        <v>14856</v>
      </c>
      <c r="G7838" s="430">
        <v>104724</v>
      </c>
      <c r="H7838" s="431" t="s">
        <v>3702</v>
      </c>
      <c r="I7838" s="430" t="s">
        <v>121</v>
      </c>
      <c r="K7838" s="432">
        <v>87.86</v>
      </c>
    </row>
    <row r="7839" spans="6:11">
      <c r="F7839" s="429" t="s">
        <v>14856</v>
      </c>
      <c r="G7839" s="430">
        <v>96370</v>
      </c>
      <c r="H7839" s="431" t="s">
        <v>3692</v>
      </c>
      <c r="I7839" s="430" t="s">
        <v>121</v>
      </c>
      <c r="K7839" s="432">
        <v>59.5</v>
      </c>
    </row>
    <row r="7840" spans="6:11">
      <c r="F7840" s="429" t="s">
        <v>14856</v>
      </c>
      <c r="G7840" s="430">
        <v>96365</v>
      </c>
      <c r="H7840" s="431" t="s">
        <v>14718</v>
      </c>
      <c r="I7840" s="430" t="s">
        <v>121</v>
      </c>
      <c r="K7840" s="432">
        <v>164.84</v>
      </c>
    </row>
    <row r="7841" spans="6:11">
      <c r="F7841" s="429" t="s">
        <v>14856</v>
      </c>
      <c r="G7841" s="430">
        <v>104721</v>
      </c>
      <c r="H7841" s="431" t="s">
        <v>3699</v>
      </c>
      <c r="I7841" s="430" t="s">
        <v>121</v>
      </c>
      <c r="K7841" s="432">
        <v>201.45</v>
      </c>
    </row>
    <row r="7842" spans="6:11">
      <c r="F7842" s="429" t="s">
        <v>14856</v>
      </c>
      <c r="G7842" s="430">
        <v>96363</v>
      </c>
      <c r="H7842" s="431" t="s">
        <v>3686</v>
      </c>
      <c r="I7842" s="430" t="s">
        <v>121</v>
      </c>
      <c r="K7842" s="432">
        <v>127.59</v>
      </c>
    </row>
    <row r="7843" spans="6:11">
      <c r="F7843" s="429" t="s">
        <v>14856</v>
      </c>
      <c r="G7843" s="430">
        <v>104720</v>
      </c>
      <c r="H7843" s="431" t="s">
        <v>3698</v>
      </c>
      <c r="I7843" s="430" t="s">
        <v>121</v>
      </c>
      <c r="K7843" s="432">
        <v>147.58000000000001</v>
      </c>
    </row>
    <row r="7844" spans="6:11">
      <c r="F7844" s="429" t="s">
        <v>14856</v>
      </c>
      <c r="G7844" s="430">
        <v>96362</v>
      </c>
      <c r="H7844" s="431" t="s">
        <v>3685</v>
      </c>
      <c r="I7844" s="430" t="s">
        <v>121</v>
      </c>
      <c r="K7844" s="432">
        <v>116.41</v>
      </c>
    </row>
    <row r="7845" spans="6:11">
      <c r="F7845" s="429" t="s">
        <v>14856</v>
      </c>
      <c r="G7845" s="430">
        <v>103191</v>
      </c>
      <c r="H7845" s="431" t="s">
        <v>4569</v>
      </c>
      <c r="I7845" s="430" t="s">
        <v>160</v>
      </c>
      <c r="K7845" s="432">
        <v>2377.09</v>
      </c>
    </row>
    <row r="7846" spans="6:11">
      <c r="F7846" s="429" t="s">
        <v>14856</v>
      </c>
      <c r="G7846" s="430">
        <v>103206</v>
      </c>
      <c r="H7846" s="431" t="s">
        <v>4575</v>
      </c>
      <c r="I7846" s="430" t="s">
        <v>160</v>
      </c>
      <c r="K7846" s="432">
        <v>2382.37</v>
      </c>
    </row>
    <row r="7847" spans="6:11">
      <c r="F7847" s="429" t="s">
        <v>14856</v>
      </c>
      <c r="G7847" s="430">
        <v>103211</v>
      </c>
      <c r="H7847" s="431" t="s">
        <v>14720</v>
      </c>
      <c r="I7847" s="430" t="s">
        <v>160</v>
      </c>
      <c r="K7847" s="432">
        <v>0</v>
      </c>
    </row>
    <row r="7848" spans="6:11">
      <c r="F7848" s="429" t="s">
        <v>14856</v>
      </c>
      <c r="G7848" s="430">
        <v>103196</v>
      </c>
      <c r="H7848" s="431" t="s">
        <v>14721</v>
      </c>
      <c r="I7848" s="430" t="s">
        <v>160</v>
      </c>
      <c r="K7848" s="432">
        <v>0</v>
      </c>
    </row>
    <row r="7849" spans="6:11">
      <c r="F7849" s="429" t="s">
        <v>14856</v>
      </c>
      <c r="G7849" s="430">
        <v>103212</v>
      </c>
      <c r="H7849" s="431" t="s">
        <v>14722</v>
      </c>
      <c r="I7849" s="430" t="s">
        <v>160</v>
      </c>
      <c r="K7849" s="432">
        <v>0</v>
      </c>
    </row>
    <row r="7850" spans="6:11">
      <c r="F7850" s="429" t="s">
        <v>14856</v>
      </c>
      <c r="G7850" s="430">
        <v>103197</v>
      </c>
      <c r="H7850" s="431" t="s">
        <v>14723</v>
      </c>
      <c r="I7850" s="430" t="s">
        <v>160</v>
      </c>
      <c r="K7850" s="432">
        <v>0</v>
      </c>
    </row>
    <row r="7851" spans="6:11">
      <c r="F7851" s="429" t="s">
        <v>14856</v>
      </c>
      <c r="G7851" s="430">
        <v>103217</v>
      </c>
      <c r="H7851" s="431" t="s">
        <v>14724</v>
      </c>
      <c r="I7851" s="430" t="s">
        <v>160</v>
      </c>
      <c r="K7851" s="432">
        <v>0</v>
      </c>
    </row>
    <row r="7852" spans="6:11">
      <c r="F7852" s="429" t="s">
        <v>14856</v>
      </c>
      <c r="G7852" s="430">
        <v>103202</v>
      </c>
      <c r="H7852" s="431" t="s">
        <v>14725</v>
      </c>
      <c r="I7852" s="430" t="s">
        <v>160</v>
      </c>
      <c r="K7852" s="432">
        <v>0</v>
      </c>
    </row>
    <row r="7853" spans="6:11">
      <c r="F7853" s="429" t="s">
        <v>14856</v>
      </c>
      <c r="G7853" s="430">
        <v>103215</v>
      </c>
      <c r="H7853" s="431" t="s">
        <v>14726</v>
      </c>
      <c r="I7853" s="430" t="s">
        <v>160</v>
      </c>
      <c r="K7853" s="432">
        <v>0</v>
      </c>
    </row>
    <row r="7854" spans="6:11">
      <c r="F7854" s="429" t="s">
        <v>14856</v>
      </c>
      <c r="G7854" s="430">
        <v>103200</v>
      </c>
      <c r="H7854" s="431" t="s">
        <v>14727</v>
      </c>
      <c r="I7854" s="430" t="s">
        <v>160</v>
      </c>
      <c r="K7854" s="432">
        <v>0</v>
      </c>
    </row>
    <row r="7855" spans="6:11">
      <c r="F7855" s="429" t="s">
        <v>14856</v>
      </c>
      <c r="G7855" s="430">
        <v>103216</v>
      </c>
      <c r="H7855" s="431" t="s">
        <v>14728</v>
      </c>
      <c r="I7855" s="430" t="s">
        <v>160</v>
      </c>
      <c r="K7855" s="432">
        <v>0</v>
      </c>
    </row>
    <row r="7856" spans="6:11">
      <c r="F7856" s="429" t="s">
        <v>14856</v>
      </c>
      <c r="G7856" s="430">
        <v>103201</v>
      </c>
      <c r="H7856" s="431" t="s">
        <v>14729</v>
      </c>
      <c r="I7856" s="430" t="s">
        <v>160</v>
      </c>
      <c r="K7856" s="432">
        <v>0</v>
      </c>
    </row>
    <row r="7857" spans="6:11">
      <c r="F7857" s="429" t="s">
        <v>14856</v>
      </c>
      <c r="G7857" s="430">
        <v>103185</v>
      </c>
      <c r="H7857" s="431" t="s">
        <v>4563</v>
      </c>
      <c r="I7857" s="430" t="s">
        <v>160</v>
      </c>
      <c r="K7857" s="432">
        <v>6140.51</v>
      </c>
    </row>
    <row r="7858" spans="6:11">
      <c r="F7858" s="429" t="s">
        <v>14856</v>
      </c>
      <c r="G7858" s="430">
        <v>103218</v>
      </c>
      <c r="H7858" s="431" t="s">
        <v>14730</v>
      </c>
      <c r="I7858" s="430" t="s">
        <v>160</v>
      </c>
      <c r="K7858" s="432">
        <v>0</v>
      </c>
    </row>
    <row r="7859" spans="6:11">
      <c r="F7859" s="429" t="s">
        <v>14856</v>
      </c>
      <c r="G7859" s="430">
        <v>103203</v>
      </c>
      <c r="H7859" s="431" t="s">
        <v>14731</v>
      </c>
      <c r="I7859" s="430" t="s">
        <v>160</v>
      </c>
      <c r="K7859" s="432">
        <v>0</v>
      </c>
    </row>
    <row r="7860" spans="6:11">
      <c r="F7860" s="429" t="s">
        <v>14856</v>
      </c>
      <c r="G7860" s="430">
        <v>103213</v>
      </c>
      <c r="H7860" s="431" t="s">
        <v>14732</v>
      </c>
      <c r="I7860" s="430" t="s">
        <v>160</v>
      </c>
      <c r="K7860" s="432">
        <v>0</v>
      </c>
    </row>
    <row r="7861" spans="6:11">
      <c r="F7861" s="429" t="s">
        <v>14856</v>
      </c>
      <c r="G7861" s="430">
        <v>103198</v>
      </c>
      <c r="H7861" s="431" t="s">
        <v>14733</v>
      </c>
      <c r="I7861" s="430" t="s">
        <v>160</v>
      </c>
      <c r="K7861" s="432">
        <v>0</v>
      </c>
    </row>
    <row r="7862" spans="6:11">
      <c r="F7862" s="429" t="s">
        <v>14856</v>
      </c>
      <c r="G7862" s="430">
        <v>103214</v>
      </c>
      <c r="H7862" s="431" t="s">
        <v>14734</v>
      </c>
      <c r="I7862" s="430" t="s">
        <v>160</v>
      </c>
      <c r="K7862" s="432">
        <v>0</v>
      </c>
    </row>
    <row r="7863" spans="6:11">
      <c r="F7863" s="429" t="s">
        <v>14857</v>
      </c>
      <c r="G7863" s="430">
        <v>103199</v>
      </c>
      <c r="H7863" s="431" t="s">
        <v>14735</v>
      </c>
      <c r="I7863" s="430" t="s">
        <v>160</v>
      </c>
      <c r="K7863" s="432">
        <v>0</v>
      </c>
    </row>
    <row r="7864" spans="6:11">
      <c r="F7864" s="429" t="s">
        <v>14857</v>
      </c>
      <c r="G7864" s="430">
        <v>103219</v>
      </c>
      <c r="H7864" s="431" t="s">
        <v>14736</v>
      </c>
      <c r="I7864" s="430" t="s">
        <v>160</v>
      </c>
      <c r="K7864" s="432">
        <v>0</v>
      </c>
    </row>
    <row r="7865" spans="6:11">
      <c r="F7865" s="429" t="s">
        <v>14857</v>
      </c>
      <c r="G7865" s="430">
        <v>103204</v>
      </c>
      <c r="H7865" s="431" t="s">
        <v>14737</v>
      </c>
      <c r="I7865" s="430" t="s">
        <v>160</v>
      </c>
      <c r="K7865" s="432">
        <v>0</v>
      </c>
    </row>
    <row r="7866" spans="6:11">
      <c r="F7866" s="429" t="s">
        <v>14857</v>
      </c>
      <c r="G7866" s="430">
        <v>103186</v>
      </c>
      <c r="H7866" s="431" t="s">
        <v>4564</v>
      </c>
      <c r="I7866" s="430" t="s">
        <v>160</v>
      </c>
      <c r="K7866" s="432">
        <v>6481.49</v>
      </c>
    </row>
    <row r="7867" spans="6:11">
      <c r="F7867" s="429" t="s">
        <v>14857</v>
      </c>
      <c r="G7867" s="430">
        <v>103210</v>
      </c>
      <c r="H7867" s="431" t="s">
        <v>4579</v>
      </c>
      <c r="I7867" s="430" t="s">
        <v>160</v>
      </c>
      <c r="K7867" s="432">
        <v>2274.92</v>
      </c>
    </row>
    <row r="7868" spans="6:11">
      <c r="F7868" s="429" t="s">
        <v>14857</v>
      </c>
      <c r="G7868" s="430">
        <v>103195</v>
      </c>
      <c r="H7868" s="431" t="s">
        <v>4573</v>
      </c>
      <c r="I7868" s="430" t="s">
        <v>160</v>
      </c>
      <c r="K7868" s="432">
        <v>2189.52</v>
      </c>
    </row>
    <row r="7869" spans="6:11">
      <c r="F7869" s="429" t="s">
        <v>14857</v>
      </c>
      <c r="G7869" s="430">
        <v>103205</v>
      </c>
      <c r="H7869" s="431" t="s">
        <v>4574</v>
      </c>
      <c r="I7869" s="430" t="s">
        <v>160</v>
      </c>
      <c r="K7869" s="432">
        <v>4083.62</v>
      </c>
    </row>
    <row r="7870" spans="6:11">
      <c r="F7870" s="429" t="s">
        <v>14857</v>
      </c>
      <c r="G7870" s="430">
        <v>103190</v>
      </c>
      <c r="H7870" s="431" t="s">
        <v>4568</v>
      </c>
      <c r="I7870" s="430" t="s">
        <v>160</v>
      </c>
      <c r="K7870" s="432">
        <v>4078.35</v>
      </c>
    </row>
    <row r="7871" spans="6:11">
      <c r="F7871" s="429" t="s">
        <v>14857</v>
      </c>
      <c r="G7871" s="430">
        <v>103207</v>
      </c>
      <c r="H7871" s="431" t="s">
        <v>4576</v>
      </c>
      <c r="I7871" s="430" t="s">
        <v>160</v>
      </c>
      <c r="K7871" s="432">
        <v>2536.0100000000002</v>
      </c>
    </row>
    <row r="7872" spans="6:11">
      <c r="F7872" s="429" t="s">
        <v>14857</v>
      </c>
      <c r="G7872" s="430">
        <v>103192</v>
      </c>
      <c r="H7872" s="431" t="s">
        <v>4570</v>
      </c>
      <c r="I7872" s="430" t="s">
        <v>160</v>
      </c>
      <c r="K7872" s="432">
        <v>2530.73</v>
      </c>
    </row>
    <row r="7873" spans="6:11">
      <c r="F7873" s="429" t="s">
        <v>14857</v>
      </c>
      <c r="G7873" s="430">
        <v>103208</v>
      </c>
      <c r="H7873" s="431" t="s">
        <v>4577</v>
      </c>
      <c r="I7873" s="430" t="s">
        <v>160</v>
      </c>
      <c r="K7873" s="432">
        <v>1954.74</v>
      </c>
    </row>
    <row r="7874" spans="6:11">
      <c r="F7874" s="429" t="s">
        <v>14857</v>
      </c>
      <c r="G7874" s="430">
        <v>103193</v>
      </c>
      <c r="H7874" s="431" t="s">
        <v>4571</v>
      </c>
      <c r="I7874" s="430" t="s">
        <v>160</v>
      </c>
      <c r="K7874" s="432">
        <v>1949.46</v>
      </c>
    </row>
    <row r="7875" spans="6:11">
      <c r="F7875" s="429" t="s">
        <v>14857</v>
      </c>
      <c r="G7875" s="430">
        <v>103187</v>
      </c>
      <c r="H7875" s="431" t="s">
        <v>4565</v>
      </c>
      <c r="I7875" s="430" t="s">
        <v>160</v>
      </c>
      <c r="K7875" s="432">
        <v>4868.12</v>
      </c>
    </row>
    <row r="7876" spans="6:11">
      <c r="F7876" s="429" t="s">
        <v>14857</v>
      </c>
      <c r="G7876" s="430">
        <v>103188</v>
      </c>
      <c r="H7876" s="431" t="s">
        <v>4566</v>
      </c>
      <c r="I7876" s="430" t="s">
        <v>160</v>
      </c>
      <c r="K7876" s="432">
        <v>5236.1099999999997</v>
      </c>
    </row>
    <row r="7877" spans="6:11">
      <c r="F7877" s="429" t="s">
        <v>14857</v>
      </c>
      <c r="G7877" s="430">
        <v>103189</v>
      </c>
      <c r="H7877" s="431" t="s">
        <v>4567</v>
      </c>
      <c r="I7877" s="430" t="s">
        <v>160</v>
      </c>
      <c r="K7877" s="432">
        <v>2623.25</v>
      </c>
    </row>
    <row r="7878" spans="6:11">
      <c r="F7878" s="429" t="s">
        <v>14857</v>
      </c>
      <c r="G7878" s="430">
        <v>103209</v>
      </c>
      <c r="H7878" s="431" t="s">
        <v>4578</v>
      </c>
      <c r="I7878" s="430" t="s">
        <v>160</v>
      </c>
      <c r="K7878" s="432">
        <v>2812.71</v>
      </c>
    </row>
    <row r="7879" spans="6:11">
      <c r="F7879" s="429" t="s">
        <v>14857</v>
      </c>
      <c r="G7879" s="430">
        <v>103194</v>
      </c>
      <c r="H7879" s="431" t="s">
        <v>4572</v>
      </c>
      <c r="I7879" s="430" t="s">
        <v>160</v>
      </c>
      <c r="K7879" s="432">
        <v>2807.43</v>
      </c>
    </row>
    <row r="7880" spans="6:11">
      <c r="F7880" s="429" t="s">
        <v>14857</v>
      </c>
      <c r="G7880" s="430">
        <v>95001</v>
      </c>
      <c r="H7880" s="431" t="s">
        <v>14739</v>
      </c>
      <c r="I7880" s="430" t="s">
        <v>121</v>
      </c>
      <c r="K7880" s="432">
        <v>0</v>
      </c>
    </row>
    <row r="7881" spans="6:11">
      <c r="F7881" s="429" t="s">
        <v>14857</v>
      </c>
      <c r="G7881" s="430">
        <v>95000</v>
      </c>
      <c r="H7881" s="431" t="s">
        <v>14740</v>
      </c>
      <c r="I7881" s="430" t="s">
        <v>121</v>
      </c>
      <c r="K7881" s="432">
        <v>0</v>
      </c>
    </row>
    <row r="7882" spans="6:11">
      <c r="F7882" s="429" t="s">
        <v>14857</v>
      </c>
      <c r="G7882" s="430">
        <v>95005</v>
      </c>
      <c r="H7882" s="431" t="s">
        <v>14741</v>
      </c>
      <c r="I7882" s="430" t="s">
        <v>121</v>
      </c>
      <c r="K7882" s="432">
        <v>0</v>
      </c>
    </row>
    <row r="7883" spans="6:11">
      <c r="F7883" s="429" t="s">
        <v>14857</v>
      </c>
      <c r="G7883" s="430">
        <v>95004</v>
      </c>
      <c r="H7883" s="431" t="s">
        <v>14742</v>
      </c>
      <c r="I7883" s="430" t="s">
        <v>121</v>
      </c>
      <c r="K7883" s="432">
        <v>0</v>
      </c>
    </row>
    <row r="7884" spans="6:11">
      <c r="F7884" s="429" t="s">
        <v>14857</v>
      </c>
      <c r="G7884" s="430">
        <v>95003</v>
      </c>
      <c r="H7884" s="431" t="s">
        <v>14743</v>
      </c>
      <c r="I7884" s="430" t="s">
        <v>121</v>
      </c>
      <c r="K7884" s="432">
        <v>0</v>
      </c>
    </row>
    <row r="7885" spans="6:11">
      <c r="F7885" s="429" t="s">
        <v>14866</v>
      </c>
      <c r="G7885" s="430">
        <v>95002</v>
      </c>
      <c r="H7885" s="431" t="s">
        <v>14744</v>
      </c>
      <c r="I7885" s="430" t="s">
        <v>121</v>
      </c>
      <c r="K7885" s="432">
        <v>0</v>
      </c>
    </row>
    <row r="7886" spans="6:11">
      <c r="F7886" s="429" t="s">
        <v>14866</v>
      </c>
      <c r="G7886" s="430">
        <v>95007</v>
      </c>
      <c r="H7886" s="431" t="s">
        <v>14745</v>
      </c>
      <c r="I7886" s="430" t="s">
        <v>121</v>
      </c>
      <c r="K7886" s="432">
        <v>0</v>
      </c>
    </row>
    <row r="7887" spans="6:11">
      <c r="F7887" s="429" t="s">
        <v>14866</v>
      </c>
      <c r="G7887" s="430">
        <v>95006</v>
      </c>
      <c r="H7887" s="431" t="s">
        <v>14746</v>
      </c>
      <c r="I7887" s="430" t="s">
        <v>121</v>
      </c>
      <c r="K7887" s="432">
        <v>0</v>
      </c>
    </row>
    <row r="7888" spans="6:11">
      <c r="F7888" s="429" t="s">
        <v>14866</v>
      </c>
      <c r="G7888" s="430">
        <v>104313</v>
      </c>
      <c r="H7888" s="431" t="s">
        <v>14747</v>
      </c>
      <c r="I7888" s="430" t="s">
        <v>121</v>
      </c>
      <c r="K7888" s="432">
        <v>0</v>
      </c>
    </row>
    <row r="7889" spans="6:11">
      <c r="F7889" s="429" t="s">
        <v>14866</v>
      </c>
      <c r="G7889" s="430">
        <v>104312</v>
      </c>
      <c r="H7889" s="431" t="s">
        <v>14748</v>
      </c>
      <c r="I7889" s="430" t="s">
        <v>121</v>
      </c>
      <c r="K7889" s="432">
        <v>0</v>
      </c>
    </row>
    <row r="7890" spans="6:11">
      <c r="F7890" s="429" t="s">
        <v>14866</v>
      </c>
      <c r="G7890" s="430">
        <v>94992</v>
      </c>
      <c r="H7890" s="431" t="s">
        <v>3962</v>
      </c>
      <c r="I7890" s="430" t="s">
        <v>121</v>
      </c>
      <c r="K7890" s="432">
        <v>74.39</v>
      </c>
    </row>
    <row r="7891" spans="6:11">
      <c r="F7891" s="429" t="s">
        <v>14866</v>
      </c>
      <c r="G7891" s="430">
        <v>94994</v>
      </c>
      <c r="H7891" s="431" t="s">
        <v>3964</v>
      </c>
      <c r="I7891" s="430" t="s">
        <v>121</v>
      </c>
      <c r="K7891" s="432">
        <v>90.48</v>
      </c>
    </row>
    <row r="7892" spans="6:11">
      <c r="F7892" s="429" t="s">
        <v>14866</v>
      </c>
      <c r="G7892" s="430">
        <v>94990</v>
      </c>
      <c r="H7892" s="431" t="s">
        <v>3960</v>
      </c>
      <c r="I7892" s="430" t="s">
        <v>1164</v>
      </c>
      <c r="K7892" s="432">
        <v>792.12</v>
      </c>
    </row>
    <row r="7893" spans="6:11">
      <c r="F7893" s="429" t="s">
        <v>14866</v>
      </c>
      <c r="G7893" s="430">
        <v>94991</v>
      </c>
      <c r="H7893" s="431" t="s">
        <v>3961</v>
      </c>
      <c r="I7893" s="430" t="s">
        <v>1164</v>
      </c>
      <c r="K7893" s="432">
        <v>763.15</v>
      </c>
    </row>
    <row r="7894" spans="6:11">
      <c r="F7894" s="429" t="s">
        <v>14866</v>
      </c>
      <c r="G7894" s="430">
        <v>104626</v>
      </c>
      <c r="H7894" s="431" t="s">
        <v>3967</v>
      </c>
      <c r="I7894" s="430" t="s">
        <v>1164</v>
      </c>
      <c r="K7894" s="432">
        <v>781.28</v>
      </c>
    </row>
    <row r="7895" spans="6:11">
      <c r="F7895" s="429" t="s">
        <v>14866</v>
      </c>
      <c r="G7895" s="430">
        <v>94993</v>
      </c>
      <c r="H7895" s="431" t="s">
        <v>3963</v>
      </c>
      <c r="I7895" s="430" t="s">
        <v>121</v>
      </c>
      <c r="K7895" s="432">
        <v>72.64</v>
      </c>
    </row>
    <row r="7896" spans="6:11">
      <c r="F7896" s="429" t="s">
        <v>14866</v>
      </c>
      <c r="G7896" s="430">
        <v>94995</v>
      </c>
      <c r="H7896" s="431" t="s">
        <v>3965</v>
      </c>
      <c r="I7896" s="430" t="s">
        <v>121</v>
      </c>
      <c r="K7896" s="432">
        <v>88.15</v>
      </c>
    </row>
    <row r="7897" spans="6:11">
      <c r="F7897" s="429" t="s">
        <v>14866</v>
      </c>
      <c r="G7897" s="430">
        <v>101169</v>
      </c>
      <c r="H7897" s="431" t="s">
        <v>3788</v>
      </c>
      <c r="I7897" s="430" t="s">
        <v>121</v>
      </c>
      <c r="K7897" s="432">
        <v>85.33</v>
      </c>
    </row>
    <row r="7898" spans="6:11">
      <c r="F7898" s="429" t="s">
        <v>14866</v>
      </c>
      <c r="G7898" s="430">
        <v>104383</v>
      </c>
      <c r="H7898" s="431" t="s">
        <v>14750</v>
      </c>
      <c r="I7898" s="430" t="s">
        <v>121</v>
      </c>
      <c r="K7898" s="432">
        <v>0</v>
      </c>
    </row>
    <row r="7899" spans="6:11">
      <c r="F7899" s="429" t="s">
        <v>14866</v>
      </c>
      <c r="G7899" s="430">
        <v>101167</v>
      </c>
      <c r="H7899" s="431" t="s">
        <v>3787</v>
      </c>
      <c r="I7899" s="430" t="s">
        <v>121</v>
      </c>
      <c r="K7899" s="432">
        <v>70.42</v>
      </c>
    </row>
    <row r="7900" spans="6:11">
      <c r="F7900" s="429" t="s">
        <v>14866</v>
      </c>
      <c r="G7900" s="430">
        <v>101172</v>
      </c>
      <c r="H7900" s="431" t="s">
        <v>3790</v>
      </c>
      <c r="I7900" s="430" t="s">
        <v>121</v>
      </c>
      <c r="K7900" s="432">
        <v>77.09</v>
      </c>
    </row>
    <row r="7901" spans="6:11">
      <c r="F7901" s="429" t="s">
        <v>14866</v>
      </c>
      <c r="G7901" s="430">
        <v>104384</v>
      </c>
      <c r="H7901" s="431" t="s">
        <v>14751</v>
      </c>
      <c r="I7901" s="430" t="s">
        <v>121</v>
      </c>
      <c r="K7901" s="432">
        <v>0</v>
      </c>
    </row>
    <row r="7902" spans="6:11">
      <c r="F7902" s="429" t="s">
        <v>14866</v>
      </c>
      <c r="G7902" s="430">
        <v>101170</v>
      </c>
      <c r="H7902" s="431" t="s">
        <v>3789</v>
      </c>
      <c r="I7902" s="430" t="s">
        <v>121</v>
      </c>
      <c r="K7902" s="432">
        <v>50.32</v>
      </c>
    </row>
    <row r="7903" spans="6:11">
      <c r="F7903" s="429" t="s">
        <v>14866</v>
      </c>
      <c r="G7903" s="430">
        <v>104438</v>
      </c>
      <c r="H7903" s="431" t="s">
        <v>14753</v>
      </c>
      <c r="I7903" s="430" t="s">
        <v>121</v>
      </c>
      <c r="K7903" s="432">
        <v>0</v>
      </c>
    </row>
    <row r="7904" spans="6:11">
      <c r="F7904" s="429" t="s">
        <v>14866</v>
      </c>
      <c r="G7904" s="430">
        <v>92402</v>
      </c>
      <c r="H7904" s="431" t="s">
        <v>3769</v>
      </c>
      <c r="I7904" s="430" t="s">
        <v>121</v>
      </c>
      <c r="K7904" s="432">
        <v>78.13</v>
      </c>
    </row>
    <row r="7905" spans="6:11">
      <c r="F7905" s="429" t="s">
        <v>14866</v>
      </c>
      <c r="G7905" s="430">
        <v>104429</v>
      </c>
      <c r="H7905" s="431" t="s">
        <v>14754</v>
      </c>
      <c r="I7905" s="430" t="s">
        <v>121</v>
      </c>
      <c r="K7905" s="432">
        <v>0</v>
      </c>
    </row>
    <row r="7906" spans="6:11">
      <c r="F7906" s="429" t="s">
        <v>14866</v>
      </c>
      <c r="G7906" s="430">
        <v>104426</v>
      </c>
      <c r="H7906" s="431" t="s">
        <v>14755</v>
      </c>
      <c r="I7906" s="430" t="s">
        <v>121</v>
      </c>
      <c r="K7906" s="432">
        <v>0</v>
      </c>
    </row>
    <row r="7907" spans="6:11">
      <c r="F7907" s="429" t="s">
        <v>14866</v>
      </c>
      <c r="G7907" s="430">
        <v>104436</v>
      </c>
      <c r="H7907" s="431" t="s">
        <v>14756</v>
      </c>
      <c r="I7907" s="430" t="s">
        <v>121</v>
      </c>
      <c r="K7907" s="432">
        <v>0</v>
      </c>
    </row>
    <row r="7908" spans="6:11">
      <c r="F7908" s="429" t="s">
        <v>14866</v>
      </c>
      <c r="G7908" s="430">
        <v>104434</v>
      </c>
      <c r="H7908" s="431" t="s">
        <v>14757</v>
      </c>
      <c r="I7908" s="430" t="s">
        <v>121</v>
      </c>
      <c r="K7908" s="432">
        <v>0</v>
      </c>
    </row>
    <row r="7909" spans="6:11">
      <c r="F7909" s="429" t="s">
        <v>14866</v>
      </c>
      <c r="G7909" s="430">
        <v>104432</v>
      </c>
      <c r="H7909" s="431" t="s">
        <v>14758</v>
      </c>
      <c r="I7909" s="430" t="s">
        <v>121</v>
      </c>
      <c r="K7909" s="432">
        <v>97.53</v>
      </c>
    </row>
    <row r="7910" spans="6:11">
      <c r="F7910" s="429" t="s">
        <v>14866</v>
      </c>
      <c r="G7910" s="430">
        <v>93679</v>
      </c>
      <c r="H7910" s="431" t="s">
        <v>3773</v>
      </c>
      <c r="I7910" s="430" t="s">
        <v>121</v>
      </c>
      <c r="K7910" s="432">
        <v>94.32</v>
      </c>
    </row>
    <row r="7911" spans="6:11">
      <c r="F7911" s="429" t="s">
        <v>14866</v>
      </c>
      <c r="G7911" s="430">
        <v>92396</v>
      </c>
      <c r="H7911" s="431" t="s">
        <v>3765</v>
      </c>
      <c r="I7911" s="430" t="s">
        <v>121</v>
      </c>
      <c r="K7911" s="432">
        <v>80.069999999999993</v>
      </c>
    </row>
    <row r="7912" spans="6:11">
      <c r="F7912" s="429" t="s">
        <v>14866</v>
      </c>
      <c r="G7912" s="430">
        <v>104439</v>
      </c>
      <c r="H7912" s="431" t="s">
        <v>14759</v>
      </c>
      <c r="I7912" s="430" t="s">
        <v>121</v>
      </c>
      <c r="K7912" s="432">
        <v>0</v>
      </c>
    </row>
    <row r="7913" spans="6:11">
      <c r="F7913" s="429" t="s">
        <v>14866</v>
      </c>
      <c r="G7913" s="430">
        <v>104440</v>
      </c>
      <c r="H7913" s="431" t="s">
        <v>14760</v>
      </c>
      <c r="I7913" s="430" t="s">
        <v>121</v>
      </c>
      <c r="K7913" s="432">
        <v>0</v>
      </c>
    </row>
    <row r="7914" spans="6:11">
      <c r="F7914" s="429" t="s">
        <v>14866</v>
      </c>
      <c r="G7914" s="430">
        <v>92406</v>
      </c>
      <c r="H7914" s="431" t="s">
        <v>3772</v>
      </c>
      <c r="I7914" s="430" t="s">
        <v>121</v>
      </c>
      <c r="K7914" s="432">
        <v>132.66999999999999</v>
      </c>
    </row>
    <row r="7915" spans="6:11">
      <c r="F7915" s="429" t="s">
        <v>14866</v>
      </c>
      <c r="G7915" s="430">
        <v>92403</v>
      </c>
      <c r="H7915" s="431" t="s">
        <v>3770</v>
      </c>
      <c r="I7915" s="430" t="s">
        <v>121</v>
      </c>
      <c r="K7915" s="432">
        <v>68.38</v>
      </c>
    </row>
    <row r="7916" spans="6:11">
      <c r="F7916" s="429" t="s">
        <v>14866</v>
      </c>
      <c r="G7916" s="430">
        <v>92404</v>
      </c>
      <c r="H7916" s="431" t="s">
        <v>3771</v>
      </c>
      <c r="I7916" s="430" t="s">
        <v>121</v>
      </c>
      <c r="K7916" s="432">
        <v>78.55</v>
      </c>
    </row>
    <row r="7917" spans="6:11">
      <c r="F7917" s="429" t="s">
        <v>14866</v>
      </c>
      <c r="G7917" s="430">
        <v>104430</v>
      </c>
      <c r="H7917" s="431" t="s">
        <v>14761</v>
      </c>
      <c r="I7917" s="430" t="s">
        <v>121</v>
      </c>
      <c r="K7917" s="432">
        <v>0</v>
      </c>
    </row>
    <row r="7918" spans="6:11">
      <c r="F7918" s="429" t="s">
        <v>14866</v>
      </c>
      <c r="G7918" s="430">
        <v>104431</v>
      </c>
      <c r="H7918" s="431" t="s">
        <v>14762</v>
      </c>
      <c r="I7918" s="430" t="s">
        <v>121</v>
      </c>
      <c r="K7918" s="432">
        <v>0</v>
      </c>
    </row>
    <row r="7919" spans="6:11">
      <c r="F7919" s="429" t="s">
        <v>14866</v>
      </c>
      <c r="G7919" s="430">
        <v>104427</v>
      </c>
      <c r="H7919" s="431" t="s">
        <v>14763</v>
      </c>
      <c r="I7919" s="430" t="s">
        <v>121</v>
      </c>
      <c r="K7919" s="432">
        <v>0</v>
      </c>
    </row>
    <row r="7920" spans="6:11">
      <c r="F7920" s="429" t="s">
        <v>14866</v>
      </c>
      <c r="G7920" s="430">
        <v>104428</v>
      </c>
      <c r="H7920" s="431" t="s">
        <v>14764</v>
      </c>
      <c r="I7920" s="430" t="s">
        <v>121</v>
      </c>
      <c r="K7920" s="432">
        <v>0</v>
      </c>
    </row>
    <row r="7921" spans="6:11">
      <c r="F7921" s="429" t="s">
        <v>14866</v>
      </c>
      <c r="G7921" s="430">
        <v>92391</v>
      </c>
      <c r="H7921" s="431" t="s">
        <v>3760</v>
      </c>
      <c r="I7921" s="430" t="s">
        <v>121</v>
      </c>
      <c r="K7921" s="432">
        <v>73.92</v>
      </c>
    </row>
    <row r="7922" spans="6:11">
      <c r="F7922" s="429" t="s">
        <v>14866</v>
      </c>
      <c r="G7922" s="430">
        <v>92392</v>
      </c>
      <c r="H7922" s="431" t="s">
        <v>3761</v>
      </c>
      <c r="I7922" s="430" t="s">
        <v>121</v>
      </c>
      <c r="K7922" s="432">
        <v>80.62</v>
      </c>
    </row>
    <row r="7923" spans="6:11">
      <c r="F7923" s="429" t="s">
        <v>14866</v>
      </c>
      <c r="G7923" s="430">
        <v>104437</v>
      </c>
      <c r="H7923" s="431" t="s">
        <v>14765</v>
      </c>
      <c r="I7923" s="430" t="s">
        <v>121</v>
      </c>
      <c r="K7923" s="432">
        <v>0</v>
      </c>
    </row>
    <row r="7924" spans="6:11">
      <c r="F7924" s="429" t="s">
        <v>14866</v>
      </c>
      <c r="G7924" s="430">
        <v>104435</v>
      </c>
      <c r="H7924" s="431" t="s">
        <v>14766</v>
      </c>
      <c r="I7924" s="430" t="s">
        <v>121</v>
      </c>
      <c r="K7924" s="432">
        <v>0</v>
      </c>
    </row>
    <row r="7925" spans="6:11">
      <c r="F7925" s="429" t="s">
        <v>14866</v>
      </c>
      <c r="G7925" s="430">
        <v>104433</v>
      </c>
      <c r="H7925" s="431" t="s">
        <v>14767</v>
      </c>
      <c r="I7925" s="430" t="s">
        <v>121</v>
      </c>
      <c r="K7925" s="432">
        <v>86.61</v>
      </c>
    </row>
    <row r="7926" spans="6:11">
      <c r="F7926" s="429" t="s">
        <v>14866</v>
      </c>
      <c r="G7926" s="430">
        <v>93680</v>
      </c>
      <c r="H7926" s="431" t="s">
        <v>3774</v>
      </c>
      <c r="I7926" s="430" t="s">
        <v>121</v>
      </c>
      <c r="K7926" s="432">
        <v>84.53</v>
      </c>
    </row>
    <row r="7927" spans="6:11">
      <c r="F7927" s="429" t="s">
        <v>14880</v>
      </c>
      <c r="G7927" s="430">
        <v>93681</v>
      </c>
      <c r="H7927" s="431" t="s">
        <v>3775</v>
      </c>
      <c r="I7927" s="430" t="s">
        <v>121</v>
      </c>
      <c r="K7927" s="432">
        <v>100.24</v>
      </c>
    </row>
    <row r="7928" spans="6:11">
      <c r="F7928" s="429" t="s">
        <v>14880</v>
      </c>
      <c r="G7928" s="430">
        <v>92397</v>
      </c>
      <c r="H7928" s="431" t="s">
        <v>3766</v>
      </c>
      <c r="I7928" s="430" t="s">
        <v>121</v>
      </c>
      <c r="K7928" s="432">
        <v>70.64</v>
      </c>
    </row>
    <row r="7929" spans="6:11">
      <c r="F7929" s="429" t="s">
        <v>14880</v>
      </c>
      <c r="G7929" s="430">
        <v>92398</v>
      </c>
      <c r="H7929" s="431" t="s">
        <v>3767</v>
      </c>
      <c r="I7929" s="430" t="s">
        <v>121</v>
      </c>
      <c r="K7929" s="432">
        <v>80.81</v>
      </c>
    </row>
    <row r="7930" spans="6:11">
      <c r="F7930" s="429" t="s">
        <v>14880</v>
      </c>
      <c r="G7930" s="430">
        <v>92400</v>
      </c>
      <c r="H7930" s="431" t="s">
        <v>3768</v>
      </c>
      <c r="I7930" s="430" t="s">
        <v>121</v>
      </c>
      <c r="K7930" s="432">
        <v>93.76</v>
      </c>
    </row>
    <row r="7931" spans="6:11">
      <c r="F7931" s="429" t="s">
        <v>14880</v>
      </c>
      <c r="G7931" s="430">
        <v>92395</v>
      </c>
      <c r="H7931" s="431" t="s">
        <v>3764</v>
      </c>
      <c r="I7931" s="430" t="s">
        <v>121</v>
      </c>
      <c r="K7931" s="432">
        <v>114.27</v>
      </c>
    </row>
    <row r="7932" spans="6:11">
      <c r="F7932" s="429" t="s">
        <v>14880</v>
      </c>
      <c r="G7932" s="430">
        <v>92393</v>
      </c>
      <c r="H7932" s="431" t="s">
        <v>3762</v>
      </c>
      <c r="I7932" s="430" t="s">
        <v>121</v>
      </c>
      <c r="K7932" s="432">
        <v>74.239999999999995</v>
      </c>
    </row>
    <row r="7933" spans="6:11">
      <c r="F7933" s="429" t="s">
        <v>14880</v>
      </c>
      <c r="G7933" s="430">
        <v>92394</v>
      </c>
      <c r="H7933" s="431" t="s">
        <v>3763</v>
      </c>
      <c r="I7933" s="430" t="s">
        <v>121</v>
      </c>
      <c r="K7933" s="432">
        <v>88.29</v>
      </c>
    </row>
    <row r="7934" spans="6:11">
      <c r="F7934" s="429" t="s">
        <v>14880</v>
      </c>
      <c r="G7934" s="430">
        <v>97115</v>
      </c>
      <c r="H7934" s="431" t="s">
        <v>3786</v>
      </c>
      <c r="I7934" s="430" t="s">
        <v>1156</v>
      </c>
      <c r="K7934" s="432">
        <v>55.41</v>
      </c>
    </row>
    <row r="7935" spans="6:11">
      <c r="F7935" s="429" t="s">
        <v>14880</v>
      </c>
      <c r="G7935" s="430">
        <v>97113</v>
      </c>
      <c r="H7935" s="431" t="s">
        <v>3784</v>
      </c>
      <c r="I7935" s="430" t="s">
        <v>121</v>
      </c>
      <c r="K7935" s="432">
        <v>2.17</v>
      </c>
    </row>
    <row r="7936" spans="6:11">
      <c r="F7936" s="429" t="s">
        <v>14880</v>
      </c>
      <c r="G7936" s="430">
        <v>97120</v>
      </c>
      <c r="H7936" s="431" t="s">
        <v>7269</v>
      </c>
      <c r="I7936" s="430" t="s">
        <v>1156</v>
      </c>
      <c r="K7936" s="432">
        <v>8.7200000000000006</v>
      </c>
    </row>
    <row r="7937" spans="6:11">
      <c r="F7937" s="429" t="s">
        <v>14880</v>
      </c>
      <c r="G7937" s="430">
        <v>97116</v>
      </c>
      <c r="H7937" s="431" t="s">
        <v>7265</v>
      </c>
      <c r="I7937" s="430" t="s">
        <v>1156</v>
      </c>
      <c r="K7937" s="432">
        <v>19.88</v>
      </c>
    </row>
    <row r="7938" spans="6:11">
      <c r="F7938" s="429" t="s">
        <v>14880</v>
      </c>
      <c r="G7938" s="430">
        <v>97117</v>
      </c>
      <c r="H7938" s="431" t="s">
        <v>7266</v>
      </c>
      <c r="I7938" s="430" t="s">
        <v>1156</v>
      </c>
      <c r="K7938" s="432">
        <v>17.54</v>
      </c>
    </row>
    <row r="7939" spans="6:11">
      <c r="F7939" s="429" t="s">
        <v>14880</v>
      </c>
      <c r="G7939" s="430">
        <v>97118</v>
      </c>
      <c r="H7939" s="431" t="s">
        <v>7267</v>
      </c>
      <c r="I7939" s="430" t="s">
        <v>1156</v>
      </c>
      <c r="K7939" s="432">
        <v>14.63</v>
      </c>
    </row>
    <row r="7940" spans="6:11">
      <c r="F7940" s="429" t="s">
        <v>14880</v>
      </c>
      <c r="G7940" s="430">
        <v>97119</v>
      </c>
      <c r="H7940" s="431" t="s">
        <v>7268</v>
      </c>
      <c r="I7940" s="430" t="s">
        <v>1156</v>
      </c>
      <c r="K7940" s="432">
        <v>13.27</v>
      </c>
    </row>
    <row r="7941" spans="6:11">
      <c r="F7941" s="429" t="s">
        <v>14880</v>
      </c>
      <c r="G7941" s="430">
        <v>97114</v>
      </c>
      <c r="H7941" s="431" t="s">
        <v>3785</v>
      </c>
      <c r="I7941" s="430" t="s">
        <v>146</v>
      </c>
      <c r="K7941" s="432">
        <v>0.34</v>
      </c>
    </row>
    <row r="7942" spans="6:11">
      <c r="F7942" s="429" t="s">
        <v>14880</v>
      </c>
      <c r="G7942" s="430">
        <v>97111</v>
      </c>
      <c r="H7942" s="431" t="s">
        <v>3782</v>
      </c>
      <c r="I7942" s="430" t="s">
        <v>121</v>
      </c>
      <c r="K7942" s="432">
        <v>197.96</v>
      </c>
    </row>
    <row r="7943" spans="6:11">
      <c r="F7943" s="429" t="s">
        <v>14880</v>
      </c>
      <c r="G7943" s="430">
        <v>97112</v>
      </c>
      <c r="H7943" s="431" t="s">
        <v>3783</v>
      </c>
      <c r="I7943" s="430" t="s">
        <v>121</v>
      </c>
      <c r="K7943" s="432">
        <v>207.34</v>
      </c>
    </row>
    <row r="7944" spans="6:11">
      <c r="F7944" s="429" t="s">
        <v>14880</v>
      </c>
      <c r="G7944" s="430">
        <v>103904</v>
      </c>
      <c r="H7944" s="431" t="s">
        <v>3791</v>
      </c>
      <c r="I7944" s="430" t="s">
        <v>121</v>
      </c>
      <c r="K7944" s="432">
        <v>130.97</v>
      </c>
    </row>
    <row r="7945" spans="6:11">
      <c r="F7945" s="429" t="s">
        <v>14880</v>
      </c>
      <c r="G7945" s="430">
        <v>103905</v>
      </c>
      <c r="H7945" s="431" t="s">
        <v>3792</v>
      </c>
      <c r="I7945" s="430" t="s">
        <v>121</v>
      </c>
      <c r="K7945" s="432">
        <v>138.25</v>
      </c>
    </row>
    <row r="7946" spans="6:11">
      <c r="F7946" s="429" t="s">
        <v>14880</v>
      </c>
      <c r="G7946" s="430">
        <v>103907</v>
      </c>
      <c r="H7946" s="431" t="s">
        <v>3794</v>
      </c>
      <c r="I7946" s="430" t="s">
        <v>121</v>
      </c>
      <c r="K7946" s="432">
        <v>146.16999999999999</v>
      </c>
    </row>
    <row r="7947" spans="6:11">
      <c r="F7947" s="429" t="s">
        <v>14880</v>
      </c>
      <c r="G7947" s="430">
        <v>103911</v>
      </c>
      <c r="H7947" s="431" t="s">
        <v>3797</v>
      </c>
      <c r="I7947" s="430" t="s">
        <v>121</v>
      </c>
      <c r="K7947" s="432">
        <v>212.86</v>
      </c>
    </row>
    <row r="7948" spans="6:11">
      <c r="F7948" s="429" t="s">
        <v>14880</v>
      </c>
      <c r="G7948" s="430">
        <v>97104</v>
      </c>
      <c r="H7948" s="431" t="s">
        <v>3776</v>
      </c>
      <c r="I7948" s="430" t="s">
        <v>121</v>
      </c>
      <c r="K7948" s="432">
        <v>134.9</v>
      </c>
    </row>
    <row r="7949" spans="6:11">
      <c r="F7949" s="429" t="s">
        <v>14880</v>
      </c>
      <c r="G7949" s="430">
        <v>103906</v>
      </c>
      <c r="H7949" s="431" t="s">
        <v>3793</v>
      </c>
      <c r="I7949" s="430" t="s">
        <v>121</v>
      </c>
      <c r="K7949" s="432">
        <v>166.17</v>
      </c>
    </row>
    <row r="7950" spans="6:11">
      <c r="F7950" s="429" t="s">
        <v>14880</v>
      </c>
      <c r="G7950" s="430">
        <v>97105</v>
      </c>
      <c r="H7950" s="431" t="s">
        <v>3777</v>
      </c>
      <c r="I7950" s="430" t="s">
        <v>121</v>
      </c>
      <c r="K7950" s="432">
        <v>152.83000000000001</v>
      </c>
    </row>
    <row r="7951" spans="6:11">
      <c r="F7951" s="429" t="s">
        <v>14880</v>
      </c>
      <c r="G7951" s="430">
        <v>97106</v>
      </c>
      <c r="H7951" s="431" t="s">
        <v>3778</v>
      </c>
      <c r="I7951" s="430" t="s">
        <v>121</v>
      </c>
      <c r="K7951" s="432">
        <v>170.06</v>
      </c>
    </row>
    <row r="7952" spans="6:11">
      <c r="F7952" s="429" t="s">
        <v>14880</v>
      </c>
      <c r="G7952" s="430">
        <v>97107</v>
      </c>
      <c r="H7952" s="431" t="s">
        <v>3779</v>
      </c>
      <c r="I7952" s="430" t="s">
        <v>121</v>
      </c>
      <c r="K7952" s="432">
        <v>193.18</v>
      </c>
    </row>
    <row r="7953" spans="6:11">
      <c r="F7953" s="429" t="s">
        <v>14880</v>
      </c>
      <c r="G7953" s="430">
        <v>97108</v>
      </c>
      <c r="H7953" s="431" t="s">
        <v>3780</v>
      </c>
      <c r="I7953" s="430" t="s">
        <v>121</v>
      </c>
      <c r="K7953" s="432">
        <v>219.41</v>
      </c>
    </row>
    <row r="7954" spans="6:11">
      <c r="F7954" s="429" t="s">
        <v>14880</v>
      </c>
      <c r="G7954" s="430">
        <v>97109</v>
      </c>
      <c r="H7954" s="431" t="s">
        <v>3781</v>
      </c>
      <c r="I7954" s="430" t="s">
        <v>121</v>
      </c>
      <c r="K7954" s="432">
        <v>242.16</v>
      </c>
    </row>
    <row r="7955" spans="6:11">
      <c r="F7955" s="429" t="s">
        <v>14880</v>
      </c>
      <c r="G7955" s="430">
        <v>103913</v>
      </c>
      <c r="H7955" s="431" t="s">
        <v>3799</v>
      </c>
      <c r="I7955" s="430" t="s">
        <v>121</v>
      </c>
      <c r="K7955" s="432">
        <v>118.13</v>
      </c>
    </row>
    <row r="7956" spans="6:11">
      <c r="F7956" s="429" t="s">
        <v>14880</v>
      </c>
      <c r="G7956" s="430">
        <v>103914</v>
      </c>
      <c r="H7956" s="431" t="s">
        <v>3800</v>
      </c>
      <c r="I7956" s="430" t="s">
        <v>121</v>
      </c>
      <c r="K7956" s="432">
        <v>137.63999999999999</v>
      </c>
    </row>
    <row r="7957" spans="6:11">
      <c r="F7957" s="429" t="s">
        <v>14880</v>
      </c>
      <c r="G7957" s="430">
        <v>103915</v>
      </c>
      <c r="H7957" s="431" t="s">
        <v>3801</v>
      </c>
      <c r="I7957" s="430" t="s">
        <v>121</v>
      </c>
      <c r="K7957" s="432">
        <v>149.33000000000001</v>
      </c>
    </row>
    <row r="7958" spans="6:11">
      <c r="F7958" s="429" t="s">
        <v>14880</v>
      </c>
      <c r="G7958" s="430">
        <v>103916</v>
      </c>
      <c r="H7958" s="431" t="s">
        <v>3802</v>
      </c>
      <c r="I7958" s="430" t="s">
        <v>121</v>
      </c>
      <c r="K7958" s="432">
        <v>172.41</v>
      </c>
    </row>
    <row r="7959" spans="6:11">
      <c r="F7959" s="429" t="s">
        <v>14880</v>
      </c>
      <c r="G7959" s="430">
        <v>103917</v>
      </c>
      <c r="H7959" s="431" t="s">
        <v>3803</v>
      </c>
      <c r="I7959" s="430" t="s">
        <v>121</v>
      </c>
      <c r="K7959" s="432">
        <v>196.52</v>
      </c>
    </row>
    <row r="7960" spans="6:11">
      <c r="F7960" s="429" t="s">
        <v>14880</v>
      </c>
      <c r="G7960" s="430">
        <v>103918</v>
      </c>
      <c r="H7960" s="431" t="s">
        <v>3804</v>
      </c>
      <c r="I7960" s="430" t="s">
        <v>121</v>
      </c>
      <c r="K7960" s="432">
        <v>208.88</v>
      </c>
    </row>
    <row r="7961" spans="6:11">
      <c r="F7961" s="429" t="s">
        <v>14880</v>
      </c>
      <c r="G7961" s="430">
        <v>103919</v>
      </c>
      <c r="H7961" s="431" t="s">
        <v>14769</v>
      </c>
      <c r="I7961" s="430" t="s">
        <v>121</v>
      </c>
      <c r="K7961" s="432">
        <v>0</v>
      </c>
    </row>
    <row r="7962" spans="6:11">
      <c r="F7962" s="429" t="s">
        <v>14880</v>
      </c>
      <c r="G7962" s="430">
        <v>103920</v>
      </c>
      <c r="H7962" s="431" t="s">
        <v>14770</v>
      </c>
      <c r="I7962" s="430" t="s">
        <v>121</v>
      </c>
      <c r="K7962" s="432">
        <v>0</v>
      </c>
    </row>
    <row r="7963" spans="6:11">
      <c r="F7963" s="429" t="s">
        <v>14880</v>
      </c>
      <c r="G7963" s="430">
        <v>103921</v>
      </c>
      <c r="H7963" s="431" t="s">
        <v>14771</v>
      </c>
      <c r="I7963" s="430" t="s">
        <v>121</v>
      </c>
      <c r="K7963" s="432">
        <v>0</v>
      </c>
    </row>
    <row r="7964" spans="6:11">
      <c r="F7964" s="429" t="s">
        <v>14880</v>
      </c>
      <c r="G7964" s="430">
        <v>103922</v>
      </c>
      <c r="H7964" s="431" t="s">
        <v>14772</v>
      </c>
      <c r="I7964" s="430" t="s">
        <v>121</v>
      </c>
      <c r="K7964" s="432">
        <v>0</v>
      </c>
    </row>
    <row r="7965" spans="6:11">
      <c r="F7965" s="429" t="s">
        <v>14880</v>
      </c>
      <c r="G7965" s="430">
        <v>103923</v>
      </c>
      <c r="H7965" s="431" t="s">
        <v>14773</v>
      </c>
      <c r="I7965" s="430" t="s">
        <v>121</v>
      </c>
      <c r="K7965" s="432">
        <v>0</v>
      </c>
    </row>
    <row r="7966" spans="6:11">
      <c r="F7966" s="429" t="s">
        <v>14880</v>
      </c>
      <c r="G7966" s="430">
        <v>103908</v>
      </c>
      <c r="H7966" s="431" t="s">
        <v>3795</v>
      </c>
      <c r="I7966" s="430" t="s">
        <v>121</v>
      </c>
      <c r="K7966" s="432">
        <v>164.82</v>
      </c>
    </row>
    <row r="7967" spans="6:11">
      <c r="F7967" s="429" t="s">
        <v>14880</v>
      </c>
      <c r="G7967" s="430">
        <v>103909</v>
      </c>
      <c r="H7967" s="431" t="s">
        <v>3796</v>
      </c>
      <c r="I7967" s="430" t="s">
        <v>121</v>
      </c>
      <c r="K7967" s="432">
        <v>187.28</v>
      </c>
    </row>
    <row r="7968" spans="6:11">
      <c r="F7968" s="429" t="s">
        <v>14880</v>
      </c>
      <c r="G7968" s="430">
        <v>103912</v>
      </c>
      <c r="H7968" s="431" t="s">
        <v>3798</v>
      </c>
      <c r="I7968" s="430" t="s">
        <v>121</v>
      </c>
      <c r="K7968" s="432">
        <v>234.95</v>
      </c>
    </row>
    <row r="7969" spans="6:11">
      <c r="F7969" s="429" t="s">
        <v>14880</v>
      </c>
      <c r="G7969" s="430">
        <v>101979</v>
      </c>
      <c r="H7969" s="431" t="s">
        <v>4172</v>
      </c>
      <c r="I7969" s="430" t="s">
        <v>146</v>
      </c>
      <c r="K7969" s="432">
        <v>42.8</v>
      </c>
    </row>
    <row r="7970" spans="6:11">
      <c r="F7970" s="429" t="s">
        <v>14880</v>
      </c>
      <c r="G7970" s="430">
        <v>101970</v>
      </c>
      <c r="H7970" s="431" t="s">
        <v>14775</v>
      </c>
      <c r="I7970" s="430" t="s">
        <v>146</v>
      </c>
      <c r="K7970" s="432">
        <v>0</v>
      </c>
    </row>
    <row r="7971" spans="6:11">
      <c r="F7971" s="429" t="s">
        <v>14880</v>
      </c>
      <c r="G7971" s="430">
        <v>101972</v>
      </c>
      <c r="H7971" s="431" t="s">
        <v>14776</v>
      </c>
      <c r="I7971" s="430" t="s">
        <v>146</v>
      </c>
      <c r="K7971" s="432">
        <v>0</v>
      </c>
    </row>
    <row r="7972" spans="6:11">
      <c r="F7972" s="429" t="s">
        <v>14880</v>
      </c>
      <c r="G7972" s="430">
        <v>101966</v>
      </c>
      <c r="H7972" s="431" t="s">
        <v>4171</v>
      </c>
      <c r="I7972" s="430" t="s">
        <v>146</v>
      </c>
      <c r="K7972" s="432">
        <v>166.23</v>
      </c>
    </row>
    <row r="7973" spans="6:11">
      <c r="F7973" s="429" t="s">
        <v>14880</v>
      </c>
      <c r="G7973" s="430">
        <v>101976</v>
      </c>
      <c r="H7973" s="431" t="s">
        <v>14777</v>
      </c>
      <c r="I7973" s="430" t="s">
        <v>146</v>
      </c>
      <c r="K7973" s="432">
        <v>0</v>
      </c>
    </row>
    <row r="7974" spans="6:11">
      <c r="F7974" s="429" t="s">
        <v>14889</v>
      </c>
      <c r="G7974" s="430">
        <v>101978</v>
      </c>
      <c r="H7974" s="431" t="s">
        <v>14778</v>
      </c>
      <c r="I7974" s="430" t="s">
        <v>146</v>
      </c>
      <c r="K7974" s="432">
        <v>0</v>
      </c>
    </row>
    <row r="7975" spans="6:11">
      <c r="F7975" s="429" t="s">
        <v>14889</v>
      </c>
      <c r="G7975" s="430">
        <v>101967</v>
      </c>
      <c r="H7975" s="431" t="s">
        <v>14779</v>
      </c>
      <c r="I7975" s="430" t="s">
        <v>146</v>
      </c>
      <c r="K7975" s="432">
        <v>0</v>
      </c>
    </row>
    <row r="7976" spans="6:11">
      <c r="F7976" s="429" t="s">
        <v>14889</v>
      </c>
      <c r="G7976" s="430">
        <v>101968</v>
      </c>
      <c r="H7976" s="431" t="s">
        <v>14780</v>
      </c>
      <c r="I7976" s="430" t="s">
        <v>146</v>
      </c>
      <c r="K7976" s="432">
        <v>0</v>
      </c>
    </row>
    <row r="7977" spans="6:11">
      <c r="F7977" s="429" t="s">
        <v>14889</v>
      </c>
      <c r="G7977" s="430">
        <v>101965</v>
      </c>
      <c r="H7977" s="431" t="s">
        <v>14781</v>
      </c>
      <c r="I7977" s="430" t="s">
        <v>146</v>
      </c>
      <c r="K7977" s="432">
        <v>129.77000000000001</v>
      </c>
    </row>
    <row r="7978" spans="6:11">
      <c r="F7978" s="429" t="s">
        <v>14889</v>
      </c>
      <c r="G7978" s="430">
        <v>104100</v>
      </c>
      <c r="H7978" s="431" t="s">
        <v>14783</v>
      </c>
      <c r="I7978" s="430" t="s">
        <v>121</v>
      </c>
      <c r="K7978" s="432">
        <v>0</v>
      </c>
    </row>
    <row r="7979" spans="6:11">
      <c r="F7979" s="429" t="s">
        <v>14889</v>
      </c>
      <c r="G7979" s="430">
        <v>104099</v>
      </c>
      <c r="H7979" s="431" t="s">
        <v>14784</v>
      </c>
      <c r="I7979" s="430" t="s">
        <v>121</v>
      </c>
      <c r="K7979" s="432">
        <v>0</v>
      </c>
    </row>
    <row r="7980" spans="6:11">
      <c r="F7980" s="429" t="s">
        <v>14889</v>
      </c>
      <c r="G7980" s="430">
        <v>104102</v>
      </c>
      <c r="H7980" s="431" t="s">
        <v>14785</v>
      </c>
      <c r="I7980" s="430" t="s">
        <v>121</v>
      </c>
      <c r="K7980" s="432">
        <v>0</v>
      </c>
    </row>
    <row r="7981" spans="6:11">
      <c r="F7981" s="429" t="s">
        <v>14889</v>
      </c>
      <c r="G7981" s="430">
        <v>104101</v>
      </c>
      <c r="H7981" s="431" t="s">
        <v>14786</v>
      </c>
      <c r="I7981" s="430" t="s">
        <v>121</v>
      </c>
      <c r="K7981" s="432">
        <v>0</v>
      </c>
    </row>
    <row r="7982" spans="6:11">
      <c r="F7982" s="429" t="s">
        <v>14889</v>
      </c>
      <c r="G7982" s="430">
        <v>104103</v>
      </c>
      <c r="H7982" s="431" t="s">
        <v>14787</v>
      </c>
      <c r="I7982" s="430" t="s">
        <v>121</v>
      </c>
      <c r="K7982" s="432">
        <v>0</v>
      </c>
    </row>
    <row r="7983" spans="6:11">
      <c r="F7983" s="429" t="s">
        <v>14889</v>
      </c>
      <c r="G7983" s="430">
        <v>92123</v>
      </c>
      <c r="H7983" s="431" t="s">
        <v>4331</v>
      </c>
      <c r="I7983" s="430" t="s">
        <v>1164</v>
      </c>
      <c r="K7983" s="432">
        <v>60.18</v>
      </c>
    </row>
    <row r="7984" spans="6:11">
      <c r="F7984" s="429" t="s">
        <v>14889</v>
      </c>
      <c r="G7984" s="430">
        <v>92121</v>
      </c>
      <c r="H7984" s="431" t="s">
        <v>4329</v>
      </c>
      <c r="I7984" s="430" t="s">
        <v>1164</v>
      </c>
      <c r="K7984" s="432">
        <v>28.42</v>
      </c>
    </row>
    <row r="7985" spans="6:11">
      <c r="F7985" s="429" t="s">
        <v>14889</v>
      </c>
      <c r="G7985" s="430">
        <v>92122</v>
      </c>
      <c r="H7985" s="431" t="s">
        <v>4330</v>
      </c>
      <c r="I7985" s="430" t="s">
        <v>1164</v>
      </c>
      <c r="K7985" s="432">
        <v>47.02</v>
      </c>
    </row>
    <row r="7986" spans="6:11">
      <c r="F7986" s="429" t="s">
        <v>14889</v>
      </c>
      <c r="G7986" s="430">
        <v>103615</v>
      </c>
      <c r="H7986" s="431" t="s">
        <v>14790</v>
      </c>
      <c r="I7986" s="430" t="s">
        <v>146</v>
      </c>
      <c r="K7986" s="432">
        <v>0</v>
      </c>
    </row>
    <row r="7987" spans="6:11">
      <c r="F7987" s="429" t="s">
        <v>14889</v>
      </c>
      <c r="G7987" s="430">
        <v>103637</v>
      </c>
      <c r="H7987" s="431" t="s">
        <v>14791</v>
      </c>
      <c r="I7987" s="430" t="s">
        <v>146</v>
      </c>
      <c r="K7987" s="432">
        <v>0</v>
      </c>
    </row>
    <row r="7988" spans="6:11">
      <c r="F7988" s="429" t="s">
        <v>14889</v>
      </c>
      <c r="G7988" s="430">
        <v>103593</v>
      </c>
      <c r="H7988" s="431" t="s">
        <v>14792</v>
      </c>
      <c r="I7988" s="430" t="s">
        <v>146</v>
      </c>
      <c r="K7988" s="432">
        <v>0</v>
      </c>
    </row>
    <row r="7989" spans="6:11">
      <c r="F7989" s="429" t="s">
        <v>14889</v>
      </c>
      <c r="G7989" s="430">
        <v>103616</v>
      </c>
      <c r="H7989" s="431" t="s">
        <v>14793</v>
      </c>
      <c r="I7989" s="430" t="s">
        <v>146</v>
      </c>
      <c r="K7989" s="432">
        <v>0</v>
      </c>
    </row>
    <row r="7990" spans="6:11">
      <c r="F7990" s="429" t="s">
        <v>14889</v>
      </c>
      <c r="G7990" s="430">
        <v>103638</v>
      </c>
      <c r="H7990" s="431" t="s">
        <v>14794</v>
      </c>
      <c r="I7990" s="430" t="s">
        <v>146</v>
      </c>
      <c r="K7990" s="432">
        <v>0</v>
      </c>
    </row>
    <row r="7991" spans="6:11">
      <c r="F7991" s="429" t="s">
        <v>14889</v>
      </c>
      <c r="G7991" s="430">
        <v>103594</v>
      </c>
      <c r="H7991" s="431" t="s">
        <v>14795</v>
      </c>
      <c r="I7991" s="430" t="s">
        <v>146</v>
      </c>
      <c r="K7991" s="432">
        <v>0</v>
      </c>
    </row>
    <row r="7992" spans="6:11">
      <c r="F7992" s="429" t="s">
        <v>14889</v>
      </c>
      <c r="G7992" s="430">
        <v>103617</v>
      </c>
      <c r="H7992" s="431" t="s">
        <v>14796</v>
      </c>
      <c r="I7992" s="430" t="s">
        <v>146</v>
      </c>
      <c r="K7992" s="432">
        <v>0</v>
      </c>
    </row>
    <row r="7993" spans="6:11">
      <c r="F7993" s="429" t="s">
        <v>14889</v>
      </c>
      <c r="G7993" s="430">
        <v>103639</v>
      </c>
      <c r="H7993" s="431" t="s">
        <v>14797</v>
      </c>
      <c r="I7993" s="430" t="s">
        <v>146</v>
      </c>
      <c r="K7993" s="432">
        <v>0</v>
      </c>
    </row>
    <row r="7994" spans="6:11">
      <c r="F7994" s="429" t="s">
        <v>14889</v>
      </c>
      <c r="G7994" s="430">
        <v>103595</v>
      </c>
      <c r="H7994" s="431" t="s">
        <v>14798</v>
      </c>
      <c r="I7994" s="430" t="s">
        <v>146</v>
      </c>
      <c r="K7994" s="432">
        <v>0</v>
      </c>
    </row>
    <row r="7995" spans="6:11">
      <c r="F7995" s="429" t="s">
        <v>14889</v>
      </c>
      <c r="G7995" s="430">
        <v>103609</v>
      </c>
      <c r="H7995" s="431" t="s">
        <v>14799</v>
      </c>
      <c r="I7995" s="430" t="s">
        <v>146</v>
      </c>
      <c r="K7995" s="432">
        <v>0</v>
      </c>
    </row>
    <row r="7996" spans="6:11">
      <c r="F7996" s="429" t="s">
        <v>14889</v>
      </c>
      <c r="G7996" s="430">
        <v>103631</v>
      </c>
      <c r="H7996" s="431" t="s">
        <v>14800</v>
      </c>
      <c r="I7996" s="430" t="s">
        <v>146</v>
      </c>
      <c r="K7996" s="432">
        <v>0</v>
      </c>
    </row>
    <row r="7997" spans="6:11">
      <c r="F7997" s="429" t="s">
        <v>14889</v>
      </c>
      <c r="G7997" s="430">
        <v>103587</v>
      </c>
      <c r="H7997" s="431" t="s">
        <v>14801</v>
      </c>
      <c r="I7997" s="430" t="s">
        <v>146</v>
      </c>
      <c r="K7997" s="432">
        <v>0</v>
      </c>
    </row>
    <row r="7998" spans="6:11">
      <c r="F7998" s="429" t="s">
        <v>14889</v>
      </c>
      <c r="G7998" s="430">
        <v>103618</v>
      </c>
      <c r="H7998" s="431" t="s">
        <v>14802</v>
      </c>
      <c r="I7998" s="430" t="s">
        <v>146</v>
      </c>
      <c r="K7998" s="432">
        <v>0</v>
      </c>
    </row>
    <row r="7999" spans="6:11">
      <c r="F7999" s="429" t="s">
        <v>14889</v>
      </c>
      <c r="G7999" s="430">
        <v>103640</v>
      </c>
      <c r="H7999" s="431" t="s">
        <v>14803</v>
      </c>
      <c r="I7999" s="430" t="s">
        <v>146</v>
      </c>
      <c r="K7999" s="432">
        <v>0</v>
      </c>
    </row>
    <row r="8000" spans="6:11">
      <c r="F8000" s="429" t="s">
        <v>14889</v>
      </c>
      <c r="G8000" s="430">
        <v>103596</v>
      </c>
      <c r="H8000" s="431" t="s">
        <v>14804</v>
      </c>
      <c r="I8000" s="430" t="s">
        <v>146</v>
      </c>
      <c r="K8000" s="432">
        <v>0</v>
      </c>
    </row>
    <row r="8001" spans="6:11">
      <c r="F8001" s="429" t="s">
        <v>14889</v>
      </c>
      <c r="G8001" s="430">
        <v>103619</v>
      </c>
      <c r="H8001" s="431" t="s">
        <v>14805</v>
      </c>
      <c r="I8001" s="430" t="s">
        <v>146</v>
      </c>
      <c r="K8001" s="432">
        <v>0</v>
      </c>
    </row>
    <row r="8002" spans="6:11">
      <c r="F8002" s="429" t="s">
        <v>14889</v>
      </c>
      <c r="G8002" s="430">
        <v>103641</v>
      </c>
      <c r="H8002" s="431" t="s">
        <v>14806</v>
      </c>
      <c r="I8002" s="430" t="s">
        <v>146</v>
      </c>
      <c r="K8002" s="432">
        <v>0</v>
      </c>
    </row>
    <row r="8003" spans="6:11">
      <c r="F8003" s="429" t="s">
        <v>14889</v>
      </c>
      <c r="G8003" s="430">
        <v>103597</v>
      </c>
      <c r="H8003" s="431" t="s">
        <v>14807</v>
      </c>
      <c r="I8003" s="430" t="s">
        <v>146</v>
      </c>
      <c r="K8003" s="432">
        <v>0</v>
      </c>
    </row>
    <row r="8004" spans="6:11">
      <c r="F8004" s="429" t="s">
        <v>14889</v>
      </c>
      <c r="G8004" s="430">
        <v>103620</v>
      </c>
      <c r="H8004" s="431" t="s">
        <v>14808</v>
      </c>
      <c r="I8004" s="430" t="s">
        <v>146</v>
      </c>
      <c r="K8004" s="432">
        <v>0</v>
      </c>
    </row>
    <row r="8005" spans="6:11">
      <c r="F8005" s="429" t="s">
        <v>14889</v>
      </c>
      <c r="G8005" s="430">
        <v>103642</v>
      </c>
      <c r="H8005" s="431" t="s">
        <v>14809</v>
      </c>
      <c r="I8005" s="430" t="s">
        <v>146</v>
      </c>
      <c r="K8005" s="432">
        <v>0</v>
      </c>
    </row>
    <row r="8006" spans="6:11">
      <c r="F8006" s="429" t="s">
        <v>14889</v>
      </c>
      <c r="G8006" s="430">
        <v>103598</v>
      </c>
      <c r="H8006" s="431" t="s">
        <v>14810</v>
      </c>
      <c r="I8006" s="430" t="s">
        <v>146</v>
      </c>
      <c r="K8006" s="432">
        <v>0</v>
      </c>
    </row>
    <row r="8007" spans="6:11">
      <c r="F8007" s="429" t="s">
        <v>14906</v>
      </c>
      <c r="G8007" s="430">
        <v>103621</v>
      </c>
      <c r="H8007" s="431" t="s">
        <v>14811</v>
      </c>
      <c r="I8007" s="430" t="s">
        <v>146</v>
      </c>
      <c r="K8007" s="432">
        <v>0</v>
      </c>
    </row>
    <row r="8008" spans="6:11">
      <c r="F8008" s="429" t="s">
        <v>14906</v>
      </c>
      <c r="G8008" s="430">
        <v>103643</v>
      </c>
      <c r="H8008" s="431" t="s">
        <v>14812</v>
      </c>
      <c r="I8008" s="430" t="s">
        <v>146</v>
      </c>
      <c r="K8008" s="432">
        <v>0</v>
      </c>
    </row>
    <row r="8009" spans="6:11">
      <c r="F8009" s="429" t="s">
        <v>14906</v>
      </c>
      <c r="G8009" s="430">
        <v>103599</v>
      </c>
      <c r="H8009" s="431" t="s">
        <v>14813</v>
      </c>
      <c r="I8009" s="430" t="s">
        <v>146</v>
      </c>
      <c r="K8009" s="432">
        <v>0</v>
      </c>
    </row>
    <row r="8010" spans="6:11">
      <c r="F8010" s="429" t="s">
        <v>14906</v>
      </c>
      <c r="G8010" s="430">
        <v>103622</v>
      </c>
      <c r="H8010" s="431" t="s">
        <v>14814</v>
      </c>
      <c r="I8010" s="430" t="s">
        <v>146</v>
      </c>
      <c r="K8010" s="432">
        <v>0</v>
      </c>
    </row>
    <row r="8011" spans="6:11">
      <c r="F8011" s="429" t="s">
        <v>14906</v>
      </c>
      <c r="G8011" s="430">
        <v>103644</v>
      </c>
      <c r="H8011" s="431" t="s">
        <v>14815</v>
      </c>
      <c r="I8011" s="430" t="s">
        <v>146</v>
      </c>
      <c r="K8011" s="432">
        <v>0</v>
      </c>
    </row>
    <row r="8012" spans="6:11">
      <c r="F8012" s="429" t="s">
        <v>14906</v>
      </c>
      <c r="G8012" s="430">
        <v>103600</v>
      </c>
      <c r="H8012" s="431" t="s">
        <v>14816</v>
      </c>
      <c r="I8012" s="430" t="s">
        <v>146</v>
      </c>
      <c r="K8012" s="432">
        <v>0</v>
      </c>
    </row>
    <row r="8013" spans="6:11">
      <c r="F8013" s="429" t="s">
        <v>14906</v>
      </c>
      <c r="G8013" s="430">
        <v>103610</v>
      </c>
      <c r="H8013" s="431" t="s">
        <v>14817</v>
      </c>
      <c r="I8013" s="430" t="s">
        <v>146</v>
      </c>
      <c r="K8013" s="432">
        <v>0</v>
      </c>
    </row>
    <row r="8014" spans="6:11">
      <c r="F8014" s="429" t="s">
        <v>14906</v>
      </c>
      <c r="G8014" s="430">
        <v>103632</v>
      </c>
      <c r="H8014" s="431" t="s">
        <v>14818</v>
      </c>
      <c r="I8014" s="430" t="s">
        <v>146</v>
      </c>
      <c r="K8014" s="432">
        <v>0</v>
      </c>
    </row>
    <row r="8015" spans="6:11">
      <c r="F8015" s="429" t="s">
        <v>14906</v>
      </c>
      <c r="G8015" s="430">
        <v>103588</v>
      </c>
      <c r="H8015" s="431" t="s">
        <v>14819</v>
      </c>
      <c r="I8015" s="430" t="s">
        <v>146</v>
      </c>
      <c r="K8015" s="432">
        <v>0</v>
      </c>
    </row>
    <row r="8016" spans="6:11">
      <c r="F8016" s="429" t="s">
        <v>14906</v>
      </c>
      <c r="G8016" s="430">
        <v>103623</v>
      </c>
      <c r="H8016" s="431" t="s">
        <v>14820</v>
      </c>
      <c r="I8016" s="430" t="s">
        <v>146</v>
      </c>
      <c r="K8016" s="432">
        <v>0</v>
      </c>
    </row>
    <row r="8017" spans="6:11">
      <c r="F8017" s="429" t="s">
        <v>14906</v>
      </c>
      <c r="G8017" s="430">
        <v>103645</v>
      </c>
      <c r="H8017" s="431" t="s">
        <v>14821</v>
      </c>
      <c r="I8017" s="430" t="s">
        <v>146</v>
      </c>
      <c r="K8017" s="432">
        <v>0</v>
      </c>
    </row>
    <row r="8018" spans="6:11">
      <c r="F8018" s="429" t="s">
        <v>14906</v>
      </c>
      <c r="G8018" s="430">
        <v>103601</v>
      </c>
      <c r="H8018" s="431" t="s">
        <v>14822</v>
      </c>
      <c r="I8018" s="430" t="s">
        <v>146</v>
      </c>
      <c r="K8018" s="432">
        <v>0</v>
      </c>
    </row>
    <row r="8019" spans="6:11">
      <c r="F8019" s="429" t="s">
        <v>14906</v>
      </c>
      <c r="G8019" s="430">
        <v>103624</v>
      </c>
      <c r="H8019" s="431" t="s">
        <v>14823</v>
      </c>
      <c r="I8019" s="430" t="s">
        <v>146</v>
      </c>
      <c r="K8019" s="432">
        <v>0</v>
      </c>
    </row>
    <row r="8020" spans="6:11">
      <c r="F8020" s="429" t="s">
        <v>14906</v>
      </c>
      <c r="G8020" s="430">
        <v>103646</v>
      </c>
      <c r="H8020" s="431" t="s">
        <v>14824</v>
      </c>
      <c r="I8020" s="430" t="s">
        <v>146</v>
      </c>
      <c r="K8020" s="432">
        <v>0</v>
      </c>
    </row>
    <row r="8021" spans="6:11">
      <c r="F8021" s="429" t="s">
        <v>14906</v>
      </c>
      <c r="G8021" s="430">
        <v>103602</v>
      </c>
      <c r="H8021" s="431" t="s">
        <v>14825</v>
      </c>
      <c r="I8021" s="430" t="s">
        <v>146</v>
      </c>
      <c r="K8021" s="432">
        <v>0</v>
      </c>
    </row>
    <row r="8022" spans="6:11">
      <c r="F8022" s="429" t="s">
        <v>14906</v>
      </c>
      <c r="G8022" s="430">
        <v>103625</v>
      </c>
      <c r="H8022" s="431" t="s">
        <v>14826</v>
      </c>
      <c r="I8022" s="430" t="s">
        <v>146</v>
      </c>
      <c r="K8022" s="432">
        <v>0</v>
      </c>
    </row>
    <row r="8023" spans="6:11">
      <c r="F8023" s="429" t="s">
        <v>14906</v>
      </c>
      <c r="G8023" s="430">
        <v>103647</v>
      </c>
      <c r="H8023" s="431" t="s">
        <v>14827</v>
      </c>
      <c r="I8023" s="430" t="s">
        <v>146</v>
      </c>
      <c r="K8023" s="432">
        <v>0</v>
      </c>
    </row>
    <row r="8024" spans="6:11">
      <c r="F8024" s="429" t="s">
        <v>14906</v>
      </c>
      <c r="G8024" s="430">
        <v>103603</v>
      </c>
      <c r="H8024" s="431" t="s">
        <v>14828</v>
      </c>
      <c r="I8024" s="430" t="s">
        <v>146</v>
      </c>
      <c r="K8024" s="432">
        <v>0</v>
      </c>
    </row>
    <row r="8025" spans="6:11">
      <c r="F8025" s="429" t="s">
        <v>14906</v>
      </c>
      <c r="G8025" s="430">
        <v>103611</v>
      </c>
      <c r="H8025" s="431" t="s">
        <v>14829</v>
      </c>
      <c r="I8025" s="430" t="s">
        <v>146</v>
      </c>
      <c r="K8025" s="432">
        <v>0</v>
      </c>
    </row>
    <row r="8026" spans="6:11">
      <c r="F8026" s="429" t="s">
        <v>14906</v>
      </c>
      <c r="G8026" s="430">
        <v>103633</v>
      </c>
      <c r="H8026" s="431" t="s">
        <v>14830</v>
      </c>
      <c r="I8026" s="430" t="s">
        <v>146</v>
      </c>
      <c r="K8026" s="432">
        <v>0</v>
      </c>
    </row>
    <row r="8027" spans="6:11">
      <c r="F8027" s="429" t="s">
        <v>14906</v>
      </c>
      <c r="G8027" s="430">
        <v>103589</v>
      </c>
      <c r="H8027" s="431" t="s">
        <v>14831</v>
      </c>
      <c r="I8027" s="430" t="s">
        <v>146</v>
      </c>
      <c r="K8027" s="432">
        <v>0</v>
      </c>
    </row>
    <row r="8028" spans="6:11">
      <c r="F8028" s="429" t="s">
        <v>14906</v>
      </c>
      <c r="G8028" s="430">
        <v>103626</v>
      </c>
      <c r="H8028" s="431" t="s">
        <v>14832</v>
      </c>
      <c r="I8028" s="430" t="s">
        <v>146</v>
      </c>
      <c r="K8028" s="432">
        <v>0</v>
      </c>
    </row>
    <row r="8029" spans="6:11">
      <c r="F8029" s="429" t="s">
        <v>14906</v>
      </c>
      <c r="G8029" s="430">
        <v>103648</v>
      </c>
      <c r="H8029" s="431" t="s">
        <v>14833</v>
      </c>
      <c r="I8029" s="430" t="s">
        <v>146</v>
      </c>
      <c r="K8029" s="432">
        <v>0</v>
      </c>
    </row>
    <row r="8030" spans="6:11">
      <c r="F8030" s="429" t="s">
        <v>14906</v>
      </c>
      <c r="G8030" s="430">
        <v>103604</v>
      </c>
      <c r="H8030" s="431" t="s">
        <v>14834</v>
      </c>
      <c r="I8030" s="430" t="s">
        <v>146</v>
      </c>
      <c r="K8030" s="432">
        <v>0</v>
      </c>
    </row>
    <row r="8031" spans="6:11">
      <c r="F8031" s="429" t="s">
        <v>14906</v>
      </c>
      <c r="G8031" s="430">
        <v>103627</v>
      </c>
      <c r="H8031" s="431" t="s">
        <v>14835</v>
      </c>
      <c r="I8031" s="430" t="s">
        <v>146</v>
      </c>
      <c r="K8031" s="432">
        <v>0</v>
      </c>
    </row>
    <row r="8032" spans="6:11">
      <c r="F8032" s="429" t="s">
        <v>14906</v>
      </c>
      <c r="G8032" s="430">
        <v>103649</v>
      </c>
      <c r="H8032" s="431" t="s">
        <v>14836</v>
      </c>
      <c r="I8032" s="430" t="s">
        <v>146</v>
      </c>
      <c r="K8032" s="432">
        <v>0</v>
      </c>
    </row>
    <row r="8033" spans="6:11">
      <c r="F8033" s="429" t="s">
        <v>14906</v>
      </c>
      <c r="G8033" s="430">
        <v>103605</v>
      </c>
      <c r="H8033" s="431" t="s">
        <v>14837</v>
      </c>
      <c r="I8033" s="430" t="s">
        <v>146</v>
      </c>
      <c r="K8033" s="432">
        <v>0</v>
      </c>
    </row>
    <row r="8034" spans="6:11">
      <c r="F8034" s="429" t="s">
        <v>14906</v>
      </c>
      <c r="G8034" s="430">
        <v>103612</v>
      </c>
      <c r="H8034" s="431" t="s">
        <v>14838</v>
      </c>
      <c r="I8034" s="430" t="s">
        <v>146</v>
      </c>
      <c r="K8034" s="432">
        <v>0</v>
      </c>
    </row>
    <row r="8035" spans="6:11">
      <c r="F8035" s="429" t="s">
        <v>14906</v>
      </c>
      <c r="G8035" s="430">
        <v>103634</v>
      </c>
      <c r="H8035" s="431" t="s">
        <v>14839</v>
      </c>
      <c r="I8035" s="430" t="s">
        <v>146</v>
      </c>
      <c r="K8035" s="432">
        <v>0</v>
      </c>
    </row>
    <row r="8036" spans="6:11">
      <c r="F8036" s="429" t="s">
        <v>14906</v>
      </c>
      <c r="G8036" s="430">
        <v>103590</v>
      </c>
      <c r="H8036" s="431" t="s">
        <v>14840</v>
      </c>
      <c r="I8036" s="430" t="s">
        <v>146</v>
      </c>
      <c r="K8036" s="432">
        <v>0</v>
      </c>
    </row>
    <row r="8037" spans="6:11">
      <c r="F8037" s="429" t="s">
        <v>14906</v>
      </c>
      <c r="G8037" s="430">
        <v>103628</v>
      </c>
      <c r="H8037" s="431" t="s">
        <v>14841</v>
      </c>
      <c r="I8037" s="430" t="s">
        <v>146</v>
      </c>
      <c r="K8037" s="432">
        <v>0</v>
      </c>
    </row>
    <row r="8038" spans="6:11">
      <c r="F8038" s="429" t="s">
        <v>14906</v>
      </c>
      <c r="G8038" s="430">
        <v>103650</v>
      </c>
      <c r="H8038" s="431" t="s">
        <v>14842</v>
      </c>
      <c r="I8038" s="430" t="s">
        <v>146</v>
      </c>
      <c r="K8038" s="432">
        <v>0</v>
      </c>
    </row>
    <row r="8039" spans="6:11">
      <c r="F8039" s="429" t="s">
        <v>14906</v>
      </c>
      <c r="G8039" s="430">
        <v>103606</v>
      </c>
      <c r="H8039" s="431" t="s">
        <v>14843</v>
      </c>
      <c r="I8039" s="430" t="s">
        <v>146</v>
      </c>
      <c r="K8039" s="432">
        <v>0</v>
      </c>
    </row>
    <row r="8040" spans="6:11">
      <c r="F8040" s="429" t="s">
        <v>14906</v>
      </c>
      <c r="G8040" s="430">
        <v>103629</v>
      </c>
      <c r="H8040" s="431" t="s">
        <v>14844</v>
      </c>
      <c r="I8040" s="430" t="s">
        <v>146</v>
      </c>
      <c r="K8040" s="432">
        <v>0</v>
      </c>
    </row>
    <row r="8041" spans="6:11">
      <c r="F8041" s="429" t="s">
        <v>14906</v>
      </c>
      <c r="G8041" s="430">
        <v>103651</v>
      </c>
      <c r="H8041" s="431" t="s">
        <v>14845</v>
      </c>
      <c r="I8041" s="430" t="s">
        <v>146</v>
      </c>
      <c r="K8041" s="432">
        <v>0</v>
      </c>
    </row>
    <row r="8042" spans="6:11">
      <c r="F8042" s="429" t="s">
        <v>14906</v>
      </c>
      <c r="G8042" s="430">
        <v>103607</v>
      </c>
      <c r="H8042" s="431" t="s">
        <v>14846</v>
      </c>
      <c r="I8042" s="430" t="s">
        <v>146</v>
      </c>
      <c r="K8042" s="432">
        <v>0</v>
      </c>
    </row>
    <row r="8043" spans="6:11">
      <c r="F8043" s="429" t="s">
        <v>14906</v>
      </c>
      <c r="G8043" s="430">
        <v>103613</v>
      </c>
      <c r="H8043" s="431" t="s">
        <v>14847</v>
      </c>
      <c r="I8043" s="430" t="s">
        <v>146</v>
      </c>
      <c r="K8043" s="432">
        <v>0</v>
      </c>
    </row>
    <row r="8044" spans="6:11">
      <c r="F8044" s="429" t="s">
        <v>14906</v>
      </c>
      <c r="G8044" s="430">
        <v>103635</v>
      </c>
      <c r="H8044" s="431" t="s">
        <v>14848</v>
      </c>
      <c r="I8044" s="430" t="s">
        <v>146</v>
      </c>
      <c r="K8044" s="432">
        <v>0</v>
      </c>
    </row>
    <row r="8045" spans="6:11">
      <c r="F8045" s="429" t="s">
        <v>14906</v>
      </c>
      <c r="G8045" s="430">
        <v>103591</v>
      </c>
      <c r="H8045" s="431" t="s">
        <v>14849</v>
      </c>
      <c r="I8045" s="430" t="s">
        <v>146</v>
      </c>
      <c r="K8045" s="432">
        <v>0</v>
      </c>
    </row>
    <row r="8046" spans="6:11">
      <c r="F8046" s="429" t="s">
        <v>14906</v>
      </c>
      <c r="G8046" s="430">
        <v>103630</v>
      </c>
      <c r="H8046" s="431" t="s">
        <v>14850</v>
      </c>
      <c r="I8046" s="430" t="s">
        <v>146</v>
      </c>
      <c r="K8046" s="432">
        <v>0</v>
      </c>
    </row>
    <row r="8047" spans="6:11">
      <c r="F8047" s="429" t="s">
        <v>14906</v>
      </c>
      <c r="G8047" s="430">
        <v>103652</v>
      </c>
      <c r="H8047" s="431" t="s">
        <v>14851</v>
      </c>
      <c r="I8047" s="430" t="s">
        <v>146</v>
      </c>
      <c r="K8047" s="432">
        <v>0</v>
      </c>
    </row>
    <row r="8048" spans="6:11">
      <c r="F8048" s="429" t="s">
        <v>14906</v>
      </c>
      <c r="G8048" s="430">
        <v>103608</v>
      </c>
      <c r="H8048" s="431" t="s">
        <v>14852</v>
      </c>
      <c r="I8048" s="430" t="s">
        <v>146</v>
      </c>
      <c r="K8048" s="432">
        <v>0</v>
      </c>
    </row>
    <row r="8049" spans="6:11">
      <c r="F8049" s="429" t="s">
        <v>14906</v>
      </c>
      <c r="G8049" s="430">
        <v>103614</v>
      </c>
      <c r="H8049" s="431" t="s">
        <v>14853</v>
      </c>
      <c r="I8049" s="430" t="s">
        <v>146</v>
      </c>
      <c r="K8049" s="432">
        <v>0</v>
      </c>
    </row>
    <row r="8050" spans="6:11">
      <c r="F8050" s="429" t="s">
        <v>14906</v>
      </c>
      <c r="G8050" s="430">
        <v>103636</v>
      </c>
      <c r="H8050" s="431" t="s">
        <v>14854</v>
      </c>
      <c r="I8050" s="430" t="s">
        <v>146</v>
      </c>
      <c r="K8050" s="432">
        <v>0</v>
      </c>
    </row>
    <row r="8051" spans="6:11">
      <c r="F8051" s="429" t="s">
        <v>14906</v>
      </c>
      <c r="G8051" s="430">
        <v>103592</v>
      </c>
      <c r="H8051" s="431" t="s">
        <v>14855</v>
      </c>
      <c r="I8051" s="430" t="s">
        <v>146</v>
      </c>
      <c r="K8051" s="432">
        <v>0</v>
      </c>
    </row>
    <row r="8052" spans="6:11">
      <c r="F8052" s="429" t="s">
        <v>14906</v>
      </c>
      <c r="G8052" s="430">
        <v>88412</v>
      </c>
      <c r="H8052" s="431" t="s">
        <v>7271</v>
      </c>
      <c r="I8052" s="430" t="s">
        <v>121</v>
      </c>
      <c r="K8052" s="432">
        <v>3.6</v>
      </c>
    </row>
    <row r="8053" spans="6:11">
      <c r="F8053" s="429" t="s">
        <v>14906</v>
      </c>
      <c r="G8053" s="430">
        <v>88411</v>
      </c>
      <c r="H8053" s="431" t="s">
        <v>7270</v>
      </c>
      <c r="I8053" s="430" t="s">
        <v>121</v>
      </c>
      <c r="K8053" s="432">
        <v>4.38</v>
      </c>
    </row>
    <row r="8054" spans="6:11">
      <c r="F8054" s="429" t="s">
        <v>14906</v>
      </c>
      <c r="G8054" s="430">
        <v>88415</v>
      </c>
      <c r="H8054" s="431" t="s">
        <v>7274</v>
      </c>
      <c r="I8054" s="430" t="s">
        <v>121</v>
      </c>
      <c r="K8054" s="432">
        <v>4.4400000000000004</v>
      </c>
    </row>
    <row r="8055" spans="6:11">
      <c r="F8055" s="429" t="s">
        <v>14906</v>
      </c>
      <c r="G8055" s="430">
        <v>88413</v>
      </c>
      <c r="H8055" s="431" t="s">
        <v>7272</v>
      </c>
      <c r="I8055" s="430" t="s">
        <v>121</v>
      </c>
      <c r="K8055" s="432">
        <v>5.35</v>
      </c>
    </row>
    <row r="8056" spans="6:11">
      <c r="F8056" s="429" t="s">
        <v>14916</v>
      </c>
      <c r="G8056" s="430">
        <v>88414</v>
      </c>
      <c r="H8056" s="431" t="s">
        <v>7273</v>
      </c>
      <c r="I8056" s="430" t="s">
        <v>121</v>
      </c>
      <c r="K8056" s="432">
        <v>6.37</v>
      </c>
    </row>
    <row r="8057" spans="6:11">
      <c r="F8057" s="429" t="s">
        <v>14916</v>
      </c>
      <c r="G8057" s="430">
        <v>96131</v>
      </c>
      <c r="H8057" s="431" t="s">
        <v>7296</v>
      </c>
      <c r="I8057" s="430" t="s">
        <v>121</v>
      </c>
      <c r="K8057" s="432">
        <v>23.28</v>
      </c>
    </row>
    <row r="8058" spans="6:11">
      <c r="F8058" s="429" t="s">
        <v>14916</v>
      </c>
      <c r="G8058" s="430">
        <v>96126</v>
      </c>
      <c r="H8058" s="431" t="s">
        <v>7291</v>
      </c>
      <c r="I8058" s="430" t="s">
        <v>121</v>
      </c>
      <c r="K8058" s="432">
        <v>14.92</v>
      </c>
    </row>
    <row r="8059" spans="6:11">
      <c r="F8059" s="429" t="s">
        <v>14916</v>
      </c>
      <c r="G8059" s="430">
        <v>96132</v>
      </c>
      <c r="H8059" s="431" t="s">
        <v>7297</v>
      </c>
      <c r="I8059" s="430" t="s">
        <v>121</v>
      </c>
      <c r="K8059" s="432">
        <v>15.01</v>
      </c>
    </row>
    <row r="8060" spans="6:11">
      <c r="F8060" s="429" t="s">
        <v>14916</v>
      </c>
      <c r="G8060" s="430">
        <v>96127</v>
      </c>
      <c r="H8060" s="431" t="s">
        <v>7292</v>
      </c>
      <c r="I8060" s="430" t="s">
        <v>121</v>
      </c>
      <c r="K8060" s="432">
        <v>9.3699999999999992</v>
      </c>
    </row>
    <row r="8061" spans="6:11">
      <c r="F8061" s="429" t="s">
        <v>14916</v>
      </c>
      <c r="G8061" s="430">
        <v>96135</v>
      </c>
      <c r="H8061" s="431" t="s">
        <v>7300</v>
      </c>
      <c r="I8061" s="430" t="s">
        <v>121</v>
      </c>
      <c r="K8061" s="432">
        <v>25.16</v>
      </c>
    </row>
    <row r="8062" spans="6:11">
      <c r="F8062" s="429" t="s">
        <v>14916</v>
      </c>
      <c r="G8062" s="430">
        <v>96130</v>
      </c>
      <c r="H8062" s="431" t="s">
        <v>7295</v>
      </c>
      <c r="I8062" s="430" t="s">
        <v>121</v>
      </c>
      <c r="K8062" s="432">
        <v>16.239999999999998</v>
      </c>
    </row>
    <row r="8063" spans="6:11">
      <c r="F8063" s="429" t="s">
        <v>14916</v>
      </c>
      <c r="G8063" s="430">
        <v>96133</v>
      </c>
      <c r="H8063" s="431" t="s">
        <v>7298</v>
      </c>
      <c r="I8063" s="430" t="s">
        <v>121</v>
      </c>
      <c r="K8063" s="432">
        <v>38.369999999999997</v>
      </c>
    </row>
    <row r="8064" spans="6:11">
      <c r="F8064" s="429" t="s">
        <v>14916</v>
      </c>
      <c r="G8064" s="430">
        <v>96128</v>
      </c>
      <c r="H8064" s="431" t="s">
        <v>7293</v>
      </c>
      <c r="I8064" s="430" t="s">
        <v>121</v>
      </c>
      <c r="K8064" s="432">
        <v>25.28</v>
      </c>
    </row>
    <row r="8065" spans="6:11">
      <c r="F8065" s="429" t="s">
        <v>14916</v>
      </c>
      <c r="G8065" s="430">
        <v>96134</v>
      </c>
      <c r="H8065" s="431" t="s">
        <v>7299</v>
      </c>
      <c r="I8065" s="430" t="s">
        <v>121</v>
      </c>
      <c r="K8065" s="432">
        <v>45.12</v>
      </c>
    </row>
    <row r="8066" spans="6:11">
      <c r="F8066" s="429" t="s">
        <v>14916</v>
      </c>
      <c r="G8066" s="430">
        <v>96129</v>
      </c>
      <c r="H8066" s="431" t="s">
        <v>7294</v>
      </c>
      <c r="I8066" s="430" t="s">
        <v>121</v>
      </c>
      <c r="K8066" s="432">
        <v>29.68</v>
      </c>
    </row>
    <row r="8067" spans="6:11">
      <c r="F8067" s="429" t="s">
        <v>14916</v>
      </c>
      <c r="G8067" s="430">
        <v>88432</v>
      </c>
      <c r="H8067" s="431" t="s">
        <v>7285</v>
      </c>
      <c r="I8067" s="430" t="s">
        <v>121</v>
      </c>
      <c r="K8067" s="432">
        <v>30.36</v>
      </c>
    </row>
    <row r="8068" spans="6:11">
      <c r="F8068" s="429" t="s">
        <v>14916</v>
      </c>
      <c r="G8068" s="430">
        <v>88426</v>
      </c>
      <c r="H8068" s="431" t="s">
        <v>7281</v>
      </c>
      <c r="I8068" s="430" t="s">
        <v>121</v>
      </c>
      <c r="K8068" s="432">
        <v>20.02</v>
      </c>
    </row>
    <row r="8069" spans="6:11">
      <c r="F8069" s="429" t="s">
        <v>14916</v>
      </c>
      <c r="G8069" s="430">
        <v>88417</v>
      </c>
      <c r="H8069" s="431" t="s">
        <v>7276</v>
      </c>
      <c r="I8069" s="430" t="s">
        <v>121</v>
      </c>
      <c r="K8069" s="432">
        <v>18.34</v>
      </c>
    </row>
    <row r="8070" spans="6:11">
      <c r="F8070" s="429" t="s">
        <v>14916</v>
      </c>
      <c r="G8070" s="430">
        <v>88424</v>
      </c>
      <c r="H8070" s="431" t="s">
        <v>7280</v>
      </c>
      <c r="I8070" s="430" t="s">
        <v>121</v>
      </c>
      <c r="K8070" s="432">
        <v>24.47</v>
      </c>
    </row>
    <row r="8071" spans="6:11">
      <c r="F8071" s="429" t="s">
        <v>14916</v>
      </c>
      <c r="G8071" s="430">
        <v>88416</v>
      </c>
      <c r="H8071" s="431" t="s">
        <v>7275</v>
      </c>
      <c r="I8071" s="430" t="s">
        <v>121</v>
      </c>
      <c r="K8071" s="432">
        <v>21.34</v>
      </c>
    </row>
    <row r="8072" spans="6:11">
      <c r="F8072" s="429" t="s">
        <v>14916</v>
      </c>
      <c r="G8072" s="430">
        <v>88431</v>
      </c>
      <c r="H8072" s="431" t="s">
        <v>7284</v>
      </c>
      <c r="I8072" s="430" t="s">
        <v>121</v>
      </c>
      <c r="K8072" s="432">
        <v>24.78</v>
      </c>
    </row>
    <row r="8073" spans="6:11">
      <c r="F8073" s="429" t="s">
        <v>14916</v>
      </c>
      <c r="G8073" s="430">
        <v>88423</v>
      </c>
      <c r="H8073" s="431" t="s">
        <v>7279</v>
      </c>
      <c r="I8073" s="430" t="s">
        <v>121</v>
      </c>
      <c r="K8073" s="432">
        <v>21.26</v>
      </c>
    </row>
    <row r="8074" spans="6:11">
      <c r="F8074" s="429" t="s">
        <v>14916</v>
      </c>
      <c r="G8074" s="430">
        <v>88428</v>
      </c>
      <c r="H8074" s="431" t="s">
        <v>7282</v>
      </c>
      <c r="I8074" s="430" t="s">
        <v>121</v>
      </c>
      <c r="K8074" s="432">
        <v>29.86</v>
      </c>
    </row>
    <row r="8075" spans="6:11">
      <c r="F8075" s="429" t="s">
        <v>14916</v>
      </c>
      <c r="G8075" s="430">
        <v>88420</v>
      </c>
      <c r="H8075" s="431" t="s">
        <v>7277</v>
      </c>
      <c r="I8075" s="430" t="s">
        <v>121</v>
      </c>
      <c r="K8075" s="432">
        <v>23.86</v>
      </c>
    </row>
    <row r="8076" spans="6:11">
      <c r="F8076" s="429" t="s">
        <v>14916</v>
      </c>
      <c r="G8076" s="430">
        <v>88429</v>
      </c>
      <c r="H8076" s="431" t="s">
        <v>7283</v>
      </c>
      <c r="I8076" s="430" t="s">
        <v>121</v>
      </c>
      <c r="K8076" s="432">
        <v>35.83</v>
      </c>
    </row>
    <row r="8077" spans="6:11">
      <c r="F8077" s="429" t="s">
        <v>14916</v>
      </c>
      <c r="G8077" s="430">
        <v>88421</v>
      </c>
      <c r="H8077" s="431" t="s">
        <v>7278</v>
      </c>
      <c r="I8077" s="430" t="s">
        <v>121</v>
      </c>
      <c r="K8077" s="432">
        <v>28.85</v>
      </c>
    </row>
    <row r="8078" spans="6:11">
      <c r="F8078" s="429" t="s">
        <v>14916</v>
      </c>
      <c r="G8078" s="430">
        <v>95622</v>
      </c>
      <c r="H8078" s="431" t="s">
        <v>7286</v>
      </c>
      <c r="I8078" s="430" t="s">
        <v>121</v>
      </c>
      <c r="K8078" s="432">
        <v>14.12</v>
      </c>
    </row>
    <row r="8079" spans="6:11">
      <c r="F8079" s="429" t="s">
        <v>14916</v>
      </c>
      <c r="G8079" s="430">
        <v>95623</v>
      </c>
      <c r="H8079" s="431" t="s">
        <v>7287</v>
      </c>
      <c r="I8079" s="430" t="s">
        <v>121</v>
      </c>
      <c r="K8079" s="432">
        <v>10.15</v>
      </c>
    </row>
    <row r="8080" spans="6:11">
      <c r="F8080" s="429" t="s">
        <v>14916</v>
      </c>
      <c r="G8080" s="430">
        <v>95626</v>
      </c>
      <c r="H8080" s="431" t="s">
        <v>7290</v>
      </c>
      <c r="I8080" s="430" t="s">
        <v>121</v>
      </c>
      <c r="K8080" s="432">
        <v>14.84</v>
      </c>
    </row>
    <row r="8081" spans="6:11">
      <c r="F8081" s="429" t="s">
        <v>14916</v>
      </c>
      <c r="G8081" s="430">
        <v>95624</v>
      </c>
      <c r="H8081" s="431" t="s">
        <v>7288</v>
      </c>
      <c r="I8081" s="430" t="s">
        <v>121</v>
      </c>
      <c r="K8081" s="432">
        <v>20.7</v>
      </c>
    </row>
    <row r="8082" spans="6:11">
      <c r="F8082" s="429" t="s">
        <v>14916</v>
      </c>
      <c r="G8082" s="430">
        <v>95625</v>
      </c>
      <c r="H8082" s="431" t="s">
        <v>7289</v>
      </c>
      <c r="I8082" s="430" t="s">
        <v>121</v>
      </c>
      <c r="K8082" s="432">
        <v>24.53</v>
      </c>
    </row>
    <row r="8083" spans="6:11">
      <c r="F8083" s="429" t="s">
        <v>14916</v>
      </c>
      <c r="G8083" s="430">
        <v>88497</v>
      </c>
      <c r="H8083" s="431" t="s">
        <v>3819</v>
      </c>
      <c r="I8083" s="430" t="s">
        <v>121</v>
      </c>
      <c r="K8083" s="432">
        <v>15.32</v>
      </c>
    </row>
    <row r="8084" spans="6:11">
      <c r="F8084" s="429" t="s">
        <v>14916</v>
      </c>
      <c r="G8084" s="430">
        <v>104648</v>
      </c>
      <c r="H8084" s="431" t="s">
        <v>14858</v>
      </c>
      <c r="I8084" s="430" t="s">
        <v>121</v>
      </c>
      <c r="K8084" s="432">
        <v>0</v>
      </c>
    </row>
    <row r="8085" spans="6:11">
      <c r="F8085" s="429" t="s">
        <v>14916</v>
      </c>
      <c r="G8085" s="430">
        <v>88495</v>
      </c>
      <c r="H8085" s="431" t="s">
        <v>3817</v>
      </c>
      <c r="I8085" s="430" t="s">
        <v>121</v>
      </c>
      <c r="K8085" s="432">
        <v>9.9499999999999993</v>
      </c>
    </row>
    <row r="8086" spans="6:11">
      <c r="F8086" s="429" t="s">
        <v>14916</v>
      </c>
      <c r="G8086" s="430">
        <v>104646</v>
      </c>
      <c r="H8086" s="431" t="s">
        <v>14859</v>
      </c>
      <c r="I8086" s="430" t="s">
        <v>121</v>
      </c>
      <c r="K8086" s="432">
        <v>0</v>
      </c>
    </row>
    <row r="8087" spans="6:11">
      <c r="F8087" s="429" t="s">
        <v>14916</v>
      </c>
      <c r="G8087" s="430">
        <v>88496</v>
      </c>
      <c r="H8087" s="431" t="s">
        <v>3818</v>
      </c>
      <c r="I8087" s="430" t="s">
        <v>121</v>
      </c>
      <c r="K8087" s="432">
        <v>27.83</v>
      </c>
    </row>
    <row r="8088" spans="6:11">
      <c r="F8088" s="429" t="s">
        <v>14916</v>
      </c>
      <c r="G8088" s="430">
        <v>104647</v>
      </c>
      <c r="H8088" s="431" t="s">
        <v>14860</v>
      </c>
      <c r="I8088" s="430" t="s">
        <v>121</v>
      </c>
      <c r="K8088" s="432">
        <v>0</v>
      </c>
    </row>
    <row r="8089" spans="6:11">
      <c r="F8089" s="429" t="s">
        <v>14916</v>
      </c>
      <c r="G8089" s="430">
        <v>88494</v>
      </c>
      <c r="H8089" s="431" t="s">
        <v>3816</v>
      </c>
      <c r="I8089" s="430" t="s">
        <v>121</v>
      </c>
      <c r="K8089" s="432">
        <v>18.48</v>
      </c>
    </row>
    <row r="8090" spans="6:11">
      <c r="F8090" s="429" t="s">
        <v>14916</v>
      </c>
      <c r="G8090" s="430">
        <v>104645</v>
      </c>
      <c r="H8090" s="431" t="s">
        <v>14861</v>
      </c>
      <c r="I8090" s="430" t="s">
        <v>121</v>
      </c>
      <c r="K8090" s="432">
        <v>0</v>
      </c>
    </row>
    <row r="8091" spans="6:11">
      <c r="F8091" s="429" t="s">
        <v>14916</v>
      </c>
      <c r="G8091" s="430">
        <v>88485</v>
      </c>
      <c r="H8091" s="431" t="s">
        <v>3813</v>
      </c>
      <c r="I8091" s="430" t="s">
        <v>121</v>
      </c>
      <c r="K8091" s="432">
        <v>3.75</v>
      </c>
    </row>
    <row r="8092" spans="6:11">
      <c r="F8092" s="429" t="s">
        <v>14916</v>
      </c>
      <c r="G8092" s="430">
        <v>88484</v>
      </c>
      <c r="H8092" s="431" t="s">
        <v>3812</v>
      </c>
      <c r="I8092" s="430" t="s">
        <v>121</v>
      </c>
      <c r="K8092" s="432">
        <v>4.5999999999999996</v>
      </c>
    </row>
    <row r="8093" spans="6:11">
      <c r="F8093" s="429" t="s">
        <v>14916</v>
      </c>
      <c r="G8093" s="430">
        <v>104638</v>
      </c>
      <c r="H8093" s="431" t="s">
        <v>14862</v>
      </c>
      <c r="I8093" s="430" t="s">
        <v>121</v>
      </c>
      <c r="K8093" s="432">
        <v>0</v>
      </c>
    </row>
    <row r="8094" spans="6:11">
      <c r="F8094" s="429" t="s">
        <v>14916</v>
      </c>
      <c r="G8094" s="430">
        <v>104637</v>
      </c>
      <c r="H8094" s="431" t="s">
        <v>14863</v>
      </c>
      <c r="I8094" s="430" t="s">
        <v>121</v>
      </c>
      <c r="K8094" s="432">
        <v>0</v>
      </c>
    </row>
    <row r="8095" spans="6:11">
      <c r="F8095" s="429" t="s">
        <v>14916</v>
      </c>
      <c r="G8095" s="430">
        <v>104641</v>
      </c>
      <c r="H8095" s="431" t="s">
        <v>3824</v>
      </c>
      <c r="I8095" s="430" t="s">
        <v>121</v>
      </c>
      <c r="K8095" s="432">
        <v>8.81</v>
      </c>
    </row>
    <row r="8096" spans="6:11">
      <c r="F8096" s="429" t="s">
        <v>14916</v>
      </c>
      <c r="G8096" s="430">
        <v>104639</v>
      </c>
      <c r="H8096" s="431" t="s">
        <v>3822</v>
      </c>
      <c r="I8096" s="430" t="s">
        <v>121</v>
      </c>
      <c r="K8096" s="432">
        <v>10.92</v>
      </c>
    </row>
    <row r="8097" spans="6:11">
      <c r="F8097" s="429" t="s">
        <v>14916</v>
      </c>
      <c r="G8097" s="430">
        <v>104644</v>
      </c>
      <c r="H8097" s="431" t="s">
        <v>14864</v>
      </c>
      <c r="I8097" s="430" t="s">
        <v>121</v>
      </c>
      <c r="K8097" s="432">
        <v>0</v>
      </c>
    </row>
    <row r="8098" spans="6:11">
      <c r="F8098" s="429" t="s">
        <v>14916</v>
      </c>
      <c r="G8098" s="430">
        <v>104643</v>
      </c>
      <c r="H8098" s="431" t="s">
        <v>14865</v>
      </c>
      <c r="I8098" s="430" t="s">
        <v>121</v>
      </c>
      <c r="K8098" s="432">
        <v>0</v>
      </c>
    </row>
    <row r="8099" spans="6:11">
      <c r="F8099" s="429" t="s">
        <v>14916</v>
      </c>
      <c r="G8099" s="430">
        <v>88489</v>
      </c>
      <c r="H8099" s="431" t="s">
        <v>3815</v>
      </c>
      <c r="I8099" s="430" t="s">
        <v>121</v>
      </c>
      <c r="K8099" s="432">
        <v>12.44</v>
      </c>
    </row>
    <row r="8100" spans="6:11">
      <c r="F8100" s="429" t="s">
        <v>14916</v>
      </c>
      <c r="G8100" s="430">
        <v>88488</v>
      </c>
      <c r="H8100" s="431" t="s">
        <v>3814</v>
      </c>
      <c r="I8100" s="430" t="s">
        <v>121</v>
      </c>
      <c r="K8100" s="432">
        <v>14.55</v>
      </c>
    </row>
    <row r="8101" spans="6:11">
      <c r="F8101" s="429" t="s">
        <v>14916</v>
      </c>
      <c r="G8101" s="430">
        <v>104642</v>
      </c>
      <c r="H8101" s="431" t="s">
        <v>3825</v>
      </c>
      <c r="I8101" s="430" t="s">
        <v>121</v>
      </c>
      <c r="K8101" s="432">
        <v>10.15</v>
      </c>
    </row>
    <row r="8102" spans="6:11">
      <c r="F8102" s="429" t="s">
        <v>14916</v>
      </c>
      <c r="G8102" s="430">
        <v>104640</v>
      </c>
      <c r="H8102" s="431" t="s">
        <v>3823</v>
      </c>
      <c r="I8102" s="430" t="s">
        <v>121</v>
      </c>
      <c r="K8102" s="432">
        <v>12.26</v>
      </c>
    </row>
    <row r="8103" spans="6:11">
      <c r="F8103" s="429" t="s">
        <v>14916</v>
      </c>
      <c r="G8103" s="430">
        <v>95305</v>
      </c>
      <c r="H8103" s="431" t="s">
        <v>3820</v>
      </c>
      <c r="I8103" s="430" t="s">
        <v>121</v>
      </c>
      <c r="K8103" s="432">
        <v>13.26</v>
      </c>
    </row>
    <row r="8104" spans="6:11">
      <c r="F8104" s="429" t="s">
        <v>14916</v>
      </c>
      <c r="G8104" s="430">
        <v>95306</v>
      </c>
      <c r="H8104" s="431" t="s">
        <v>3821</v>
      </c>
      <c r="I8104" s="430" t="s">
        <v>121</v>
      </c>
      <c r="K8104" s="432">
        <v>15.24</v>
      </c>
    </row>
    <row r="8105" spans="6:11">
      <c r="F8105" s="429" t="s">
        <v>14916</v>
      </c>
      <c r="G8105" s="430">
        <v>102201</v>
      </c>
      <c r="H8105" s="431" t="s">
        <v>3831</v>
      </c>
      <c r="I8105" s="430" t="s">
        <v>121</v>
      </c>
      <c r="K8105" s="432">
        <v>16.18</v>
      </c>
    </row>
    <row r="8106" spans="6:11">
      <c r="F8106" s="429" t="s">
        <v>14916</v>
      </c>
      <c r="G8106" s="430">
        <v>102200</v>
      </c>
      <c r="H8106" s="431" t="s">
        <v>3830</v>
      </c>
      <c r="I8106" s="430" t="s">
        <v>121</v>
      </c>
      <c r="K8106" s="432">
        <v>16.93</v>
      </c>
    </row>
    <row r="8107" spans="6:11">
      <c r="F8107" s="429" t="s">
        <v>14916</v>
      </c>
      <c r="G8107" s="430">
        <v>102202</v>
      </c>
      <c r="H8107" s="431" t="s">
        <v>3832</v>
      </c>
      <c r="I8107" s="430" t="s">
        <v>121</v>
      </c>
      <c r="K8107" s="432">
        <v>38.409999999999997</v>
      </c>
    </row>
    <row r="8108" spans="6:11">
      <c r="F8108" s="429" t="s">
        <v>14916</v>
      </c>
      <c r="G8108" s="430">
        <v>102193</v>
      </c>
      <c r="H8108" s="431" t="s">
        <v>3827</v>
      </c>
      <c r="I8108" s="430" t="s">
        <v>121</v>
      </c>
      <c r="K8108" s="432">
        <v>1.76</v>
      </c>
    </row>
    <row r="8109" spans="6:11">
      <c r="F8109" s="429" t="s">
        <v>14916</v>
      </c>
      <c r="G8109" s="430">
        <v>102194</v>
      </c>
      <c r="H8109" s="431" t="s">
        <v>3828</v>
      </c>
      <c r="I8109" s="430" t="s">
        <v>121</v>
      </c>
      <c r="K8109" s="432">
        <v>7.28</v>
      </c>
    </row>
    <row r="8110" spans="6:11">
      <c r="F8110" s="429" t="s">
        <v>14916</v>
      </c>
      <c r="G8110" s="430">
        <v>102198</v>
      </c>
      <c r="H8110" s="431" t="s">
        <v>14867</v>
      </c>
      <c r="I8110" s="430" t="s">
        <v>121</v>
      </c>
      <c r="K8110" s="432">
        <v>0</v>
      </c>
    </row>
    <row r="8111" spans="6:11">
      <c r="F8111" s="429" t="s">
        <v>14916</v>
      </c>
      <c r="G8111" s="430">
        <v>102197</v>
      </c>
      <c r="H8111" s="431" t="s">
        <v>3829</v>
      </c>
      <c r="I8111" s="430" t="s">
        <v>121</v>
      </c>
      <c r="K8111" s="432">
        <v>20.73</v>
      </c>
    </row>
    <row r="8112" spans="6:11">
      <c r="F8112" s="429" t="s">
        <v>14916</v>
      </c>
      <c r="G8112" s="430">
        <v>102195</v>
      </c>
      <c r="H8112" s="431" t="s">
        <v>14868</v>
      </c>
      <c r="I8112" s="430" t="s">
        <v>121</v>
      </c>
      <c r="K8112" s="432">
        <v>0</v>
      </c>
    </row>
    <row r="8113" spans="6:11">
      <c r="F8113" s="429" t="s">
        <v>14916</v>
      </c>
      <c r="G8113" s="430">
        <v>102199</v>
      </c>
      <c r="H8113" s="431" t="s">
        <v>14869</v>
      </c>
      <c r="I8113" s="430" t="s">
        <v>121</v>
      </c>
      <c r="K8113" s="432">
        <v>0</v>
      </c>
    </row>
    <row r="8114" spans="6:11">
      <c r="F8114" s="429" t="s">
        <v>14916</v>
      </c>
      <c r="G8114" s="430">
        <v>102196</v>
      </c>
      <c r="H8114" s="431" t="s">
        <v>14870</v>
      </c>
      <c r="I8114" s="430" t="s">
        <v>121</v>
      </c>
      <c r="K8114" s="432">
        <v>0</v>
      </c>
    </row>
    <row r="8115" spans="6:11">
      <c r="F8115" s="429" t="s">
        <v>14916</v>
      </c>
      <c r="G8115" s="430">
        <v>102233</v>
      </c>
      <c r="H8115" s="431" t="s">
        <v>3854</v>
      </c>
      <c r="I8115" s="430" t="s">
        <v>121</v>
      </c>
      <c r="K8115" s="432">
        <v>11.73</v>
      </c>
    </row>
    <row r="8116" spans="6:11">
      <c r="F8116" s="429" t="s">
        <v>14916</v>
      </c>
      <c r="G8116" s="430">
        <v>102234</v>
      </c>
      <c r="H8116" s="431" t="s">
        <v>3855</v>
      </c>
      <c r="I8116" s="430" t="s">
        <v>121</v>
      </c>
      <c r="K8116" s="432">
        <v>23.47</v>
      </c>
    </row>
    <row r="8117" spans="6:11">
      <c r="F8117" s="429" t="s">
        <v>14916</v>
      </c>
      <c r="G8117" s="430">
        <v>102207</v>
      </c>
      <c r="H8117" s="431" t="s">
        <v>3836</v>
      </c>
      <c r="I8117" s="430" t="s">
        <v>121</v>
      </c>
      <c r="K8117" s="432">
        <v>7.86</v>
      </c>
    </row>
    <row r="8118" spans="6:11">
      <c r="F8118" s="429" t="s">
        <v>14916</v>
      </c>
      <c r="G8118" s="430">
        <v>102217</v>
      </c>
      <c r="H8118" s="431" t="s">
        <v>3843</v>
      </c>
      <c r="I8118" s="430" t="s">
        <v>121</v>
      </c>
      <c r="K8118" s="432">
        <v>15.74</v>
      </c>
    </row>
    <row r="8119" spans="6:11">
      <c r="F8119" s="429" t="s">
        <v>14916</v>
      </c>
      <c r="G8119" s="430">
        <v>102227</v>
      </c>
      <c r="H8119" s="431" t="s">
        <v>3850</v>
      </c>
      <c r="I8119" s="430" t="s">
        <v>121</v>
      </c>
      <c r="K8119" s="432">
        <v>23.62</v>
      </c>
    </row>
    <row r="8120" spans="6:11">
      <c r="F8120" s="429" t="s">
        <v>14916</v>
      </c>
      <c r="G8120" s="430">
        <v>102211</v>
      </c>
      <c r="H8120" s="431" t="s">
        <v>14871</v>
      </c>
      <c r="I8120" s="430" t="s">
        <v>121</v>
      </c>
      <c r="K8120" s="432">
        <v>0</v>
      </c>
    </row>
    <row r="8121" spans="6:11">
      <c r="F8121" s="429" t="s">
        <v>14916</v>
      </c>
      <c r="G8121" s="430">
        <v>102221</v>
      </c>
      <c r="H8121" s="431" t="s">
        <v>14872</v>
      </c>
      <c r="I8121" s="430" t="s">
        <v>121</v>
      </c>
      <c r="K8121" s="432">
        <v>0</v>
      </c>
    </row>
    <row r="8122" spans="6:11">
      <c r="F8122" s="429" t="s">
        <v>14916</v>
      </c>
      <c r="G8122" s="430">
        <v>102231</v>
      </c>
      <c r="H8122" s="431" t="s">
        <v>14873</v>
      </c>
      <c r="I8122" s="430" t="s">
        <v>121</v>
      </c>
      <c r="K8122" s="432">
        <v>0</v>
      </c>
    </row>
    <row r="8123" spans="6:11">
      <c r="F8123" s="429" t="s">
        <v>14916</v>
      </c>
      <c r="G8123" s="430">
        <v>102209</v>
      </c>
      <c r="H8123" s="431" t="s">
        <v>3838</v>
      </c>
      <c r="I8123" s="430" t="s">
        <v>121</v>
      </c>
      <c r="K8123" s="432">
        <v>7.73</v>
      </c>
    </row>
    <row r="8124" spans="6:11">
      <c r="F8124" s="429" t="s">
        <v>14916</v>
      </c>
      <c r="G8124" s="430">
        <v>102219</v>
      </c>
      <c r="H8124" s="431" t="s">
        <v>3845</v>
      </c>
      <c r="I8124" s="430" t="s">
        <v>121</v>
      </c>
      <c r="K8124" s="432">
        <v>15.48</v>
      </c>
    </row>
    <row r="8125" spans="6:11">
      <c r="F8125" s="429" t="s">
        <v>14916</v>
      </c>
      <c r="G8125" s="430">
        <v>102229</v>
      </c>
      <c r="H8125" s="431" t="s">
        <v>3852</v>
      </c>
      <c r="I8125" s="430" t="s">
        <v>121</v>
      </c>
      <c r="K8125" s="432">
        <v>23.23</v>
      </c>
    </row>
    <row r="8126" spans="6:11">
      <c r="F8126" s="429" t="s">
        <v>14916</v>
      </c>
      <c r="G8126" s="430">
        <v>102210</v>
      </c>
      <c r="H8126" s="431" t="s">
        <v>3839</v>
      </c>
      <c r="I8126" s="430" t="s">
        <v>121</v>
      </c>
      <c r="K8126" s="432">
        <v>7.37</v>
      </c>
    </row>
    <row r="8127" spans="6:11">
      <c r="F8127" s="429" t="s">
        <v>14916</v>
      </c>
      <c r="G8127" s="430">
        <v>102220</v>
      </c>
      <c r="H8127" s="431" t="s">
        <v>3846</v>
      </c>
      <c r="I8127" s="430" t="s">
        <v>121</v>
      </c>
      <c r="K8127" s="432">
        <v>14.74</v>
      </c>
    </row>
    <row r="8128" spans="6:11">
      <c r="F8128" s="429" t="s">
        <v>14916</v>
      </c>
      <c r="G8128" s="430">
        <v>102230</v>
      </c>
      <c r="H8128" s="431" t="s">
        <v>3853</v>
      </c>
      <c r="I8128" s="430" t="s">
        <v>121</v>
      </c>
      <c r="K8128" s="432">
        <v>22.13</v>
      </c>
    </row>
    <row r="8129" spans="6:11">
      <c r="F8129" s="429" t="s">
        <v>14916</v>
      </c>
      <c r="G8129" s="430">
        <v>102208</v>
      </c>
      <c r="H8129" s="431" t="s">
        <v>3837</v>
      </c>
      <c r="I8129" s="430" t="s">
        <v>121</v>
      </c>
      <c r="K8129" s="432">
        <v>7.49</v>
      </c>
    </row>
    <row r="8130" spans="6:11">
      <c r="F8130" s="429" t="s">
        <v>14916</v>
      </c>
      <c r="G8130" s="430">
        <v>102218</v>
      </c>
      <c r="H8130" s="431" t="s">
        <v>3844</v>
      </c>
      <c r="I8130" s="430" t="s">
        <v>121</v>
      </c>
      <c r="K8130" s="432">
        <v>14.99</v>
      </c>
    </row>
    <row r="8131" spans="6:11">
      <c r="F8131" s="429" t="s">
        <v>14916</v>
      </c>
      <c r="G8131" s="430">
        <v>102228</v>
      </c>
      <c r="H8131" s="431" t="s">
        <v>3851</v>
      </c>
      <c r="I8131" s="430" t="s">
        <v>121</v>
      </c>
      <c r="K8131" s="432">
        <v>22.5</v>
      </c>
    </row>
    <row r="8132" spans="6:11">
      <c r="F8132" s="429" t="s">
        <v>14916</v>
      </c>
      <c r="G8132" s="430">
        <v>102212</v>
      </c>
      <c r="H8132" s="431" t="s">
        <v>14874</v>
      </c>
      <c r="I8132" s="430" t="s">
        <v>121</v>
      </c>
      <c r="K8132" s="432">
        <v>0</v>
      </c>
    </row>
    <row r="8133" spans="6:11">
      <c r="F8133" s="429" t="s">
        <v>14916</v>
      </c>
      <c r="G8133" s="430">
        <v>102222</v>
      </c>
      <c r="H8133" s="431" t="s">
        <v>14875</v>
      </c>
      <c r="I8133" s="430" t="s">
        <v>121</v>
      </c>
      <c r="K8133" s="432">
        <v>0</v>
      </c>
    </row>
    <row r="8134" spans="6:11">
      <c r="F8134" s="429" t="s">
        <v>14916</v>
      </c>
      <c r="G8134" s="430">
        <v>102232</v>
      </c>
      <c r="H8134" s="431" t="s">
        <v>14876</v>
      </c>
      <c r="I8134" s="430" t="s">
        <v>121</v>
      </c>
      <c r="K8134" s="432">
        <v>0</v>
      </c>
    </row>
    <row r="8135" spans="6:11">
      <c r="F8135" s="429" t="s">
        <v>14996</v>
      </c>
      <c r="G8135" s="430">
        <v>102203</v>
      </c>
      <c r="H8135" s="431" t="s">
        <v>3833</v>
      </c>
      <c r="I8135" s="430" t="s">
        <v>121</v>
      </c>
      <c r="K8135" s="432">
        <v>9.5</v>
      </c>
    </row>
    <row r="8136" spans="6:11">
      <c r="F8136" s="429" t="s">
        <v>14996</v>
      </c>
      <c r="G8136" s="430">
        <v>102213</v>
      </c>
      <c r="H8136" s="431" t="s">
        <v>3840</v>
      </c>
      <c r="I8136" s="430" t="s">
        <v>121</v>
      </c>
      <c r="K8136" s="432">
        <v>19</v>
      </c>
    </row>
    <row r="8137" spans="6:11">
      <c r="F8137" s="429" t="s">
        <v>14996</v>
      </c>
      <c r="G8137" s="430">
        <v>102223</v>
      </c>
      <c r="H8137" s="431" t="s">
        <v>3847</v>
      </c>
      <c r="I8137" s="430" t="s">
        <v>121</v>
      </c>
      <c r="K8137" s="432">
        <v>28.5</v>
      </c>
    </row>
    <row r="8138" spans="6:11">
      <c r="F8138" s="429" t="s">
        <v>14996</v>
      </c>
      <c r="G8138" s="430">
        <v>102204</v>
      </c>
      <c r="H8138" s="431" t="s">
        <v>3834</v>
      </c>
      <c r="I8138" s="430" t="s">
        <v>121</v>
      </c>
      <c r="K8138" s="432">
        <v>9.8000000000000007</v>
      </c>
    </row>
    <row r="8139" spans="6:11">
      <c r="F8139" s="429" t="s">
        <v>14996</v>
      </c>
      <c r="G8139" s="430">
        <v>102214</v>
      </c>
      <c r="H8139" s="431" t="s">
        <v>3841</v>
      </c>
      <c r="I8139" s="430" t="s">
        <v>121</v>
      </c>
      <c r="K8139" s="432">
        <v>19.600000000000001</v>
      </c>
    </row>
    <row r="8140" spans="6:11">
      <c r="F8140" s="429" t="s">
        <v>14996</v>
      </c>
      <c r="G8140" s="430">
        <v>102224</v>
      </c>
      <c r="H8140" s="431" t="s">
        <v>3848</v>
      </c>
      <c r="I8140" s="430" t="s">
        <v>121</v>
      </c>
      <c r="K8140" s="432">
        <v>29.41</v>
      </c>
    </row>
    <row r="8141" spans="6:11">
      <c r="F8141" s="429" t="s">
        <v>14996</v>
      </c>
      <c r="G8141" s="430">
        <v>102205</v>
      </c>
      <c r="H8141" s="431" t="s">
        <v>3835</v>
      </c>
      <c r="I8141" s="430" t="s">
        <v>121</v>
      </c>
      <c r="K8141" s="432">
        <v>8.83</v>
      </c>
    </row>
    <row r="8142" spans="6:11">
      <c r="F8142" s="429" t="s">
        <v>14996</v>
      </c>
      <c r="G8142" s="430">
        <v>102215</v>
      </c>
      <c r="H8142" s="431" t="s">
        <v>3842</v>
      </c>
      <c r="I8142" s="430" t="s">
        <v>121</v>
      </c>
      <c r="K8142" s="432">
        <v>17.68</v>
      </c>
    </row>
    <row r="8143" spans="6:11">
      <c r="F8143" s="429" t="s">
        <v>14996</v>
      </c>
      <c r="G8143" s="430">
        <v>102225</v>
      </c>
      <c r="H8143" s="431" t="s">
        <v>3849</v>
      </c>
      <c r="I8143" s="430" t="s">
        <v>121</v>
      </c>
      <c r="K8143" s="432">
        <v>26.53</v>
      </c>
    </row>
    <row r="8144" spans="6:11">
      <c r="F8144" s="429" t="s">
        <v>14996</v>
      </c>
      <c r="G8144" s="430">
        <v>102206</v>
      </c>
      <c r="H8144" s="431" t="s">
        <v>14877</v>
      </c>
      <c r="I8144" s="430" t="s">
        <v>121</v>
      </c>
      <c r="K8144" s="432">
        <v>0</v>
      </c>
    </row>
    <row r="8145" spans="6:11">
      <c r="F8145" s="429" t="s">
        <v>14996</v>
      </c>
      <c r="G8145" s="430">
        <v>102216</v>
      </c>
      <c r="H8145" s="431" t="s">
        <v>14878</v>
      </c>
      <c r="I8145" s="430" t="s">
        <v>121</v>
      </c>
      <c r="K8145" s="432">
        <v>0</v>
      </c>
    </row>
    <row r="8146" spans="6:11">
      <c r="F8146" s="429" t="s">
        <v>14996</v>
      </c>
      <c r="G8146" s="430">
        <v>102226</v>
      </c>
      <c r="H8146" s="431" t="s">
        <v>14879</v>
      </c>
      <c r="I8146" s="430" t="s">
        <v>121</v>
      </c>
      <c r="K8146" s="432">
        <v>0</v>
      </c>
    </row>
    <row r="8147" spans="6:11">
      <c r="F8147" s="429" t="s">
        <v>14996</v>
      </c>
      <c r="G8147" s="430">
        <v>100718</v>
      </c>
      <c r="H8147" s="431" t="s">
        <v>3859</v>
      </c>
      <c r="I8147" s="430" t="s">
        <v>146</v>
      </c>
      <c r="K8147" s="432">
        <v>1.29</v>
      </c>
    </row>
    <row r="8148" spans="6:11">
      <c r="F8148" s="429" t="s">
        <v>14996</v>
      </c>
      <c r="G8148" s="430">
        <v>100716</v>
      </c>
      <c r="H8148" s="431" t="s">
        <v>3857</v>
      </c>
      <c r="I8148" s="430" t="s">
        <v>121</v>
      </c>
      <c r="K8148" s="432">
        <v>23.97</v>
      </c>
    </row>
    <row r="8149" spans="6:11">
      <c r="F8149" s="429" t="s">
        <v>14996</v>
      </c>
      <c r="G8149" s="430">
        <v>100717</v>
      </c>
      <c r="H8149" s="431" t="s">
        <v>3858</v>
      </c>
      <c r="I8149" s="430" t="s">
        <v>121</v>
      </c>
      <c r="K8149" s="432">
        <v>8.6199999999999992</v>
      </c>
    </row>
    <row r="8150" spans="6:11">
      <c r="F8150" s="429" t="s">
        <v>14996</v>
      </c>
      <c r="G8150" s="430">
        <v>100754</v>
      </c>
      <c r="H8150" s="431" t="s">
        <v>3889</v>
      </c>
      <c r="I8150" s="430" t="s">
        <v>121</v>
      </c>
      <c r="K8150" s="432">
        <v>26.96</v>
      </c>
    </row>
    <row r="8151" spans="6:11">
      <c r="F8151" s="429" t="s">
        <v>14996</v>
      </c>
      <c r="G8151" s="430">
        <v>100736</v>
      </c>
      <c r="H8151" s="431" t="s">
        <v>3875</v>
      </c>
      <c r="I8151" s="430" t="s">
        <v>121</v>
      </c>
      <c r="K8151" s="432">
        <v>13.48</v>
      </c>
    </row>
    <row r="8152" spans="6:11">
      <c r="F8152" s="429" t="s">
        <v>14996</v>
      </c>
      <c r="G8152" s="430">
        <v>100753</v>
      </c>
      <c r="H8152" s="431" t="s">
        <v>3888</v>
      </c>
      <c r="I8152" s="430" t="s">
        <v>121</v>
      </c>
      <c r="K8152" s="432">
        <v>20.37</v>
      </c>
    </row>
    <row r="8153" spans="6:11">
      <c r="F8153" s="429" t="s">
        <v>14996</v>
      </c>
      <c r="G8153" s="430">
        <v>100735</v>
      </c>
      <c r="H8153" s="431" t="s">
        <v>3874</v>
      </c>
      <c r="I8153" s="430" t="s">
        <v>121</v>
      </c>
      <c r="K8153" s="432">
        <v>10.17</v>
      </c>
    </row>
    <row r="8154" spans="6:11">
      <c r="F8154" s="429" t="s">
        <v>14996</v>
      </c>
      <c r="G8154" s="430">
        <v>100734</v>
      </c>
      <c r="H8154" s="431" t="s">
        <v>3873</v>
      </c>
      <c r="I8154" s="430" t="s">
        <v>121</v>
      </c>
      <c r="K8154" s="432">
        <v>14.57</v>
      </c>
    </row>
    <row r="8155" spans="6:11">
      <c r="F8155" s="429" t="s">
        <v>14996</v>
      </c>
      <c r="G8155" s="430">
        <v>100733</v>
      </c>
      <c r="H8155" s="431" t="s">
        <v>3872</v>
      </c>
      <c r="I8155" s="430" t="s">
        <v>121</v>
      </c>
      <c r="K8155" s="432">
        <v>11.47</v>
      </c>
    </row>
    <row r="8156" spans="6:11">
      <c r="F8156" s="429" t="s">
        <v>14996</v>
      </c>
      <c r="G8156" s="430">
        <v>100740</v>
      </c>
      <c r="H8156" s="431" t="s">
        <v>3877</v>
      </c>
      <c r="I8156" s="430" t="s">
        <v>121</v>
      </c>
      <c r="K8156" s="432">
        <v>10.5</v>
      </c>
    </row>
    <row r="8157" spans="6:11">
      <c r="F8157" s="429" t="s">
        <v>14996</v>
      </c>
      <c r="G8157" s="430">
        <v>100758</v>
      </c>
      <c r="H8157" s="431" t="s">
        <v>3891</v>
      </c>
      <c r="I8157" s="430" t="s">
        <v>121</v>
      </c>
      <c r="K8157" s="432">
        <v>45.62</v>
      </c>
    </row>
    <row r="8158" spans="6:11">
      <c r="F8158" s="429" t="s">
        <v>14996</v>
      </c>
      <c r="G8158" s="430">
        <v>100742</v>
      </c>
      <c r="H8158" s="431" t="s">
        <v>3879</v>
      </c>
      <c r="I8158" s="430" t="s">
        <v>121</v>
      </c>
      <c r="K8158" s="432">
        <v>22.79</v>
      </c>
    </row>
    <row r="8159" spans="6:11">
      <c r="F8159" s="429" t="s">
        <v>14996</v>
      </c>
      <c r="G8159" s="430">
        <v>100739</v>
      </c>
      <c r="H8159" s="431" t="s">
        <v>3876</v>
      </c>
      <c r="I8159" s="430" t="s">
        <v>121</v>
      </c>
      <c r="K8159" s="432">
        <v>10.02</v>
      </c>
    </row>
    <row r="8160" spans="6:11">
      <c r="F8160" s="429" t="s">
        <v>14996</v>
      </c>
      <c r="G8160" s="430">
        <v>100757</v>
      </c>
      <c r="H8160" s="431" t="s">
        <v>3890</v>
      </c>
      <c r="I8160" s="430" t="s">
        <v>121</v>
      </c>
      <c r="K8160" s="432">
        <v>45.45</v>
      </c>
    </row>
    <row r="8161" spans="6:11">
      <c r="F8161" s="429" t="s">
        <v>14996</v>
      </c>
      <c r="G8161" s="430">
        <v>100741</v>
      </c>
      <c r="H8161" s="431" t="s">
        <v>3878</v>
      </c>
      <c r="I8161" s="430" t="s">
        <v>121</v>
      </c>
      <c r="K8161" s="432">
        <v>22.72</v>
      </c>
    </row>
    <row r="8162" spans="6:11">
      <c r="F8162" s="429" t="s">
        <v>14996</v>
      </c>
      <c r="G8162" s="430">
        <v>100744</v>
      </c>
      <c r="H8162" s="431" t="s">
        <v>3880</v>
      </c>
      <c r="I8162" s="430" t="s">
        <v>121</v>
      </c>
      <c r="K8162" s="432">
        <v>10.35</v>
      </c>
    </row>
    <row r="8163" spans="6:11">
      <c r="F8163" s="429" t="s">
        <v>14996</v>
      </c>
      <c r="G8163" s="430">
        <v>100760</v>
      </c>
      <c r="H8163" s="431" t="s">
        <v>3893</v>
      </c>
      <c r="I8163" s="430" t="s">
        <v>121</v>
      </c>
      <c r="K8163" s="432">
        <v>45.32</v>
      </c>
    </row>
    <row r="8164" spans="6:11">
      <c r="F8164" s="429" t="s">
        <v>14996</v>
      </c>
      <c r="G8164" s="430">
        <v>100746</v>
      </c>
      <c r="H8164" s="431" t="s">
        <v>3881</v>
      </c>
      <c r="I8164" s="430" t="s">
        <v>121</v>
      </c>
      <c r="K8164" s="432">
        <v>22.64</v>
      </c>
    </row>
    <row r="8165" spans="6:11">
      <c r="F8165" s="429" t="s">
        <v>14996</v>
      </c>
      <c r="G8165" s="430">
        <v>100743</v>
      </c>
      <c r="H8165" s="431" t="s">
        <v>14881</v>
      </c>
      <c r="I8165" s="430" t="s">
        <v>121</v>
      </c>
      <c r="K8165" s="432">
        <v>9.7899999999999991</v>
      </c>
    </row>
    <row r="8166" spans="6:11">
      <c r="F8166" s="429" t="s">
        <v>14996</v>
      </c>
      <c r="G8166" s="430">
        <v>100759</v>
      </c>
      <c r="H8166" s="431" t="s">
        <v>3892</v>
      </c>
      <c r="I8166" s="430" t="s">
        <v>121</v>
      </c>
      <c r="K8166" s="432">
        <v>44.96</v>
      </c>
    </row>
    <row r="8167" spans="6:11">
      <c r="F8167" s="429" t="s">
        <v>14996</v>
      </c>
      <c r="G8167" s="430">
        <v>100745</v>
      </c>
      <c r="H8167" s="431" t="s">
        <v>14882</v>
      </c>
      <c r="I8167" s="430" t="s">
        <v>121</v>
      </c>
      <c r="K8167" s="432">
        <v>22.47</v>
      </c>
    </row>
    <row r="8168" spans="6:11">
      <c r="F8168" s="429" t="s">
        <v>14996</v>
      </c>
      <c r="G8168" s="430">
        <v>100748</v>
      </c>
      <c r="H8168" s="431" t="s">
        <v>3883</v>
      </c>
      <c r="I8168" s="430" t="s">
        <v>121</v>
      </c>
      <c r="K8168" s="432">
        <v>10.41</v>
      </c>
    </row>
    <row r="8169" spans="6:11">
      <c r="F8169" s="429" t="s">
        <v>14996</v>
      </c>
      <c r="G8169" s="430">
        <v>100762</v>
      </c>
      <c r="H8169" s="431" t="s">
        <v>3895</v>
      </c>
      <c r="I8169" s="430" t="s">
        <v>121</v>
      </c>
      <c r="K8169" s="432">
        <v>45.44</v>
      </c>
    </row>
    <row r="8170" spans="6:11">
      <c r="F8170" s="429" t="s">
        <v>14996</v>
      </c>
      <c r="G8170" s="430">
        <v>100750</v>
      </c>
      <c r="H8170" s="431" t="s">
        <v>3885</v>
      </c>
      <c r="I8170" s="430" t="s">
        <v>121</v>
      </c>
      <c r="K8170" s="432">
        <v>22.7</v>
      </c>
    </row>
    <row r="8171" spans="6:11">
      <c r="F8171" s="429" t="s">
        <v>14996</v>
      </c>
      <c r="G8171" s="430">
        <v>100747</v>
      </c>
      <c r="H8171" s="431" t="s">
        <v>3882</v>
      </c>
      <c r="I8171" s="430" t="s">
        <v>121</v>
      </c>
      <c r="K8171" s="432">
        <v>9.89</v>
      </c>
    </row>
    <row r="8172" spans="6:11">
      <c r="F8172" s="429" t="s">
        <v>14996</v>
      </c>
      <c r="G8172" s="430">
        <v>100761</v>
      </c>
      <c r="H8172" s="431" t="s">
        <v>3894</v>
      </c>
      <c r="I8172" s="430" t="s">
        <v>121</v>
      </c>
      <c r="K8172" s="432">
        <v>45.16</v>
      </c>
    </row>
    <row r="8173" spans="6:11">
      <c r="F8173" s="429" t="s">
        <v>14996</v>
      </c>
      <c r="G8173" s="430">
        <v>100749</v>
      </c>
      <c r="H8173" s="431" t="s">
        <v>3884</v>
      </c>
      <c r="I8173" s="430" t="s">
        <v>121</v>
      </c>
      <c r="K8173" s="432">
        <v>22.57</v>
      </c>
    </row>
    <row r="8174" spans="6:11">
      <c r="F8174" s="429" t="s">
        <v>14996</v>
      </c>
      <c r="G8174" s="430">
        <v>100720</v>
      </c>
      <c r="H8174" s="431" t="s">
        <v>3861</v>
      </c>
      <c r="I8174" s="430" t="s">
        <v>121</v>
      </c>
      <c r="K8174" s="432">
        <v>9.9700000000000006</v>
      </c>
    </row>
    <row r="8175" spans="6:11">
      <c r="F8175" s="429" t="s">
        <v>14996</v>
      </c>
      <c r="G8175" s="430">
        <v>100722</v>
      </c>
      <c r="H8175" s="431" t="s">
        <v>3863</v>
      </c>
      <c r="I8175" s="430" t="s">
        <v>121</v>
      </c>
      <c r="K8175" s="432">
        <v>22.29</v>
      </c>
    </row>
    <row r="8176" spans="6:11">
      <c r="F8176" s="429" t="s">
        <v>14996</v>
      </c>
      <c r="G8176" s="430">
        <v>100719</v>
      </c>
      <c r="H8176" s="431" t="s">
        <v>3860</v>
      </c>
      <c r="I8176" s="430" t="s">
        <v>121</v>
      </c>
      <c r="K8176" s="432">
        <v>10.18</v>
      </c>
    </row>
    <row r="8177" spans="6:11">
      <c r="F8177" s="429" t="s">
        <v>14996</v>
      </c>
      <c r="G8177" s="430">
        <v>100721</v>
      </c>
      <c r="H8177" s="431" t="s">
        <v>3862</v>
      </c>
      <c r="I8177" s="430" t="s">
        <v>121</v>
      </c>
      <c r="K8177" s="432">
        <v>23.07</v>
      </c>
    </row>
    <row r="8178" spans="6:11">
      <c r="F8178" s="429" t="s">
        <v>14996</v>
      </c>
      <c r="G8178" s="430">
        <v>100724</v>
      </c>
      <c r="H8178" s="431" t="s">
        <v>3865</v>
      </c>
      <c r="I8178" s="430" t="s">
        <v>121</v>
      </c>
      <c r="K8178" s="432">
        <v>13</v>
      </c>
    </row>
    <row r="8179" spans="6:11">
      <c r="F8179" s="429" t="s">
        <v>14996</v>
      </c>
      <c r="G8179" s="430">
        <v>100726</v>
      </c>
      <c r="H8179" s="431" t="s">
        <v>3867</v>
      </c>
      <c r="I8179" s="430" t="s">
        <v>121</v>
      </c>
      <c r="K8179" s="432">
        <v>25.22</v>
      </c>
    </row>
    <row r="8180" spans="6:11">
      <c r="F8180" s="429" t="s">
        <v>14996</v>
      </c>
      <c r="G8180" s="430">
        <v>100723</v>
      </c>
      <c r="H8180" s="431" t="s">
        <v>3864</v>
      </c>
      <c r="I8180" s="430" t="s">
        <v>121</v>
      </c>
      <c r="K8180" s="432">
        <v>10.93</v>
      </c>
    </row>
    <row r="8181" spans="6:11">
      <c r="F8181" s="429" t="s">
        <v>14996</v>
      </c>
      <c r="G8181" s="430">
        <v>100725</v>
      </c>
      <c r="H8181" s="431" t="s">
        <v>3866</v>
      </c>
      <c r="I8181" s="430" t="s">
        <v>121</v>
      </c>
      <c r="K8181" s="432">
        <v>23.31</v>
      </c>
    </row>
    <row r="8182" spans="6:11">
      <c r="F8182" s="429" t="s">
        <v>14996</v>
      </c>
      <c r="G8182" s="430">
        <v>100752</v>
      </c>
      <c r="H8182" s="431" t="s">
        <v>3887</v>
      </c>
      <c r="I8182" s="430" t="s">
        <v>121</v>
      </c>
      <c r="K8182" s="432">
        <v>43.95</v>
      </c>
    </row>
    <row r="8183" spans="6:11">
      <c r="F8183" s="429" t="s">
        <v>14996</v>
      </c>
      <c r="G8183" s="430">
        <v>100730</v>
      </c>
      <c r="H8183" s="431" t="s">
        <v>3871</v>
      </c>
      <c r="I8183" s="430" t="s">
        <v>121</v>
      </c>
      <c r="K8183" s="432">
        <v>21.97</v>
      </c>
    </row>
    <row r="8184" spans="6:11">
      <c r="F8184" s="429" t="s">
        <v>14996</v>
      </c>
      <c r="G8184" s="430">
        <v>100751</v>
      </c>
      <c r="H8184" s="431" t="s">
        <v>3886</v>
      </c>
      <c r="I8184" s="430" t="s">
        <v>121</v>
      </c>
      <c r="K8184" s="432">
        <v>37.79</v>
      </c>
    </row>
    <row r="8185" spans="6:11">
      <c r="F8185" s="429" t="s">
        <v>14996</v>
      </c>
      <c r="G8185" s="430">
        <v>100729</v>
      </c>
      <c r="H8185" s="431" t="s">
        <v>3870</v>
      </c>
      <c r="I8185" s="430" t="s">
        <v>121</v>
      </c>
      <c r="K8185" s="432">
        <v>18.899999999999999</v>
      </c>
    </row>
    <row r="8186" spans="6:11">
      <c r="F8186" s="429" t="s">
        <v>14996</v>
      </c>
      <c r="G8186" s="430">
        <v>100728</v>
      </c>
      <c r="H8186" s="431" t="s">
        <v>3869</v>
      </c>
      <c r="I8186" s="430" t="s">
        <v>121</v>
      </c>
      <c r="K8186" s="432">
        <v>22.35</v>
      </c>
    </row>
    <row r="8187" spans="6:11">
      <c r="F8187" s="429" t="s">
        <v>14996</v>
      </c>
      <c r="G8187" s="430">
        <v>100732</v>
      </c>
      <c r="H8187" s="431" t="s">
        <v>14883</v>
      </c>
      <c r="I8187" s="430" t="s">
        <v>121</v>
      </c>
      <c r="K8187" s="432">
        <v>0</v>
      </c>
    </row>
    <row r="8188" spans="6:11">
      <c r="F8188" s="429" t="s">
        <v>14996</v>
      </c>
      <c r="G8188" s="430">
        <v>100731</v>
      </c>
      <c r="H8188" s="431" t="s">
        <v>14884</v>
      </c>
      <c r="I8188" s="430" t="s">
        <v>121</v>
      </c>
      <c r="K8188" s="432">
        <v>0</v>
      </c>
    </row>
    <row r="8189" spans="6:11">
      <c r="F8189" s="429" t="s">
        <v>14996</v>
      </c>
      <c r="G8189" s="430">
        <v>100727</v>
      </c>
      <c r="H8189" s="431" t="s">
        <v>3868</v>
      </c>
      <c r="I8189" s="430" t="s">
        <v>121</v>
      </c>
      <c r="K8189" s="432">
        <v>25.01</v>
      </c>
    </row>
    <row r="8190" spans="6:11">
      <c r="F8190" s="429" t="s">
        <v>14996</v>
      </c>
      <c r="G8190" s="430">
        <v>100756</v>
      </c>
      <c r="H8190" s="431" t="s">
        <v>14885</v>
      </c>
      <c r="I8190" s="430" t="s">
        <v>121</v>
      </c>
      <c r="K8190" s="432">
        <v>0</v>
      </c>
    </row>
    <row r="8191" spans="6:11">
      <c r="F8191" s="429" t="s">
        <v>14996</v>
      </c>
      <c r="G8191" s="430">
        <v>100738</v>
      </c>
      <c r="H8191" s="431" t="s">
        <v>14886</v>
      </c>
      <c r="I8191" s="430" t="s">
        <v>121</v>
      </c>
      <c r="K8191" s="432">
        <v>0</v>
      </c>
    </row>
    <row r="8192" spans="6:11">
      <c r="F8192" s="429" t="s">
        <v>14996</v>
      </c>
      <c r="G8192" s="430">
        <v>100755</v>
      </c>
      <c r="H8192" s="431" t="s">
        <v>14887</v>
      </c>
      <c r="I8192" s="430" t="s">
        <v>121</v>
      </c>
      <c r="K8192" s="432">
        <v>0</v>
      </c>
    </row>
    <row r="8193" spans="6:11">
      <c r="F8193" s="429" t="s">
        <v>14996</v>
      </c>
      <c r="G8193" s="430">
        <v>100737</v>
      </c>
      <c r="H8193" s="431" t="s">
        <v>14888</v>
      </c>
      <c r="I8193" s="430" t="s">
        <v>121</v>
      </c>
      <c r="K8193" s="432">
        <v>0</v>
      </c>
    </row>
    <row r="8194" spans="6:11">
      <c r="F8194" s="429" t="s">
        <v>14996</v>
      </c>
      <c r="G8194" s="430">
        <v>102499</v>
      </c>
      <c r="H8194" s="431" t="s">
        <v>3905</v>
      </c>
      <c r="I8194" s="430" t="s">
        <v>121</v>
      </c>
      <c r="K8194" s="432">
        <v>2.98</v>
      </c>
    </row>
    <row r="8195" spans="6:11">
      <c r="F8195" s="429" t="s">
        <v>14996</v>
      </c>
      <c r="G8195" s="430">
        <v>102505</v>
      </c>
      <c r="H8195" s="431" t="s">
        <v>3908</v>
      </c>
      <c r="I8195" s="430" t="s">
        <v>146</v>
      </c>
      <c r="K8195" s="432">
        <v>9.49</v>
      </c>
    </row>
    <row r="8196" spans="6:11">
      <c r="F8196" s="429" t="s">
        <v>14996</v>
      </c>
      <c r="G8196" s="430">
        <v>102504</v>
      </c>
      <c r="H8196" s="431" t="s">
        <v>3907</v>
      </c>
      <c r="I8196" s="430" t="s">
        <v>146</v>
      </c>
      <c r="K8196" s="432">
        <v>9.1</v>
      </c>
    </row>
    <row r="8197" spans="6:11">
      <c r="F8197" s="429" t="s">
        <v>14996</v>
      </c>
      <c r="G8197" s="430">
        <v>102506</v>
      </c>
      <c r="H8197" s="431" t="s">
        <v>3909</v>
      </c>
      <c r="I8197" s="430" t="s">
        <v>146</v>
      </c>
      <c r="K8197" s="432">
        <v>9.98</v>
      </c>
    </row>
    <row r="8198" spans="6:11">
      <c r="F8198" s="429" t="s">
        <v>14996</v>
      </c>
      <c r="G8198" s="430">
        <v>102500</v>
      </c>
      <c r="H8198" s="431" t="s">
        <v>3906</v>
      </c>
      <c r="I8198" s="430" t="s">
        <v>146</v>
      </c>
      <c r="K8198" s="432">
        <v>4.18</v>
      </c>
    </row>
    <row r="8199" spans="6:11">
      <c r="F8199" s="429" t="s">
        <v>14996</v>
      </c>
      <c r="G8199" s="430">
        <v>102502</v>
      </c>
      <c r="H8199" s="431" t="s">
        <v>14890</v>
      </c>
      <c r="I8199" s="430" t="s">
        <v>146</v>
      </c>
      <c r="K8199" s="432">
        <v>0</v>
      </c>
    </row>
    <row r="8200" spans="6:11">
      <c r="F8200" s="429" t="s">
        <v>14996</v>
      </c>
      <c r="G8200" s="430">
        <v>102507</v>
      </c>
      <c r="H8200" s="431" t="s">
        <v>3910</v>
      </c>
      <c r="I8200" s="430" t="s">
        <v>146</v>
      </c>
      <c r="K8200" s="432">
        <v>5.92</v>
      </c>
    </row>
    <row r="8201" spans="6:11">
      <c r="F8201" s="429" t="s">
        <v>14996</v>
      </c>
      <c r="G8201" s="430">
        <v>102510</v>
      </c>
      <c r="H8201" s="431" t="s">
        <v>14891</v>
      </c>
      <c r="I8201" s="430" t="s">
        <v>146</v>
      </c>
      <c r="K8201" s="432">
        <v>0</v>
      </c>
    </row>
    <row r="8202" spans="6:11">
      <c r="F8202" s="429" t="s">
        <v>14996</v>
      </c>
      <c r="G8202" s="430">
        <v>102512</v>
      </c>
      <c r="H8202" s="431" t="s">
        <v>14892</v>
      </c>
      <c r="I8202" s="430" t="s">
        <v>146</v>
      </c>
      <c r="K8202" s="432">
        <v>6.48</v>
      </c>
    </row>
    <row r="8203" spans="6:11">
      <c r="F8203" s="429" t="s">
        <v>14996</v>
      </c>
      <c r="G8203" s="430">
        <v>102501</v>
      </c>
      <c r="H8203" s="431" t="s">
        <v>14893</v>
      </c>
      <c r="I8203" s="430" t="s">
        <v>121</v>
      </c>
      <c r="K8203" s="432">
        <v>23.9</v>
      </c>
    </row>
    <row r="8204" spans="6:11">
      <c r="F8204" s="429" t="s">
        <v>14996</v>
      </c>
      <c r="G8204" s="430">
        <v>102503</v>
      </c>
      <c r="H8204" s="431" t="s">
        <v>14894</v>
      </c>
      <c r="I8204" s="430" t="s">
        <v>121</v>
      </c>
      <c r="K8204" s="432">
        <v>0</v>
      </c>
    </row>
    <row r="8205" spans="6:11">
      <c r="F8205" s="429" t="s">
        <v>14996</v>
      </c>
      <c r="G8205" s="430">
        <v>102508</v>
      </c>
      <c r="H8205" s="431" t="s">
        <v>14895</v>
      </c>
      <c r="I8205" s="430" t="s">
        <v>121</v>
      </c>
      <c r="K8205" s="432">
        <v>41.73</v>
      </c>
    </row>
    <row r="8206" spans="6:11">
      <c r="F8206" s="429" t="s">
        <v>14996</v>
      </c>
      <c r="G8206" s="430">
        <v>102511</v>
      </c>
      <c r="H8206" s="431" t="s">
        <v>14896</v>
      </c>
      <c r="I8206" s="430" t="s">
        <v>121</v>
      </c>
      <c r="K8206" s="432">
        <v>0</v>
      </c>
    </row>
    <row r="8207" spans="6:11">
      <c r="F8207" s="429" t="s">
        <v>14996</v>
      </c>
      <c r="G8207" s="430">
        <v>102509</v>
      </c>
      <c r="H8207" s="431" t="s">
        <v>3911</v>
      </c>
      <c r="I8207" s="430" t="s">
        <v>121</v>
      </c>
      <c r="K8207" s="432">
        <v>31.16</v>
      </c>
    </row>
    <row r="8208" spans="6:11">
      <c r="F8208" s="429" t="s">
        <v>14996</v>
      </c>
      <c r="G8208" s="430">
        <v>102498</v>
      </c>
      <c r="H8208" s="431" t="s">
        <v>3904</v>
      </c>
      <c r="I8208" s="430" t="s">
        <v>146</v>
      </c>
      <c r="K8208" s="432">
        <v>1.48</v>
      </c>
    </row>
    <row r="8209" spans="6:11">
      <c r="F8209" s="429" t="s">
        <v>14996</v>
      </c>
      <c r="G8209" s="430">
        <v>102519</v>
      </c>
      <c r="H8209" s="431" t="s">
        <v>14897</v>
      </c>
      <c r="I8209" s="430" t="s">
        <v>160</v>
      </c>
      <c r="K8209" s="432">
        <v>0</v>
      </c>
    </row>
    <row r="8210" spans="6:11">
      <c r="F8210" s="429" t="s">
        <v>14996</v>
      </c>
      <c r="G8210" s="430">
        <v>102491</v>
      </c>
      <c r="H8210" s="431" t="s">
        <v>3899</v>
      </c>
      <c r="I8210" s="430" t="s">
        <v>121</v>
      </c>
      <c r="K8210" s="432">
        <v>19.98</v>
      </c>
    </row>
    <row r="8211" spans="6:11">
      <c r="F8211" s="429" t="s">
        <v>14996</v>
      </c>
      <c r="G8211" s="430">
        <v>102492</v>
      </c>
      <c r="H8211" s="431" t="s">
        <v>3900</v>
      </c>
      <c r="I8211" s="430" t="s">
        <v>121</v>
      </c>
      <c r="K8211" s="432">
        <v>25.3</v>
      </c>
    </row>
    <row r="8212" spans="6:11">
      <c r="F8212" s="429" t="s">
        <v>14996</v>
      </c>
      <c r="G8212" s="430">
        <v>102804</v>
      </c>
      <c r="H8212" s="431" t="s">
        <v>14898</v>
      </c>
      <c r="I8212" s="430" t="s">
        <v>121</v>
      </c>
      <c r="K8212" s="432">
        <v>0</v>
      </c>
    </row>
    <row r="8213" spans="6:11">
      <c r="F8213" s="429" t="s">
        <v>14996</v>
      </c>
      <c r="G8213" s="430">
        <v>102494</v>
      </c>
      <c r="H8213" s="431" t="s">
        <v>3901</v>
      </c>
      <c r="I8213" s="430" t="s">
        <v>121</v>
      </c>
      <c r="K8213" s="432">
        <v>58.83</v>
      </c>
    </row>
    <row r="8214" spans="6:11">
      <c r="F8214" s="429" t="s">
        <v>14996</v>
      </c>
      <c r="G8214" s="430">
        <v>102805</v>
      </c>
      <c r="H8214" s="431" t="s">
        <v>14899</v>
      </c>
      <c r="I8214" s="430" t="s">
        <v>121</v>
      </c>
      <c r="K8214" s="432">
        <v>0</v>
      </c>
    </row>
    <row r="8215" spans="6:11">
      <c r="F8215" s="429" t="s">
        <v>14996</v>
      </c>
      <c r="G8215" s="430">
        <v>102490</v>
      </c>
      <c r="H8215" s="431" t="s">
        <v>14900</v>
      </c>
      <c r="I8215" s="430" t="s">
        <v>121</v>
      </c>
      <c r="K8215" s="432">
        <v>0</v>
      </c>
    </row>
    <row r="8216" spans="6:11">
      <c r="F8216" s="429" t="s">
        <v>14996</v>
      </c>
      <c r="G8216" s="430">
        <v>102496</v>
      </c>
      <c r="H8216" s="431" t="s">
        <v>3902</v>
      </c>
      <c r="I8216" s="430" t="s">
        <v>146</v>
      </c>
      <c r="K8216" s="432">
        <v>12.29</v>
      </c>
    </row>
    <row r="8217" spans="6:11">
      <c r="F8217" s="429" t="s">
        <v>14996</v>
      </c>
      <c r="G8217" s="430">
        <v>102497</v>
      </c>
      <c r="H8217" s="431" t="s">
        <v>3903</v>
      </c>
      <c r="I8217" s="430" t="s">
        <v>146</v>
      </c>
      <c r="K8217" s="432">
        <v>4.6100000000000003</v>
      </c>
    </row>
    <row r="8218" spans="6:11">
      <c r="F8218" s="429" t="s">
        <v>14996</v>
      </c>
      <c r="G8218" s="430">
        <v>102520</v>
      </c>
      <c r="H8218" s="431" t="s">
        <v>3913</v>
      </c>
      <c r="I8218" s="430" t="s">
        <v>121</v>
      </c>
      <c r="K8218" s="432">
        <v>76.3</v>
      </c>
    </row>
    <row r="8219" spans="6:11">
      <c r="F8219" s="429" t="s">
        <v>14996</v>
      </c>
      <c r="G8219" s="430">
        <v>102518</v>
      </c>
      <c r="H8219" s="431" t="s">
        <v>14901</v>
      </c>
      <c r="I8219" s="430" t="s">
        <v>160</v>
      </c>
      <c r="K8219" s="432">
        <v>0</v>
      </c>
    </row>
    <row r="8220" spans="6:11">
      <c r="F8220" s="429" t="s">
        <v>14996</v>
      </c>
      <c r="G8220" s="430">
        <v>102514</v>
      </c>
      <c r="H8220" s="431" t="s">
        <v>14902</v>
      </c>
      <c r="I8220" s="430" t="s">
        <v>160</v>
      </c>
      <c r="K8220" s="432">
        <v>0</v>
      </c>
    </row>
    <row r="8221" spans="6:11">
      <c r="F8221" s="429" t="s">
        <v>14996</v>
      </c>
      <c r="G8221" s="430">
        <v>102516</v>
      </c>
      <c r="H8221" s="431" t="s">
        <v>14903</v>
      </c>
      <c r="I8221" s="430" t="s">
        <v>160</v>
      </c>
      <c r="K8221" s="432">
        <v>0</v>
      </c>
    </row>
    <row r="8222" spans="6:11">
      <c r="F8222" s="429" t="s">
        <v>14996</v>
      </c>
      <c r="G8222" s="430">
        <v>102515</v>
      </c>
      <c r="H8222" s="431" t="s">
        <v>14904</v>
      </c>
      <c r="I8222" s="430" t="s">
        <v>160</v>
      </c>
      <c r="K8222" s="432">
        <v>0</v>
      </c>
    </row>
    <row r="8223" spans="6:11">
      <c r="F8223" s="429" t="s">
        <v>14996</v>
      </c>
      <c r="G8223" s="430">
        <v>102517</v>
      </c>
      <c r="H8223" s="431" t="s">
        <v>14905</v>
      </c>
      <c r="I8223" s="430" t="s">
        <v>160</v>
      </c>
      <c r="K8223" s="432">
        <v>0</v>
      </c>
    </row>
    <row r="8224" spans="6:11">
      <c r="F8224" s="429" t="s">
        <v>14996</v>
      </c>
      <c r="G8224" s="430">
        <v>102513</v>
      </c>
      <c r="H8224" s="431" t="s">
        <v>3912</v>
      </c>
      <c r="I8224" s="430" t="s">
        <v>121</v>
      </c>
      <c r="K8224" s="432">
        <v>44.46</v>
      </c>
    </row>
    <row r="8225" spans="6:11">
      <c r="F8225" s="429" t="s">
        <v>14996</v>
      </c>
      <c r="G8225" s="430">
        <v>102489</v>
      </c>
      <c r="H8225" s="431" t="s">
        <v>3898</v>
      </c>
      <c r="I8225" s="430" t="s">
        <v>121</v>
      </c>
      <c r="K8225" s="432">
        <v>29.99</v>
      </c>
    </row>
    <row r="8226" spans="6:11">
      <c r="F8226" s="429" t="s">
        <v>14996</v>
      </c>
      <c r="G8226" s="430">
        <v>102488</v>
      </c>
      <c r="H8226" s="431" t="s">
        <v>3897</v>
      </c>
      <c r="I8226" s="430" t="s">
        <v>121</v>
      </c>
      <c r="K8226" s="432">
        <v>3.24</v>
      </c>
    </row>
    <row r="8227" spans="6:11">
      <c r="F8227" s="429" t="s">
        <v>14996</v>
      </c>
      <c r="G8227" s="430">
        <v>101730</v>
      </c>
      <c r="H8227" s="431" t="s">
        <v>14907</v>
      </c>
      <c r="I8227" s="430" t="s">
        <v>121</v>
      </c>
      <c r="K8227" s="432">
        <v>0</v>
      </c>
    </row>
    <row r="8228" spans="6:11">
      <c r="F8228" s="429" t="s">
        <v>14996</v>
      </c>
      <c r="G8228" s="430">
        <v>101746</v>
      </c>
      <c r="H8228" s="431" t="s">
        <v>3918</v>
      </c>
      <c r="I8228" s="430" t="s">
        <v>121</v>
      </c>
      <c r="K8228" s="432">
        <v>522</v>
      </c>
    </row>
    <row r="8229" spans="6:11">
      <c r="F8229" s="429" t="s">
        <v>14996</v>
      </c>
      <c r="G8229" s="430">
        <v>98679</v>
      </c>
      <c r="H8229" s="431" t="s">
        <v>3929</v>
      </c>
      <c r="I8229" s="430" t="s">
        <v>121</v>
      </c>
      <c r="K8229" s="432">
        <v>36.99</v>
      </c>
    </row>
    <row r="8230" spans="6:11">
      <c r="F8230" s="429" t="s">
        <v>14996</v>
      </c>
      <c r="G8230" s="430">
        <v>98680</v>
      </c>
      <c r="H8230" s="431" t="s">
        <v>3930</v>
      </c>
      <c r="I8230" s="430" t="s">
        <v>121</v>
      </c>
      <c r="K8230" s="432">
        <v>46.84</v>
      </c>
    </row>
    <row r="8231" spans="6:11">
      <c r="F8231" s="429" t="s">
        <v>14996</v>
      </c>
      <c r="G8231" s="430">
        <v>101749</v>
      </c>
      <c r="H8231" s="431" t="s">
        <v>3914</v>
      </c>
      <c r="I8231" s="430" t="s">
        <v>121</v>
      </c>
      <c r="K8231" s="432">
        <v>54.89</v>
      </c>
    </row>
    <row r="8232" spans="6:11">
      <c r="F8232" s="429" t="s">
        <v>14996</v>
      </c>
      <c r="G8232" s="430">
        <v>98681</v>
      </c>
      <c r="H8232" s="431" t="s">
        <v>3931</v>
      </c>
      <c r="I8232" s="430" t="s">
        <v>121</v>
      </c>
      <c r="K8232" s="432">
        <v>34.659999999999997</v>
      </c>
    </row>
    <row r="8233" spans="6:11">
      <c r="F8233" s="429" t="s">
        <v>14996</v>
      </c>
      <c r="G8233" s="430">
        <v>98682</v>
      </c>
      <c r="H8233" s="431" t="s">
        <v>3932</v>
      </c>
      <c r="I8233" s="430" t="s">
        <v>121</v>
      </c>
      <c r="K8233" s="432">
        <v>44.51</v>
      </c>
    </row>
    <row r="8234" spans="6:11">
      <c r="F8234" s="429" t="s">
        <v>14996</v>
      </c>
      <c r="G8234" s="430">
        <v>101750</v>
      </c>
      <c r="H8234" s="431" t="s">
        <v>3915</v>
      </c>
      <c r="I8234" s="430" t="s">
        <v>121</v>
      </c>
      <c r="K8234" s="432">
        <v>52.56</v>
      </c>
    </row>
    <row r="8235" spans="6:11">
      <c r="F8235" s="429" t="s">
        <v>14996</v>
      </c>
      <c r="G8235" s="430">
        <v>101737</v>
      </c>
      <c r="H8235" s="431" t="s">
        <v>3948</v>
      </c>
      <c r="I8235" s="430" t="s">
        <v>121</v>
      </c>
      <c r="K8235" s="432">
        <v>135.18</v>
      </c>
    </row>
    <row r="8236" spans="6:11">
      <c r="F8236" s="429" t="s">
        <v>14996</v>
      </c>
      <c r="G8236" s="430">
        <v>101735</v>
      </c>
      <c r="H8236" s="431" t="s">
        <v>3946</v>
      </c>
      <c r="I8236" s="430" t="s">
        <v>121</v>
      </c>
      <c r="K8236" s="432">
        <v>475.13</v>
      </c>
    </row>
    <row r="8237" spans="6:11">
      <c r="F8237" s="429" t="s">
        <v>14996</v>
      </c>
      <c r="G8237" s="430">
        <v>101734</v>
      </c>
      <c r="H8237" s="431" t="s">
        <v>3945</v>
      </c>
      <c r="I8237" s="430" t="s">
        <v>121</v>
      </c>
      <c r="K8237" s="432">
        <v>463.47</v>
      </c>
    </row>
    <row r="8238" spans="6:11">
      <c r="F8238" s="429" t="s">
        <v>14996</v>
      </c>
      <c r="G8238" s="430">
        <v>101736</v>
      </c>
      <c r="H8238" s="431" t="s">
        <v>3947</v>
      </c>
      <c r="I8238" s="430" t="s">
        <v>121</v>
      </c>
      <c r="K8238" s="432">
        <v>112.12</v>
      </c>
    </row>
    <row r="8239" spans="6:11">
      <c r="F8239" s="429" t="s">
        <v>14996</v>
      </c>
      <c r="G8239" s="430">
        <v>101733</v>
      </c>
      <c r="H8239" s="431" t="s">
        <v>3944</v>
      </c>
      <c r="I8239" s="430" t="s">
        <v>121</v>
      </c>
      <c r="K8239" s="432">
        <v>302.76</v>
      </c>
    </row>
    <row r="8240" spans="6:11">
      <c r="F8240" s="429" t="s">
        <v>14996</v>
      </c>
      <c r="G8240" s="430">
        <v>98678</v>
      </c>
      <c r="H8240" s="431" t="s">
        <v>3928</v>
      </c>
      <c r="I8240" s="430" t="s">
        <v>121</v>
      </c>
      <c r="K8240" s="432">
        <v>398.71</v>
      </c>
    </row>
    <row r="8241" spans="6:11">
      <c r="F8241" s="429" t="s">
        <v>14996</v>
      </c>
      <c r="G8241" s="430">
        <v>98677</v>
      </c>
      <c r="H8241" s="431" t="s">
        <v>14908</v>
      </c>
      <c r="I8241" s="430" t="s">
        <v>121</v>
      </c>
      <c r="K8241" s="432">
        <v>0</v>
      </c>
    </row>
    <row r="8242" spans="6:11">
      <c r="F8242" s="429" t="s">
        <v>14996</v>
      </c>
      <c r="G8242" s="430">
        <v>98676</v>
      </c>
      <c r="H8242" s="431" t="s">
        <v>14909</v>
      </c>
      <c r="I8242" s="430" t="s">
        <v>121</v>
      </c>
      <c r="K8242" s="432">
        <v>0</v>
      </c>
    </row>
    <row r="8243" spans="6:11">
      <c r="F8243" s="429" t="s">
        <v>14996</v>
      </c>
      <c r="G8243" s="430">
        <v>98675</v>
      </c>
      <c r="H8243" s="431" t="s">
        <v>14910</v>
      </c>
      <c r="I8243" s="430" t="s">
        <v>121</v>
      </c>
      <c r="K8243" s="432">
        <v>0</v>
      </c>
    </row>
    <row r="8244" spans="6:11">
      <c r="F8244" s="429" t="s">
        <v>14996</v>
      </c>
      <c r="G8244" s="430">
        <v>101747</v>
      </c>
      <c r="H8244" s="431" t="s">
        <v>3966</v>
      </c>
      <c r="I8244" s="430" t="s">
        <v>121</v>
      </c>
      <c r="K8244" s="432">
        <v>90.5</v>
      </c>
    </row>
    <row r="8245" spans="6:11">
      <c r="F8245" s="429" t="s">
        <v>14996</v>
      </c>
      <c r="G8245" s="430">
        <v>104162</v>
      </c>
      <c r="H8245" s="431" t="s">
        <v>3950</v>
      </c>
      <c r="I8245" s="430" t="s">
        <v>121</v>
      </c>
      <c r="K8245" s="432">
        <v>94.58</v>
      </c>
    </row>
    <row r="8246" spans="6:11">
      <c r="F8246" s="429" t="s">
        <v>14996</v>
      </c>
      <c r="G8246" s="430">
        <v>98671</v>
      </c>
      <c r="H8246" s="431" t="s">
        <v>3926</v>
      </c>
      <c r="I8246" s="430" t="s">
        <v>121</v>
      </c>
      <c r="K8246" s="432">
        <v>456.53</v>
      </c>
    </row>
    <row r="8247" spans="6:11">
      <c r="F8247" s="429" t="s">
        <v>14996</v>
      </c>
      <c r="G8247" s="430">
        <v>101092</v>
      </c>
      <c r="H8247" s="431" t="s">
        <v>3951</v>
      </c>
      <c r="I8247" s="430" t="s">
        <v>121</v>
      </c>
      <c r="K8247" s="432">
        <v>466.39</v>
      </c>
    </row>
    <row r="8248" spans="6:11">
      <c r="F8248" s="429" t="s">
        <v>14996</v>
      </c>
      <c r="G8248" s="430">
        <v>101091</v>
      </c>
      <c r="H8248" s="431" t="s">
        <v>3938</v>
      </c>
      <c r="I8248" s="430" t="s">
        <v>121</v>
      </c>
      <c r="K8248" s="432">
        <v>144.91</v>
      </c>
    </row>
    <row r="8249" spans="6:11">
      <c r="F8249" s="429" t="s">
        <v>14996</v>
      </c>
      <c r="G8249" s="430">
        <v>101726</v>
      </c>
      <c r="H8249" s="431" t="s">
        <v>3940</v>
      </c>
      <c r="I8249" s="430" t="s">
        <v>121</v>
      </c>
      <c r="K8249" s="432">
        <v>183.02</v>
      </c>
    </row>
    <row r="8250" spans="6:11">
      <c r="F8250" s="429" t="s">
        <v>14996</v>
      </c>
      <c r="G8250" s="430">
        <v>101725</v>
      </c>
      <c r="H8250" s="431" t="s">
        <v>3939</v>
      </c>
      <c r="I8250" s="430" t="s">
        <v>121</v>
      </c>
      <c r="K8250" s="432">
        <v>265.14</v>
      </c>
    </row>
    <row r="8251" spans="6:11">
      <c r="F8251" s="429" t="s">
        <v>14996</v>
      </c>
      <c r="G8251" s="430">
        <v>98672</v>
      </c>
      <c r="H8251" s="431" t="s">
        <v>3927</v>
      </c>
      <c r="I8251" s="430" t="s">
        <v>121</v>
      </c>
      <c r="K8251" s="432">
        <v>545.91</v>
      </c>
    </row>
    <row r="8252" spans="6:11">
      <c r="F8252" s="429" t="s">
        <v>14996</v>
      </c>
      <c r="G8252" s="430">
        <v>101093</v>
      </c>
      <c r="H8252" s="431" t="s">
        <v>3952</v>
      </c>
      <c r="I8252" s="430" t="s">
        <v>121</v>
      </c>
      <c r="K8252" s="432">
        <v>555.77</v>
      </c>
    </row>
    <row r="8253" spans="6:11">
      <c r="F8253" s="429" t="s">
        <v>14996</v>
      </c>
      <c r="G8253" s="430">
        <v>101732</v>
      </c>
      <c r="H8253" s="431" t="s">
        <v>3941</v>
      </c>
      <c r="I8253" s="430" t="s">
        <v>121</v>
      </c>
      <c r="K8253" s="432">
        <v>100.14</v>
      </c>
    </row>
    <row r="8254" spans="6:11">
      <c r="F8254" s="429" t="s">
        <v>14996</v>
      </c>
      <c r="G8254" s="430">
        <v>101731</v>
      </c>
      <c r="H8254" s="431" t="s">
        <v>14911</v>
      </c>
      <c r="I8254" s="430" t="s">
        <v>121</v>
      </c>
      <c r="K8254" s="432">
        <v>341.14</v>
      </c>
    </row>
    <row r="8255" spans="6:11">
      <c r="F8255" s="429" t="s">
        <v>14996</v>
      </c>
      <c r="G8255" s="430">
        <v>101090</v>
      </c>
      <c r="H8255" s="431" t="s">
        <v>3937</v>
      </c>
      <c r="I8255" s="430" t="s">
        <v>121</v>
      </c>
      <c r="K8255" s="432">
        <v>234.34</v>
      </c>
    </row>
    <row r="8256" spans="6:11">
      <c r="F8256" s="429" t="s">
        <v>14996</v>
      </c>
      <c r="G8256" s="430">
        <v>101751</v>
      </c>
      <c r="H8256" s="431" t="s">
        <v>3919</v>
      </c>
      <c r="I8256" s="430" t="s">
        <v>121</v>
      </c>
      <c r="K8256" s="432">
        <v>337.79</v>
      </c>
    </row>
    <row r="8257" spans="6:11">
      <c r="F8257" s="429" t="s">
        <v>14996</v>
      </c>
      <c r="G8257" s="430">
        <v>101729</v>
      </c>
      <c r="H8257" s="431" t="s">
        <v>3917</v>
      </c>
      <c r="I8257" s="430" t="s">
        <v>121</v>
      </c>
      <c r="K8257" s="432">
        <v>331.43</v>
      </c>
    </row>
    <row r="8258" spans="6:11">
      <c r="F8258" s="429" t="s">
        <v>14996</v>
      </c>
      <c r="G8258" s="430">
        <v>98683</v>
      </c>
      <c r="H8258" s="431" t="s">
        <v>14912</v>
      </c>
      <c r="I8258" s="430" t="s">
        <v>121</v>
      </c>
      <c r="K8258" s="432">
        <v>0</v>
      </c>
    </row>
    <row r="8259" spans="6:11">
      <c r="F8259" s="429" t="s">
        <v>14996</v>
      </c>
      <c r="G8259" s="430">
        <v>101094</v>
      </c>
      <c r="H8259" s="431" t="s">
        <v>3942</v>
      </c>
      <c r="I8259" s="430" t="s">
        <v>146</v>
      </c>
      <c r="K8259" s="432">
        <v>189.34</v>
      </c>
    </row>
    <row r="8260" spans="6:11">
      <c r="F8260" s="429" t="s">
        <v>14996</v>
      </c>
      <c r="G8260" s="430">
        <v>101095</v>
      </c>
      <c r="H8260" s="431" t="s">
        <v>14913</v>
      </c>
      <c r="I8260" s="430" t="s">
        <v>146</v>
      </c>
      <c r="K8260" s="432">
        <v>0</v>
      </c>
    </row>
    <row r="8261" spans="6:11">
      <c r="F8261" s="429" t="s">
        <v>14996</v>
      </c>
      <c r="G8261" s="430">
        <v>101728</v>
      </c>
      <c r="H8261" s="431" t="s">
        <v>14914</v>
      </c>
      <c r="I8261" s="430" t="s">
        <v>121</v>
      </c>
      <c r="K8261" s="432">
        <v>0</v>
      </c>
    </row>
    <row r="8262" spans="6:11">
      <c r="F8262" s="429" t="s">
        <v>14996</v>
      </c>
      <c r="G8262" s="430">
        <v>101727</v>
      </c>
      <c r="H8262" s="431" t="s">
        <v>3943</v>
      </c>
      <c r="I8262" s="430" t="s">
        <v>121</v>
      </c>
      <c r="K8262" s="432">
        <v>225.54</v>
      </c>
    </row>
    <row r="8263" spans="6:11">
      <c r="F8263" s="429" t="s">
        <v>14996</v>
      </c>
      <c r="G8263" s="430">
        <v>101748</v>
      </c>
      <c r="H8263" s="431" t="s">
        <v>3949</v>
      </c>
      <c r="I8263" s="430" t="s">
        <v>121</v>
      </c>
      <c r="K8263" s="432">
        <v>3.24</v>
      </c>
    </row>
    <row r="8264" spans="6:11">
      <c r="F8264" s="429" t="s">
        <v>14996</v>
      </c>
      <c r="G8264" s="430">
        <v>101742</v>
      </c>
      <c r="H8264" s="431" t="s">
        <v>4027</v>
      </c>
      <c r="I8264" s="430" t="s">
        <v>146</v>
      </c>
      <c r="K8264" s="432">
        <v>62.35</v>
      </c>
    </row>
    <row r="8265" spans="6:11">
      <c r="F8265" s="429" t="s">
        <v>14996</v>
      </c>
      <c r="G8265" s="430">
        <v>101740</v>
      </c>
      <c r="H8265" s="431" t="s">
        <v>3957</v>
      </c>
      <c r="I8265" s="430" t="s">
        <v>146</v>
      </c>
      <c r="K8265" s="432">
        <v>47.68</v>
      </c>
    </row>
    <row r="8266" spans="6:11">
      <c r="F8266" s="429" t="s">
        <v>14996</v>
      </c>
      <c r="G8266" s="430">
        <v>98685</v>
      </c>
      <c r="H8266" s="431" t="s">
        <v>3933</v>
      </c>
      <c r="I8266" s="430" t="s">
        <v>146</v>
      </c>
      <c r="K8266" s="432">
        <v>82.58</v>
      </c>
    </row>
    <row r="8267" spans="6:11">
      <c r="F8267" s="429" t="s">
        <v>14996</v>
      </c>
      <c r="G8267" s="430">
        <v>98686</v>
      </c>
      <c r="H8267" s="431" t="s">
        <v>3934</v>
      </c>
      <c r="I8267" s="430" t="s">
        <v>146</v>
      </c>
      <c r="K8267" s="432">
        <v>39.979999999999997</v>
      </c>
    </row>
    <row r="8268" spans="6:11">
      <c r="F8268" s="429" t="s">
        <v>14996</v>
      </c>
      <c r="G8268" s="430">
        <v>101739</v>
      </c>
      <c r="H8268" s="431" t="s">
        <v>3956</v>
      </c>
      <c r="I8268" s="430" t="s">
        <v>146</v>
      </c>
      <c r="K8268" s="432">
        <v>45.37</v>
      </c>
    </row>
    <row r="8269" spans="6:11">
      <c r="F8269" s="429" t="s">
        <v>14996</v>
      </c>
      <c r="G8269" s="430">
        <v>101738</v>
      </c>
      <c r="H8269" s="431" t="s">
        <v>3955</v>
      </c>
      <c r="I8269" s="430" t="s">
        <v>146</v>
      </c>
      <c r="K8269" s="432">
        <v>42.32</v>
      </c>
    </row>
    <row r="8270" spans="6:11">
      <c r="F8270" s="429" t="s">
        <v>14996</v>
      </c>
      <c r="G8270" s="430">
        <v>101741</v>
      </c>
      <c r="H8270" s="431" t="s">
        <v>3958</v>
      </c>
      <c r="I8270" s="430" t="s">
        <v>146</v>
      </c>
      <c r="K8270" s="432">
        <v>21.7</v>
      </c>
    </row>
    <row r="8271" spans="6:11">
      <c r="F8271" s="429" t="s">
        <v>14996</v>
      </c>
      <c r="G8271" s="430">
        <v>98697</v>
      </c>
      <c r="H8271" s="431" t="s">
        <v>3954</v>
      </c>
      <c r="I8271" s="430" t="s">
        <v>146</v>
      </c>
      <c r="K8271" s="432">
        <v>63.71</v>
      </c>
    </row>
    <row r="8272" spans="6:11">
      <c r="F8272" s="429" t="s">
        <v>14996</v>
      </c>
      <c r="G8272" s="430">
        <v>98688</v>
      </c>
      <c r="H8272" s="431" t="s">
        <v>3935</v>
      </c>
      <c r="I8272" s="430" t="s">
        <v>146</v>
      </c>
      <c r="K8272" s="432">
        <v>78.61</v>
      </c>
    </row>
    <row r="8273" spans="6:11">
      <c r="F8273" s="429" t="s">
        <v>14996</v>
      </c>
      <c r="G8273" s="430">
        <v>98687</v>
      </c>
      <c r="H8273" s="431" t="s">
        <v>14915</v>
      </c>
      <c r="I8273" s="430" t="s">
        <v>146</v>
      </c>
      <c r="K8273" s="432">
        <v>0</v>
      </c>
    </row>
    <row r="8274" spans="6:11">
      <c r="F8274" s="429" t="s">
        <v>14996</v>
      </c>
      <c r="G8274" s="430">
        <v>98689</v>
      </c>
      <c r="H8274" s="431" t="s">
        <v>3936</v>
      </c>
      <c r="I8274" s="430" t="s">
        <v>146</v>
      </c>
      <c r="K8274" s="432">
        <v>116.72</v>
      </c>
    </row>
    <row r="8275" spans="6:11">
      <c r="F8275" s="429" t="s">
        <v>14996</v>
      </c>
      <c r="G8275" s="430">
        <v>98695</v>
      </c>
      <c r="H8275" s="431" t="s">
        <v>3953</v>
      </c>
      <c r="I8275" s="430" t="s">
        <v>146</v>
      </c>
      <c r="K8275" s="432">
        <v>95.95</v>
      </c>
    </row>
    <row r="8276" spans="6:11">
      <c r="F8276" s="429" t="s">
        <v>14996</v>
      </c>
      <c r="G8276" s="430">
        <v>100606</v>
      </c>
      <c r="H8276" s="431" t="s">
        <v>14917</v>
      </c>
      <c r="I8276" s="430" t="s">
        <v>160</v>
      </c>
      <c r="K8276" s="432">
        <v>1586.81</v>
      </c>
    </row>
    <row r="8277" spans="6:11">
      <c r="F8277" s="429" t="s">
        <v>14996</v>
      </c>
      <c r="G8277" s="430">
        <v>100604</v>
      </c>
      <c r="H8277" s="431" t="s">
        <v>14918</v>
      </c>
      <c r="I8277" s="430" t="s">
        <v>160</v>
      </c>
      <c r="K8277" s="432">
        <v>762.1</v>
      </c>
    </row>
    <row r="8278" spans="6:11">
      <c r="F8278" s="429" t="s">
        <v>14996</v>
      </c>
      <c r="G8278" s="430">
        <v>100605</v>
      </c>
      <c r="H8278" s="431" t="s">
        <v>14919</v>
      </c>
      <c r="I8278" s="430" t="s">
        <v>160</v>
      </c>
      <c r="K8278" s="432">
        <v>1102.77</v>
      </c>
    </row>
    <row r="8279" spans="6:11">
      <c r="F8279" s="429" t="s">
        <v>14996</v>
      </c>
      <c r="G8279" s="430">
        <v>100580</v>
      </c>
      <c r="H8279" s="431" t="s">
        <v>14920</v>
      </c>
      <c r="I8279" s="430" t="s">
        <v>160</v>
      </c>
      <c r="K8279" s="432">
        <v>691.33</v>
      </c>
    </row>
    <row r="8280" spans="6:11">
      <c r="F8280" s="429" t="s">
        <v>14996</v>
      </c>
      <c r="G8280" s="430">
        <v>100579</v>
      </c>
      <c r="H8280" s="431" t="s">
        <v>14921</v>
      </c>
      <c r="I8280" s="430" t="s">
        <v>160</v>
      </c>
      <c r="K8280" s="432">
        <v>651.80999999999995</v>
      </c>
    </row>
    <row r="8281" spans="6:11">
      <c r="F8281" s="429" t="s">
        <v>14996</v>
      </c>
      <c r="G8281" s="430">
        <v>100609</v>
      </c>
      <c r="H8281" s="431" t="s">
        <v>14922</v>
      </c>
      <c r="I8281" s="430" t="s">
        <v>160</v>
      </c>
      <c r="K8281" s="432">
        <v>1616.82</v>
      </c>
    </row>
    <row r="8282" spans="6:11">
      <c r="F8282" s="429" t="s">
        <v>14996</v>
      </c>
      <c r="G8282" s="430">
        <v>100607</v>
      </c>
      <c r="H8282" s="431" t="s">
        <v>14923</v>
      </c>
      <c r="I8282" s="430" t="s">
        <v>160</v>
      </c>
      <c r="K8282" s="432">
        <v>783.18</v>
      </c>
    </row>
    <row r="8283" spans="6:11">
      <c r="F8283" s="429" t="s">
        <v>14996</v>
      </c>
      <c r="G8283" s="430">
        <v>100608</v>
      </c>
      <c r="H8283" s="431" t="s">
        <v>14924</v>
      </c>
      <c r="I8283" s="430" t="s">
        <v>160</v>
      </c>
      <c r="K8283" s="432">
        <v>1127.1600000000001</v>
      </c>
    </row>
    <row r="8284" spans="6:11">
      <c r="F8284" s="429" t="s">
        <v>14996</v>
      </c>
      <c r="G8284" s="430">
        <v>100582</v>
      </c>
      <c r="H8284" s="431" t="s">
        <v>14925</v>
      </c>
      <c r="I8284" s="430" t="s">
        <v>160</v>
      </c>
      <c r="K8284" s="432">
        <v>747.53</v>
      </c>
    </row>
    <row r="8285" spans="6:11">
      <c r="F8285" s="429" t="s">
        <v>14996</v>
      </c>
      <c r="G8285" s="430">
        <v>100581</v>
      </c>
      <c r="H8285" s="431" t="s">
        <v>14926</v>
      </c>
      <c r="I8285" s="430" t="s">
        <v>160</v>
      </c>
      <c r="K8285" s="432">
        <v>677.64</v>
      </c>
    </row>
    <row r="8286" spans="6:11">
      <c r="F8286" s="429" t="s">
        <v>14996</v>
      </c>
      <c r="G8286" s="430">
        <v>100613</v>
      </c>
      <c r="H8286" s="431" t="s">
        <v>14927</v>
      </c>
      <c r="I8286" s="430" t="s">
        <v>160</v>
      </c>
      <c r="K8286" s="432">
        <v>1646.69</v>
      </c>
    </row>
    <row r="8287" spans="6:11">
      <c r="F8287" s="429" t="s">
        <v>14996</v>
      </c>
      <c r="G8287" s="430">
        <v>100610</v>
      </c>
      <c r="H8287" s="431" t="s">
        <v>14928</v>
      </c>
      <c r="I8287" s="430" t="s">
        <v>160</v>
      </c>
      <c r="K8287" s="432">
        <v>803.93</v>
      </c>
    </row>
    <row r="8288" spans="6:11">
      <c r="F8288" s="429" t="s">
        <v>14996</v>
      </c>
      <c r="G8288" s="430">
        <v>100611</v>
      </c>
      <c r="H8288" s="431" t="s">
        <v>14929</v>
      </c>
      <c r="I8288" s="430" t="s">
        <v>160</v>
      </c>
      <c r="K8288" s="432">
        <v>958.29</v>
      </c>
    </row>
    <row r="8289" spans="6:11">
      <c r="F8289" s="429" t="s">
        <v>14996</v>
      </c>
      <c r="G8289" s="430">
        <v>100612</v>
      </c>
      <c r="H8289" s="431" t="s">
        <v>14930</v>
      </c>
      <c r="I8289" s="430" t="s">
        <v>160</v>
      </c>
      <c r="K8289" s="432">
        <v>1151.24</v>
      </c>
    </row>
    <row r="8290" spans="6:11">
      <c r="F8290" s="429" t="s">
        <v>14996</v>
      </c>
      <c r="G8290" s="430">
        <v>100584</v>
      </c>
      <c r="H8290" s="431" t="s">
        <v>14931</v>
      </c>
      <c r="I8290" s="430" t="s">
        <v>160</v>
      </c>
      <c r="K8290" s="432">
        <v>747.54</v>
      </c>
    </row>
    <row r="8291" spans="6:11">
      <c r="F8291" s="429" t="s">
        <v>14996</v>
      </c>
      <c r="G8291" s="430">
        <v>100583</v>
      </c>
      <c r="H8291" s="431" t="s">
        <v>14932</v>
      </c>
      <c r="I8291" s="430" t="s">
        <v>160</v>
      </c>
      <c r="K8291" s="432">
        <v>704.7</v>
      </c>
    </row>
    <row r="8292" spans="6:11">
      <c r="F8292" s="429" t="s">
        <v>14996</v>
      </c>
      <c r="G8292" s="430">
        <v>100616</v>
      </c>
      <c r="H8292" s="431" t="s">
        <v>14933</v>
      </c>
      <c r="I8292" s="430" t="s">
        <v>160</v>
      </c>
      <c r="K8292" s="432">
        <v>1708.7</v>
      </c>
    </row>
    <row r="8293" spans="6:11">
      <c r="F8293" s="429" t="s">
        <v>14996</v>
      </c>
      <c r="G8293" s="430">
        <v>100614</v>
      </c>
      <c r="H8293" s="431" t="s">
        <v>14934</v>
      </c>
      <c r="I8293" s="430" t="s">
        <v>160</v>
      </c>
      <c r="K8293" s="432">
        <v>1002.59</v>
      </c>
    </row>
    <row r="8294" spans="6:11">
      <c r="F8294" s="429" t="s">
        <v>14996</v>
      </c>
      <c r="G8294" s="430">
        <v>100615</v>
      </c>
      <c r="H8294" s="431" t="s">
        <v>14935</v>
      </c>
      <c r="I8294" s="430" t="s">
        <v>160</v>
      </c>
      <c r="K8294" s="432">
        <v>1199.21</v>
      </c>
    </row>
    <row r="8295" spans="6:11">
      <c r="F8295" s="429" t="s">
        <v>14996</v>
      </c>
      <c r="G8295" s="430">
        <v>100586</v>
      </c>
      <c r="H8295" s="431" t="s">
        <v>14936</v>
      </c>
      <c r="I8295" s="430" t="s">
        <v>160</v>
      </c>
      <c r="K8295" s="432">
        <v>826.36</v>
      </c>
    </row>
    <row r="8296" spans="6:11">
      <c r="F8296" s="429" t="s">
        <v>14996</v>
      </c>
      <c r="G8296" s="430">
        <v>100585</v>
      </c>
      <c r="H8296" s="431" t="s">
        <v>14937</v>
      </c>
      <c r="I8296" s="430" t="s">
        <v>160</v>
      </c>
      <c r="K8296" s="432">
        <v>757.74</v>
      </c>
    </row>
    <row r="8297" spans="6:11">
      <c r="F8297" s="429" t="s">
        <v>14996</v>
      </c>
      <c r="G8297" s="430">
        <v>100618</v>
      </c>
      <c r="H8297" s="431" t="s">
        <v>14938</v>
      </c>
      <c r="I8297" s="430" t="s">
        <v>160</v>
      </c>
      <c r="K8297" s="432">
        <v>1776.43</v>
      </c>
    </row>
    <row r="8298" spans="6:11">
      <c r="F8298" s="429" t="s">
        <v>14996</v>
      </c>
      <c r="G8298" s="430">
        <v>100617</v>
      </c>
      <c r="H8298" s="431" t="s">
        <v>14939</v>
      </c>
      <c r="I8298" s="430" t="s">
        <v>160</v>
      </c>
      <c r="K8298" s="432">
        <v>1247.06</v>
      </c>
    </row>
    <row r="8299" spans="6:11">
      <c r="F8299" s="429" t="s">
        <v>14996</v>
      </c>
      <c r="G8299" s="430">
        <v>100588</v>
      </c>
      <c r="H8299" s="431" t="s">
        <v>14940</v>
      </c>
      <c r="I8299" s="430" t="s">
        <v>160</v>
      </c>
      <c r="K8299" s="432">
        <v>865.42</v>
      </c>
    </row>
    <row r="8300" spans="6:11">
      <c r="F8300" s="429" t="s">
        <v>14996</v>
      </c>
      <c r="G8300" s="430">
        <v>100587</v>
      </c>
      <c r="H8300" s="431" t="s">
        <v>14941</v>
      </c>
      <c r="I8300" s="430" t="s">
        <v>160</v>
      </c>
      <c r="K8300" s="432">
        <v>812.23</v>
      </c>
    </row>
    <row r="8301" spans="6:11">
      <c r="F8301" s="429" t="s">
        <v>14996</v>
      </c>
      <c r="G8301" s="430">
        <v>100590</v>
      </c>
      <c r="H8301" s="431" t="s">
        <v>14942</v>
      </c>
      <c r="I8301" s="430" t="s">
        <v>160</v>
      </c>
      <c r="K8301" s="432">
        <v>927.13</v>
      </c>
    </row>
    <row r="8302" spans="6:11">
      <c r="F8302" s="429" t="s">
        <v>14996</v>
      </c>
      <c r="G8302" s="430">
        <v>100589</v>
      </c>
      <c r="H8302" s="431" t="s">
        <v>14943</v>
      </c>
      <c r="I8302" s="430" t="s">
        <v>160</v>
      </c>
      <c r="K8302" s="432">
        <v>874.55</v>
      </c>
    </row>
    <row r="8303" spans="6:11">
      <c r="F8303" s="429" t="s">
        <v>14996</v>
      </c>
      <c r="G8303" s="430">
        <v>100592</v>
      </c>
      <c r="H8303" s="431" t="s">
        <v>14944</v>
      </c>
      <c r="I8303" s="430" t="s">
        <v>160</v>
      </c>
      <c r="K8303" s="432">
        <v>924.33</v>
      </c>
    </row>
    <row r="8304" spans="6:11">
      <c r="F8304" s="429" t="s">
        <v>14996</v>
      </c>
      <c r="G8304" s="430">
        <v>100591</v>
      </c>
      <c r="H8304" s="431" t="s">
        <v>14945</v>
      </c>
      <c r="I8304" s="430" t="s">
        <v>160</v>
      </c>
      <c r="K8304" s="432">
        <v>867.61</v>
      </c>
    </row>
    <row r="8305" spans="6:11">
      <c r="F8305" s="429" t="s">
        <v>14996</v>
      </c>
      <c r="G8305" s="430">
        <v>100594</v>
      </c>
      <c r="H8305" s="431" t="s">
        <v>14946</v>
      </c>
      <c r="I8305" s="430" t="s">
        <v>160</v>
      </c>
      <c r="K8305" s="432">
        <v>1011.72</v>
      </c>
    </row>
    <row r="8306" spans="6:11">
      <c r="F8306" s="429" t="s">
        <v>14996</v>
      </c>
      <c r="G8306" s="430">
        <v>100593</v>
      </c>
      <c r="H8306" s="431" t="s">
        <v>14947</v>
      </c>
      <c r="I8306" s="430" t="s">
        <v>160</v>
      </c>
      <c r="K8306" s="432">
        <v>937.34</v>
      </c>
    </row>
    <row r="8307" spans="6:11">
      <c r="F8307" s="429" t="s">
        <v>14996</v>
      </c>
      <c r="G8307" s="430">
        <v>100596</v>
      </c>
      <c r="H8307" s="431" t="s">
        <v>14948</v>
      </c>
      <c r="I8307" s="430" t="s">
        <v>160</v>
      </c>
      <c r="K8307" s="432">
        <v>1208.5</v>
      </c>
    </row>
    <row r="8308" spans="6:11">
      <c r="F8308" s="429" t="s">
        <v>14996</v>
      </c>
      <c r="G8308" s="430">
        <v>100595</v>
      </c>
      <c r="H8308" s="431" t="s">
        <v>14949</v>
      </c>
      <c r="I8308" s="430" t="s">
        <v>160</v>
      </c>
      <c r="K8308" s="432">
        <v>1107.72</v>
      </c>
    </row>
    <row r="8309" spans="6:11">
      <c r="F8309" s="429" t="s">
        <v>14996</v>
      </c>
      <c r="G8309" s="430">
        <v>100598</v>
      </c>
      <c r="H8309" s="431" t="s">
        <v>14950</v>
      </c>
      <c r="I8309" s="430" t="s">
        <v>160</v>
      </c>
      <c r="K8309" s="432">
        <v>1338.85</v>
      </c>
    </row>
    <row r="8310" spans="6:11">
      <c r="F8310" s="429" t="s">
        <v>15081</v>
      </c>
      <c r="G8310" s="430">
        <v>100597</v>
      </c>
      <c r="H8310" s="431" t="s">
        <v>14951</v>
      </c>
      <c r="I8310" s="430" t="s">
        <v>160</v>
      </c>
      <c r="K8310" s="432">
        <v>1255.56</v>
      </c>
    </row>
    <row r="8311" spans="6:11">
      <c r="F8311" s="429" t="s">
        <v>15081</v>
      </c>
      <c r="G8311" s="430">
        <v>100603</v>
      </c>
      <c r="H8311" s="431" t="s">
        <v>14952</v>
      </c>
      <c r="I8311" s="430" t="s">
        <v>160</v>
      </c>
      <c r="K8311" s="432">
        <v>1529.5</v>
      </c>
    </row>
    <row r="8312" spans="6:11">
      <c r="F8312" s="429" t="s">
        <v>15081</v>
      </c>
      <c r="G8312" s="430">
        <v>100599</v>
      </c>
      <c r="H8312" s="431" t="s">
        <v>14953</v>
      </c>
      <c r="I8312" s="430" t="s">
        <v>160</v>
      </c>
      <c r="K8312" s="432">
        <v>632.82000000000005</v>
      </c>
    </row>
    <row r="8313" spans="6:11">
      <c r="F8313" s="429" t="s">
        <v>15081</v>
      </c>
      <c r="G8313" s="430">
        <v>100600</v>
      </c>
      <c r="H8313" s="431" t="s">
        <v>14954</v>
      </c>
      <c r="I8313" s="430" t="s">
        <v>160</v>
      </c>
      <c r="K8313" s="432">
        <v>719.25</v>
      </c>
    </row>
    <row r="8314" spans="6:11">
      <c r="F8314" s="429" t="s">
        <v>15081</v>
      </c>
      <c r="G8314" s="430">
        <v>100601</v>
      </c>
      <c r="H8314" s="431" t="s">
        <v>14955</v>
      </c>
      <c r="I8314" s="430" t="s">
        <v>160</v>
      </c>
      <c r="K8314" s="432">
        <v>867.72</v>
      </c>
    </row>
    <row r="8315" spans="6:11">
      <c r="F8315" s="429" t="s">
        <v>15081</v>
      </c>
      <c r="G8315" s="430">
        <v>100602</v>
      </c>
      <c r="H8315" s="431" t="s">
        <v>14956</v>
      </c>
      <c r="I8315" s="430" t="s">
        <v>160</v>
      </c>
      <c r="K8315" s="432">
        <v>1053.3</v>
      </c>
    </row>
    <row r="8316" spans="6:11">
      <c r="F8316" s="429" t="s">
        <v>15081</v>
      </c>
      <c r="G8316" s="430">
        <v>100578</v>
      </c>
      <c r="H8316" s="431" t="s">
        <v>14957</v>
      </c>
      <c r="I8316" s="430" t="s">
        <v>160</v>
      </c>
      <c r="K8316" s="432">
        <v>599.97</v>
      </c>
    </row>
    <row r="8317" spans="6:11">
      <c r="F8317" s="429" t="s">
        <v>15081</v>
      </c>
      <c r="G8317" s="430">
        <v>105975</v>
      </c>
      <c r="H8317" s="431" t="s">
        <v>14958</v>
      </c>
      <c r="I8317" s="430" t="s">
        <v>146</v>
      </c>
      <c r="K8317" s="432">
        <v>0</v>
      </c>
    </row>
    <row r="8318" spans="6:11">
      <c r="F8318" s="429" t="s">
        <v>15081</v>
      </c>
      <c r="G8318" s="430">
        <v>105976</v>
      </c>
      <c r="H8318" s="431" t="s">
        <v>14959</v>
      </c>
      <c r="I8318" s="430" t="s">
        <v>146</v>
      </c>
      <c r="K8318" s="432">
        <v>0</v>
      </c>
    </row>
    <row r="8319" spans="6:11">
      <c r="F8319" s="429" t="s">
        <v>15081</v>
      </c>
      <c r="G8319" s="430">
        <v>105977</v>
      </c>
      <c r="H8319" s="431" t="s">
        <v>14960</v>
      </c>
      <c r="I8319" s="430" t="s">
        <v>146</v>
      </c>
      <c r="K8319" s="432">
        <v>0</v>
      </c>
    </row>
    <row r="8320" spans="6:11">
      <c r="F8320" s="429" t="s">
        <v>15081</v>
      </c>
      <c r="G8320" s="430">
        <v>105978</v>
      </c>
      <c r="H8320" s="431" t="s">
        <v>14961</v>
      </c>
      <c r="I8320" s="430" t="s">
        <v>146</v>
      </c>
      <c r="K8320" s="432">
        <v>0</v>
      </c>
    </row>
    <row r="8321" spans="6:11">
      <c r="F8321" s="429" t="s">
        <v>15081</v>
      </c>
      <c r="G8321" s="430">
        <v>105970</v>
      </c>
      <c r="H8321" s="431" t="s">
        <v>14962</v>
      </c>
      <c r="I8321" s="430" t="s">
        <v>160</v>
      </c>
      <c r="K8321" s="432">
        <v>0</v>
      </c>
    </row>
    <row r="8322" spans="6:11">
      <c r="F8322" s="429" t="s">
        <v>15081</v>
      </c>
      <c r="G8322" s="430">
        <v>105972</v>
      </c>
      <c r="H8322" s="431" t="s">
        <v>14963</v>
      </c>
      <c r="I8322" s="430" t="s">
        <v>160</v>
      </c>
      <c r="K8322" s="432">
        <v>0</v>
      </c>
    </row>
    <row r="8323" spans="6:11">
      <c r="F8323" s="429" t="s">
        <v>15081</v>
      </c>
      <c r="G8323" s="430">
        <v>105973</v>
      </c>
      <c r="H8323" s="431" t="s">
        <v>14964</v>
      </c>
      <c r="I8323" s="430" t="s">
        <v>160</v>
      </c>
      <c r="K8323" s="432">
        <v>0</v>
      </c>
    </row>
    <row r="8324" spans="6:11">
      <c r="F8324" s="429" t="s">
        <v>15081</v>
      </c>
      <c r="G8324" s="430">
        <v>105974</v>
      </c>
      <c r="H8324" s="431" t="s">
        <v>14965</v>
      </c>
      <c r="I8324" s="430" t="s">
        <v>160</v>
      </c>
      <c r="K8324" s="432">
        <v>0</v>
      </c>
    </row>
    <row r="8325" spans="6:11">
      <c r="F8325" s="429" t="s">
        <v>15081</v>
      </c>
      <c r="G8325" s="430">
        <v>105971</v>
      </c>
      <c r="H8325" s="431" t="s">
        <v>14966</v>
      </c>
      <c r="I8325" s="430" t="s">
        <v>160</v>
      </c>
      <c r="K8325" s="432">
        <v>0</v>
      </c>
    </row>
    <row r="8326" spans="6:11">
      <c r="F8326" s="429" t="s">
        <v>15081</v>
      </c>
      <c r="G8326" s="430">
        <v>105967</v>
      </c>
      <c r="H8326" s="431" t="s">
        <v>14967</v>
      </c>
      <c r="I8326" s="430" t="s">
        <v>160</v>
      </c>
      <c r="K8326" s="432">
        <v>0</v>
      </c>
    </row>
    <row r="8327" spans="6:11">
      <c r="F8327" s="429" t="s">
        <v>15081</v>
      </c>
      <c r="G8327" s="430">
        <v>105968</v>
      </c>
      <c r="H8327" s="431" t="s">
        <v>14968</v>
      </c>
      <c r="I8327" s="430" t="s">
        <v>160</v>
      </c>
      <c r="K8327" s="432">
        <v>0</v>
      </c>
    </row>
    <row r="8328" spans="6:11">
      <c r="F8328" s="429" t="s">
        <v>15081</v>
      </c>
      <c r="G8328" s="430">
        <v>105969</v>
      </c>
      <c r="H8328" s="431" t="s">
        <v>14969</v>
      </c>
      <c r="I8328" s="430" t="s">
        <v>160</v>
      </c>
      <c r="K8328" s="432">
        <v>0</v>
      </c>
    </row>
    <row r="8329" spans="6:11">
      <c r="F8329" s="429" t="s">
        <v>15081</v>
      </c>
      <c r="G8329" s="430">
        <v>100623</v>
      </c>
      <c r="H8329" s="431" t="s">
        <v>14970</v>
      </c>
      <c r="I8329" s="430" t="s">
        <v>160</v>
      </c>
      <c r="K8329" s="432">
        <v>2269.62</v>
      </c>
    </row>
    <row r="8330" spans="6:11">
      <c r="F8330" s="429" t="s">
        <v>15081</v>
      </c>
      <c r="G8330" s="430">
        <v>105964</v>
      </c>
      <c r="H8330" s="431" t="s">
        <v>14971</v>
      </c>
      <c r="I8330" s="430" t="s">
        <v>160</v>
      </c>
      <c r="K8330" s="437">
        <v>720.15</v>
      </c>
    </row>
    <row r="8331" spans="6:11">
      <c r="F8331" s="429" t="s">
        <v>15081</v>
      </c>
      <c r="G8331" s="430">
        <v>105965</v>
      </c>
      <c r="H8331" s="431" t="s">
        <v>14972</v>
      </c>
      <c r="I8331" s="430" t="s">
        <v>160</v>
      </c>
      <c r="K8331" s="432">
        <v>0</v>
      </c>
    </row>
    <row r="8332" spans="6:11">
      <c r="F8332" s="429" t="s">
        <v>15081</v>
      </c>
      <c r="G8332" s="430">
        <v>105966</v>
      </c>
      <c r="H8332" s="431" t="s">
        <v>14973</v>
      </c>
      <c r="I8332" s="430" t="s">
        <v>160</v>
      </c>
      <c r="K8332" s="432">
        <v>0</v>
      </c>
    </row>
    <row r="8333" spans="6:11">
      <c r="F8333" s="429" t="s">
        <v>15081</v>
      </c>
      <c r="G8333" s="430">
        <v>100621</v>
      </c>
      <c r="H8333" s="431" t="s">
        <v>14974</v>
      </c>
      <c r="I8333" s="430" t="s">
        <v>160</v>
      </c>
      <c r="K8333" s="432">
        <v>2775.08</v>
      </c>
    </row>
    <row r="8334" spans="6:11">
      <c r="F8334" s="429" t="s">
        <v>15081</v>
      </c>
      <c r="G8334" s="430">
        <v>105960</v>
      </c>
      <c r="H8334" s="431" t="s">
        <v>14975</v>
      </c>
      <c r="I8334" s="430" t="s">
        <v>160</v>
      </c>
      <c r="K8334" s="432">
        <v>0</v>
      </c>
    </row>
    <row r="8335" spans="6:11">
      <c r="F8335" s="429" t="s">
        <v>15081</v>
      </c>
      <c r="G8335" s="430">
        <v>105961</v>
      </c>
      <c r="H8335" s="431" t="s">
        <v>14976</v>
      </c>
      <c r="I8335" s="430" t="s">
        <v>160</v>
      </c>
      <c r="K8335" s="432">
        <v>0</v>
      </c>
    </row>
    <row r="8336" spans="6:11">
      <c r="F8336" s="429" t="s">
        <v>15081</v>
      </c>
      <c r="G8336" s="430">
        <v>105962</v>
      </c>
      <c r="H8336" s="431" t="s">
        <v>14977</v>
      </c>
      <c r="I8336" s="430" t="s">
        <v>160</v>
      </c>
      <c r="K8336" s="432">
        <v>0</v>
      </c>
    </row>
    <row r="8337" spans="6:11">
      <c r="F8337" s="429" t="s">
        <v>15081</v>
      </c>
      <c r="G8337" s="430">
        <v>105963</v>
      </c>
      <c r="H8337" s="431" t="s">
        <v>14978</v>
      </c>
      <c r="I8337" s="430" t="s">
        <v>160</v>
      </c>
      <c r="K8337" s="432">
        <v>0</v>
      </c>
    </row>
    <row r="8338" spans="6:11">
      <c r="F8338" s="429" t="s">
        <v>15081</v>
      </c>
      <c r="G8338" s="430">
        <v>100622</v>
      </c>
      <c r="H8338" s="431" t="s">
        <v>14979</v>
      </c>
      <c r="I8338" s="430" t="s">
        <v>160</v>
      </c>
      <c r="K8338" s="432">
        <v>2209.7399999999998</v>
      </c>
    </row>
    <row r="8339" spans="6:11">
      <c r="F8339" s="429" t="s">
        <v>15082</v>
      </c>
      <c r="G8339" s="430">
        <v>105956</v>
      </c>
      <c r="H8339" s="431" t="s">
        <v>14980</v>
      </c>
      <c r="I8339" s="430" t="s">
        <v>160</v>
      </c>
      <c r="K8339" s="432">
        <v>0</v>
      </c>
    </row>
    <row r="8340" spans="6:11">
      <c r="F8340" s="429" t="s">
        <v>15082</v>
      </c>
      <c r="G8340" s="430">
        <v>105957</v>
      </c>
      <c r="H8340" s="431" t="s">
        <v>14981</v>
      </c>
      <c r="I8340" s="430" t="s">
        <v>160</v>
      </c>
      <c r="K8340" s="432">
        <v>0</v>
      </c>
    </row>
    <row r="8341" spans="6:11">
      <c r="F8341" s="429" t="s">
        <v>15082</v>
      </c>
      <c r="G8341" s="430">
        <v>105958</v>
      </c>
      <c r="H8341" s="431" t="s">
        <v>14982</v>
      </c>
      <c r="I8341" s="430" t="s">
        <v>160</v>
      </c>
      <c r="K8341" s="432">
        <v>1915.6</v>
      </c>
    </row>
    <row r="8342" spans="6:11">
      <c r="F8342" s="429" t="s">
        <v>15082</v>
      </c>
      <c r="G8342" s="430">
        <v>105959</v>
      </c>
      <c r="H8342" s="431" t="s">
        <v>14983</v>
      </c>
      <c r="I8342" s="430" t="s">
        <v>160</v>
      </c>
      <c r="K8342" s="432">
        <v>0</v>
      </c>
    </row>
    <row r="8343" spans="6:11">
      <c r="F8343" s="429" t="s">
        <v>15082</v>
      </c>
      <c r="G8343" s="430">
        <v>100620</v>
      </c>
      <c r="H8343" s="431" t="s">
        <v>14984</v>
      </c>
      <c r="I8343" s="430" t="s">
        <v>160</v>
      </c>
      <c r="K8343" s="432">
        <v>2483.16</v>
      </c>
    </row>
    <row r="8344" spans="6:11">
      <c r="F8344" s="429" t="s">
        <v>15082</v>
      </c>
      <c r="G8344" s="430">
        <v>105951</v>
      </c>
      <c r="H8344" s="431" t="s">
        <v>14985</v>
      </c>
      <c r="I8344" s="430" t="s">
        <v>160</v>
      </c>
      <c r="K8344" s="432">
        <v>0</v>
      </c>
    </row>
    <row r="8345" spans="6:11">
      <c r="F8345" s="429" t="s">
        <v>15082</v>
      </c>
      <c r="G8345" s="430">
        <v>105952</v>
      </c>
      <c r="H8345" s="431" t="s">
        <v>14986</v>
      </c>
      <c r="I8345" s="430" t="s">
        <v>160</v>
      </c>
      <c r="K8345" s="432">
        <v>0</v>
      </c>
    </row>
    <row r="8346" spans="6:11">
      <c r="F8346" s="429" t="s">
        <v>15082</v>
      </c>
      <c r="G8346" s="430">
        <v>105953</v>
      </c>
      <c r="H8346" s="431" t="s">
        <v>14987</v>
      </c>
      <c r="I8346" s="430" t="s">
        <v>160</v>
      </c>
      <c r="K8346" s="432">
        <v>1719.37</v>
      </c>
    </row>
    <row r="8347" spans="6:11">
      <c r="F8347" s="429" t="s">
        <v>15082</v>
      </c>
      <c r="G8347" s="430">
        <v>105954</v>
      </c>
      <c r="H8347" s="431" t="s">
        <v>14988</v>
      </c>
      <c r="I8347" s="430" t="s">
        <v>160</v>
      </c>
      <c r="K8347" s="432">
        <v>0</v>
      </c>
    </row>
    <row r="8348" spans="6:11">
      <c r="F8348" s="429" t="s">
        <v>15082</v>
      </c>
      <c r="G8348" s="430">
        <v>105955</v>
      </c>
      <c r="H8348" s="431" t="s">
        <v>14989</v>
      </c>
      <c r="I8348" s="430" t="s">
        <v>160</v>
      </c>
      <c r="K8348" s="432">
        <v>2288.4499999999998</v>
      </c>
    </row>
    <row r="8349" spans="6:11">
      <c r="F8349" s="429" t="s">
        <v>15082</v>
      </c>
      <c r="G8349" s="430">
        <v>105946</v>
      </c>
      <c r="H8349" s="431" t="s">
        <v>14990</v>
      </c>
      <c r="I8349" s="430" t="s">
        <v>160</v>
      </c>
      <c r="K8349" s="432">
        <v>0</v>
      </c>
    </row>
    <row r="8350" spans="6:11">
      <c r="F8350" s="429" t="s">
        <v>15082</v>
      </c>
      <c r="G8350" s="430">
        <v>105947</v>
      </c>
      <c r="H8350" s="431" t="s">
        <v>14991</v>
      </c>
      <c r="I8350" s="430" t="s">
        <v>160</v>
      </c>
      <c r="K8350" s="432">
        <v>0</v>
      </c>
    </row>
    <row r="8351" spans="6:11">
      <c r="F8351" s="429" t="s">
        <v>15095</v>
      </c>
      <c r="G8351" s="430">
        <v>105948</v>
      </c>
      <c r="H8351" s="431" t="s">
        <v>14992</v>
      </c>
      <c r="I8351" s="430" t="s">
        <v>160</v>
      </c>
      <c r="K8351" s="432">
        <v>0</v>
      </c>
    </row>
    <row r="8352" spans="6:11">
      <c r="F8352" s="429" t="s">
        <v>15095</v>
      </c>
      <c r="G8352" s="430">
        <v>105949</v>
      </c>
      <c r="H8352" s="431" t="s">
        <v>14993</v>
      </c>
      <c r="I8352" s="430" t="s">
        <v>160</v>
      </c>
      <c r="K8352" s="432">
        <v>0</v>
      </c>
    </row>
    <row r="8353" spans="6:11">
      <c r="F8353" s="429" t="s">
        <v>15095</v>
      </c>
      <c r="G8353" s="430">
        <v>105950</v>
      </c>
      <c r="H8353" s="431" t="s">
        <v>14994</v>
      </c>
      <c r="I8353" s="430" t="s">
        <v>160</v>
      </c>
      <c r="K8353" s="432">
        <v>0</v>
      </c>
    </row>
    <row r="8354" spans="6:11">
      <c r="F8354" s="429" t="s">
        <v>15095</v>
      </c>
      <c r="G8354" s="430">
        <v>100619</v>
      </c>
      <c r="H8354" s="431" t="s">
        <v>14995</v>
      </c>
      <c r="I8354" s="430" t="s">
        <v>160</v>
      </c>
      <c r="K8354" s="432">
        <v>542.30999999999995</v>
      </c>
    </row>
    <row r="8355" spans="6:11">
      <c r="F8355" s="429" t="s">
        <v>15095</v>
      </c>
      <c r="G8355" s="430">
        <v>99283</v>
      </c>
      <c r="H8355" s="431" t="s">
        <v>1276</v>
      </c>
      <c r="I8355" s="430" t="s">
        <v>146</v>
      </c>
      <c r="K8355" s="432">
        <v>1091.3800000000001</v>
      </c>
    </row>
    <row r="8356" spans="6:11">
      <c r="F8356" s="429" t="s">
        <v>15095</v>
      </c>
      <c r="G8356" s="430">
        <v>99293</v>
      </c>
      <c r="H8356" s="431" t="s">
        <v>1280</v>
      </c>
      <c r="I8356" s="430" t="s">
        <v>146</v>
      </c>
      <c r="K8356" s="432">
        <v>1318.16</v>
      </c>
    </row>
    <row r="8357" spans="6:11">
      <c r="F8357" s="429" t="s">
        <v>15095</v>
      </c>
      <c r="G8357" s="430">
        <v>99243</v>
      </c>
      <c r="H8357" s="431" t="s">
        <v>1262</v>
      </c>
      <c r="I8357" s="430" t="s">
        <v>146</v>
      </c>
      <c r="K8357" s="432">
        <v>1544.9</v>
      </c>
    </row>
    <row r="8358" spans="6:11">
      <c r="F8358" s="429" t="s">
        <v>15095</v>
      </c>
      <c r="G8358" s="430">
        <v>99249</v>
      </c>
      <c r="H8358" s="431" t="s">
        <v>1265</v>
      </c>
      <c r="I8358" s="430" t="s">
        <v>146</v>
      </c>
      <c r="K8358" s="432">
        <v>1885.08</v>
      </c>
    </row>
    <row r="8359" spans="6:11">
      <c r="F8359" s="429" t="s">
        <v>15095</v>
      </c>
      <c r="G8359" s="430">
        <v>99278</v>
      </c>
      <c r="H8359" s="431" t="s">
        <v>1273</v>
      </c>
      <c r="I8359" s="430" t="s">
        <v>146</v>
      </c>
      <c r="K8359" s="432">
        <v>443.47</v>
      </c>
    </row>
    <row r="8360" spans="6:11">
      <c r="F8360" s="429" t="s">
        <v>15095</v>
      </c>
      <c r="G8360" s="430">
        <v>99288</v>
      </c>
      <c r="H8360" s="431" t="s">
        <v>1277</v>
      </c>
      <c r="I8360" s="430" t="s">
        <v>146</v>
      </c>
      <c r="K8360" s="432">
        <v>587.35</v>
      </c>
    </row>
    <row r="8361" spans="6:11">
      <c r="F8361" s="429" t="s">
        <v>15095</v>
      </c>
      <c r="G8361" s="430">
        <v>99240</v>
      </c>
      <c r="H8361" s="431" t="s">
        <v>1260</v>
      </c>
      <c r="I8361" s="430" t="s">
        <v>146</v>
      </c>
      <c r="K8361" s="432">
        <v>784.46</v>
      </c>
    </row>
    <row r="8362" spans="6:11">
      <c r="F8362" s="429" t="s">
        <v>15095</v>
      </c>
      <c r="G8362" s="430">
        <v>99246</v>
      </c>
      <c r="H8362" s="431" t="s">
        <v>1263</v>
      </c>
      <c r="I8362" s="430" t="s">
        <v>146</v>
      </c>
      <c r="K8362" s="432">
        <v>1077.03</v>
      </c>
    </row>
    <row r="8363" spans="6:11">
      <c r="F8363" s="429" t="s">
        <v>15095</v>
      </c>
      <c r="G8363" s="430">
        <v>97981</v>
      </c>
      <c r="H8363" s="431" t="s">
        <v>1225</v>
      </c>
      <c r="I8363" s="430" t="s">
        <v>146</v>
      </c>
      <c r="K8363" s="432">
        <v>1180.77</v>
      </c>
    </row>
    <row r="8364" spans="6:11">
      <c r="F8364" s="429" t="s">
        <v>15095</v>
      </c>
      <c r="G8364" s="430">
        <v>97985</v>
      </c>
      <c r="H8364" s="431" t="s">
        <v>14997</v>
      </c>
      <c r="I8364" s="430" t="s">
        <v>146</v>
      </c>
      <c r="K8364" s="432">
        <v>1419.24</v>
      </c>
    </row>
    <row r="8365" spans="6:11">
      <c r="F8365" s="429" t="s">
        <v>15095</v>
      </c>
      <c r="G8365" s="430">
        <v>97989</v>
      </c>
      <c r="H8365" s="431" t="s">
        <v>1228</v>
      </c>
      <c r="I8365" s="430" t="s">
        <v>146</v>
      </c>
      <c r="K8365" s="432">
        <v>1657.67</v>
      </c>
    </row>
    <row r="8366" spans="6:11">
      <c r="F8366" s="429" t="s">
        <v>15095</v>
      </c>
      <c r="G8366" s="430">
        <v>97993</v>
      </c>
      <c r="H8366" s="431" t="s">
        <v>14998</v>
      </c>
      <c r="I8366" s="430" t="s">
        <v>146</v>
      </c>
      <c r="K8366" s="432">
        <v>2015.4</v>
      </c>
    </row>
    <row r="8367" spans="6:11">
      <c r="F8367" s="429" t="s">
        <v>15095</v>
      </c>
      <c r="G8367" s="430">
        <v>98409</v>
      </c>
      <c r="H8367" s="431" t="s">
        <v>1259</v>
      </c>
      <c r="I8367" s="430" t="s">
        <v>146</v>
      </c>
      <c r="K8367" s="432">
        <v>446</v>
      </c>
    </row>
    <row r="8368" spans="6:11">
      <c r="F8368" s="429" t="s">
        <v>15095</v>
      </c>
      <c r="G8368" s="430">
        <v>97983</v>
      </c>
      <c r="H8368" s="431" t="s">
        <v>1226</v>
      </c>
      <c r="I8368" s="430" t="s">
        <v>146</v>
      </c>
      <c r="K8368" s="432">
        <v>590.67999999999995</v>
      </c>
    </row>
    <row r="8369" spans="6:11">
      <c r="F8369" s="429" t="s">
        <v>15113</v>
      </c>
      <c r="G8369" s="430">
        <v>97987</v>
      </c>
      <c r="H8369" s="431" t="s">
        <v>1227</v>
      </c>
      <c r="I8369" s="430" t="s">
        <v>146</v>
      </c>
      <c r="K8369" s="432">
        <v>788.63</v>
      </c>
    </row>
    <row r="8370" spans="6:11">
      <c r="F8370" s="429" t="s">
        <v>15113</v>
      </c>
      <c r="G8370" s="430">
        <v>97991</v>
      </c>
      <c r="H8370" s="431" t="s">
        <v>14999</v>
      </c>
      <c r="I8370" s="430" t="s">
        <v>146</v>
      </c>
      <c r="K8370" s="432">
        <v>1082.72</v>
      </c>
    </row>
    <row r="8371" spans="6:11">
      <c r="F8371" s="429" t="s">
        <v>15113</v>
      </c>
      <c r="G8371" s="430">
        <v>99241</v>
      </c>
      <c r="H8371" s="431" t="s">
        <v>1261</v>
      </c>
      <c r="I8371" s="430" t="s">
        <v>146</v>
      </c>
      <c r="K8371" s="432">
        <v>1833.15</v>
      </c>
    </row>
    <row r="8372" spans="6:11">
      <c r="F8372" s="429" t="s">
        <v>15113</v>
      </c>
      <c r="G8372" s="430">
        <v>99247</v>
      </c>
      <c r="H8372" s="431" t="s">
        <v>1264</v>
      </c>
      <c r="I8372" s="430" t="s">
        <v>146</v>
      </c>
      <c r="K8372" s="432">
        <v>2090.89</v>
      </c>
    </row>
    <row r="8373" spans="6:11">
      <c r="F8373" s="429" t="s">
        <v>15113</v>
      </c>
      <c r="G8373" s="430">
        <v>99263</v>
      </c>
      <c r="H8373" s="431" t="s">
        <v>1268</v>
      </c>
      <c r="I8373" s="430" t="s">
        <v>146</v>
      </c>
      <c r="K8373" s="432">
        <v>2348.7399999999998</v>
      </c>
    </row>
    <row r="8374" spans="6:11">
      <c r="F8374" s="429" t="s">
        <v>15113</v>
      </c>
      <c r="G8374" s="430">
        <v>99276</v>
      </c>
      <c r="H8374" s="431" t="s">
        <v>1271</v>
      </c>
      <c r="I8374" s="430" t="s">
        <v>146</v>
      </c>
      <c r="K8374" s="432">
        <v>2606.56</v>
      </c>
    </row>
    <row r="8375" spans="6:11">
      <c r="F8375" s="429" t="s">
        <v>15113</v>
      </c>
      <c r="G8375" s="430">
        <v>99291</v>
      </c>
      <c r="H8375" s="431" t="s">
        <v>1279</v>
      </c>
      <c r="I8375" s="430" t="s">
        <v>146</v>
      </c>
      <c r="K8375" s="432">
        <v>2864.33</v>
      </c>
    </row>
    <row r="8376" spans="6:11">
      <c r="F8376" s="429" t="s">
        <v>15113</v>
      </c>
      <c r="G8376" s="430">
        <v>99297</v>
      </c>
      <c r="H8376" s="431" t="s">
        <v>1282</v>
      </c>
      <c r="I8376" s="430" t="s">
        <v>146</v>
      </c>
      <c r="K8376" s="432">
        <v>3142.52</v>
      </c>
    </row>
    <row r="8377" spans="6:11">
      <c r="F8377" s="429" t="s">
        <v>15113</v>
      </c>
      <c r="G8377" s="430">
        <v>99254</v>
      </c>
      <c r="H8377" s="431" t="s">
        <v>1266</v>
      </c>
      <c r="I8377" s="430" t="s">
        <v>146</v>
      </c>
      <c r="K8377" s="432">
        <v>1317.55</v>
      </c>
    </row>
    <row r="8378" spans="6:11">
      <c r="F8378" s="429" t="s">
        <v>15113</v>
      </c>
      <c r="G8378" s="430">
        <v>99261</v>
      </c>
      <c r="H8378" s="431" t="s">
        <v>1267</v>
      </c>
      <c r="I8378" s="430" t="s">
        <v>146</v>
      </c>
      <c r="K8378" s="432">
        <v>1575.29</v>
      </c>
    </row>
    <row r="8379" spans="6:11">
      <c r="F8379" s="429" t="s">
        <v>15113</v>
      </c>
      <c r="G8379" s="430">
        <v>99266</v>
      </c>
      <c r="H8379" s="431" t="s">
        <v>1269</v>
      </c>
      <c r="I8379" s="430" t="s">
        <v>146</v>
      </c>
      <c r="K8379" s="432">
        <v>1833.15</v>
      </c>
    </row>
    <row r="8380" spans="6:11">
      <c r="F8380" s="429" t="s">
        <v>15113</v>
      </c>
      <c r="G8380" s="430">
        <v>99269</v>
      </c>
      <c r="H8380" s="431" t="s">
        <v>1270</v>
      </c>
      <c r="I8380" s="430" t="s">
        <v>146</v>
      </c>
      <c r="K8380" s="432">
        <v>2090.89</v>
      </c>
    </row>
    <row r="8381" spans="6:11">
      <c r="F8381" s="429" t="s">
        <v>15113</v>
      </c>
      <c r="G8381" s="430">
        <v>99277</v>
      </c>
      <c r="H8381" s="431" t="s">
        <v>1272</v>
      </c>
      <c r="I8381" s="430" t="s">
        <v>146</v>
      </c>
      <c r="K8381" s="432">
        <v>2348.7399999999998</v>
      </c>
    </row>
    <row r="8382" spans="6:11">
      <c r="F8382" s="429" t="s">
        <v>15113</v>
      </c>
      <c r="G8382" s="430">
        <v>99281</v>
      </c>
      <c r="H8382" s="431" t="s">
        <v>1274</v>
      </c>
      <c r="I8382" s="430" t="s">
        <v>146</v>
      </c>
      <c r="K8382" s="432">
        <v>2606.56</v>
      </c>
    </row>
    <row r="8383" spans="6:11">
      <c r="F8383" s="429" t="s">
        <v>15113</v>
      </c>
      <c r="G8383" s="430">
        <v>99289</v>
      </c>
      <c r="H8383" s="431" t="s">
        <v>1278</v>
      </c>
      <c r="I8383" s="430" t="s">
        <v>146</v>
      </c>
      <c r="K8383" s="432">
        <v>2864.33</v>
      </c>
    </row>
    <row r="8384" spans="6:11">
      <c r="F8384" s="429" t="s">
        <v>15113</v>
      </c>
      <c r="G8384" s="430">
        <v>99282</v>
      </c>
      <c r="H8384" s="431" t="s">
        <v>1275</v>
      </c>
      <c r="I8384" s="430" t="s">
        <v>146</v>
      </c>
      <c r="K8384" s="432">
        <v>2889</v>
      </c>
    </row>
    <row r="8385" spans="6:11">
      <c r="F8385" s="429" t="s">
        <v>15113</v>
      </c>
      <c r="G8385" s="430">
        <v>99296</v>
      </c>
      <c r="H8385" s="431" t="s">
        <v>1281</v>
      </c>
      <c r="I8385" s="430" t="s">
        <v>146</v>
      </c>
      <c r="K8385" s="432">
        <v>3146.78</v>
      </c>
    </row>
    <row r="8386" spans="6:11">
      <c r="F8386" s="429" t="s">
        <v>15113</v>
      </c>
      <c r="G8386" s="430">
        <v>99299</v>
      </c>
      <c r="H8386" s="431" t="s">
        <v>1283</v>
      </c>
      <c r="I8386" s="430" t="s">
        <v>146</v>
      </c>
      <c r="K8386" s="432">
        <v>3404.52</v>
      </c>
    </row>
    <row r="8387" spans="6:11">
      <c r="F8387" s="429" t="s">
        <v>15113</v>
      </c>
      <c r="G8387" s="430">
        <v>99302</v>
      </c>
      <c r="H8387" s="431" t="s">
        <v>1284</v>
      </c>
      <c r="I8387" s="430" t="s">
        <v>146</v>
      </c>
      <c r="K8387" s="432">
        <v>3666.53</v>
      </c>
    </row>
    <row r="8388" spans="6:11">
      <c r="F8388" s="429" t="s">
        <v>15113</v>
      </c>
      <c r="G8388" s="430">
        <v>99307</v>
      </c>
      <c r="H8388" s="431" t="s">
        <v>1287</v>
      </c>
      <c r="I8388" s="430" t="s">
        <v>146</v>
      </c>
      <c r="K8388" s="432">
        <v>2369.16</v>
      </c>
    </row>
    <row r="8389" spans="6:11">
      <c r="F8389" s="429" t="s">
        <v>15113</v>
      </c>
      <c r="G8389" s="430">
        <v>99317</v>
      </c>
      <c r="H8389" s="431" t="s">
        <v>1291</v>
      </c>
      <c r="I8389" s="430" t="s">
        <v>146</v>
      </c>
      <c r="K8389" s="432">
        <v>2626.93</v>
      </c>
    </row>
    <row r="8390" spans="6:11">
      <c r="F8390" s="429" t="s">
        <v>15113</v>
      </c>
      <c r="G8390" s="430">
        <v>99321</v>
      </c>
      <c r="H8390" s="431" t="s">
        <v>1294</v>
      </c>
      <c r="I8390" s="430" t="s">
        <v>146</v>
      </c>
      <c r="K8390" s="432">
        <v>2884.75</v>
      </c>
    </row>
    <row r="8391" spans="6:11">
      <c r="F8391" s="429" t="s">
        <v>15113</v>
      </c>
      <c r="G8391" s="430">
        <v>99323</v>
      </c>
      <c r="H8391" s="431" t="s">
        <v>1295</v>
      </c>
      <c r="I8391" s="430" t="s">
        <v>146</v>
      </c>
      <c r="K8391" s="432">
        <v>3142.52</v>
      </c>
    </row>
    <row r="8392" spans="6:11">
      <c r="F8392" s="429" t="s">
        <v>15113</v>
      </c>
      <c r="G8392" s="430">
        <v>99325</v>
      </c>
      <c r="H8392" s="431" t="s">
        <v>1296</v>
      </c>
      <c r="I8392" s="430" t="s">
        <v>146</v>
      </c>
      <c r="K8392" s="432">
        <v>3404.52</v>
      </c>
    </row>
    <row r="8393" spans="6:11">
      <c r="F8393" s="429" t="s">
        <v>15113</v>
      </c>
      <c r="G8393" s="430">
        <v>99311</v>
      </c>
      <c r="H8393" s="431" t="s">
        <v>1289</v>
      </c>
      <c r="I8393" s="430" t="s">
        <v>146</v>
      </c>
      <c r="K8393" s="432">
        <v>3928.63</v>
      </c>
    </row>
    <row r="8394" spans="6:11">
      <c r="F8394" s="429" t="s">
        <v>15113</v>
      </c>
      <c r="G8394" s="430">
        <v>99314</v>
      </c>
      <c r="H8394" s="431" t="s">
        <v>1290</v>
      </c>
      <c r="I8394" s="430" t="s">
        <v>146</v>
      </c>
      <c r="K8394" s="432">
        <v>4190.6499999999996</v>
      </c>
    </row>
    <row r="8395" spans="6:11">
      <c r="F8395" s="429" t="s">
        <v>15113</v>
      </c>
      <c r="G8395" s="430">
        <v>99304</v>
      </c>
      <c r="H8395" s="431" t="s">
        <v>1285</v>
      </c>
      <c r="I8395" s="430" t="s">
        <v>146</v>
      </c>
      <c r="K8395" s="432">
        <v>3408.78</v>
      </c>
    </row>
    <row r="8396" spans="6:11">
      <c r="F8396" s="429" t="s">
        <v>15113</v>
      </c>
      <c r="G8396" s="430">
        <v>99306</v>
      </c>
      <c r="H8396" s="431" t="s">
        <v>1286</v>
      </c>
      <c r="I8396" s="430" t="s">
        <v>146</v>
      </c>
      <c r="K8396" s="432">
        <v>3666.53</v>
      </c>
    </row>
    <row r="8397" spans="6:11">
      <c r="F8397" s="429" t="s">
        <v>15113</v>
      </c>
      <c r="G8397" s="430">
        <v>99309</v>
      </c>
      <c r="H8397" s="431" t="s">
        <v>1288</v>
      </c>
      <c r="I8397" s="430" t="s">
        <v>146</v>
      </c>
      <c r="K8397" s="432">
        <v>3928.63</v>
      </c>
    </row>
    <row r="8398" spans="6:11">
      <c r="F8398" s="429" t="s">
        <v>15113</v>
      </c>
      <c r="G8398" s="430">
        <v>99327</v>
      </c>
      <c r="H8398" s="431" t="s">
        <v>1297</v>
      </c>
      <c r="I8398" s="430" t="s">
        <v>146</v>
      </c>
      <c r="K8398" s="432">
        <v>4411.1000000000004</v>
      </c>
    </row>
    <row r="8399" spans="6:11">
      <c r="F8399" s="429" t="s">
        <v>15113</v>
      </c>
      <c r="G8399" s="430">
        <v>98009</v>
      </c>
      <c r="H8399" s="431" t="s">
        <v>1236</v>
      </c>
      <c r="I8399" s="430" t="s">
        <v>146</v>
      </c>
      <c r="K8399" s="432">
        <v>1920.71</v>
      </c>
    </row>
    <row r="8400" spans="6:11">
      <c r="F8400" s="429" t="s">
        <v>15113</v>
      </c>
      <c r="G8400" s="430">
        <v>98011</v>
      </c>
      <c r="H8400" s="431" t="s">
        <v>1237</v>
      </c>
      <c r="I8400" s="430" t="s">
        <v>146</v>
      </c>
      <c r="K8400" s="432">
        <v>2191.33</v>
      </c>
    </row>
    <row r="8401" spans="6:11">
      <c r="F8401" s="429" t="s">
        <v>15113</v>
      </c>
      <c r="G8401" s="430">
        <v>98013</v>
      </c>
      <c r="H8401" s="431" t="s">
        <v>1238</v>
      </c>
      <c r="I8401" s="430" t="s">
        <v>146</v>
      </c>
      <c r="K8401" s="432">
        <v>2462.06</v>
      </c>
    </row>
    <row r="8402" spans="6:11">
      <c r="F8402" s="429" t="s">
        <v>15113</v>
      </c>
      <c r="G8402" s="430">
        <v>98015</v>
      </c>
      <c r="H8402" s="431" t="s">
        <v>1239</v>
      </c>
      <c r="I8402" s="430" t="s">
        <v>146</v>
      </c>
      <c r="K8402" s="432">
        <v>2732.77</v>
      </c>
    </row>
    <row r="8403" spans="6:11">
      <c r="F8403" s="429" t="s">
        <v>15113</v>
      </c>
      <c r="G8403" s="430">
        <v>98017</v>
      </c>
      <c r="H8403" s="431" t="s">
        <v>1240</v>
      </c>
      <c r="I8403" s="430" t="s">
        <v>146</v>
      </c>
      <c r="K8403" s="432">
        <v>3003.4</v>
      </c>
    </row>
    <row r="8404" spans="6:11">
      <c r="F8404" s="429" t="s">
        <v>15113</v>
      </c>
      <c r="G8404" s="430">
        <v>98019</v>
      </c>
      <c r="H8404" s="431" t="s">
        <v>1241</v>
      </c>
      <c r="I8404" s="430" t="s">
        <v>146</v>
      </c>
      <c r="K8404" s="432">
        <v>3298.33</v>
      </c>
    </row>
    <row r="8405" spans="6:11">
      <c r="F8405" s="429" t="s">
        <v>15113</v>
      </c>
      <c r="G8405" s="430">
        <v>97995</v>
      </c>
      <c r="H8405" s="431" t="s">
        <v>1229</v>
      </c>
      <c r="I8405" s="430" t="s">
        <v>146</v>
      </c>
      <c r="K8405" s="432">
        <v>1379.36</v>
      </c>
    </row>
    <row r="8406" spans="6:11">
      <c r="F8406" s="429" t="s">
        <v>15113</v>
      </c>
      <c r="G8406" s="430">
        <v>97997</v>
      </c>
      <c r="H8406" s="431" t="s">
        <v>1230</v>
      </c>
      <c r="I8406" s="430" t="s">
        <v>146</v>
      </c>
      <c r="K8406" s="432">
        <v>1649.97</v>
      </c>
    </row>
    <row r="8407" spans="6:11">
      <c r="F8407" s="429" t="s">
        <v>15113</v>
      </c>
      <c r="G8407" s="430">
        <v>97999</v>
      </c>
      <c r="H8407" s="431" t="s">
        <v>1231</v>
      </c>
      <c r="I8407" s="430" t="s">
        <v>146</v>
      </c>
      <c r="K8407" s="432">
        <v>1920.71</v>
      </c>
    </row>
    <row r="8408" spans="6:11">
      <c r="F8408" s="429" t="s">
        <v>15113</v>
      </c>
      <c r="G8408" s="430">
        <v>98001</v>
      </c>
      <c r="H8408" s="431" t="s">
        <v>1232</v>
      </c>
      <c r="I8408" s="430" t="s">
        <v>146</v>
      </c>
      <c r="K8408" s="432">
        <v>2191.33</v>
      </c>
    </row>
    <row r="8409" spans="6:11">
      <c r="F8409" s="429" t="s">
        <v>15113</v>
      </c>
      <c r="G8409" s="430">
        <v>98003</v>
      </c>
      <c r="H8409" s="431" t="s">
        <v>1233</v>
      </c>
      <c r="I8409" s="430" t="s">
        <v>146</v>
      </c>
      <c r="K8409" s="432">
        <v>2462.06</v>
      </c>
    </row>
    <row r="8410" spans="6:11">
      <c r="F8410" s="429" t="s">
        <v>15113</v>
      </c>
      <c r="G8410" s="430">
        <v>98005</v>
      </c>
      <c r="H8410" s="431" t="s">
        <v>1234</v>
      </c>
      <c r="I8410" s="430" t="s">
        <v>146</v>
      </c>
      <c r="K8410" s="432">
        <v>2732.77</v>
      </c>
    </row>
    <row r="8411" spans="6:11">
      <c r="F8411" s="429" t="s">
        <v>15113</v>
      </c>
      <c r="G8411" s="430">
        <v>98007</v>
      </c>
      <c r="H8411" s="431" t="s">
        <v>1235</v>
      </c>
      <c r="I8411" s="430" t="s">
        <v>146</v>
      </c>
      <c r="K8411" s="432">
        <v>3003.4</v>
      </c>
    </row>
    <row r="8412" spans="6:11">
      <c r="F8412" s="429" t="s">
        <v>15113</v>
      </c>
      <c r="G8412" s="430">
        <v>98031</v>
      </c>
      <c r="H8412" s="431" t="s">
        <v>1247</v>
      </c>
      <c r="I8412" s="430" t="s">
        <v>146</v>
      </c>
      <c r="K8412" s="432">
        <v>3032.76</v>
      </c>
    </row>
    <row r="8413" spans="6:11">
      <c r="F8413" s="429" t="s">
        <v>15113</v>
      </c>
      <c r="G8413" s="430">
        <v>98033</v>
      </c>
      <c r="H8413" s="431" t="s">
        <v>1248</v>
      </c>
      <c r="I8413" s="430" t="s">
        <v>146</v>
      </c>
      <c r="K8413" s="432">
        <v>3303.41</v>
      </c>
    </row>
    <row r="8414" spans="6:11">
      <c r="F8414" s="429" t="s">
        <v>15113</v>
      </c>
      <c r="G8414" s="430">
        <v>98035</v>
      </c>
      <c r="H8414" s="431" t="s">
        <v>1249</v>
      </c>
      <c r="I8414" s="430" t="s">
        <v>146</v>
      </c>
      <c r="K8414" s="432">
        <v>3574.03</v>
      </c>
    </row>
    <row r="8415" spans="6:11">
      <c r="F8415" s="429" t="s">
        <v>15113</v>
      </c>
      <c r="G8415" s="430">
        <v>98037</v>
      </c>
      <c r="H8415" s="431" t="s">
        <v>1250</v>
      </c>
      <c r="I8415" s="430" t="s">
        <v>146</v>
      </c>
      <c r="K8415" s="432">
        <v>3849.71</v>
      </c>
    </row>
    <row r="8416" spans="6:11">
      <c r="F8416" s="429" t="s">
        <v>15113</v>
      </c>
      <c r="G8416" s="430">
        <v>98021</v>
      </c>
      <c r="H8416" s="431" t="s">
        <v>1242</v>
      </c>
      <c r="I8416" s="430" t="s">
        <v>146</v>
      </c>
      <c r="K8416" s="432">
        <v>2486.36</v>
      </c>
    </row>
    <row r="8417" spans="6:11">
      <c r="F8417" s="429" t="s">
        <v>15137</v>
      </c>
      <c r="G8417" s="430">
        <v>98023</v>
      </c>
      <c r="H8417" s="431" t="s">
        <v>1243</v>
      </c>
      <c r="I8417" s="430" t="s">
        <v>146</v>
      </c>
      <c r="K8417" s="432">
        <v>2756.99</v>
      </c>
    </row>
    <row r="8418" spans="6:11">
      <c r="F8418" s="429" t="s">
        <v>15137</v>
      </c>
      <c r="G8418" s="430">
        <v>98025</v>
      </c>
      <c r="H8418" s="431" t="s">
        <v>1244</v>
      </c>
      <c r="I8418" s="430" t="s">
        <v>146</v>
      </c>
      <c r="K8418" s="432">
        <v>3027.7</v>
      </c>
    </row>
    <row r="8419" spans="6:11">
      <c r="F8419" s="429" t="s">
        <v>15137</v>
      </c>
      <c r="G8419" s="430">
        <v>98027</v>
      </c>
      <c r="H8419" s="431" t="s">
        <v>1245</v>
      </c>
      <c r="I8419" s="430" t="s">
        <v>146</v>
      </c>
      <c r="K8419" s="432">
        <v>3298.33</v>
      </c>
    </row>
    <row r="8420" spans="6:11">
      <c r="F8420" s="429" t="s">
        <v>15137</v>
      </c>
      <c r="G8420" s="430">
        <v>98029</v>
      </c>
      <c r="H8420" s="431" t="s">
        <v>1246</v>
      </c>
      <c r="I8420" s="430" t="s">
        <v>146</v>
      </c>
      <c r="K8420" s="432">
        <v>3574.03</v>
      </c>
    </row>
    <row r="8421" spans="6:11">
      <c r="F8421" s="429" t="s">
        <v>15137</v>
      </c>
      <c r="G8421" s="430">
        <v>98045</v>
      </c>
      <c r="H8421" s="431" t="s">
        <v>1254</v>
      </c>
      <c r="I8421" s="430" t="s">
        <v>146</v>
      </c>
      <c r="K8421" s="432">
        <v>4125.51</v>
      </c>
    </row>
    <row r="8422" spans="6:11">
      <c r="F8422" s="429" t="s">
        <v>15137</v>
      </c>
      <c r="G8422" s="430">
        <v>98047</v>
      </c>
      <c r="H8422" s="431" t="s">
        <v>1255</v>
      </c>
      <c r="I8422" s="430" t="s">
        <v>146</v>
      </c>
      <c r="K8422" s="432">
        <v>4401.2</v>
      </c>
    </row>
    <row r="8423" spans="6:11">
      <c r="F8423" s="429" t="s">
        <v>15137</v>
      </c>
      <c r="G8423" s="430">
        <v>98039</v>
      </c>
      <c r="H8423" s="431" t="s">
        <v>1251</v>
      </c>
      <c r="I8423" s="430" t="s">
        <v>146</v>
      </c>
      <c r="K8423" s="432">
        <v>3579.1</v>
      </c>
    </row>
    <row r="8424" spans="6:11">
      <c r="F8424" s="429" t="s">
        <v>15137</v>
      </c>
      <c r="G8424" s="430">
        <v>98041</v>
      </c>
      <c r="H8424" s="431" t="s">
        <v>1252</v>
      </c>
      <c r="I8424" s="430" t="s">
        <v>146</v>
      </c>
      <c r="K8424" s="432">
        <v>3849.71</v>
      </c>
    </row>
    <row r="8425" spans="6:11">
      <c r="F8425" s="429" t="s">
        <v>15137</v>
      </c>
      <c r="G8425" s="430">
        <v>98043</v>
      </c>
      <c r="H8425" s="431" t="s">
        <v>1253</v>
      </c>
      <c r="I8425" s="430" t="s">
        <v>146</v>
      </c>
      <c r="K8425" s="432">
        <v>4125.51</v>
      </c>
    </row>
    <row r="8426" spans="6:11">
      <c r="F8426" s="429" t="s">
        <v>15137</v>
      </c>
      <c r="G8426" s="430">
        <v>98049</v>
      </c>
      <c r="H8426" s="431" t="s">
        <v>1256</v>
      </c>
      <c r="I8426" s="430" t="s">
        <v>146</v>
      </c>
      <c r="K8426" s="432">
        <v>4627.4399999999996</v>
      </c>
    </row>
    <row r="8427" spans="6:11">
      <c r="F8427" s="429" t="s">
        <v>15137</v>
      </c>
      <c r="G8427" s="430">
        <v>101809</v>
      </c>
      <c r="H8427" s="431" t="s">
        <v>15000</v>
      </c>
      <c r="I8427" s="430" t="s">
        <v>160</v>
      </c>
      <c r="K8427" s="432">
        <v>2868.09</v>
      </c>
    </row>
    <row r="8428" spans="6:11">
      <c r="F8428" s="429" t="s">
        <v>15137</v>
      </c>
      <c r="G8428" s="430">
        <v>99280</v>
      </c>
      <c r="H8428" s="431" t="s">
        <v>15001</v>
      </c>
      <c r="I8428" s="430" t="s">
        <v>160</v>
      </c>
      <c r="K8428" s="432">
        <v>1893.41</v>
      </c>
    </row>
    <row r="8429" spans="6:11">
      <c r="F8429" s="429" t="s">
        <v>15137</v>
      </c>
      <c r="G8429" s="430">
        <v>99292</v>
      </c>
      <c r="H8429" s="431" t="s">
        <v>15002</v>
      </c>
      <c r="I8429" s="430" t="s">
        <v>160</v>
      </c>
      <c r="K8429" s="432">
        <v>2340.77</v>
      </c>
    </row>
    <row r="8430" spans="6:11">
      <c r="F8430" s="429" t="s">
        <v>15137</v>
      </c>
      <c r="G8430" s="430">
        <v>99242</v>
      </c>
      <c r="H8430" s="431" t="s">
        <v>15003</v>
      </c>
      <c r="I8430" s="430" t="s">
        <v>160</v>
      </c>
      <c r="K8430" s="432">
        <v>2788.62</v>
      </c>
    </row>
    <row r="8431" spans="6:11">
      <c r="F8431" s="429" t="s">
        <v>15137</v>
      </c>
      <c r="G8431" s="430">
        <v>99248</v>
      </c>
      <c r="H8431" s="431" t="s">
        <v>15004</v>
      </c>
      <c r="I8431" s="430" t="s">
        <v>160</v>
      </c>
      <c r="K8431" s="432">
        <v>3581.53</v>
      </c>
    </row>
    <row r="8432" spans="6:11">
      <c r="F8432" s="429" t="s">
        <v>15137</v>
      </c>
      <c r="G8432" s="430">
        <v>99275</v>
      </c>
      <c r="H8432" s="431" t="s">
        <v>15005</v>
      </c>
      <c r="I8432" s="430" t="s">
        <v>160</v>
      </c>
      <c r="K8432" s="432">
        <v>964.04</v>
      </c>
    </row>
    <row r="8433" spans="6:11">
      <c r="F8433" s="429" t="s">
        <v>15137</v>
      </c>
      <c r="G8433" s="430">
        <v>99285</v>
      </c>
      <c r="H8433" s="431" t="s">
        <v>15006</v>
      </c>
      <c r="I8433" s="430" t="s">
        <v>160</v>
      </c>
      <c r="K8433" s="432">
        <v>1344.94</v>
      </c>
    </row>
    <row r="8434" spans="6:11">
      <c r="F8434" s="429" t="s">
        <v>15137</v>
      </c>
      <c r="G8434" s="430">
        <v>102457</v>
      </c>
      <c r="H8434" s="431" t="s">
        <v>15007</v>
      </c>
      <c r="I8434" s="430" t="s">
        <v>160</v>
      </c>
      <c r="K8434" s="432">
        <v>1711.47</v>
      </c>
    </row>
    <row r="8435" spans="6:11">
      <c r="F8435" s="429" t="s">
        <v>15137</v>
      </c>
      <c r="G8435" s="430">
        <v>102142</v>
      </c>
      <c r="H8435" s="431" t="s">
        <v>15008</v>
      </c>
      <c r="I8435" s="430" t="s">
        <v>160</v>
      </c>
      <c r="K8435" s="432">
        <v>2677.89</v>
      </c>
    </row>
    <row r="8436" spans="6:11">
      <c r="F8436" s="429" t="s">
        <v>15137</v>
      </c>
      <c r="G8436" s="430">
        <v>97980</v>
      </c>
      <c r="H8436" s="431" t="s">
        <v>15009</v>
      </c>
      <c r="I8436" s="430" t="s">
        <v>160</v>
      </c>
      <c r="K8436" s="432">
        <v>1987.32</v>
      </c>
    </row>
    <row r="8437" spans="6:11">
      <c r="F8437" s="429" t="s">
        <v>15137</v>
      </c>
      <c r="G8437" s="430">
        <v>98405</v>
      </c>
      <c r="H8437" s="431" t="s">
        <v>15010</v>
      </c>
      <c r="I8437" s="430" t="s">
        <v>160</v>
      </c>
      <c r="K8437" s="432">
        <v>2447.84</v>
      </c>
    </row>
    <row r="8438" spans="6:11">
      <c r="F8438" s="429" t="s">
        <v>15137</v>
      </c>
      <c r="G8438" s="430">
        <v>97988</v>
      </c>
      <c r="H8438" s="431" t="s">
        <v>15011</v>
      </c>
      <c r="I8438" s="430" t="s">
        <v>160</v>
      </c>
      <c r="K8438" s="432">
        <v>2907.69</v>
      </c>
    </row>
    <row r="8439" spans="6:11">
      <c r="F8439" s="429" t="s">
        <v>15137</v>
      </c>
      <c r="G8439" s="430">
        <v>97992</v>
      </c>
      <c r="H8439" s="431" t="s">
        <v>15012</v>
      </c>
      <c r="I8439" s="430" t="s">
        <v>160</v>
      </c>
      <c r="K8439" s="432">
        <v>3725.23</v>
      </c>
    </row>
    <row r="8440" spans="6:11">
      <c r="F8440" s="429" t="s">
        <v>15137</v>
      </c>
      <c r="G8440" s="430">
        <v>97978</v>
      </c>
      <c r="H8440" s="431" t="s">
        <v>15013</v>
      </c>
      <c r="I8440" s="430" t="s">
        <v>160</v>
      </c>
      <c r="K8440" s="432">
        <v>974.49</v>
      </c>
    </row>
    <row r="8441" spans="6:11">
      <c r="F8441" s="429" t="s">
        <v>15137</v>
      </c>
      <c r="G8441" s="430">
        <v>98410</v>
      </c>
      <c r="H8441" s="431" t="s">
        <v>15014</v>
      </c>
      <c r="I8441" s="430" t="s">
        <v>160</v>
      </c>
      <c r="K8441" s="432">
        <v>1269.75</v>
      </c>
    </row>
    <row r="8442" spans="6:11">
      <c r="F8442" s="429" t="s">
        <v>15137</v>
      </c>
      <c r="G8442" s="430">
        <v>102139</v>
      </c>
      <c r="H8442" s="431" t="s">
        <v>15015</v>
      </c>
      <c r="I8442" s="430" t="s">
        <v>160</v>
      </c>
      <c r="K8442" s="432">
        <v>1754.25</v>
      </c>
    </row>
    <row r="8443" spans="6:11">
      <c r="F8443" s="429" t="s">
        <v>15137</v>
      </c>
      <c r="G8443" s="430">
        <v>102141</v>
      </c>
      <c r="H8443" s="431" t="s">
        <v>15016</v>
      </c>
      <c r="I8443" s="430" t="s">
        <v>160</v>
      </c>
      <c r="K8443" s="432">
        <v>2725.12</v>
      </c>
    </row>
    <row r="8444" spans="6:11">
      <c r="F8444" s="429" t="s">
        <v>15137</v>
      </c>
      <c r="G8444" s="430">
        <v>99290</v>
      </c>
      <c r="H8444" s="431" t="s">
        <v>15017</v>
      </c>
      <c r="I8444" s="430" t="s">
        <v>160</v>
      </c>
      <c r="K8444" s="432">
        <v>3988.24</v>
      </c>
    </row>
    <row r="8445" spans="6:11">
      <c r="F8445" s="429" t="s">
        <v>15137</v>
      </c>
      <c r="G8445" s="430">
        <v>99244</v>
      </c>
      <c r="H8445" s="431" t="s">
        <v>15018</v>
      </c>
      <c r="I8445" s="430" t="s">
        <v>160</v>
      </c>
      <c r="K8445" s="432">
        <v>4880.03</v>
      </c>
    </row>
    <row r="8446" spans="6:11">
      <c r="F8446" s="429" t="s">
        <v>15137</v>
      </c>
      <c r="G8446" s="430">
        <v>99256</v>
      </c>
      <c r="H8446" s="431" t="s">
        <v>15019</v>
      </c>
      <c r="I8446" s="430" t="s">
        <v>160</v>
      </c>
      <c r="K8446" s="432">
        <v>5743.7</v>
      </c>
    </row>
    <row r="8447" spans="6:11">
      <c r="F8447" s="429" t="s">
        <v>15137</v>
      </c>
      <c r="G8447" s="430">
        <v>99271</v>
      </c>
      <c r="H8447" s="431" t="s">
        <v>15020</v>
      </c>
      <c r="I8447" s="430" t="s">
        <v>160</v>
      </c>
      <c r="K8447" s="432">
        <v>6607.25</v>
      </c>
    </row>
    <row r="8448" spans="6:11">
      <c r="F8448" s="429" t="s">
        <v>15137</v>
      </c>
      <c r="G8448" s="430">
        <v>99284</v>
      </c>
      <c r="H8448" s="431" t="s">
        <v>15021</v>
      </c>
      <c r="I8448" s="430" t="s">
        <v>160</v>
      </c>
      <c r="K8448" s="432">
        <v>7470.96</v>
      </c>
    </row>
    <row r="8449" spans="6:11">
      <c r="F8449" s="429" t="s">
        <v>15137</v>
      </c>
      <c r="G8449" s="430">
        <v>99294</v>
      </c>
      <c r="H8449" s="431" t="s">
        <v>15022</v>
      </c>
      <c r="I8449" s="430" t="s">
        <v>160</v>
      </c>
      <c r="K8449" s="432">
        <v>8334.57</v>
      </c>
    </row>
    <row r="8450" spans="6:11">
      <c r="F8450" s="429" t="s">
        <v>15137</v>
      </c>
      <c r="G8450" s="430">
        <v>99252</v>
      </c>
      <c r="H8450" s="431" t="s">
        <v>15023</v>
      </c>
      <c r="I8450" s="430" t="s">
        <v>160</v>
      </c>
      <c r="K8450" s="432">
        <v>2528.7600000000002</v>
      </c>
    </row>
    <row r="8451" spans="6:11">
      <c r="F8451" s="429" t="s">
        <v>15137</v>
      </c>
      <c r="G8451" s="430">
        <v>99259</v>
      </c>
      <c r="H8451" s="431" t="s">
        <v>15024</v>
      </c>
      <c r="I8451" s="430" t="s">
        <v>160</v>
      </c>
      <c r="K8451" s="432">
        <v>3206.74</v>
      </c>
    </row>
    <row r="8452" spans="6:11">
      <c r="F8452" s="429" t="s">
        <v>15137</v>
      </c>
      <c r="G8452" s="430">
        <v>99265</v>
      </c>
      <c r="H8452" s="431" t="s">
        <v>15025</v>
      </c>
      <c r="I8452" s="430" t="s">
        <v>160</v>
      </c>
      <c r="K8452" s="432">
        <v>3884.66</v>
      </c>
    </row>
    <row r="8453" spans="6:11">
      <c r="F8453" s="429" t="s">
        <v>15137</v>
      </c>
      <c r="G8453" s="430">
        <v>99267</v>
      </c>
      <c r="H8453" s="431" t="s">
        <v>15026</v>
      </c>
      <c r="I8453" s="430" t="s">
        <v>160</v>
      </c>
      <c r="K8453" s="432">
        <v>4562.6499999999996</v>
      </c>
    </row>
    <row r="8454" spans="6:11">
      <c r="F8454" s="429" t="s">
        <v>15137</v>
      </c>
      <c r="G8454" s="430">
        <v>99274</v>
      </c>
      <c r="H8454" s="431" t="s">
        <v>15027</v>
      </c>
      <c r="I8454" s="430" t="s">
        <v>160</v>
      </c>
      <c r="K8454" s="432">
        <v>5276.18</v>
      </c>
    </row>
    <row r="8455" spans="6:11">
      <c r="F8455" s="429" t="s">
        <v>15137</v>
      </c>
      <c r="G8455" s="430">
        <v>99279</v>
      </c>
      <c r="H8455" s="431" t="s">
        <v>15028</v>
      </c>
      <c r="I8455" s="430" t="s">
        <v>160</v>
      </c>
      <c r="K8455" s="432">
        <v>5958.57</v>
      </c>
    </row>
    <row r="8456" spans="6:11">
      <c r="F8456" s="429" t="s">
        <v>15137</v>
      </c>
      <c r="G8456" s="430">
        <v>99286</v>
      </c>
      <c r="H8456" s="431" t="s">
        <v>15029</v>
      </c>
      <c r="I8456" s="430" t="s">
        <v>160</v>
      </c>
      <c r="K8456" s="432">
        <v>6641.07</v>
      </c>
    </row>
    <row r="8457" spans="6:11">
      <c r="F8457" s="429" t="s">
        <v>15137</v>
      </c>
      <c r="G8457" s="430">
        <v>99326</v>
      </c>
      <c r="H8457" s="431" t="s">
        <v>15030</v>
      </c>
      <c r="I8457" s="430" t="s">
        <v>160</v>
      </c>
      <c r="K8457" s="432">
        <v>8272.66</v>
      </c>
    </row>
    <row r="8458" spans="6:11">
      <c r="F8458" s="429" t="s">
        <v>15137</v>
      </c>
      <c r="G8458" s="430">
        <v>99287</v>
      </c>
      <c r="H8458" s="431" t="s">
        <v>15031</v>
      </c>
      <c r="I8458" s="430" t="s">
        <v>160</v>
      </c>
      <c r="K8458" s="432">
        <v>9538.32</v>
      </c>
    </row>
    <row r="8459" spans="6:11">
      <c r="F8459" s="429" t="s">
        <v>15137</v>
      </c>
      <c r="G8459" s="430">
        <v>99298</v>
      </c>
      <c r="H8459" s="431" t="s">
        <v>15032</v>
      </c>
      <c r="I8459" s="430" t="s">
        <v>160</v>
      </c>
      <c r="K8459" s="432">
        <v>10803.94</v>
      </c>
    </row>
    <row r="8460" spans="6:11">
      <c r="F8460" s="429" t="s">
        <v>15137</v>
      </c>
      <c r="G8460" s="430">
        <v>99300</v>
      </c>
      <c r="H8460" s="431" t="s">
        <v>15033</v>
      </c>
      <c r="I8460" s="430" t="s">
        <v>160</v>
      </c>
      <c r="K8460" s="432">
        <v>12069.6</v>
      </c>
    </row>
    <row r="8461" spans="6:11">
      <c r="F8461" s="429" t="s">
        <v>15137</v>
      </c>
      <c r="G8461" s="430">
        <v>99301</v>
      </c>
      <c r="H8461" s="431" t="s">
        <v>15034</v>
      </c>
      <c r="I8461" s="430" t="s">
        <v>160</v>
      </c>
      <c r="K8461" s="432">
        <v>5915.57</v>
      </c>
    </row>
    <row r="8462" spans="6:11">
      <c r="F8462" s="429" t="s">
        <v>15137</v>
      </c>
      <c r="G8462" s="430">
        <v>99312</v>
      </c>
      <c r="H8462" s="431" t="s">
        <v>15035</v>
      </c>
      <c r="I8462" s="430" t="s">
        <v>160</v>
      </c>
      <c r="K8462" s="432">
        <v>6946.63</v>
      </c>
    </row>
    <row r="8463" spans="6:11">
      <c r="F8463" s="429" t="s">
        <v>15137</v>
      </c>
      <c r="G8463" s="430">
        <v>99320</v>
      </c>
      <c r="H8463" s="431" t="s">
        <v>15036</v>
      </c>
      <c r="I8463" s="430" t="s">
        <v>160</v>
      </c>
      <c r="K8463" s="432">
        <v>8040.01</v>
      </c>
    </row>
    <row r="8464" spans="6:11">
      <c r="F8464" s="429" t="s">
        <v>15137</v>
      </c>
      <c r="G8464" s="430">
        <v>99322</v>
      </c>
      <c r="H8464" s="431" t="s">
        <v>15037</v>
      </c>
      <c r="I8464" s="430" t="s">
        <v>160</v>
      </c>
      <c r="K8464" s="432">
        <v>9078.93</v>
      </c>
    </row>
    <row r="8465" spans="6:11">
      <c r="F8465" s="429" t="s">
        <v>15137</v>
      </c>
      <c r="G8465" s="430">
        <v>99324</v>
      </c>
      <c r="H8465" s="431" t="s">
        <v>15038</v>
      </c>
      <c r="I8465" s="430" t="s">
        <v>160</v>
      </c>
      <c r="K8465" s="432">
        <v>10117.89</v>
      </c>
    </row>
    <row r="8466" spans="6:11">
      <c r="F8466" s="429" t="s">
        <v>15137</v>
      </c>
      <c r="G8466" s="430">
        <v>99310</v>
      </c>
      <c r="H8466" s="431" t="s">
        <v>15039</v>
      </c>
      <c r="I8466" s="430" t="s">
        <v>160</v>
      </c>
      <c r="K8466" s="432">
        <v>14221.85</v>
      </c>
    </row>
    <row r="8467" spans="6:11">
      <c r="F8467" s="429" t="s">
        <v>15137</v>
      </c>
      <c r="G8467" s="430">
        <v>99313</v>
      </c>
      <c r="H8467" s="431" t="s">
        <v>15040</v>
      </c>
      <c r="I8467" s="430" t="s">
        <v>160</v>
      </c>
      <c r="K8467" s="432">
        <v>15877.25</v>
      </c>
    </row>
    <row r="8468" spans="6:11">
      <c r="F8468" s="429" t="s">
        <v>15137</v>
      </c>
      <c r="G8468" s="430">
        <v>99303</v>
      </c>
      <c r="H8468" s="431" t="s">
        <v>15041</v>
      </c>
      <c r="I8468" s="430" t="s">
        <v>160</v>
      </c>
      <c r="K8468" s="432">
        <v>11052.26</v>
      </c>
    </row>
    <row r="8469" spans="6:11">
      <c r="F8469" s="429" t="s">
        <v>15137</v>
      </c>
      <c r="G8469" s="430">
        <v>99305</v>
      </c>
      <c r="H8469" s="431" t="s">
        <v>15042</v>
      </c>
      <c r="I8469" s="430" t="s">
        <v>160</v>
      </c>
      <c r="K8469" s="432">
        <v>12512.85</v>
      </c>
    </row>
    <row r="8470" spans="6:11">
      <c r="F8470" s="429" t="s">
        <v>15137</v>
      </c>
      <c r="G8470" s="430">
        <v>99308</v>
      </c>
      <c r="H8470" s="431" t="s">
        <v>15043</v>
      </c>
      <c r="I8470" s="430" t="s">
        <v>160</v>
      </c>
      <c r="K8470" s="432">
        <v>13973.48</v>
      </c>
    </row>
    <row r="8471" spans="6:11">
      <c r="F8471" s="429" t="s">
        <v>15137</v>
      </c>
      <c r="G8471" s="430">
        <v>99315</v>
      </c>
      <c r="H8471" s="431" t="s">
        <v>15044</v>
      </c>
      <c r="I8471" s="430" t="s">
        <v>160</v>
      </c>
      <c r="K8471" s="432">
        <v>17781.12</v>
      </c>
    </row>
    <row r="8472" spans="6:11">
      <c r="F8472" s="429" t="s">
        <v>15137</v>
      </c>
      <c r="G8472" s="430">
        <v>98008</v>
      </c>
      <c r="H8472" s="431" t="s">
        <v>15045</v>
      </c>
      <c r="I8472" s="430" t="s">
        <v>160</v>
      </c>
      <c r="K8472" s="432">
        <v>4105.49</v>
      </c>
    </row>
    <row r="8473" spans="6:11">
      <c r="F8473" s="429" t="s">
        <v>15137</v>
      </c>
      <c r="G8473" s="430">
        <v>98010</v>
      </c>
      <c r="H8473" s="431" t="s">
        <v>15046</v>
      </c>
      <c r="I8473" s="430" t="s">
        <v>160</v>
      </c>
      <c r="K8473" s="432">
        <v>5023.09</v>
      </c>
    </row>
    <row r="8474" spans="6:11">
      <c r="F8474" s="429" t="s">
        <v>15137</v>
      </c>
      <c r="G8474" s="430">
        <v>98012</v>
      </c>
      <c r="H8474" s="431" t="s">
        <v>15047</v>
      </c>
      <c r="I8474" s="430" t="s">
        <v>160</v>
      </c>
      <c r="K8474" s="432">
        <v>5912.55</v>
      </c>
    </row>
    <row r="8475" spans="6:11">
      <c r="F8475" s="429" t="s">
        <v>15137</v>
      </c>
      <c r="G8475" s="430">
        <v>98014</v>
      </c>
      <c r="H8475" s="431" t="s">
        <v>15048</v>
      </c>
      <c r="I8475" s="430" t="s">
        <v>160</v>
      </c>
      <c r="K8475" s="432">
        <v>6801.9</v>
      </c>
    </row>
    <row r="8476" spans="6:11">
      <c r="F8476" s="429" t="s">
        <v>15137</v>
      </c>
      <c r="G8476" s="430">
        <v>98016</v>
      </c>
      <c r="H8476" s="431" t="s">
        <v>15049</v>
      </c>
      <c r="I8476" s="430" t="s">
        <v>160</v>
      </c>
      <c r="K8476" s="432">
        <v>7691.42</v>
      </c>
    </row>
    <row r="8477" spans="6:11">
      <c r="F8477" s="429" t="s">
        <v>15137</v>
      </c>
      <c r="G8477" s="430">
        <v>98018</v>
      </c>
      <c r="H8477" s="431" t="s">
        <v>15050</v>
      </c>
      <c r="I8477" s="430" t="s">
        <v>160</v>
      </c>
      <c r="K8477" s="432">
        <v>8580.82</v>
      </c>
    </row>
    <row r="8478" spans="6:11">
      <c r="F8478" s="429" t="s">
        <v>15137</v>
      </c>
      <c r="G8478" s="430">
        <v>97994</v>
      </c>
      <c r="H8478" s="431" t="s">
        <v>15051</v>
      </c>
      <c r="I8478" s="430" t="s">
        <v>160</v>
      </c>
      <c r="K8478" s="432">
        <v>2603.33</v>
      </c>
    </row>
    <row r="8479" spans="6:11">
      <c r="F8479" s="429" t="s">
        <v>15137</v>
      </c>
      <c r="G8479" s="430">
        <v>97996</v>
      </c>
      <c r="H8479" s="431" t="s">
        <v>15052</v>
      </c>
      <c r="I8479" s="430" t="s">
        <v>160</v>
      </c>
      <c r="K8479" s="432">
        <v>3301.9</v>
      </c>
    </row>
    <row r="8480" spans="6:11">
      <c r="F8480" s="429" t="s">
        <v>15137</v>
      </c>
      <c r="G8480" s="430">
        <v>98407</v>
      </c>
      <c r="H8480" s="431" t="s">
        <v>15053</v>
      </c>
      <c r="I8480" s="430" t="s">
        <v>160</v>
      </c>
      <c r="K8480" s="432">
        <v>4000.39</v>
      </c>
    </row>
    <row r="8481" spans="6:11">
      <c r="F8481" s="429" t="s">
        <v>15137</v>
      </c>
      <c r="G8481" s="430">
        <v>98408</v>
      </c>
      <c r="H8481" s="431" t="s">
        <v>15054</v>
      </c>
      <c r="I8481" s="430" t="s">
        <v>160</v>
      </c>
      <c r="K8481" s="432">
        <v>4698.96</v>
      </c>
    </row>
    <row r="8482" spans="6:11">
      <c r="F8482" s="429" t="s">
        <v>15137</v>
      </c>
      <c r="G8482" s="430">
        <v>98002</v>
      </c>
      <c r="H8482" s="431" t="s">
        <v>15055</v>
      </c>
      <c r="I8482" s="430" t="s">
        <v>160</v>
      </c>
      <c r="K8482" s="432">
        <v>5433.06</v>
      </c>
    </row>
    <row r="8483" spans="6:11">
      <c r="F8483" s="429" t="s">
        <v>15137</v>
      </c>
      <c r="G8483" s="430">
        <v>98406</v>
      </c>
      <c r="H8483" s="431" t="s">
        <v>15056</v>
      </c>
      <c r="I8483" s="430" t="s">
        <v>160</v>
      </c>
      <c r="K8483" s="432">
        <v>6136.03</v>
      </c>
    </row>
    <row r="8484" spans="6:11">
      <c r="F8484" s="429" t="s">
        <v>15137</v>
      </c>
      <c r="G8484" s="430">
        <v>98006</v>
      </c>
      <c r="H8484" s="431" t="s">
        <v>15057</v>
      </c>
      <c r="I8484" s="430" t="s">
        <v>160</v>
      </c>
      <c r="K8484" s="432">
        <v>6839.11</v>
      </c>
    </row>
    <row r="8485" spans="6:11">
      <c r="F8485" s="429" t="s">
        <v>15137</v>
      </c>
      <c r="G8485" s="430">
        <v>98030</v>
      </c>
      <c r="H8485" s="431" t="s">
        <v>15058</v>
      </c>
      <c r="I8485" s="430" t="s">
        <v>160</v>
      </c>
      <c r="K8485" s="432">
        <v>8515.5499999999993</v>
      </c>
    </row>
    <row r="8486" spans="6:11">
      <c r="F8486" s="429" t="s">
        <v>15137</v>
      </c>
      <c r="G8486" s="430">
        <v>98032</v>
      </c>
      <c r="H8486" s="431" t="s">
        <v>15059</v>
      </c>
      <c r="I8486" s="430" t="s">
        <v>160</v>
      </c>
      <c r="K8486" s="432">
        <v>9818.91</v>
      </c>
    </row>
    <row r="8487" spans="6:11">
      <c r="F8487" s="429" t="s">
        <v>15137</v>
      </c>
      <c r="G8487" s="430">
        <v>98034</v>
      </c>
      <c r="H8487" s="431" t="s">
        <v>15060</v>
      </c>
      <c r="I8487" s="430" t="s">
        <v>160</v>
      </c>
      <c r="K8487" s="432">
        <v>11122.23</v>
      </c>
    </row>
    <row r="8488" spans="6:11">
      <c r="F8488" s="429" t="s">
        <v>15137</v>
      </c>
      <c r="G8488" s="430">
        <v>98036</v>
      </c>
      <c r="H8488" s="431" t="s">
        <v>15061</v>
      </c>
      <c r="I8488" s="430" t="s">
        <v>160</v>
      </c>
      <c r="K8488" s="432">
        <v>12425.58</v>
      </c>
    </row>
    <row r="8489" spans="6:11">
      <c r="F8489" s="429" t="s">
        <v>15137</v>
      </c>
      <c r="G8489" s="430">
        <v>98020</v>
      </c>
      <c r="H8489" s="431" t="s">
        <v>15062</v>
      </c>
      <c r="I8489" s="430" t="s">
        <v>160</v>
      </c>
      <c r="K8489" s="432">
        <v>6089.84</v>
      </c>
    </row>
    <row r="8490" spans="6:11">
      <c r="F8490" s="429" t="s">
        <v>15137</v>
      </c>
      <c r="G8490" s="430">
        <v>98022</v>
      </c>
      <c r="H8490" s="431" t="s">
        <v>15063</v>
      </c>
      <c r="I8490" s="430" t="s">
        <v>160</v>
      </c>
      <c r="K8490" s="432">
        <v>7151.28</v>
      </c>
    </row>
    <row r="8491" spans="6:11">
      <c r="F8491" s="429" t="s">
        <v>15137</v>
      </c>
      <c r="G8491" s="430">
        <v>98024</v>
      </c>
      <c r="H8491" s="431" t="s">
        <v>15064</v>
      </c>
      <c r="I8491" s="430" t="s">
        <v>160</v>
      </c>
      <c r="K8491" s="432">
        <v>8275.07</v>
      </c>
    </row>
    <row r="8492" spans="6:11">
      <c r="F8492" s="429" t="s">
        <v>15137</v>
      </c>
      <c r="G8492" s="430">
        <v>98026</v>
      </c>
      <c r="H8492" s="431" t="s">
        <v>15065</v>
      </c>
      <c r="I8492" s="430" t="s">
        <v>160</v>
      </c>
      <c r="K8492" s="432">
        <v>9344.3700000000008</v>
      </c>
    </row>
    <row r="8493" spans="6:11">
      <c r="F8493" s="429" t="s">
        <v>15137</v>
      </c>
      <c r="G8493" s="430">
        <v>98028</v>
      </c>
      <c r="H8493" s="431" t="s">
        <v>15066</v>
      </c>
      <c r="I8493" s="430" t="s">
        <v>160</v>
      </c>
      <c r="K8493" s="432">
        <v>10413.73</v>
      </c>
    </row>
    <row r="8494" spans="6:11">
      <c r="F8494" s="429" t="s">
        <v>15137</v>
      </c>
      <c r="G8494" s="430">
        <v>98044</v>
      </c>
      <c r="H8494" s="431" t="s">
        <v>15067</v>
      </c>
      <c r="I8494" s="430" t="s">
        <v>160</v>
      </c>
      <c r="K8494" s="432">
        <v>14640.96</v>
      </c>
    </row>
    <row r="8495" spans="6:11">
      <c r="F8495" s="429" t="s">
        <v>15137</v>
      </c>
      <c r="G8495" s="430">
        <v>98046</v>
      </c>
      <c r="H8495" s="431" t="s">
        <v>15068</v>
      </c>
      <c r="I8495" s="430" t="s">
        <v>160</v>
      </c>
      <c r="K8495" s="432">
        <v>16345.03</v>
      </c>
    </row>
    <row r="8496" spans="6:11">
      <c r="F8496" s="429" t="s">
        <v>15137</v>
      </c>
      <c r="G8496" s="430">
        <v>98038</v>
      </c>
      <c r="H8496" s="431" t="s">
        <v>15069</v>
      </c>
      <c r="I8496" s="430" t="s">
        <v>160</v>
      </c>
      <c r="K8496" s="432">
        <v>11377.75</v>
      </c>
    </row>
    <row r="8497" spans="6:11">
      <c r="F8497" s="429" t="s">
        <v>15137</v>
      </c>
      <c r="G8497" s="430">
        <v>98040</v>
      </c>
      <c r="H8497" s="431" t="s">
        <v>15070</v>
      </c>
      <c r="I8497" s="430" t="s">
        <v>160</v>
      </c>
      <c r="K8497" s="432">
        <v>12881.54</v>
      </c>
    </row>
    <row r="8498" spans="6:11">
      <c r="F8498" s="429" t="s">
        <v>15137</v>
      </c>
      <c r="G8498" s="430">
        <v>98042</v>
      </c>
      <c r="H8498" s="431" t="s">
        <v>15071</v>
      </c>
      <c r="I8498" s="430" t="s">
        <v>160</v>
      </c>
      <c r="K8498" s="432">
        <v>14385.36</v>
      </c>
    </row>
    <row r="8499" spans="6:11">
      <c r="F8499" s="429" t="s">
        <v>15137</v>
      </c>
      <c r="G8499" s="430">
        <v>98048</v>
      </c>
      <c r="H8499" s="431" t="s">
        <v>15072</v>
      </c>
      <c r="I8499" s="430" t="s">
        <v>160</v>
      </c>
      <c r="K8499" s="432">
        <v>18304.8</v>
      </c>
    </row>
    <row r="8500" spans="6:11">
      <c r="F8500" s="429" t="s">
        <v>15137</v>
      </c>
      <c r="G8500" s="430">
        <v>97955</v>
      </c>
      <c r="H8500" s="431" t="s">
        <v>1220</v>
      </c>
      <c r="I8500" s="430" t="s">
        <v>160</v>
      </c>
      <c r="K8500" s="432">
        <v>3212.59</v>
      </c>
    </row>
    <row r="8501" spans="6:11">
      <c r="F8501" s="429" t="s">
        <v>15137</v>
      </c>
      <c r="G8501" s="430">
        <v>97948</v>
      </c>
      <c r="H8501" s="431" t="s">
        <v>1214</v>
      </c>
      <c r="I8501" s="430" t="s">
        <v>160</v>
      </c>
      <c r="K8501" s="432">
        <v>3401.07</v>
      </c>
    </row>
    <row r="8502" spans="6:11">
      <c r="F8502" s="429" t="s">
        <v>15137</v>
      </c>
      <c r="G8502" s="430">
        <v>97934</v>
      </c>
      <c r="H8502" s="431" t="s">
        <v>1210</v>
      </c>
      <c r="I8502" s="430" t="s">
        <v>160</v>
      </c>
      <c r="K8502" s="432">
        <v>2445.85</v>
      </c>
    </row>
    <row r="8503" spans="6:11">
      <c r="F8503" s="429" t="s">
        <v>15137</v>
      </c>
      <c r="G8503" s="430">
        <v>97953</v>
      </c>
      <c r="H8503" s="431" t="s">
        <v>1219</v>
      </c>
      <c r="I8503" s="430" t="s">
        <v>160</v>
      </c>
      <c r="K8503" s="432">
        <v>1500.55</v>
      </c>
    </row>
    <row r="8504" spans="6:11">
      <c r="F8504" s="429" t="s">
        <v>15137</v>
      </c>
      <c r="G8504" s="430">
        <v>97947</v>
      </c>
      <c r="H8504" s="431" t="s">
        <v>1213</v>
      </c>
      <c r="I8504" s="430" t="s">
        <v>160</v>
      </c>
      <c r="K8504" s="432">
        <v>1843.48</v>
      </c>
    </row>
    <row r="8505" spans="6:11">
      <c r="F8505" s="429" t="s">
        <v>15146</v>
      </c>
      <c r="G8505" s="430">
        <v>97933</v>
      </c>
      <c r="H8505" s="431" t="s">
        <v>1209</v>
      </c>
      <c r="I8505" s="430" t="s">
        <v>160</v>
      </c>
      <c r="K8505" s="432">
        <v>1248.1600000000001</v>
      </c>
    </row>
    <row r="8506" spans="6:11">
      <c r="F8506" s="429" t="s">
        <v>15146</v>
      </c>
      <c r="G8506" s="430">
        <v>97961</v>
      </c>
      <c r="H8506" s="431" t="s">
        <v>1223</v>
      </c>
      <c r="I8506" s="430" t="s">
        <v>160</v>
      </c>
      <c r="K8506" s="432">
        <v>2531.42</v>
      </c>
    </row>
    <row r="8507" spans="6:11">
      <c r="F8507" s="429" t="s">
        <v>15146</v>
      </c>
      <c r="G8507" s="430">
        <v>97951</v>
      </c>
      <c r="H8507" s="431" t="s">
        <v>1217</v>
      </c>
      <c r="I8507" s="430" t="s">
        <v>160</v>
      </c>
      <c r="K8507" s="432">
        <v>2892.83</v>
      </c>
    </row>
    <row r="8508" spans="6:11">
      <c r="F8508" s="429" t="s">
        <v>15146</v>
      </c>
      <c r="G8508" s="430">
        <v>97973</v>
      </c>
      <c r="H8508" s="431" t="s">
        <v>1224</v>
      </c>
      <c r="I8508" s="430" t="s">
        <v>160</v>
      </c>
      <c r="K8508" s="432">
        <v>4697.6099999999997</v>
      </c>
    </row>
    <row r="8509" spans="6:11">
      <c r="F8509" s="429" t="s">
        <v>15146</v>
      </c>
      <c r="G8509" s="430">
        <v>97952</v>
      </c>
      <c r="H8509" s="431" t="s">
        <v>1218</v>
      </c>
      <c r="I8509" s="430" t="s">
        <v>160</v>
      </c>
      <c r="K8509" s="432">
        <v>5005.21</v>
      </c>
    </row>
    <row r="8510" spans="6:11">
      <c r="F8510" s="429" t="s">
        <v>15146</v>
      </c>
      <c r="G8510" s="430">
        <v>97957</v>
      </c>
      <c r="H8510" s="431" t="s">
        <v>1222</v>
      </c>
      <c r="I8510" s="430" t="s">
        <v>160</v>
      </c>
      <c r="K8510" s="432">
        <v>2666.79</v>
      </c>
    </row>
    <row r="8511" spans="6:11">
      <c r="F8511" s="429" t="s">
        <v>15146</v>
      </c>
      <c r="G8511" s="430">
        <v>97950</v>
      </c>
      <c r="H8511" s="431" t="s">
        <v>1216</v>
      </c>
      <c r="I8511" s="430" t="s">
        <v>160</v>
      </c>
      <c r="K8511" s="432">
        <v>3046.74</v>
      </c>
    </row>
    <row r="8512" spans="6:11">
      <c r="F8512" s="429" t="s">
        <v>15146</v>
      </c>
      <c r="G8512" s="430">
        <v>97936</v>
      </c>
      <c r="H8512" s="431" t="s">
        <v>1212</v>
      </c>
      <c r="I8512" s="430" t="s">
        <v>160</v>
      </c>
      <c r="K8512" s="432">
        <v>1871.65</v>
      </c>
    </row>
    <row r="8513" spans="6:11">
      <c r="F8513" s="429" t="s">
        <v>15146</v>
      </c>
      <c r="G8513" s="430">
        <v>97956</v>
      </c>
      <c r="H8513" s="431" t="s">
        <v>1221</v>
      </c>
      <c r="I8513" s="430" t="s">
        <v>160</v>
      </c>
      <c r="K8513" s="432">
        <v>1509.23</v>
      </c>
    </row>
    <row r="8514" spans="6:11">
      <c r="F8514" s="429" t="s">
        <v>15146</v>
      </c>
      <c r="G8514" s="430">
        <v>97949</v>
      </c>
      <c r="H8514" s="431" t="s">
        <v>1215</v>
      </c>
      <c r="I8514" s="430" t="s">
        <v>160</v>
      </c>
      <c r="K8514" s="432">
        <v>1739.6</v>
      </c>
    </row>
    <row r="8515" spans="6:11">
      <c r="F8515" s="429" t="s">
        <v>15146</v>
      </c>
      <c r="G8515" s="430">
        <v>97935</v>
      </c>
      <c r="H8515" s="431" t="s">
        <v>1211</v>
      </c>
      <c r="I8515" s="430" t="s">
        <v>160</v>
      </c>
      <c r="K8515" s="432">
        <v>947.87</v>
      </c>
    </row>
    <row r="8516" spans="6:11">
      <c r="F8516" s="429" t="s">
        <v>15146</v>
      </c>
      <c r="G8516" s="430">
        <v>99319</v>
      </c>
      <c r="H8516" s="431" t="s">
        <v>1293</v>
      </c>
      <c r="I8516" s="430" t="s">
        <v>146</v>
      </c>
      <c r="K8516" s="432">
        <v>872.82</v>
      </c>
    </row>
    <row r="8517" spans="6:11">
      <c r="F8517" s="429" t="s">
        <v>15146</v>
      </c>
      <c r="G8517" s="430">
        <v>99318</v>
      </c>
      <c r="H8517" s="431" t="s">
        <v>1292</v>
      </c>
      <c r="I8517" s="430" t="s">
        <v>146</v>
      </c>
      <c r="K8517" s="432">
        <v>326.61</v>
      </c>
    </row>
    <row r="8518" spans="6:11">
      <c r="F8518" s="429" t="s">
        <v>15146</v>
      </c>
      <c r="G8518" s="430">
        <v>98051</v>
      </c>
      <c r="H8518" s="431" t="s">
        <v>1258</v>
      </c>
      <c r="I8518" s="430" t="s">
        <v>146</v>
      </c>
      <c r="K8518" s="432">
        <v>947.6</v>
      </c>
    </row>
    <row r="8519" spans="6:11">
      <c r="F8519" s="429" t="s">
        <v>15146</v>
      </c>
      <c r="G8519" s="430">
        <v>98050</v>
      </c>
      <c r="H8519" s="431" t="s">
        <v>1257</v>
      </c>
      <c r="I8519" s="430" t="s">
        <v>146</v>
      </c>
      <c r="K8519" s="432">
        <v>327.75</v>
      </c>
    </row>
    <row r="8520" spans="6:11">
      <c r="F8520" s="429" t="s">
        <v>15146</v>
      </c>
      <c r="G8520" s="430">
        <v>99272</v>
      </c>
      <c r="H8520" s="431" t="s">
        <v>15073</v>
      </c>
      <c r="I8520" s="430" t="s">
        <v>160</v>
      </c>
      <c r="K8520" s="432">
        <v>1029.03</v>
      </c>
    </row>
    <row r="8521" spans="6:11">
      <c r="F8521" s="429" t="s">
        <v>15146</v>
      </c>
      <c r="G8521" s="430">
        <v>99273</v>
      </c>
      <c r="H8521" s="431" t="s">
        <v>15074</v>
      </c>
      <c r="I8521" s="430" t="s">
        <v>160</v>
      </c>
      <c r="K8521" s="432">
        <v>1468.56</v>
      </c>
    </row>
    <row r="8522" spans="6:11">
      <c r="F8522" s="429" t="s">
        <v>15146</v>
      </c>
      <c r="G8522" s="430">
        <v>99268</v>
      </c>
      <c r="H8522" s="431" t="s">
        <v>15075</v>
      </c>
      <c r="I8522" s="430" t="s">
        <v>160</v>
      </c>
      <c r="K8522" s="432">
        <v>496.43</v>
      </c>
    </row>
    <row r="8523" spans="6:11">
      <c r="F8523" s="429" t="s">
        <v>15146</v>
      </c>
      <c r="G8523" s="430">
        <v>99270</v>
      </c>
      <c r="H8523" s="431" t="s">
        <v>15076</v>
      </c>
      <c r="I8523" s="430" t="s">
        <v>160</v>
      </c>
      <c r="K8523" s="432">
        <v>663.09</v>
      </c>
    </row>
    <row r="8524" spans="6:11">
      <c r="F8524" s="429" t="s">
        <v>15146</v>
      </c>
      <c r="G8524" s="430">
        <v>97976</v>
      </c>
      <c r="H8524" s="431" t="s">
        <v>15077</v>
      </c>
      <c r="I8524" s="430" t="s">
        <v>160</v>
      </c>
      <c r="K8524" s="432">
        <v>1082.6300000000001</v>
      </c>
    </row>
    <row r="8525" spans="6:11">
      <c r="F8525" s="429" t="s">
        <v>15146</v>
      </c>
      <c r="G8525" s="430">
        <v>97977</v>
      </c>
      <c r="H8525" s="431" t="s">
        <v>15078</v>
      </c>
      <c r="I8525" s="430" t="s">
        <v>160</v>
      </c>
      <c r="K8525" s="432">
        <v>1563.57</v>
      </c>
    </row>
    <row r="8526" spans="6:11">
      <c r="F8526" s="429" t="s">
        <v>15146</v>
      </c>
      <c r="G8526" s="430">
        <v>97974</v>
      </c>
      <c r="H8526" s="431" t="s">
        <v>15079</v>
      </c>
      <c r="I8526" s="430" t="s">
        <v>160</v>
      </c>
      <c r="K8526" s="432">
        <v>501.76</v>
      </c>
    </row>
    <row r="8527" spans="6:11">
      <c r="F8527" s="429" t="s">
        <v>15146</v>
      </c>
      <c r="G8527" s="430">
        <v>97975</v>
      </c>
      <c r="H8527" s="431" t="s">
        <v>15080</v>
      </c>
      <c r="I8527" s="430" t="s">
        <v>160</v>
      </c>
      <c r="K8527" s="432">
        <v>669.32</v>
      </c>
    </row>
    <row r="8528" spans="6:11">
      <c r="F8528" s="429" t="s">
        <v>15146</v>
      </c>
      <c r="G8528" s="430">
        <v>101798</v>
      </c>
      <c r="H8528" s="431" t="s">
        <v>2151</v>
      </c>
      <c r="I8528" s="430" t="s">
        <v>160</v>
      </c>
      <c r="K8528" s="432">
        <v>312</v>
      </c>
    </row>
    <row r="8529" spans="6:11">
      <c r="F8529" s="429" t="s">
        <v>15146</v>
      </c>
      <c r="G8529" s="430">
        <v>101799</v>
      </c>
      <c r="H8529" s="431" t="s">
        <v>2152</v>
      </c>
      <c r="I8529" s="430" t="s">
        <v>160</v>
      </c>
      <c r="K8529" s="432">
        <v>753.44</v>
      </c>
    </row>
    <row r="8530" spans="6:11">
      <c r="F8530" s="429" t="s">
        <v>15146</v>
      </c>
      <c r="G8530" s="430">
        <v>102487</v>
      </c>
      <c r="H8530" s="431" t="s">
        <v>1773</v>
      </c>
      <c r="I8530" s="430" t="s">
        <v>1164</v>
      </c>
      <c r="K8530" s="432">
        <v>581.71</v>
      </c>
    </row>
    <row r="8531" spans="6:11">
      <c r="F8531" s="429" t="s">
        <v>15146</v>
      </c>
      <c r="G8531" s="430">
        <v>102486</v>
      </c>
      <c r="H8531" s="431" t="s">
        <v>1772</v>
      </c>
      <c r="I8531" s="430" t="s">
        <v>1164</v>
      </c>
      <c r="K8531" s="432">
        <v>659.85</v>
      </c>
    </row>
    <row r="8532" spans="6:11">
      <c r="F8532" s="429" t="s">
        <v>15146</v>
      </c>
      <c r="G8532" s="430">
        <v>102474</v>
      </c>
      <c r="H8532" s="431" t="s">
        <v>1760</v>
      </c>
      <c r="I8532" s="430" t="s">
        <v>1164</v>
      </c>
      <c r="K8532" s="432">
        <v>602.20000000000005</v>
      </c>
    </row>
    <row r="8533" spans="6:11">
      <c r="F8533" s="429" t="s">
        <v>15146</v>
      </c>
      <c r="G8533" s="430">
        <v>102480</v>
      </c>
      <c r="H8533" s="431" t="s">
        <v>1766</v>
      </c>
      <c r="I8533" s="430" t="s">
        <v>1164</v>
      </c>
      <c r="K8533" s="432">
        <v>597.92999999999995</v>
      </c>
    </row>
    <row r="8534" spans="6:11">
      <c r="F8534" s="429" t="s">
        <v>15146</v>
      </c>
      <c r="G8534" s="430">
        <v>94975</v>
      </c>
      <c r="H8534" s="431" t="s">
        <v>1758</v>
      </c>
      <c r="I8534" s="430" t="s">
        <v>1164</v>
      </c>
      <c r="K8534" s="432">
        <v>516.79999999999995</v>
      </c>
    </row>
    <row r="8535" spans="6:11">
      <c r="F8535" s="429" t="s">
        <v>15146</v>
      </c>
      <c r="G8535" s="430">
        <v>94963</v>
      </c>
      <c r="H8535" s="431" t="s">
        <v>1746</v>
      </c>
      <c r="I8535" s="430" t="s">
        <v>1164</v>
      </c>
      <c r="K8535" s="432">
        <v>460.43</v>
      </c>
    </row>
    <row r="8536" spans="6:11">
      <c r="F8536" s="429" t="s">
        <v>15146</v>
      </c>
      <c r="G8536" s="430">
        <v>94969</v>
      </c>
      <c r="H8536" s="431" t="s">
        <v>1752</v>
      </c>
      <c r="I8536" s="430" t="s">
        <v>1164</v>
      </c>
      <c r="K8536" s="432">
        <v>455.65</v>
      </c>
    </row>
    <row r="8537" spans="6:11">
      <c r="F8537" s="429" t="s">
        <v>15146</v>
      </c>
      <c r="G8537" s="430">
        <v>102475</v>
      </c>
      <c r="H8537" s="431" t="s">
        <v>1761</v>
      </c>
      <c r="I8537" s="430" t="s">
        <v>1164</v>
      </c>
      <c r="K8537" s="432">
        <v>646.98</v>
      </c>
    </row>
    <row r="8538" spans="6:11">
      <c r="F8538" s="429" t="s">
        <v>15146</v>
      </c>
      <c r="G8538" s="430">
        <v>102481</v>
      </c>
      <c r="H8538" s="431" t="s">
        <v>1767</v>
      </c>
      <c r="I8538" s="430" t="s">
        <v>1164</v>
      </c>
      <c r="K8538" s="432">
        <v>637.62</v>
      </c>
    </row>
    <row r="8539" spans="6:11">
      <c r="F8539" s="429" t="s">
        <v>15146</v>
      </c>
      <c r="G8539" s="430">
        <v>94964</v>
      </c>
      <c r="H8539" s="431" t="s">
        <v>1747</v>
      </c>
      <c r="I8539" s="430" t="s">
        <v>1164</v>
      </c>
      <c r="K8539" s="432">
        <v>500.82</v>
      </c>
    </row>
    <row r="8540" spans="6:11">
      <c r="F8540" s="429" t="s">
        <v>15146</v>
      </c>
      <c r="G8540" s="430">
        <v>94970</v>
      </c>
      <c r="H8540" s="431" t="s">
        <v>1753</v>
      </c>
      <c r="I8540" s="430" t="s">
        <v>1164</v>
      </c>
      <c r="K8540" s="432">
        <v>490.87</v>
      </c>
    </row>
    <row r="8541" spans="6:11">
      <c r="F8541" s="429" t="s">
        <v>15146</v>
      </c>
      <c r="G8541" s="430">
        <v>102476</v>
      </c>
      <c r="H8541" s="431" t="s">
        <v>1762</v>
      </c>
      <c r="I8541" s="430" t="s">
        <v>1164</v>
      </c>
      <c r="K8541" s="432">
        <v>669.18</v>
      </c>
    </row>
    <row r="8542" spans="6:11">
      <c r="F8542" s="429" t="s">
        <v>15146</v>
      </c>
      <c r="G8542" s="430">
        <v>102482</v>
      </c>
      <c r="H8542" s="431" t="s">
        <v>1768</v>
      </c>
      <c r="I8542" s="430" t="s">
        <v>1164</v>
      </c>
      <c r="K8542" s="432">
        <v>668.31</v>
      </c>
    </row>
    <row r="8543" spans="6:11">
      <c r="F8543" s="429" t="s">
        <v>15146</v>
      </c>
      <c r="G8543" s="430">
        <v>94965</v>
      </c>
      <c r="H8543" s="431" t="s">
        <v>1748</v>
      </c>
      <c r="I8543" s="430" t="s">
        <v>1164</v>
      </c>
      <c r="K8543" s="432">
        <v>521.71</v>
      </c>
    </row>
    <row r="8544" spans="6:11">
      <c r="F8544" s="429" t="s">
        <v>15146</v>
      </c>
      <c r="G8544" s="430">
        <v>94971</v>
      </c>
      <c r="H8544" s="431" t="s">
        <v>1754</v>
      </c>
      <c r="I8544" s="430" t="s">
        <v>1164</v>
      </c>
      <c r="K8544" s="432">
        <v>517.16999999999996</v>
      </c>
    </row>
    <row r="8545" spans="6:11">
      <c r="F8545" s="429" t="s">
        <v>15146</v>
      </c>
      <c r="G8545" s="430">
        <v>102477</v>
      </c>
      <c r="H8545" s="431" t="s">
        <v>1763</v>
      </c>
      <c r="I8545" s="430" t="s">
        <v>1164</v>
      </c>
      <c r="K8545" s="432">
        <v>704.51</v>
      </c>
    </row>
    <row r="8546" spans="6:11">
      <c r="F8546" s="429" t="s">
        <v>15146</v>
      </c>
      <c r="G8546" s="430">
        <v>102483</v>
      </c>
      <c r="H8546" s="431" t="s">
        <v>1769</v>
      </c>
      <c r="I8546" s="430" t="s">
        <v>1164</v>
      </c>
      <c r="K8546" s="432">
        <v>700.36</v>
      </c>
    </row>
    <row r="8547" spans="6:11">
      <c r="F8547" s="429" t="s">
        <v>15146</v>
      </c>
      <c r="G8547" s="430">
        <v>94966</v>
      </c>
      <c r="H8547" s="431" t="s">
        <v>1749</v>
      </c>
      <c r="I8547" s="430" t="s">
        <v>1164</v>
      </c>
      <c r="K8547" s="432">
        <v>539.58000000000004</v>
      </c>
    </row>
    <row r="8548" spans="6:11">
      <c r="F8548" s="429" t="s">
        <v>15146</v>
      </c>
      <c r="G8548" s="430">
        <v>94972</v>
      </c>
      <c r="H8548" s="431" t="s">
        <v>1755</v>
      </c>
      <c r="I8548" s="430" t="s">
        <v>1164</v>
      </c>
      <c r="K8548" s="432">
        <v>535.01</v>
      </c>
    </row>
    <row r="8549" spans="6:11">
      <c r="F8549" s="429" t="s">
        <v>15146</v>
      </c>
      <c r="G8549" s="430">
        <v>102478</v>
      </c>
      <c r="H8549" s="431" t="s">
        <v>1764</v>
      </c>
      <c r="I8549" s="430" t="s">
        <v>1164</v>
      </c>
      <c r="K8549" s="432">
        <v>761.21</v>
      </c>
    </row>
    <row r="8550" spans="6:11">
      <c r="F8550" s="429" t="s">
        <v>15146</v>
      </c>
      <c r="G8550" s="430">
        <v>102484</v>
      </c>
      <c r="H8550" s="431" t="s">
        <v>1770</v>
      </c>
      <c r="I8550" s="430" t="s">
        <v>1164</v>
      </c>
      <c r="K8550" s="432">
        <v>761.8</v>
      </c>
    </row>
    <row r="8551" spans="6:11">
      <c r="F8551" s="429" t="s">
        <v>15146</v>
      </c>
      <c r="G8551" s="430">
        <v>94967</v>
      </c>
      <c r="H8551" s="431" t="s">
        <v>1750</v>
      </c>
      <c r="I8551" s="430" t="s">
        <v>1164</v>
      </c>
      <c r="K8551" s="432">
        <v>615.01</v>
      </c>
    </row>
    <row r="8552" spans="6:11">
      <c r="F8552" s="429" t="s">
        <v>15146</v>
      </c>
      <c r="G8552" s="430">
        <v>94973</v>
      </c>
      <c r="H8552" s="431" t="s">
        <v>1756</v>
      </c>
      <c r="I8552" s="430" t="s">
        <v>1164</v>
      </c>
      <c r="K8552" s="432">
        <v>609.12</v>
      </c>
    </row>
    <row r="8553" spans="6:11">
      <c r="F8553" s="429" t="s">
        <v>15146</v>
      </c>
      <c r="G8553" s="430">
        <v>94974</v>
      </c>
      <c r="H8553" s="431" t="s">
        <v>1757</v>
      </c>
      <c r="I8553" s="430" t="s">
        <v>1164</v>
      </c>
      <c r="K8553" s="432">
        <v>476.89</v>
      </c>
    </row>
    <row r="8554" spans="6:11">
      <c r="F8554" s="429" t="s">
        <v>15146</v>
      </c>
      <c r="G8554" s="430">
        <v>94962</v>
      </c>
      <c r="H8554" s="431" t="s">
        <v>1745</v>
      </c>
      <c r="I8554" s="430" t="s">
        <v>1164</v>
      </c>
      <c r="K8554" s="432">
        <v>415.12</v>
      </c>
    </row>
    <row r="8555" spans="6:11">
      <c r="F8555" s="429" t="s">
        <v>15146</v>
      </c>
      <c r="G8555" s="430">
        <v>94968</v>
      </c>
      <c r="H8555" s="431" t="s">
        <v>1751</v>
      </c>
      <c r="I8555" s="430" t="s">
        <v>1164</v>
      </c>
      <c r="K8555" s="432">
        <v>413.26</v>
      </c>
    </row>
    <row r="8556" spans="6:11">
      <c r="F8556" s="429" t="s">
        <v>15146</v>
      </c>
      <c r="G8556" s="430">
        <v>102485</v>
      </c>
      <c r="H8556" s="431" t="s">
        <v>1771</v>
      </c>
      <c r="I8556" s="430" t="s">
        <v>1164</v>
      </c>
      <c r="K8556" s="432">
        <v>624.91</v>
      </c>
    </row>
    <row r="8557" spans="6:11">
      <c r="F8557" s="429" t="s">
        <v>15146</v>
      </c>
      <c r="G8557" s="430">
        <v>102473</v>
      </c>
      <c r="H8557" s="431" t="s">
        <v>1759</v>
      </c>
      <c r="I8557" s="430" t="s">
        <v>1164</v>
      </c>
      <c r="K8557" s="432">
        <v>559.91</v>
      </c>
    </row>
    <row r="8558" spans="6:11">
      <c r="F8558" s="429" t="s">
        <v>15146</v>
      </c>
      <c r="G8558" s="430">
        <v>102479</v>
      </c>
      <c r="H8558" s="431" t="s">
        <v>1765</v>
      </c>
      <c r="I8558" s="430" t="s">
        <v>1164</v>
      </c>
      <c r="K8558" s="432">
        <v>558.67999999999995</v>
      </c>
    </row>
    <row r="8559" spans="6:11">
      <c r="F8559" s="429" t="s">
        <v>15146</v>
      </c>
      <c r="G8559" s="430">
        <v>104835</v>
      </c>
      <c r="H8559" s="431" t="s">
        <v>15083</v>
      </c>
      <c r="I8559" s="430" t="s">
        <v>1164</v>
      </c>
      <c r="K8559" s="432">
        <v>0</v>
      </c>
    </row>
    <row r="8560" spans="6:11">
      <c r="F8560" s="429" t="s">
        <v>15146</v>
      </c>
      <c r="G8560" s="430">
        <v>104833</v>
      </c>
      <c r="H8560" s="431" t="s">
        <v>15084</v>
      </c>
      <c r="I8560" s="430" t="s">
        <v>1164</v>
      </c>
      <c r="K8560" s="432">
        <v>0</v>
      </c>
    </row>
    <row r="8561" spans="6:11">
      <c r="F8561" s="429" t="s">
        <v>15146</v>
      </c>
      <c r="G8561" s="430">
        <v>104834</v>
      </c>
      <c r="H8561" s="431" t="s">
        <v>15085</v>
      </c>
      <c r="I8561" s="430" t="s">
        <v>1164</v>
      </c>
      <c r="K8561" s="432">
        <v>0</v>
      </c>
    </row>
    <row r="8562" spans="6:11">
      <c r="F8562" s="429" t="s">
        <v>15146</v>
      </c>
      <c r="G8562" s="430">
        <v>104836</v>
      </c>
      <c r="H8562" s="431" t="s">
        <v>15086</v>
      </c>
      <c r="I8562" s="430" t="s">
        <v>1164</v>
      </c>
      <c r="K8562" s="432">
        <v>0</v>
      </c>
    </row>
    <row r="8563" spans="6:11">
      <c r="F8563" s="429" t="s">
        <v>15146</v>
      </c>
      <c r="G8563" s="430">
        <v>104837</v>
      </c>
      <c r="H8563" s="431" t="s">
        <v>15087</v>
      </c>
      <c r="I8563" s="430" t="s">
        <v>1164</v>
      </c>
      <c r="K8563" s="432">
        <v>0</v>
      </c>
    </row>
    <row r="8564" spans="6:11">
      <c r="F8564" s="429" t="s">
        <v>15146</v>
      </c>
      <c r="G8564" s="430">
        <v>104838</v>
      </c>
      <c r="H8564" s="431" t="s">
        <v>15088</v>
      </c>
      <c r="I8564" s="430" t="s">
        <v>1164</v>
      </c>
      <c r="K8564" s="432">
        <v>0</v>
      </c>
    </row>
    <row r="8565" spans="6:11">
      <c r="F8565" s="429" t="s">
        <v>15146</v>
      </c>
      <c r="G8565" s="430">
        <v>104839</v>
      </c>
      <c r="H8565" s="431" t="s">
        <v>15089</v>
      </c>
      <c r="I8565" s="430" t="s">
        <v>1164</v>
      </c>
      <c r="K8565" s="432">
        <v>0</v>
      </c>
    </row>
    <row r="8566" spans="6:11">
      <c r="F8566" s="429" t="s">
        <v>15146</v>
      </c>
      <c r="G8566" s="430">
        <v>104840</v>
      </c>
      <c r="H8566" s="431" t="s">
        <v>15090</v>
      </c>
      <c r="I8566" s="430" t="s">
        <v>1164</v>
      </c>
      <c r="K8566" s="432">
        <v>0</v>
      </c>
    </row>
    <row r="8567" spans="6:11">
      <c r="F8567" s="429" t="s">
        <v>15146</v>
      </c>
      <c r="G8567" s="430">
        <v>104830</v>
      </c>
      <c r="H8567" s="431" t="s">
        <v>15091</v>
      </c>
      <c r="I8567" s="430" t="s">
        <v>1164</v>
      </c>
      <c r="K8567" s="432">
        <v>0</v>
      </c>
    </row>
    <row r="8568" spans="6:11">
      <c r="F8568" s="429" t="s">
        <v>15146</v>
      </c>
      <c r="G8568" s="430">
        <v>104829</v>
      </c>
      <c r="H8568" s="431" t="s">
        <v>15092</v>
      </c>
      <c r="I8568" s="430" t="s">
        <v>1164</v>
      </c>
      <c r="K8568" s="432">
        <v>0</v>
      </c>
    </row>
    <row r="8569" spans="6:11">
      <c r="F8569" s="429" t="s">
        <v>15146</v>
      </c>
      <c r="G8569" s="430">
        <v>104832</v>
      </c>
      <c r="H8569" s="431" t="s">
        <v>15093</v>
      </c>
      <c r="I8569" s="430" t="s">
        <v>1164</v>
      </c>
      <c r="K8569" s="432">
        <v>0</v>
      </c>
    </row>
    <row r="8570" spans="6:11">
      <c r="F8570" s="429" t="s">
        <v>15146</v>
      </c>
      <c r="G8570" s="430">
        <v>104831</v>
      </c>
      <c r="H8570" s="431" t="s">
        <v>15094</v>
      </c>
      <c r="I8570" s="430" t="s">
        <v>1164</v>
      </c>
      <c r="K8570" s="432">
        <v>0</v>
      </c>
    </row>
    <row r="8571" spans="6:11">
      <c r="F8571" s="429" t="s">
        <v>15146</v>
      </c>
      <c r="G8571" s="430">
        <v>103773</v>
      </c>
      <c r="H8571" s="431" t="s">
        <v>15096</v>
      </c>
      <c r="I8571" s="430" t="s">
        <v>160</v>
      </c>
      <c r="K8571" s="432">
        <v>0</v>
      </c>
    </row>
    <row r="8572" spans="6:11">
      <c r="F8572" s="429" t="s">
        <v>15163</v>
      </c>
      <c r="G8572" s="430">
        <v>103772</v>
      </c>
      <c r="H8572" s="431" t="s">
        <v>15097</v>
      </c>
      <c r="I8572" s="430" t="s">
        <v>160</v>
      </c>
      <c r="K8572" s="432">
        <v>0</v>
      </c>
    </row>
    <row r="8573" spans="6:11">
      <c r="F8573" s="429" t="s">
        <v>15163</v>
      </c>
      <c r="G8573" s="430">
        <v>103768</v>
      </c>
      <c r="H8573" s="431" t="s">
        <v>15098</v>
      </c>
      <c r="I8573" s="430" t="s">
        <v>160</v>
      </c>
      <c r="K8573" s="432">
        <v>0</v>
      </c>
    </row>
    <row r="8574" spans="6:11">
      <c r="F8574" s="429" t="s">
        <v>15163</v>
      </c>
      <c r="G8574" s="430">
        <v>103767</v>
      </c>
      <c r="H8574" s="431" t="s">
        <v>15099</v>
      </c>
      <c r="I8574" s="430" t="s">
        <v>160</v>
      </c>
      <c r="K8574" s="432">
        <v>0</v>
      </c>
    </row>
    <row r="8575" spans="6:11">
      <c r="F8575" s="429" t="s">
        <v>15163</v>
      </c>
      <c r="G8575" s="430">
        <v>103766</v>
      </c>
      <c r="H8575" s="431" t="s">
        <v>15100</v>
      </c>
      <c r="I8575" s="430" t="s">
        <v>160</v>
      </c>
      <c r="K8575" s="432">
        <v>0</v>
      </c>
    </row>
    <row r="8576" spans="6:11">
      <c r="F8576" s="429" t="s">
        <v>15163</v>
      </c>
      <c r="G8576" s="430">
        <v>103765</v>
      </c>
      <c r="H8576" s="431" t="s">
        <v>15101</v>
      </c>
      <c r="I8576" s="430" t="s">
        <v>160</v>
      </c>
      <c r="K8576" s="432">
        <v>0</v>
      </c>
    </row>
    <row r="8577" spans="6:11">
      <c r="F8577" s="429" t="s">
        <v>15163</v>
      </c>
      <c r="G8577" s="430">
        <v>103771</v>
      </c>
      <c r="H8577" s="431" t="s">
        <v>15102</v>
      </c>
      <c r="I8577" s="430" t="s">
        <v>160</v>
      </c>
      <c r="K8577" s="432">
        <v>0</v>
      </c>
    </row>
    <row r="8578" spans="6:11">
      <c r="F8578" s="429" t="s">
        <v>15163</v>
      </c>
      <c r="G8578" s="430">
        <v>103769</v>
      </c>
      <c r="H8578" s="431" t="s">
        <v>4585</v>
      </c>
      <c r="I8578" s="430" t="s">
        <v>160</v>
      </c>
      <c r="K8578" s="432">
        <v>2093.15</v>
      </c>
    </row>
    <row r="8579" spans="6:11">
      <c r="F8579" s="429" t="s">
        <v>15163</v>
      </c>
      <c r="G8579" s="430">
        <v>103770</v>
      </c>
      <c r="H8579" s="431" t="s">
        <v>15103</v>
      </c>
      <c r="I8579" s="430" t="s">
        <v>160</v>
      </c>
      <c r="K8579" s="432">
        <v>0</v>
      </c>
    </row>
    <row r="8580" spans="6:11">
      <c r="F8580" s="429" t="s">
        <v>15163</v>
      </c>
      <c r="G8580" s="430">
        <v>103764</v>
      </c>
      <c r="H8580" s="431" t="s">
        <v>15104</v>
      </c>
      <c r="I8580" s="430" t="s">
        <v>160</v>
      </c>
      <c r="K8580" s="432">
        <v>0</v>
      </c>
    </row>
    <row r="8581" spans="6:11">
      <c r="F8581" s="429" t="s">
        <v>15163</v>
      </c>
      <c r="G8581" s="430">
        <v>103780</v>
      </c>
      <c r="H8581" s="431" t="s">
        <v>15105</v>
      </c>
      <c r="I8581" s="430" t="s">
        <v>121</v>
      </c>
      <c r="K8581" s="432">
        <v>0</v>
      </c>
    </row>
    <row r="8582" spans="6:11">
      <c r="F8582" s="429" t="s">
        <v>15163</v>
      </c>
      <c r="G8582" s="430">
        <v>103781</v>
      </c>
      <c r="H8582" s="431" t="s">
        <v>15106</v>
      </c>
      <c r="I8582" s="430" t="s">
        <v>121</v>
      </c>
      <c r="K8582" s="432">
        <v>0</v>
      </c>
    </row>
    <row r="8583" spans="6:11">
      <c r="F8583" s="429" t="s">
        <v>15163</v>
      </c>
      <c r="G8583" s="430">
        <v>103779</v>
      </c>
      <c r="H8583" s="431" t="s">
        <v>15107</v>
      </c>
      <c r="I8583" s="430" t="s">
        <v>121</v>
      </c>
      <c r="K8583" s="432">
        <v>0</v>
      </c>
    </row>
    <row r="8584" spans="6:11">
      <c r="F8584" s="429" t="s">
        <v>15163</v>
      </c>
      <c r="G8584" s="430">
        <v>103778</v>
      </c>
      <c r="H8584" s="431" t="s">
        <v>15108</v>
      </c>
      <c r="I8584" s="430" t="s">
        <v>121</v>
      </c>
      <c r="K8584" s="432">
        <v>0</v>
      </c>
    </row>
    <row r="8585" spans="6:11">
      <c r="F8585" s="429" t="s">
        <v>15163</v>
      </c>
      <c r="G8585" s="430">
        <v>103924</v>
      </c>
      <c r="H8585" s="431" t="s">
        <v>15109</v>
      </c>
      <c r="I8585" s="430" t="s">
        <v>121</v>
      </c>
      <c r="K8585" s="432">
        <v>0</v>
      </c>
    </row>
    <row r="8586" spans="6:11">
      <c r="F8586" s="429" t="s">
        <v>15163</v>
      </c>
      <c r="G8586" s="430">
        <v>103776</v>
      </c>
      <c r="H8586" s="431" t="s">
        <v>15110</v>
      </c>
      <c r="I8586" s="430" t="s">
        <v>121</v>
      </c>
      <c r="K8586" s="432">
        <v>0</v>
      </c>
    </row>
    <row r="8587" spans="6:11">
      <c r="F8587" s="429" t="s">
        <v>15163</v>
      </c>
      <c r="G8587" s="430">
        <v>103774</v>
      </c>
      <c r="H8587" s="431" t="s">
        <v>15111</v>
      </c>
      <c r="I8587" s="430" t="s">
        <v>121</v>
      </c>
      <c r="K8587" s="432">
        <v>0</v>
      </c>
    </row>
    <row r="8588" spans="6:11">
      <c r="F8588" s="429" t="s">
        <v>15163</v>
      </c>
      <c r="G8588" s="430">
        <v>103775</v>
      </c>
      <c r="H8588" s="431" t="s">
        <v>15112</v>
      </c>
      <c r="I8588" s="430" t="s">
        <v>121</v>
      </c>
      <c r="K8588" s="432">
        <v>0</v>
      </c>
    </row>
    <row r="8589" spans="6:11">
      <c r="F8589" s="429" t="s">
        <v>15163</v>
      </c>
      <c r="G8589" s="430">
        <v>106266</v>
      </c>
      <c r="H8589" s="431" t="s">
        <v>16403</v>
      </c>
      <c r="I8589" s="430" t="s">
        <v>160</v>
      </c>
      <c r="K8589" s="432">
        <v>0</v>
      </c>
    </row>
    <row r="8590" spans="6:11">
      <c r="F8590" s="429" t="s">
        <v>15163</v>
      </c>
      <c r="G8590" s="430">
        <v>106270</v>
      </c>
      <c r="H8590" s="431" t="s">
        <v>16404</v>
      </c>
      <c r="I8590" s="430" t="s">
        <v>160</v>
      </c>
      <c r="K8590" s="432">
        <v>0</v>
      </c>
    </row>
    <row r="8591" spans="6:11">
      <c r="F8591" s="429" t="s">
        <v>15163</v>
      </c>
      <c r="G8591" s="430">
        <v>106271</v>
      </c>
      <c r="H8591" s="431" t="s">
        <v>16405</v>
      </c>
      <c r="I8591" s="430" t="s">
        <v>160</v>
      </c>
      <c r="K8591" s="432">
        <v>0</v>
      </c>
    </row>
    <row r="8592" spans="6:11">
      <c r="F8592" s="429" t="s">
        <v>15163</v>
      </c>
      <c r="G8592" s="430">
        <v>106267</v>
      </c>
      <c r="H8592" s="431" t="s">
        <v>16406</v>
      </c>
      <c r="I8592" s="430" t="s">
        <v>160</v>
      </c>
      <c r="K8592" s="432">
        <v>0</v>
      </c>
    </row>
    <row r="8593" spans="6:11">
      <c r="F8593" s="429" t="s">
        <v>15163</v>
      </c>
      <c r="G8593" s="430">
        <v>106272</v>
      </c>
      <c r="H8593" s="431" t="s">
        <v>16407</v>
      </c>
      <c r="I8593" s="430" t="s">
        <v>160</v>
      </c>
      <c r="K8593" s="432">
        <v>0</v>
      </c>
    </row>
    <row r="8594" spans="6:11">
      <c r="F8594" s="429" t="s">
        <v>15163</v>
      </c>
      <c r="G8594" s="430">
        <v>106268</v>
      </c>
      <c r="H8594" s="431" t="s">
        <v>16408</v>
      </c>
      <c r="I8594" s="430" t="s">
        <v>160</v>
      </c>
      <c r="K8594" s="432">
        <v>0</v>
      </c>
    </row>
    <row r="8595" spans="6:11">
      <c r="F8595" s="429" t="s">
        <v>15163</v>
      </c>
      <c r="G8595" s="430">
        <v>106269</v>
      </c>
      <c r="H8595" s="431" t="s">
        <v>16409</v>
      </c>
      <c r="I8595" s="430" t="s">
        <v>160</v>
      </c>
      <c r="K8595" s="432">
        <v>0</v>
      </c>
    </row>
    <row r="8596" spans="6:11">
      <c r="F8596" s="429" t="s">
        <v>15163</v>
      </c>
      <c r="G8596" s="430">
        <v>106279</v>
      </c>
      <c r="H8596" s="431" t="s">
        <v>16410</v>
      </c>
      <c r="I8596" s="430" t="s">
        <v>160</v>
      </c>
      <c r="K8596" s="432">
        <v>0</v>
      </c>
    </row>
    <row r="8597" spans="6:11">
      <c r="F8597" s="429" t="s">
        <v>15163</v>
      </c>
      <c r="G8597" s="430">
        <v>106280</v>
      </c>
      <c r="H8597" s="431" t="s">
        <v>16411</v>
      </c>
      <c r="I8597" s="430" t="s">
        <v>160</v>
      </c>
      <c r="K8597" s="432">
        <v>0</v>
      </c>
    </row>
    <row r="8598" spans="6:11">
      <c r="F8598" s="429" t="s">
        <v>15163</v>
      </c>
      <c r="G8598" s="430">
        <v>106265</v>
      </c>
      <c r="H8598" s="431" t="s">
        <v>16412</v>
      </c>
      <c r="I8598" s="430" t="s">
        <v>146</v>
      </c>
      <c r="K8598" s="432">
        <v>0</v>
      </c>
    </row>
    <row r="8599" spans="6:11">
      <c r="F8599" s="429" t="s">
        <v>15163</v>
      </c>
      <c r="G8599" s="430">
        <v>106273</v>
      </c>
      <c r="H8599" s="431" t="s">
        <v>16413</v>
      </c>
      <c r="I8599" s="430" t="s">
        <v>160</v>
      </c>
      <c r="K8599" s="432">
        <v>0</v>
      </c>
    </row>
    <row r="8600" spans="6:11">
      <c r="F8600" s="429" t="s">
        <v>15163</v>
      </c>
      <c r="G8600" s="430">
        <v>106274</v>
      </c>
      <c r="H8600" s="431" t="s">
        <v>16414</v>
      </c>
      <c r="I8600" s="430" t="s">
        <v>160</v>
      </c>
      <c r="K8600" s="432">
        <v>0</v>
      </c>
    </row>
    <row r="8601" spans="6:11">
      <c r="F8601" s="429" t="s">
        <v>15163</v>
      </c>
      <c r="G8601" s="430">
        <v>106275</v>
      </c>
      <c r="H8601" s="431" t="s">
        <v>16415</v>
      </c>
      <c r="I8601" s="430" t="s">
        <v>160</v>
      </c>
      <c r="K8601" s="432">
        <v>0</v>
      </c>
    </row>
    <row r="8602" spans="6:11">
      <c r="F8602" s="429" t="s">
        <v>15163</v>
      </c>
      <c r="G8602" s="430">
        <v>106276</v>
      </c>
      <c r="H8602" s="431" t="s">
        <v>16416</v>
      </c>
      <c r="I8602" s="430" t="s">
        <v>160</v>
      </c>
      <c r="K8602" s="432">
        <v>0</v>
      </c>
    </row>
    <row r="8603" spans="6:11">
      <c r="F8603" s="429" t="s">
        <v>15163</v>
      </c>
      <c r="G8603" s="430">
        <v>106277</v>
      </c>
      <c r="H8603" s="431" t="s">
        <v>16417</v>
      </c>
      <c r="I8603" s="430" t="s">
        <v>160</v>
      </c>
      <c r="K8603" s="432">
        <v>0</v>
      </c>
    </row>
    <row r="8604" spans="6:11">
      <c r="F8604" s="429" t="s">
        <v>15163</v>
      </c>
      <c r="G8604" s="430">
        <v>106278</v>
      </c>
      <c r="H8604" s="431" t="s">
        <v>16418</v>
      </c>
      <c r="I8604" s="430" t="s">
        <v>160</v>
      </c>
      <c r="K8604" s="432">
        <v>0</v>
      </c>
    </row>
    <row r="8605" spans="6:11">
      <c r="F8605" s="429" t="s">
        <v>15163</v>
      </c>
      <c r="G8605" s="430">
        <v>106295</v>
      </c>
      <c r="H8605" s="431" t="s">
        <v>16419</v>
      </c>
      <c r="I8605" s="430" t="s">
        <v>160</v>
      </c>
      <c r="K8605" s="432">
        <v>206.64</v>
      </c>
    </row>
    <row r="8606" spans="6:11">
      <c r="F8606" s="429" t="s">
        <v>15163</v>
      </c>
      <c r="G8606" s="430">
        <v>106300</v>
      </c>
      <c r="H8606" s="431" t="s">
        <v>16420</v>
      </c>
      <c r="I8606" s="430" t="s">
        <v>160</v>
      </c>
      <c r="K8606" s="432">
        <v>486.42</v>
      </c>
    </row>
    <row r="8607" spans="6:11">
      <c r="F8607" s="429" t="s">
        <v>15163</v>
      </c>
      <c r="G8607" s="430">
        <v>106293</v>
      </c>
      <c r="H8607" s="431" t="s">
        <v>16421</v>
      </c>
      <c r="I8607" s="430" t="s">
        <v>160</v>
      </c>
      <c r="K8607" s="432">
        <v>163.72</v>
      </c>
    </row>
    <row r="8608" spans="6:11">
      <c r="F8608" s="429" t="s">
        <v>15169</v>
      </c>
      <c r="G8608" s="430">
        <v>106297</v>
      </c>
      <c r="H8608" s="431" t="s">
        <v>16422</v>
      </c>
      <c r="I8608" s="430" t="s">
        <v>160</v>
      </c>
      <c r="K8608" s="432">
        <v>246.8</v>
      </c>
    </row>
    <row r="8609" spans="6:11">
      <c r="F8609" s="429" t="s">
        <v>15169</v>
      </c>
      <c r="G8609" s="430">
        <v>106298</v>
      </c>
      <c r="H8609" s="431" t="s">
        <v>16423</v>
      </c>
      <c r="I8609" s="430" t="s">
        <v>160</v>
      </c>
      <c r="K8609" s="432">
        <v>376.89</v>
      </c>
    </row>
    <row r="8610" spans="6:11">
      <c r="F8610" s="429" t="s">
        <v>15169</v>
      </c>
      <c r="G8610" s="430">
        <v>106301</v>
      </c>
      <c r="H8610" s="431" t="s">
        <v>16424</v>
      </c>
      <c r="I8610" s="430" t="s">
        <v>160</v>
      </c>
      <c r="K8610" s="432">
        <v>727.89</v>
      </c>
    </row>
    <row r="8611" spans="6:11">
      <c r="F8611" s="429" t="s">
        <v>15169</v>
      </c>
      <c r="G8611" s="430">
        <v>106292</v>
      </c>
      <c r="H8611" s="431" t="s">
        <v>16425</v>
      </c>
      <c r="I8611" s="430" t="s">
        <v>160</v>
      </c>
      <c r="K8611" s="432">
        <v>155.56</v>
      </c>
    </row>
    <row r="8612" spans="6:11">
      <c r="F8612" s="429" t="s">
        <v>15169</v>
      </c>
      <c r="G8612" s="430">
        <v>106282</v>
      </c>
      <c r="H8612" s="431" t="s">
        <v>16426</v>
      </c>
      <c r="I8612" s="430" t="s">
        <v>160</v>
      </c>
      <c r="K8612" s="432">
        <v>73</v>
      </c>
    </row>
    <row r="8613" spans="6:11">
      <c r="F8613" s="429" t="s">
        <v>15169</v>
      </c>
      <c r="G8613" s="430">
        <v>106283</v>
      </c>
      <c r="H8613" s="431" t="s">
        <v>16427</v>
      </c>
      <c r="I8613" s="430" t="s">
        <v>160</v>
      </c>
      <c r="K8613" s="432">
        <v>73</v>
      </c>
    </row>
    <row r="8614" spans="6:11">
      <c r="F8614" s="429" t="s">
        <v>15169</v>
      </c>
      <c r="G8614" s="430">
        <v>106286</v>
      </c>
      <c r="H8614" s="431" t="s">
        <v>16428</v>
      </c>
      <c r="I8614" s="430" t="s">
        <v>160</v>
      </c>
      <c r="K8614" s="432">
        <v>81.41</v>
      </c>
    </row>
    <row r="8615" spans="6:11">
      <c r="F8615" s="429" t="s">
        <v>15169</v>
      </c>
      <c r="G8615" s="430">
        <v>106287</v>
      </c>
      <c r="H8615" s="431" t="s">
        <v>16429</v>
      </c>
      <c r="I8615" s="430" t="s">
        <v>160</v>
      </c>
      <c r="K8615" s="432">
        <v>95.83</v>
      </c>
    </row>
    <row r="8616" spans="6:11">
      <c r="F8616" s="429" t="s">
        <v>15169</v>
      </c>
      <c r="G8616" s="430">
        <v>106288</v>
      </c>
      <c r="H8616" s="431" t="s">
        <v>16430</v>
      </c>
      <c r="I8616" s="430" t="s">
        <v>160</v>
      </c>
      <c r="K8616" s="432">
        <v>114.22</v>
      </c>
    </row>
    <row r="8617" spans="6:11">
      <c r="F8617" s="429" t="s">
        <v>15169</v>
      </c>
      <c r="G8617" s="430">
        <v>106289</v>
      </c>
      <c r="H8617" s="431" t="s">
        <v>16431</v>
      </c>
      <c r="I8617" s="430" t="s">
        <v>160</v>
      </c>
      <c r="K8617" s="432">
        <v>148.65</v>
      </c>
    </row>
    <row r="8618" spans="6:11">
      <c r="F8618" s="429" t="s">
        <v>15169</v>
      </c>
      <c r="G8618" s="430">
        <v>106290</v>
      </c>
      <c r="H8618" s="431" t="s">
        <v>16432</v>
      </c>
      <c r="I8618" s="430" t="s">
        <v>160</v>
      </c>
      <c r="K8618" s="432">
        <v>201.04</v>
      </c>
    </row>
    <row r="8619" spans="6:11">
      <c r="F8619" s="429" t="s">
        <v>15169</v>
      </c>
      <c r="G8619" s="430">
        <v>106291</v>
      </c>
      <c r="H8619" s="431" t="s">
        <v>16433</v>
      </c>
      <c r="I8619" s="430" t="s">
        <v>160</v>
      </c>
      <c r="K8619" s="432">
        <v>292.17</v>
      </c>
    </row>
    <row r="8620" spans="6:11">
      <c r="F8620" s="429" t="s">
        <v>15169</v>
      </c>
      <c r="G8620" s="430">
        <v>102136</v>
      </c>
      <c r="H8620" s="431" t="s">
        <v>16434</v>
      </c>
      <c r="I8620" s="430" t="s">
        <v>160</v>
      </c>
      <c r="K8620" s="432">
        <v>114.28</v>
      </c>
    </row>
    <row r="8621" spans="6:11">
      <c r="F8621" s="429" t="s">
        <v>15169</v>
      </c>
      <c r="G8621" s="430">
        <v>106263</v>
      </c>
      <c r="H8621" s="431" t="s">
        <v>16435</v>
      </c>
      <c r="I8621" s="430" t="s">
        <v>160</v>
      </c>
      <c r="K8621" s="432">
        <v>149.21</v>
      </c>
    </row>
    <row r="8622" spans="6:11">
      <c r="F8622" s="429" t="s">
        <v>15169</v>
      </c>
      <c r="G8622" s="430">
        <v>106259</v>
      </c>
      <c r="H8622" s="431" t="s">
        <v>16436</v>
      </c>
      <c r="I8622" s="430" t="s">
        <v>160</v>
      </c>
      <c r="K8622" s="432">
        <v>0</v>
      </c>
    </row>
    <row r="8623" spans="6:11">
      <c r="F8623" s="429" t="s">
        <v>15169</v>
      </c>
      <c r="G8623" s="430">
        <v>106261</v>
      </c>
      <c r="H8623" s="431" t="s">
        <v>16437</v>
      </c>
      <c r="I8623" s="430" t="s">
        <v>160</v>
      </c>
      <c r="K8623" s="432">
        <v>0</v>
      </c>
    </row>
    <row r="8624" spans="6:11">
      <c r="F8624" s="429" t="s">
        <v>15169</v>
      </c>
      <c r="G8624" s="430">
        <v>106260</v>
      </c>
      <c r="H8624" s="431" t="s">
        <v>16438</v>
      </c>
      <c r="I8624" s="430" t="s">
        <v>160</v>
      </c>
      <c r="K8624" s="432">
        <v>0</v>
      </c>
    </row>
    <row r="8625" spans="6:11">
      <c r="F8625" s="429" t="s">
        <v>15169</v>
      </c>
      <c r="G8625" s="430">
        <v>102134</v>
      </c>
      <c r="H8625" s="431" t="s">
        <v>16439</v>
      </c>
      <c r="I8625" s="430" t="s">
        <v>160</v>
      </c>
      <c r="K8625" s="432">
        <v>0</v>
      </c>
    </row>
    <row r="8626" spans="6:11">
      <c r="F8626" s="429" t="s">
        <v>15169</v>
      </c>
      <c r="G8626" s="430">
        <v>106262</v>
      </c>
      <c r="H8626" s="431" t="s">
        <v>16440</v>
      </c>
      <c r="I8626" s="430" t="s">
        <v>160</v>
      </c>
      <c r="K8626" s="432">
        <v>0</v>
      </c>
    </row>
    <row r="8627" spans="6:11">
      <c r="F8627" s="429" t="s">
        <v>15169</v>
      </c>
      <c r="G8627" s="430">
        <v>102135</v>
      </c>
      <c r="H8627" s="431" t="s">
        <v>16441</v>
      </c>
      <c r="I8627" s="430" t="s">
        <v>160</v>
      </c>
      <c r="K8627" s="432">
        <v>0</v>
      </c>
    </row>
    <row r="8628" spans="6:11">
      <c r="F8628" s="429" t="s">
        <v>15169</v>
      </c>
      <c r="G8628" s="430">
        <v>106302</v>
      </c>
      <c r="H8628" s="431" t="s">
        <v>16442</v>
      </c>
      <c r="I8628" s="430" t="s">
        <v>160</v>
      </c>
      <c r="K8628" s="432">
        <v>0</v>
      </c>
    </row>
    <row r="8629" spans="6:11">
      <c r="F8629" s="429" t="s">
        <v>15169</v>
      </c>
      <c r="G8629" s="430">
        <v>106284</v>
      </c>
      <c r="H8629" s="431" t="s">
        <v>16443</v>
      </c>
      <c r="I8629" s="430" t="s">
        <v>160</v>
      </c>
      <c r="K8629" s="432">
        <v>0</v>
      </c>
    </row>
    <row r="8630" spans="6:11">
      <c r="F8630" s="429" t="s">
        <v>15169</v>
      </c>
      <c r="G8630" s="430">
        <v>106285</v>
      </c>
      <c r="H8630" s="431" t="s">
        <v>16444</v>
      </c>
      <c r="I8630" s="430" t="s">
        <v>160</v>
      </c>
      <c r="K8630" s="432">
        <v>0</v>
      </c>
    </row>
    <row r="8631" spans="6:11">
      <c r="F8631" s="429" t="s">
        <v>15169</v>
      </c>
      <c r="G8631" s="430">
        <v>106296</v>
      </c>
      <c r="H8631" s="431" t="s">
        <v>16445</v>
      </c>
      <c r="I8631" s="430" t="s">
        <v>160</v>
      </c>
      <c r="K8631" s="432">
        <v>0</v>
      </c>
    </row>
    <row r="8632" spans="6:11">
      <c r="F8632" s="429" t="s">
        <v>15169</v>
      </c>
      <c r="G8632" s="430">
        <v>106299</v>
      </c>
      <c r="H8632" s="431" t="s">
        <v>16446</v>
      </c>
      <c r="I8632" s="430" t="s">
        <v>160</v>
      </c>
      <c r="K8632" s="432">
        <v>221.2</v>
      </c>
    </row>
    <row r="8633" spans="6:11">
      <c r="F8633" s="429" t="s">
        <v>15169</v>
      </c>
      <c r="G8633" s="430">
        <v>106294</v>
      </c>
      <c r="H8633" s="431" t="s">
        <v>16447</v>
      </c>
      <c r="I8633" s="430" t="s">
        <v>160</v>
      </c>
      <c r="K8633" s="432">
        <v>0</v>
      </c>
    </row>
    <row r="8634" spans="6:11">
      <c r="F8634" s="429" t="s">
        <v>15169</v>
      </c>
      <c r="G8634" s="430">
        <v>106281</v>
      </c>
      <c r="H8634" s="431" t="s">
        <v>16448</v>
      </c>
      <c r="I8634" s="430" t="s">
        <v>160</v>
      </c>
      <c r="K8634" s="432">
        <v>0</v>
      </c>
    </row>
    <row r="8635" spans="6:11">
      <c r="F8635" s="429" t="s">
        <v>15169</v>
      </c>
      <c r="G8635" s="430">
        <v>106264</v>
      </c>
      <c r="H8635" s="431" t="s">
        <v>16449</v>
      </c>
      <c r="I8635" s="430" t="s">
        <v>146</v>
      </c>
      <c r="K8635" s="432">
        <v>0</v>
      </c>
    </row>
    <row r="8636" spans="6:11">
      <c r="F8636" s="429" t="s">
        <v>15169</v>
      </c>
      <c r="G8636" s="430">
        <v>97097</v>
      </c>
      <c r="H8636" s="431" t="s">
        <v>1459</v>
      </c>
      <c r="I8636" s="430" t="s">
        <v>121</v>
      </c>
      <c r="K8636" s="432">
        <v>46.47</v>
      </c>
    </row>
    <row r="8637" spans="6:11">
      <c r="F8637" s="429" t="s">
        <v>15169</v>
      </c>
      <c r="G8637" s="430">
        <v>97089</v>
      </c>
      <c r="H8637" s="431" t="s">
        <v>1453</v>
      </c>
      <c r="I8637" s="430" t="s">
        <v>1156</v>
      </c>
      <c r="K8637" s="432">
        <v>12.28</v>
      </c>
    </row>
    <row r="8638" spans="6:11">
      <c r="F8638" s="429" t="s">
        <v>15169</v>
      </c>
      <c r="G8638" s="430">
        <v>97090</v>
      </c>
      <c r="H8638" s="431" t="s">
        <v>1454</v>
      </c>
      <c r="I8638" s="430" t="s">
        <v>1156</v>
      </c>
      <c r="K8638" s="432">
        <v>12.03</v>
      </c>
    </row>
    <row r="8639" spans="6:11">
      <c r="F8639" s="429" t="s">
        <v>15169</v>
      </c>
      <c r="G8639" s="430">
        <v>97091</v>
      </c>
      <c r="H8639" s="431" t="s">
        <v>1455</v>
      </c>
      <c r="I8639" s="430" t="s">
        <v>1156</v>
      </c>
      <c r="K8639" s="432">
        <v>11.65</v>
      </c>
    </row>
    <row r="8640" spans="6:11">
      <c r="F8640" s="429" t="s">
        <v>15169</v>
      </c>
      <c r="G8640" s="430">
        <v>97092</v>
      </c>
      <c r="H8640" s="431" t="s">
        <v>1456</v>
      </c>
      <c r="I8640" s="430" t="s">
        <v>1156</v>
      </c>
      <c r="K8640" s="432">
        <v>11.24</v>
      </c>
    </row>
    <row r="8641" spans="6:11">
      <c r="F8641" s="429" t="s">
        <v>15169</v>
      </c>
      <c r="G8641" s="430">
        <v>103053</v>
      </c>
      <c r="H8641" s="431" t="s">
        <v>15114</v>
      </c>
      <c r="I8641" s="430" t="s">
        <v>1156</v>
      </c>
      <c r="K8641" s="432">
        <v>0</v>
      </c>
    </row>
    <row r="8642" spans="6:11">
      <c r="F8642" s="429" t="s">
        <v>15169</v>
      </c>
      <c r="G8642" s="430">
        <v>97093</v>
      </c>
      <c r="H8642" s="431" t="s">
        <v>1457</v>
      </c>
      <c r="I8642" s="430" t="s">
        <v>1156</v>
      </c>
      <c r="K8642" s="432">
        <v>10.52</v>
      </c>
    </row>
    <row r="8643" spans="6:11">
      <c r="F8643" s="429" t="s">
        <v>15169</v>
      </c>
      <c r="G8643" s="430">
        <v>103054</v>
      </c>
      <c r="H8643" s="431" t="s">
        <v>15115</v>
      </c>
      <c r="I8643" s="430" t="s">
        <v>1156</v>
      </c>
      <c r="K8643" s="432">
        <v>0</v>
      </c>
    </row>
    <row r="8644" spans="6:11">
      <c r="F8644" s="429" t="s">
        <v>15169</v>
      </c>
      <c r="G8644" s="430">
        <v>97088</v>
      </c>
      <c r="H8644" s="431" t="s">
        <v>1452</v>
      </c>
      <c r="I8644" s="430" t="s">
        <v>1156</v>
      </c>
      <c r="K8644" s="432">
        <v>13.46</v>
      </c>
    </row>
    <row r="8645" spans="6:11">
      <c r="F8645" s="429" t="s">
        <v>15169</v>
      </c>
      <c r="G8645" s="430">
        <v>97087</v>
      </c>
      <c r="H8645" s="431" t="s">
        <v>1451</v>
      </c>
      <c r="I8645" s="430" t="s">
        <v>121</v>
      </c>
      <c r="K8645" s="432">
        <v>2.21</v>
      </c>
    </row>
    <row r="8646" spans="6:11">
      <c r="F8646" s="429" t="s">
        <v>15169</v>
      </c>
      <c r="G8646" s="430">
        <v>97083</v>
      </c>
      <c r="H8646" s="431" t="s">
        <v>1448</v>
      </c>
      <c r="I8646" s="430" t="s">
        <v>121</v>
      </c>
      <c r="K8646" s="432">
        <v>3.03</v>
      </c>
    </row>
    <row r="8647" spans="6:11">
      <c r="F8647" s="429" t="s">
        <v>15169</v>
      </c>
      <c r="G8647" s="430">
        <v>97084</v>
      </c>
      <c r="H8647" s="431" t="s">
        <v>1449</v>
      </c>
      <c r="I8647" s="430" t="s">
        <v>121</v>
      </c>
      <c r="K8647" s="432">
        <v>0.63</v>
      </c>
    </row>
    <row r="8648" spans="6:11">
      <c r="F8648" s="429" t="s">
        <v>15169</v>
      </c>
      <c r="G8648" s="430">
        <v>97096</v>
      </c>
      <c r="H8648" s="431" t="s">
        <v>1458</v>
      </c>
      <c r="I8648" s="430" t="s">
        <v>1164</v>
      </c>
      <c r="K8648" s="432">
        <v>654.14</v>
      </c>
    </row>
    <row r="8649" spans="6:11">
      <c r="F8649" s="429" t="s">
        <v>15169</v>
      </c>
      <c r="G8649" s="430">
        <v>97082</v>
      </c>
      <c r="H8649" s="431" t="s">
        <v>1447</v>
      </c>
      <c r="I8649" s="430" t="s">
        <v>1164</v>
      </c>
      <c r="K8649" s="432">
        <v>56.94</v>
      </c>
    </row>
    <row r="8650" spans="6:11">
      <c r="F8650" s="429" t="s">
        <v>15169</v>
      </c>
      <c r="G8650" s="430">
        <v>103076</v>
      </c>
      <c r="H8650" s="431" t="s">
        <v>1467</v>
      </c>
      <c r="I8650" s="430" t="s">
        <v>121</v>
      </c>
      <c r="K8650" s="432">
        <v>141.86000000000001</v>
      </c>
    </row>
    <row r="8651" spans="6:11">
      <c r="F8651" s="429" t="s">
        <v>15169</v>
      </c>
      <c r="G8651" s="430">
        <v>103067</v>
      </c>
      <c r="H8651" s="431" t="s">
        <v>15116</v>
      </c>
      <c r="I8651" s="430" t="s">
        <v>121</v>
      </c>
      <c r="K8651" s="432">
        <v>0</v>
      </c>
    </row>
    <row r="8652" spans="6:11">
      <c r="F8652" s="429" t="s">
        <v>15169</v>
      </c>
      <c r="G8652" s="430">
        <v>103077</v>
      </c>
      <c r="H8652" s="431" t="s">
        <v>1468</v>
      </c>
      <c r="I8652" s="430" t="s">
        <v>121</v>
      </c>
      <c r="K8652" s="432">
        <v>185.79</v>
      </c>
    </row>
    <row r="8653" spans="6:11">
      <c r="F8653" s="429" t="s">
        <v>15169</v>
      </c>
      <c r="G8653" s="430">
        <v>103068</v>
      </c>
      <c r="H8653" s="431" t="s">
        <v>15117</v>
      </c>
      <c r="I8653" s="430" t="s">
        <v>121</v>
      </c>
      <c r="K8653" s="432">
        <v>0</v>
      </c>
    </row>
    <row r="8654" spans="6:11">
      <c r="F8654" s="429" t="s">
        <v>15169</v>
      </c>
      <c r="G8654" s="430">
        <v>103078</v>
      </c>
      <c r="H8654" s="431" t="s">
        <v>1469</v>
      </c>
      <c r="I8654" s="430" t="s">
        <v>121</v>
      </c>
      <c r="K8654" s="432">
        <v>226.75</v>
      </c>
    </row>
    <row r="8655" spans="6:11">
      <c r="F8655" s="429" t="s">
        <v>15169</v>
      </c>
      <c r="G8655" s="430">
        <v>103069</v>
      </c>
      <c r="H8655" s="431" t="s">
        <v>15118</v>
      </c>
      <c r="I8655" s="430" t="s">
        <v>121</v>
      </c>
      <c r="K8655" s="432">
        <v>0</v>
      </c>
    </row>
    <row r="8656" spans="6:11">
      <c r="F8656" s="429" t="s">
        <v>15169</v>
      </c>
      <c r="G8656" s="430">
        <v>103079</v>
      </c>
      <c r="H8656" s="431" t="s">
        <v>1470</v>
      </c>
      <c r="I8656" s="430" t="s">
        <v>121</v>
      </c>
      <c r="K8656" s="432">
        <v>273.14999999999998</v>
      </c>
    </row>
    <row r="8657" spans="6:11">
      <c r="F8657" s="429" t="s">
        <v>15169</v>
      </c>
      <c r="G8657" s="430">
        <v>103070</v>
      </c>
      <c r="H8657" s="431" t="s">
        <v>15119</v>
      </c>
      <c r="I8657" s="430" t="s">
        <v>121</v>
      </c>
      <c r="K8657" s="432">
        <v>0</v>
      </c>
    </row>
    <row r="8658" spans="6:11">
      <c r="F8658" s="429" t="s">
        <v>15169</v>
      </c>
      <c r="G8658" s="430">
        <v>103080</v>
      </c>
      <c r="H8658" s="431" t="s">
        <v>1471</v>
      </c>
      <c r="I8658" s="430" t="s">
        <v>121</v>
      </c>
      <c r="K8658" s="432">
        <v>332.69</v>
      </c>
    </row>
    <row r="8659" spans="6:11">
      <c r="F8659" s="429" t="s">
        <v>15169</v>
      </c>
      <c r="G8659" s="430">
        <v>103071</v>
      </c>
      <c r="H8659" s="431" t="s">
        <v>15120</v>
      </c>
      <c r="I8659" s="430" t="s">
        <v>121</v>
      </c>
      <c r="K8659" s="432">
        <v>0</v>
      </c>
    </row>
    <row r="8660" spans="6:11">
      <c r="F8660" s="429" t="s">
        <v>15169</v>
      </c>
      <c r="G8660" s="430">
        <v>103075</v>
      </c>
      <c r="H8660" s="431" t="s">
        <v>1466</v>
      </c>
      <c r="I8660" s="430" t="s">
        <v>121</v>
      </c>
      <c r="K8660" s="432">
        <v>214.28</v>
      </c>
    </row>
    <row r="8661" spans="6:11">
      <c r="F8661" s="429" t="s">
        <v>15169</v>
      </c>
      <c r="G8661" s="430">
        <v>103062</v>
      </c>
      <c r="H8661" s="431" t="s">
        <v>15121</v>
      </c>
      <c r="I8661" s="430" t="s">
        <v>121</v>
      </c>
      <c r="K8661" s="432">
        <v>0</v>
      </c>
    </row>
    <row r="8662" spans="6:11">
      <c r="F8662" s="429" t="s">
        <v>15169</v>
      </c>
      <c r="G8662" s="430">
        <v>103065</v>
      </c>
      <c r="H8662" s="431" t="s">
        <v>15122</v>
      </c>
      <c r="I8662" s="430" t="s">
        <v>121</v>
      </c>
      <c r="K8662" s="432">
        <v>0</v>
      </c>
    </row>
    <row r="8663" spans="6:11">
      <c r="F8663" s="429" t="s">
        <v>15169</v>
      </c>
      <c r="G8663" s="430">
        <v>103063</v>
      </c>
      <c r="H8663" s="431" t="s">
        <v>15123</v>
      </c>
      <c r="I8663" s="430" t="s">
        <v>121</v>
      </c>
      <c r="K8663" s="432">
        <v>0</v>
      </c>
    </row>
    <row r="8664" spans="6:11">
      <c r="F8664" s="429" t="s">
        <v>15169</v>
      </c>
      <c r="G8664" s="430">
        <v>103066</v>
      </c>
      <c r="H8664" s="431" t="s">
        <v>15124</v>
      </c>
      <c r="I8664" s="430" t="s">
        <v>121</v>
      </c>
      <c r="K8664" s="432">
        <v>0</v>
      </c>
    </row>
    <row r="8665" spans="6:11">
      <c r="F8665" s="429" t="s">
        <v>15169</v>
      </c>
      <c r="G8665" s="430">
        <v>103064</v>
      </c>
      <c r="H8665" s="431" t="s">
        <v>15125</v>
      </c>
      <c r="I8665" s="430" t="s">
        <v>121</v>
      </c>
      <c r="K8665" s="432">
        <v>0</v>
      </c>
    </row>
    <row r="8666" spans="6:11">
      <c r="F8666" s="429" t="s">
        <v>15169</v>
      </c>
      <c r="G8666" s="430">
        <v>103074</v>
      </c>
      <c r="H8666" s="431" t="s">
        <v>1465</v>
      </c>
      <c r="I8666" s="430" t="s">
        <v>121</v>
      </c>
      <c r="K8666" s="432">
        <v>167.81</v>
      </c>
    </row>
    <row r="8667" spans="6:11">
      <c r="F8667" s="429" t="s">
        <v>15169</v>
      </c>
      <c r="G8667" s="430">
        <v>103057</v>
      </c>
      <c r="H8667" s="431" t="s">
        <v>15126</v>
      </c>
      <c r="I8667" s="430" t="s">
        <v>121</v>
      </c>
      <c r="K8667" s="432">
        <v>0</v>
      </c>
    </row>
    <row r="8668" spans="6:11">
      <c r="F8668" s="429" t="s">
        <v>15169</v>
      </c>
      <c r="G8668" s="430">
        <v>103060</v>
      </c>
      <c r="H8668" s="431" t="s">
        <v>15127</v>
      </c>
      <c r="I8668" s="430" t="s">
        <v>121</v>
      </c>
      <c r="K8668" s="432">
        <v>0</v>
      </c>
    </row>
    <row r="8669" spans="6:11">
      <c r="F8669" s="429" t="s">
        <v>15169</v>
      </c>
      <c r="G8669" s="430">
        <v>103058</v>
      </c>
      <c r="H8669" s="431" t="s">
        <v>15128</v>
      </c>
      <c r="I8669" s="430" t="s">
        <v>121</v>
      </c>
      <c r="K8669" s="432">
        <v>0</v>
      </c>
    </row>
    <row r="8670" spans="6:11">
      <c r="F8670" s="429" t="s">
        <v>15169</v>
      </c>
      <c r="G8670" s="430">
        <v>103061</v>
      </c>
      <c r="H8670" s="431" t="s">
        <v>15129</v>
      </c>
      <c r="I8670" s="430" t="s">
        <v>121</v>
      </c>
      <c r="K8670" s="432">
        <v>0</v>
      </c>
    </row>
    <row r="8671" spans="6:11">
      <c r="F8671" s="429" t="s">
        <v>15169</v>
      </c>
      <c r="G8671" s="430">
        <v>103059</v>
      </c>
      <c r="H8671" s="431" t="s">
        <v>15130</v>
      </c>
      <c r="I8671" s="430" t="s">
        <v>121</v>
      </c>
      <c r="K8671" s="432">
        <v>0</v>
      </c>
    </row>
    <row r="8672" spans="6:11">
      <c r="F8672" s="429" t="s">
        <v>15169</v>
      </c>
      <c r="G8672" s="430">
        <v>97101</v>
      </c>
      <c r="H8672" s="431" t="s">
        <v>1460</v>
      </c>
      <c r="I8672" s="430" t="s">
        <v>121</v>
      </c>
      <c r="K8672" s="432">
        <v>167.27</v>
      </c>
    </row>
    <row r="8673" spans="6:11">
      <c r="F8673" s="429" t="s">
        <v>15169</v>
      </c>
      <c r="G8673" s="430">
        <v>97098</v>
      </c>
      <c r="H8673" s="431" t="s">
        <v>15131</v>
      </c>
      <c r="I8673" s="430" t="s">
        <v>121</v>
      </c>
      <c r="K8673" s="432">
        <v>0</v>
      </c>
    </row>
    <row r="8674" spans="6:11">
      <c r="F8674" s="429" t="s">
        <v>15169</v>
      </c>
      <c r="G8674" s="430">
        <v>97102</v>
      </c>
      <c r="H8674" s="431" t="s">
        <v>1461</v>
      </c>
      <c r="I8674" s="430" t="s">
        <v>121</v>
      </c>
      <c r="K8674" s="432">
        <v>211.2</v>
      </c>
    </row>
    <row r="8675" spans="6:11">
      <c r="F8675" s="429" t="s">
        <v>15169</v>
      </c>
      <c r="G8675" s="430">
        <v>97099</v>
      </c>
      <c r="H8675" s="431" t="s">
        <v>15132</v>
      </c>
      <c r="I8675" s="430" t="s">
        <v>121</v>
      </c>
      <c r="K8675" s="432">
        <v>0</v>
      </c>
    </row>
    <row r="8676" spans="6:11">
      <c r="F8676" s="429" t="s">
        <v>15169</v>
      </c>
      <c r="G8676" s="430">
        <v>97103</v>
      </c>
      <c r="H8676" s="431" t="s">
        <v>1462</v>
      </c>
      <c r="I8676" s="430" t="s">
        <v>121</v>
      </c>
      <c r="K8676" s="432">
        <v>252.17</v>
      </c>
    </row>
    <row r="8677" spans="6:11">
      <c r="F8677" s="429" t="s">
        <v>15169</v>
      </c>
      <c r="G8677" s="430">
        <v>97100</v>
      </c>
      <c r="H8677" s="431" t="s">
        <v>15133</v>
      </c>
      <c r="I8677" s="430" t="s">
        <v>121</v>
      </c>
      <c r="K8677" s="432">
        <v>0</v>
      </c>
    </row>
    <row r="8678" spans="6:11">
      <c r="F8678" s="429" t="s">
        <v>15169</v>
      </c>
      <c r="G8678" s="430">
        <v>103072</v>
      </c>
      <c r="H8678" s="431" t="s">
        <v>1463</v>
      </c>
      <c r="I8678" s="430" t="s">
        <v>121</v>
      </c>
      <c r="K8678" s="432">
        <v>298.56</v>
      </c>
    </row>
    <row r="8679" spans="6:11">
      <c r="F8679" s="429" t="s">
        <v>15169</v>
      </c>
      <c r="G8679" s="430">
        <v>103055</v>
      </c>
      <c r="H8679" s="431" t="s">
        <v>15134</v>
      </c>
      <c r="I8679" s="430" t="s">
        <v>121</v>
      </c>
      <c r="K8679" s="432">
        <v>0</v>
      </c>
    </row>
    <row r="8680" spans="6:11">
      <c r="F8680" s="429" t="s">
        <v>15242</v>
      </c>
      <c r="G8680" s="430">
        <v>103073</v>
      </c>
      <c r="H8680" s="431" t="s">
        <v>1464</v>
      </c>
      <c r="I8680" s="430" t="s">
        <v>121</v>
      </c>
      <c r="K8680" s="432">
        <v>358.1</v>
      </c>
    </row>
    <row r="8681" spans="6:11">
      <c r="F8681" s="429" t="s">
        <v>15242</v>
      </c>
      <c r="G8681" s="430">
        <v>103056</v>
      </c>
      <c r="H8681" s="431" t="s">
        <v>15135</v>
      </c>
      <c r="I8681" s="430" t="s">
        <v>121</v>
      </c>
      <c r="K8681" s="432">
        <v>0</v>
      </c>
    </row>
    <row r="8682" spans="6:11">
      <c r="F8682" s="429" t="s">
        <v>15242</v>
      </c>
      <c r="G8682" s="430">
        <v>97086</v>
      </c>
      <c r="H8682" s="431" t="s">
        <v>1450</v>
      </c>
      <c r="I8682" s="430" t="s">
        <v>121</v>
      </c>
      <c r="K8682" s="432">
        <v>124.41</v>
      </c>
    </row>
    <row r="8683" spans="6:11">
      <c r="F8683" s="429" t="s">
        <v>15242</v>
      </c>
      <c r="G8683" s="430">
        <v>97085</v>
      </c>
      <c r="H8683" s="431" t="s">
        <v>15136</v>
      </c>
      <c r="I8683" s="430" t="s">
        <v>121</v>
      </c>
      <c r="K8683" s="432">
        <v>0</v>
      </c>
    </row>
    <row r="8684" spans="6:11">
      <c r="F8684" s="429" t="s">
        <v>15242</v>
      </c>
      <c r="G8684" s="430">
        <v>104766</v>
      </c>
      <c r="H8684" s="431" t="s">
        <v>6575</v>
      </c>
      <c r="I8684" s="430" t="s">
        <v>146</v>
      </c>
      <c r="K8684" s="432">
        <v>14.4</v>
      </c>
    </row>
    <row r="8685" spans="6:11">
      <c r="F8685" s="429" t="s">
        <v>15242</v>
      </c>
      <c r="G8685" s="430">
        <v>90467</v>
      </c>
      <c r="H8685" s="431" t="s">
        <v>6991</v>
      </c>
      <c r="I8685" s="430" t="s">
        <v>146</v>
      </c>
      <c r="K8685" s="432">
        <v>20.98</v>
      </c>
    </row>
    <row r="8686" spans="6:11">
      <c r="F8686" s="429" t="s">
        <v>15242</v>
      </c>
      <c r="G8686" s="430">
        <v>90466</v>
      </c>
      <c r="H8686" s="431" t="s">
        <v>6990</v>
      </c>
      <c r="I8686" s="430" t="s">
        <v>146</v>
      </c>
      <c r="K8686" s="432">
        <v>13.94</v>
      </c>
    </row>
    <row r="8687" spans="6:11">
      <c r="F8687" s="429" t="s">
        <v>15242</v>
      </c>
      <c r="G8687" s="430">
        <v>90469</v>
      </c>
      <c r="H8687" s="431" t="s">
        <v>6993</v>
      </c>
      <c r="I8687" s="430" t="s">
        <v>146</v>
      </c>
      <c r="K8687" s="432">
        <v>10.95</v>
      </c>
    </row>
    <row r="8688" spans="6:11">
      <c r="F8688" s="429" t="s">
        <v>15242</v>
      </c>
      <c r="G8688" s="430">
        <v>90470</v>
      </c>
      <c r="H8688" s="431" t="s">
        <v>6994</v>
      </c>
      <c r="I8688" s="430" t="s">
        <v>146</v>
      </c>
      <c r="K8688" s="432">
        <v>14.66</v>
      </c>
    </row>
    <row r="8689" spans="6:11">
      <c r="F8689" s="429" t="s">
        <v>15242</v>
      </c>
      <c r="G8689" s="430">
        <v>90468</v>
      </c>
      <c r="H8689" s="431" t="s">
        <v>6992</v>
      </c>
      <c r="I8689" s="430" t="s">
        <v>146</v>
      </c>
      <c r="K8689" s="432">
        <v>7.2</v>
      </c>
    </row>
    <row r="8690" spans="6:11">
      <c r="F8690" s="429" t="s">
        <v>15242</v>
      </c>
      <c r="G8690" s="430">
        <v>91188</v>
      </c>
      <c r="H8690" s="431" t="s">
        <v>15138</v>
      </c>
      <c r="I8690" s="430" t="s">
        <v>160</v>
      </c>
      <c r="K8690" s="432">
        <v>11.85</v>
      </c>
    </row>
    <row r="8691" spans="6:11">
      <c r="F8691" s="429" t="s">
        <v>15242</v>
      </c>
      <c r="G8691" s="430">
        <v>91189</v>
      </c>
      <c r="H8691" s="431" t="s">
        <v>15139</v>
      </c>
      <c r="I8691" s="430" t="s">
        <v>160</v>
      </c>
      <c r="K8691" s="432">
        <v>68.22</v>
      </c>
    </row>
    <row r="8692" spans="6:11">
      <c r="F8692" s="429" t="s">
        <v>15242</v>
      </c>
      <c r="G8692" s="430">
        <v>91192</v>
      </c>
      <c r="H8692" s="431" t="s">
        <v>7009</v>
      </c>
      <c r="I8692" s="430" t="s">
        <v>160</v>
      </c>
      <c r="K8692" s="432">
        <v>21.62</v>
      </c>
    </row>
    <row r="8693" spans="6:11">
      <c r="F8693" s="429" t="s">
        <v>15242</v>
      </c>
      <c r="G8693" s="430">
        <v>91190</v>
      </c>
      <c r="H8693" s="431" t="s">
        <v>7007</v>
      </c>
      <c r="I8693" s="430" t="s">
        <v>160</v>
      </c>
      <c r="K8693" s="432">
        <v>9.9</v>
      </c>
    </row>
    <row r="8694" spans="6:11">
      <c r="F8694" s="429" t="s">
        <v>15242</v>
      </c>
      <c r="G8694" s="430">
        <v>91191</v>
      </c>
      <c r="H8694" s="431" t="s">
        <v>7008</v>
      </c>
      <c r="I8694" s="430" t="s">
        <v>160</v>
      </c>
      <c r="K8694" s="432">
        <v>14.1</v>
      </c>
    </row>
    <row r="8695" spans="6:11">
      <c r="F8695" s="429" t="s">
        <v>15242</v>
      </c>
      <c r="G8695" s="430">
        <v>95541</v>
      </c>
      <c r="H8695" s="431" t="s">
        <v>15140</v>
      </c>
      <c r="I8695" s="430" t="s">
        <v>160</v>
      </c>
      <c r="K8695" s="432">
        <v>20.260000000000002</v>
      </c>
    </row>
    <row r="8696" spans="6:11">
      <c r="F8696" s="429" t="s">
        <v>15242</v>
      </c>
      <c r="G8696" s="430">
        <v>96564</v>
      </c>
      <c r="H8696" s="431" t="s">
        <v>15141</v>
      </c>
      <c r="I8696" s="430" t="s">
        <v>146</v>
      </c>
      <c r="K8696" s="432">
        <v>0</v>
      </c>
    </row>
    <row r="8697" spans="6:11">
      <c r="F8697" s="429" t="s">
        <v>15242</v>
      </c>
      <c r="G8697" s="430">
        <v>104785</v>
      </c>
      <c r="H8697" s="431" t="s">
        <v>6583</v>
      </c>
      <c r="I8697" s="430" t="s">
        <v>146</v>
      </c>
      <c r="K8697" s="432">
        <v>11.95</v>
      </c>
    </row>
    <row r="8698" spans="6:11">
      <c r="F8698" s="429" t="s">
        <v>15242</v>
      </c>
      <c r="G8698" s="430">
        <v>91166</v>
      </c>
      <c r="H8698" s="431" t="s">
        <v>6995</v>
      </c>
      <c r="I8698" s="430" t="s">
        <v>146</v>
      </c>
      <c r="K8698" s="432">
        <v>3.64</v>
      </c>
    </row>
    <row r="8699" spans="6:11">
      <c r="F8699" s="429" t="s">
        <v>15242</v>
      </c>
      <c r="G8699" s="430">
        <v>91167</v>
      </c>
      <c r="H8699" s="431" t="s">
        <v>6996</v>
      </c>
      <c r="I8699" s="430" t="s">
        <v>146</v>
      </c>
      <c r="K8699" s="432">
        <v>9.89</v>
      </c>
    </row>
    <row r="8700" spans="6:11">
      <c r="F8700" s="429" t="s">
        <v>15242</v>
      </c>
      <c r="G8700" s="430">
        <v>91176</v>
      </c>
      <c r="H8700" s="431" t="s">
        <v>15142</v>
      </c>
      <c r="I8700" s="430" t="s">
        <v>146</v>
      </c>
      <c r="K8700" s="432">
        <v>16.739999999999998</v>
      </c>
    </row>
    <row r="8701" spans="6:11">
      <c r="F8701" s="429" t="s">
        <v>15242</v>
      </c>
      <c r="G8701" s="430">
        <v>91182</v>
      </c>
      <c r="H8701" s="431" t="s">
        <v>7003</v>
      </c>
      <c r="I8701" s="430" t="s">
        <v>146</v>
      </c>
      <c r="K8701" s="432">
        <v>21.8</v>
      </c>
    </row>
    <row r="8702" spans="6:11">
      <c r="F8702" s="429" t="s">
        <v>15242</v>
      </c>
      <c r="G8702" s="430">
        <v>91186</v>
      </c>
      <c r="H8702" s="431" t="s">
        <v>7005</v>
      </c>
      <c r="I8702" s="430" t="s">
        <v>146</v>
      </c>
      <c r="K8702" s="432">
        <v>24.01</v>
      </c>
    </row>
    <row r="8703" spans="6:11">
      <c r="F8703" s="429" t="s">
        <v>15242</v>
      </c>
      <c r="G8703" s="430">
        <v>91171</v>
      </c>
      <c r="H8703" s="431" t="s">
        <v>6998</v>
      </c>
      <c r="I8703" s="430" t="s">
        <v>146</v>
      </c>
      <c r="K8703" s="432">
        <v>16.37</v>
      </c>
    </row>
    <row r="8704" spans="6:11">
      <c r="F8704" s="429" t="s">
        <v>15242</v>
      </c>
      <c r="G8704" s="430">
        <v>91187</v>
      </c>
      <c r="H8704" s="431" t="s">
        <v>7006</v>
      </c>
      <c r="I8704" s="430" t="s">
        <v>146</v>
      </c>
      <c r="K8704" s="432">
        <v>21.54</v>
      </c>
    </row>
    <row r="8705" spans="6:11">
      <c r="F8705" s="429" t="s">
        <v>15242</v>
      </c>
      <c r="G8705" s="430">
        <v>91172</v>
      </c>
      <c r="H8705" s="431" t="s">
        <v>6999</v>
      </c>
      <c r="I8705" s="430" t="s">
        <v>146</v>
      </c>
      <c r="K8705" s="432">
        <v>18.91</v>
      </c>
    </row>
    <row r="8706" spans="6:11">
      <c r="F8706" s="429" t="s">
        <v>15242</v>
      </c>
      <c r="G8706" s="430">
        <v>91185</v>
      </c>
      <c r="H8706" s="431" t="s">
        <v>7004</v>
      </c>
      <c r="I8706" s="430" t="s">
        <v>146</v>
      </c>
      <c r="K8706" s="432">
        <v>21.8</v>
      </c>
    </row>
    <row r="8707" spans="6:11">
      <c r="F8707" s="429" t="s">
        <v>15242</v>
      </c>
      <c r="G8707" s="430">
        <v>91170</v>
      </c>
      <c r="H8707" s="431" t="s">
        <v>6997</v>
      </c>
      <c r="I8707" s="430" t="s">
        <v>146</v>
      </c>
      <c r="K8707" s="432">
        <v>9.89</v>
      </c>
    </row>
    <row r="8708" spans="6:11">
      <c r="F8708" s="429" t="s">
        <v>15242</v>
      </c>
      <c r="G8708" s="430">
        <v>91180</v>
      </c>
      <c r="H8708" s="431" t="s">
        <v>15143</v>
      </c>
      <c r="I8708" s="430" t="s">
        <v>146</v>
      </c>
      <c r="K8708" s="432">
        <v>22.44</v>
      </c>
    </row>
    <row r="8709" spans="6:11">
      <c r="F8709" s="429" t="s">
        <v>15242</v>
      </c>
      <c r="G8709" s="430">
        <v>91181</v>
      </c>
      <c r="H8709" s="431" t="s">
        <v>15144</v>
      </c>
      <c r="I8709" s="430" t="s">
        <v>146</v>
      </c>
      <c r="K8709" s="432">
        <v>23.59</v>
      </c>
    </row>
    <row r="8710" spans="6:11">
      <c r="F8710" s="429" t="s">
        <v>15242</v>
      </c>
      <c r="G8710" s="430">
        <v>91179</v>
      </c>
      <c r="H8710" s="431" t="s">
        <v>15145</v>
      </c>
      <c r="I8710" s="430" t="s">
        <v>146</v>
      </c>
      <c r="K8710" s="432">
        <v>16.739999999999998</v>
      </c>
    </row>
    <row r="8711" spans="6:11">
      <c r="F8711" s="429" t="s">
        <v>15242</v>
      </c>
      <c r="G8711" s="430">
        <v>91174</v>
      </c>
      <c r="H8711" s="431" t="s">
        <v>7001</v>
      </c>
      <c r="I8711" s="430" t="s">
        <v>146</v>
      </c>
      <c r="K8711" s="432">
        <v>6.54</v>
      </c>
    </row>
    <row r="8712" spans="6:11">
      <c r="F8712" s="429" t="s">
        <v>15242</v>
      </c>
      <c r="G8712" s="430">
        <v>91175</v>
      </c>
      <c r="H8712" s="431" t="s">
        <v>7002</v>
      </c>
      <c r="I8712" s="430" t="s">
        <v>146</v>
      </c>
      <c r="K8712" s="432">
        <v>10.199999999999999</v>
      </c>
    </row>
    <row r="8713" spans="6:11">
      <c r="F8713" s="429" t="s">
        <v>15242</v>
      </c>
      <c r="G8713" s="430">
        <v>91173</v>
      </c>
      <c r="H8713" s="431" t="s">
        <v>7000</v>
      </c>
      <c r="I8713" s="430" t="s">
        <v>146</v>
      </c>
      <c r="K8713" s="432">
        <v>3.68</v>
      </c>
    </row>
    <row r="8714" spans="6:11">
      <c r="F8714" s="429" t="s">
        <v>15242</v>
      </c>
      <c r="G8714" s="430">
        <v>104759</v>
      </c>
      <c r="H8714" s="431" t="s">
        <v>6568</v>
      </c>
      <c r="I8714" s="430" t="s">
        <v>160</v>
      </c>
      <c r="K8714" s="432">
        <v>35.85</v>
      </c>
    </row>
    <row r="8715" spans="6:11">
      <c r="F8715" s="429" t="s">
        <v>15242</v>
      </c>
      <c r="G8715" s="430">
        <v>104760</v>
      </c>
      <c r="H8715" s="431" t="s">
        <v>6569</v>
      </c>
      <c r="I8715" s="430" t="s">
        <v>160</v>
      </c>
      <c r="K8715" s="432">
        <v>52.36</v>
      </c>
    </row>
    <row r="8716" spans="6:11">
      <c r="F8716" s="429" t="s">
        <v>15242</v>
      </c>
      <c r="G8716" s="430">
        <v>104758</v>
      </c>
      <c r="H8716" s="431" t="s">
        <v>6567</v>
      </c>
      <c r="I8716" s="430" t="s">
        <v>160</v>
      </c>
      <c r="K8716" s="432">
        <v>13.45</v>
      </c>
    </row>
    <row r="8717" spans="6:11">
      <c r="F8717" s="429" t="s">
        <v>15242</v>
      </c>
      <c r="G8717" s="430">
        <v>90437</v>
      </c>
      <c r="H8717" s="431" t="s">
        <v>6967</v>
      </c>
      <c r="I8717" s="430" t="s">
        <v>160</v>
      </c>
      <c r="K8717" s="432">
        <v>34.32</v>
      </c>
    </row>
    <row r="8718" spans="6:11">
      <c r="F8718" s="429" t="s">
        <v>15242</v>
      </c>
      <c r="G8718" s="430">
        <v>90438</v>
      </c>
      <c r="H8718" s="431" t="s">
        <v>6968</v>
      </c>
      <c r="I8718" s="430" t="s">
        <v>160</v>
      </c>
      <c r="K8718" s="432">
        <v>50.11</v>
      </c>
    </row>
    <row r="8719" spans="6:11">
      <c r="F8719" s="429" t="s">
        <v>15242</v>
      </c>
      <c r="G8719" s="430">
        <v>90436</v>
      </c>
      <c r="H8719" s="431" t="s">
        <v>6966</v>
      </c>
      <c r="I8719" s="430" t="s">
        <v>160</v>
      </c>
      <c r="K8719" s="432">
        <v>12.87</v>
      </c>
    </row>
    <row r="8720" spans="6:11">
      <c r="F8720" s="429" t="s">
        <v>15242</v>
      </c>
      <c r="G8720" s="430">
        <v>104770</v>
      </c>
      <c r="H8720" s="431" t="s">
        <v>6577</v>
      </c>
      <c r="I8720" s="430" t="s">
        <v>160</v>
      </c>
      <c r="K8720" s="432">
        <v>1.51</v>
      </c>
    </row>
    <row r="8721" spans="6:11">
      <c r="F8721" s="429" t="s">
        <v>15242</v>
      </c>
      <c r="G8721" s="430">
        <v>104772</v>
      </c>
      <c r="H8721" s="431" t="s">
        <v>6578</v>
      </c>
      <c r="I8721" s="430" t="s">
        <v>160</v>
      </c>
      <c r="K8721" s="432">
        <v>2.2200000000000002</v>
      </c>
    </row>
    <row r="8722" spans="6:11">
      <c r="F8722" s="429" t="s">
        <v>15242</v>
      </c>
      <c r="G8722" s="430">
        <v>104768</v>
      </c>
      <c r="H8722" s="431" t="s">
        <v>6576</v>
      </c>
      <c r="I8722" s="430" t="s">
        <v>160</v>
      </c>
      <c r="K8722" s="432">
        <v>0.56000000000000005</v>
      </c>
    </row>
    <row r="8723" spans="6:11">
      <c r="F8723" s="429" t="s">
        <v>15242</v>
      </c>
      <c r="G8723" s="430">
        <v>104769</v>
      </c>
      <c r="H8723" s="431" t="s">
        <v>7020</v>
      </c>
      <c r="I8723" s="430" t="s">
        <v>160</v>
      </c>
      <c r="K8723" s="432">
        <v>1.45</v>
      </c>
    </row>
    <row r="8724" spans="6:11">
      <c r="F8724" s="429" t="s">
        <v>15242</v>
      </c>
      <c r="G8724" s="430">
        <v>104771</v>
      </c>
      <c r="H8724" s="431" t="s">
        <v>7021</v>
      </c>
      <c r="I8724" s="430" t="s">
        <v>160</v>
      </c>
      <c r="K8724" s="432">
        <v>2.12</v>
      </c>
    </row>
    <row r="8725" spans="6:11">
      <c r="F8725" s="429" t="s">
        <v>15242</v>
      </c>
      <c r="G8725" s="430">
        <v>104767</v>
      </c>
      <c r="H8725" s="431" t="s">
        <v>7019</v>
      </c>
      <c r="I8725" s="430" t="s">
        <v>160</v>
      </c>
      <c r="K8725" s="432">
        <v>0.54</v>
      </c>
    </row>
    <row r="8726" spans="6:11">
      <c r="F8726" s="429" t="s">
        <v>15242</v>
      </c>
      <c r="G8726" s="430">
        <v>104762</v>
      </c>
      <c r="H8726" s="431" t="s">
        <v>6571</v>
      </c>
      <c r="I8726" s="430" t="s">
        <v>160</v>
      </c>
      <c r="K8726" s="432">
        <v>18.829999999999998</v>
      </c>
    </row>
    <row r="8727" spans="6:11">
      <c r="F8727" s="429" t="s">
        <v>15242</v>
      </c>
      <c r="G8727" s="430">
        <v>104763</v>
      </c>
      <c r="H8727" s="431" t="s">
        <v>6572</v>
      </c>
      <c r="I8727" s="430" t="s">
        <v>160</v>
      </c>
      <c r="K8727" s="432">
        <v>27.5</v>
      </c>
    </row>
    <row r="8728" spans="6:11">
      <c r="F8728" s="429" t="s">
        <v>15242</v>
      </c>
      <c r="G8728" s="430">
        <v>104761</v>
      </c>
      <c r="H8728" s="431" t="s">
        <v>6570</v>
      </c>
      <c r="I8728" s="430" t="s">
        <v>160</v>
      </c>
      <c r="K8728" s="432">
        <v>7.06</v>
      </c>
    </row>
    <row r="8729" spans="6:11">
      <c r="F8729" s="429" t="s">
        <v>15242</v>
      </c>
      <c r="G8729" s="430">
        <v>90440</v>
      </c>
      <c r="H8729" s="431" t="s">
        <v>6970</v>
      </c>
      <c r="I8729" s="430" t="s">
        <v>160</v>
      </c>
      <c r="K8729" s="432">
        <v>18.62</v>
      </c>
    </row>
    <row r="8730" spans="6:11">
      <c r="F8730" s="429" t="s">
        <v>15242</v>
      </c>
      <c r="G8730" s="430">
        <v>90441</v>
      </c>
      <c r="H8730" s="431" t="s">
        <v>6971</v>
      </c>
      <c r="I8730" s="430" t="s">
        <v>160</v>
      </c>
      <c r="K8730" s="432">
        <v>27.19</v>
      </c>
    </row>
    <row r="8731" spans="6:11">
      <c r="F8731" s="429" t="s">
        <v>15242</v>
      </c>
      <c r="G8731" s="430">
        <v>90439</v>
      </c>
      <c r="H8731" s="431" t="s">
        <v>6969</v>
      </c>
      <c r="I8731" s="430" t="s">
        <v>160</v>
      </c>
      <c r="K8731" s="432">
        <v>6.98</v>
      </c>
    </row>
    <row r="8732" spans="6:11">
      <c r="F8732" s="429" t="s">
        <v>15242</v>
      </c>
      <c r="G8732" s="430">
        <v>104776</v>
      </c>
      <c r="H8732" s="431" t="s">
        <v>6580</v>
      </c>
      <c r="I8732" s="430" t="s">
        <v>160</v>
      </c>
      <c r="K8732" s="432">
        <v>5.63</v>
      </c>
    </row>
    <row r="8733" spans="6:11">
      <c r="F8733" s="429" t="s">
        <v>15242</v>
      </c>
      <c r="G8733" s="430">
        <v>104778</v>
      </c>
      <c r="H8733" s="431" t="s">
        <v>6581</v>
      </c>
      <c r="I8733" s="430" t="s">
        <v>160</v>
      </c>
      <c r="K8733" s="432">
        <v>8.23</v>
      </c>
    </row>
    <row r="8734" spans="6:11">
      <c r="F8734" s="429" t="s">
        <v>15242</v>
      </c>
      <c r="G8734" s="430">
        <v>104774</v>
      </c>
      <c r="H8734" s="431" t="s">
        <v>6579</v>
      </c>
      <c r="I8734" s="430" t="s">
        <v>160</v>
      </c>
      <c r="K8734" s="432">
        <v>2.1</v>
      </c>
    </row>
    <row r="8735" spans="6:11">
      <c r="F8735" s="429" t="s">
        <v>15242</v>
      </c>
      <c r="G8735" s="430">
        <v>104775</v>
      </c>
      <c r="H8735" s="431" t="s">
        <v>7023</v>
      </c>
      <c r="I8735" s="430" t="s">
        <v>160</v>
      </c>
      <c r="K8735" s="432">
        <v>5.43</v>
      </c>
    </row>
    <row r="8736" spans="6:11">
      <c r="F8736" s="429" t="s">
        <v>15242</v>
      </c>
      <c r="G8736" s="430">
        <v>104777</v>
      </c>
      <c r="H8736" s="431" t="s">
        <v>7024</v>
      </c>
      <c r="I8736" s="430" t="s">
        <v>160</v>
      </c>
      <c r="K8736" s="432">
        <v>7.93</v>
      </c>
    </row>
    <row r="8737" spans="6:11">
      <c r="F8737" s="429" t="s">
        <v>15242</v>
      </c>
      <c r="G8737" s="430">
        <v>104773</v>
      </c>
      <c r="H8737" s="431" t="s">
        <v>7022</v>
      </c>
      <c r="I8737" s="430" t="s">
        <v>160</v>
      </c>
      <c r="K8737" s="432">
        <v>2.0299999999999998</v>
      </c>
    </row>
    <row r="8738" spans="6:11">
      <c r="F8738" s="429" t="s">
        <v>15242</v>
      </c>
      <c r="G8738" s="430">
        <v>104782</v>
      </c>
      <c r="H8738" s="431" t="s">
        <v>7027</v>
      </c>
      <c r="I8738" s="430" t="s">
        <v>160</v>
      </c>
      <c r="K8738" s="432">
        <v>38.020000000000003</v>
      </c>
    </row>
    <row r="8739" spans="6:11">
      <c r="F8739" s="429" t="s">
        <v>15242</v>
      </c>
      <c r="G8739" s="430">
        <v>90451</v>
      </c>
      <c r="H8739" s="431" t="s">
        <v>6977</v>
      </c>
      <c r="I8739" s="430" t="s">
        <v>160</v>
      </c>
      <c r="K8739" s="432">
        <v>5.92</v>
      </c>
    </row>
    <row r="8740" spans="6:11">
      <c r="F8740" s="429" t="s">
        <v>15242</v>
      </c>
      <c r="G8740" s="430">
        <v>90452</v>
      </c>
      <c r="H8740" s="431" t="s">
        <v>6978</v>
      </c>
      <c r="I8740" s="430" t="s">
        <v>160</v>
      </c>
      <c r="K8740" s="432">
        <v>22.52</v>
      </c>
    </row>
    <row r="8741" spans="6:11">
      <c r="F8741" s="429" t="s">
        <v>15242</v>
      </c>
      <c r="G8741" s="430">
        <v>90455</v>
      </c>
      <c r="H8741" s="431" t="s">
        <v>6981</v>
      </c>
      <c r="I8741" s="430" t="s">
        <v>160</v>
      </c>
      <c r="K8741" s="432">
        <v>7.57</v>
      </c>
    </row>
    <row r="8742" spans="6:11">
      <c r="F8742" s="429" t="s">
        <v>15242</v>
      </c>
      <c r="G8742" s="430">
        <v>104784</v>
      </c>
      <c r="H8742" s="431" t="s">
        <v>7029</v>
      </c>
      <c r="I8742" s="430" t="s">
        <v>160</v>
      </c>
      <c r="K8742" s="432">
        <v>13.02</v>
      </c>
    </row>
    <row r="8743" spans="6:11">
      <c r="F8743" s="429" t="s">
        <v>15242</v>
      </c>
      <c r="G8743" s="430">
        <v>90453</v>
      </c>
      <c r="H8743" s="431" t="s">
        <v>6979</v>
      </c>
      <c r="I8743" s="430" t="s">
        <v>160</v>
      </c>
      <c r="K8743" s="432">
        <v>3.8</v>
      </c>
    </row>
    <row r="8744" spans="6:11">
      <c r="F8744" s="429" t="s">
        <v>15242</v>
      </c>
      <c r="G8744" s="430">
        <v>104783</v>
      </c>
      <c r="H8744" s="431" t="s">
        <v>7028</v>
      </c>
      <c r="I8744" s="430" t="s">
        <v>160</v>
      </c>
      <c r="K8744" s="432">
        <v>4.79</v>
      </c>
    </row>
    <row r="8745" spans="6:11">
      <c r="F8745" s="429" t="s">
        <v>15242</v>
      </c>
      <c r="G8745" s="430">
        <v>90454</v>
      </c>
      <c r="H8745" s="431" t="s">
        <v>6980</v>
      </c>
      <c r="I8745" s="430" t="s">
        <v>160</v>
      </c>
      <c r="K8745" s="432">
        <v>6.02</v>
      </c>
    </row>
    <row r="8746" spans="6:11">
      <c r="F8746" s="429" t="s">
        <v>15242</v>
      </c>
      <c r="G8746" s="430">
        <v>90459</v>
      </c>
      <c r="H8746" s="431" t="s">
        <v>6985</v>
      </c>
      <c r="I8746" s="430" t="s">
        <v>160</v>
      </c>
      <c r="K8746" s="432">
        <v>42.21</v>
      </c>
    </row>
    <row r="8747" spans="6:11">
      <c r="F8747" s="429" t="s">
        <v>15242</v>
      </c>
      <c r="G8747" s="430">
        <v>90456</v>
      </c>
      <c r="H8747" s="431" t="s">
        <v>6982</v>
      </c>
      <c r="I8747" s="430" t="s">
        <v>160</v>
      </c>
      <c r="K8747" s="432">
        <v>4.79</v>
      </c>
    </row>
    <row r="8748" spans="6:11">
      <c r="F8748" s="429" t="s">
        <v>15242</v>
      </c>
      <c r="G8748" s="430">
        <v>90458</v>
      </c>
      <c r="H8748" s="431" t="s">
        <v>6984</v>
      </c>
      <c r="I8748" s="430" t="s">
        <v>160</v>
      </c>
      <c r="K8748" s="432">
        <v>31.16</v>
      </c>
    </row>
    <row r="8749" spans="6:11">
      <c r="F8749" s="429" t="s">
        <v>15242</v>
      </c>
      <c r="G8749" s="430">
        <v>90457</v>
      </c>
      <c r="H8749" s="431" t="s">
        <v>6983</v>
      </c>
      <c r="I8749" s="430" t="s">
        <v>160</v>
      </c>
      <c r="K8749" s="432">
        <v>10.92</v>
      </c>
    </row>
    <row r="8750" spans="6:11">
      <c r="F8750" s="429" t="s">
        <v>15242</v>
      </c>
      <c r="G8750" s="430">
        <v>90447</v>
      </c>
      <c r="H8750" s="431" t="s">
        <v>6976</v>
      </c>
      <c r="I8750" s="430" t="s">
        <v>146</v>
      </c>
      <c r="K8750" s="432">
        <v>7.22</v>
      </c>
    </row>
    <row r="8751" spans="6:11">
      <c r="F8751" s="429" t="s">
        <v>15242</v>
      </c>
      <c r="G8751" s="430">
        <v>91222</v>
      </c>
      <c r="H8751" s="431" t="s">
        <v>7010</v>
      </c>
      <c r="I8751" s="430" t="s">
        <v>146</v>
      </c>
      <c r="K8751" s="432">
        <v>7.68</v>
      </c>
    </row>
    <row r="8752" spans="6:11">
      <c r="F8752" s="429" t="s">
        <v>15242</v>
      </c>
      <c r="G8752" s="430">
        <v>90443</v>
      </c>
      <c r="H8752" s="431" t="s">
        <v>6972</v>
      </c>
      <c r="I8752" s="430" t="s">
        <v>146</v>
      </c>
      <c r="K8752" s="432">
        <v>6.91</v>
      </c>
    </row>
    <row r="8753" spans="6:11">
      <c r="F8753" s="429" t="s">
        <v>15242</v>
      </c>
      <c r="G8753" s="430">
        <v>104780</v>
      </c>
      <c r="H8753" s="431" t="s">
        <v>6582</v>
      </c>
      <c r="I8753" s="430" t="s">
        <v>146</v>
      </c>
      <c r="K8753" s="432">
        <v>5.14</v>
      </c>
    </row>
    <row r="8754" spans="6:11">
      <c r="F8754" s="429" t="s">
        <v>15242</v>
      </c>
      <c r="G8754" s="430">
        <v>104781</v>
      </c>
      <c r="H8754" s="431" t="s">
        <v>7026</v>
      </c>
      <c r="I8754" s="430" t="s">
        <v>146</v>
      </c>
      <c r="K8754" s="432">
        <v>5.89</v>
      </c>
    </row>
    <row r="8755" spans="6:11">
      <c r="F8755" s="429" t="s">
        <v>15242</v>
      </c>
      <c r="G8755" s="430">
        <v>104779</v>
      </c>
      <c r="H8755" s="431" t="s">
        <v>7025</v>
      </c>
      <c r="I8755" s="430" t="s">
        <v>146</v>
      </c>
      <c r="K8755" s="432">
        <v>5.0999999999999996</v>
      </c>
    </row>
    <row r="8756" spans="6:11">
      <c r="F8756" s="429" t="s">
        <v>15242</v>
      </c>
      <c r="G8756" s="430">
        <v>104787</v>
      </c>
      <c r="H8756" s="431" t="s">
        <v>7031</v>
      </c>
      <c r="I8756" s="430" t="s">
        <v>146</v>
      </c>
      <c r="K8756" s="432">
        <v>6.16</v>
      </c>
    </row>
    <row r="8757" spans="6:11">
      <c r="F8757" s="429" t="s">
        <v>15242</v>
      </c>
      <c r="G8757" s="430">
        <v>104788</v>
      </c>
      <c r="H8757" s="431" t="s">
        <v>7032</v>
      </c>
      <c r="I8757" s="430" t="s">
        <v>146</v>
      </c>
      <c r="K8757" s="432">
        <v>8.17</v>
      </c>
    </row>
    <row r="8758" spans="6:11">
      <c r="F8758" s="429" t="s">
        <v>15242</v>
      </c>
      <c r="G8758" s="430">
        <v>104786</v>
      </c>
      <c r="H8758" s="431" t="s">
        <v>7030</v>
      </c>
      <c r="I8758" s="430" t="s">
        <v>146</v>
      </c>
      <c r="K8758" s="432">
        <v>4.6399999999999997</v>
      </c>
    </row>
    <row r="8759" spans="6:11">
      <c r="F8759" s="429" t="s">
        <v>15242</v>
      </c>
      <c r="G8759" s="430">
        <v>90445</v>
      </c>
      <c r="H8759" s="431" t="s">
        <v>6974</v>
      </c>
      <c r="I8759" s="430" t="s">
        <v>146</v>
      </c>
      <c r="K8759" s="432">
        <v>12.22</v>
      </c>
    </row>
    <row r="8760" spans="6:11">
      <c r="F8760" s="429" t="s">
        <v>15242</v>
      </c>
      <c r="G8760" s="430">
        <v>90446</v>
      </c>
      <c r="H8760" s="431" t="s">
        <v>6975</v>
      </c>
      <c r="I8760" s="430" t="s">
        <v>146</v>
      </c>
      <c r="K8760" s="432">
        <v>16.239999999999998</v>
      </c>
    </row>
    <row r="8761" spans="6:11">
      <c r="F8761" s="429" t="s">
        <v>15242</v>
      </c>
      <c r="G8761" s="430">
        <v>90444</v>
      </c>
      <c r="H8761" s="431" t="s">
        <v>6973</v>
      </c>
      <c r="I8761" s="430" t="s">
        <v>146</v>
      </c>
      <c r="K8761" s="432">
        <v>9.23</v>
      </c>
    </row>
    <row r="8762" spans="6:11">
      <c r="F8762" s="429" t="s">
        <v>15242</v>
      </c>
      <c r="G8762" s="430">
        <v>104764</v>
      </c>
      <c r="H8762" s="431" t="s">
        <v>6573</v>
      </c>
      <c r="I8762" s="430" t="s">
        <v>146</v>
      </c>
      <c r="K8762" s="432">
        <v>19.84</v>
      </c>
    </row>
    <row r="8763" spans="6:11">
      <c r="F8763" s="429" t="s">
        <v>15242</v>
      </c>
      <c r="G8763" s="430">
        <v>90460</v>
      </c>
      <c r="H8763" s="431" t="s">
        <v>6986</v>
      </c>
      <c r="I8763" s="430" t="s">
        <v>146</v>
      </c>
      <c r="K8763" s="432">
        <v>24.69</v>
      </c>
    </row>
    <row r="8764" spans="6:11">
      <c r="F8764" s="429" t="s">
        <v>15242</v>
      </c>
      <c r="G8764" s="430">
        <v>90462</v>
      </c>
      <c r="H8764" s="431" t="s">
        <v>6988</v>
      </c>
      <c r="I8764" s="430" t="s">
        <v>146</v>
      </c>
      <c r="K8764" s="432">
        <v>4.28</v>
      </c>
    </row>
    <row r="8765" spans="6:11">
      <c r="F8765" s="429" t="s">
        <v>15242</v>
      </c>
      <c r="G8765" s="430">
        <v>104765</v>
      </c>
      <c r="H8765" s="431" t="s">
        <v>6574</v>
      </c>
      <c r="I8765" s="430" t="s">
        <v>146</v>
      </c>
      <c r="K8765" s="432">
        <v>15.46</v>
      </c>
    </row>
    <row r="8766" spans="6:11">
      <c r="F8766" s="429" t="s">
        <v>15242</v>
      </c>
      <c r="G8766" s="430">
        <v>90461</v>
      </c>
      <c r="H8766" s="431" t="s">
        <v>6987</v>
      </c>
      <c r="I8766" s="430" t="s">
        <v>146</v>
      </c>
      <c r="K8766" s="432">
        <v>17.86</v>
      </c>
    </row>
    <row r="8767" spans="6:11">
      <c r="F8767" s="429" t="s">
        <v>15242</v>
      </c>
      <c r="G8767" s="430">
        <v>90463</v>
      </c>
      <c r="H8767" s="431" t="s">
        <v>6989</v>
      </c>
      <c r="I8767" s="430" t="s">
        <v>146</v>
      </c>
      <c r="K8767" s="432">
        <v>3.55</v>
      </c>
    </row>
    <row r="8768" spans="6:11">
      <c r="F8768" s="429" t="s">
        <v>15242</v>
      </c>
      <c r="G8768" s="430">
        <v>96560</v>
      </c>
      <c r="H8768" s="431" t="s">
        <v>7016</v>
      </c>
      <c r="I8768" s="430" t="s">
        <v>121</v>
      </c>
      <c r="K8768" s="432">
        <v>31.42</v>
      </c>
    </row>
    <row r="8769" spans="6:11">
      <c r="F8769" s="429" t="s">
        <v>15242</v>
      </c>
      <c r="G8769" s="430">
        <v>96559</v>
      </c>
      <c r="H8769" s="431" t="s">
        <v>7015</v>
      </c>
      <c r="I8769" s="430" t="s">
        <v>121</v>
      </c>
      <c r="K8769" s="432">
        <v>34.43</v>
      </c>
    </row>
    <row r="8770" spans="6:11">
      <c r="F8770" s="429" t="s">
        <v>15242</v>
      </c>
      <c r="G8770" s="430">
        <v>96562</v>
      </c>
      <c r="H8770" s="431" t="s">
        <v>7017</v>
      </c>
      <c r="I8770" s="430" t="s">
        <v>146</v>
      </c>
      <c r="K8770" s="432">
        <v>48.87</v>
      </c>
    </row>
    <row r="8771" spans="6:11">
      <c r="F8771" s="429" t="s">
        <v>15242</v>
      </c>
      <c r="G8771" s="430">
        <v>96563</v>
      </c>
      <c r="H8771" s="431" t="s">
        <v>7018</v>
      </c>
      <c r="I8771" s="430" t="s">
        <v>146</v>
      </c>
      <c r="K8771" s="432">
        <v>55.48</v>
      </c>
    </row>
    <row r="8772" spans="6:11">
      <c r="F8772" s="429" t="s">
        <v>15242</v>
      </c>
      <c r="G8772" s="430">
        <v>102469</v>
      </c>
      <c r="H8772" s="431" t="s">
        <v>15147</v>
      </c>
      <c r="I8772" s="430" t="s">
        <v>121</v>
      </c>
      <c r="K8772" s="432">
        <v>0</v>
      </c>
    </row>
    <row r="8773" spans="6:11">
      <c r="F8773" s="429" t="s">
        <v>15242</v>
      </c>
      <c r="G8773" s="430">
        <v>104388</v>
      </c>
      <c r="H8773" s="431" t="s">
        <v>15148</v>
      </c>
      <c r="I8773" s="430" t="s">
        <v>121</v>
      </c>
      <c r="K8773" s="432">
        <v>0</v>
      </c>
    </row>
    <row r="8774" spans="6:11">
      <c r="F8774" s="429" t="s">
        <v>15242</v>
      </c>
      <c r="G8774" s="430">
        <v>104387</v>
      </c>
      <c r="H8774" s="431" t="s">
        <v>15149</v>
      </c>
      <c r="I8774" s="430" t="s">
        <v>1164</v>
      </c>
      <c r="K8774" s="432">
        <v>0</v>
      </c>
    </row>
    <row r="8775" spans="6:11">
      <c r="F8775" s="429" t="s">
        <v>15242</v>
      </c>
      <c r="G8775" s="430">
        <v>104364</v>
      </c>
      <c r="H8775" s="431" t="s">
        <v>15150</v>
      </c>
      <c r="I8775" s="430" t="s">
        <v>1164</v>
      </c>
      <c r="K8775" s="432">
        <v>0</v>
      </c>
    </row>
    <row r="8776" spans="6:11">
      <c r="F8776" s="429" t="s">
        <v>15242</v>
      </c>
      <c r="G8776" s="430">
        <v>102097</v>
      </c>
      <c r="H8776" s="431" t="s">
        <v>15151</v>
      </c>
      <c r="I8776" s="430" t="s">
        <v>1164</v>
      </c>
      <c r="K8776" s="432">
        <v>0</v>
      </c>
    </row>
    <row r="8777" spans="6:11">
      <c r="F8777" s="429" t="s">
        <v>15242</v>
      </c>
      <c r="G8777" s="430">
        <v>104365</v>
      </c>
      <c r="H8777" s="431" t="s">
        <v>15152</v>
      </c>
      <c r="I8777" s="430" t="s">
        <v>1164</v>
      </c>
      <c r="K8777" s="432">
        <v>0</v>
      </c>
    </row>
    <row r="8778" spans="6:11">
      <c r="F8778" s="429" t="s">
        <v>15242</v>
      </c>
      <c r="G8778" s="430">
        <v>101870</v>
      </c>
      <c r="H8778" s="431" t="s">
        <v>3755</v>
      </c>
      <c r="I8778" s="430" t="s">
        <v>121</v>
      </c>
      <c r="K8778" s="432">
        <v>39.36</v>
      </c>
    </row>
    <row r="8779" spans="6:11">
      <c r="F8779" s="429" t="s">
        <v>15242</v>
      </c>
      <c r="G8779" s="430">
        <v>101866</v>
      </c>
      <c r="H8779" s="431" t="s">
        <v>15153</v>
      </c>
      <c r="I8779" s="430" t="s">
        <v>121</v>
      </c>
      <c r="K8779" s="432">
        <v>33.93</v>
      </c>
    </row>
    <row r="8780" spans="6:11">
      <c r="F8780" s="429" t="s">
        <v>15242</v>
      </c>
      <c r="G8780" s="430">
        <v>101867</v>
      </c>
      <c r="H8780" s="431" t="s">
        <v>3752</v>
      </c>
      <c r="I8780" s="430" t="s">
        <v>121</v>
      </c>
      <c r="K8780" s="432">
        <v>38.11</v>
      </c>
    </row>
    <row r="8781" spans="6:11">
      <c r="F8781" s="429" t="s">
        <v>15242</v>
      </c>
      <c r="G8781" s="430">
        <v>101868</v>
      </c>
      <c r="H8781" s="431" t="s">
        <v>3753</v>
      </c>
      <c r="I8781" s="430" t="s">
        <v>121</v>
      </c>
      <c r="K8781" s="432">
        <v>31.03</v>
      </c>
    </row>
    <row r="8782" spans="6:11">
      <c r="F8782" s="429" t="s">
        <v>15242</v>
      </c>
      <c r="G8782" s="430">
        <v>101869</v>
      </c>
      <c r="H8782" s="431" t="s">
        <v>3754</v>
      </c>
      <c r="I8782" s="430" t="s">
        <v>121</v>
      </c>
      <c r="K8782" s="432">
        <v>35.200000000000003</v>
      </c>
    </row>
    <row r="8783" spans="6:11">
      <c r="F8783" s="429" t="s">
        <v>15242</v>
      </c>
      <c r="G8783" s="430">
        <v>101856</v>
      </c>
      <c r="H8783" s="431" t="s">
        <v>3743</v>
      </c>
      <c r="I8783" s="430" t="s">
        <v>121</v>
      </c>
      <c r="K8783" s="432">
        <v>28.46</v>
      </c>
    </row>
    <row r="8784" spans="6:11">
      <c r="F8784" s="429" t="s">
        <v>15242</v>
      </c>
      <c r="G8784" s="430">
        <v>101865</v>
      </c>
      <c r="H8784" s="431" t="s">
        <v>3751</v>
      </c>
      <c r="I8784" s="430" t="s">
        <v>121</v>
      </c>
      <c r="K8784" s="432">
        <v>37.69</v>
      </c>
    </row>
    <row r="8785" spans="6:11">
      <c r="F8785" s="429" t="s">
        <v>15242</v>
      </c>
      <c r="G8785" s="430">
        <v>101861</v>
      </c>
      <c r="H8785" s="431" t="s">
        <v>15154</v>
      </c>
      <c r="I8785" s="430" t="s">
        <v>121</v>
      </c>
      <c r="K8785" s="432">
        <v>33.72</v>
      </c>
    </row>
    <row r="8786" spans="6:11">
      <c r="F8786" s="429" t="s">
        <v>15242</v>
      </c>
      <c r="G8786" s="430">
        <v>101862</v>
      </c>
      <c r="H8786" s="431" t="s">
        <v>3748</v>
      </c>
      <c r="I8786" s="430" t="s">
        <v>121</v>
      </c>
      <c r="K8786" s="432">
        <v>36.44</v>
      </c>
    </row>
    <row r="8787" spans="6:11">
      <c r="F8787" s="429" t="s">
        <v>15242</v>
      </c>
      <c r="G8787" s="430">
        <v>101863</v>
      </c>
      <c r="H8787" s="431" t="s">
        <v>3749</v>
      </c>
      <c r="I8787" s="430" t="s">
        <v>121</v>
      </c>
      <c r="K8787" s="432">
        <v>29.34</v>
      </c>
    </row>
    <row r="8788" spans="6:11">
      <c r="F8788" s="429" t="s">
        <v>15242</v>
      </c>
      <c r="G8788" s="430">
        <v>101864</v>
      </c>
      <c r="H8788" s="431" t="s">
        <v>3750</v>
      </c>
      <c r="I8788" s="430" t="s">
        <v>121</v>
      </c>
      <c r="K8788" s="432">
        <v>33.520000000000003</v>
      </c>
    </row>
    <row r="8789" spans="6:11">
      <c r="F8789" s="429" t="s">
        <v>15242</v>
      </c>
      <c r="G8789" s="430">
        <v>101860</v>
      </c>
      <c r="H8789" s="431" t="s">
        <v>3747</v>
      </c>
      <c r="I8789" s="430" t="s">
        <v>121</v>
      </c>
      <c r="K8789" s="432">
        <v>35.799999999999997</v>
      </c>
    </row>
    <row r="8790" spans="6:11">
      <c r="F8790" s="429" t="s">
        <v>15242</v>
      </c>
      <c r="G8790" s="430">
        <v>101857</v>
      </c>
      <c r="H8790" s="431" t="s">
        <v>3744</v>
      </c>
      <c r="I8790" s="430" t="s">
        <v>121</v>
      </c>
      <c r="K8790" s="432">
        <v>34.630000000000003</v>
      </c>
    </row>
    <row r="8791" spans="6:11">
      <c r="F8791" s="429" t="s">
        <v>15242</v>
      </c>
      <c r="G8791" s="430">
        <v>101858</v>
      </c>
      <c r="H8791" s="431" t="s">
        <v>3745</v>
      </c>
      <c r="I8791" s="430" t="s">
        <v>121</v>
      </c>
      <c r="K8791" s="432">
        <v>28.98</v>
      </c>
    </row>
    <row r="8792" spans="6:11">
      <c r="F8792" s="429" t="s">
        <v>15242</v>
      </c>
      <c r="G8792" s="430">
        <v>101859</v>
      </c>
      <c r="H8792" s="431" t="s">
        <v>3746</v>
      </c>
      <c r="I8792" s="430" t="s">
        <v>121</v>
      </c>
      <c r="K8792" s="432">
        <v>31.62</v>
      </c>
    </row>
    <row r="8793" spans="6:11">
      <c r="F8793" s="429" t="s">
        <v>15242</v>
      </c>
      <c r="G8793" s="430">
        <v>101852</v>
      </c>
      <c r="H8793" s="431" t="s">
        <v>3741</v>
      </c>
      <c r="I8793" s="430" t="s">
        <v>121</v>
      </c>
      <c r="K8793" s="432">
        <v>77.010000000000005</v>
      </c>
    </row>
    <row r="8794" spans="6:11">
      <c r="F8794" s="429" t="s">
        <v>15299</v>
      </c>
      <c r="G8794" s="430">
        <v>104385</v>
      </c>
      <c r="H8794" s="431" t="s">
        <v>15155</v>
      </c>
      <c r="I8794" s="430" t="s">
        <v>121</v>
      </c>
      <c r="K8794" s="432">
        <v>0</v>
      </c>
    </row>
    <row r="8795" spans="6:11">
      <c r="F8795" s="429" t="s">
        <v>15299</v>
      </c>
      <c r="G8795" s="430">
        <v>101850</v>
      </c>
      <c r="H8795" s="431" t="s">
        <v>3740</v>
      </c>
      <c r="I8795" s="430" t="s">
        <v>121</v>
      </c>
      <c r="K8795" s="432">
        <v>62.16</v>
      </c>
    </row>
    <row r="8796" spans="6:11">
      <c r="F8796" s="429" t="s">
        <v>15299</v>
      </c>
      <c r="G8796" s="430">
        <v>101855</v>
      </c>
      <c r="H8796" s="431" t="s">
        <v>3742</v>
      </c>
      <c r="I8796" s="430" t="s">
        <v>121</v>
      </c>
      <c r="K8796" s="432">
        <v>82.9</v>
      </c>
    </row>
    <row r="8797" spans="6:11">
      <c r="F8797" s="429" t="s">
        <v>15299</v>
      </c>
      <c r="G8797" s="430">
        <v>104386</v>
      </c>
      <c r="H8797" s="431" t="s">
        <v>15156</v>
      </c>
      <c r="I8797" s="430" t="s">
        <v>121</v>
      </c>
      <c r="K8797" s="432">
        <v>0</v>
      </c>
    </row>
    <row r="8798" spans="6:11">
      <c r="F8798" s="429" t="s">
        <v>15299</v>
      </c>
      <c r="G8798" s="430">
        <v>101853</v>
      </c>
      <c r="H8798" s="431" t="s">
        <v>15157</v>
      </c>
      <c r="I8798" s="430" t="s">
        <v>121</v>
      </c>
      <c r="K8798" s="432">
        <v>56.28</v>
      </c>
    </row>
    <row r="8799" spans="6:11">
      <c r="F8799" s="429" t="s">
        <v>15299</v>
      </c>
      <c r="G8799" s="430">
        <v>101849</v>
      </c>
      <c r="H8799" s="431" t="s">
        <v>3739</v>
      </c>
      <c r="I8799" s="430" t="s">
        <v>1164</v>
      </c>
      <c r="K8799" s="432">
        <v>184.73</v>
      </c>
    </row>
    <row r="8800" spans="6:11">
      <c r="F8800" s="429" t="s">
        <v>15299</v>
      </c>
      <c r="G8800" s="430">
        <v>101841</v>
      </c>
      <c r="H8800" s="431" t="s">
        <v>3731</v>
      </c>
      <c r="I8800" s="430" t="s">
        <v>1164</v>
      </c>
      <c r="K8800" s="432">
        <v>107.31</v>
      </c>
    </row>
    <row r="8801" spans="6:11">
      <c r="F8801" s="429" t="s">
        <v>15299</v>
      </c>
      <c r="G8801" s="430">
        <v>101843</v>
      </c>
      <c r="H8801" s="431" t="s">
        <v>3733</v>
      </c>
      <c r="I8801" s="430" t="s">
        <v>1164</v>
      </c>
      <c r="K8801" s="432">
        <v>178.44</v>
      </c>
    </row>
    <row r="8802" spans="6:11">
      <c r="F8802" s="429" t="s">
        <v>15299</v>
      </c>
      <c r="G8802" s="430">
        <v>101844</v>
      </c>
      <c r="H8802" s="431" t="s">
        <v>3734</v>
      </c>
      <c r="I8802" s="430" t="s">
        <v>1164</v>
      </c>
      <c r="K8802" s="432">
        <v>211.71</v>
      </c>
    </row>
    <row r="8803" spans="6:11">
      <c r="F8803" s="429" t="s">
        <v>15299</v>
      </c>
      <c r="G8803" s="430">
        <v>101845</v>
      </c>
      <c r="H8803" s="431" t="s">
        <v>3735</v>
      </c>
      <c r="I8803" s="430" t="s">
        <v>1164</v>
      </c>
      <c r="K8803" s="432">
        <v>244.52</v>
      </c>
    </row>
    <row r="8804" spans="6:11">
      <c r="F8804" s="429" t="s">
        <v>15310</v>
      </c>
      <c r="G8804" s="430">
        <v>101842</v>
      </c>
      <c r="H8804" s="431" t="s">
        <v>3732</v>
      </c>
      <c r="I8804" s="430" t="s">
        <v>1164</v>
      </c>
      <c r="K8804" s="432">
        <v>93.63</v>
      </c>
    </row>
    <row r="8805" spans="6:11">
      <c r="F8805" s="429" t="s">
        <v>15310</v>
      </c>
      <c r="G8805" s="430">
        <v>101846</v>
      </c>
      <c r="H8805" s="431" t="s">
        <v>3736</v>
      </c>
      <c r="I8805" s="430" t="s">
        <v>1164</v>
      </c>
      <c r="K8805" s="432">
        <v>165.31</v>
      </c>
    </row>
    <row r="8806" spans="6:11">
      <c r="F8806" s="429" t="s">
        <v>15310</v>
      </c>
      <c r="G8806" s="430">
        <v>101847</v>
      </c>
      <c r="H8806" s="431" t="s">
        <v>3737</v>
      </c>
      <c r="I8806" s="430" t="s">
        <v>1164</v>
      </c>
      <c r="K8806" s="432">
        <v>198.85</v>
      </c>
    </row>
    <row r="8807" spans="6:11">
      <c r="F8807" s="429" t="s">
        <v>15310</v>
      </c>
      <c r="G8807" s="430">
        <v>101848</v>
      </c>
      <c r="H8807" s="431" t="s">
        <v>3738</v>
      </c>
      <c r="I8807" s="430" t="s">
        <v>1164</v>
      </c>
      <c r="K8807" s="432">
        <v>231.94</v>
      </c>
    </row>
    <row r="8808" spans="6:11">
      <c r="F8808" s="429" t="s">
        <v>15310</v>
      </c>
      <c r="G8808" s="430">
        <v>101839</v>
      </c>
      <c r="H8808" s="431" t="s">
        <v>3729</v>
      </c>
      <c r="I8808" s="430" t="s">
        <v>1164</v>
      </c>
      <c r="K8808" s="432">
        <v>134.55000000000001</v>
      </c>
    </row>
    <row r="8809" spans="6:11">
      <c r="F8809" s="429" t="s">
        <v>15310</v>
      </c>
      <c r="G8809" s="430">
        <v>101840</v>
      </c>
      <c r="H8809" s="431" t="s">
        <v>3730</v>
      </c>
      <c r="I8809" s="430" t="s">
        <v>1164</v>
      </c>
      <c r="K8809" s="432">
        <v>214.09</v>
      </c>
    </row>
    <row r="8810" spans="6:11">
      <c r="F8810" s="429" t="s">
        <v>15310</v>
      </c>
      <c r="G8810" s="430">
        <v>101837</v>
      </c>
      <c r="H8810" s="431" t="s">
        <v>3727</v>
      </c>
      <c r="I8810" s="430" t="s">
        <v>1164</v>
      </c>
      <c r="K8810" s="432">
        <v>63.76</v>
      </c>
    </row>
    <row r="8811" spans="6:11">
      <c r="F8811" s="429" t="s">
        <v>15310</v>
      </c>
      <c r="G8811" s="430">
        <v>101838</v>
      </c>
      <c r="H8811" s="431" t="s">
        <v>3728</v>
      </c>
      <c r="I8811" s="430" t="s">
        <v>1164</v>
      </c>
      <c r="K8811" s="432">
        <v>99.64</v>
      </c>
    </row>
    <row r="8812" spans="6:11">
      <c r="F8812" s="429" t="s">
        <v>15313</v>
      </c>
      <c r="G8812" s="430">
        <v>101836</v>
      </c>
      <c r="H8812" s="431" t="s">
        <v>3726</v>
      </c>
      <c r="I8812" s="430" t="s">
        <v>1164</v>
      </c>
      <c r="K8812" s="432">
        <v>25.23</v>
      </c>
    </row>
    <row r="8813" spans="6:11">
      <c r="F8813" s="429" t="s">
        <v>15313</v>
      </c>
      <c r="G8813" s="430">
        <v>101835</v>
      </c>
      <c r="H8813" s="431" t="s">
        <v>3725</v>
      </c>
      <c r="I8813" s="430" t="s">
        <v>1164</v>
      </c>
      <c r="K8813" s="432">
        <v>269.94</v>
      </c>
    </row>
    <row r="8814" spans="6:11">
      <c r="F8814" s="429" t="s">
        <v>15313</v>
      </c>
      <c r="G8814" s="430">
        <v>101827</v>
      </c>
      <c r="H8814" s="431" t="s">
        <v>3717</v>
      </c>
      <c r="I8814" s="430" t="s">
        <v>1164</v>
      </c>
      <c r="K8814" s="432">
        <v>192.52</v>
      </c>
    </row>
    <row r="8815" spans="6:11">
      <c r="F8815" s="429" t="s">
        <v>15313</v>
      </c>
      <c r="G8815" s="430">
        <v>101829</v>
      </c>
      <c r="H8815" s="431" t="s">
        <v>3719</v>
      </c>
      <c r="I8815" s="430" t="s">
        <v>1164</v>
      </c>
      <c r="K8815" s="432">
        <v>263.64999999999998</v>
      </c>
    </row>
    <row r="8816" spans="6:11">
      <c r="F8816" s="429" t="s">
        <v>15313</v>
      </c>
      <c r="G8816" s="430">
        <v>101830</v>
      </c>
      <c r="H8816" s="431" t="s">
        <v>3720</v>
      </c>
      <c r="I8816" s="430" t="s">
        <v>1164</v>
      </c>
      <c r="K8816" s="432">
        <v>296.92</v>
      </c>
    </row>
    <row r="8817" spans="6:11">
      <c r="F8817" s="429" t="s">
        <v>15313</v>
      </c>
      <c r="G8817" s="430">
        <v>101831</v>
      </c>
      <c r="H8817" s="431" t="s">
        <v>3721</v>
      </c>
      <c r="I8817" s="430" t="s">
        <v>1164</v>
      </c>
      <c r="K8817" s="432">
        <v>329.73</v>
      </c>
    </row>
    <row r="8818" spans="6:11">
      <c r="F8818" s="429" t="s">
        <v>15313</v>
      </c>
      <c r="G8818" s="430">
        <v>101828</v>
      </c>
      <c r="H8818" s="431" t="s">
        <v>3718</v>
      </c>
      <c r="I8818" s="430" t="s">
        <v>1164</v>
      </c>
      <c r="K8818" s="432">
        <v>178.84</v>
      </c>
    </row>
    <row r="8819" spans="6:11">
      <c r="F8819" s="429" t="s">
        <v>15313</v>
      </c>
      <c r="G8819" s="430">
        <v>101832</v>
      </c>
      <c r="H8819" s="431" t="s">
        <v>3722</v>
      </c>
      <c r="I8819" s="430" t="s">
        <v>1164</v>
      </c>
      <c r="K8819" s="432">
        <v>250.52</v>
      </c>
    </row>
    <row r="8820" spans="6:11">
      <c r="F8820" s="429" t="s">
        <v>15313</v>
      </c>
      <c r="G8820" s="430">
        <v>101833</v>
      </c>
      <c r="H8820" s="431" t="s">
        <v>3723</v>
      </c>
      <c r="I8820" s="430" t="s">
        <v>1164</v>
      </c>
      <c r="K8820" s="432">
        <v>284.06</v>
      </c>
    </row>
    <row r="8821" spans="6:11">
      <c r="F8821" s="429" t="s">
        <v>15313</v>
      </c>
      <c r="G8821" s="430">
        <v>101834</v>
      </c>
      <c r="H8821" s="431" t="s">
        <v>3724</v>
      </c>
      <c r="I8821" s="430" t="s">
        <v>1164</v>
      </c>
      <c r="K8821" s="432">
        <v>317.14999999999998</v>
      </c>
    </row>
    <row r="8822" spans="6:11">
      <c r="F8822" s="429" t="s">
        <v>15313</v>
      </c>
      <c r="G8822" s="430">
        <v>101825</v>
      </c>
      <c r="H8822" s="431" t="s">
        <v>3715</v>
      </c>
      <c r="I8822" s="430" t="s">
        <v>1164</v>
      </c>
      <c r="K8822" s="432">
        <v>219.77</v>
      </c>
    </row>
    <row r="8823" spans="6:11">
      <c r="F8823" s="429" t="s">
        <v>15313</v>
      </c>
      <c r="G8823" s="430">
        <v>101826</v>
      </c>
      <c r="H8823" s="431" t="s">
        <v>3716</v>
      </c>
      <c r="I8823" s="430" t="s">
        <v>1164</v>
      </c>
      <c r="K8823" s="432">
        <v>254.22</v>
      </c>
    </row>
    <row r="8824" spans="6:11">
      <c r="F8824" s="429" t="s">
        <v>15313</v>
      </c>
      <c r="G8824" s="430">
        <v>101823</v>
      </c>
      <c r="H8824" s="431" t="s">
        <v>3713</v>
      </c>
      <c r="I8824" s="430" t="s">
        <v>1164</v>
      </c>
      <c r="K8824" s="432">
        <v>148.97</v>
      </c>
    </row>
    <row r="8825" spans="6:11">
      <c r="F8825" s="429" t="s">
        <v>15313</v>
      </c>
      <c r="G8825" s="430">
        <v>101824</v>
      </c>
      <c r="H8825" s="431" t="s">
        <v>3714</v>
      </c>
      <c r="I8825" s="430" t="s">
        <v>1164</v>
      </c>
      <c r="K8825" s="432">
        <v>184.85</v>
      </c>
    </row>
    <row r="8826" spans="6:11">
      <c r="F8826" s="429" t="s">
        <v>15313</v>
      </c>
      <c r="G8826" s="430">
        <v>101822</v>
      </c>
      <c r="H8826" s="431" t="s">
        <v>3712</v>
      </c>
      <c r="I8826" s="430" t="s">
        <v>1164</v>
      </c>
      <c r="K8826" s="432">
        <v>110.44</v>
      </c>
    </row>
    <row r="8827" spans="6:11">
      <c r="F8827" s="429" t="s">
        <v>15313</v>
      </c>
      <c r="G8827" s="430">
        <v>101819</v>
      </c>
      <c r="H8827" s="431" t="s">
        <v>3710</v>
      </c>
      <c r="I8827" s="430" t="s">
        <v>121</v>
      </c>
      <c r="K8827" s="432">
        <v>66.02</v>
      </c>
    </row>
    <row r="8828" spans="6:11">
      <c r="F8828" s="429" t="s">
        <v>15313</v>
      </c>
      <c r="G8828" s="430">
        <v>104370</v>
      </c>
      <c r="H8828" s="431" t="s">
        <v>15158</v>
      </c>
      <c r="I8828" s="430" t="s">
        <v>121</v>
      </c>
      <c r="K8828" s="432">
        <v>0</v>
      </c>
    </row>
    <row r="8829" spans="6:11">
      <c r="F8829" s="429" t="s">
        <v>15313</v>
      </c>
      <c r="G8829" s="430">
        <v>101817</v>
      </c>
      <c r="H8829" s="431" t="s">
        <v>3709</v>
      </c>
      <c r="I8829" s="430" t="s">
        <v>121</v>
      </c>
      <c r="K8829" s="432">
        <v>51.74</v>
      </c>
    </row>
    <row r="8830" spans="6:11">
      <c r="F8830" s="429" t="s">
        <v>15313</v>
      </c>
      <c r="G8830" s="430">
        <v>101816</v>
      </c>
      <c r="H8830" s="431" t="s">
        <v>3708</v>
      </c>
      <c r="I8830" s="430" t="s">
        <v>121</v>
      </c>
      <c r="K8830" s="432">
        <v>74.099999999999994</v>
      </c>
    </row>
    <row r="8831" spans="6:11">
      <c r="F8831" s="429" t="s">
        <v>15313</v>
      </c>
      <c r="G8831" s="430">
        <v>104369</v>
      </c>
      <c r="H8831" s="431" t="s">
        <v>15159</v>
      </c>
      <c r="I8831" s="430" t="s">
        <v>121</v>
      </c>
      <c r="K8831" s="432">
        <v>0</v>
      </c>
    </row>
    <row r="8832" spans="6:11">
      <c r="F8832" s="429" t="s">
        <v>15313</v>
      </c>
      <c r="G8832" s="430">
        <v>101820</v>
      </c>
      <c r="H8832" s="431" t="s">
        <v>3711</v>
      </c>
      <c r="I8832" s="430" t="s">
        <v>121</v>
      </c>
      <c r="K8832" s="432">
        <v>42.42</v>
      </c>
    </row>
    <row r="8833" spans="6:11">
      <c r="F8833" s="429" t="s">
        <v>15313</v>
      </c>
      <c r="G8833" s="430">
        <v>102988</v>
      </c>
      <c r="H8833" s="431" t="s">
        <v>3757</v>
      </c>
      <c r="I8833" s="430" t="s">
        <v>121</v>
      </c>
      <c r="K8833" s="432">
        <v>55.09</v>
      </c>
    </row>
    <row r="8834" spans="6:11">
      <c r="F8834" s="429" t="s">
        <v>15313</v>
      </c>
      <c r="G8834" s="430">
        <v>101814</v>
      </c>
      <c r="H8834" s="431" t="s">
        <v>3707</v>
      </c>
      <c r="I8834" s="430" t="s">
        <v>121</v>
      </c>
      <c r="K8834" s="432">
        <v>47.96</v>
      </c>
    </row>
    <row r="8835" spans="6:11">
      <c r="F8835" s="429" t="s">
        <v>15313</v>
      </c>
      <c r="G8835" s="430">
        <v>102098</v>
      </c>
      <c r="H8835" s="431" t="s">
        <v>3756</v>
      </c>
      <c r="I8835" s="430" t="s">
        <v>1164</v>
      </c>
      <c r="K8835" s="432">
        <v>1881.06</v>
      </c>
    </row>
    <row r="8836" spans="6:11">
      <c r="F8836" s="429" t="s">
        <v>15313</v>
      </c>
      <c r="G8836" s="430">
        <v>104366</v>
      </c>
      <c r="H8836" s="431" t="s">
        <v>15160</v>
      </c>
      <c r="I8836" s="430" t="s">
        <v>1164</v>
      </c>
      <c r="K8836" s="432">
        <v>0</v>
      </c>
    </row>
    <row r="8837" spans="6:11">
      <c r="F8837" s="429" t="s">
        <v>15313</v>
      </c>
      <c r="G8837" s="430">
        <v>102099</v>
      </c>
      <c r="H8837" s="431" t="s">
        <v>15161</v>
      </c>
      <c r="I8837" s="430" t="s">
        <v>1164</v>
      </c>
      <c r="K8837" s="432">
        <v>0</v>
      </c>
    </row>
    <row r="8838" spans="6:11">
      <c r="F8838" s="429" t="s">
        <v>15313</v>
      </c>
      <c r="G8838" s="430">
        <v>104367</v>
      </c>
      <c r="H8838" s="431" t="s">
        <v>15162</v>
      </c>
      <c r="I8838" s="430" t="s">
        <v>1164</v>
      </c>
      <c r="K8838" s="432">
        <v>0</v>
      </c>
    </row>
    <row r="8839" spans="6:11">
      <c r="F8839" s="429" t="s">
        <v>15313</v>
      </c>
      <c r="G8839" s="430">
        <v>92994</v>
      </c>
      <c r="H8839" s="431" t="s">
        <v>1925</v>
      </c>
      <c r="I8839" s="430" t="s">
        <v>146</v>
      </c>
      <c r="K8839" s="432">
        <v>148.38</v>
      </c>
    </row>
    <row r="8840" spans="6:11">
      <c r="F8840" s="429" t="s">
        <v>15313</v>
      </c>
      <c r="G8840" s="430">
        <v>92996</v>
      </c>
      <c r="H8840" s="431" t="s">
        <v>1926</v>
      </c>
      <c r="I8840" s="430" t="s">
        <v>146</v>
      </c>
      <c r="K8840" s="432">
        <v>179.57</v>
      </c>
    </row>
    <row r="8841" spans="6:11">
      <c r="F8841" s="429" t="s">
        <v>15313</v>
      </c>
      <c r="G8841" s="430">
        <v>92998</v>
      </c>
      <c r="H8841" s="431" t="s">
        <v>1927</v>
      </c>
      <c r="I8841" s="430" t="s">
        <v>146</v>
      </c>
      <c r="K8841" s="432">
        <v>220.2</v>
      </c>
    </row>
    <row r="8842" spans="6:11">
      <c r="F8842" s="429" t="s">
        <v>15313</v>
      </c>
      <c r="G8842" s="430">
        <v>93000</v>
      </c>
      <c r="H8842" s="431" t="s">
        <v>1928</v>
      </c>
      <c r="I8842" s="430" t="s">
        <v>146</v>
      </c>
      <c r="K8842" s="432">
        <v>291.8</v>
      </c>
    </row>
    <row r="8843" spans="6:11">
      <c r="F8843" s="429" t="s">
        <v>15313</v>
      </c>
      <c r="G8843" s="430">
        <v>92984</v>
      </c>
      <c r="H8843" s="431" t="s">
        <v>1920</v>
      </c>
      <c r="I8843" s="430" t="s">
        <v>146</v>
      </c>
      <c r="K8843" s="432">
        <v>31.35</v>
      </c>
    </row>
    <row r="8844" spans="6:11">
      <c r="F8844" s="429" t="s">
        <v>15313</v>
      </c>
      <c r="G8844" s="430">
        <v>93002</v>
      </c>
      <c r="H8844" s="431" t="s">
        <v>1929</v>
      </c>
      <c r="I8844" s="430" t="s">
        <v>146</v>
      </c>
      <c r="K8844" s="432">
        <v>377.61</v>
      </c>
    </row>
    <row r="8845" spans="6:11">
      <c r="F8845" s="429" t="s">
        <v>15313</v>
      </c>
      <c r="G8845" s="430">
        <v>92986</v>
      </c>
      <c r="H8845" s="431" t="s">
        <v>1921</v>
      </c>
      <c r="I8845" s="430" t="s">
        <v>146</v>
      </c>
      <c r="K8845" s="432">
        <v>43.54</v>
      </c>
    </row>
    <row r="8846" spans="6:11">
      <c r="F8846" s="429" t="s">
        <v>15313</v>
      </c>
      <c r="G8846" s="430">
        <v>92988</v>
      </c>
      <c r="H8846" s="431" t="s">
        <v>1922</v>
      </c>
      <c r="I8846" s="430" t="s">
        <v>146</v>
      </c>
      <c r="K8846" s="432">
        <v>63.48</v>
      </c>
    </row>
    <row r="8847" spans="6:11">
      <c r="F8847" s="429" t="s">
        <v>15313</v>
      </c>
      <c r="G8847" s="430">
        <v>92990</v>
      </c>
      <c r="H8847" s="431" t="s">
        <v>1923</v>
      </c>
      <c r="I8847" s="430" t="s">
        <v>146</v>
      </c>
      <c r="K8847" s="432">
        <v>88.1</v>
      </c>
    </row>
    <row r="8848" spans="6:11">
      <c r="F8848" s="429" t="s">
        <v>15313</v>
      </c>
      <c r="G8848" s="430">
        <v>92992</v>
      </c>
      <c r="H8848" s="431" t="s">
        <v>1924</v>
      </c>
      <c r="I8848" s="430" t="s">
        <v>146</v>
      </c>
      <c r="K8848" s="432">
        <v>114.02</v>
      </c>
    </row>
    <row r="8849" spans="6:11">
      <c r="F8849" s="429" t="s">
        <v>15313</v>
      </c>
      <c r="G8849" s="430">
        <v>103491</v>
      </c>
      <c r="H8849" s="431" t="s">
        <v>2133</v>
      </c>
      <c r="I8849" s="430" t="s">
        <v>1164</v>
      </c>
      <c r="K8849" s="432">
        <v>584.29</v>
      </c>
    </row>
    <row r="8850" spans="6:11">
      <c r="F8850" s="429" t="s">
        <v>15313</v>
      </c>
      <c r="G8850" s="430">
        <v>93026</v>
      </c>
      <c r="H8850" s="431" t="s">
        <v>1902</v>
      </c>
      <c r="I8850" s="430" t="s">
        <v>160</v>
      </c>
      <c r="K8850" s="432">
        <v>56.15</v>
      </c>
    </row>
    <row r="8851" spans="6:11">
      <c r="F8851" s="429" t="s">
        <v>15313</v>
      </c>
      <c r="G8851" s="430">
        <v>93018</v>
      </c>
      <c r="H8851" s="431" t="s">
        <v>1898</v>
      </c>
      <c r="I8851" s="430" t="s">
        <v>160</v>
      </c>
      <c r="K8851" s="432">
        <v>18.61</v>
      </c>
    </row>
    <row r="8852" spans="6:11">
      <c r="F8852" s="429" t="s">
        <v>15313</v>
      </c>
      <c r="G8852" s="430">
        <v>93020</v>
      </c>
      <c r="H8852" s="431" t="s">
        <v>1899</v>
      </c>
      <c r="I8852" s="430" t="s">
        <v>160</v>
      </c>
      <c r="K8852" s="432">
        <v>22.93</v>
      </c>
    </row>
    <row r="8853" spans="6:11">
      <c r="F8853" s="429" t="s">
        <v>15313</v>
      </c>
      <c r="G8853" s="430">
        <v>93022</v>
      </c>
      <c r="H8853" s="431" t="s">
        <v>1900</v>
      </c>
      <c r="I8853" s="430" t="s">
        <v>160</v>
      </c>
      <c r="K8853" s="432">
        <v>34.53</v>
      </c>
    </row>
    <row r="8854" spans="6:11">
      <c r="F8854" s="429" t="s">
        <v>15315</v>
      </c>
      <c r="G8854" s="430">
        <v>93024</v>
      </c>
      <c r="H8854" s="431" t="s">
        <v>1901</v>
      </c>
      <c r="I8854" s="430" t="s">
        <v>160</v>
      </c>
      <c r="K8854" s="432">
        <v>36.85</v>
      </c>
    </row>
    <row r="8855" spans="6:11">
      <c r="F8855" s="429" t="s">
        <v>15315</v>
      </c>
      <c r="G8855" s="430">
        <v>97670</v>
      </c>
      <c r="H8855" s="431" t="s">
        <v>1855</v>
      </c>
      <c r="I8855" s="430" t="s">
        <v>146</v>
      </c>
      <c r="K8855" s="432">
        <v>25.72</v>
      </c>
    </row>
    <row r="8856" spans="6:11">
      <c r="F8856" s="429" t="s">
        <v>15315</v>
      </c>
      <c r="G8856" s="430">
        <v>103486</v>
      </c>
      <c r="H8856" s="431" t="s">
        <v>15164</v>
      </c>
      <c r="I8856" s="430" t="s">
        <v>146</v>
      </c>
      <c r="K8856" s="432">
        <v>0</v>
      </c>
    </row>
    <row r="8857" spans="6:11">
      <c r="F8857" s="429" t="s">
        <v>15315</v>
      </c>
      <c r="G8857" s="430">
        <v>103487</v>
      </c>
      <c r="H8857" s="431" t="s">
        <v>15165</v>
      </c>
      <c r="I8857" s="430" t="s">
        <v>146</v>
      </c>
      <c r="K8857" s="432">
        <v>0</v>
      </c>
    </row>
    <row r="8858" spans="6:11">
      <c r="F8858" s="429" t="s">
        <v>15315</v>
      </c>
      <c r="G8858" s="430">
        <v>103488</v>
      </c>
      <c r="H8858" s="431" t="s">
        <v>15166</v>
      </c>
      <c r="I8858" s="430" t="s">
        <v>146</v>
      </c>
      <c r="K8858" s="432">
        <v>0</v>
      </c>
    </row>
    <row r="8859" spans="6:11">
      <c r="F8859" s="429" t="s">
        <v>15315</v>
      </c>
      <c r="G8859" s="430">
        <v>103489</v>
      </c>
      <c r="H8859" s="431" t="s">
        <v>15167</v>
      </c>
      <c r="I8859" s="430" t="s">
        <v>146</v>
      </c>
      <c r="K8859" s="432">
        <v>0</v>
      </c>
    </row>
    <row r="8860" spans="6:11">
      <c r="F8860" s="429" t="s">
        <v>15315</v>
      </c>
      <c r="G8860" s="430">
        <v>97667</v>
      </c>
      <c r="H8860" s="431" t="s">
        <v>1852</v>
      </c>
      <c r="I8860" s="430" t="s">
        <v>146</v>
      </c>
      <c r="K8860" s="432">
        <v>9.42</v>
      </c>
    </row>
    <row r="8861" spans="6:11">
      <c r="F8861" s="429" t="s">
        <v>15315</v>
      </c>
      <c r="G8861" s="430">
        <v>97668</v>
      </c>
      <c r="H8861" s="431" t="s">
        <v>1853</v>
      </c>
      <c r="I8861" s="430" t="s">
        <v>146</v>
      </c>
      <c r="K8861" s="432">
        <v>13.46</v>
      </c>
    </row>
    <row r="8862" spans="6:11">
      <c r="F8862" s="429" t="s">
        <v>15315</v>
      </c>
      <c r="G8862" s="430">
        <v>97669</v>
      </c>
      <c r="H8862" s="431" t="s">
        <v>1854</v>
      </c>
      <c r="I8862" s="430" t="s">
        <v>146</v>
      </c>
      <c r="K8862" s="432">
        <v>19.71</v>
      </c>
    </row>
    <row r="8863" spans="6:11">
      <c r="F8863" s="429" t="s">
        <v>15315</v>
      </c>
      <c r="G8863" s="430">
        <v>93012</v>
      </c>
      <c r="H8863" s="431" t="s">
        <v>1851</v>
      </c>
      <c r="I8863" s="430" t="s">
        <v>146</v>
      </c>
      <c r="K8863" s="432">
        <v>73.62</v>
      </c>
    </row>
    <row r="8864" spans="6:11">
      <c r="F8864" s="429" t="s">
        <v>15315</v>
      </c>
      <c r="G8864" s="430">
        <v>93008</v>
      </c>
      <c r="H8864" s="431" t="s">
        <v>1847</v>
      </c>
      <c r="I8864" s="430" t="s">
        <v>146</v>
      </c>
      <c r="K8864" s="432">
        <v>18.68</v>
      </c>
    </row>
    <row r="8865" spans="6:11">
      <c r="F8865" s="429" t="s">
        <v>15315</v>
      </c>
      <c r="G8865" s="430">
        <v>93009</v>
      </c>
      <c r="H8865" s="431" t="s">
        <v>1848</v>
      </c>
      <c r="I8865" s="430" t="s">
        <v>146</v>
      </c>
      <c r="K8865" s="432">
        <v>28.05</v>
      </c>
    </row>
    <row r="8866" spans="6:11">
      <c r="F8866" s="429" t="s">
        <v>15315</v>
      </c>
      <c r="G8866" s="430">
        <v>93010</v>
      </c>
      <c r="H8866" s="431" t="s">
        <v>1849</v>
      </c>
      <c r="I8866" s="430" t="s">
        <v>146</v>
      </c>
      <c r="K8866" s="432">
        <v>39.36</v>
      </c>
    </row>
    <row r="8867" spans="6:11">
      <c r="F8867" s="429" t="s">
        <v>15315</v>
      </c>
      <c r="G8867" s="430">
        <v>93011</v>
      </c>
      <c r="H8867" s="431" t="s">
        <v>1850</v>
      </c>
      <c r="I8867" s="430" t="s">
        <v>146</v>
      </c>
      <c r="K8867" s="432">
        <v>48.35</v>
      </c>
    </row>
    <row r="8868" spans="6:11">
      <c r="F8868" s="429" t="s">
        <v>15315</v>
      </c>
      <c r="G8868" s="430">
        <v>103492</v>
      </c>
      <c r="H8868" s="431" t="s">
        <v>15168</v>
      </c>
      <c r="I8868" s="430" t="s">
        <v>146</v>
      </c>
      <c r="K8868" s="432">
        <v>0</v>
      </c>
    </row>
    <row r="8869" spans="6:11">
      <c r="F8869" s="429" t="s">
        <v>15315</v>
      </c>
      <c r="G8869" s="430">
        <v>93017</v>
      </c>
      <c r="H8869" s="431" t="s">
        <v>1897</v>
      </c>
      <c r="I8869" s="430" t="s">
        <v>160</v>
      </c>
      <c r="K8869" s="432">
        <v>34.78</v>
      </c>
    </row>
    <row r="8870" spans="6:11">
      <c r="F8870" s="429" t="s">
        <v>15315</v>
      </c>
      <c r="G8870" s="430">
        <v>93013</v>
      </c>
      <c r="H8870" s="431" t="s">
        <v>1893</v>
      </c>
      <c r="I8870" s="430" t="s">
        <v>160</v>
      </c>
      <c r="K8870" s="432">
        <v>12.26</v>
      </c>
    </row>
    <row r="8871" spans="6:11">
      <c r="F8871" s="429" t="s">
        <v>15315</v>
      </c>
      <c r="G8871" s="430">
        <v>93014</v>
      </c>
      <c r="H8871" s="431" t="s">
        <v>1894</v>
      </c>
      <c r="I8871" s="430" t="s">
        <v>160</v>
      </c>
      <c r="K8871" s="432">
        <v>14.7</v>
      </c>
    </row>
    <row r="8872" spans="6:11">
      <c r="F8872" s="429" t="s">
        <v>15315</v>
      </c>
      <c r="G8872" s="430">
        <v>93015</v>
      </c>
      <c r="H8872" s="431" t="s">
        <v>1895</v>
      </c>
      <c r="I8872" s="430" t="s">
        <v>160</v>
      </c>
      <c r="K8872" s="432">
        <v>20.59</v>
      </c>
    </row>
    <row r="8873" spans="6:11">
      <c r="F8873" s="429" t="s">
        <v>15315</v>
      </c>
      <c r="G8873" s="430">
        <v>93016</v>
      </c>
      <c r="H8873" s="431" t="s">
        <v>1896</v>
      </c>
      <c r="I8873" s="430" t="s">
        <v>160</v>
      </c>
      <c r="K8873" s="432">
        <v>24.35</v>
      </c>
    </row>
    <row r="8874" spans="6:11">
      <c r="F8874" s="429" t="s">
        <v>15315</v>
      </c>
      <c r="G8874" s="430">
        <v>103490</v>
      </c>
      <c r="H8874" s="431" t="s">
        <v>2132</v>
      </c>
      <c r="I8874" s="430" t="s">
        <v>1164</v>
      </c>
      <c r="K8874" s="432">
        <v>2858.19</v>
      </c>
    </row>
    <row r="8875" spans="6:11">
      <c r="F8875" s="429" t="s">
        <v>15315</v>
      </c>
      <c r="G8875" s="430">
        <v>106082</v>
      </c>
      <c r="H8875" s="431" t="s">
        <v>15170</v>
      </c>
      <c r="I8875" s="430" t="s">
        <v>160</v>
      </c>
      <c r="K8875" s="432">
        <v>14.96</v>
      </c>
    </row>
    <row r="8876" spans="6:11">
      <c r="F8876" s="429" t="s">
        <v>15315</v>
      </c>
      <c r="G8876" s="430">
        <v>98306</v>
      </c>
      <c r="H8876" s="431" t="s">
        <v>15171</v>
      </c>
      <c r="I8876" s="430" t="s">
        <v>160</v>
      </c>
      <c r="K8876" s="432">
        <v>54.44</v>
      </c>
    </row>
    <row r="8877" spans="6:11">
      <c r="F8877" s="429" t="s">
        <v>15315</v>
      </c>
      <c r="G8877" s="430">
        <v>100553</v>
      </c>
      <c r="H8877" s="431" t="s">
        <v>15172</v>
      </c>
      <c r="I8877" s="430" t="s">
        <v>146</v>
      </c>
      <c r="K8877" s="432">
        <v>28.38</v>
      </c>
    </row>
    <row r="8878" spans="6:11">
      <c r="F8878" s="429" t="s">
        <v>15315</v>
      </c>
      <c r="G8878" s="430">
        <v>100554</v>
      </c>
      <c r="H8878" s="431" t="s">
        <v>15173</v>
      </c>
      <c r="I8878" s="430" t="s">
        <v>146</v>
      </c>
      <c r="K8878" s="432">
        <v>6.02</v>
      </c>
    </row>
    <row r="8879" spans="6:11">
      <c r="F8879" s="429" t="s">
        <v>15341</v>
      </c>
      <c r="G8879" s="430">
        <v>98300</v>
      </c>
      <c r="H8879" s="431" t="s">
        <v>15174</v>
      </c>
      <c r="I8879" s="430" t="s">
        <v>146</v>
      </c>
      <c r="K8879" s="432">
        <v>6.11</v>
      </c>
    </row>
    <row r="8880" spans="6:11">
      <c r="F8880" s="429" t="s">
        <v>15341</v>
      </c>
      <c r="G8880" s="430">
        <v>98295</v>
      </c>
      <c r="H8880" s="431" t="s">
        <v>15175</v>
      </c>
      <c r="I8880" s="430" t="s">
        <v>146</v>
      </c>
      <c r="K8880" s="432">
        <v>7</v>
      </c>
    </row>
    <row r="8881" spans="6:11">
      <c r="F8881" s="429" t="s">
        <v>15341</v>
      </c>
      <c r="G8881" s="430">
        <v>98294</v>
      </c>
      <c r="H8881" s="431" t="s">
        <v>15176</v>
      </c>
      <c r="I8881" s="430" t="s">
        <v>146</v>
      </c>
      <c r="K8881" s="432">
        <v>8.7799999999999994</v>
      </c>
    </row>
    <row r="8882" spans="6:11">
      <c r="F8882" s="429" t="s">
        <v>15341</v>
      </c>
      <c r="G8882" s="430">
        <v>98297</v>
      </c>
      <c r="H8882" s="431" t="s">
        <v>15177</v>
      </c>
      <c r="I8882" s="430" t="s">
        <v>146</v>
      </c>
      <c r="K8882" s="432">
        <v>9.94</v>
      </c>
    </row>
    <row r="8883" spans="6:11">
      <c r="F8883" s="429" t="s">
        <v>15341</v>
      </c>
      <c r="G8883" s="430">
        <v>98296</v>
      </c>
      <c r="H8883" s="431" t="s">
        <v>15178</v>
      </c>
      <c r="I8883" s="430" t="s">
        <v>146</v>
      </c>
      <c r="K8883" s="432">
        <v>11.77</v>
      </c>
    </row>
    <row r="8884" spans="6:11">
      <c r="F8884" s="429" t="s">
        <v>15341</v>
      </c>
      <c r="G8884" s="430">
        <v>98299</v>
      </c>
      <c r="H8884" s="431" t="s">
        <v>15179</v>
      </c>
      <c r="I8884" s="430" t="s">
        <v>146</v>
      </c>
      <c r="K8884" s="432">
        <v>25.54</v>
      </c>
    </row>
    <row r="8885" spans="6:11">
      <c r="F8885" s="429" t="s">
        <v>15341</v>
      </c>
      <c r="G8885" s="430">
        <v>98298</v>
      </c>
      <c r="H8885" s="431" t="s">
        <v>15180</v>
      </c>
      <c r="I8885" s="430" t="s">
        <v>146</v>
      </c>
      <c r="K8885" s="432">
        <v>27.37</v>
      </c>
    </row>
    <row r="8886" spans="6:11">
      <c r="F8886" s="429" t="s">
        <v>15341</v>
      </c>
      <c r="G8886" s="430">
        <v>98261</v>
      </c>
      <c r="H8886" s="431" t="s">
        <v>15181</v>
      </c>
      <c r="I8886" s="430" t="s">
        <v>146</v>
      </c>
      <c r="K8886" s="432">
        <v>3.05</v>
      </c>
    </row>
    <row r="8887" spans="6:11">
      <c r="F8887" s="429" t="s">
        <v>15341</v>
      </c>
      <c r="G8887" s="430">
        <v>98287</v>
      </c>
      <c r="H8887" s="431" t="s">
        <v>15182</v>
      </c>
      <c r="I8887" s="430" t="s">
        <v>146</v>
      </c>
      <c r="K8887" s="432">
        <v>1.38</v>
      </c>
    </row>
    <row r="8888" spans="6:11">
      <c r="F8888" s="429" t="s">
        <v>15341</v>
      </c>
      <c r="G8888" s="430">
        <v>98280</v>
      </c>
      <c r="H8888" s="431" t="s">
        <v>15183</v>
      </c>
      <c r="I8888" s="430" t="s">
        <v>146</v>
      </c>
      <c r="K8888" s="432">
        <v>5.85</v>
      </c>
    </row>
    <row r="8889" spans="6:11">
      <c r="F8889" s="429" t="s">
        <v>15341</v>
      </c>
      <c r="G8889" s="430">
        <v>98288</v>
      </c>
      <c r="H8889" s="431" t="s">
        <v>15184</v>
      </c>
      <c r="I8889" s="430" t="s">
        <v>146</v>
      </c>
      <c r="K8889" s="432">
        <v>2.27</v>
      </c>
    </row>
    <row r="8890" spans="6:11">
      <c r="F8890" s="429" t="s">
        <v>15341</v>
      </c>
      <c r="G8890" s="430">
        <v>98281</v>
      </c>
      <c r="H8890" s="431" t="s">
        <v>15185</v>
      </c>
      <c r="I8890" s="430" t="s">
        <v>146</v>
      </c>
      <c r="K8890" s="432">
        <v>6.74</v>
      </c>
    </row>
    <row r="8891" spans="6:11">
      <c r="F8891" s="429" t="s">
        <v>15341</v>
      </c>
      <c r="G8891" s="430">
        <v>98262</v>
      </c>
      <c r="H8891" s="431" t="s">
        <v>15186</v>
      </c>
      <c r="I8891" s="430" t="s">
        <v>146</v>
      </c>
      <c r="K8891" s="432">
        <v>3.94</v>
      </c>
    </row>
    <row r="8892" spans="6:11">
      <c r="F8892" s="429" t="s">
        <v>15341</v>
      </c>
      <c r="G8892" s="430">
        <v>98289</v>
      </c>
      <c r="H8892" s="431" t="s">
        <v>15187</v>
      </c>
      <c r="I8892" s="430" t="s">
        <v>146</v>
      </c>
      <c r="K8892" s="432">
        <v>2.4500000000000002</v>
      </c>
    </row>
    <row r="8893" spans="6:11">
      <c r="F8893" s="429" t="s">
        <v>15341</v>
      </c>
      <c r="G8893" s="430">
        <v>98282</v>
      </c>
      <c r="H8893" s="431" t="s">
        <v>15188</v>
      </c>
      <c r="I8893" s="430" t="s">
        <v>146</v>
      </c>
      <c r="K8893" s="432">
        <v>6.92</v>
      </c>
    </row>
    <row r="8894" spans="6:11">
      <c r="F8894" s="429" t="s">
        <v>15341</v>
      </c>
      <c r="G8894" s="430">
        <v>98263</v>
      </c>
      <c r="H8894" s="431" t="s">
        <v>15189</v>
      </c>
      <c r="I8894" s="430" t="s">
        <v>146</v>
      </c>
      <c r="K8894" s="432">
        <v>4.13</v>
      </c>
    </row>
    <row r="8895" spans="6:11">
      <c r="F8895" s="429" t="s">
        <v>15341</v>
      </c>
      <c r="G8895" s="430">
        <v>98290</v>
      </c>
      <c r="H8895" s="431" t="s">
        <v>15190</v>
      </c>
      <c r="I8895" s="430" t="s">
        <v>146</v>
      </c>
      <c r="K8895" s="432">
        <v>3.43</v>
      </c>
    </row>
    <row r="8896" spans="6:11">
      <c r="F8896" s="429" t="s">
        <v>15341</v>
      </c>
      <c r="G8896" s="430">
        <v>98283</v>
      </c>
      <c r="H8896" s="431" t="s">
        <v>15191</v>
      </c>
      <c r="I8896" s="430" t="s">
        <v>146</v>
      </c>
      <c r="K8896" s="432">
        <v>7.9</v>
      </c>
    </row>
    <row r="8897" spans="6:11">
      <c r="F8897" s="429" t="s">
        <v>15341</v>
      </c>
      <c r="G8897" s="430">
        <v>98264</v>
      </c>
      <c r="H8897" s="431" t="s">
        <v>15192</v>
      </c>
      <c r="I8897" s="430" t="s">
        <v>146</v>
      </c>
      <c r="K8897" s="432">
        <v>5.1100000000000003</v>
      </c>
    </row>
    <row r="8898" spans="6:11">
      <c r="F8898" s="429" t="s">
        <v>15341</v>
      </c>
      <c r="G8898" s="430">
        <v>98273</v>
      </c>
      <c r="H8898" s="431" t="s">
        <v>15193</v>
      </c>
      <c r="I8898" s="430" t="s">
        <v>146</v>
      </c>
      <c r="K8898" s="432">
        <v>2.93</v>
      </c>
    </row>
    <row r="8899" spans="6:11">
      <c r="F8899" s="429" t="s">
        <v>15341</v>
      </c>
      <c r="G8899" s="430">
        <v>98291</v>
      </c>
      <c r="H8899" s="431" t="s">
        <v>15194</v>
      </c>
      <c r="I8899" s="430" t="s">
        <v>146</v>
      </c>
      <c r="K8899" s="432">
        <v>4.0599999999999996</v>
      </c>
    </row>
    <row r="8900" spans="6:11">
      <c r="F8900" s="429" t="s">
        <v>15341</v>
      </c>
      <c r="G8900" s="430">
        <v>98284</v>
      </c>
      <c r="H8900" s="431" t="s">
        <v>15195</v>
      </c>
      <c r="I8900" s="430" t="s">
        <v>146</v>
      </c>
      <c r="K8900" s="432">
        <v>8.5299999999999994</v>
      </c>
    </row>
    <row r="8901" spans="6:11">
      <c r="F8901" s="429" t="s">
        <v>15341</v>
      </c>
      <c r="G8901" s="430">
        <v>98265</v>
      </c>
      <c r="H8901" s="431" t="s">
        <v>15196</v>
      </c>
      <c r="I8901" s="430" t="s">
        <v>146</v>
      </c>
      <c r="K8901" s="432">
        <v>5.74</v>
      </c>
    </row>
    <row r="8902" spans="6:11">
      <c r="F8902" s="429" t="s">
        <v>15341</v>
      </c>
      <c r="G8902" s="430">
        <v>98274</v>
      </c>
      <c r="H8902" s="431" t="s">
        <v>15197</v>
      </c>
      <c r="I8902" s="430" t="s">
        <v>146</v>
      </c>
      <c r="K8902" s="432">
        <v>3.57</v>
      </c>
    </row>
    <row r="8903" spans="6:11">
      <c r="F8903" s="429" t="s">
        <v>15341</v>
      </c>
      <c r="G8903" s="430">
        <v>98292</v>
      </c>
      <c r="H8903" s="431" t="s">
        <v>15198</v>
      </c>
      <c r="I8903" s="430" t="s">
        <v>146</v>
      </c>
      <c r="K8903" s="432">
        <v>4.97</v>
      </c>
    </row>
    <row r="8904" spans="6:11">
      <c r="F8904" s="429" t="s">
        <v>15341</v>
      </c>
      <c r="G8904" s="430">
        <v>98285</v>
      </c>
      <c r="H8904" s="431" t="s">
        <v>15199</v>
      </c>
      <c r="I8904" s="430" t="s">
        <v>146</v>
      </c>
      <c r="K8904" s="432">
        <v>9.43</v>
      </c>
    </row>
    <row r="8905" spans="6:11">
      <c r="F8905" s="429" t="s">
        <v>15341</v>
      </c>
      <c r="G8905" s="430">
        <v>98266</v>
      </c>
      <c r="H8905" s="431" t="s">
        <v>15200</v>
      </c>
      <c r="I8905" s="430" t="s">
        <v>146</v>
      </c>
      <c r="K8905" s="432">
        <v>6.64</v>
      </c>
    </row>
    <row r="8906" spans="6:11">
      <c r="F8906" s="429" t="s">
        <v>15341</v>
      </c>
      <c r="G8906" s="430">
        <v>98275</v>
      </c>
      <c r="H8906" s="431" t="s">
        <v>15201</v>
      </c>
      <c r="I8906" s="430" t="s">
        <v>146</v>
      </c>
      <c r="K8906" s="432">
        <v>4.46</v>
      </c>
    </row>
    <row r="8907" spans="6:11">
      <c r="F8907" s="429" t="s">
        <v>15341</v>
      </c>
      <c r="G8907" s="430">
        <v>98293</v>
      </c>
      <c r="H8907" s="431" t="s">
        <v>15202</v>
      </c>
      <c r="I8907" s="430" t="s">
        <v>146</v>
      </c>
      <c r="K8907" s="432">
        <v>9.1199999999999992</v>
      </c>
    </row>
    <row r="8908" spans="6:11">
      <c r="F8908" s="429" t="s">
        <v>15341</v>
      </c>
      <c r="G8908" s="430">
        <v>98286</v>
      </c>
      <c r="H8908" s="431" t="s">
        <v>15203</v>
      </c>
      <c r="I8908" s="430" t="s">
        <v>146</v>
      </c>
      <c r="K8908" s="432">
        <v>13.59</v>
      </c>
    </row>
    <row r="8909" spans="6:11">
      <c r="F8909" s="429" t="s">
        <v>15341</v>
      </c>
      <c r="G8909" s="430">
        <v>98267</v>
      </c>
      <c r="H8909" s="431" t="s">
        <v>15204</v>
      </c>
      <c r="I8909" s="430" t="s">
        <v>146</v>
      </c>
      <c r="K8909" s="432">
        <v>10.8</v>
      </c>
    </row>
    <row r="8910" spans="6:11">
      <c r="F8910" s="429" t="s">
        <v>15341</v>
      </c>
      <c r="G8910" s="430">
        <v>98276</v>
      </c>
      <c r="H8910" s="431" t="s">
        <v>15205</v>
      </c>
      <c r="I8910" s="430" t="s">
        <v>146</v>
      </c>
      <c r="K8910" s="432">
        <v>8.6300000000000008</v>
      </c>
    </row>
    <row r="8911" spans="6:11">
      <c r="F8911" s="429" t="s">
        <v>15341</v>
      </c>
      <c r="G8911" s="430">
        <v>98268</v>
      </c>
      <c r="H8911" s="431" t="s">
        <v>15206</v>
      </c>
      <c r="I8911" s="430" t="s">
        <v>146</v>
      </c>
      <c r="K8911" s="432">
        <v>18.010000000000002</v>
      </c>
    </row>
    <row r="8912" spans="6:11">
      <c r="F8912" s="429" t="s">
        <v>15341</v>
      </c>
      <c r="G8912" s="430">
        <v>98277</v>
      </c>
      <c r="H8912" s="431" t="s">
        <v>15207</v>
      </c>
      <c r="I8912" s="430" t="s">
        <v>146</v>
      </c>
      <c r="K8912" s="432">
        <v>15.83</v>
      </c>
    </row>
    <row r="8913" spans="6:11">
      <c r="F8913" s="429" t="s">
        <v>15341</v>
      </c>
      <c r="G8913" s="430">
        <v>98272</v>
      </c>
      <c r="H8913" s="431" t="s">
        <v>15208</v>
      </c>
      <c r="I8913" s="430" t="s">
        <v>146</v>
      </c>
      <c r="K8913" s="432">
        <v>126.62</v>
      </c>
    </row>
    <row r="8914" spans="6:11">
      <c r="F8914" s="429" t="s">
        <v>15341</v>
      </c>
      <c r="G8914" s="430">
        <v>98269</v>
      </c>
      <c r="H8914" s="431" t="s">
        <v>15209</v>
      </c>
      <c r="I8914" s="430" t="s">
        <v>146</v>
      </c>
      <c r="K8914" s="432">
        <v>24.98</v>
      </c>
    </row>
    <row r="8915" spans="6:11">
      <c r="F8915" s="429" t="s">
        <v>15341</v>
      </c>
      <c r="G8915" s="430">
        <v>98278</v>
      </c>
      <c r="H8915" s="431" t="s">
        <v>15210</v>
      </c>
      <c r="I8915" s="430" t="s">
        <v>146</v>
      </c>
      <c r="K8915" s="432">
        <v>22.81</v>
      </c>
    </row>
    <row r="8916" spans="6:11">
      <c r="F8916" s="429" t="s">
        <v>15341</v>
      </c>
      <c r="G8916" s="430">
        <v>98270</v>
      </c>
      <c r="H8916" s="431" t="s">
        <v>15211</v>
      </c>
      <c r="I8916" s="430" t="s">
        <v>146</v>
      </c>
      <c r="K8916" s="432">
        <v>38.299999999999997</v>
      </c>
    </row>
    <row r="8917" spans="6:11">
      <c r="F8917" s="429" t="s">
        <v>15341</v>
      </c>
      <c r="G8917" s="430">
        <v>98279</v>
      </c>
      <c r="H8917" s="431" t="s">
        <v>15212</v>
      </c>
      <c r="I8917" s="430" t="s">
        <v>146</v>
      </c>
      <c r="K8917" s="432">
        <v>36.130000000000003</v>
      </c>
    </row>
    <row r="8918" spans="6:11">
      <c r="F8918" s="429" t="s">
        <v>15341</v>
      </c>
      <c r="G8918" s="430">
        <v>98271</v>
      </c>
      <c r="H8918" s="431" t="s">
        <v>15213</v>
      </c>
      <c r="I8918" s="430" t="s">
        <v>146</v>
      </c>
      <c r="K8918" s="432">
        <v>54.41</v>
      </c>
    </row>
    <row r="8919" spans="6:11">
      <c r="F8919" s="429" t="s">
        <v>15341</v>
      </c>
      <c r="G8919" s="430">
        <v>98400</v>
      </c>
      <c r="H8919" s="431" t="s">
        <v>15214</v>
      </c>
      <c r="I8919" s="430" t="s">
        <v>146</v>
      </c>
      <c r="K8919" s="432">
        <v>13.57</v>
      </c>
    </row>
    <row r="8920" spans="6:11">
      <c r="F8920" s="429" t="s">
        <v>15341</v>
      </c>
      <c r="G8920" s="430">
        <v>98401</v>
      </c>
      <c r="H8920" s="431" t="s">
        <v>15215</v>
      </c>
      <c r="I8920" s="430" t="s">
        <v>146</v>
      </c>
      <c r="K8920" s="432">
        <v>21.85</v>
      </c>
    </row>
    <row r="8921" spans="6:11">
      <c r="F8921" s="429" t="s">
        <v>15341</v>
      </c>
      <c r="G8921" s="430">
        <v>98402</v>
      </c>
      <c r="H8921" s="431" t="s">
        <v>15216</v>
      </c>
      <c r="I8921" s="430" t="s">
        <v>146</v>
      </c>
      <c r="K8921" s="432">
        <v>25.58</v>
      </c>
    </row>
    <row r="8922" spans="6:11">
      <c r="F8922" s="429" t="s">
        <v>15341</v>
      </c>
      <c r="G8922" s="430">
        <v>100556</v>
      </c>
      <c r="H8922" s="431" t="s">
        <v>15217</v>
      </c>
      <c r="I8922" s="430" t="s">
        <v>160</v>
      </c>
      <c r="K8922" s="432">
        <v>30.93</v>
      </c>
    </row>
    <row r="8923" spans="6:11">
      <c r="F8923" s="429" t="s">
        <v>15341</v>
      </c>
      <c r="G8923" s="430">
        <v>106083</v>
      </c>
      <c r="H8923" s="431" t="s">
        <v>15218</v>
      </c>
      <c r="I8923" s="430" t="s">
        <v>160</v>
      </c>
      <c r="K8923" s="432">
        <v>0</v>
      </c>
    </row>
    <row r="8924" spans="6:11">
      <c r="F8924" s="429" t="s">
        <v>15383</v>
      </c>
      <c r="G8924" s="430">
        <v>100557</v>
      </c>
      <c r="H8924" s="431" t="s">
        <v>15219</v>
      </c>
      <c r="I8924" s="430" t="s">
        <v>160</v>
      </c>
      <c r="K8924" s="432">
        <v>452.58</v>
      </c>
    </row>
    <row r="8925" spans="6:11">
      <c r="F8925" s="429" t="s">
        <v>15383</v>
      </c>
      <c r="G8925" s="430">
        <v>106088</v>
      </c>
      <c r="H8925" s="431" t="s">
        <v>15220</v>
      </c>
      <c r="I8925" s="430" t="s">
        <v>160</v>
      </c>
      <c r="K8925" s="432">
        <v>0</v>
      </c>
    </row>
    <row r="8926" spans="6:11">
      <c r="F8926" s="429" t="s">
        <v>15383</v>
      </c>
      <c r="G8926" s="430">
        <v>106081</v>
      </c>
      <c r="H8926" s="431" t="s">
        <v>15221</v>
      </c>
      <c r="I8926" s="430" t="s">
        <v>160</v>
      </c>
      <c r="K8926" s="432">
        <v>0</v>
      </c>
    </row>
    <row r="8927" spans="6:11">
      <c r="F8927" s="429" t="s">
        <v>15383</v>
      </c>
      <c r="G8927" s="430">
        <v>106080</v>
      </c>
      <c r="H8927" s="431" t="s">
        <v>15222</v>
      </c>
      <c r="I8927" s="430" t="s">
        <v>160</v>
      </c>
      <c r="K8927" s="432">
        <v>0</v>
      </c>
    </row>
    <row r="8928" spans="6:11">
      <c r="F8928" s="429" t="s">
        <v>15383</v>
      </c>
      <c r="G8928" s="430">
        <v>98301</v>
      </c>
      <c r="H8928" s="431" t="s">
        <v>15223</v>
      </c>
      <c r="I8928" s="430" t="s">
        <v>160</v>
      </c>
      <c r="K8928" s="432">
        <v>558.27</v>
      </c>
    </row>
    <row r="8929" spans="6:11">
      <c r="F8929" s="429" t="s">
        <v>15383</v>
      </c>
      <c r="G8929" s="430">
        <v>98302</v>
      </c>
      <c r="H8929" s="431" t="s">
        <v>15224</v>
      </c>
      <c r="I8929" s="430" t="s">
        <v>160</v>
      </c>
      <c r="K8929" s="432">
        <v>1101.43</v>
      </c>
    </row>
    <row r="8930" spans="6:11">
      <c r="F8930" s="429" t="s">
        <v>15383</v>
      </c>
      <c r="G8930" s="430">
        <v>98593</v>
      </c>
      <c r="H8930" s="431" t="s">
        <v>15225</v>
      </c>
      <c r="I8930" s="430" t="s">
        <v>160</v>
      </c>
      <c r="K8930" s="432">
        <v>2413.9</v>
      </c>
    </row>
    <row r="8931" spans="6:11">
      <c r="F8931" s="429" t="s">
        <v>15383</v>
      </c>
      <c r="G8931" s="430">
        <v>98304</v>
      </c>
      <c r="H8931" s="431" t="s">
        <v>15226</v>
      </c>
      <c r="I8931" s="430" t="s">
        <v>160</v>
      </c>
      <c r="K8931" s="432">
        <v>3521.42</v>
      </c>
    </row>
    <row r="8932" spans="6:11">
      <c r="F8932" s="429" t="s">
        <v>15383</v>
      </c>
      <c r="G8932" s="430">
        <v>106079</v>
      </c>
      <c r="H8932" s="431" t="s">
        <v>15227</v>
      </c>
      <c r="I8932" s="430" t="s">
        <v>160</v>
      </c>
      <c r="K8932" s="432">
        <v>0</v>
      </c>
    </row>
    <row r="8933" spans="6:11">
      <c r="F8933" s="429" t="s">
        <v>15383</v>
      </c>
      <c r="G8933" s="430">
        <v>100561</v>
      </c>
      <c r="H8933" s="431" t="s">
        <v>15228</v>
      </c>
      <c r="I8933" s="430" t="s">
        <v>160</v>
      </c>
      <c r="K8933" s="432">
        <v>161.46</v>
      </c>
    </row>
    <row r="8934" spans="6:11">
      <c r="F8934" s="429" t="s">
        <v>15383</v>
      </c>
      <c r="G8934" s="430">
        <v>100562</v>
      </c>
      <c r="H8934" s="431" t="s">
        <v>15229</v>
      </c>
      <c r="I8934" s="430" t="s">
        <v>160</v>
      </c>
      <c r="K8934" s="432">
        <v>260.95</v>
      </c>
    </row>
    <row r="8935" spans="6:11">
      <c r="F8935" s="429" t="s">
        <v>15383</v>
      </c>
      <c r="G8935" s="430">
        <v>100560</v>
      </c>
      <c r="H8935" s="431" t="s">
        <v>15230</v>
      </c>
      <c r="I8935" s="430" t="s">
        <v>160</v>
      </c>
      <c r="K8935" s="432">
        <v>80.13</v>
      </c>
    </row>
    <row r="8936" spans="6:11">
      <c r="F8936" s="429" t="s">
        <v>15383</v>
      </c>
      <c r="G8936" s="430">
        <v>100563</v>
      </c>
      <c r="H8936" s="431" t="s">
        <v>15231</v>
      </c>
      <c r="I8936" s="430" t="s">
        <v>160</v>
      </c>
      <c r="K8936" s="432">
        <v>385.79</v>
      </c>
    </row>
    <row r="8937" spans="6:11">
      <c r="F8937" s="429" t="s">
        <v>15383</v>
      </c>
      <c r="G8937" s="430">
        <v>100555</v>
      </c>
      <c r="H8937" s="431" t="s">
        <v>15232</v>
      </c>
      <c r="I8937" s="430" t="s">
        <v>160</v>
      </c>
      <c r="K8937" s="432">
        <v>1333.28</v>
      </c>
    </row>
    <row r="8938" spans="6:11">
      <c r="F8938" s="429" t="s">
        <v>15383</v>
      </c>
      <c r="G8938" s="430">
        <v>106084</v>
      </c>
      <c r="H8938" s="431" t="s">
        <v>15233</v>
      </c>
      <c r="I8938" s="430" t="s">
        <v>160</v>
      </c>
      <c r="K8938" s="432">
        <v>0</v>
      </c>
    </row>
    <row r="8939" spans="6:11">
      <c r="F8939" s="429" t="s">
        <v>15383</v>
      </c>
      <c r="G8939" s="430">
        <v>106087</v>
      </c>
      <c r="H8939" s="431" t="s">
        <v>15234</v>
      </c>
      <c r="I8939" s="430" t="s">
        <v>160</v>
      </c>
      <c r="K8939" s="432">
        <v>0</v>
      </c>
    </row>
    <row r="8940" spans="6:11">
      <c r="F8940" s="429" t="s">
        <v>15383</v>
      </c>
      <c r="G8940" s="430">
        <v>106085</v>
      </c>
      <c r="H8940" s="431" t="s">
        <v>15235</v>
      </c>
      <c r="I8940" s="430" t="s">
        <v>160</v>
      </c>
      <c r="K8940" s="432">
        <v>0</v>
      </c>
    </row>
    <row r="8941" spans="6:11">
      <c r="F8941" s="429" t="s">
        <v>15383</v>
      </c>
      <c r="G8941" s="430">
        <v>106086</v>
      </c>
      <c r="H8941" s="431" t="s">
        <v>15236</v>
      </c>
      <c r="I8941" s="430" t="s">
        <v>160</v>
      </c>
      <c r="K8941" s="432">
        <v>0</v>
      </c>
    </row>
    <row r="8942" spans="6:11">
      <c r="F8942" s="429" t="s">
        <v>15383</v>
      </c>
      <c r="G8942" s="430">
        <v>98305</v>
      </c>
      <c r="H8942" s="431" t="s">
        <v>15237</v>
      </c>
      <c r="I8942" s="430" t="s">
        <v>160</v>
      </c>
      <c r="K8942" s="432">
        <v>2672.85</v>
      </c>
    </row>
    <row r="8943" spans="6:11">
      <c r="F8943" s="429" t="s">
        <v>15383</v>
      </c>
      <c r="G8943" s="430">
        <v>98307</v>
      </c>
      <c r="H8943" s="431" t="s">
        <v>15238</v>
      </c>
      <c r="I8943" s="430" t="s">
        <v>160</v>
      </c>
      <c r="K8943" s="432">
        <v>50.56</v>
      </c>
    </row>
    <row r="8944" spans="6:11">
      <c r="F8944" s="429" t="s">
        <v>15383</v>
      </c>
      <c r="G8944" s="430">
        <v>98308</v>
      </c>
      <c r="H8944" s="431" t="s">
        <v>15239</v>
      </c>
      <c r="I8944" s="430" t="s">
        <v>160</v>
      </c>
      <c r="K8944" s="432">
        <v>36.229999999999997</v>
      </c>
    </row>
    <row r="8945" spans="6:11">
      <c r="F8945" s="429" t="s">
        <v>15383</v>
      </c>
      <c r="G8945" s="430">
        <v>106077</v>
      </c>
      <c r="H8945" s="431" t="s">
        <v>15240</v>
      </c>
      <c r="I8945" s="430" t="s">
        <v>160</v>
      </c>
      <c r="K8945" s="432">
        <v>0</v>
      </c>
    </row>
    <row r="8946" spans="6:11">
      <c r="F8946" s="429" t="s">
        <v>15383</v>
      </c>
      <c r="G8946" s="430">
        <v>106078</v>
      </c>
      <c r="H8946" s="431" t="s">
        <v>15241</v>
      </c>
      <c r="I8946" s="430" t="s">
        <v>160</v>
      </c>
      <c r="K8946" s="432">
        <v>0</v>
      </c>
    </row>
    <row r="8947" spans="6:11">
      <c r="F8947" s="429" t="s">
        <v>15383</v>
      </c>
      <c r="G8947" s="430">
        <v>103401</v>
      </c>
      <c r="H8947" s="431" t="s">
        <v>234</v>
      </c>
      <c r="I8947" s="430" t="s">
        <v>160</v>
      </c>
      <c r="K8947" s="432">
        <v>17.670000000000002</v>
      </c>
    </row>
    <row r="8948" spans="6:11">
      <c r="F8948" s="429" t="s">
        <v>15383</v>
      </c>
      <c r="G8948" s="430">
        <v>103402</v>
      </c>
      <c r="H8948" s="431" t="s">
        <v>235</v>
      </c>
      <c r="I8948" s="430" t="s">
        <v>160</v>
      </c>
      <c r="K8948" s="432">
        <v>25.71</v>
      </c>
    </row>
    <row r="8949" spans="6:11">
      <c r="F8949" s="429" t="s">
        <v>15383</v>
      </c>
      <c r="G8949" s="430">
        <v>103403</v>
      </c>
      <c r="H8949" s="431" t="s">
        <v>236</v>
      </c>
      <c r="I8949" s="430" t="s">
        <v>160</v>
      </c>
      <c r="K8949" s="432">
        <v>28.93</v>
      </c>
    </row>
    <row r="8950" spans="6:11">
      <c r="F8950" s="429" t="s">
        <v>15383</v>
      </c>
      <c r="G8950" s="430">
        <v>103397</v>
      </c>
      <c r="H8950" s="431" t="s">
        <v>230</v>
      </c>
      <c r="I8950" s="430" t="s">
        <v>160</v>
      </c>
      <c r="K8950" s="432">
        <v>3.2</v>
      </c>
    </row>
    <row r="8951" spans="6:11">
      <c r="F8951" s="429" t="s">
        <v>15383</v>
      </c>
      <c r="G8951" s="430">
        <v>103404</v>
      </c>
      <c r="H8951" s="431" t="s">
        <v>237</v>
      </c>
      <c r="I8951" s="430" t="s">
        <v>160</v>
      </c>
      <c r="K8951" s="432">
        <v>32.14</v>
      </c>
    </row>
    <row r="8952" spans="6:11">
      <c r="F8952" s="429" t="s">
        <v>15383</v>
      </c>
      <c r="G8952" s="430">
        <v>103405</v>
      </c>
      <c r="H8952" s="431" t="s">
        <v>238</v>
      </c>
      <c r="I8952" s="430" t="s">
        <v>160</v>
      </c>
      <c r="K8952" s="432">
        <v>36.159999999999997</v>
      </c>
    </row>
    <row r="8953" spans="6:11">
      <c r="F8953" s="429" t="s">
        <v>15383</v>
      </c>
      <c r="G8953" s="430">
        <v>103406</v>
      </c>
      <c r="H8953" s="431" t="s">
        <v>239</v>
      </c>
      <c r="I8953" s="430" t="s">
        <v>160</v>
      </c>
      <c r="K8953" s="432">
        <v>40.17</v>
      </c>
    </row>
    <row r="8954" spans="6:11">
      <c r="F8954" s="429" t="s">
        <v>15383</v>
      </c>
      <c r="G8954" s="430">
        <v>103407</v>
      </c>
      <c r="H8954" s="431" t="s">
        <v>240</v>
      </c>
      <c r="I8954" s="430" t="s">
        <v>160</v>
      </c>
      <c r="K8954" s="432">
        <v>45</v>
      </c>
    </row>
    <row r="8955" spans="6:11">
      <c r="F8955" s="429" t="s">
        <v>15383</v>
      </c>
      <c r="G8955" s="430">
        <v>103408</v>
      </c>
      <c r="H8955" s="431" t="s">
        <v>241</v>
      </c>
      <c r="I8955" s="430" t="s">
        <v>160</v>
      </c>
      <c r="K8955" s="432">
        <v>50.62</v>
      </c>
    </row>
    <row r="8956" spans="6:11">
      <c r="F8956" s="429" t="s">
        <v>15383</v>
      </c>
      <c r="G8956" s="430">
        <v>103398</v>
      </c>
      <c r="H8956" s="431" t="s">
        <v>231</v>
      </c>
      <c r="I8956" s="430" t="s">
        <v>160</v>
      </c>
      <c r="K8956" s="432">
        <v>5.14</v>
      </c>
    </row>
    <row r="8957" spans="6:11">
      <c r="F8957" s="429" t="s">
        <v>15383</v>
      </c>
      <c r="G8957" s="430">
        <v>103409</v>
      </c>
      <c r="H8957" s="431" t="s">
        <v>242</v>
      </c>
      <c r="I8957" s="430" t="s">
        <v>160</v>
      </c>
      <c r="K8957" s="432">
        <v>57.05</v>
      </c>
    </row>
    <row r="8958" spans="6:11">
      <c r="F8958" s="429" t="s">
        <v>15383</v>
      </c>
      <c r="G8958" s="430">
        <v>103410</v>
      </c>
      <c r="H8958" s="431" t="s">
        <v>243</v>
      </c>
      <c r="I8958" s="430" t="s">
        <v>160</v>
      </c>
      <c r="K8958" s="432">
        <v>64.28</v>
      </c>
    </row>
    <row r="8959" spans="6:11">
      <c r="F8959" s="429" t="s">
        <v>15398</v>
      </c>
      <c r="G8959" s="430">
        <v>103399</v>
      </c>
      <c r="H8959" s="431" t="s">
        <v>232</v>
      </c>
      <c r="I8959" s="430" t="s">
        <v>160</v>
      </c>
      <c r="K8959" s="432">
        <v>10.119999999999999</v>
      </c>
    </row>
    <row r="8960" spans="6:11">
      <c r="F8960" s="429" t="s">
        <v>15398</v>
      </c>
      <c r="G8960" s="430">
        <v>103400</v>
      </c>
      <c r="H8960" s="431" t="s">
        <v>233</v>
      </c>
      <c r="I8960" s="430" t="s">
        <v>160</v>
      </c>
      <c r="K8960" s="432">
        <v>14.45</v>
      </c>
    </row>
    <row r="8961" spans="6:11">
      <c r="F8961" s="429" t="s">
        <v>15398</v>
      </c>
      <c r="G8961" s="430">
        <v>103415</v>
      </c>
      <c r="H8961" s="431" t="s">
        <v>248</v>
      </c>
      <c r="I8961" s="430" t="s">
        <v>160</v>
      </c>
      <c r="K8961" s="432">
        <v>35.35</v>
      </c>
    </row>
    <row r="8962" spans="6:11">
      <c r="F8962" s="429" t="s">
        <v>15398</v>
      </c>
      <c r="G8962" s="430">
        <v>103416</v>
      </c>
      <c r="H8962" s="431" t="s">
        <v>249</v>
      </c>
      <c r="I8962" s="430" t="s">
        <v>160</v>
      </c>
      <c r="K8962" s="432">
        <v>51.43</v>
      </c>
    </row>
    <row r="8963" spans="6:11">
      <c r="F8963" s="429" t="s">
        <v>15398</v>
      </c>
      <c r="G8963" s="430">
        <v>103417</v>
      </c>
      <c r="H8963" s="431" t="s">
        <v>250</v>
      </c>
      <c r="I8963" s="430" t="s">
        <v>160</v>
      </c>
      <c r="K8963" s="432">
        <v>57.85</v>
      </c>
    </row>
    <row r="8964" spans="6:11">
      <c r="F8964" s="429" t="s">
        <v>15404</v>
      </c>
      <c r="G8964" s="430">
        <v>103411</v>
      </c>
      <c r="H8964" s="431" t="s">
        <v>244</v>
      </c>
      <c r="I8964" s="430" t="s">
        <v>160</v>
      </c>
      <c r="K8964" s="432">
        <v>6.42</v>
      </c>
    </row>
    <row r="8965" spans="6:11">
      <c r="F8965" s="429" t="s">
        <v>15404</v>
      </c>
      <c r="G8965" s="430">
        <v>103418</v>
      </c>
      <c r="H8965" s="431" t="s">
        <v>251</v>
      </c>
      <c r="I8965" s="430" t="s">
        <v>160</v>
      </c>
      <c r="K8965" s="432">
        <v>64.28</v>
      </c>
    </row>
    <row r="8966" spans="6:11">
      <c r="F8966" s="429" t="s">
        <v>15404</v>
      </c>
      <c r="G8966" s="430">
        <v>103419</v>
      </c>
      <c r="H8966" s="431" t="s">
        <v>252</v>
      </c>
      <c r="I8966" s="430" t="s">
        <v>160</v>
      </c>
      <c r="K8966" s="432">
        <v>72.33</v>
      </c>
    </row>
    <row r="8967" spans="6:11">
      <c r="F8967" s="429" t="s">
        <v>15404</v>
      </c>
      <c r="G8967" s="430">
        <v>103420</v>
      </c>
      <c r="H8967" s="431" t="s">
        <v>253</v>
      </c>
      <c r="I8967" s="430" t="s">
        <v>160</v>
      </c>
      <c r="K8967" s="432">
        <v>80.36</v>
      </c>
    </row>
    <row r="8968" spans="6:11">
      <c r="F8968" s="429" t="s">
        <v>15404</v>
      </c>
      <c r="G8968" s="430">
        <v>103421</v>
      </c>
      <c r="H8968" s="431" t="s">
        <v>254</v>
      </c>
      <c r="I8968" s="430" t="s">
        <v>160</v>
      </c>
      <c r="K8968" s="432">
        <v>90</v>
      </c>
    </row>
    <row r="8969" spans="6:11">
      <c r="F8969" s="429" t="s">
        <v>15404</v>
      </c>
      <c r="G8969" s="430">
        <v>103422</v>
      </c>
      <c r="H8969" s="431" t="s">
        <v>255</v>
      </c>
      <c r="I8969" s="430" t="s">
        <v>160</v>
      </c>
      <c r="K8969" s="432">
        <v>101.25</v>
      </c>
    </row>
    <row r="8970" spans="6:11">
      <c r="F8970" s="429" t="s">
        <v>15404</v>
      </c>
      <c r="G8970" s="430">
        <v>103412</v>
      </c>
      <c r="H8970" s="431" t="s">
        <v>245</v>
      </c>
      <c r="I8970" s="430" t="s">
        <v>160</v>
      </c>
      <c r="K8970" s="432">
        <v>10.28</v>
      </c>
    </row>
    <row r="8971" spans="6:11">
      <c r="F8971" s="429" t="s">
        <v>15404</v>
      </c>
      <c r="G8971" s="430">
        <v>103423</v>
      </c>
      <c r="H8971" s="431" t="s">
        <v>256</v>
      </c>
      <c r="I8971" s="430" t="s">
        <v>160</v>
      </c>
      <c r="K8971" s="432">
        <v>114.11</v>
      </c>
    </row>
    <row r="8972" spans="6:11">
      <c r="F8972" s="429" t="s">
        <v>15404</v>
      </c>
      <c r="G8972" s="430">
        <v>103424</v>
      </c>
      <c r="H8972" s="431" t="s">
        <v>257</v>
      </c>
      <c r="I8972" s="430" t="s">
        <v>160</v>
      </c>
      <c r="K8972" s="432">
        <v>128.58000000000001</v>
      </c>
    </row>
    <row r="8973" spans="6:11">
      <c r="F8973" s="429" t="s">
        <v>15404</v>
      </c>
      <c r="G8973" s="430">
        <v>103413</v>
      </c>
      <c r="H8973" s="431" t="s">
        <v>246</v>
      </c>
      <c r="I8973" s="430" t="s">
        <v>160</v>
      </c>
      <c r="K8973" s="432">
        <v>20.239999999999998</v>
      </c>
    </row>
    <row r="8974" spans="6:11">
      <c r="F8974" s="429" t="s">
        <v>15404</v>
      </c>
      <c r="G8974" s="430">
        <v>103414</v>
      </c>
      <c r="H8974" s="431" t="s">
        <v>247</v>
      </c>
      <c r="I8974" s="430" t="s">
        <v>160</v>
      </c>
      <c r="K8974" s="432">
        <v>28.93</v>
      </c>
    </row>
    <row r="8975" spans="6:11">
      <c r="F8975" s="429" t="s">
        <v>15404</v>
      </c>
      <c r="G8975" s="430">
        <v>103432</v>
      </c>
      <c r="H8975" s="431" t="s">
        <v>265</v>
      </c>
      <c r="I8975" s="430" t="s">
        <v>160</v>
      </c>
      <c r="K8975" s="432">
        <v>1640.98</v>
      </c>
    </row>
    <row r="8976" spans="6:11">
      <c r="F8976" s="429" t="s">
        <v>15404</v>
      </c>
      <c r="G8976" s="430">
        <v>103430</v>
      </c>
      <c r="H8976" s="431" t="s">
        <v>263</v>
      </c>
      <c r="I8976" s="430" t="s">
        <v>160</v>
      </c>
      <c r="K8976" s="432">
        <v>34.06</v>
      </c>
    </row>
    <row r="8977" spans="6:11">
      <c r="F8977" s="429" t="s">
        <v>15404</v>
      </c>
      <c r="G8977" s="430">
        <v>103431</v>
      </c>
      <c r="H8977" s="431" t="s">
        <v>264</v>
      </c>
      <c r="I8977" s="430" t="s">
        <v>160</v>
      </c>
      <c r="K8977" s="432">
        <v>59.48</v>
      </c>
    </row>
    <row r="8978" spans="6:11">
      <c r="F8978" s="429" t="s">
        <v>15404</v>
      </c>
      <c r="G8978" s="430">
        <v>103433</v>
      </c>
      <c r="H8978" s="431" t="s">
        <v>266</v>
      </c>
      <c r="I8978" s="430" t="s">
        <v>160</v>
      </c>
      <c r="K8978" s="432">
        <v>34.04</v>
      </c>
    </row>
    <row r="8979" spans="6:11">
      <c r="F8979" s="429" t="s">
        <v>15404</v>
      </c>
      <c r="G8979" s="430">
        <v>103434</v>
      </c>
      <c r="H8979" s="431" t="s">
        <v>267</v>
      </c>
      <c r="I8979" s="430" t="s">
        <v>160</v>
      </c>
      <c r="K8979" s="432">
        <v>46.97</v>
      </c>
    </row>
    <row r="8980" spans="6:11">
      <c r="F8980" s="429" t="s">
        <v>15404</v>
      </c>
      <c r="G8980" s="430">
        <v>103435</v>
      </c>
      <c r="H8980" s="431" t="s">
        <v>268</v>
      </c>
      <c r="I8980" s="430" t="s">
        <v>160</v>
      </c>
      <c r="K8980" s="432">
        <v>87.28</v>
      </c>
    </row>
    <row r="8981" spans="6:11">
      <c r="F8981" s="429" t="s">
        <v>15404</v>
      </c>
      <c r="G8981" s="430">
        <v>103436</v>
      </c>
      <c r="H8981" s="431" t="s">
        <v>269</v>
      </c>
      <c r="I8981" s="430" t="s">
        <v>160</v>
      </c>
      <c r="K8981" s="432">
        <v>2326.56</v>
      </c>
    </row>
    <row r="8982" spans="6:11">
      <c r="F8982" s="429" t="s">
        <v>15404</v>
      </c>
      <c r="G8982" s="430">
        <v>103482</v>
      </c>
      <c r="H8982" s="431" t="s">
        <v>15243</v>
      </c>
      <c r="I8982" s="430" t="s">
        <v>160</v>
      </c>
      <c r="K8982" s="432">
        <v>0</v>
      </c>
    </row>
    <row r="8983" spans="6:11">
      <c r="F8983" s="429" t="s">
        <v>15404</v>
      </c>
      <c r="G8983" s="430">
        <v>103465</v>
      </c>
      <c r="H8983" s="431" t="s">
        <v>15244</v>
      </c>
      <c r="I8983" s="430" t="s">
        <v>160</v>
      </c>
      <c r="K8983" s="432">
        <v>0</v>
      </c>
    </row>
    <row r="8984" spans="6:11">
      <c r="F8984" s="429" t="s">
        <v>15404</v>
      </c>
      <c r="G8984" s="430">
        <v>103483</v>
      </c>
      <c r="H8984" s="431" t="s">
        <v>15245</v>
      </c>
      <c r="I8984" s="430" t="s">
        <v>160</v>
      </c>
      <c r="K8984" s="432">
        <v>0</v>
      </c>
    </row>
    <row r="8985" spans="6:11">
      <c r="F8985" s="429" t="s">
        <v>15404</v>
      </c>
      <c r="G8985" s="430">
        <v>103484</v>
      </c>
      <c r="H8985" s="431" t="s">
        <v>15246</v>
      </c>
      <c r="I8985" s="430" t="s">
        <v>160</v>
      </c>
      <c r="K8985" s="432">
        <v>0</v>
      </c>
    </row>
    <row r="8986" spans="6:11">
      <c r="F8986" s="429" t="s">
        <v>15404</v>
      </c>
      <c r="G8986" s="430">
        <v>103466</v>
      </c>
      <c r="H8986" s="431" t="s">
        <v>15247</v>
      </c>
      <c r="I8986" s="430" t="s">
        <v>160</v>
      </c>
      <c r="K8986" s="432">
        <v>0</v>
      </c>
    </row>
    <row r="8987" spans="6:11">
      <c r="F8987" s="429" t="s">
        <v>15404</v>
      </c>
      <c r="G8987" s="430">
        <v>103485</v>
      </c>
      <c r="H8987" s="431" t="s">
        <v>15248</v>
      </c>
      <c r="I8987" s="430" t="s">
        <v>160</v>
      </c>
      <c r="K8987" s="432">
        <v>0</v>
      </c>
    </row>
    <row r="8988" spans="6:11">
      <c r="F8988" s="429" t="s">
        <v>15404</v>
      </c>
      <c r="G8988" s="430">
        <v>103467</v>
      </c>
      <c r="H8988" s="431" t="s">
        <v>15249</v>
      </c>
      <c r="I8988" s="430" t="s">
        <v>160</v>
      </c>
      <c r="K8988" s="432">
        <v>0</v>
      </c>
    </row>
    <row r="8989" spans="6:11">
      <c r="F8989" s="429" t="s">
        <v>15404</v>
      </c>
      <c r="G8989" s="430">
        <v>103461</v>
      </c>
      <c r="H8989" s="431" t="s">
        <v>15250</v>
      </c>
      <c r="I8989" s="430" t="s">
        <v>160</v>
      </c>
      <c r="K8989" s="432">
        <v>0</v>
      </c>
    </row>
    <row r="8990" spans="6:11">
      <c r="F8990" s="429" t="s">
        <v>15404</v>
      </c>
      <c r="G8990" s="430">
        <v>103468</v>
      </c>
      <c r="H8990" s="431" t="s">
        <v>15251</v>
      </c>
      <c r="I8990" s="430" t="s">
        <v>160</v>
      </c>
      <c r="K8990" s="432">
        <v>0</v>
      </c>
    </row>
    <row r="8991" spans="6:11">
      <c r="F8991" s="429" t="s">
        <v>15404</v>
      </c>
      <c r="G8991" s="430">
        <v>103469</v>
      </c>
      <c r="H8991" s="431" t="s">
        <v>15252</v>
      </c>
      <c r="I8991" s="430" t="s">
        <v>160</v>
      </c>
      <c r="K8991" s="432">
        <v>0</v>
      </c>
    </row>
    <row r="8992" spans="6:11">
      <c r="F8992" s="429" t="s">
        <v>15404</v>
      </c>
      <c r="G8992" s="430">
        <v>103470</v>
      </c>
      <c r="H8992" s="431" t="s">
        <v>15253</v>
      </c>
      <c r="I8992" s="430" t="s">
        <v>160</v>
      </c>
      <c r="K8992" s="432">
        <v>0</v>
      </c>
    </row>
    <row r="8993" spans="6:11">
      <c r="F8993" s="429" t="s">
        <v>15404</v>
      </c>
      <c r="G8993" s="430">
        <v>103471</v>
      </c>
      <c r="H8993" s="431" t="s">
        <v>15254</v>
      </c>
      <c r="I8993" s="430" t="s">
        <v>160</v>
      </c>
      <c r="K8993" s="432">
        <v>0</v>
      </c>
    </row>
    <row r="8994" spans="6:11">
      <c r="F8994" s="429" t="s">
        <v>15404</v>
      </c>
      <c r="G8994" s="430">
        <v>103472</v>
      </c>
      <c r="H8994" s="431" t="s">
        <v>15255</v>
      </c>
      <c r="I8994" s="430" t="s">
        <v>160</v>
      </c>
      <c r="K8994" s="432">
        <v>0</v>
      </c>
    </row>
    <row r="8995" spans="6:11">
      <c r="F8995" s="429" t="s">
        <v>15404</v>
      </c>
      <c r="G8995" s="430">
        <v>103462</v>
      </c>
      <c r="H8995" s="431" t="s">
        <v>15256</v>
      </c>
      <c r="I8995" s="430" t="s">
        <v>160</v>
      </c>
      <c r="K8995" s="432">
        <v>0</v>
      </c>
    </row>
    <row r="8996" spans="6:11">
      <c r="F8996" s="429" t="s">
        <v>15404</v>
      </c>
      <c r="G8996" s="430">
        <v>103473</v>
      </c>
      <c r="H8996" s="431" t="s">
        <v>15257</v>
      </c>
      <c r="I8996" s="430" t="s">
        <v>160</v>
      </c>
      <c r="K8996" s="432">
        <v>0</v>
      </c>
    </row>
    <row r="8997" spans="6:11">
      <c r="F8997" s="429" t="s">
        <v>15404</v>
      </c>
      <c r="G8997" s="430">
        <v>103474</v>
      </c>
      <c r="H8997" s="431" t="s">
        <v>15258</v>
      </c>
      <c r="I8997" s="430" t="s">
        <v>160</v>
      </c>
      <c r="K8997" s="432">
        <v>0</v>
      </c>
    </row>
    <row r="8998" spans="6:11">
      <c r="F8998" s="429" t="s">
        <v>15404</v>
      </c>
      <c r="G8998" s="430">
        <v>103475</v>
      </c>
      <c r="H8998" s="431" t="s">
        <v>15259</v>
      </c>
      <c r="I8998" s="430" t="s">
        <v>160</v>
      </c>
      <c r="K8998" s="432">
        <v>0</v>
      </c>
    </row>
    <row r="8999" spans="6:11">
      <c r="F8999" s="429" t="s">
        <v>15404</v>
      </c>
      <c r="G8999" s="430">
        <v>103476</v>
      </c>
      <c r="H8999" s="431" t="s">
        <v>15260</v>
      </c>
      <c r="I8999" s="430" t="s">
        <v>160</v>
      </c>
      <c r="K8999" s="432">
        <v>0</v>
      </c>
    </row>
    <row r="9000" spans="6:11">
      <c r="F9000" s="429" t="s">
        <v>15404</v>
      </c>
      <c r="G9000" s="430">
        <v>103477</v>
      </c>
      <c r="H9000" s="431" t="s">
        <v>15261</v>
      </c>
      <c r="I9000" s="430" t="s">
        <v>160</v>
      </c>
      <c r="K9000" s="432">
        <v>0</v>
      </c>
    </row>
    <row r="9001" spans="6:11">
      <c r="F9001" s="429" t="s">
        <v>15404</v>
      </c>
      <c r="G9001" s="430">
        <v>103463</v>
      </c>
      <c r="H9001" s="431" t="s">
        <v>15262</v>
      </c>
      <c r="I9001" s="430" t="s">
        <v>160</v>
      </c>
      <c r="K9001" s="432">
        <v>0</v>
      </c>
    </row>
    <row r="9002" spans="6:11">
      <c r="F9002" s="429" t="s">
        <v>15404</v>
      </c>
      <c r="G9002" s="430">
        <v>103478</v>
      </c>
      <c r="H9002" s="431" t="s">
        <v>15263</v>
      </c>
      <c r="I9002" s="430" t="s">
        <v>160</v>
      </c>
      <c r="K9002" s="432">
        <v>0</v>
      </c>
    </row>
    <row r="9003" spans="6:11">
      <c r="F9003" s="429" t="s">
        <v>15404</v>
      </c>
      <c r="G9003" s="430">
        <v>103479</v>
      </c>
      <c r="H9003" s="431" t="s">
        <v>15264</v>
      </c>
      <c r="I9003" s="430" t="s">
        <v>160</v>
      </c>
      <c r="K9003" s="432">
        <v>0</v>
      </c>
    </row>
    <row r="9004" spans="6:11">
      <c r="F9004" s="429" t="s">
        <v>15404</v>
      </c>
      <c r="G9004" s="430">
        <v>103480</v>
      </c>
      <c r="H9004" s="431" t="s">
        <v>15265</v>
      </c>
      <c r="I9004" s="430" t="s">
        <v>160</v>
      </c>
      <c r="K9004" s="432">
        <v>0</v>
      </c>
    </row>
    <row r="9005" spans="6:11">
      <c r="F9005" s="429" t="s">
        <v>15404</v>
      </c>
      <c r="G9005" s="430">
        <v>103464</v>
      </c>
      <c r="H9005" s="431" t="s">
        <v>15266</v>
      </c>
      <c r="I9005" s="430" t="s">
        <v>160</v>
      </c>
      <c r="K9005" s="432">
        <v>0</v>
      </c>
    </row>
    <row r="9006" spans="6:11">
      <c r="F9006" s="429" t="s">
        <v>15404</v>
      </c>
      <c r="G9006" s="430">
        <v>103481</v>
      </c>
      <c r="H9006" s="431" t="s">
        <v>15267</v>
      </c>
      <c r="I9006" s="430" t="s">
        <v>160</v>
      </c>
      <c r="K9006" s="432">
        <v>0</v>
      </c>
    </row>
    <row r="9007" spans="6:11">
      <c r="F9007" s="429" t="s">
        <v>15404</v>
      </c>
      <c r="G9007" s="430">
        <v>103459</v>
      </c>
      <c r="H9007" s="431" t="s">
        <v>15268</v>
      </c>
      <c r="I9007" s="430" t="s">
        <v>160</v>
      </c>
      <c r="K9007" s="432">
        <v>0</v>
      </c>
    </row>
    <row r="9008" spans="6:11">
      <c r="F9008" s="429" t="s">
        <v>15404</v>
      </c>
      <c r="G9008" s="430">
        <v>103460</v>
      </c>
      <c r="H9008" s="431" t="s">
        <v>15269</v>
      </c>
      <c r="I9008" s="430" t="s">
        <v>160</v>
      </c>
      <c r="K9008" s="432">
        <v>0</v>
      </c>
    </row>
    <row r="9009" spans="6:11">
      <c r="F9009" s="429" t="s">
        <v>15404</v>
      </c>
      <c r="G9009" s="430">
        <v>103443</v>
      </c>
      <c r="H9009" s="431" t="s">
        <v>15270</v>
      </c>
      <c r="I9009" s="430" t="s">
        <v>160</v>
      </c>
      <c r="K9009" s="432">
        <v>0</v>
      </c>
    </row>
    <row r="9010" spans="6:11">
      <c r="F9010" s="429" t="s">
        <v>15404</v>
      </c>
      <c r="G9010" s="430">
        <v>103444</v>
      </c>
      <c r="H9010" s="431" t="s">
        <v>15271</v>
      </c>
      <c r="I9010" s="430" t="s">
        <v>160</v>
      </c>
      <c r="K9010" s="432">
        <v>0</v>
      </c>
    </row>
    <row r="9011" spans="6:11">
      <c r="F9011" s="429" t="s">
        <v>15404</v>
      </c>
      <c r="G9011" s="430">
        <v>103445</v>
      </c>
      <c r="H9011" s="431" t="s">
        <v>15272</v>
      </c>
      <c r="I9011" s="430" t="s">
        <v>160</v>
      </c>
      <c r="K9011" s="432">
        <v>0</v>
      </c>
    </row>
    <row r="9012" spans="6:11">
      <c r="F9012" s="429" t="s">
        <v>15404</v>
      </c>
      <c r="G9012" s="430">
        <v>103446</v>
      </c>
      <c r="H9012" s="431" t="s">
        <v>15273</v>
      </c>
      <c r="I9012" s="430" t="s">
        <v>160</v>
      </c>
      <c r="K9012" s="432">
        <v>0</v>
      </c>
    </row>
    <row r="9013" spans="6:11">
      <c r="F9013" s="429" t="s">
        <v>15404</v>
      </c>
      <c r="G9013" s="430">
        <v>103447</v>
      </c>
      <c r="H9013" s="431" t="s">
        <v>15274</v>
      </c>
      <c r="I9013" s="430" t="s">
        <v>160</v>
      </c>
      <c r="K9013" s="432">
        <v>0</v>
      </c>
    </row>
    <row r="9014" spans="6:11">
      <c r="F9014" s="429" t="s">
        <v>15404</v>
      </c>
      <c r="G9014" s="430">
        <v>103448</v>
      </c>
      <c r="H9014" s="431" t="s">
        <v>15275</v>
      </c>
      <c r="I9014" s="430" t="s">
        <v>160</v>
      </c>
      <c r="K9014" s="432">
        <v>0</v>
      </c>
    </row>
    <row r="9015" spans="6:11">
      <c r="F9015" s="429" t="s">
        <v>15411</v>
      </c>
      <c r="G9015" s="430">
        <v>103449</v>
      </c>
      <c r="H9015" s="431" t="s">
        <v>15276</v>
      </c>
      <c r="I9015" s="430" t="s">
        <v>160</v>
      </c>
      <c r="K9015" s="432">
        <v>0</v>
      </c>
    </row>
    <row r="9016" spans="6:11">
      <c r="F9016" s="429" t="s">
        <v>15411</v>
      </c>
      <c r="G9016" s="430">
        <v>103450</v>
      </c>
      <c r="H9016" s="431" t="s">
        <v>15277</v>
      </c>
      <c r="I9016" s="430" t="s">
        <v>160</v>
      </c>
      <c r="K9016" s="432">
        <v>0</v>
      </c>
    </row>
    <row r="9017" spans="6:11">
      <c r="F9017" s="429" t="s">
        <v>15411</v>
      </c>
      <c r="G9017" s="430">
        <v>103451</v>
      </c>
      <c r="H9017" s="431" t="s">
        <v>15278</v>
      </c>
      <c r="I9017" s="430" t="s">
        <v>160</v>
      </c>
      <c r="K9017" s="432">
        <v>0</v>
      </c>
    </row>
    <row r="9018" spans="6:11">
      <c r="F9018" s="429" t="s">
        <v>15411</v>
      </c>
      <c r="G9018" s="430">
        <v>103452</v>
      </c>
      <c r="H9018" s="431" t="s">
        <v>15279</v>
      </c>
      <c r="I9018" s="430" t="s">
        <v>160</v>
      </c>
      <c r="K9018" s="432">
        <v>0</v>
      </c>
    </row>
    <row r="9019" spans="6:11">
      <c r="F9019" s="429" t="s">
        <v>15411</v>
      </c>
      <c r="G9019" s="430">
        <v>103453</v>
      </c>
      <c r="H9019" s="431" t="s">
        <v>15280</v>
      </c>
      <c r="I9019" s="430" t="s">
        <v>160</v>
      </c>
      <c r="K9019" s="432">
        <v>0</v>
      </c>
    </row>
    <row r="9020" spans="6:11">
      <c r="F9020" s="429" t="s">
        <v>15411</v>
      </c>
      <c r="G9020" s="430">
        <v>103454</v>
      </c>
      <c r="H9020" s="431" t="s">
        <v>15281</v>
      </c>
      <c r="I9020" s="430" t="s">
        <v>160</v>
      </c>
      <c r="K9020" s="432">
        <v>0</v>
      </c>
    </row>
    <row r="9021" spans="6:11">
      <c r="F9021" s="429" t="s">
        <v>15412</v>
      </c>
      <c r="G9021" s="430">
        <v>103455</v>
      </c>
      <c r="H9021" s="431" t="s">
        <v>15282</v>
      </c>
      <c r="I9021" s="430" t="s">
        <v>160</v>
      </c>
      <c r="K9021" s="432">
        <v>0</v>
      </c>
    </row>
    <row r="9022" spans="6:11">
      <c r="F9022" s="429" t="s">
        <v>15412</v>
      </c>
      <c r="G9022" s="430">
        <v>103456</v>
      </c>
      <c r="H9022" s="431" t="s">
        <v>15283</v>
      </c>
      <c r="I9022" s="430" t="s">
        <v>160</v>
      </c>
      <c r="K9022" s="432">
        <v>0</v>
      </c>
    </row>
    <row r="9023" spans="6:11">
      <c r="F9023" s="429" t="s">
        <v>15412</v>
      </c>
      <c r="G9023" s="430">
        <v>103457</v>
      </c>
      <c r="H9023" s="431" t="s">
        <v>15284</v>
      </c>
      <c r="I9023" s="430" t="s">
        <v>160</v>
      </c>
      <c r="K9023" s="432">
        <v>0</v>
      </c>
    </row>
    <row r="9024" spans="6:11">
      <c r="F9024" s="429" t="s">
        <v>15412</v>
      </c>
      <c r="G9024" s="430">
        <v>103458</v>
      </c>
      <c r="H9024" s="431" t="s">
        <v>15285</v>
      </c>
      <c r="I9024" s="430" t="s">
        <v>160</v>
      </c>
      <c r="K9024" s="432">
        <v>0</v>
      </c>
    </row>
    <row r="9025" spans="6:11">
      <c r="F9025" s="429" t="s">
        <v>15412</v>
      </c>
      <c r="G9025" s="430">
        <v>103425</v>
      </c>
      <c r="H9025" s="431" t="s">
        <v>258</v>
      </c>
      <c r="I9025" s="430" t="s">
        <v>160</v>
      </c>
      <c r="K9025" s="432">
        <v>15.69</v>
      </c>
    </row>
    <row r="9026" spans="6:11">
      <c r="F9026" s="429" t="s">
        <v>15412</v>
      </c>
      <c r="G9026" s="430">
        <v>103428</v>
      </c>
      <c r="H9026" s="431" t="s">
        <v>261</v>
      </c>
      <c r="I9026" s="430" t="s">
        <v>160</v>
      </c>
      <c r="K9026" s="432">
        <v>255.53</v>
      </c>
    </row>
    <row r="9027" spans="6:11">
      <c r="F9027" s="429" t="s">
        <v>15412</v>
      </c>
      <c r="G9027" s="430">
        <v>103426</v>
      </c>
      <c r="H9027" s="431" t="s">
        <v>259</v>
      </c>
      <c r="I9027" s="430" t="s">
        <v>160</v>
      </c>
      <c r="K9027" s="432">
        <v>18.600000000000001</v>
      </c>
    </row>
    <row r="9028" spans="6:11">
      <c r="F9028" s="429" t="s">
        <v>15412</v>
      </c>
      <c r="G9028" s="430">
        <v>103429</v>
      </c>
      <c r="H9028" s="431" t="s">
        <v>262</v>
      </c>
      <c r="I9028" s="430" t="s">
        <v>160</v>
      </c>
      <c r="K9028" s="432">
        <v>2889.17</v>
      </c>
    </row>
    <row r="9029" spans="6:11">
      <c r="F9029" s="429" t="s">
        <v>15412</v>
      </c>
      <c r="G9029" s="430">
        <v>103427</v>
      </c>
      <c r="H9029" s="431" t="s">
        <v>260</v>
      </c>
      <c r="I9029" s="430" t="s">
        <v>160</v>
      </c>
      <c r="K9029" s="432">
        <v>37.29</v>
      </c>
    </row>
    <row r="9030" spans="6:11">
      <c r="F9030" s="429" t="s">
        <v>15412</v>
      </c>
      <c r="G9030" s="430">
        <v>103393</v>
      </c>
      <c r="H9030" s="431" t="s">
        <v>229</v>
      </c>
      <c r="I9030" s="430" t="s">
        <v>146</v>
      </c>
      <c r="K9030" s="432">
        <v>5463.04</v>
      </c>
    </row>
    <row r="9031" spans="6:11">
      <c r="F9031" s="429" t="s">
        <v>15412</v>
      </c>
      <c r="G9031" s="430">
        <v>103376</v>
      </c>
      <c r="H9031" s="431" t="s">
        <v>220</v>
      </c>
      <c r="I9031" s="430" t="s">
        <v>146</v>
      </c>
      <c r="K9031" s="432">
        <v>133.72</v>
      </c>
    </row>
    <row r="9032" spans="6:11">
      <c r="F9032" s="429" t="s">
        <v>15412</v>
      </c>
      <c r="G9032" s="430">
        <v>104804</v>
      </c>
      <c r="H9032" s="431" t="s">
        <v>15286</v>
      </c>
      <c r="I9032" s="430" t="s">
        <v>146</v>
      </c>
      <c r="K9032" s="432">
        <v>0</v>
      </c>
    </row>
    <row r="9033" spans="6:11">
      <c r="F9033" s="429" t="s">
        <v>15413</v>
      </c>
      <c r="G9033" s="430">
        <v>104805</v>
      </c>
      <c r="H9033" s="431" t="s">
        <v>15287</v>
      </c>
      <c r="I9033" s="430" t="s">
        <v>146</v>
      </c>
      <c r="K9033" s="432">
        <v>0</v>
      </c>
    </row>
    <row r="9034" spans="6:11">
      <c r="F9034" s="429" t="s">
        <v>15413</v>
      </c>
      <c r="G9034" s="430">
        <v>103377</v>
      </c>
      <c r="H9034" s="431" t="s">
        <v>221</v>
      </c>
      <c r="I9034" s="430" t="s">
        <v>146</v>
      </c>
      <c r="K9034" s="432">
        <v>286.33999999999997</v>
      </c>
    </row>
    <row r="9035" spans="6:11">
      <c r="F9035" s="429" t="s">
        <v>15413</v>
      </c>
      <c r="G9035" s="430">
        <v>104806</v>
      </c>
      <c r="H9035" s="431" t="s">
        <v>15288</v>
      </c>
      <c r="I9035" s="430" t="s">
        <v>146</v>
      </c>
      <c r="K9035" s="432">
        <v>0</v>
      </c>
    </row>
    <row r="9036" spans="6:11">
      <c r="F9036" s="429" t="s">
        <v>15413</v>
      </c>
      <c r="G9036" s="430">
        <v>103378</v>
      </c>
      <c r="H9036" s="431" t="s">
        <v>15289</v>
      </c>
      <c r="I9036" s="430" t="s">
        <v>146</v>
      </c>
      <c r="K9036" s="432">
        <v>0</v>
      </c>
    </row>
    <row r="9037" spans="6:11">
      <c r="F9037" s="429" t="s">
        <v>15413</v>
      </c>
      <c r="G9037" s="430">
        <v>103372</v>
      </c>
      <c r="H9037" s="431" t="s">
        <v>218</v>
      </c>
      <c r="I9037" s="430" t="s">
        <v>146</v>
      </c>
      <c r="K9037" s="432">
        <v>5.69</v>
      </c>
    </row>
    <row r="9038" spans="6:11">
      <c r="F9038" s="429" t="s">
        <v>15413</v>
      </c>
      <c r="G9038" s="430">
        <v>103379</v>
      </c>
      <c r="H9038" s="431" t="s">
        <v>222</v>
      </c>
      <c r="I9038" s="430" t="s">
        <v>146</v>
      </c>
      <c r="K9038" s="432">
        <v>445.91</v>
      </c>
    </row>
    <row r="9039" spans="6:11">
      <c r="F9039" s="429" t="s">
        <v>15413</v>
      </c>
      <c r="G9039" s="430">
        <v>103380</v>
      </c>
      <c r="H9039" s="431" t="s">
        <v>15290</v>
      </c>
      <c r="I9039" s="430" t="s">
        <v>146</v>
      </c>
      <c r="K9039" s="432">
        <v>0</v>
      </c>
    </row>
    <row r="9040" spans="6:11">
      <c r="F9040" s="429" t="s">
        <v>15413</v>
      </c>
      <c r="G9040" s="430">
        <v>103381</v>
      </c>
      <c r="H9040" s="431" t="s">
        <v>15291</v>
      </c>
      <c r="I9040" s="430" t="s">
        <v>146</v>
      </c>
      <c r="K9040" s="432">
        <v>0</v>
      </c>
    </row>
    <row r="9041" spans="6:11">
      <c r="F9041" s="429" t="s">
        <v>15413</v>
      </c>
      <c r="G9041" s="430">
        <v>103382</v>
      </c>
      <c r="H9041" s="431" t="s">
        <v>15292</v>
      </c>
      <c r="I9041" s="430" t="s">
        <v>146</v>
      </c>
      <c r="K9041" s="432">
        <v>0</v>
      </c>
    </row>
    <row r="9042" spans="6:11">
      <c r="F9042" s="429" t="s">
        <v>15413</v>
      </c>
      <c r="G9042" s="430">
        <v>103383</v>
      </c>
      <c r="H9042" s="431" t="s">
        <v>223</v>
      </c>
      <c r="I9042" s="430" t="s">
        <v>146</v>
      </c>
      <c r="K9042" s="432">
        <v>1093.8</v>
      </c>
    </row>
    <row r="9043" spans="6:11">
      <c r="F9043" s="429" t="s">
        <v>15413</v>
      </c>
      <c r="G9043" s="430">
        <v>103373</v>
      </c>
      <c r="H9043" s="431" t="s">
        <v>219</v>
      </c>
      <c r="I9043" s="430" t="s">
        <v>146</v>
      </c>
      <c r="K9043" s="432">
        <v>11.17</v>
      </c>
    </row>
    <row r="9044" spans="6:11">
      <c r="F9044" s="429" t="s">
        <v>15413</v>
      </c>
      <c r="G9044" s="430">
        <v>103384</v>
      </c>
      <c r="H9044" s="431" t="s">
        <v>15293</v>
      </c>
      <c r="I9044" s="430" t="s">
        <v>146</v>
      </c>
      <c r="K9044" s="432">
        <v>0</v>
      </c>
    </row>
    <row r="9045" spans="6:11">
      <c r="F9045" s="429" t="s">
        <v>15413</v>
      </c>
      <c r="G9045" s="430">
        <v>103385</v>
      </c>
      <c r="H9045" s="431" t="s">
        <v>224</v>
      </c>
      <c r="I9045" s="430" t="s">
        <v>146</v>
      </c>
      <c r="K9045" s="432">
        <v>1763.47</v>
      </c>
    </row>
    <row r="9046" spans="6:11">
      <c r="F9046" s="429" t="s">
        <v>15413</v>
      </c>
      <c r="G9046" s="430">
        <v>103386</v>
      </c>
      <c r="H9046" s="431" t="s">
        <v>15294</v>
      </c>
      <c r="I9046" s="430" t="s">
        <v>146</v>
      </c>
      <c r="K9046" s="432">
        <v>0</v>
      </c>
    </row>
    <row r="9047" spans="6:11">
      <c r="F9047" s="429" t="s">
        <v>15413</v>
      </c>
      <c r="G9047" s="430">
        <v>103387</v>
      </c>
      <c r="H9047" s="431" t="s">
        <v>225</v>
      </c>
      <c r="I9047" s="430" t="s">
        <v>146</v>
      </c>
      <c r="K9047" s="432">
        <v>3093.88</v>
      </c>
    </row>
    <row r="9048" spans="6:11">
      <c r="F9048" s="429" t="s">
        <v>15413</v>
      </c>
      <c r="G9048" s="430">
        <v>103388</v>
      </c>
      <c r="H9048" s="431" t="s">
        <v>15295</v>
      </c>
      <c r="I9048" s="430" t="s">
        <v>146</v>
      </c>
      <c r="K9048" s="432">
        <v>0</v>
      </c>
    </row>
    <row r="9049" spans="6:11">
      <c r="F9049" s="429" t="s">
        <v>15413</v>
      </c>
      <c r="G9049" s="430">
        <v>103374</v>
      </c>
      <c r="H9049" s="431" t="s">
        <v>15296</v>
      </c>
      <c r="I9049" s="430" t="s">
        <v>146</v>
      </c>
      <c r="K9049" s="432">
        <v>0</v>
      </c>
    </row>
    <row r="9050" spans="6:11">
      <c r="F9050" s="429" t="s">
        <v>15413</v>
      </c>
      <c r="G9050" s="430">
        <v>103389</v>
      </c>
      <c r="H9050" s="431" t="s">
        <v>226</v>
      </c>
      <c r="I9050" s="430" t="s">
        <v>146</v>
      </c>
      <c r="K9050" s="432">
        <v>4601.1400000000003</v>
      </c>
    </row>
    <row r="9051" spans="6:11">
      <c r="F9051" s="429" t="s">
        <v>15413</v>
      </c>
      <c r="G9051" s="430">
        <v>103390</v>
      </c>
      <c r="H9051" s="431" t="s">
        <v>15297</v>
      </c>
      <c r="I9051" s="430" t="s">
        <v>146</v>
      </c>
      <c r="K9051" s="432">
        <v>0</v>
      </c>
    </row>
    <row r="9052" spans="6:11">
      <c r="F9052" s="429" t="s">
        <v>15413</v>
      </c>
      <c r="G9052" s="430">
        <v>103391</v>
      </c>
      <c r="H9052" s="431" t="s">
        <v>227</v>
      </c>
      <c r="I9052" s="430" t="s">
        <v>146</v>
      </c>
      <c r="K9052" s="432">
        <v>3029.74</v>
      </c>
    </row>
    <row r="9053" spans="6:11">
      <c r="F9053" s="429" t="s">
        <v>15413</v>
      </c>
      <c r="G9053" s="430">
        <v>103375</v>
      </c>
      <c r="H9053" s="431" t="s">
        <v>15298</v>
      </c>
      <c r="I9053" s="430" t="s">
        <v>146</v>
      </c>
      <c r="K9053" s="432">
        <v>0</v>
      </c>
    </row>
    <row r="9054" spans="6:11">
      <c r="F9054" s="429" t="s">
        <v>15413</v>
      </c>
      <c r="G9054" s="430">
        <v>103392</v>
      </c>
      <c r="H9054" s="431" t="s">
        <v>228</v>
      </c>
      <c r="I9054" s="430" t="s">
        <v>146</v>
      </c>
      <c r="K9054" s="432">
        <v>4953.21</v>
      </c>
    </row>
    <row r="9055" spans="6:11">
      <c r="F9055" s="429" t="s">
        <v>15413</v>
      </c>
      <c r="G9055" s="430">
        <v>103440</v>
      </c>
      <c r="H9055" s="431" t="s">
        <v>273</v>
      </c>
      <c r="I9055" s="430" t="s">
        <v>160</v>
      </c>
      <c r="K9055" s="432">
        <v>405.1</v>
      </c>
    </row>
    <row r="9056" spans="6:11">
      <c r="F9056" s="429" t="s">
        <v>15413</v>
      </c>
      <c r="G9056" s="430">
        <v>103441</v>
      </c>
      <c r="H9056" s="431" t="s">
        <v>274</v>
      </c>
      <c r="I9056" s="430" t="s">
        <v>160</v>
      </c>
      <c r="K9056" s="432">
        <v>410.43</v>
      </c>
    </row>
    <row r="9057" spans="6:11">
      <c r="F9057" s="429" t="s">
        <v>15413</v>
      </c>
      <c r="G9057" s="430">
        <v>103442</v>
      </c>
      <c r="H9057" s="431" t="s">
        <v>275</v>
      </c>
      <c r="I9057" s="430" t="s">
        <v>160</v>
      </c>
      <c r="K9057" s="432">
        <v>539.08000000000004</v>
      </c>
    </row>
    <row r="9058" spans="6:11">
      <c r="F9058" s="429" t="s">
        <v>15413</v>
      </c>
      <c r="G9058" s="430">
        <v>103437</v>
      </c>
      <c r="H9058" s="431" t="s">
        <v>270</v>
      </c>
      <c r="I9058" s="430" t="s">
        <v>160</v>
      </c>
      <c r="K9058" s="432">
        <v>181.22</v>
      </c>
    </row>
    <row r="9059" spans="6:11">
      <c r="F9059" s="429" t="s">
        <v>15413</v>
      </c>
      <c r="G9059" s="430">
        <v>103438</v>
      </c>
      <c r="H9059" s="431" t="s">
        <v>271</v>
      </c>
      <c r="I9059" s="430" t="s">
        <v>160</v>
      </c>
      <c r="K9059" s="432">
        <v>181.22</v>
      </c>
    </row>
    <row r="9060" spans="6:11">
      <c r="F9060" s="429" t="s">
        <v>15413</v>
      </c>
      <c r="G9060" s="430">
        <v>103439</v>
      </c>
      <c r="H9060" s="431" t="s">
        <v>272</v>
      </c>
      <c r="I9060" s="430" t="s">
        <v>160</v>
      </c>
      <c r="K9060" s="432">
        <v>214.13</v>
      </c>
    </row>
    <row r="9061" spans="6:11">
      <c r="F9061" s="429" t="s">
        <v>15413</v>
      </c>
      <c r="G9061" s="430">
        <v>106122</v>
      </c>
      <c r="H9061" s="431" t="s">
        <v>15300</v>
      </c>
      <c r="I9061" s="430" t="s">
        <v>1164</v>
      </c>
      <c r="K9061" s="432">
        <v>67.010000000000005</v>
      </c>
    </row>
    <row r="9062" spans="6:11">
      <c r="F9062" s="429" t="s">
        <v>15413</v>
      </c>
      <c r="G9062" s="430">
        <v>106131</v>
      </c>
      <c r="H9062" s="431" t="s">
        <v>15301</v>
      </c>
      <c r="I9062" s="430" t="s">
        <v>1164</v>
      </c>
      <c r="K9062" s="432">
        <v>100.13</v>
      </c>
    </row>
    <row r="9063" spans="6:11">
      <c r="F9063" s="429" t="s">
        <v>15413</v>
      </c>
      <c r="G9063" s="430">
        <v>106127</v>
      </c>
      <c r="H9063" s="431" t="s">
        <v>15302</v>
      </c>
      <c r="I9063" s="430" t="s">
        <v>1164</v>
      </c>
      <c r="K9063" s="432">
        <v>90.14</v>
      </c>
    </row>
    <row r="9064" spans="6:11">
      <c r="F9064" s="429" t="s">
        <v>15413</v>
      </c>
      <c r="G9064" s="430">
        <v>106126</v>
      </c>
      <c r="H9064" s="431" t="s">
        <v>15303</v>
      </c>
      <c r="I9064" s="430" t="s">
        <v>1164</v>
      </c>
      <c r="K9064" s="432">
        <v>39.82</v>
      </c>
    </row>
    <row r="9065" spans="6:11">
      <c r="F9065" s="429" t="s">
        <v>15413</v>
      </c>
      <c r="G9065" s="430">
        <v>106128</v>
      </c>
      <c r="H9065" s="431" t="s">
        <v>15304</v>
      </c>
      <c r="I9065" s="430" t="s">
        <v>1164</v>
      </c>
      <c r="K9065" s="432">
        <v>193.84</v>
      </c>
    </row>
    <row r="9066" spans="6:11">
      <c r="F9066" s="429" t="s">
        <v>15413</v>
      </c>
      <c r="G9066" s="430">
        <v>106130</v>
      </c>
      <c r="H9066" s="431" t="s">
        <v>15305</v>
      </c>
      <c r="I9066" s="430" t="s">
        <v>1164</v>
      </c>
      <c r="K9066" s="432">
        <v>113.4</v>
      </c>
    </row>
    <row r="9067" spans="6:11">
      <c r="F9067" s="429" t="s">
        <v>15413</v>
      </c>
      <c r="G9067" s="430">
        <v>106129</v>
      </c>
      <c r="H9067" s="431" t="s">
        <v>15306</v>
      </c>
      <c r="I9067" s="430" t="s">
        <v>1164</v>
      </c>
      <c r="K9067" s="432">
        <v>59.61</v>
      </c>
    </row>
    <row r="9068" spans="6:11">
      <c r="F9068" s="429" t="s">
        <v>15413</v>
      </c>
      <c r="G9068" s="430">
        <v>106125</v>
      </c>
      <c r="H9068" s="431" t="s">
        <v>15307</v>
      </c>
      <c r="I9068" s="430" t="s">
        <v>1164</v>
      </c>
      <c r="K9068" s="432">
        <v>46.08</v>
      </c>
    </row>
    <row r="9069" spans="6:11">
      <c r="F9069" s="429" t="s">
        <v>15413</v>
      </c>
      <c r="G9069" s="430">
        <v>106124</v>
      </c>
      <c r="H9069" s="431" t="s">
        <v>15308</v>
      </c>
      <c r="I9069" s="430" t="s">
        <v>1164</v>
      </c>
      <c r="K9069" s="432">
        <v>45.91</v>
      </c>
    </row>
    <row r="9070" spans="6:11">
      <c r="F9070" s="429" t="s">
        <v>15413</v>
      </c>
      <c r="G9070" s="430">
        <v>106123</v>
      </c>
      <c r="H9070" s="431" t="s">
        <v>15309</v>
      </c>
      <c r="I9070" s="430" t="s">
        <v>1164</v>
      </c>
      <c r="K9070" s="432">
        <v>194.21</v>
      </c>
    </row>
    <row r="9071" spans="6:11">
      <c r="F9071" s="429" t="s">
        <v>15413</v>
      </c>
      <c r="G9071" s="430">
        <v>106445</v>
      </c>
      <c r="H9071" s="431" t="s">
        <v>16450</v>
      </c>
      <c r="I9071" s="430" t="s">
        <v>160</v>
      </c>
      <c r="K9071" s="432">
        <v>0</v>
      </c>
    </row>
    <row r="9072" spans="6:11">
      <c r="F9072" s="429" t="s">
        <v>15413</v>
      </c>
      <c r="G9072" s="430">
        <v>106446</v>
      </c>
      <c r="H9072" s="431" t="s">
        <v>16451</v>
      </c>
      <c r="I9072" s="430" t="s">
        <v>160</v>
      </c>
      <c r="K9072" s="432">
        <v>0</v>
      </c>
    </row>
    <row r="9073" spans="6:11">
      <c r="F9073" s="429" t="s">
        <v>15413</v>
      </c>
      <c r="G9073" s="430">
        <v>106447</v>
      </c>
      <c r="H9073" s="431" t="s">
        <v>16452</v>
      </c>
      <c r="I9073" s="430" t="s">
        <v>160</v>
      </c>
      <c r="K9073" s="432">
        <v>0</v>
      </c>
    </row>
    <row r="9074" spans="6:11">
      <c r="F9074" s="429" t="s">
        <v>15413</v>
      </c>
      <c r="G9074" s="430">
        <v>106448</v>
      </c>
      <c r="H9074" s="431" t="s">
        <v>16453</v>
      </c>
      <c r="I9074" s="430" t="s">
        <v>160</v>
      </c>
      <c r="K9074" s="432">
        <v>0</v>
      </c>
    </row>
    <row r="9075" spans="6:11">
      <c r="F9075" s="429" t="s">
        <v>15413</v>
      </c>
      <c r="G9075" s="430">
        <v>106449</v>
      </c>
      <c r="H9075" s="431" t="s">
        <v>16454</v>
      </c>
      <c r="I9075" s="430" t="s">
        <v>160</v>
      </c>
      <c r="K9075" s="432">
        <v>0</v>
      </c>
    </row>
    <row r="9076" spans="6:11">
      <c r="F9076" s="429" t="s">
        <v>15413</v>
      </c>
      <c r="G9076" s="430">
        <v>106455</v>
      </c>
      <c r="H9076" s="431" t="s">
        <v>16455</v>
      </c>
      <c r="I9076" s="430" t="s">
        <v>146</v>
      </c>
      <c r="K9076" s="432">
        <v>1042.8599999999999</v>
      </c>
    </row>
    <row r="9077" spans="6:11">
      <c r="F9077" s="429" t="s">
        <v>15420</v>
      </c>
      <c r="G9077" s="430">
        <v>106450</v>
      </c>
      <c r="H9077" s="431" t="s">
        <v>16456</v>
      </c>
      <c r="I9077" s="430" t="s">
        <v>160</v>
      </c>
      <c r="K9077" s="432">
        <v>0</v>
      </c>
    </row>
    <row r="9078" spans="6:11">
      <c r="F9078" s="429" t="s">
        <v>15420</v>
      </c>
      <c r="G9078" s="430">
        <v>106451</v>
      </c>
      <c r="H9078" s="431" t="s">
        <v>16457</v>
      </c>
      <c r="I9078" s="430" t="s">
        <v>160</v>
      </c>
      <c r="K9078" s="432">
        <v>0</v>
      </c>
    </row>
    <row r="9079" spans="6:11">
      <c r="F9079" s="429" t="s">
        <v>15420</v>
      </c>
      <c r="G9079" s="430">
        <v>106452</v>
      </c>
      <c r="H9079" s="431" t="s">
        <v>16458</v>
      </c>
      <c r="I9079" s="430" t="s">
        <v>160</v>
      </c>
      <c r="K9079" s="432">
        <v>0</v>
      </c>
    </row>
    <row r="9080" spans="6:11">
      <c r="F9080" s="429" t="s">
        <v>15420</v>
      </c>
      <c r="G9080" s="430">
        <v>106453</v>
      </c>
      <c r="H9080" s="431" t="s">
        <v>16459</v>
      </c>
      <c r="I9080" s="430" t="s">
        <v>160</v>
      </c>
      <c r="K9080" s="432">
        <v>0</v>
      </c>
    </row>
    <row r="9081" spans="6:11">
      <c r="F9081" s="429" t="s">
        <v>15420</v>
      </c>
      <c r="G9081" s="430">
        <v>106454</v>
      </c>
      <c r="H9081" s="431" t="s">
        <v>16460</v>
      </c>
      <c r="I9081" s="430" t="s">
        <v>160</v>
      </c>
      <c r="K9081" s="432">
        <v>0</v>
      </c>
    </row>
    <row r="9082" spans="6:11">
      <c r="F9082" s="429" t="s">
        <v>15420</v>
      </c>
      <c r="G9082" s="430">
        <v>106456</v>
      </c>
      <c r="H9082" s="431" t="s">
        <v>16461</v>
      </c>
      <c r="I9082" s="430" t="s">
        <v>146</v>
      </c>
      <c r="K9082" s="432">
        <v>1180.78</v>
      </c>
    </row>
    <row r="9083" spans="6:11">
      <c r="F9083" s="429" t="s">
        <v>15420</v>
      </c>
      <c r="G9083" s="430">
        <v>106426</v>
      </c>
      <c r="H9083" s="431" t="s">
        <v>16462</v>
      </c>
      <c r="I9083" s="430" t="s">
        <v>160</v>
      </c>
      <c r="K9083" s="432">
        <v>0</v>
      </c>
    </row>
    <row r="9084" spans="6:11">
      <c r="F9084" s="429" t="s">
        <v>15420</v>
      </c>
      <c r="G9084" s="430">
        <v>106442</v>
      </c>
      <c r="H9084" s="431" t="s">
        <v>16463</v>
      </c>
      <c r="I9084" s="430" t="s">
        <v>160</v>
      </c>
      <c r="K9084" s="432">
        <v>0</v>
      </c>
    </row>
    <row r="9085" spans="6:11">
      <c r="F9085" s="429" t="s">
        <v>15420</v>
      </c>
      <c r="G9085" s="430">
        <v>106427</v>
      </c>
      <c r="H9085" s="431" t="s">
        <v>16464</v>
      </c>
      <c r="I9085" s="430" t="s">
        <v>160</v>
      </c>
      <c r="K9085" s="432">
        <v>0</v>
      </c>
    </row>
    <row r="9086" spans="6:11">
      <c r="F9086" s="429" t="s">
        <v>15420</v>
      </c>
      <c r="G9086" s="430">
        <v>106428</v>
      </c>
      <c r="H9086" s="431" t="s">
        <v>16465</v>
      </c>
      <c r="I9086" s="430" t="s">
        <v>160</v>
      </c>
      <c r="K9086" s="432">
        <v>0</v>
      </c>
    </row>
    <row r="9087" spans="6:11">
      <c r="F9087" s="429" t="s">
        <v>15420</v>
      </c>
      <c r="G9087" s="430">
        <v>106429</v>
      </c>
      <c r="H9087" s="431" t="s">
        <v>16466</v>
      </c>
      <c r="I9087" s="430" t="s">
        <v>160</v>
      </c>
      <c r="K9087" s="432">
        <v>0</v>
      </c>
    </row>
    <row r="9088" spans="6:11">
      <c r="F9088" s="429" t="s">
        <v>15420</v>
      </c>
      <c r="G9088" s="430">
        <v>106430</v>
      </c>
      <c r="H9088" s="431" t="s">
        <v>16467</v>
      </c>
      <c r="I9088" s="430" t="s">
        <v>160</v>
      </c>
      <c r="K9088" s="432">
        <v>0</v>
      </c>
    </row>
    <row r="9089" spans="6:11">
      <c r="F9089" s="429" t="s">
        <v>15421</v>
      </c>
      <c r="G9089" s="430">
        <v>106425</v>
      </c>
      <c r="H9089" s="431" t="s">
        <v>16468</v>
      </c>
      <c r="I9089" s="430" t="s">
        <v>160</v>
      </c>
      <c r="K9089" s="432">
        <v>0</v>
      </c>
    </row>
    <row r="9090" spans="6:11">
      <c r="F9090" s="429" t="s">
        <v>15421</v>
      </c>
      <c r="G9090" s="430">
        <v>106431</v>
      </c>
      <c r="H9090" s="431" t="s">
        <v>16469</v>
      </c>
      <c r="I9090" s="430" t="s">
        <v>160</v>
      </c>
      <c r="K9090" s="432">
        <v>0</v>
      </c>
    </row>
    <row r="9091" spans="6:11">
      <c r="F9091" s="429" t="s">
        <v>15421</v>
      </c>
      <c r="G9091" s="430">
        <v>106441</v>
      </c>
      <c r="H9091" s="431" t="s">
        <v>16470</v>
      </c>
      <c r="I9091" s="430" t="s">
        <v>160</v>
      </c>
      <c r="K9091" s="432">
        <v>0</v>
      </c>
    </row>
    <row r="9092" spans="6:11">
      <c r="F9092" s="429" t="s">
        <v>15421</v>
      </c>
      <c r="G9092" s="430">
        <v>106433</v>
      </c>
      <c r="H9092" s="431" t="s">
        <v>16471</v>
      </c>
      <c r="I9092" s="430" t="s">
        <v>160</v>
      </c>
      <c r="K9092" s="432">
        <v>0</v>
      </c>
    </row>
    <row r="9093" spans="6:11">
      <c r="F9093" s="429" t="s">
        <v>15421</v>
      </c>
      <c r="G9093" s="430">
        <v>106444</v>
      </c>
      <c r="H9093" s="431" t="s">
        <v>16472</v>
      </c>
      <c r="I9093" s="430" t="s">
        <v>160</v>
      </c>
      <c r="K9093" s="432">
        <v>0</v>
      </c>
    </row>
    <row r="9094" spans="6:11">
      <c r="F9094" s="429" t="s">
        <v>15421</v>
      </c>
      <c r="G9094" s="430">
        <v>106434</v>
      </c>
      <c r="H9094" s="431" t="s">
        <v>16473</v>
      </c>
      <c r="I9094" s="430" t="s">
        <v>160</v>
      </c>
      <c r="K9094" s="432">
        <v>0</v>
      </c>
    </row>
    <row r="9095" spans="6:11">
      <c r="F9095" s="429" t="s">
        <v>15421</v>
      </c>
      <c r="G9095" s="430">
        <v>106435</v>
      </c>
      <c r="H9095" s="431" t="s">
        <v>16474</v>
      </c>
      <c r="I9095" s="430" t="s">
        <v>160</v>
      </c>
      <c r="K9095" s="432">
        <v>0</v>
      </c>
    </row>
    <row r="9096" spans="6:11">
      <c r="F9096" s="429" t="s">
        <v>15421</v>
      </c>
      <c r="G9096" s="430">
        <v>106436</v>
      </c>
      <c r="H9096" s="431" t="s">
        <v>16475</v>
      </c>
      <c r="I9096" s="430" t="s">
        <v>160</v>
      </c>
      <c r="K9096" s="432">
        <v>0</v>
      </c>
    </row>
    <row r="9097" spans="6:11">
      <c r="F9097" s="429" t="s">
        <v>15421</v>
      </c>
      <c r="G9097" s="430">
        <v>106437</v>
      </c>
      <c r="H9097" s="431" t="s">
        <v>16476</v>
      </c>
      <c r="I9097" s="430" t="s">
        <v>160</v>
      </c>
      <c r="K9097" s="432">
        <v>0</v>
      </c>
    </row>
    <row r="9098" spans="6:11">
      <c r="F9098" s="429" t="s">
        <v>15421</v>
      </c>
      <c r="G9098" s="430">
        <v>106432</v>
      </c>
      <c r="H9098" s="431" t="s">
        <v>16477</v>
      </c>
      <c r="I9098" s="430" t="s">
        <v>160</v>
      </c>
      <c r="K9098" s="432">
        <v>0</v>
      </c>
    </row>
    <row r="9099" spans="6:11">
      <c r="F9099" s="429" t="s">
        <v>15421</v>
      </c>
      <c r="G9099" s="430">
        <v>106438</v>
      </c>
      <c r="H9099" s="431" t="s">
        <v>16478</v>
      </c>
      <c r="I9099" s="430" t="s">
        <v>160</v>
      </c>
      <c r="K9099" s="432">
        <v>0</v>
      </c>
    </row>
    <row r="9100" spans="6:11">
      <c r="F9100" s="429" t="s">
        <v>15421</v>
      </c>
      <c r="G9100" s="430">
        <v>106443</v>
      </c>
      <c r="H9100" s="431" t="s">
        <v>16479</v>
      </c>
      <c r="I9100" s="430" t="s">
        <v>160</v>
      </c>
      <c r="K9100" s="432">
        <v>0</v>
      </c>
    </row>
    <row r="9101" spans="6:11">
      <c r="F9101" s="429" t="s">
        <v>15421</v>
      </c>
      <c r="G9101" s="430">
        <v>106419</v>
      </c>
      <c r="H9101" s="431" t="s">
        <v>16480</v>
      </c>
      <c r="I9101" s="430" t="s">
        <v>160</v>
      </c>
      <c r="K9101" s="432">
        <v>0</v>
      </c>
    </row>
    <row r="9102" spans="6:11">
      <c r="F9102" s="429" t="s">
        <v>15421</v>
      </c>
      <c r="G9102" s="430">
        <v>106440</v>
      </c>
      <c r="H9102" s="431" t="s">
        <v>16481</v>
      </c>
      <c r="I9102" s="430" t="s">
        <v>160</v>
      </c>
      <c r="K9102" s="432">
        <v>0</v>
      </c>
    </row>
    <row r="9103" spans="6:11">
      <c r="F9103" s="429" t="s">
        <v>15421</v>
      </c>
      <c r="G9103" s="430">
        <v>106420</v>
      </c>
      <c r="H9103" s="431" t="s">
        <v>16482</v>
      </c>
      <c r="I9103" s="430" t="s">
        <v>160</v>
      </c>
      <c r="K9103" s="432">
        <v>0</v>
      </c>
    </row>
    <row r="9104" spans="6:11">
      <c r="F9104" s="429" t="s">
        <v>15421</v>
      </c>
      <c r="G9104" s="430">
        <v>106421</v>
      </c>
      <c r="H9104" s="431" t="s">
        <v>16483</v>
      </c>
      <c r="I9104" s="430" t="s">
        <v>160</v>
      </c>
      <c r="K9104" s="432">
        <v>0</v>
      </c>
    </row>
    <row r="9105" spans="6:11">
      <c r="F9105" s="429" t="s">
        <v>15421</v>
      </c>
      <c r="G9105" s="430">
        <v>106422</v>
      </c>
      <c r="H9105" s="431" t="s">
        <v>16484</v>
      </c>
      <c r="I9105" s="430" t="s">
        <v>160</v>
      </c>
      <c r="K9105" s="432">
        <v>0</v>
      </c>
    </row>
    <row r="9106" spans="6:11">
      <c r="F9106" s="429" t="s">
        <v>15421</v>
      </c>
      <c r="G9106" s="430">
        <v>106423</v>
      </c>
      <c r="H9106" s="431" t="s">
        <v>16485</v>
      </c>
      <c r="I9106" s="430" t="s">
        <v>160</v>
      </c>
      <c r="K9106" s="432">
        <v>0</v>
      </c>
    </row>
    <row r="9107" spans="6:11">
      <c r="F9107" s="429" t="s">
        <v>15421</v>
      </c>
      <c r="G9107" s="430">
        <v>106418</v>
      </c>
      <c r="H9107" s="431" t="s">
        <v>16486</v>
      </c>
      <c r="I9107" s="430" t="s">
        <v>160</v>
      </c>
      <c r="K9107" s="432">
        <v>0</v>
      </c>
    </row>
    <row r="9108" spans="6:11">
      <c r="F9108" s="429" t="s">
        <v>15421</v>
      </c>
      <c r="G9108" s="430">
        <v>106424</v>
      </c>
      <c r="H9108" s="431" t="s">
        <v>16487</v>
      </c>
      <c r="I9108" s="430" t="s">
        <v>160</v>
      </c>
      <c r="K9108" s="432">
        <v>0</v>
      </c>
    </row>
    <row r="9109" spans="6:11">
      <c r="F9109" s="429" t="s">
        <v>15421</v>
      </c>
      <c r="G9109" s="430">
        <v>106439</v>
      </c>
      <c r="H9109" s="431" t="s">
        <v>16488</v>
      </c>
      <c r="I9109" s="430" t="s">
        <v>160</v>
      </c>
      <c r="K9109" s="432">
        <v>0</v>
      </c>
    </row>
    <row r="9110" spans="6:11">
      <c r="F9110" s="429" t="s">
        <v>15421</v>
      </c>
      <c r="G9110" s="430">
        <v>88789</v>
      </c>
      <c r="H9110" s="431" t="s">
        <v>4165</v>
      </c>
      <c r="I9110" s="430" t="s">
        <v>121</v>
      </c>
      <c r="K9110" s="432">
        <v>549.98</v>
      </c>
    </row>
    <row r="9111" spans="6:11">
      <c r="F9111" s="429" t="s">
        <v>15421</v>
      </c>
      <c r="G9111" s="430">
        <v>88788</v>
      </c>
      <c r="H9111" s="431" t="s">
        <v>4164</v>
      </c>
      <c r="I9111" s="430" t="s">
        <v>121</v>
      </c>
      <c r="K9111" s="432">
        <v>455.23</v>
      </c>
    </row>
    <row r="9112" spans="6:11">
      <c r="F9112" s="429" t="s">
        <v>15421</v>
      </c>
      <c r="G9112" s="430">
        <v>87245</v>
      </c>
      <c r="H9112" s="431" t="s">
        <v>4163</v>
      </c>
      <c r="I9112" s="430" t="s">
        <v>121</v>
      </c>
      <c r="K9112" s="432">
        <v>414.58</v>
      </c>
    </row>
    <row r="9113" spans="6:11">
      <c r="F9113" s="429" t="s">
        <v>15421</v>
      </c>
      <c r="G9113" s="430">
        <v>87244</v>
      </c>
      <c r="H9113" s="431" t="s">
        <v>4162</v>
      </c>
      <c r="I9113" s="430" t="s">
        <v>121</v>
      </c>
      <c r="K9113" s="432">
        <v>343.65</v>
      </c>
    </row>
    <row r="9114" spans="6:11">
      <c r="F9114" s="429" t="s">
        <v>15421</v>
      </c>
      <c r="G9114" s="430">
        <v>104589</v>
      </c>
      <c r="H9114" s="431" t="s">
        <v>15311</v>
      </c>
      <c r="I9114" s="430" t="s">
        <v>121</v>
      </c>
      <c r="K9114" s="432">
        <v>337.59</v>
      </c>
    </row>
    <row r="9115" spans="6:11">
      <c r="F9115" s="429" t="s">
        <v>15421</v>
      </c>
      <c r="G9115" s="430">
        <v>104588</v>
      </c>
      <c r="H9115" s="431" t="s">
        <v>7769</v>
      </c>
      <c r="I9115" s="430" t="s">
        <v>121</v>
      </c>
      <c r="K9115" s="432">
        <v>280.41000000000003</v>
      </c>
    </row>
    <row r="9116" spans="6:11">
      <c r="F9116" s="429" t="s">
        <v>15421</v>
      </c>
      <c r="G9116" s="430">
        <v>104591</v>
      </c>
      <c r="H9116" s="431" t="s">
        <v>15312</v>
      </c>
      <c r="I9116" s="430" t="s">
        <v>121</v>
      </c>
      <c r="K9116" s="432">
        <v>365.91</v>
      </c>
    </row>
    <row r="9117" spans="6:11">
      <c r="F9117" s="429" t="s">
        <v>15421</v>
      </c>
      <c r="G9117" s="430">
        <v>104590</v>
      </c>
      <c r="H9117" s="431" t="s">
        <v>7770</v>
      </c>
      <c r="I9117" s="430" t="s">
        <v>121</v>
      </c>
      <c r="K9117" s="432">
        <v>304.55</v>
      </c>
    </row>
    <row r="9118" spans="6:11">
      <c r="F9118" s="429" t="s">
        <v>15421</v>
      </c>
      <c r="G9118" s="430">
        <v>87267</v>
      </c>
      <c r="H9118" s="431" t="s">
        <v>7390</v>
      </c>
      <c r="I9118" s="430" t="s">
        <v>121</v>
      </c>
      <c r="K9118" s="432">
        <v>71.53</v>
      </c>
    </row>
    <row r="9119" spans="6:11">
      <c r="F9119" s="429" t="s">
        <v>15421</v>
      </c>
      <c r="G9119" s="430">
        <v>104614</v>
      </c>
      <c r="H9119" s="431" t="s">
        <v>7398</v>
      </c>
      <c r="I9119" s="430" t="s">
        <v>121</v>
      </c>
      <c r="K9119" s="432">
        <v>76.2</v>
      </c>
    </row>
    <row r="9120" spans="6:11">
      <c r="F9120" s="429" t="s">
        <v>15421</v>
      </c>
      <c r="G9120" s="430">
        <v>104613</v>
      </c>
      <c r="H9120" s="431" t="s">
        <v>7397</v>
      </c>
      <c r="I9120" s="430" t="s">
        <v>121</v>
      </c>
      <c r="K9120" s="432">
        <v>70.13</v>
      </c>
    </row>
    <row r="9121" spans="6:11">
      <c r="F9121" s="429" t="s">
        <v>15421</v>
      </c>
      <c r="G9121" s="430">
        <v>87265</v>
      </c>
      <c r="H9121" s="431" t="s">
        <v>15314</v>
      </c>
      <c r="I9121" s="430" t="s">
        <v>121</v>
      </c>
      <c r="K9121" s="432">
        <v>66.92</v>
      </c>
    </row>
    <row r="9122" spans="6:11">
      <c r="F9122" s="429" t="s">
        <v>15421</v>
      </c>
      <c r="G9122" s="430">
        <v>87271</v>
      </c>
      <c r="H9122" s="431" t="s">
        <v>7392</v>
      </c>
      <c r="I9122" s="430" t="s">
        <v>121</v>
      </c>
      <c r="K9122" s="432">
        <v>75.11</v>
      </c>
    </row>
    <row r="9123" spans="6:11">
      <c r="F9123" s="429" t="s">
        <v>15421</v>
      </c>
      <c r="G9123" s="430">
        <v>87269</v>
      </c>
      <c r="H9123" s="431" t="s">
        <v>7391</v>
      </c>
      <c r="I9123" s="430" t="s">
        <v>121</v>
      </c>
      <c r="K9123" s="432">
        <v>70.44</v>
      </c>
    </row>
    <row r="9124" spans="6:11">
      <c r="F9124" s="429" t="s">
        <v>15421</v>
      </c>
      <c r="G9124" s="430">
        <v>87275</v>
      </c>
      <c r="H9124" s="431" t="s">
        <v>7394</v>
      </c>
      <c r="I9124" s="430" t="s">
        <v>121</v>
      </c>
      <c r="K9124" s="432">
        <v>79.69</v>
      </c>
    </row>
    <row r="9125" spans="6:11">
      <c r="F9125" s="429" t="s">
        <v>15421</v>
      </c>
      <c r="G9125" s="430">
        <v>87273</v>
      </c>
      <c r="H9125" s="431" t="s">
        <v>7393</v>
      </c>
      <c r="I9125" s="430" t="s">
        <v>121</v>
      </c>
      <c r="K9125" s="432">
        <v>73.41</v>
      </c>
    </row>
    <row r="9126" spans="6:11">
      <c r="F9126" s="429" t="s">
        <v>15421</v>
      </c>
      <c r="G9126" s="430">
        <v>104612</v>
      </c>
      <c r="H9126" s="431" t="s">
        <v>7396</v>
      </c>
      <c r="I9126" s="430" t="s">
        <v>121</v>
      </c>
      <c r="K9126" s="432">
        <v>109.03</v>
      </c>
    </row>
    <row r="9127" spans="6:11">
      <c r="F9127" s="429" t="s">
        <v>15421</v>
      </c>
      <c r="G9127" s="430">
        <v>104611</v>
      </c>
      <c r="H9127" s="431" t="s">
        <v>7395</v>
      </c>
      <c r="I9127" s="430" t="s">
        <v>121</v>
      </c>
      <c r="K9127" s="432">
        <v>108.69</v>
      </c>
    </row>
    <row r="9128" spans="6:11">
      <c r="F9128" s="429" t="s">
        <v>15421</v>
      </c>
      <c r="G9128" s="430">
        <v>104618</v>
      </c>
      <c r="H9128" s="431" t="s">
        <v>4169</v>
      </c>
      <c r="I9128" s="430" t="s">
        <v>121</v>
      </c>
      <c r="K9128" s="432">
        <v>471.87</v>
      </c>
    </row>
    <row r="9129" spans="6:11">
      <c r="F9129" s="429" t="s">
        <v>15421</v>
      </c>
      <c r="G9129" s="430">
        <v>104616</v>
      </c>
      <c r="H9129" s="431" t="s">
        <v>4167</v>
      </c>
      <c r="I9129" s="430" t="s">
        <v>121</v>
      </c>
      <c r="K9129" s="432">
        <v>462.76</v>
      </c>
    </row>
    <row r="9130" spans="6:11">
      <c r="F9130" s="429" t="s">
        <v>15421</v>
      </c>
      <c r="G9130" s="430">
        <v>104617</v>
      </c>
      <c r="H9130" s="431" t="s">
        <v>4168</v>
      </c>
      <c r="I9130" s="430" t="s">
        <v>121</v>
      </c>
      <c r="K9130" s="432">
        <v>355.6</v>
      </c>
    </row>
    <row r="9131" spans="6:11">
      <c r="F9131" s="429" t="s">
        <v>15421</v>
      </c>
      <c r="G9131" s="430">
        <v>104615</v>
      </c>
      <c r="H9131" s="431" t="s">
        <v>4166</v>
      </c>
      <c r="I9131" s="430" t="s">
        <v>121</v>
      </c>
      <c r="K9131" s="432">
        <v>346.49</v>
      </c>
    </row>
    <row r="9132" spans="6:11">
      <c r="F9132" s="429" t="s">
        <v>15421</v>
      </c>
      <c r="G9132" s="430">
        <v>87247</v>
      </c>
      <c r="H9132" s="431" t="s">
        <v>7302</v>
      </c>
      <c r="I9132" s="430" t="s">
        <v>121</v>
      </c>
      <c r="K9132" s="432">
        <v>69.349999999999994</v>
      </c>
    </row>
    <row r="9133" spans="6:11">
      <c r="F9133" s="429" t="s">
        <v>15421</v>
      </c>
      <c r="G9133" s="430">
        <v>87248</v>
      </c>
      <c r="H9133" s="431" t="s">
        <v>7303</v>
      </c>
      <c r="I9133" s="430" t="s">
        <v>121</v>
      </c>
      <c r="K9133" s="432">
        <v>62.83</v>
      </c>
    </row>
    <row r="9134" spans="6:11">
      <c r="F9134" s="429" t="s">
        <v>15421</v>
      </c>
      <c r="G9134" s="430">
        <v>87246</v>
      </c>
      <c r="H9134" s="431" t="s">
        <v>7301</v>
      </c>
      <c r="I9134" s="430" t="s">
        <v>121</v>
      </c>
      <c r="K9134" s="432">
        <v>75.8</v>
      </c>
    </row>
    <row r="9135" spans="6:11">
      <c r="F9135" s="429" t="s">
        <v>15421</v>
      </c>
      <c r="G9135" s="430">
        <v>104601</v>
      </c>
      <c r="H9135" s="431" t="s">
        <v>7314</v>
      </c>
      <c r="I9135" s="430" t="s">
        <v>121</v>
      </c>
      <c r="K9135" s="432">
        <v>74.150000000000006</v>
      </c>
    </row>
    <row r="9136" spans="6:11">
      <c r="F9136" s="429" t="s">
        <v>15421</v>
      </c>
      <c r="G9136" s="430">
        <v>104603</v>
      </c>
      <c r="H9136" s="431" t="s">
        <v>7315</v>
      </c>
      <c r="I9136" s="430" t="s">
        <v>121</v>
      </c>
      <c r="K9136" s="432">
        <v>65.209999999999994</v>
      </c>
    </row>
    <row r="9137" spans="6:11">
      <c r="F9137" s="429" t="s">
        <v>15421</v>
      </c>
      <c r="G9137" s="430">
        <v>104599</v>
      </c>
      <c r="H9137" s="431" t="s">
        <v>7313</v>
      </c>
      <c r="I9137" s="430" t="s">
        <v>121</v>
      </c>
      <c r="K9137" s="432">
        <v>88.52</v>
      </c>
    </row>
    <row r="9138" spans="6:11">
      <c r="F9138" s="429" t="s">
        <v>15421</v>
      </c>
      <c r="G9138" s="430">
        <v>87250</v>
      </c>
      <c r="H9138" s="431" t="s">
        <v>7305</v>
      </c>
      <c r="I9138" s="430" t="s">
        <v>121</v>
      </c>
      <c r="K9138" s="432">
        <v>70.61</v>
      </c>
    </row>
    <row r="9139" spans="6:11">
      <c r="F9139" s="429" t="s">
        <v>15421</v>
      </c>
      <c r="G9139" s="430">
        <v>87251</v>
      </c>
      <c r="H9139" s="431" t="s">
        <v>7306</v>
      </c>
      <c r="I9139" s="430" t="s">
        <v>121</v>
      </c>
      <c r="K9139" s="432">
        <v>63.06</v>
      </c>
    </row>
    <row r="9140" spans="6:11">
      <c r="F9140" s="429" t="s">
        <v>15421</v>
      </c>
      <c r="G9140" s="430">
        <v>87249</v>
      </c>
      <c r="H9140" s="431" t="s">
        <v>7304</v>
      </c>
      <c r="I9140" s="430" t="s">
        <v>121</v>
      </c>
      <c r="K9140" s="432">
        <v>80.41</v>
      </c>
    </row>
    <row r="9141" spans="6:11">
      <c r="F9141" s="429" t="s">
        <v>15421</v>
      </c>
      <c r="G9141" s="430">
        <v>104606</v>
      </c>
      <c r="H9141" s="431" t="s">
        <v>7317</v>
      </c>
      <c r="I9141" s="430" t="s">
        <v>121</v>
      </c>
      <c r="K9141" s="432">
        <v>78.25</v>
      </c>
    </row>
    <row r="9142" spans="6:11">
      <c r="F9142" s="429" t="s">
        <v>15421</v>
      </c>
      <c r="G9142" s="430">
        <v>104607</v>
      </c>
      <c r="H9142" s="431" t="s">
        <v>7318</v>
      </c>
      <c r="I9142" s="430" t="s">
        <v>121</v>
      </c>
      <c r="K9142" s="432">
        <v>66.45</v>
      </c>
    </row>
    <row r="9143" spans="6:11">
      <c r="F9143" s="429" t="s">
        <v>15421</v>
      </c>
      <c r="G9143" s="430">
        <v>104605</v>
      </c>
      <c r="H9143" s="431" t="s">
        <v>7316</v>
      </c>
      <c r="I9143" s="430" t="s">
        <v>121</v>
      </c>
      <c r="K9143" s="432">
        <v>107.3</v>
      </c>
    </row>
    <row r="9144" spans="6:11">
      <c r="F9144" s="429" t="s">
        <v>15421</v>
      </c>
      <c r="G9144" s="430">
        <v>87256</v>
      </c>
      <c r="H9144" s="431" t="s">
        <v>7308</v>
      </c>
      <c r="I9144" s="430" t="s">
        <v>121</v>
      </c>
      <c r="K9144" s="432">
        <v>84.42</v>
      </c>
    </row>
    <row r="9145" spans="6:11">
      <c r="F9145" s="429" t="s">
        <v>15421</v>
      </c>
      <c r="G9145" s="430">
        <v>87257</v>
      </c>
      <c r="H9145" s="431" t="s">
        <v>7309</v>
      </c>
      <c r="I9145" s="430" t="s">
        <v>121</v>
      </c>
      <c r="K9145" s="432">
        <v>75.77</v>
      </c>
    </row>
    <row r="9146" spans="6:11">
      <c r="F9146" s="429" t="s">
        <v>15421</v>
      </c>
      <c r="G9146" s="430">
        <v>87255</v>
      </c>
      <c r="H9146" s="431" t="s">
        <v>7307</v>
      </c>
      <c r="I9146" s="430" t="s">
        <v>121</v>
      </c>
      <c r="K9146" s="432">
        <v>95.35</v>
      </c>
    </row>
    <row r="9147" spans="6:11">
      <c r="F9147" s="429" t="s">
        <v>15421</v>
      </c>
      <c r="G9147" s="430">
        <v>104594</v>
      </c>
      <c r="H9147" s="431" t="s">
        <v>7311</v>
      </c>
      <c r="I9147" s="430" t="s">
        <v>121</v>
      </c>
      <c r="K9147" s="432">
        <v>86.47</v>
      </c>
    </row>
    <row r="9148" spans="6:11">
      <c r="F9148" s="429" t="s">
        <v>15421</v>
      </c>
      <c r="G9148" s="430">
        <v>104595</v>
      </c>
      <c r="H9148" s="431" t="s">
        <v>7312</v>
      </c>
      <c r="I9148" s="430" t="s">
        <v>121</v>
      </c>
      <c r="K9148" s="432">
        <v>76.19</v>
      </c>
    </row>
    <row r="9149" spans="6:11">
      <c r="F9149" s="429" t="s">
        <v>15421</v>
      </c>
      <c r="G9149" s="430">
        <v>104593</v>
      </c>
      <c r="H9149" s="431" t="s">
        <v>7310</v>
      </c>
      <c r="I9149" s="430" t="s">
        <v>121</v>
      </c>
      <c r="K9149" s="432">
        <v>98.73</v>
      </c>
    </row>
    <row r="9150" spans="6:11">
      <c r="F9150" s="429" t="s">
        <v>15421</v>
      </c>
      <c r="G9150" s="430">
        <v>87262</v>
      </c>
      <c r="H9150" s="431" t="s">
        <v>3921</v>
      </c>
      <c r="I9150" s="430" t="s">
        <v>121</v>
      </c>
      <c r="K9150" s="432">
        <v>144.29</v>
      </c>
    </row>
    <row r="9151" spans="6:11">
      <c r="F9151" s="429" t="s">
        <v>15421</v>
      </c>
      <c r="G9151" s="430">
        <v>87263</v>
      </c>
      <c r="H9151" s="431" t="s">
        <v>3922</v>
      </c>
      <c r="I9151" s="430" t="s">
        <v>121</v>
      </c>
      <c r="K9151" s="432">
        <v>135.02000000000001</v>
      </c>
    </row>
    <row r="9152" spans="6:11">
      <c r="F9152" s="429" t="s">
        <v>15421</v>
      </c>
      <c r="G9152" s="430">
        <v>87261</v>
      </c>
      <c r="H9152" s="431" t="s">
        <v>3920</v>
      </c>
      <c r="I9152" s="430" t="s">
        <v>121</v>
      </c>
      <c r="K9152" s="432">
        <v>156.86000000000001</v>
      </c>
    </row>
    <row r="9153" spans="6:11">
      <c r="F9153" s="429" t="s">
        <v>15421</v>
      </c>
      <c r="G9153" s="430">
        <v>104597</v>
      </c>
      <c r="H9153" s="431" t="s">
        <v>3924</v>
      </c>
      <c r="I9153" s="430" t="s">
        <v>121</v>
      </c>
      <c r="K9153" s="432">
        <v>146.82</v>
      </c>
    </row>
    <row r="9154" spans="6:11">
      <c r="F9154" s="429" t="s">
        <v>15421</v>
      </c>
      <c r="G9154" s="430">
        <v>104598</v>
      </c>
      <c r="H9154" s="431" t="s">
        <v>3925</v>
      </c>
      <c r="I9154" s="430" t="s">
        <v>121</v>
      </c>
      <c r="K9154" s="432">
        <v>135.59</v>
      </c>
    </row>
    <row r="9155" spans="6:11">
      <c r="F9155" s="429" t="s">
        <v>15421</v>
      </c>
      <c r="G9155" s="430">
        <v>104596</v>
      </c>
      <c r="H9155" s="431" t="s">
        <v>3923</v>
      </c>
      <c r="I9155" s="430" t="s">
        <v>121</v>
      </c>
      <c r="K9155" s="432">
        <v>161.01</v>
      </c>
    </row>
    <row r="9156" spans="6:11">
      <c r="F9156" s="429" t="s">
        <v>15421</v>
      </c>
      <c r="G9156" s="430">
        <v>88648</v>
      </c>
      <c r="H9156" s="431" t="s">
        <v>7319</v>
      </c>
      <c r="I9156" s="430" t="s">
        <v>146</v>
      </c>
      <c r="K9156" s="432">
        <v>8.59</v>
      </c>
    </row>
    <row r="9157" spans="6:11">
      <c r="F9157" s="429" t="s">
        <v>15421</v>
      </c>
      <c r="G9157" s="430">
        <v>88649</v>
      </c>
      <c r="H9157" s="431" t="s">
        <v>7320</v>
      </c>
      <c r="I9157" s="430" t="s">
        <v>146</v>
      </c>
      <c r="K9157" s="432">
        <v>9.9</v>
      </c>
    </row>
    <row r="9158" spans="6:11">
      <c r="F9158" s="429" t="s">
        <v>15421</v>
      </c>
      <c r="G9158" s="430">
        <v>88650</v>
      </c>
      <c r="H9158" s="431" t="s">
        <v>7321</v>
      </c>
      <c r="I9158" s="430" t="s">
        <v>146</v>
      </c>
      <c r="K9158" s="432">
        <v>13.86</v>
      </c>
    </row>
    <row r="9159" spans="6:11">
      <c r="F9159" s="429" t="s">
        <v>15421</v>
      </c>
      <c r="G9159" s="430">
        <v>104619</v>
      </c>
      <c r="H9159" s="431" t="s">
        <v>7399</v>
      </c>
      <c r="I9159" s="430" t="s">
        <v>146</v>
      </c>
      <c r="K9159" s="432">
        <v>16.7</v>
      </c>
    </row>
    <row r="9160" spans="6:11">
      <c r="F9160" s="429" t="s">
        <v>15421</v>
      </c>
      <c r="G9160" s="430">
        <v>103741</v>
      </c>
      <c r="H9160" s="431" t="s">
        <v>15316</v>
      </c>
      <c r="I9160" s="430" t="s">
        <v>160</v>
      </c>
      <c r="K9160" s="432">
        <v>0</v>
      </c>
    </row>
    <row r="9161" spans="6:11">
      <c r="F9161" s="429" t="s">
        <v>15421</v>
      </c>
      <c r="G9161" s="430">
        <v>103755</v>
      </c>
      <c r="H9161" s="431" t="s">
        <v>15317</v>
      </c>
      <c r="I9161" s="430" t="s">
        <v>146</v>
      </c>
      <c r="K9161" s="432">
        <v>0</v>
      </c>
    </row>
    <row r="9162" spans="6:11">
      <c r="F9162" s="429" t="s">
        <v>15421</v>
      </c>
      <c r="G9162" s="430">
        <v>103753</v>
      </c>
      <c r="H9162" s="431" t="s">
        <v>15318</v>
      </c>
      <c r="I9162" s="430" t="s">
        <v>146</v>
      </c>
      <c r="K9162" s="432">
        <v>0</v>
      </c>
    </row>
    <row r="9163" spans="6:11">
      <c r="F9163" s="429" t="s">
        <v>15421</v>
      </c>
      <c r="G9163" s="430">
        <v>103754</v>
      </c>
      <c r="H9163" s="431" t="s">
        <v>15319</v>
      </c>
      <c r="I9163" s="430" t="s">
        <v>146</v>
      </c>
      <c r="K9163" s="432">
        <v>0</v>
      </c>
    </row>
    <row r="9164" spans="6:11">
      <c r="F9164" s="429" t="s">
        <v>15421</v>
      </c>
      <c r="G9164" s="430">
        <v>103752</v>
      </c>
      <c r="H9164" s="431" t="s">
        <v>15320</v>
      </c>
      <c r="I9164" s="430" t="s">
        <v>146</v>
      </c>
      <c r="K9164" s="432">
        <v>0</v>
      </c>
    </row>
    <row r="9165" spans="6:11">
      <c r="F9165" s="429" t="s">
        <v>15421</v>
      </c>
      <c r="G9165" s="430">
        <v>103759</v>
      </c>
      <c r="H9165" s="431" t="s">
        <v>15321</v>
      </c>
      <c r="I9165" s="430" t="s">
        <v>146</v>
      </c>
      <c r="K9165" s="432">
        <v>0</v>
      </c>
    </row>
    <row r="9166" spans="6:11">
      <c r="F9166" s="429" t="s">
        <v>15421</v>
      </c>
      <c r="G9166" s="430">
        <v>103757</v>
      </c>
      <c r="H9166" s="431" t="s">
        <v>15322</v>
      </c>
      <c r="I9166" s="430" t="s">
        <v>146</v>
      </c>
      <c r="K9166" s="432">
        <v>0</v>
      </c>
    </row>
    <row r="9167" spans="6:11">
      <c r="F9167" s="429" t="s">
        <v>15421</v>
      </c>
      <c r="G9167" s="430">
        <v>103758</v>
      </c>
      <c r="H9167" s="431" t="s">
        <v>15323</v>
      </c>
      <c r="I9167" s="430" t="s">
        <v>146</v>
      </c>
      <c r="K9167" s="432">
        <v>0</v>
      </c>
    </row>
    <row r="9168" spans="6:11">
      <c r="F9168" s="429" t="s">
        <v>15421</v>
      </c>
      <c r="G9168" s="430">
        <v>103756</v>
      </c>
      <c r="H9168" s="431" t="s">
        <v>15324</v>
      </c>
      <c r="I9168" s="430" t="s">
        <v>146</v>
      </c>
      <c r="K9168" s="432">
        <v>0</v>
      </c>
    </row>
    <row r="9169" spans="6:11">
      <c r="F9169" s="429" t="s">
        <v>15421</v>
      </c>
      <c r="G9169" s="430">
        <v>103734</v>
      </c>
      <c r="H9169" s="431" t="s">
        <v>15325</v>
      </c>
      <c r="I9169" s="430" t="s">
        <v>160</v>
      </c>
      <c r="K9169" s="432">
        <v>0</v>
      </c>
    </row>
    <row r="9170" spans="6:11">
      <c r="F9170" s="429" t="s">
        <v>15421</v>
      </c>
      <c r="G9170" s="430">
        <v>103740</v>
      </c>
      <c r="H9170" s="431" t="s">
        <v>15326</v>
      </c>
      <c r="I9170" s="430" t="s">
        <v>160</v>
      </c>
      <c r="K9170" s="432">
        <v>0</v>
      </c>
    </row>
    <row r="9171" spans="6:11">
      <c r="F9171" s="429" t="s">
        <v>15421</v>
      </c>
      <c r="G9171" s="430">
        <v>103747</v>
      </c>
      <c r="H9171" s="431" t="s">
        <v>15327</v>
      </c>
      <c r="I9171" s="430" t="s">
        <v>146</v>
      </c>
      <c r="K9171" s="432">
        <v>0</v>
      </c>
    </row>
    <row r="9172" spans="6:11">
      <c r="F9172" s="429" t="s">
        <v>15421</v>
      </c>
      <c r="G9172" s="430">
        <v>103746</v>
      </c>
      <c r="H9172" s="431" t="s">
        <v>15328</v>
      </c>
      <c r="I9172" s="430" t="s">
        <v>146</v>
      </c>
      <c r="K9172" s="432">
        <v>0</v>
      </c>
    </row>
    <row r="9173" spans="6:11">
      <c r="F9173" s="429" t="s">
        <v>15421</v>
      </c>
      <c r="G9173" s="430">
        <v>103749</v>
      </c>
      <c r="H9173" s="431" t="s">
        <v>15329</v>
      </c>
      <c r="I9173" s="430" t="s">
        <v>146</v>
      </c>
      <c r="K9173" s="432">
        <v>0</v>
      </c>
    </row>
    <row r="9174" spans="6:11">
      <c r="F9174" s="429" t="s">
        <v>15421</v>
      </c>
      <c r="G9174" s="430">
        <v>103744</v>
      </c>
      <c r="H9174" s="431" t="s">
        <v>15330</v>
      </c>
      <c r="I9174" s="430" t="s">
        <v>146</v>
      </c>
      <c r="K9174" s="432">
        <v>0</v>
      </c>
    </row>
    <row r="9175" spans="6:11">
      <c r="F9175" s="429" t="s">
        <v>15421</v>
      </c>
      <c r="G9175" s="430">
        <v>103748</v>
      </c>
      <c r="H9175" s="431" t="s">
        <v>15331</v>
      </c>
      <c r="I9175" s="430" t="s">
        <v>146</v>
      </c>
      <c r="K9175" s="432">
        <v>0</v>
      </c>
    </row>
    <row r="9176" spans="6:11">
      <c r="F9176" s="429" t="s">
        <v>15421</v>
      </c>
      <c r="G9176" s="430">
        <v>103745</v>
      </c>
      <c r="H9176" s="431" t="s">
        <v>15332</v>
      </c>
      <c r="I9176" s="430" t="s">
        <v>146</v>
      </c>
      <c r="K9176" s="432">
        <v>0</v>
      </c>
    </row>
    <row r="9177" spans="6:11">
      <c r="F9177" s="429" t="s">
        <v>15421</v>
      </c>
      <c r="G9177" s="430">
        <v>103751</v>
      </c>
      <c r="H9177" s="431" t="s">
        <v>15333</v>
      </c>
      <c r="I9177" s="430" t="s">
        <v>146</v>
      </c>
      <c r="K9177" s="432">
        <v>0</v>
      </c>
    </row>
    <row r="9178" spans="6:11">
      <c r="F9178" s="429" t="s">
        <v>15421</v>
      </c>
      <c r="G9178" s="430">
        <v>103750</v>
      </c>
      <c r="H9178" s="431" t="s">
        <v>15334</v>
      </c>
      <c r="I9178" s="430" t="s">
        <v>146</v>
      </c>
      <c r="K9178" s="432">
        <v>0</v>
      </c>
    </row>
    <row r="9179" spans="6:11">
      <c r="F9179" s="429" t="s">
        <v>15421</v>
      </c>
      <c r="G9179" s="430">
        <v>103735</v>
      </c>
      <c r="H9179" s="431" t="s">
        <v>15335</v>
      </c>
      <c r="I9179" s="430" t="s">
        <v>160</v>
      </c>
      <c r="K9179" s="432">
        <v>0</v>
      </c>
    </row>
    <row r="9180" spans="6:11">
      <c r="F9180" s="429" t="s">
        <v>15421</v>
      </c>
      <c r="G9180" s="430">
        <v>103738</v>
      </c>
      <c r="H9180" s="431" t="s">
        <v>15336</v>
      </c>
      <c r="I9180" s="430" t="s">
        <v>160</v>
      </c>
      <c r="K9180" s="432">
        <v>0</v>
      </c>
    </row>
    <row r="9181" spans="6:11">
      <c r="F9181" s="429" t="s">
        <v>15421</v>
      </c>
      <c r="G9181" s="430">
        <v>103736</v>
      </c>
      <c r="H9181" s="431" t="s">
        <v>15337</v>
      </c>
      <c r="I9181" s="430" t="s">
        <v>160</v>
      </c>
      <c r="K9181" s="432">
        <v>0</v>
      </c>
    </row>
    <row r="9182" spans="6:11">
      <c r="F9182" s="429" t="s">
        <v>15421</v>
      </c>
      <c r="G9182" s="430">
        <v>103739</v>
      </c>
      <c r="H9182" s="431" t="s">
        <v>15338</v>
      </c>
      <c r="I9182" s="430" t="s">
        <v>160</v>
      </c>
      <c r="K9182" s="432">
        <v>0</v>
      </c>
    </row>
    <row r="9183" spans="6:11">
      <c r="F9183" s="429" t="s">
        <v>15421</v>
      </c>
      <c r="G9183" s="430">
        <v>103737</v>
      </c>
      <c r="H9183" s="431" t="s">
        <v>15339</v>
      </c>
      <c r="I9183" s="430" t="s">
        <v>160</v>
      </c>
      <c r="K9183" s="432">
        <v>0</v>
      </c>
    </row>
    <row r="9184" spans="6:11">
      <c r="F9184" s="429" t="s">
        <v>15421</v>
      </c>
      <c r="G9184" s="430">
        <v>103742</v>
      </c>
      <c r="H9184" s="431" t="s">
        <v>15340</v>
      </c>
      <c r="I9184" s="430" t="s">
        <v>160</v>
      </c>
      <c r="K9184" s="432">
        <v>0</v>
      </c>
    </row>
    <row r="9185" spans="6:11">
      <c r="F9185" s="429" t="s">
        <v>15421</v>
      </c>
      <c r="G9185" s="430">
        <v>103689</v>
      </c>
      <c r="H9185" s="431" t="s">
        <v>3806</v>
      </c>
      <c r="I9185" s="430" t="s">
        <v>121</v>
      </c>
      <c r="K9185" s="432">
        <v>464.16</v>
      </c>
    </row>
    <row r="9186" spans="6:11">
      <c r="F9186" s="429" t="s">
        <v>15421</v>
      </c>
      <c r="G9186" s="430">
        <v>103702</v>
      </c>
      <c r="H9186" s="431" t="s">
        <v>15342</v>
      </c>
      <c r="I9186" s="430" t="s">
        <v>121</v>
      </c>
      <c r="K9186" s="432">
        <v>0</v>
      </c>
    </row>
    <row r="9187" spans="6:11">
      <c r="F9187" s="429" t="s">
        <v>15421</v>
      </c>
      <c r="G9187" s="430">
        <v>103700</v>
      </c>
      <c r="H9187" s="431" t="s">
        <v>15343</v>
      </c>
      <c r="I9187" s="430" t="s">
        <v>121</v>
      </c>
      <c r="K9187" s="432">
        <v>0</v>
      </c>
    </row>
    <row r="9188" spans="6:11">
      <c r="F9188" s="429" t="s">
        <v>15421</v>
      </c>
      <c r="G9188" s="430">
        <v>103698</v>
      </c>
      <c r="H9188" s="431" t="s">
        <v>15344</v>
      </c>
      <c r="I9188" s="430" t="s">
        <v>121</v>
      </c>
      <c r="K9188" s="432">
        <v>0</v>
      </c>
    </row>
    <row r="9189" spans="6:11">
      <c r="F9189" s="429" t="s">
        <v>15522</v>
      </c>
      <c r="G9189" s="430">
        <v>103703</v>
      </c>
      <c r="H9189" s="431" t="s">
        <v>15345</v>
      </c>
      <c r="I9189" s="430" t="s">
        <v>121</v>
      </c>
      <c r="K9189" s="432">
        <v>0</v>
      </c>
    </row>
    <row r="9190" spans="6:11">
      <c r="F9190" s="429" t="s">
        <v>15522</v>
      </c>
      <c r="G9190" s="430">
        <v>103701</v>
      </c>
      <c r="H9190" s="431" t="s">
        <v>15346</v>
      </c>
      <c r="I9190" s="430" t="s">
        <v>121</v>
      </c>
      <c r="K9190" s="432">
        <v>0</v>
      </c>
    </row>
    <row r="9191" spans="6:11">
      <c r="F9191" s="429" t="s">
        <v>15522</v>
      </c>
      <c r="G9191" s="430">
        <v>103699</v>
      </c>
      <c r="H9191" s="431" t="s">
        <v>15347</v>
      </c>
      <c r="I9191" s="430" t="s">
        <v>121</v>
      </c>
      <c r="K9191" s="432">
        <v>0</v>
      </c>
    </row>
    <row r="9192" spans="6:11">
      <c r="F9192" s="429" t="s">
        <v>15522</v>
      </c>
      <c r="G9192" s="430">
        <v>103704</v>
      </c>
      <c r="H9192" s="431" t="s">
        <v>15348</v>
      </c>
      <c r="I9192" s="430" t="s">
        <v>121</v>
      </c>
      <c r="K9192" s="432">
        <v>0</v>
      </c>
    </row>
    <row r="9193" spans="6:11">
      <c r="F9193" s="429" t="s">
        <v>15522</v>
      </c>
      <c r="G9193" s="430">
        <v>103706</v>
      </c>
      <c r="H9193" s="431" t="s">
        <v>15349</v>
      </c>
      <c r="I9193" s="430" t="s">
        <v>160</v>
      </c>
      <c r="K9193" s="432">
        <v>0</v>
      </c>
    </row>
    <row r="9194" spans="6:11">
      <c r="F9194" s="429" t="s">
        <v>15522</v>
      </c>
      <c r="G9194" s="430">
        <v>103707</v>
      </c>
      <c r="H9194" s="431" t="s">
        <v>15350</v>
      </c>
      <c r="I9194" s="430" t="s">
        <v>160</v>
      </c>
      <c r="K9194" s="432">
        <v>0</v>
      </c>
    </row>
    <row r="9195" spans="6:11">
      <c r="F9195" s="429" t="s">
        <v>15522</v>
      </c>
      <c r="G9195" s="430">
        <v>103708</v>
      </c>
      <c r="H9195" s="431" t="s">
        <v>15351</v>
      </c>
      <c r="I9195" s="430" t="s">
        <v>160</v>
      </c>
      <c r="K9195" s="432">
        <v>0</v>
      </c>
    </row>
    <row r="9196" spans="6:11">
      <c r="F9196" s="429" t="s">
        <v>15522</v>
      </c>
      <c r="G9196" s="430">
        <v>103709</v>
      </c>
      <c r="H9196" s="431" t="s">
        <v>15352</v>
      </c>
      <c r="I9196" s="430" t="s">
        <v>160</v>
      </c>
      <c r="K9196" s="432">
        <v>0</v>
      </c>
    </row>
    <row r="9197" spans="6:11">
      <c r="F9197" s="429" t="s">
        <v>15531</v>
      </c>
      <c r="G9197" s="430">
        <v>103710</v>
      </c>
      <c r="H9197" s="431" t="s">
        <v>15353</v>
      </c>
      <c r="I9197" s="430" t="s">
        <v>160</v>
      </c>
      <c r="K9197" s="432">
        <v>0</v>
      </c>
    </row>
    <row r="9198" spans="6:11">
      <c r="F9198" s="429" t="s">
        <v>15531</v>
      </c>
      <c r="G9198" s="430">
        <v>103711</v>
      </c>
      <c r="H9198" s="431" t="s">
        <v>15354</v>
      </c>
      <c r="I9198" s="430" t="s">
        <v>160</v>
      </c>
      <c r="K9198" s="432">
        <v>0</v>
      </c>
    </row>
    <row r="9199" spans="6:11">
      <c r="F9199" s="429" t="s">
        <v>15531</v>
      </c>
      <c r="G9199" s="430">
        <v>103712</v>
      </c>
      <c r="H9199" s="431" t="s">
        <v>15355</v>
      </c>
      <c r="I9199" s="430" t="s">
        <v>160</v>
      </c>
      <c r="K9199" s="432">
        <v>0</v>
      </c>
    </row>
    <row r="9200" spans="6:11">
      <c r="F9200" s="429" t="s">
        <v>15531</v>
      </c>
      <c r="G9200" s="430">
        <v>103713</v>
      </c>
      <c r="H9200" s="431" t="s">
        <v>15356</v>
      </c>
      <c r="I9200" s="430" t="s">
        <v>160</v>
      </c>
      <c r="K9200" s="432">
        <v>0</v>
      </c>
    </row>
    <row r="9201" spans="6:11">
      <c r="F9201" s="429" t="s">
        <v>15531</v>
      </c>
      <c r="G9201" s="430">
        <v>103714</v>
      </c>
      <c r="H9201" s="431" t="s">
        <v>15357</v>
      </c>
      <c r="I9201" s="430" t="s">
        <v>160</v>
      </c>
      <c r="K9201" s="432">
        <v>0</v>
      </c>
    </row>
    <row r="9202" spans="6:11">
      <c r="F9202" s="429" t="s">
        <v>15531</v>
      </c>
      <c r="G9202" s="430">
        <v>103715</v>
      </c>
      <c r="H9202" s="431" t="s">
        <v>15358</v>
      </c>
      <c r="I9202" s="430" t="s">
        <v>160</v>
      </c>
      <c r="K9202" s="432">
        <v>0</v>
      </c>
    </row>
    <row r="9203" spans="6:11">
      <c r="F9203" s="429" t="s">
        <v>15531</v>
      </c>
      <c r="G9203" s="430">
        <v>103716</v>
      </c>
      <c r="H9203" s="431" t="s">
        <v>15359</v>
      </c>
      <c r="I9203" s="430" t="s">
        <v>160</v>
      </c>
      <c r="K9203" s="432">
        <v>0</v>
      </c>
    </row>
    <row r="9204" spans="6:11">
      <c r="F9204" s="429" t="s">
        <v>15531</v>
      </c>
      <c r="G9204" s="430">
        <v>103717</v>
      </c>
      <c r="H9204" s="431" t="s">
        <v>15360</v>
      </c>
      <c r="I9204" s="430" t="s">
        <v>160</v>
      </c>
      <c r="K9204" s="432">
        <v>0</v>
      </c>
    </row>
    <row r="9205" spans="6:11">
      <c r="F9205" s="429" t="s">
        <v>15531</v>
      </c>
      <c r="G9205" s="430">
        <v>103718</v>
      </c>
      <c r="H9205" s="431" t="s">
        <v>15361</v>
      </c>
      <c r="I9205" s="430" t="s">
        <v>160</v>
      </c>
      <c r="K9205" s="432">
        <v>0</v>
      </c>
    </row>
    <row r="9206" spans="6:11">
      <c r="F9206" s="429" t="s">
        <v>15531</v>
      </c>
      <c r="G9206" s="430">
        <v>103719</v>
      </c>
      <c r="H9206" s="431" t="s">
        <v>15362</v>
      </c>
      <c r="I9206" s="430" t="s">
        <v>160</v>
      </c>
      <c r="K9206" s="432">
        <v>0</v>
      </c>
    </row>
    <row r="9207" spans="6:11">
      <c r="F9207" s="429" t="s">
        <v>15531</v>
      </c>
      <c r="G9207" s="430">
        <v>103720</v>
      </c>
      <c r="H9207" s="431" t="s">
        <v>15363</v>
      </c>
      <c r="I9207" s="430" t="s">
        <v>160</v>
      </c>
      <c r="K9207" s="432">
        <v>0</v>
      </c>
    </row>
    <row r="9208" spans="6:11">
      <c r="F9208" s="429" t="s">
        <v>15531</v>
      </c>
      <c r="G9208" s="430">
        <v>103721</v>
      </c>
      <c r="H9208" s="431" t="s">
        <v>15364</v>
      </c>
      <c r="I9208" s="430" t="s">
        <v>160</v>
      </c>
      <c r="K9208" s="432">
        <v>0</v>
      </c>
    </row>
    <row r="9209" spans="6:11">
      <c r="F9209" s="429" t="s">
        <v>15531</v>
      </c>
      <c r="G9209" s="430">
        <v>103705</v>
      </c>
      <c r="H9209" s="431" t="s">
        <v>15365</v>
      </c>
      <c r="I9209" s="430" t="s">
        <v>160</v>
      </c>
      <c r="K9209" s="432">
        <v>0</v>
      </c>
    </row>
    <row r="9210" spans="6:11">
      <c r="F9210" s="429" t="s">
        <v>15531</v>
      </c>
      <c r="G9210" s="430">
        <v>103722</v>
      </c>
      <c r="H9210" s="431" t="s">
        <v>15366</v>
      </c>
      <c r="I9210" s="430" t="s">
        <v>160</v>
      </c>
      <c r="K9210" s="432">
        <v>0</v>
      </c>
    </row>
    <row r="9211" spans="6:11">
      <c r="F9211" s="429" t="s">
        <v>15531</v>
      </c>
      <c r="G9211" s="430">
        <v>103723</v>
      </c>
      <c r="H9211" s="431" t="s">
        <v>15367</v>
      </c>
      <c r="I9211" s="430" t="s">
        <v>160</v>
      </c>
      <c r="K9211" s="432">
        <v>0</v>
      </c>
    </row>
    <row r="9212" spans="6:11">
      <c r="F9212" s="429" t="s">
        <v>15531</v>
      </c>
      <c r="G9212" s="430">
        <v>103724</v>
      </c>
      <c r="H9212" s="431" t="s">
        <v>15368</v>
      </c>
      <c r="I9212" s="430" t="s">
        <v>160</v>
      </c>
      <c r="K9212" s="432">
        <v>0</v>
      </c>
    </row>
    <row r="9213" spans="6:11">
      <c r="F9213" s="429" t="s">
        <v>15531</v>
      </c>
      <c r="G9213" s="430">
        <v>103725</v>
      </c>
      <c r="H9213" s="431" t="s">
        <v>15369</v>
      </c>
      <c r="I9213" s="430" t="s">
        <v>160</v>
      </c>
      <c r="K9213" s="432">
        <v>0</v>
      </c>
    </row>
    <row r="9214" spans="6:11">
      <c r="F9214" s="429" t="s">
        <v>15531</v>
      </c>
      <c r="G9214" s="430">
        <v>103726</v>
      </c>
      <c r="H9214" s="431" t="s">
        <v>15370</v>
      </c>
      <c r="I9214" s="430" t="s">
        <v>160</v>
      </c>
      <c r="K9214" s="432">
        <v>0</v>
      </c>
    </row>
    <row r="9215" spans="6:11">
      <c r="F9215" s="429" t="s">
        <v>15531</v>
      </c>
      <c r="G9215" s="430">
        <v>103727</v>
      </c>
      <c r="H9215" s="431" t="s">
        <v>15371</v>
      </c>
      <c r="I9215" s="430" t="s">
        <v>160</v>
      </c>
      <c r="K9215" s="432">
        <v>0</v>
      </c>
    </row>
    <row r="9216" spans="6:11">
      <c r="F9216" s="429" t="s">
        <v>15531</v>
      </c>
      <c r="G9216" s="430">
        <v>103728</v>
      </c>
      <c r="H9216" s="431" t="s">
        <v>15372</v>
      </c>
      <c r="I9216" s="430" t="s">
        <v>160</v>
      </c>
      <c r="K9216" s="432">
        <v>0</v>
      </c>
    </row>
    <row r="9217" spans="6:11">
      <c r="F9217" s="429" t="s">
        <v>15531</v>
      </c>
      <c r="G9217" s="430">
        <v>103729</v>
      </c>
      <c r="H9217" s="431" t="s">
        <v>15373</v>
      </c>
      <c r="I9217" s="430" t="s">
        <v>160</v>
      </c>
      <c r="K9217" s="432">
        <v>0</v>
      </c>
    </row>
    <row r="9218" spans="6:11">
      <c r="F9218" s="429" t="s">
        <v>15531</v>
      </c>
      <c r="G9218" s="430">
        <v>103730</v>
      </c>
      <c r="H9218" s="431" t="s">
        <v>15374</v>
      </c>
      <c r="I9218" s="430" t="s">
        <v>160</v>
      </c>
      <c r="K9218" s="432">
        <v>0</v>
      </c>
    </row>
    <row r="9219" spans="6:11">
      <c r="F9219" s="429" t="s">
        <v>15531</v>
      </c>
      <c r="G9219" s="430">
        <v>103731</v>
      </c>
      <c r="H9219" s="431" t="s">
        <v>15375</v>
      </c>
      <c r="I9219" s="430" t="s">
        <v>160</v>
      </c>
      <c r="K9219" s="432">
        <v>0</v>
      </c>
    </row>
    <row r="9220" spans="6:11">
      <c r="F9220" s="429" t="s">
        <v>15531</v>
      </c>
      <c r="G9220" s="430">
        <v>103732</v>
      </c>
      <c r="H9220" s="431" t="s">
        <v>15376</v>
      </c>
      <c r="I9220" s="430" t="s">
        <v>160</v>
      </c>
      <c r="K9220" s="432">
        <v>0</v>
      </c>
    </row>
    <row r="9221" spans="6:11">
      <c r="F9221" s="429" t="s">
        <v>15531</v>
      </c>
      <c r="G9221" s="430">
        <v>103733</v>
      </c>
      <c r="H9221" s="431" t="s">
        <v>15377</v>
      </c>
      <c r="I9221" s="430" t="s">
        <v>160</v>
      </c>
      <c r="K9221" s="432">
        <v>0</v>
      </c>
    </row>
    <row r="9222" spans="6:11">
      <c r="F9222" s="429" t="s">
        <v>15531</v>
      </c>
      <c r="G9222" s="430">
        <v>103696</v>
      </c>
      <c r="H9222" s="431" t="s">
        <v>3808</v>
      </c>
      <c r="I9222" s="430" t="s">
        <v>160</v>
      </c>
      <c r="K9222" s="432">
        <v>138.12</v>
      </c>
    </row>
    <row r="9223" spans="6:11">
      <c r="F9223" s="429" t="s">
        <v>15531</v>
      </c>
      <c r="G9223" s="430">
        <v>103697</v>
      </c>
      <c r="H9223" s="431" t="s">
        <v>3809</v>
      </c>
      <c r="I9223" s="430" t="s">
        <v>160</v>
      </c>
      <c r="K9223" s="432">
        <v>126.16</v>
      </c>
    </row>
    <row r="9224" spans="6:11">
      <c r="F9224" s="429" t="s">
        <v>15531</v>
      </c>
      <c r="G9224" s="430">
        <v>103695</v>
      </c>
      <c r="H9224" s="431" t="s">
        <v>3807</v>
      </c>
      <c r="I9224" s="430" t="s">
        <v>160</v>
      </c>
      <c r="K9224" s="432">
        <v>100.18</v>
      </c>
    </row>
    <row r="9225" spans="6:11">
      <c r="F9225" s="429" t="s">
        <v>15531</v>
      </c>
      <c r="G9225" s="430">
        <v>103694</v>
      </c>
      <c r="H9225" s="431" t="s">
        <v>15378</v>
      </c>
      <c r="I9225" s="430" t="s">
        <v>160</v>
      </c>
      <c r="K9225" s="432">
        <v>112.14</v>
      </c>
    </row>
    <row r="9226" spans="6:11">
      <c r="F9226" s="429" t="s">
        <v>15531</v>
      </c>
      <c r="G9226" s="430">
        <v>103690</v>
      </c>
      <c r="H9226" s="431" t="s">
        <v>15379</v>
      </c>
      <c r="I9226" s="430" t="s">
        <v>160</v>
      </c>
      <c r="K9226" s="432">
        <v>0</v>
      </c>
    </row>
    <row r="9227" spans="6:11">
      <c r="F9227" s="429" t="s">
        <v>15531</v>
      </c>
      <c r="G9227" s="430">
        <v>103693</v>
      </c>
      <c r="H9227" s="431" t="s">
        <v>15380</v>
      </c>
      <c r="I9227" s="430" t="s">
        <v>160</v>
      </c>
      <c r="K9227" s="432">
        <v>0</v>
      </c>
    </row>
    <row r="9228" spans="6:11">
      <c r="F9228" s="429" t="s">
        <v>15531</v>
      </c>
      <c r="G9228" s="430">
        <v>103692</v>
      </c>
      <c r="H9228" s="431" t="s">
        <v>15381</v>
      </c>
      <c r="I9228" s="430" t="s">
        <v>160</v>
      </c>
      <c r="K9228" s="432">
        <v>0</v>
      </c>
    </row>
    <row r="9229" spans="6:11">
      <c r="F9229" s="429" t="s">
        <v>15531</v>
      </c>
      <c r="G9229" s="430">
        <v>103691</v>
      </c>
      <c r="H9229" s="431" t="s">
        <v>15382</v>
      </c>
      <c r="I9229" s="430" t="s">
        <v>160</v>
      </c>
      <c r="K9229" s="432">
        <v>0</v>
      </c>
    </row>
    <row r="9230" spans="6:11">
      <c r="F9230" s="429" t="s">
        <v>15531</v>
      </c>
      <c r="G9230" s="430">
        <v>96987</v>
      </c>
      <c r="H9230" s="431" t="s">
        <v>15384</v>
      </c>
      <c r="I9230" s="430" t="s">
        <v>160</v>
      </c>
      <c r="K9230" s="432">
        <v>97.15</v>
      </c>
    </row>
    <row r="9231" spans="6:11">
      <c r="F9231" s="429" t="s">
        <v>15531</v>
      </c>
      <c r="G9231" s="430">
        <v>96989</v>
      </c>
      <c r="H9231" s="431" t="s">
        <v>2121</v>
      </c>
      <c r="I9231" s="430" t="s">
        <v>160</v>
      </c>
      <c r="K9231" s="432">
        <v>91.14</v>
      </c>
    </row>
    <row r="9232" spans="6:11">
      <c r="F9232" s="429" t="s">
        <v>15531</v>
      </c>
      <c r="G9232" s="430">
        <v>104749</v>
      </c>
      <c r="H9232" s="431" t="s">
        <v>2124</v>
      </c>
      <c r="I9232" s="430" t="s">
        <v>160</v>
      </c>
      <c r="K9232" s="432">
        <v>21.8</v>
      </c>
    </row>
    <row r="9233" spans="6:11">
      <c r="F9233" s="429" t="s">
        <v>15531</v>
      </c>
      <c r="G9233" s="430">
        <v>104750</v>
      </c>
      <c r="H9233" s="431" t="s">
        <v>2125</v>
      </c>
      <c r="I9233" s="430" t="s">
        <v>160</v>
      </c>
      <c r="K9233" s="432">
        <v>16.75</v>
      </c>
    </row>
    <row r="9234" spans="6:11">
      <c r="F9234" s="429" t="s">
        <v>15531</v>
      </c>
      <c r="G9234" s="430">
        <v>104751</v>
      </c>
      <c r="H9234" s="431" t="s">
        <v>2126</v>
      </c>
      <c r="I9234" s="430" t="s">
        <v>160</v>
      </c>
      <c r="K9234" s="432">
        <v>25.42</v>
      </c>
    </row>
    <row r="9235" spans="6:11">
      <c r="F9235" s="429" t="s">
        <v>15531</v>
      </c>
      <c r="G9235" s="430">
        <v>104752</v>
      </c>
      <c r="H9235" s="431" t="s">
        <v>2127</v>
      </c>
      <c r="I9235" s="430" t="s">
        <v>160</v>
      </c>
      <c r="K9235" s="432">
        <v>18.89</v>
      </c>
    </row>
    <row r="9236" spans="6:11">
      <c r="F9236" s="429" t="s">
        <v>15531</v>
      </c>
      <c r="G9236" s="430">
        <v>104753</v>
      </c>
      <c r="H9236" s="431" t="s">
        <v>2128</v>
      </c>
      <c r="I9236" s="430" t="s">
        <v>160</v>
      </c>
      <c r="K9236" s="432">
        <v>23.07</v>
      </c>
    </row>
    <row r="9237" spans="6:11">
      <c r="F9237" s="429" t="s">
        <v>15531</v>
      </c>
      <c r="G9237" s="430">
        <v>104754</v>
      </c>
      <c r="H9237" s="431" t="s">
        <v>2129</v>
      </c>
      <c r="I9237" s="430" t="s">
        <v>160</v>
      </c>
      <c r="K9237" s="432">
        <v>30.24</v>
      </c>
    </row>
    <row r="9238" spans="6:11">
      <c r="F9238" s="429" t="s">
        <v>15531</v>
      </c>
      <c r="G9238" s="430">
        <v>104755</v>
      </c>
      <c r="H9238" s="431" t="s">
        <v>2130</v>
      </c>
      <c r="I9238" s="430" t="s">
        <v>160</v>
      </c>
      <c r="K9238" s="432">
        <v>41.37</v>
      </c>
    </row>
    <row r="9239" spans="6:11">
      <c r="F9239" s="429" t="s">
        <v>15531</v>
      </c>
      <c r="G9239" s="430">
        <v>96982</v>
      </c>
      <c r="H9239" s="431" t="s">
        <v>15385</v>
      </c>
      <c r="I9239" s="430" t="s">
        <v>160</v>
      </c>
      <c r="K9239" s="432">
        <v>0</v>
      </c>
    </row>
    <row r="9240" spans="6:11">
      <c r="F9240" s="429" t="s">
        <v>15531</v>
      </c>
      <c r="G9240" s="430">
        <v>96993</v>
      </c>
      <c r="H9240" s="431" t="s">
        <v>15386</v>
      </c>
      <c r="I9240" s="430" t="s">
        <v>160</v>
      </c>
      <c r="K9240" s="432">
        <v>0</v>
      </c>
    </row>
    <row r="9241" spans="6:11">
      <c r="F9241" s="429" t="s">
        <v>15531</v>
      </c>
      <c r="G9241" s="430">
        <v>96990</v>
      </c>
      <c r="H9241" s="431" t="s">
        <v>15387</v>
      </c>
      <c r="I9241" s="430" t="s">
        <v>160</v>
      </c>
      <c r="K9241" s="432">
        <v>0</v>
      </c>
    </row>
    <row r="9242" spans="6:11">
      <c r="F9242" s="429" t="s">
        <v>15531</v>
      </c>
      <c r="G9242" s="430">
        <v>96991</v>
      </c>
      <c r="H9242" s="431" t="s">
        <v>15388</v>
      </c>
      <c r="I9242" s="430" t="s">
        <v>160</v>
      </c>
      <c r="K9242" s="432">
        <v>0</v>
      </c>
    </row>
    <row r="9243" spans="6:11">
      <c r="F9243" s="429" t="s">
        <v>15531</v>
      </c>
      <c r="G9243" s="430">
        <v>96992</v>
      </c>
      <c r="H9243" s="431" t="s">
        <v>15389</v>
      </c>
      <c r="I9243" s="430" t="s">
        <v>160</v>
      </c>
      <c r="K9243" s="432">
        <v>0</v>
      </c>
    </row>
    <row r="9244" spans="6:11">
      <c r="F9244" s="429" t="s">
        <v>15531</v>
      </c>
      <c r="G9244" s="430">
        <v>96994</v>
      </c>
      <c r="H9244" s="431" t="s">
        <v>15390</v>
      </c>
      <c r="I9244" s="430" t="s">
        <v>160</v>
      </c>
      <c r="K9244" s="432">
        <v>0</v>
      </c>
    </row>
    <row r="9245" spans="6:11">
      <c r="F9245" s="429" t="s">
        <v>15531</v>
      </c>
      <c r="G9245" s="430">
        <v>96973</v>
      </c>
      <c r="H9245" s="431" t="s">
        <v>2110</v>
      </c>
      <c r="I9245" s="430" t="s">
        <v>146</v>
      </c>
      <c r="K9245" s="432">
        <v>71.13</v>
      </c>
    </row>
    <row r="9246" spans="6:11">
      <c r="F9246" s="429" t="s">
        <v>15531</v>
      </c>
      <c r="G9246" s="430">
        <v>104743</v>
      </c>
      <c r="H9246" s="431" t="s">
        <v>15391</v>
      </c>
      <c r="I9246" s="430" t="s">
        <v>146</v>
      </c>
      <c r="K9246" s="432">
        <v>0</v>
      </c>
    </row>
    <row r="9247" spans="6:11">
      <c r="F9247" s="429" t="s">
        <v>15531</v>
      </c>
      <c r="G9247" s="430">
        <v>96977</v>
      </c>
      <c r="H9247" s="431" t="s">
        <v>2114</v>
      </c>
      <c r="I9247" s="430" t="s">
        <v>146</v>
      </c>
      <c r="K9247" s="432">
        <v>66.41</v>
      </c>
    </row>
    <row r="9248" spans="6:11">
      <c r="F9248" s="429" t="s">
        <v>15531</v>
      </c>
      <c r="G9248" s="430">
        <v>96974</v>
      </c>
      <c r="H9248" s="431" t="s">
        <v>2111</v>
      </c>
      <c r="I9248" s="430" t="s">
        <v>146</v>
      </c>
      <c r="K9248" s="432">
        <v>93.71</v>
      </c>
    </row>
    <row r="9249" spans="6:11">
      <c r="F9249" s="429" t="s">
        <v>15531</v>
      </c>
      <c r="G9249" s="430">
        <v>104744</v>
      </c>
      <c r="H9249" s="431" t="s">
        <v>15392</v>
      </c>
      <c r="I9249" s="430" t="s">
        <v>146</v>
      </c>
      <c r="K9249" s="432">
        <v>0</v>
      </c>
    </row>
    <row r="9250" spans="6:11">
      <c r="F9250" s="429" t="s">
        <v>15531</v>
      </c>
      <c r="G9250" s="430">
        <v>96978</v>
      </c>
      <c r="H9250" s="431" t="s">
        <v>2115</v>
      </c>
      <c r="I9250" s="430" t="s">
        <v>146</v>
      </c>
      <c r="K9250" s="432">
        <v>87.56</v>
      </c>
    </row>
    <row r="9251" spans="6:11">
      <c r="F9251" s="429" t="s">
        <v>15531</v>
      </c>
      <c r="G9251" s="430">
        <v>96975</v>
      </c>
      <c r="H9251" s="431" t="s">
        <v>2112</v>
      </c>
      <c r="I9251" s="430" t="s">
        <v>146</v>
      </c>
      <c r="K9251" s="432">
        <v>117.59</v>
      </c>
    </row>
    <row r="9252" spans="6:11">
      <c r="F9252" s="429" t="s">
        <v>15531</v>
      </c>
      <c r="G9252" s="430">
        <v>104745</v>
      </c>
      <c r="H9252" s="431" t="s">
        <v>15393</v>
      </c>
      <c r="I9252" s="430" t="s">
        <v>146</v>
      </c>
      <c r="K9252" s="432">
        <v>0</v>
      </c>
    </row>
    <row r="9253" spans="6:11">
      <c r="F9253" s="429" t="s">
        <v>15531</v>
      </c>
      <c r="G9253" s="430">
        <v>96979</v>
      </c>
      <c r="H9253" s="431" t="s">
        <v>2116</v>
      </c>
      <c r="I9253" s="430" t="s">
        <v>146</v>
      </c>
      <c r="K9253" s="432">
        <v>125.43</v>
      </c>
    </row>
    <row r="9254" spans="6:11">
      <c r="F9254" s="429" t="s">
        <v>15531</v>
      </c>
      <c r="G9254" s="430">
        <v>96976</v>
      </c>
      <c r="H9254" s="431" t="s">
        <v>2113</v>
      </c>
      <c r="I9254" s="430" t="s">
        <v>146</v>
      </c>
      <c r="K9254" s="432">
        <v>157.91999999999999</v>
      </c>
    </row>
    <row r="9255" spans="6:11">
      <c r="F9255" s="429" t="s">
        <v>15531</v>
      </c>
      <c r="G9255" s="430">
        <v>96984</v>
      </c>
      <c r="H9255" s="431" t="s">
        <v>2117</v>
      </c>
      <c r="I9255" s="430" t="s">
        <v>160</v>
      </c>
      <c r="K9255" s="432">
        <v>54.39</v>
      </c>
    </row>
    <row r="9256" spans="6:11">
      <c r="F9256" s="429" t="s">
        <v>15531</v>
      </c>
      <c r="G9256" s="430">
        <v>96980</v>
      </c>
      <c r="H9256" s="431" t="s">
        <v>15394</v>
      </c>
      <c r="I9256" s="430" t="s">
        <v>146</v>
      </c>
      <c r="K9256" s="432">
        <v>0</v>
      </c>
    </row>
    <row r="9257" spans="6:11">
      <c r="F9257" s="429" t="s">
        <v>15531</v>
      </c>
      <c r="G9257" s="430">
        <v>96986</v>
      </c>
      <c r="H9257" s="431" t="s">
        <v>2119</v>
      </c>
      <c r="I9257" s="430" t="s">
        <v>160</v>
      </c>
      <c r="K9257" s="432">
        <v>146.24</v>
      </c>
    </row>
    <row r="9258" spans="6:11">
      <c r="F9258" s="429" t="s">
        <v>15531</v>
      </c>
      <c r="G9258" s="430">
        <v>96985</v>
      </c>
      <c r="H9258" s="431" t="s">
        <v>2118</v>
      </c>
      <c r="I9258" s="430" t="s">
        <v>160</v>
      </c>
      <c r="K9258" s="432">
        <v>98.19</v>
      </c>
    </row>
    <row r="9259" spans="6:11">
      <c r="F9259" s="429" t="s">
        <v>15531</v>
      </c>
      <c r="G9259" s="430">
        <v>96988</v>
      </c>
      <c r="H9259" s="431" t="s">
        <v>2120</v>
      </c>
      <c r="I9259" s="430" t="s">
        <v>160</v>
      </c>
      <c r="K9259" s="432">
        <v>108.95</v>
      </c>
    </row>
    <row r="9260" spans="6:11">
      <c r="F9260" s="429" t="s">
        <v>15531</v>
      </c>
      <c r="G9260" s="430">
        <v>104746</v>
      </c>
      <c r="H9260" s="431" t="s">
        <v>2123</v>
      </c>
      <c r="I9260" s="430" t="s">
        <v>160</v>
      </c>
      <c r="K9260" s="432">
        <v>21.29</v>
      </c>
    </row>
    <row r="9261" spans="6:11">
      <c r="F9261" s="429" t="s">
        <v>15531</v>
      </c>
      <c r="G9261" s="430">
        <v>104747</v>
      </c>
      <c r="H9261" s="431" t="s">
        <v>15395</v>
      </c>
      <c r="I9261" s="430" t="s">
        <v>160</v>
      </c>
      <c r="K9261" s="432">
        <v>0</v>
      </c>
    </row>
    <row r="9262" spans="6:11">
      <c r="F9262" s="429" t="s">
        <v>15531</v>
      </c>
      <c r="G9262" s="430">
        <v>96983</v>
      </c>
      <c r="H9262" s="431" t="s">
        <v>15396</v>
      </c>
      <c r="I9262" s="430" t="s">
        <v>160</v>
      </c>
      <c r="K9262" s="432">
        <v>0</v>
      </c>
    </row>
    <row r="9263" spans="6:11">
      <c r="F9263" s="429" t="s">
        <v>15531</v>
      </c>
      <c r="G9263" s="430">
        <v>104748</v>
      </c>
      <c r="H9263" s="431" t="s">
        <v>15397</v>
      </c>
      <c r="I9263" s="430" t="s">
        <v>160</v>
      </c>
      <c r="K9263" s="432">
        <v>0</v>
      </c>
    </row>
    <row r="9264" spans="6:11">
      <c r="F9264" s="429" t="s">
        <v>15531</v>
      </c>
      <c r="G9264" s="430">
        <v>98463</v>
      </c>
      <c r="H9264" s="431" t="s">
        <v>2122</v>
      </c>
      <c r="I9264" s="430" t="s">
        <v>160</v>
      </c>
      <c r="K9264" s="432">
        <v>21.35</v>
      </c>
    </row>
    <row r="9265" spans="6:11">
      <c r="F9265" s="429" t="s">
        <v>15531</v>
      </c>
      <c r="G9265" s="430">
        <v>104827</v>
      </c>
      <c r="H9265" s="431" t="s">
        <v>15399</v>
      </c>
      <c r="I9265" s="430" t="s">
        <v>160</v>
      </c>
      <c r="K9265" s="432">
        <v>0</v>
      </c>
    </row>
    <row r="9266" spans="6:11">
      <c r="F9266" s="429" t="s">
        <v>15531</v>
      </c>
      <c r="G9266" s="430">
        <v>104828</v>
      </c>
      <c r="H9266" s="431" t="s">
        <v>15400</v>
      </c>
      <c r="I9266" s="430" t="s">
        <v>160</v>
      </c>
      <c r="K9266" s="432">
        <v>0</v>
      </c>
    </row>
    <row r="9267" spans="6:11">
      <c r="F9267" s="429" t="s">
        <v>15531</v>
      </c>
      <c r="G9267" s="430">
        <v>104824</v>
      </c>
      <c r="H9267" s="431" t="s">
        <v>15401</v>
      </c>
      <c r="I9267" s="430" t="s">
        <v>160</v>
      </c>
      <c r="K9267" s="432">
        <v>0</v>
      </c>
    </row>
    <row r="9268" spans="6:11">
      <c r="F9268" s="429" t="s">
        <v>15531</v>
      </c>
      <c r="G9268" s="430">
        <v>104826</v>
      </c>
      <c r="H9268" s="431" t="s">
        <v>15402</v>
      </c>
      <c r="I9268" s="430" t="s">
        <v>160</v>
      </c>
      <c r="K9268" s="432">
        <v>0</v>
      </c>
    </row>
    <row r="9269" spans="6:11">
      <c r="F9269" s="429" t="s">
        <v>15531</v>
      </c>
      <c r="G9269" s="430">
        <v>104825</v>
      </c>
      <c r="H9269" s="431" t="s">
        <v>15403</v>
      </c>
      <c r="I9269" s="430" t="s">
        <v>160</v>
      </c>
      <c r="K9269" s="432">
        <v>0</v>
      </c>
    </row>
    <row r="9270" spans="6:11">
      <c r="F9270" s="429" t="s">
        <v>15531</v>
      </c>
      <c r="G9270" s="430">
        <v>104993</v>
      </c>
      <c r="H9270" s="431" t="s">
        <v>15405</v>
      </c>
      <c r="I9270" s="430" t="s">
        <v>160</v>
      </c>
      <c r="K9270" s="432">
        <v>0</v>
      </c>
    </row>
    <row r="9271" spans="6:11">
      <c r="F9271" s="429" t="s">
        <v>15531</v>
      </c>
      <c r="G9271" s="430">
        <v>104994</v>
      </c>
      <c r="H9271" s="431" t="s">
        <v>15406</v>
      </c>
      <c r="I9271" s="430" t="s">
        <v>160</v>
      </c>
      <c r="K9271" s="432">
        <v>0</v>
      </c>
    </row>
    <row r="9272" spans="6:11">
      <c r="F9272" s="429" t="s">
        <v>15531</v>
      </c>
      <c r="G9272" s="430">
        <v>104995</v>
      </c>
      <c r="H9272" s="431" t="s">
        <v>15407</v>
      </c>
      <c r="I9272" s="430" t="s">
        <v>160</v>
      </c>
      <c r="K9272" s="432">
        <v>0</v>
      </c>
    </row>
    <row r="9273" spans="6:11">
      <c r="F9273" s="429" t="s">
        <v>15531</v>
      </c>
      <c r="G9273" s="430">
        <v>104996</v>
      </c>
      <c r="H9273" s="431" t="s">
        <v>15408</v>
      </c>
      <c r="I9273" s="430" t="s">
        <v>160</v>
      </c>
      <c r="K9273" s="432">
        <v>0</v>
      </c>
    </row>
    <row r="9274" spans="6:11">
      <c r="F9274" s="429" t="s">
        <v>15531</v>
      </c>
      <c r="G9274" s="430">
        <v>95676</v>
      </c>
      <c r="H9274" s="431" t="s">
        <v>6961</v>
      </c>
      <c r="I9274" s="430" t="s">
        <v>160</v>
      </c>
      <c r="K9274" s="432">
        <v>148.82</v>
      </c>
    </row>
    <row r="9275" spans="6:11">
      <c r="F9275" s="429" t="s">
        <v>15531</v>
      </c>
      <c r="G9275" s="430">
        <v>95677</v>
      </c>
      <c r="H9275" s="431" t="s">
        <v>15409</v>
      </c>
      <c r="I9275" s="430" t="s">
        <v>160</v>
      </c>
      <c r="K9275" s="432">
        <v>0</v>
      </c>
    </row>
    <row r="9276" spans="6:11">
      <c r="F9276" s="429" t="s">
        <v>15531</v>
      </c>
      <c r="G9276" s="430">
        <v>105135</v>
      </c>
      <c r="H9276" s="431" t="s">
        <v>6965</v>
      </c>
      <c r="I9276" s="430" t="s">
        <v>160</v>
      </c>
      <c r="K9276" s="432">
        <v>987.37</v>
      </c>
    </row>
    <row r="9277" spans="6:11">
      <c r="F9277" s="429" t="s">
        <v>15531</v>
      </c>
      <c r="G9277" s="430">
        <v>104998</v>
      </c>
      <c r="H9277" s="431" t="s">
        <v>6964</v>
      </c>
      <c r="I9277" s="430" t="s">
        <v>160</v>
      </c>
      <c r="K9277" s="432">
        <v>602.70000000000005</v>
      </c>
    </row>
    <row r="9278" spans="6:11">
      <c r="F9278" s="429" t="s">
        <v>15531</v>
      </c>
      <c r="G9278" s="430">
        <v>104997</v>
      </c>
      <c r="H9278" s="431" t="s">
        <v>6963</v>
      </c>
      <c r="I9278" s="430" t="s">
        <v>160</v>
      </c>
      <c r="K9278" s="432">
        <v>449.02</v>
      </c>
    </row>
    <row r="9279" spans="6:11">
      <c r="F9279" s="429" t="s">
        <v>15531</v>
      </c>
      <c r="G9279" s="430">
        <v>95673</v>
      </c>
      <c r="H9279" s="431" t="s">
        <v>6958</v>
      </c>
      <c r="I9279" s="430" t="s">
        <v>160</v>
      </c>
      <c r="K9279" s="432">
        <v>128.93</v>
      </c>
    </row>
    <row r="9280" spans="6:11">
      <c r="F9280" s="429" t="s">
        <v>15531</v>
      </c>
      <c r="G9280" s="430">
        <v>95674</v>
      </c>
      <c r="H9280" s="431" t="s">
        <v>6959</v>
      </c>
      <c r="I9280" s="430" t="s">
        <v>160</v>
      </c>
      <c r="K9280" s="432">
        <v>137.01</v>
      </c>
    </row>
    <row r="9281" spans="6:11">
      <c r="F9281" s="429" t="s">
        <v>15531</v>
      </c>
      <c r="G9281" s="430">
        <v>104992</v>
      </c>
      <c r="H9281" s="431" t="s">
        <v>15410</v>
      </c>
      <c r="I9281" s="430" t="s">
        <v>160</v>
      </c>
      <c r="K9281" s="432">
        <v>1380.12</v>
      </c>
    </row>
    <row r="9282" spans="6:11">
      <c r="F9282" s="429" t="s">
        <v>15531</v>
      </c>
      <c r="G9282" s="430">
        <v>95675</v>
      </c>
      <c r="H9282" s="431" t="s">
        <v>6960</v>
      </c>
      <c r="I9282" s="430" t="s">
        <v>160</v>
      </c>
      <c r="K9282" s="432">
        <v>169.01</v>
      </c>
    </row>
    <row r="9283" spans="6:11">
      <c r="F9283" s="429" t="s">
        <v>15531</v>
      </c>
      <c r="G9283" s="430">
        <v>95648</v>
      </c>
      <c r="H9283" s="431" t="s">
        <v>6934</v>
      </c>
      <c r="I9283" s="430" t="s">
        <v>160</v>
      </c>
      <c r="K9283" s="432">
        <v>570.85</v>
      </c>
    </row>
    <row r="9284" spans="6:11">
      <c r="F9284" s="429" t="s">
        <v>15531</v>
      </c>
      <c r="G9284" s="430">
        <v>95649</v>
      </c>
      <c r="H9284" s="431" t="s">
        <v>6935</v>
      </c>
      <c r="I9284" s="430" t="s">
        <v>160</v>
      </c>
      <c r="K9284" s="432">
        <v>986.32</v>
      </c>
    </row>
    <row r="9285" spans="6:11">
      <c r="F9285" s="429" t="s">
        <v>15531</v>
      </c>
      <c r="G9285" s="430">
        <v>95650</v>
      </c>
      <c r="H9285" s="431" t="s">
        <v>6936</v>
      </c>
      <c r="I9285" s="430" t="s">
        <v>160</v>
      </c>
      <c r="K9285" s="432">
        <v>1440.97</v>
      </c>
    </row>
    <row r="9286" spans="6:11">
      <c r="F9286" s="429" t="s">
        <v>15531</v>
      </c>
      <c r="G9286" s="430">
        <v>95651</v>
      </c>
      <c r="H9286" s="431" t="s">
        <v>6937</v>
      </c>
      <c r="I9286" s="430" t="s">
        <v>160</v>
      </c>
      <c r="K9286" s="432">
        <v>1872.4</v>
      </c>
    </row>
    <row r="9287" spans="6:11">
      <c r="F9287" s="429" t="s">
        <v>15531</v>
      </c>
      <c r="G9287" s="430">
        <v>95652</v>
      </c>
      <c r="H9287" s="431" t="s">
        <v>6938</v>
      </c>
      <c r="I9287" s="430" t="s">
        <v>160</v>
      </c>
      <c r="K9287" s="432">
        <v>708.47</v>
      </c>
    </row>
    <row r="9288" spans="6:11">
      <c r="F9288" s="429" t="s">
        <v>15531</v>
      </c>
      <c r="G9288" s="430">
        <v>95653</v>
      </c>
      <c r="H9288" s="431" t="s">
        <v>6939</v>
      </c>
      <c r="I9288" s="430" t="s">
        <v>160</v>
      </c>
      <c r="K9288" s="432">
        <v>1259.75</v>
      </c>
    </row>
    <row r="9289" spans="6:11">
      <c r="F9289" s="429" t="s">
        <v>15531</v>
      </c>
      <c r="G9289" s="430">
        <v>95654</v>
      </c>
      <c r="H9289" s="431" t="s">
        <v>6940</v>
      </c>
      <c r="I9289" s="430" t="s">
        <v>160</v>
      </c>
      <c r="K9289" s="432">
        <v>1855.61</v>
      </c>
    </row>
    <row r="9290" spans="6:11">
      <c r="F9290" s="429" t="s">
        <v>15532</v>
      </c>
      <c r="G9290" s="430">
        <v>95655</v>
      </c>
      <c r="H9290" s="431" t="s">
        <v>6941</v>
      </c>
      <c r="I9290" s="430" t="s">
        <v>160</v>
      </c>
      <c r="K9290" s="432">
        <v>2421.66</v>
      </c>
    </row>
    <row r="9291" spans="6:11">
      <c r="F9291" s="429" t="s">
        <v>15532</v>
      </c>
      <c r="G9291" s="430">
        <v>95657</v>
      </c>
      <c r="H9291" s="431" t="s">
        <v>6942</v>
      </c>
      <c r="I9291" s="430" t="s">
        <v>160</v>
      </c>
      <c r="K9291" s="432">
        <v>316.44</v>
      </c>
    </row>
    <row r="9292" spans="6:11">
      <c r="F9292" s="429" t="s">
        <v>15532</v>
      </c>
      <c r="G9292" s="430">
        <v>95658</v>
      </c>
      <c r="H9292" s="431" t="s">
        <v>6943</v>
      </c>
      <c r="I9292" s="430" t="s">
        <v>160</v>
      </c>
      <c r="K9292" s="432">
        <v>577.74</v>
      </c>
    </row>
    <row r="9293" spans="6:11">
      <c r="F9293" s="429" t="s">
        <v>15532</v>
      </c>
      <c r="G9293" s="430">
        <v>95659</v>
      </c>
      <c r="H9293" s="431" t="s">
        <v>6944</v>
      </c>
      <c r="I9293" s="430" t="s">
        <v>160</v>
      </c>
      <c r="K9293" s="432">
        <v>860.31</v>
      </c>
    </row>
    <row r="9294" spans="6:11">
      <c r="F9294" s="429" t="s">
        <v>15532</v>
      </c>
      <c r="G9294" s="430">
        <v>95660</v>
      </c>
      <c r="H9294" s="431" t="s">
        <v>6945</v>
      </c>
      <c r="I9294" s="430" t="s">
        <v>160</v>
      </c>
      <c r="K9294" s="432">
        <v>1128.33</v>
      </c>
    </row>
    <row r="9295" spans="6:11">
      <c r="F9295" s="429" t="s">
        <v>15532</v>
      </c>
      <c r="G9295" s="430">
        <v>95661</v>
      </c>
      <c r="H9295" s="431" t="s">
        <v>6946</v>
      </c>
      <c r="I9295" s="430" t="s">
        <v>160</v>
      </c>
      <c r="K9295" s="432">
        <v>395.85</v>
      </c>
    </row>
    <row r="9296" spans="6:11">
      <c r="F9296" s="429" t="s">
        <v>15532</v>
      </c>
      <c r="G9296" s="430">
        <v>95662</v>
      </c>
      <c r="H9296" s="431" t="s">
        <v>6947</v>
      </c>
      <c r="I9296" s="430" t="s">
        <v>160</v>
      </c>
      <c r="K9296" s="432">
        <v>735.03</v>
      </c>
    </row>
    <row r="9297" spans="6:11">
      <c r="F9297" s="429" t="s">
        <v>15532</v>
      </c>
      <c r="G9297" s="430">
        <v>95663</v>
      </c>
      <c r="H9297" s="431" t="s">
        <v>6948</v>
      </c>
      <c r="I9297" s="430" t="s">
        <v>160</v>
      </c>
      <c r="K9297" s="432">
        <v>1100.01</v>
      </c>
    </row>
    <row r="9298" spans="6:11">
      <c r="F9298" s="429" t="s">
        <v>15532</v>
      </c>
      <c r="G9298" s="430">
        <v>95664</v>
      </c>
      <c r="H9298" s="431" t="s">
        <v>6949</v>
      </c>
      <c r="I9298" s="430" t="s">
        <v>160</v>
      </c>
      <c r="K9298" s="432">
        <v>1444.93</v>
      </c>
    </row>
    <row r="9299" spans="6:11">
      <c r="F9299" s="429" t="s">
        <v>15532</v>
      </c>
      <c r="G9299" s="430">
        <v>95665</v>
      </c>
      <c r="H9299" s="431" t="s">
        <v>6950</v>
      </c>
      <c r="I9299" s="430" t="s">
        <v>160</v>
      </c>
      <c r="K9299" s="432">
        <v>351.82</v>
      </c>
    </row>
    <row r="9300" spans="6:11">
      <c r="F9300" s="429" t="s">
        <v>15532</v>
      </c>
      <c r="G9300" s="430">
        <v>95666</v>
      </c>
      <c r="H9300" s="431" t="s">
        <v>6951</v>
      </c>
      <c r="I9300" s="430" t="s">
        <v>160</v>
      </c>
      <c r="K9300" s="432">
        <v>622.82000000000005</v>
      </c>
    </row>
    <row r="9301" spans="6:11">
      <c r="F9301" s="429" t="s">
        <v>15532</v>
      </c>
      <c r="G9301" s="430">
        <v>95667</v>
      </c>
      <c r="H9301" s="431" t="s">
        <v>6952</v>
      </c>
      <c r="I9301" s="430" t="s">
        <v>160</v>
      </c>
      <c r="K9301" s="432">
        <v>922.32</v>
      </c>
    </row>
    <row r="9302" spans="6:11">
      <c r="F9302" s="429" t="s">
        <v>15532</v>
      </c>
      <c r="G9302" s="430">
        <v>95668</v>
      </c>
      <c r="H9302" s="431" t="s">
        <v>6953</v>
      </c>
      <c r="I9302" s="430" t="s">
        <v>160</v>
      </c>
      <c r="K9302" s="432">
        <v>1205.28</v>
      </c>
    </row>
    <row r="9303" spans="6:11">
      <c r="F9303" s="429" t="s">
        <v>15532</v>
      </c>
      <c r="G9303" s="430">
        <v>95669</v>
      </c>
      <c r="H9303" s="431" t="s">
        <v>6954</v>
      </c>
      <c r="I9303" s="430" t="s">
        <v>160</v>
      </c>
      <c r="K9303" s="432">
        <v>426.49</v>
      </c>
    </row>
    <row r="9304" spans="6:11">
      <c r="F9304" s="429" t="s">
        <v>15532</v>
      </c>
      <c r="G9304" s="430">
        <v>95670</v>
      </c>
      <c r="H9304" s="431" t="s">
        <v>6955</v>
      </c>
      <c r="I9304" s="430" t="s">
        <v>160</v>
      </c>
      <c r="K9304" s="432">
        <v>770.9</v>
      </c>
    </row>
    <row r="9305" spans="6:11">
      <c r="F9305" s="429" t="s">
        <v>15532</v>
      </c>
      <c r="G9305" s="430">
        <v>95671</v>
      </c>
      <c r="H9305" s="431" t="s">
        <v>6956</v>
      </c>
      <c r="I9305" s="430" t="s">
        <v>160</v>
      </c>
      <c r="K9305" s="432">
        <v>1147.5899999999999</v>
      </c>
    </row>
    <row r="9306" spans="6:11">
      <c r="F9306" s="429" t="s">
        <v>15532</v>
      </c>
      <c r="G9306" s="430">
        <v>95672</v>
      </c>
      <c r="H9306" s="431" t="s">
        <v>6957</v>
      </c>
      <c r="I9306" s="430" t="s">
        <v>160</v>
      </c>
      <c r="K9306" s="432">
        <v>1503.13</v>
      </c>
    </row>
    <row r="9307" spans="6:11">
      <c r="F9307" s="429" t="s">
        <v>15532</v>
      </c>
      <c r="G9307" s="430">
        <v>97741</v>
      </c>
      <c r="H9307" s="431" t="s">
        <v>6962</v>
      </c>
      <c r="I9307" s="430" t="s">
        <v>160</v>
      </c>
      <c r="K9307" s="432">
        <v>159.99</v>
      </c>
    </row>
    <row r="9308" spans="6:11">
      <c r="F9308" s="429" t="s">
        <v>15532</v>
      </c>
      <c r="G9308" s="430">
        <v>95641</v>
      </c>
      <c r="H9308" s="431" t="s">
        <v>6927</v>
      </c>
      <c r="I9308" s="430" t="s">
        <v>160</v>
      </c>
      <c r="K9308" s="432">
        <v>285.70999999999998</v>
      </c>
    </row>
    <row r="9309" spans="6:11">
      <c r="F9309" s="429" t="s">
        <v>15532</v>
      </c>
      <c r="G9309" s="430">
        <v>95642</v>
      </c>
      <c r="H9309" s="431" t="s">
        <v>6928</v>
      </c>
      <c r="I9309" s="430" t="s">
        <v>160</v>
      </c>
      <c r="K9309" s="432">
        <v>422.84</v>
      </c>
    </row>
    <row r="9310" spans="6:11">
      <c r="F9310" s="429" t="s">
        <v>15532</v>
      </c>
      <c r="G9310" s="430">
        <v>95643</v>
      </c>
      <c r="H9310" s="431" t="s">
        <v>6929</v>
      </c>
      <c r="I9310" s="430" t="s">
        <v>160</v>
      </c>
      <c r="K9310" s="432">
        <v>553.28</v>
      </c>
    </row>
    <row r="9311" spans="6:11">
      <c r="F9311" s="429" t="s">
        <v>15532</v>
      </c>
      <c r="G9311" s="430">
        <v>95644</v>
      </c>
      <c r="H9311" s="431" t="s">
        <v>6930</v>
      </c>
      <c r="I9311" s="430" t="s">
        <v>160</v>
      </c>
      <c r="K9311" s="432">
        <v>212.58</v>
      </c>
    </row>
    <row r="9312" spans="6:11">
      <c r="F9312" s="429" t="s">
        <v>15532</v>
      </c>
      <c r="G9312" s="430">
        <v>95645</v>
      </c>
      <c r="H9312" s="431" t="s">
        <v>6931</v>
      </c>
      <c r="I9312" s="430" t="s">
        <v>160</v>
      </c>
      <c r="K9312" s="432">
        <v>389.86</v>
      </c>
    </row>
    <row r="9313" spans="6:11">
      <c r="F9313" s="429" t="s">
        <v>15532</v>
      </c>
      <c r="G9313" s="430">
        <v>95646</v>
      </c>
      <c r="H9313" s="431" t="s">
        <v>6932</v>
      </c>
      <c r="I9313" s="430" t="s">
        <v>160</v>
      </c>
      <c r="K9313" s="432">
        <v>581.58000000000004</v>
      </c>
    </row>
    <row r="9314" spans="6:11">
      <c r="F9314" s="429" t="s">
        <v>15532</v>
      </c>
      <c r="G9314" s="430">
        <v>95647</v>
      </c>
      <c r="H9314" s="431" t="s">
        <v>6933</v>
      </c>
      <c r="I9314" s="430" t="s">
        <v>160</v>
      </c>
      <c r="K9314" s="432">
        <v>762.93</v>
      </c>
    </row>
    <row r="9315" spans="6:11">
      <c r="F9315" s="429" t="s">
        <v>15532</v>
      </c>
      <c r="G9315" s="430">
        <v>95636</v>
      </c>
      <c r="H9315" s="431" t="s">
        <v>6923</v>
      </c>
      <c r="I9315" s="430" t="s">
        <v>160</v>
      </c>
      <c r="K9315" s="432">
        <v>374.6</v>
      </c>
    </row>
    <row r="9316" spans="6:11">
      <c r="F9316" s="429" t="s">
        <v>15532</v>
      </c>
      <c r="G9316" s="430">
        <v>95637</v>
      </c>
      <c r="H9316" s="431" t="s">
        <v>6924</v>
      </c>
      <c r="I9316" s="430" t="s">
        <v>160</v>
      </c>
      <c r="K9316" s="432">
        <v>501.05</v>
      </c>
    </row>
    <row r="9317" spans="6:11">
      <c r="F9317" s="429" t="s">
        <v>15532</v>
      </c>
      <c r="G9317" s="430">
        <v>95638</v>
      </c>
      <c r="H9317" s="431" t="s">
        <v>6925</v>
      </c>
      <c r="I9317" s="430" t="s">
        <v>160</v>
      </c>
      <c r="K9317" s="432">
        <v>621.12</v>
      </c>
    </row>
    <row r="9318" spans="6:11">
      <c r="F9318" s="429" t="s">
        <v>15532</v>
      </c>
      <c r="G9318" s="430">
        <v>95639</v>
      </c>
      <c r="H9318" s="431" t="s">
        <v>6926</v>
      </c>
      <c r="I9318" s="430" t="s">
        <v>160</v>
      </c>
      <c r="K9318" s="432">
        <v>860.44</v>
      </c>
    </row>
    <row r="9319" spans="6:11">
      <c r="F9319" s="429" t="s">
        <v>15532</v>
      </c>
      <c r="G9319" s="430">
        <v>95634</v>
      </c>
      <c r="H9319" s="431" t="s">
        <v>6921</v>
      </c>
      <c r="I9319" s="430" t="s">
        <v>160</v>
      </c>
      <c r="K9319" s="432">
        <v>202.84</v>
      </c>
    </row>
    <row r="9320" spans="6:11">
      <c r="F9320" s="429" t="s">
        <v>15532</v>
      </c>
      <c r="G9320" s="430">
        <v>95635</v>
      </c>
      <c r="H9320" s="431" t="s">
        <v>6922</v>
      </c>
      <c r="I9320" s="430" t="s">
        <v>160</v>
      </c>
      <c r="K9320" s="432">
        <v>211.95</v>
      </c>
    </row>
    <row r="9321" spans="6:11">
      <c r="F9321" s="429" t="s">
        <v>15532</v>
      </c>
      <c r="G9321" s="430">
        <v>98751</v>
      </c>
      <c r="H9321" s="431" t="s">
        <v>1800</v>
      </c>
      <c r="I9321" s="430" t="s">
        <v>146</v>
      </c>
      <c r="K9321" s="432">
        <v>119.22</v>
      </c>
    </row>
    <row r="9322" spans="6:11">
      <c r="F9322" s="429" t="s">
        <v>15532</v>
      </c>
      <c r="G9322" s="430">
        <v>98746</v>
      </c>
      <c r="H9322" s="431" t="s">
        <v>1797</v>
      </c>
      <c r="I9322" s="430" t="s">
        <v>146</v>
      </c>
      <c r="K9322" s="432">
        <v>58.86</v>
      </c>
    </row>
    <row r="9323" spans="6:11">
      <c r="F9323" s="429" t="s">
        <v>15532</v>
      </c>
      <c r="G9323" s="430">
        <v>98753</v>
      </c>
      <c r="H9323" s="431" t="s">
        <v>1802</v>
      </c>
      <c r="I9323" s="430" t="s">
        <v>146</v>
      </c>
      <c r="K9323" s="432">
        <v>215.01</v>
      </c>
    </row>
    <row r="9324" spans="6:11">
      <c r="F9324" s="429" t="s">
        <v>15532</v>
      </c>
      <c r="G9324" s="430">
        <v>98750</v>
      </c>
      <c r="H9324" s="431" t="s">
        <v>1799</v>
      </c>
      <c r="I9324" s="430" t="s">
        <v>146</v>
      </c>
      <c r="K9324" s="432">
        <v>83.72</v>
      </c>
    </row>
    <row r="9325" spans="6:11">
      <c r="F9325" s="429" t="s">
        <v>15532</v>
      </c>
      <c r="G9325" s="430">
        <v>98749</v>
      </c>
      <c r="H9325" s="431" t="s">
        <v>1798</v>
      </c>
      <c r="I9325" s="430" t="s">
        <v>146</v>
      </c>
      <c r="K9325" s="432">
        <v>70.13</v>
      </c>
    </row>
    <row r="9326" spans="6:11">
      <c r="F9326" s="429" t="s">
        <v>15532</v>
      </c>
      <c r="G9326" s="430">
        <v>98752</v>
      </c>
      <c r="H9326" s="431" t="s">
        <v>1801</v>
      </c>
      <c r="I9326" s="430" t="s">
        <v>146</v>
      </c>
      <c r="K9326" s="432">
        <v>161.93</v>
      </c>
    </row>
    <row r="9327" spans="6:11">
      <c r="F9327" s="429" t="s">
        <v>15532</v>
      </c>
      <c r="G9327" s="430">
        <v>98529</v>
      </c>
      <c r="H9327" s="431" t="s">
        <v>7525</v>
      </c>
      <c r="I9327" s="430" t="s">
        <v>160</v>
      </c>
      <c r="K9327" s="432">
        <v>66.150000000000006</v>
      </c>
    </row>
    <row r="9328" spans="6:11">
      <c r="F9328" s="429" t="s">
        <v>15532</v>
      </c>
      <c r="G9328" s="430">
        <v>98530</v>
      </c>
      <c r="H9328" s="431" t="s">
        <v>7526</v>
      </c>
      <c r="I9328" s="430" t="s">
        <v>160</v>
      </c>
      <c r="K9328" s="432">
        <v>129.84</v>
      </c>
    </row>
    <row r="9329" spans="6:11">
      <c r="F9329" s="429" t="s">
        <v>15532</v>
      </c>
      <c r="G9329" s="430">
        <v>98531</v>
      </c>
      <c r="H9329" s="431" t="s">
        <v>7527</v>
      </c>
      <c r="I9329" s="430" t="s">
        <v>160</v>
      </c>
      <c r="K9329" s="432">
        <v>359.31</v>
      </c>
    </row>
    <row r="9330" spans="6:11">
      <c r="F9330" s="429" t="s">
        <v>15532</v>
      </c>
      <c r="G9330" s="430">
        <v>98524</v>
      </c>
      <c r="H9330" s="431" t="s">
        <v>7511</v>
      </c>
      <c r="I9330" s="430" t="s">
        <v>121</v>
      </c>
      <c r="K9330" s="432">
        <v>4.18</v>
      </c>
    </row>
    <row r="9331" spans="6:11">
      <c r="F9331" s="429" t="s">
        <v>15532</v>
      </c>
      <c r="G9331" s="430">
        <v>98525</v>
      </c>
      <c r="H9331" s="431" t="s">
        <v>7521</v>
      </c>
      <c r="I9331" s="430" t="s">
        <v>121</v>
      </c>
      <c r="K9331" s="432">
        <v>0.63</v>
      </c>
    </row>
    <row r="9332" spans="6:11">
      <c r="F9332" s="429" t="s">
        <v>15532</v>
      </c>
      <c r="G9332" s="430">
        <v>98533</v>
      </c>
      <c r="H9332" s="431" t="s">
        <v>7529</v>
      </c>
      <c r="I9332" s="430" t="s">
        <v>160</v>
      </c>
      <c r="K9332" s="432">
        <v>107.53</v>
      </c>
    </row>
    <row r="9333" spans="6:11">
      <c r="F9333" s="429" t="s">
        <v>15532</v>
      </c>
      <c r="G9333" s="430">
        <v>98534</v>
      </c>
      <c r="H9333" s="431" t="s">
        <v>7530</v>
      </c>
      <c r="I9333" s="430" t="s">
        <v>160</v>
      </c>
      <c r="K9333" s="432">
        <v>297.76</v>
      </c>
    </row>
    <row r="9334" spans="6:11">
      <c r="F9334" s="429" t="s">
        <v>15532</v>
      </c>
      <c r="G9334" s="430">
        <v>98535</v>
      </c>
      <c r="H9334" s="431" t="s">
        <v>7531</v>
      </c>
      <c r="I9334" s="430" t="s">
        <v>160</v>
      </c>
      <c r="K9334" s="432">
        <v>621.22</v>
      </c>
    </row>
    <row r="9335" spans="6:11">
      <c r="F9335" s="429" t="s">
        <v>15532</v>
      </c>
      <c r="G9335" s="430">
        <v>98532</v>
      </c>
      <c r="H9335" s="431" t="s">
        <v>7528</v>
      </c>
      <c r="I9335" s="430" t="s">
        <v>160</v>
      </c>
      <c r="K9335" s="432">
        <v>28.77</v>
      </c>
    </row>
    <row r="9336" spans="6:11">
      <c r="F9336" s="429" t="s">
        <v>15532</v>
      </c>
      <c r="G9336" s="430">
        <v>98526</v>
      </c>
      <c r="H9336" s="431" t="s">
        <v>7522</v>
      </c>
      <c r="I9336" s="430" t="s">
        <v>160</v>
      </c>
      <c r="K9336" s="432">
        <v>118.16</v>
      </c>
    </row>
    <row r="9337" spans="6:11">
      <c r="F9337" s="429" t="s">
        <v>15532</v>
      </c>
      <c r="G9337" s="430">
        <v>98527</v>
      </c>
      <c r="H9337" s="431" t="s">
        <v>7523</v>
      </c>
      <c r="I9337" s="430" t="s">
        <v>160</v>
      </c>
      <c r="K9337" s="432">
        <v>196.09</v>
      </c>
    </row>
    <row r="9338" spans="6:11">
      <c r="F9338" s="429" t="s">
        <v>15532</v>
      </c>
      <c r="G9338" s="430">
        <v>98528</v>
      </c>
      <c r="H9338" s="431" t="s">
        <v>7524</v>
      </c>
      <c r="I9338" s="430" t="s">
        <v>160</v>
      </c>
      <c r="K9338" s="432">
        <v>258.45</v>
      </c>
    </row>
    <row r="9339" spans="6:11">
      <c r="F9339" s="429" t="s">
        <v>15532</v>
      </c>
      <c r="G9339" s="430">
        <v>94232</v>
      </c>
      <c r="H9339" s="431" t="s">
        <v>1122</v>
      </c>
      <c r="I9339" s="430" t="s">
        <v>160</v>
      </c>
      <c r="K9339" s="432">
        <v>2.91</v>
      </c>
    </row>
    <row r="9340" spans="6:11">
      <c r="F9340" s="429" t="s">
        <v>15532</v>
      </c>
      <c r="G9340" s="430">
        <v>100434</v>
      </c>
      <c r="H9340" s="431" t="s">
        <v>1147</v>
      </c>
      <c r="I9340" s="430" t="s">
        <v>146</v>
      </c>
      <c r="K9340" s="432">
        <v>162.99</v>
      </c>
    </row>
    <row r="9341" spans="6:11">
      <c r="F9341" s="429" t="s">
        <v>15532</v>
      </c>
      <c r="G9341" s="430">
        <v>94229</v>
      </c>
      <c r="H9341" s="431" t="s">
        <v>1152</v>
      </c>
      <c r="I9341" s="430" t="s">
        <v>146</v>
      </c>
      <c r="K9341" s="432">
        <v>159.63999999999999</v>
      </c>
    </row>
    <row r="9342" spans="6:11">
      <c r="F9342" s="429" t="s">
        <v>15532</v>
      </c>
      <c r="G9342" s="430">
        <v>94227</v>
      </c>
      <c r="H9342" s="431" t="s">
        <v>1150</v>
      </c>
      <c r="I9342" s="430" t="s">
        <v>146</v>
      </c>
      <c r="K9342" s="432">
        <v>60.8</v>
      </c>
    </row>
    <row r="9343" spans="6:11">
      <c r="F9343" s="429" t="s">
        <v>15532</v>
      </c>
      <c r="G9343" s="430">
        <v>94228</v>
      </c>
      <c r="H9343" s="431" t="s">
        <v>1151</v>
      </c>
      <c r="I9343" s="430" t="s">
        <v>146</v>
      </c>
      <c r="K9343" s="432">
        <v>82.52</v>
      </c>
    </row>
    <row r="9344" spans="6:11">
      <c r="F9344" s="429" t="s">
        <v>15532</v>
      </c>
      <c r="G9344" s="430">
        <v>94219</v>
      </c>
      <c r="H9344" s="431" t="s">
        <v>1137</v>
      </c>
      <c r="I9344" s="430" t="s">
        <v>146</v>
      </c>
      <c r="K9344" s="432">
        <v>29.46</v>
      </c>
    </row>
    <row r="9345" spans="6:11">
      <c r="F9345" s="429" t="s">
        <v>15532</v>
      </c>
      <c r="G9345" s="430">
        <v>94220</v>
      </c>
      <c r="H9345" s="431" t="s">
        <v>1138</v>
      </c>
      <c r="I9345" s="430" t="s">
        <v>146</v>
      </c>
      <c r="K9345" s="432">
        <v>64.89</v>
      </c>
    </row>
    <row r="9346" spans="6:11">
      <c r="F9346" s="429" t="s">
        <v>15532</v>
      </c>
      <c r="G9346" s="430">
        <v>100326</v>
      </c>
      <c r="H9346" s="431" t="s">
        <v>15414</v>
      </c>
      <c r="I9346" s="430" t="s">
        <v>146</v>
      </c>
      <c r="K9346" s="432">
        <v>0</v>
      </c>
    </row>
    <row r="9347" spans="6:11">
      <c r="F9347" s="429" t="s">
        <v>15532</v>
      </c>
      <c r="G9347" s="430">
        <v>94221</v>
      </c>
      <c r="H9347" s="431" t="s">
        <v>1139</v>
      </c>
      <c r="I9347" s="430" t="s">
        <v>146</v>
      </c>
      <c r="K9347" s="432">
        <v>22.88</v>
      </c>
    </row>
    <row r="9348" spans="6:11">
      <c r="F9348" s="429" t="s">
        <v>15532</v>
      </c>
      <c r="G9348" s="430">
        <v>94222</v>
      </c>
      <c r="H9348" s="431" t="s">
        <v>1140</v>
      </c>
      <c r="I9348" s="430" t="s">
        <v>146</v>
      </c>
      <c r="K9348" s="432">
        <v>58.31</v>
      </c>
    </row>
    <row r="9349" spans="6:11">
      <c r="F9349" s="429" t="s">
        <v>15532</v>
      </c>
      <c r="G9349" s="430">
        <v>94451</v>
      </c>
      <c r="H9349" s="431" t="s">
        <v>1143</v>
      </c>
      <c r="I9349" s="430" t="s">
        <v>146</v>
      </c>
      <c r="K9349" s="432">
        <v>124.28</v>
      </c>
    </row>
    <row r="9350" spans="6:11">
      <c r="F9350" s="429" t="s">
        <v>15532</v>
      </c>
      <c r="G9350" s="430">
        <v>94223</v>
      </c>
      <c r="H9350" s="431" t="s">
        <v>1142</v>
      </c>
      <c r="I9350" s="430" t="s">
        <v>146</v>
      </c>
      <c r="K9350" s="432">
        <v>111</v>
      </c>
    </row>
    <row r="9351" spans="6:11">
      <c r="F9351" s="429" t="s">
        <v>15532</v>
      </c>
      <c r="G9351" s="430">
        <v>100325</v>
      </c>
      <c r="H9351" s="431" t="s">
        <v>1144</v>
      </c>
      <c r="I9351" s="430" t="s">
        <v>146</v>
      </c>
      <c r="K9351" s="432">
        <v>121.02</v>
      </c>
    </row>
    <row r="9352" spans="6:11">
      <c r="F9352" s="429" t="s">
        <v>15532</v>
      </c>
      <c r="G9352" s="430">
        <v>94224</v>
      </c>
      <c r="H9352" s="431" t="s">
        <v>1120</v>
      </c>
      <c r="I9352" s="430" t="s">
        <v>146</v>
      </c>
      <c r="K9352" s="432">
        <v>25.67</v>
      </c>
    </row>
    <row r="9353" spans="6:11">
      <c r="F9353" s="429" t="s">
        <v>15532</v>
      </c>
      <c r="G9353" s="430">
        <v>102653</v>
      </c>
      <c r="H9353" s="431" t="s">
        <v>15415</v>
      </c>
      <c r="I9353" s="430" t="s">
        <v>121</v>
      </c>
      <c r="K9353" s="432">
        <v>0</v>
      </c>
    </row>
    <row r="9354" spans="6:11">
      <c r="F9354" s="429" t="s">
        <v>15532</v>
      </c>
      <c r="G9354" s="430">
        <v>100330</v>
      </c>
      <c r="H9354" s="431" t="s">
        <v>15416</v>
      </c>
      <c r="I9354" s="430" t="s">
        <v>121</v>
      </c>
      <c r="K9354" s="432">
        <v>16.09</v>
      </c>
    </row>
    <row r="9355" spans="6:11">
      <c r="F9355" s="429" t="s">
        <v>15532</v>
      </c>
      <c r="G9355" s="430">
        <v>100331</v>
      </c>
      <c r="H9355" s="431" t="s">
        <v>15417</v>
      </c>
      <c r="I9355" s="430" t="s">
        <v>121</v>
      </c>
      <c r="K9355" s="432">
        <v>21.79</v>
      </c>
    </row>
    <row r="9356" spans="6:11">
      <c r="F9356" s="429" t="s">
        <v>15532</v>
      </c>
      <c r="G9356" s="430">
        <v>100328</v>
      </c>
      <c r="H9356" s="431" t="s">
        <v>15418</v>
      </c>
      <c r="I9356" s="430" t="s">
        <v>121</v>
      </c>
      <c r="K9356" s="432">
        <v>11.87</v>
      </c>
    </row>
    <row r="9357" spans="6:11">
      <c r="F9357" s="429" t="s">
        <v>15532</v>
      </c>
      <c r="G9357" s="430">
        <v>100329</v>
      </c>
      <c r="H9357" s="431" t="s">
        <v>15419</v>
      </c>
      <c r="I9357" s="430" t="s">
        <v>121</v>
      </c>
      <c r="K9357" s="432">
        <v>15.21</v>
      </c>
    </row>
    <row r="9358" spans="6:11">
      <c r="F9358" s="429" t="s">
        <v>15532</v>
      </c>
      <c r="G9358" s="430">
        <v>94231</v>
      </c>
      <c r="H9358" s="431" t="s">
        <v>1153</v>
      </c>
      <c r="I9358" s="430" t="s">
        <v>146</v>
      </c>
      <c r="K9358" s="432">
        <v>50.78</v>
      </c>
    </row>
    <row r="9359" spans="6:11">
      <c r="F9359" s="429" t="s">
        <v>15532</v>
      </c>
      <c r="G9359" s="430">
        <v>100435</v>
      </c>
      <c r="H9359" s="431" t="s">
        <v>1148</v>
      </c>
      <c r="I9359" s="430" t="s">
        <v>146</v>
      </c>
      <c r="K9359" s="432">
        <v>84.72</v>
      </c>
    </row>
    <row r="9360" spans="6:11">
      <c r="F9360" s="429" t="s">
        <v>15532</v>
      </c>
      <c r="G9360" s="430">
        <v>100327</v>
      </c>
      <c r="H9360" s="431" t="s">
        <v>1145</v>
      </c>
      <c r="I9360" s="430" t="s">
        <v>146</v>
      </c>
      <c r="K9360" s="432">
        <v>57.04</v>
      </c>
    </row>
    <row r="9361" spans="6:11">
      <c r="F9361" s="429" t="s">
        <v>15532</v>
      </c>
      <c r="G9361" s="430">
        <v>94226</v>
      </c>
      <c r="H9361" s="431" t="s">
        <v>1121</v>
      </c>
      <c r="I9361" s="430" t="s">
        <v>121</v>
      </c>
      <c r="K9361" s="432">
        <v>20.51</v>
      </c>
    </row>
    <row r="9362" spans="6:11">
      <c r="F9362" s="429" t="s">
        <v>15532</v>
      </c>
      <c r="G9362" s="430">
        <v>94201</v>
      </c>
      <c r="H9362" s="431" t="s">
        <v>1118</v>
      </c>
      <c r="I9362" s="430" t="s">
        <v>121</v>
      </c>
      <c r="K9362" s="432">
        <v>39.28</v>
      </c>
    </row>
    <row r="9363" spans="6:11">
      <c r="F9363" s="429" t="s">
        <v>15532</v>
      </c>
      <c r="G9363" s="430">
        <v>94204</v>
      </c>
      <c r="H9363" s="431" t="s">
        <v>1119</v>
      </c>
      <c r="I9363" s="430" t="s">
        <v>121</v>
      </c>
      <c r="K9363" s="432">
        <v>44.94</v>
      </c>
    </row>
    <row r="9364" spans="6:11">
      <c r="F9364" s="429" t="s">
        <v>15532</v>
      </c>
      <c r="G9364" s="430">
        <v>94447</v>
      </c>
      <c r="H9364" s="431" t="s">
        <v>1129</v>
      </c>
      <c r="I9364" s="430" t="s">
        <v>121</v>
      </c>
      <c r="K9364" s="432">
        <v>39.28</v>
      </c>
    </row>
    <row r="9365" spans="6:11">
      <c r="F9365" s="429" t="s">
        <v>15532</v>
      </c>
      <c r="G9365" s="430">
        <v>94448</v>
      </c>
      <c r="H9365" s="431" t="s">
        <v>1130</v>
      </c>
      <c r="I9365" s="430" t="s">
        <v>121</v>
      </c>
      <c r="K9365" s="432">
        <v>44.94</v>
      </c>
    </row>
    <row r="9366" spans="6:11">
      <c r="F9366" s="429" t="s">
        <v>15532</v>
      </c>
      <c r="G9366" s="430">
        <v>94445</v>
      </c>
      <c r="H9366" s="431" t="s">
        <v>1127</v>
      </c>
      <c r="I9366" s="430" t="s">
        <v>121</v>
      </c>
      <c r="K9366" s="432">
        <v>39.28</v>
      </c>
    </row>
    <row r="9367" spans="6:11">
      <c r="F9367" s="429" t="s">
        <v>15532</v>
      </c>
      <c r="G9367" s="430">
        <v>94446</v>
      </c>
      <c r="H9367" s="431" t="s">
        <v>1128</v>
      </c>
      <c r="I9367" s="430" t="s">
        <v>121</v>
      </c>
      <c r="K9367" s="432">
        <v>44.94</v>
      </c>
    </row>
    <row r="9368" spans="6:11">
      <c r="F9368" s="429" t="s">
        <v>15532</v>
      </c>
      <c r="G9368" s="430">
        <v>94440</v>
      </c>
      <c r="H9368" s="431" t="s">
        <v>1123</v>
      </c>
      <c r="I9368" s="430" t="s">
        <v>121</v>
      </c>
      <c r="K9368" s="432">
        <v>27.21</v>
      </c>
    </row>
    <row r="9369" spans="6:11">
      <c r="F9369" s="429" t="s">
        <v>15532</v>
      </c>
      <c r="G9369" s="430">
        <v>94441</v>
      </c>
      <c r="H9369" s="431" t="s">
        <v>1124</v>
      </c>
      <c r="I9369" s="430" t="s">
        <v>121</v>
      </c>
      <c r="K9369" s="432">
        <v>30.54</v>
      </c>
    </row>
    <row r="9370" spans="6:11">
      <c r="F9370" s="429" t="s">
        <v>15532</v>
      </c>
      <c r="G9370" s="430">
        <v>94195</v>
      </c>
      <c r="H9370" s="431" t="s">
        <v>1116</v>
      </c>
      <c r="I9370" s="430" t="s">
        <v>121</v>
      </c>
      <c r="K9370" s="432">
        <v>27.21</v>
      </c>
    </row>
    <row r="9371" spans="6:11">
      <c r="F9371" s="429" t="s">
        <v>15532</v>
      </c>
      <c r="G9371" s="430">
        <v>94198</v>
      </c>
      <c r="H9371" s="431" t="s">
        <v>1117</v>
      </c>
      <c r="I9371" s="430" t="s">
        <v>121</v>
      </c>
      <c r="K9371" s="432">
        <v>30.54</v>
      </c>
    </row>
    <row r="9372" spans="6:11">
      <c r="F9372" s="429" t="s">
        <v>15532</v>
      </c>
      <c r="G9372" s="430">
        <v>94442</v>
      </c>
      <c r="H9372" s="431" t="s">
        <v>1125</v>
      </c>
      <c r="I9372" s="430" t="s">
        <v>121</v>
      </c>
      <c r="K9372" s="432">
        <v>27.21</v>
      </c>
    </row>
    <row r="9373" spans="6:11">
      <c r="F9373" s="429" t="s">
        <v>15532</v>
      </c>
      <c r="G9373" s="430">
        <v>94443</v>
      </c>
      <c r="H9373" s="431" t="s">
        <v>1126</v>
      </c>
      <c r="I9373" s="430" t="s">
        <v>121</v>
      </c>
      <c r="K9373" s="432">
        <v>30.54</v>
      </c>
    </row>
    <row r="9374" spans="6:11">
      <c r="F9374" s="429" t="s">
        <v>15532</v>
      </c>
      <c r="G9374" s="430">
        <v>94213</v>
      </c>
      <c r="H9374" s="431" t="s">
        <v>1134</v>
      </c>
      <c r="I9374" s="430" t="s">
        <v>121</v>
      </c>
      <c r="K9374" s="432">
        <v>69.22</v>
      </c>
    </row>
    <row r="9375" spans="6:11">
      <c r="F9375" s="429" t="s">
        <v>15532</v>
      </c>
      <c r="G9375" s="430">
        <v>94189</v>
      </c>
      <c r="H9375" s="431" t="s">
        <v>1114</v>
      </c>
      <c r="I9375" s="430" t="s">
        <v>121</v>
      </c>
      <c r="K9375" s="432">
        <v>50.28</v>
      </c>
    </row>
    <row r="9376" spans="6:11">
      <c r="F9376" s="429" t="s">
        <v>15532</v>
      </c>
      <c r="G9376" s="430">
        <v>94192</v>
      </c>
      <c r="H9376" s="431" t="s">
        <v>1115</v>
      </c>
      <c r="I9376" s="430" t="s">
        <v>121</v>
      </c>
      <c r="K9376" s="432">
        <v>52.79</v>
      </c>
    </row>
    <row r="9377" spans="6:11">
      <c r="F9377" s="429" t="s">
        <v>15532</v>
      </c>
      <c r="G9377" s="430">
        <v>94444</v>
      </c>
      <c r="H9377" s="431" t="s">
        <v>1157</v>
      </c>
      <c r="I9377" s="430" t="s">
        <v>121</v>
      </c>
      <c r="K9377" s="432">
        <v>625.16999999999996</v>
      </c>
    </row>
    <row r="9378" spans="6:11">
      <c r="F9378" s="429" t="s">
        <v>15532</v>
      </c>
      <c r="G9378" s="430">
        <v>94218</v>
      </c>
      <c r="H9378" s="431" t="s">
        <v>1133</v>
      </c>
      <c r="I9378" s="430" t="s">
        <v>121</v>
      </c>
      <c r="K9378" s="432">
        <v>168.95</v>
      </c>
    </row>
    <row r="9379" spans="6:11">
      <c r="F9379" s="429" t="s">
        <v>15532</v>
      </c>
      <c r="G9379" s="430">
        <v>94216</v>
      </c>
      <c r="H9379" s="431" t="s">
        <v>1135</v>
      </c>
      <c r="I9379" s="430" t="s">
        <v>121</v>
      </c>
      <c r="K9379" s="432">
        <v>192.41</v>
      </c>
    </row>
    <row r="9380" spans="6:11">
      <c r="F9380" s="429" t="s">
        <v>15532</v>
      </c>
      <c r="G9380" s="430">
        <v>94449</v>
      </c>
      <c r="H9380" s="431" t="s">
        <v>1154</v>
      </c>
      <c r="I9380" s="430" t="s">
        <v>121</v>
      </c>
      <c r="K9380" s="432">
        <v>59.03</v>
      </c>
    </row>
    <row r="9381" spans="6:11">
      <c r="F9381" s="429" t="s">
        <v>15532</v>
      </c>
      <c r="G9381" s="430">
        <v>94210</v>
      </c>
      <c r="H9381" s="431" t="s">
        <v>1132</v>
      </c>
      <c r="I9381" s="430" t="s">
        <v>121</v>
      </c>
      <c r="K9381" s="432">
        <v>66.98</v>
      </c>
    </row>
    <row r="9382" spans="6:11">
      <c r="F9382" s="429" t="s">
        <v>15532</v>
      </c>
      <c r="G9382" s="430">
        <v>94207</v>
      </c>
      <c r="H9382" s="431" t="s">
        <v>1131</v>
      </c>
      <c r="I9382" s="430" t="s">
        <v>121</v>
      </c>
      <c r="K9382" s="432">
        <v>63.13</v>
      </c>
    </row>
    <row r="9383" spans="6:11">
      <c r="F9383" s="429" t="s">
        <v>15532</v>
      </c>
      <c r="G9383" s="430">
        <v>102109</v>
      </c>
      <c r="H9383" s="431" t="s">
        <v>2104</v>
      </c>
      <c r="I9383" s="430" t="s">
        <v>160</v>
      </c>
      <c r="K9383" s="432">
        <v>63.99</v>
      </c>
    </row>
    <row r="9384" spans="6:11">
      <c r="F9384" s="429" t="s">
        <v>15532</v>
      </c>
      <c r="G9384" s="430">
        <v>102110</v>
      </c>
      <c r="H9384" s="431" t="s">
        <v>2105</v>
      </c>
      <c r="I9384" s="430" t="s">
        <v>160</v>
      </c>
      <c r="K9384" s="432">
        <v>210.85</v>
      </c>
    </row>
    <row r="9385" spans="6:11">
      <c r="F9385" s="429" t="s">
        <v>15532</v>
      </c>
      <c r="G9385" s="430">
        <v>103656</v>
      </c>
      <c r="H9385" s="431" t="s">
        <v>2108</v>
      </c>
      <c r="I9385" s="430" t="s">
        <v>160</v>
      </c>
      <c r="K9385" s="432">
        <v>123383.1</v>
      </c>
    </row>
    <row r="9386" spans="6:11">
      <c r="F9386" s="429" t="s">
        <v>15532</v>
      </c>
      <c r="G9386" s="430">
        <v>102105</v>
      </c>
      <c r="H9386" s="431" t="s">
        <v>2100</v>
      </c>
      <c r="I9386" s="430" t="s">
        <v>160</v>
      </c>
      <c r="K9386" s="432">
        <v>19461.53</v>
      </c>
    </row>
    <row r="9387" spans="6:11">
      <c r="F9387" s="429" t="s">
        <v>15532</v>
      </c>
      <c r="G9387" s="430">
        <v>102106</v>
      </c>
      <c r="H9387" s="431" t="s">
        <v>2101</v>
      </c>
      <c r="I9387" s="430" t="s">
        <v>160</v>
      </c>
      <c r="K9387" s="432">
        <v>24428.75</v>
      </c>
    </row>
    <row r="9388" spans="6:11">
      <c r="F9388" s="429" t="s">
        <v>15532</v>
      </c>
      <c r="G9388" s="430">
        <v>102107</v>
      </c>
      <c r="H9388" s="431" t="s">
        <v>2102</v>
      </c>
      <c r="I9388" s="430" t="s">
        <v>160</v>
      </c>
      <c r="K9388" s="432">
        <v>34111.56</v>
      </c>
    </row>
    <row r="9389" spans="6:11">
      <c r="F9389" s="429" t="s">
        <v>15532</v>
      </c>
      <c r="G9389" s="430">
        <v>102102</v>
      </c>
      <c r="H9389" s="431" t="s">
        <v>2097</v>
      </c>
      <c r="I9389" s="430" t="s">
        <v>160</v>
      </c>
      <c r="K9389" s="432">
        <v>11066.89</v>
      </c>
    </row>
    <row r="9390" spans="6:11">
      <c r="F9390" s="429" t="s">
        <v>15532</v>
      </c>
      <c r="G9390" s="430">
        <v>102108</v>
      </c>
      <c r="H9390" s="431" t="s">
        <v>2103</v>
      </c>
      <c r="I9390" s="430" t="s">
        <v>160</v>
      </c>
      <c r="K9390" s="432">
        <v>39732.910000000003</v>
      </c>
    </row>
    <row r="9391" spans="6:11">
      <c r="F9391" s="429" t="s">
        <v>15532</v>
      </c>
      <c r="G9391" s="430">
        <v>102103</v>
      </c>
      <c r="H9391" s="431" t="s">
        <v>2098</v>
      </c>
      <c r="I9391" s="430" t="s">
        <v>160</v>
      </c>
      <c r="K9391" s="432">
        <v>12322.15</v>
      </c>
    </row>
    <row r="9392" spans="6:11">
      <c r="F9392" s="429" t="s">
        <v>15532</v>
      </c>
      <c r="G9392" s="430">
        <v>103654</v>
      </c>
      <c r="H9392" s="431" t="s">
        <v>2106</v>
      </c>
      <c r="I9392" s="430" t="s">
        <v>160</v>
      </c>
      <c r="K9392" s="432">
        <v>64394.7</v>
      </c>
    </row>
    <row r="9393" spans="6:11">
      <c r="F9393" s="429" t="s">
        <v>15532</v>
      </c>
      <c r="G9393" s="430">
        <v>102104</v>
      </c>
      <c r="H9393" s="431" t="s">
        <v>2099</v>
      </c>
      <c r="I9393" s="430" t="s">
        <v>160</v>
      </c>
      <c r="K9393" s="432">
        <v>15823.47</v>
      </c>
    </row>
    <row r="9394" spans="6:11">
      <c r="F9394" s="429" t="s">
        <v>15532</v>
      </c>
      <c r="G9394" s="430">
        <v>103655</v>
      </c>
      <c r="H9394" s="431" t="s">
        <v>2107</v>
      </c>
      <c r="I9394" s="430" t="s">
        <v>160</v>
      </c>
      <c r="K9394" s="432">
        <v>88229.59</v>
      </c>
    </row>
    <row r="9395" spans="6:11">
      <c r="F9395" s="429" t="s">
        <v>15532</v>
      </c>
      <c r="G9395" s="430">
        <v>105473</v>
      </c>
      <c r="H9395" s="431" t="s">
        <v>15422</v>
      </c>
      <c r="I9395" s="430" t="s">
        <v>4497</v>
      </c>
      <c r="K9395" s="432">
        <v>0</v>
      </c>
    </row>
    <row r="9396" spans="6:11">
      <c r="F9396" s="429" t="s">
        <v>15532</v>
      </c>
      <c r="G9396" s="430">
        <v>105414</v>
      </c>
      <c r="H9396" s="431" t="s">
        <v>15423</v>
      </c>
      <c r="I9396" s="430" t="s">
        <v>4497</v>
      </c>
      <c r="K9396" s="432">
        <v>0</v>
      </c>
    </row>
    <row r="9397" spans="6:11">
      <c r="F9397" s="429" t="s">
        <v>15532</v>
      </c>
      <c r="G9397" s="430">
        <v>105424</v>
      </c>
      <c r="H9397" s="431" t="s">
        <v>15424</v>
      </c>
      <c r="I9397" s="430" t="s">
        <v>4497</v>
      </c>
      <c r="K9397" s="432">
        <v>0</v>
      </c>
    </row>
    <row r="9398" spans="6:11">
      <c r="F9398" s="429" t="s">
        <v>15532</v>
      </c>
      <c r="G9398" s="430">
        <v>105448</v>
      </c>
      <c r="H9398" s="431" t="s">
        <v>15425</v>
      </c>
      <c r="I9398" s="430" t="s">
        <v>4497</v>
      </c>
      <c r="K9398" s="432">
        <v>0</v>
      </c>
    </row>
    <row r="9399" spans="6:11">
      <c r="F9399" s="429" t="s">
        <v>15532</v>
      </c>
      <c r="G9399" s="430">
        <v>105409</v>
      </c>
      <c r="H9399" s="431" t="s">
        <v>15426</v>
      </c>
      <c r="I9399" s="430" t="s">
        <v>4497</v>
      </c>
      <c r="K9399" s="432">
        <v>0</v>
      </c>
    </row>
    <row r="9400" spans="6:11">
      <c r="F9400" s="429" t="s">
        <v>15532</v>
      </c>
      <c r="G9400" s="430">
        <v>105415</v>
      </c>
      <c r="H9400" s="431" t="s">
        <v>15427</v>
      </c>
      <c r="I9400" s="430" t="s">
        <v>4497</v>
      </c>
      <c r="K9400" s="432">
        <v>0</v>
      </c>
    </row>
    <row r="9401" spans="6:11">
      <c r="F9401" s="429" t="s">
        <v>15532</v>
      </c>
      <c r="G9401" s="430">
        <v>105487</v>
      </c>
      <c r="H9401" s="431" t="s">
        <v>15428</v>
      </c>
      <c r="I9401" s="430" t="s">
        <v>4497</v>
      </c>
      <c r="K9401" s="432">
        <v>0</v>
      </c>
    </row>
    <row r="9402" spans="6:11">
      <c r="F9402" s="429" t="s">
        <v>15532</v>
      </c>
      <c r="G9402" s="430">
        <v>105451</v>
      </c>
      <c r="H9402" s="431" t="s">
        <v>15429</v>
      </c>
      <c r="I9402" s="430" t="s">
        <v>4497</v>
      </c>
      <c r="K9402" s="432">
        <v>0</v>
      </c>
    </row>
    <row r="9403" spans="6:11">
      <c r="F9403" s="429" t="s">
        <v>15532</v>
      </c>
      <c r="G9403" s="430">
        <v>105454</v>
      </c>
      <c r="H9403" s="431" t="s">
        <v>15430</v>
      </c>
      <c r="I9403" s="430" t="s">
        <v>4497</v>
      </c>
      <c r="K9403" s="432">
        <v>0</v>
      </c>
    </row>
    <row r="9404" spans="6:11">
      <c r="F9404" s="429" t="s">
        <v>15532</v>
      </c>
      <c r="G9404" s="430">
        <v>105411</v>
      </c>
      <c r="H9404" s="431" t="s">
        <v>15431</v>
      </c>
      <c r="I9404" s="430" t="s">
        <v>4497</v>
      </c>
      <c r="K9404" s="432">
        <v>0</v>
      </c>
    </row>
    <row r="9405" spans="6:11">
      <c r="F9405" s="429" t="s">
        <v>15532</v>
      </c>
      <c r="G9405" s="430">
        <v>105419</v>
      </c>
      <c r="H9405" s="431" t="s">
        <v>15432</v>
      </c>
      <c r="I9405" s="430" t="s">
        <v>4497</v>
      </c>
      <c r="K9405" s="432">
        <v>0</v>
      </c>
    </row>
    <row r="9406" spans="6:11">
      <c r="F9406" s="429" t="s">
        <v>15532</v>
      </c>
      <c r="G9406" s="430">
        <v>105443</v>
      </c>
      <c r="H9406" s="431" t="s">
        <v>15433</v>
      </c>
      <c r="I9406" s="430" t="s">
        <v>4497</v>
      </c>
      <c r="K9406" s="432">
        <v>0</v>
      </c>
    </row>
    <row r="9407" spans="6:11">
      <c r="F9407" s="429" t="s">
        <v>15532</v>
      </c>
      <c r="G9407" s="430">
        <v>105455</v>
      </c>
      <c r="H9407" s="431" t="s">
        <v>15434</v>
      </c>
      <c r="I9407" s="430" t="s">
        <v>4497</v>
      </c>
      <c r="K9407" s="432">
        <v>0</v>
      </c>
    </row>
    <row r="9408" spans="6:11">
      <c r="F9408" s="429" t="s">
        <v>15532</v>
      </c>
      <c r="G9408" s="430">
        <v>105412</v>
      </c>
      <c r="H9408" s="431" t="s">
        <v>15435</v>
      </c>
      <c r="I9408" s="430" t="s">
        <v>4497</v>
      </c>
      <c r="K9408" s="432">
        <v>0</v>
      </c>
    </row>
    <row r="9409" spans="6:11">
      <c r="F9409" s="429" t="s">
        <v>15532</v>
      </c>
      <c r="G9409" s="430">
        <v>105420</v>
      </c>
      <c r="H9409" s="431" t="s">
        <v>15436</v>
      </c>
      <c r="I9409" s="430" t="s">
        <v>4497</v>
      </c>
      <c r="K9409" s="432">
        <v>0</v>
      </c>
    </row>
    <row r="9410" spans="6:11">
      <c r="F9410" s="429" t="s">
        <v>15532</v>
      </c>
      <c r="G9410" s="430">
        <v>105444</v>
      </c>
      <c r="H9410" s="431" t="s">
        <v>15437</v>
      </c>
      <c r="I9410" s="430" t="s">
        <v>4497</v>
      </c>
      <c r="K9410" s="432">
        <v>0</v>
      </c>
    </row>
    <row r="9411" spans="6:11">
      <c r="F9411" s="429" t="s">
        <v>15532</v>
      </c>
      <c r="G9411" s="430">
        <v>105456</v>
      </c>
      <c r="H9411" s="431" t="s">
        <v>15438</v>
      </c>
      <c r="I9411" s="430" t="s">
        <v>4497</v>
      </c>
      <c r="K9411" s="432">
        <v>0</v>
      </c>
    </row>
    <row r="9412" spans="6:11">
      <c r="F9412" s="429" t="s">
        <v>15532</v>
      </c>
      <c r="G9412" s="430">
        <v>105478</v>
      </c>
      <c r="H9412" s="431" t="s">
        <v>15439</v>
      </c>
      <c r="I9412" s="430" t="s">
        <v>4497</v>
      </c>
      <c r="K9412" s="432">
        <v>0</v>
      </c>
    </row>
    <row r="9413" spans="6:11">
      <c r="F9413" s="429" t="s">
        <v>15532</v>
      </c>
      <c r="G9413" s="430">
        <v>105421</v>
      </c>
      <c r="H9413" s="431" t="s">
        <v>15440</v>
      </c>
      <c r="I9413" s="430" t="s">
        <v>4497</v>
      </c>
      <c r="K9413" s="432">
        <v>0</v>
      </c>
    </row>
    <row r="9414" spans="6:11">
      <c r="F9414" s="429" t="s">
        <v>15532</v>
      </c>
      <c r="G9414" s="430">
        <v>105445</v>
      </c>
      <c r="H9414" s="431" t="s">
        <v>15441</v>
      </c>
      <c r="I9414" s="430" t="s">
        <v>4497</v>
      </c>
      <c r="K9414" s="432">
        <v>0</v>
      </c>
    </row>
    <row r="9415" spans="6:11">
      <c r="F9415" s="429" t="s">
        <v>15532</v>
      </c>
      <c r="G9415" s="430">
        <v>105453</v>
      </c>
      <c r="H9415" s="431" t="s">
        <v>15442</v>
      </c>
      <c r="I9415" s="430" t="s">
        <v>4497</v>
      </c>
      <c r="K9415" s="432">
        <v>0</v>
      </c>
    </row>
    <row r="9416" spans="6:11">
      <c r="F9416" s="429" t="s">
        <v>15532</v>
      </c>
      <c r="G9416" s="430">
        <v>105497</v>
      </c>
      <c r="H9416" s="431" t="s">
        <v>15443</v>
      </c>
      <c r="I9416" s="430" t="s">
        <v>4497</v>
      </c>
      <c r="K9416" s="432">
        <v>0</v>
      </c>
    </row>
    <row r="9417" spans="6:11">
      <c r="F9417" s="429" t="s">
        <v>15532</v>
      </c>
      <c r="G9417" s="430">
        <v>105418</v>
      </c>
      <c r="H9417" s="431" t="s">
        <v>15444</v>
      </c>
      <c r="I9417" s="430" t="s">
        <v>4497</v>
      </c>
      <c r="K9417" s="432">
        <v>0</v>
      </c>
    </row>
    <row r="9418" spans="6:11">
      <c r="F9418" s="429" t="s">
        <v>15532</v>
      </c>
      <c r="G9418" s="430">
        <v>105442</v>
      </c>
      <c r="H9418" s="431" t="s">
        <v>15445</v>
      </c>
      <c r="I9418" s="430" t="s">
        <v>4497</v>
      </c>
      <c r="K9418" s="432">
        <v>0</v>
      </c>
    </row>
    <row r="9419" spans="6:11">
      <c r="F9419" s="429" t="s">
        <v>15532</v>
      </c>
      <c r="G9419" s="430">
        <v>105410</v>
      </c>
      <c r="H9419" s="431" t="s">
        <v>15446</v>
      </c>
      <c r="I9419" s="430" t="s">
        <v>4497</v>
      </c>
      <c r="K9419" s="432">
        <v>0</v>
      </c>
    </row>
    <row r="9420" spans="6:11">
      <c r="F9420" s="429" t="s">
        <v>15532</v>
      </c>
      <c r="G9420" s="430">
        <v>105416</v>
      </c>
      <c r="H9420" s="431" t="s">
        <v>15447</v>
      </c>
      <c r="I9420" s="430" t="s">
        <v>4497</v>
      </c>
      <c r="K9420" s="432">
        <v>0</v>
      </c>
    </row>
    <row r="9421" spans="6:11">
      <c r="F9421" s="429" t="s">
        <v>15532</v>
      </c>
      <c r="G9421" s="430">
        <v>105488</v>
      </c>
      <c r="H9421" s="431" t="s">
        <v>15448</v>
      </c>
      <c r="I9421" s="430" t="s">
        <v>4497</v>
      </c>
      <c r="K9421" s="432">
        <v>0</v>
      </c>
    </row>
    <row r="9422" spans="6:11">
      <c r="F9422" s="429" t="s">
        <v>15532</v>
      </c>
      <c r="G9422" s="430">
        <v>105452</v>
      </c>
      <c r="H9422" s="431" t="s">
        <v>15449</v>
      </c>
      <c r="I9422" s="430" t="s">
        <v>4497</v>
      </c>
      <c r="K9422" s="432">
        <v>0</v>
      </c>
    </row>
    <row r="9423" spans="6:11">
      <c r="F9423" s="429" t="s">
        <v>15532</v>
      </c>
      <c r="G9423" s="430">
        <v>105475</v>
      </c>
      <c r="H9423" s="431" t="s">
        <v>15450</v>
      </c>
      <c r="I9423" s="430" t="s">
        <v>4497</v>
      </c>
      <c r="K9423" s="432">
        <v>0</v>
      </c>
    </row>
    <row r="9424" spans="6:11">
      <c r="F9424" s="429" t="s">
        <v>15532</v>
      </c>
      <c r="G9424" s="430">
        <v>105498</v>
      </c>
      <c r="H9424" s="431" t="s">
        <v>15451</v>
      </c>
      <c r="I9424" s="430" t="s">
        <v>4497</v>
      </c>
      <c r="K9424" s="432">
        <v>0</v>
      </c>
    </row>
    <row r="9425" spans="6:11">
      <c r="F9425" s="429" t="s">
        <v>15532</v>
      </c>
      <c r="G9425" s="430">
        <v>105486</v>
      </c>
      <c r="H9425" s="431" t="s">
        <v>15452</v>
      </c>
      <c r="I9425" s="430" t="s">
        <v>4497</v>
      </c>
      <c r="K9425" s="432">
        <v>0</v>
      </c>
    </row>
    <row r="9426" spans="6:11">
      <c r="F9426" s="429" t="s">
        <v>15532</v>
      </c>
      <c r="G9426" s="430">
        <v>105450</v>
      </c>
      <c r="H9426" s="431" t="s">
        <v>15453</v>
      </c>
      <c r="I9426" s="430" t="s">
        <v>4497</v>
      </c>
      <c r="K9426" s="432">
        <v>0</v>
      </c>
    </row>
    <row r="9427" spans="6:11">
      <c r="F9427" s="429" t="s">
        <v>15532</v>
      </c>
      <c r="G9427" s="430">
        <v>105438</v>
      </c>
      <c r="H9427" s="431" t="s">
        <v>15454</v>
      </c>
      <c r="I9427" s="430" t="s">
        <v>4497</v>
      </c>
      <c r="K9427" s="432">
        <v>0</v>
      </c>
    </row>
    <row r="9428" spans="6:11">
      <c r="F9428" s="429" t="s">
        <v>15532</v>
      </c>
      <c r="G9428" s="430">
        <v>105463</v>
      </c>
      <c r="H9428" s="431" t="s">
        <v>15455</v>
      </c>
      <c r="I9428" s="430" t="s">
        <v>4497</v>
      </c>
      <c r="K9428" s="432">
        <v>0</v>
      </c>
    </row>
    <row r="9429" spans="6:11">
      <c r="F9429" s="429" t="s">
        <v>15532</v>
      </c>
      <c r="G9429" s="430">
        <v>105485</v>
      </c>
      <c r="H9429" s="431" t="s">
        <v>15456</v>
      </c>
      <c r="I9429" s="430" t="s">
        <v>4497</v>
      </c>
      <c r="K9429" s="432">
        <v>0</v>
      </c>
    </row>
    <row r="9430" spans="6:11">
      <c r="F9430" s="429" t="s">
        <v>15549</v>
      </c>
      <c r="G9430" s="430">
        <v>105428</v>
      </c>
      <c r="H9430" s="431" t="s">
        <v>15457</v>
      </c>
      <c r="I9430" s="430" t="s">
        <v>4497</v>
      </c>
      <c r="K9430" s="432">
        <v>0</v>
      </c>
    </row>
    <row r="9431" spans="6:11">
      <c r="F9431" s="429" t="s">
        <v>15549</v>
      </c>
      <c r="G9431" s="430">
        <v>105426</v>
      </c>
      <c r="H9431" s="431" t="s">
        <v>15458</v>
      </c>
      <c r="I9431" s="430" t="s">
        <v>4497</v>
      </c>
      <c r="K9431" s="432">
        <v>0</v>
      </c>
    </row>
    <row r="9432" spans="6:11">
      <c r="F9432" s="429" t="s">
        <v>15549</v>
      </c>
      <c r="G9432" s="430">
        <v>105491</v>
      </c>
      <c r="H9432" s="431" t="s">
        <v>15459</v>
      </c>
      <c r="I9432" s="430" t="s">
        <v>4497</v>
      </c>
      <c r="K9432" s="432">
        <v>0</v>
      </c>
    </row>
    <row r="9433" spans="6:11">
      <c r="F9433" s="429" t="s">
        <v>15549</v>
      </c>
      <c r="G9433" s="430">
        <v>105495</v>
      </c>
      <c r="H9433" s="431" t="s">
        <v>15460</v>
      </c>
      <c r="I9433" s="430" t="s">
        <v>4497</v>
      </c>
      <c r="K9433" s="432">
        <v>0</v>
      </c>
    </row>
    <row r="9434" spans="6:11">
      <c r="F9434" s="429" t="s">
        <v>15549</v>
      </c>
      <c r="G9434" s="430">
        <v>105407</v>
      </c>
      <c r="H9434" s="431" t="s">
        <v>15461</v>
      </c>
      <c r="I9434" s="430" t="s">
        <v>4497</v>
      </c>
      <c r="K9434" s="432">
        <v>0</v>
      </c>
    </row>
    <row r="9435" spans="6:11">
      <c r="F9435" s="429" t="s">
        <v>15549</v>
      </c>
      <c r="G9435" s="430">
        <v>105427</v>
      </c>
      <c r="H9435" s="431" t="s">
        <v>15462</v>
      </c>
      <c r="I9435" s="430" t="s">
        <v>4497</v>
      </c>
      <c r="K9435" s="432">
        <v>0</v>
      </c>
    </row>
    <row r="9436" spans="6:11">
      <c r="F9436" s="429" t="s">
        <v>15549</v>
      </c>
      <c r="G9436" s="430">
        <v>105492</v>
      </c>
      <c r="H9436" s="431" t="s">
        <v>15463</v>
      </c>
      <c r="I9436" s="430" t="s">
        <v>4497</v>
      </c>
      <c r="K9436" s="432">
        <v>0</v>
      </c>
    </row>
    <row r="9437" spans="6:11">
      <c r="F9437" s="429" t="s">
        <v>15549</v>
      </c>
      <c r="G9437" s="430">
        <v>105496</v>
      </c>
      <c r="H9437" s="431" t="s">
        <v>15464</v>
      </c>
      <c r="I9437" s="430" t="s">
        <v>4497</v>
      </c>
      <c r="K9437" s="432">
        <v>0</v>
      </c>
    </row>
    <row r="9438" spans="6:11">
      <c r="F9438" s="429" t="s">
        <v>15549</v>
      </c>
      <c r="G9438" s="430">
        <v>105425</v>
      </c>
      <c r="H9438" s="431" t="s">
        <v>15465</v>
      </c>
      <c r="I9438" s="430" t="s">
        <v>4497</v>
      </c>
      <c r="K9438" s="432">
        <v>0</v>
      </c>
    </row>
    <row r="9439" spans="6:11">
      <c r="F9439" s="429" t="s">
        <v>15549</v>
      </c>
      <c r="G9439" s="430">
        <v>105477</v>
      </c>
      <c r="H9439" s="431" t="s">
        <v>15466</v>
      </c>
      <c r="I9439" s="430" t="s">
        <v>4497</v>
      </c>
      <c r="K9439" s="432">
        <v>0</v>
      </c>
    </row>
    <row r="9440" spans="6:11">
      <c r="F9440" s="429" t="s">
        <v>15549</v>
      </c>
      <c r="G9440" s="430">
        <v>105490</v>
      </c>
      <c r="H9440" s="431" t="s">
        <v>15467</v>
      </c>
      <c r="I9440" s="430" t="s">
        <v>4497</v>
      </c>
      <c r="K9440" s="432">
        <v>0</v>
      </c>
    </row>
    <row r="9441" spans="6:11">
      <c r="F9441" s="429" t="s">
        <v>15550</v>
      </c>
      <c r="G9441" s="430">
        <v>105494</v>
      </c>
      <c r="H9441" s="431" t="s">
        <v>15468</v>
      </c>
      <c r="I9441" s="430" t="s">
        <v>4497</v>
      </c>
      <c r="K9441" s="432">
        <v>0</v>
      </c>
    </row>
    <row r="9442" spans="6:11">
      <c r="F9442" s="429" t="s">
        <v>15550</v>
      </c>
      <c r="G9442" s="430">
        <v>105417</v>
      </c>
      <c r="H9442" s="431" t="s">
        <v>15469</v>
      </c>
      <c r="I9442" s="430" t="s">
        <v>4497</v>
      </c>
      <c r="K9442" s="432">
        <v>0</v>
      </c>
    </row>
    <row r="9443" spans="6:11">
      <c r="F9443" s="429" t="s">
        <v>15550</v>
      </c>
      <c r="G9443" s="430">
        <v>105461</v>
      </c>
      <c r="H9443" s="431" t="s">
        <v>15470</v>
      </c>
      <c r="I9443" s="430" t="s">
        <v>4497</v>
      </c>
      <c r="K9443" s="432">
        <v>0</v>
      </c>
    </row>
    <row r="9444" spans="6:11">
      <c r="F9444" s="429" t="s">
        <v>15550</v>
      </c>
      <c r="G9444" s="430">
        <v>105436</v>
      </c>
      <c r="H9444" s="431" t="s">
        <v>15471</v>
      </c>
      <c r="I9444" s="430" t="s">
        <v>4497</v>
      </c>
      <c r="K9444" s="432">
        <v>0</v>
      </c>
    </row>
    <row r="9445" spans="6:11">
      <c r="F9445" s="429" t="s">
        <v>15550</v>
      </c>
      <c r="G9445" s="430">
        <v>105483</v>
      </c>
      <c r="H9445" s="431" t="s">
        <v>15472</v>
      </c>
      <c r="I9445" s="430" t="s">
        <v>4497</v>
      </c>
      <c r="K9445" s="432">
        <v>0</v>
      </c>
    </row>
    <row r="9446" spans="6:11">
      <c r="F9446" s="429" t="s">
        <v>15550</v>
      </c>
      <c r="G9446" s="430">
        <v>105505</v>
      </c>
      <c r="H9446" s="431" t="s">
        <v>15473</v>
      </c>
      <c r="I9446" s="430" t="s">
        <v>4497</v>
      </c>
      <c r="K9446" s="432">
        <v>0</v>
      </c>
    </row>
    <row r="9447" spans="6:11">
      <c r="F9447" s="429" t="s">
        <v>15550</v>
      </c>
      <c r="G9447" s="430">
        <v>105435</v>
      </c>
      <c r="H9447" s="431" t="s">
        <v>15474</v>
      </c>
      <c r="I9447" s="430" t="s">
        <v>4497</v>
      </c>
      <c r="K9447" s="432">
        <v>0</v>
      </c>
    </row>
    <row r="9448" spans="6:11">
      <c r="F9448" s="429" t="s">
        <v>15550</v>
      </c>
      <c r="G9448" s="430">
        <v>105460</v>
      </c>
      <c r="H9448" s="431" t="s">
        <v>15475</v>
      </c>
      <c r="I9448" s="430" t="s">
        <v>4497</v>
      </c>
      <c r="K9448" s="432">
        <v>0</v>
      </c>
    </row>
    <row r="9449" spans="6:11">
      <c r="F9449" s="429" t="s">
        <v>15550</v>
      </c>
      <c r="G9449" s="430">
        <v>105470</v>
      </c>
      <c r="H9449" s="431" t="s">
        <v>15476</v>
      </c>
      <c r="I9449" s="430" t="s">
        <v>4497</v>
      </c>
      <c r="K9449" s="432">
        <v>0</v>
      </c>
    </row>
    <row r="9450" spans="6:11">
      <c r="F9450" s="429" t="s">
        <v>15550</v>
      </c>
      <c r="G9450" s="430">
        <v>105504</v>
      </c>
      <c r="H9450" s="431" t="s">
        <v>15477</v>
      </c>
      <c r="I9450" s="430" t="s">
        <v>4497</v>
      </c>
      <c r="K9450" s="432">
        <v>0</v>
      </c>
    </row>
    <row r="9451" spans="6:11">
      <c r="F9451" s="429" t="s">
        <v>15550</v>
      </c>
      <c r="G9451" s="430">
        <v>105476</v>
      </c>
      <c r="H9451" s="431" t="s">
        <v>15478</v>
      </c>
      <c r="I9451" s="430" t="s">
        <v>4497</v>
      </c>
      <c r="K9451" s="432">
        <v>0</v>
      </c>
    </row>
    <row r="9452" spans="6:11">
      <c r="F9452" s="429" t="s">
        <v>15550</v>
      </c>
      <c r="G9452" s="430">
        <v>105471</v>
      </c>
      <c r="H9452" s="431" t="s">
        <v>15479</v>
      </c>
      <c r="I9452" s="430" t="s">
        <v>4497</v>
      </c>
      <c r="K9452" s="432">
        <v>0</v>
      </c>
    </row>
    <row r="9453" spans="6:11">
      <c r="F9453" s="429" t="s">
        <v>15550</v>
      </c>
      <c r="G9453" s="430">
        <v>105493</v>
      </c>
      <c r="H9453" s="431" t="s">
        <v>15480</v>
      </c>
      <c r="I9453" s="430" t="s">
        <v>4497</v>
      </c>
      <c r="K9453" s="432">
        <v>0</v>
      </c>
    </row>
    <row r="9454" spans="6:11">
      <c r="F9454" s="429" t="s">
        <v>15550</v>
      </c>
      <c r="G9454" s="430">
        <v>105482</v>
      </c>
      <c r="H9454" s="431" t="s">
        <v>15481</v>
      </c>
      <c r="I9454" s="430" t="s">
        <v>4497</v>
      </c>
      <c r="K9454" s="432">
        <v>0</v>
      </c>
    </row>
    <row r="9455" spans="6:11">
      <c r="F9455" s="429" t="s">
        <v>15550</v>
      </c>
      <c r="G9455" s="430">
        <v>105430</v>
      </c>
      <c r="H9455" s="431" t="s">
        <v>15482</v>
      </c>
      <c r="I9455" s="430" t="s">
        <v>4497</v>
      </c>
      <c r="K9455" s="432">
        <v>0</v>
      </c>
    </row>
    <row r="9456" spans="6:11">
      <c r="F9456" s="429" t="s">
        <v>15550</v>
      </c>
      <c r="G9456" s="430">
        <v>105440</v>
      </c>
      <c r="H9456" s="431" t="s">
        <v>15483</v>
      </c>
      <c r="I9456" s="430" t="s">
        <v>4497</v>
      </c>
      <c r="K9456" s="432">
        <v>0</v>
      </c>
    </row>
    <row r="9457" spans="6:11">
      <c r="F9457" s="429" t="s">
        <v>15550</v>
      </c>
      <c r="G9457" s="430">
        <v>105465</v>
      </c>
      <c r="H9457" s="431" t="s">
        <v>15484</v>
      </c>
      <c r="I9457" s="430" t="s">
        <v>4497</v>
      </c>
      <c r="K9457" s="432">
        <v>0</v>
      </c>
    </row>
    <row r="9458" spans="6:11">
      <c r="F9458" s="429" t="s">
        <v>15550</v>
      </c>
      <c r="G9458" s="430">
        <v>105499</v>
      </c>
      <c r="H9458" s="431" t="s">
        <v>15485</v>
      </c>
      <c r="I9458" s="430" t="s">
        <v>4497</v>
      </c>
      <c r="K9458" s="432">
        <v>0</v>
      </c>
    </row>
    <row r="9459" spans="6:11">
      <c r="F9459" s="429" t="s">
        <v>15550</v>
      </c>
      <c r="G9459" s="430">
        <v>105431</v>
      </c>
      <c r="H9459" s="431" t="s">
        <v>15486</v>
      </c>
      <c r="I9459" s="430" t="s">
        <v>4497</v>
      </c>
      <c r="K9459" s="432">
        <v>0</v>
      </c>
    </row>
    <row r="9460" spans="6:11">
      <c r="F9460" s="429" t="s">
        <v>15550</v>
      </c>
      <c r="G9460" s="430">
        <v>105441</v>
      </c>
      <c r="H9460" s="431" t="s">
        <v>15487</v>
      </c>
      <c r="I9460" s="430" t="s">
        <v>4497</v>
      </c>
      <c r="K9460" s="432">
        <v>0</v>
      </c>
    </row>
    <row r="9461" spans="6:11">
      <c r="F9461" s="429" t="s">
        <v>15550</v>
      </c>
      <c r="G9461" s="430">
        <v>105466</v>
      </c>
      <c r="H9461" s="431" t="s">
        <v>15488</v>
      </c>
      <c r="I9461" s="430" t="s">
        <v>4497</v>
      </c>
      <c r="K9461" s="432">
        <v>0</v>
      </c>
    </row>
    <row r="9462" spans="6:11">
      <c r="F9462" s="429" t="s">
        <v>15550</v>
      </c>
      <c r="G9462" s="430">
        <v>105500</v>
      </c>
      <c r="H9462" s="431" t="s">
        <v>15489</v>
      </c>
      <c r="I9462" s="430" t="s">
        <v>4497</v>
      </c>
      <c r="K9462" s="432">
        <v>0</v>
      </c>
    </row>
    <row r="9463" spans="6:11">
      <c r="F9463" s="429" t="s">
        <v>15550</v>
      </c>
      <c r="G9463" s="430">
        <v>105429</v>
      </c>
      <c r="H9463" s="431" t="s">
        <v>15490</v>
      </c>
      <c r="I9463" s="430" t="s">
        <v>4497</v>
      </c>
      <c r="K9463" s="432">
        <v>0</v>
      </c>
    </row>
    <row r="9464" spans="6:11">
      <c r="F9464" s="429" t="s">
        <v>15550</v>
      </c>
      <c r="G9464" s="430">
        <v>105439</v>
      </c>
      <c r="H9464" s="431" t="s">
        <v>15491</v>
      </c>
      <c r="I9464" s="430" t="s">
        <v>4497</v>
      </c>
      <c r="K9464" s="432">
        <v>0</v>
      </c>
    </row>
    <row r="9465" spans="6:11">
      <c r="F9465" s="429" t="s">
        <v>15550</v>
      </c>
      <c r="G9465" s="430">
        <v>105464</v>
      </c>
      <c r="H9465" s="431" t="s">
        <v>15492</v>
      </c>
      <c r="I9465" s="430" t="s">
        <v>4497</v>
      </c>
      <c r="K9465" s="432">
        <v>0</v>
      </c>
    </row>
    <row r="9466" spans="6:11">
      <c r="F9466" s="429" t="s">
        <v>15550</v>
      </c>
      <c r="G9466" s="430">
        <v>105489</v>
      </c>
      <c r="H9466" s="431" t="s">
        <v>15493</v>
      </c>
      <c r="I9466" s="430" t="s">
        <v>4497</v>
      </c>
      <c r="K9466" s="432">
        <v>0</v>
      </c>
    </row>
    <row r="9467" spans="6:11">
      <c r="F9467" s="429" t="s">
        <v>15550</v>
      </c>
      <c r="G9467" s="430">
        <v>105437</v>
      </c>
      <c r="H9467" s="431" t="s">
        <v>15494</v>
      </c>
      <c r="I9467" s="430" t="s">
        <v>4497</v>
      </c>
      <c r="K9467" s="432">
        <v>0</v>
      </c>
    </row>
    <row r="9468" spans="6:11">
      <c r="F9468" s="429" t="s">
        <v>15550</v>
      </c>
      <c r="G9468" s="430">
        <v>105462</v>
      </c>
      <c r="H9468" s="431" t="s">
        <v>15495</v>
      </c>
      <c r="I9468" s="430" t="s">
        <v>4497</v>
      </c>
      <c r="K9468" s="432">
        <v>0</v>
      </c>
    </row>
    <row r="9469" spans="6:11">
      <c r="F9469" s="429" t="s">
        <v>15550</v>
      </c>
      <c r="G9469" s="430">
        <v>105484</v>
      </c>
      <c r="H9469" s="431" t="s">
        <v>15496</v>
      </c>
      <c r="I9469" s="430" t="s">
        <v>4497</v>
      </c>
      <c r="K9469" s="432">
        <v>0</v>
      </c>
    </row>
    <row r="9470" spans="6:11">
      <c r="F9470" s="429" t="s">
        <v>15550</v>
      </c>
      <c r="G9470" s="430">
        <v>105506</v>
      </c>
      <c r="H9470" s="431" t="s">
        <v>15497</v>
      </c>
      <c r="I9470" s="430" t="s">
        <v>4497</v>
      </c>
      <c r="K9470" s="432">
        <v>0</v>
      </c>
    </row>
    <row r="9471" spans="6:11">
      <c r="F9471" s="429" t="s">
        <v>15550</v>
      </c>
      <c r="G9471" s="430">
        <v>105432</v>
      </c>
      <c r="H9471" s="431" t="s">
        <v>15498</v>
      </c>
      <c r="I9471" s="430" t="s">
        <v>4497</v>
      </c>
      <c r="K9471" s="432">
        <v>0</v>
      </c>
    </row>
    <row r="9472" spans="6:11">
      <c r="F9472" s="429" t="s">
        <v>15550</v>
      </c>
      <c r="G9472" s="430">
        <v>105457</v>
      </c>
      <c r="H9472" s="431" t="s">
        <v>15499</v>
      </c>
      <c r="I9472" s="430" t="s">
        <v>4497</v>
      </c>
      <c r="K9472" s="432">
        <v>0</v>
      </c>
    </row>
    <row r="9473" spans="6:11">
      <c r="F9473" s="429" t="s">
        <v>15550</v>
      </c>
      <c r="G9473" s="430">
        <v>105467</v>
      </c>
      <c r="H9473" s="431" t="s">
        <v>15500</v>
      </c>
      <c r="I9473" s="430" t="s">
        <v>4497</v>
      </c>
      <c r="K9473" s="432">
        <v>0</v>
      </c>
    </row>
    <row r="9474" spans="6:11">
      <c r="F9474" s="429" t="s">
        <v>15550</v>
      </c>
      <c r="G9474" s="430">
        <v>105501</v>
      </c>
      <c r="H9474" s="431" t="s">
        <v>15501</v>
      </c>
      <c r="I9474" s="430" t="s">
        <v>4497</v>
      </c>
      <c r="K9474" s="432">
        <v>0</v>
      </c>
    </row>
    <row r="9475" spans="6:11">
      <c r="F9475" s="429" t="s">
        <v>15550</v>
      </c>
      <c r="G9475" s="430">
        <v>105433</v>
      </c>
      <c r="H9475" s="431" t="s">
        <v>15502</v>
      </c>
      <c r="I9475" s="430" t="s">
        <v>4497</v>
      </c>
      <c r="K9475" s="432">
        <v>0</v>
      </c>
    </row>
    <row r="9476" spans="6:11">
      <c r="F9476" s="429" t="s">
        <v>15550</v>
      </c>
      <c r="G9476" s="430">
        <v>105458</v>
      </c>
      <c r="H9476" s="431" t="s">
        <v>15503</v>
      </c>
      <c r="I9476" s="430" t="s">
        <v>4497</v>
      </c>
      <c r="K9476" s="432">
        <v>0</v>
      </c>
    </row>
    <row r="9477" spans="6:11">
      <c r="F9477" s="429" t="s">
        <v>15550</v>
      </c>
      <c r="G9477" s="430">
        <v>105468</v>
      </c>
      <c r="H9477" s="431" t="s">
        <v>15504</v>
      </c>
      <c r="I9477" s="430" t="s">
        <v>4497</v>
      </c>
      <c r="K9477" s="432">
        <v>0</v>
      </c>
    </row>
    <row r="9478" spans="6:11">
      <c r="F9478" s="429" t="s">
        <v>15550</v>
      </c>
      <c r="G9478" s="430">
        <v>105502</v>
      </c>
      <c r="H9478" s="431" t="s">
        <v>15505</v>
      </c>
      <c r="I9478" s="430" t="s">
        <v>4497</v>
      </c>
      <c r="K9478" s="432">
        <v>0</v>
      </c>
    </row>
    <row r="9479" spans="6:11">
      <c r="F9479" s="429" t="s">
        <v>15550</v>
      </c>
      <c r="G9479" s="430">
        <v>105434</v>
      </c>
      <c r="H9479" s="431" t="s">
        <v>15506</v>
      </c>
      <c r="I9479" s="430" t="s">
        <v>4497</v>
      </c>
      <c r="K9479" s="432">
        <v>0</v>
      </c>
    </row>
    <row r="9480" spans="6:11">
      <c r="F9480" s="429" t="s">
        <v>15550</v>
      </c>
      <c r="G9480" s="430">
        <v>105459</v>
      </c>
      <c r="H9480" s="431" t="s">
        <v>15507</v>
      </c>
      <c r="I9480" s="430" t="s">
        <v>4497</v>
      </c>
      <c r="K9480" s="432">
        <v>0</v>
      </c>
    </row>
    <row r="9481" spans="6:11">
      <c r="F9481" s="429" t="s">
        <v>15550</v>
      </c>
      <c r="G9481" s="430">
        <v>105469</v>
      </c>
      <c r="H9481" s="431" t="s">
        <v>15508</v>
      </c>
      <c r="I9481" s="430" t="s">
        <v>4497</v>
      </c>
      <c r="K9481" s="432">
        <v>0</v>
      </c>
    </row>
    <row r="9482" spans="6:11">
      <c r="F9482" s="429" t="s">
        <v>15550</v>
      </c>
      <c r="G9482" s="430">
        <v>105503</v>
      </c>
      <c r="H9482" s="431" t="s">
        <v>15509</v>
      </c>
      <c r="I9482" s="430" t="s">
        <v>4497</v>
      </c>
      <c r="K9482" s="432">
        <v>0</v>
      </c>
    </row>
    <row r="9483" spans="6:11">
      <c r="F9483" s="429" t="s">
        <v>15550</v>
      </c>
      <c r="G9483" s="430">
        <v>105472</v>
      </c>
      <c r="H9483" s="431" t="s">
        <v>15510</v>
      </c>
      <c r="I9483" s="430" t="s">
        <v>4497</v>
      </c>
      <c r="K9483" s="432">
        <v>0</v>
      </c>
    </row>
    <row r="9484" spans="6:11">
      <c r="F9484" s="429" t="s">
        <v>15550</v>
      </c>
      <c r="G9484" s="430">
        <v>105413</v>
      </c>
      <c r="H9484" s="431" t="s">
        <v>15511</v>
      </c>
      <c r="I9484" s="430" t="s">
        <v>4497</v>
      </c>
      <c r="K9484" s="432">
        <v>0</v>
      </c>
    </row>
    <row r="9485" spans="6:11">
      <c r="F9485" s="429" t="s">
        <v>15550</v>
      </c>
      <c r="G9485" s="430">
        <v>105423</v>
      </c>
      <c r="H9485" s="431" t="s">
        <v>15512</v>
      </c>
      <c r="I9485" s="430" t="s">
        <v>4497</v>
      </c>
      <c r="K9485" s="432">
        <v>0</v>
      </c>
    </row>
    <row r="9486" spans="6:11">
      <c r="F9486" s="429" t="s">
        <v>15550</v>
      </c>
      <c r="G9486" s="430">
        <v>105447</v>
      </c>
      <c r="H9486" s="431" t="s">
        <v>15513</v>
      </c>
      <c r="I9486" s="430" t="s">
        <v>4497</v>
      </c>
      <c r="K9486" s="432">
        <v>0</v>
      </c>
    </row>
    <row r="9487" spans="6:11">
      <c r="F9487" s="429" t="s">
        <v>15550</v>
      </c>
      <c r="G9487" s="430">
        <v>105408</v>
      </c>
      <c r="H9487" s="431" t="s">
        <v>15514</v>
      </c>
      <c r="I9487" s="430" t="s">
        <v>4497</v>
      </c>
      <c r="K9487" s="432">
        <v>0</v>
      </c>
    </row>
    <row r="9488" spans="6:11">
      <c r="F9488" s="429" t="s">
        <v>15550</v>
      </c>
      <c r="G9488" s="430">
        <v>105479</v>
      </c>
      <c r="H9488" s="431" t="s">
        <v>15515</v>
      </c>
      <c r="I9488" s="430" t="s">
        <v>4497</v>
      </c>
      <c r="K9488" s="432">
        <v>0</v>
      </c>
    </row>
    <row r="9489" spans="6:11">
      <c r="F9489" s="429" t="s">
        <v>15550</v>
      </c>
      <c r="G9489" s="430">
        <v>105422</v>
      </c>
      <c r="H9489" s="431" t="s">
        <v>15516</v>
      </c>
      <c r="I9489" s="430" t="s">
        <v>4497</v>
      </c>
      <c r="K9489" s="432">
        <v>0</v>
      </c>
    </row>
    <row r="9490" spans="6:11">
      <c r="F9490" s="429" t="s">
        <v>15550</v>
      </c>
      <c r="G9490" s="430">
        <v>105446</v>
      </c>
      <c r="H9490" s="431" t="s">
        <v>15517</v>
      </c>
      <c r="I9490" s="430" t="s">
        <v>4497</v>
      </c>
      <c r="K9490" s="432">
        <v>0</v>
      </c>
    </row>
    <row r="9491" spans="6:11">
      <c r="F9491" s="429" t="s">
        <v>15550</v>
      </c>
      <c r="G9491" s="430">
        <v>105474</v>
      </c>
      <c r="H9491" s="431" t="s">
        <v>15518</v>
      </c>
      <c r="I9491" s="430" t="s">
        <v>4497</v>
      </c>
      <c r="K9491" s="432">
        <v>0</v>
      </c>
    </row>
    <row r="9492" spans="6:11">
      <c r="F9492" s="429" t="s">
        <v>15550</v>
      </c>
      <c r="G9492" s="430">
        <v>105480</v>
      </c>
      <c r="H9492" s="431" t="s">
        <v>15519</v>
      </c>
      <c r="I9492" s="430" t="s">
        <v>4497</v>
      </c>
      <c r="K9492" s="432">
        <v>0</v>
      </c>
    </row>
    <row r="9493" spans="6:11">
      <c r="F9493" s="429" t="s">
        <v>15550</v>
      </c>
      <c r="G9493" s="430">
        <v>105481</v>
      </c>
      <c r="H9493" s="431" t="s">
        <v>15520</v>
      </c>
      <c r="I9493" s="430" t="s">
        <v>4497</v>
      </c>
      <c r="K9493" s="432">
        <v>0</v>
      </c>
    </row>
    <row r="9494" spans="6:11">
      <c r="F9494" s="429" t="s">
        <v>15550</v>
      </c>
      <c r="G9494" s="430">
        <v>105449</v>
      </c>
      <c r="H9494" s="431" t="s">
        <v>15521</v>
      </c>
      <c r="I9494" s="430" t="s">
        <v>4497</v>
      </c>
      <c r="K9494" s="432">
        <v>0</v>
      </c>
    </row>
    <row r="9495" spans="6:11">
      <c r="F9495" s="429" t="s">
        <v>15550</v>
      </c>
      <c r="G9495" s="430">
        <v>105511</v>
      </c>
      <c r="H9495" s="431" t="s">
        <v>15523</v>
      </c>
      <c r="I9495" s="430" t="s">
        <v>3615</v>
      </c>
      <c r="K9495" s="432">
        <v>0</v>
      </c>
    </row>
    <row r="9496" spans="6:11">
      <c r="F9496" s="429" t="s">
        <v>15550</v>
      </c>
      <c r="G9496" s="430">
        <v>105507</v>
      </c>
      <c r="H9496" s="431" t="s">
        <v>15524</v>
      </c>
      <c r="I9496" s="430" t="s">
        <v>3615</v>
      </c>
      <c r="K9496" s="432">
        <v>0</v>
      </c>
    </row>
    <row r="9497" spans="6:11">
      <c r="F9497" s="429" t="s">
        <v>15550</v>
      </c>
      <c r="G9497" s="430">
        <v>105512</v>
      </c>
      <c r="H9497" s="431" t="s">
        <v>15525</v>
      </c>
      <c r="I9497" s="430" t="s">
        <v>3615</v>
      </c>
      <c r="K9497" s="432">
        <v>0</v>
      </c>
    </row>
    <row r="9498" spans="6:11">
      <c r="F9498" s="429" t="s">
        <v>15550</v>
      </c>
      <c r="G9498" s="430">
        <v>105508</v>
      </c>
      <c r="H9498" s="431" t="s">
        <v>15526</v>
      </c>
      <c r="I9498" s="430" t="s">
        <v>3615</v>
      </c>
      <c r="K9498" s="432">
        <v>0</v>
      </c>
    </row>
    <row r="9499" spans="6:11">
      <c r="F9499" s="429" t="s">
        <v>15550</v>
      </c>
      <c r="G9499" s="430">
        <v>105513</v>
      </c>
      <c r="H9499" s="431" t="s">
        <v>15527</v>
      </c>
      <c r="I9499" s="430" t="s">
        <v>3615</v>
      </c>
      <c r="K9499" s="432">
        <v>0</v>
      </c>
    </row>
    <row r="9500" spans="6:11">
      <c r="F9500" s="429" t="s">
        <v>15550</v>
      </c>
      <c r="G9500" s="430">
        <v>105509</v>
      </c>
      <c r="H9500" s="431" t="s">
        <v>15528</v>
      </c>
      <c r="I9500" s="430" t="s">
        <v>3615</v>
      </c>
      <c r="K9500" s="432">
        <v>0</v>
      </c>
    </row>
    <row r="9501" spans="6:11">
      <c r="F9501" s="429" t="s">
        <v>15550</v>
      </c>
      <c r="G9501" s="430">
        <v>105514</v>
      </c>
      <c r="H9501" s="431" t="s">
        <v>15529</v>
      </c>
      <c r="I9501" s="430" t="s">
        <v>3615</v>
      </c>
      <c r="K9501" s="432">
        <v>0</v>
      </c>
    </row>
    <row r="9502" spans="6:11">
      <c r="F9502" s="429" t="s">
        <v>15550</v>
      </c>
      <c r="G9502" s="430">
        <v>105510</v>
      </c>
      <c r="H9502" s="431" t="s">
        <v>15530</v>
      </c>
      <c r="I9502" s="430" t="s">
        <v>3615</v>
      </c>
      <c r="K9502" s="432">
        <v>0</v>
      </c>
    </row>
    <row r="9503" spans="6:11">
      <c r="F9503" s="429" t="s">
        <v>15550</v>
      </c>
      <c r="G9503" s="430">
        <v>100207</v>
      </c>
      <c r="H9503" s="431" t="s">
        <v>4346</v>
      </c>
      <c r="I9503" s="430" t="s">
        <v>4344</v>
      </c>
      <c r="K9503" s="432">
        <v>488.96</v>
      </c>
    </row>
    <row r="9504" spans="6:11">
      <c r="F9504" s="429" t="s">
        <v>15550</v>
      </c>
      <c r="G9504" s="430">
        <v>100211</v>
      </c>
      <c r="H9504" s="431" t="s">
        <v>4351</v>
      </c>
      <c r="I9504" s="430" t="s">
        <v>4348</v>
      </c>
      <c r="K9504" s="432">
        <v>6.3</v>
      </c>
    </row>
    <row r="9505" spans="6:11">
      <c r="F9505" s="429" t="s">
        <v>15599</v>
      </c>
      <c r="G9505" s="430">
        <v>100210</v>
      </c>
      <c r="H9505" s="431" t="s">
        <v>4350</v>
      </c>
      <c r="I9505" s="430" t="s">
        <v>4348</v>
      </c>
      <c r="K9505" s="432">
        <v>16.32</v>
      </c>
    </row>
    <row r="9506" spans="6:11">
      <c r="F9506" s="429" t="s">
        <v>15599</v>
      </c>
      <c r="G9506" s="430">
        <v>100221</v>
      </c>
      <c r="H9506" s="431" t="s">
        <v>4362</v>
      </c>
      <c r="I9506" s="430" t="s">
        <v>4361</v>
      </c>
      <c r="K9506" s="432">
        <v>28.85</v>
      </c>
    </row>
    <row r="9507" spans="6:11">
      <c r="F9507" s="429" t="s">
        <v>15599</v>
      </c>
      <c r="G9507" s="430">
        <v>100203</v>
      </c>
      <c r="H9507" s="431" t="s">
        <v>4341</v>
      </c>
      <c r="I9507" s="430" t="s">
        <v>4333</v>
      </c>
      <c r="K9507" s="432">
        <v>1.01</v>
      </c>
    </row>
    <row r="9508" spans="6:11">
      <c r="F9508" s="429" t="s">
        <v>15599</v>
      </c>
      <c r="G9508" s="430">
        <v>100202</v>
      </c>
      <c r="H9508" s="431" t="s">
        <v>4340</v>
      </c>
      <c r="I9508" s="430" t="s">
        <v>4333</v>
      </c>
      <c r="K9508" s="432">
        <v>0.85</v>
      </c>
    </row>
    <row r="9509" spans="6:11">
      <c r="F9509" s="429" t="s">
        <v>15599</v>
      </c>
      <c r="G9509" s="430">
        <v>100201</v>
      </c>
      <c r="H9509" s="431" t="s">
        <v>4339</v>
      </c>
      <c r="I9509" s="430" t="s">
        <v>4333</v>
      </c>
      <c r="K9509" s="432">
        <v>0.73</v>
      </c>
    </row>
    <row r="9510" spans="6:11">
      <c r="F9510" s="429" t="s">
        <v>15599</v>
      </c>
      <c r="G9510" s="430">
        <v>100216</v>
      </c>
      <c r="H9510" s="431" t="s">
        <v>4356</v>
      </c>
      <c r="I9510" s="430" t="s">
        <v>4348</v>
      </c>
      <c r="K9510" s="432">
        <v>0.88</v>
      </c>
    </row>
    <row r="9511" spans="6:11">
      <c r="F9511" s="429" t="s">
        <v>15599</v>
      </c>
      <c r="G9511" s="430">
        <v>100215</v>
      </c>
      <c r="H9511" s="431" t="s">
        <v>4355</v>
      </c>
      <c r="I9511" s="430" t="s">
        <v>4348</v>
      </c>
      <c r="K9511" s="432">
        <v>3.28</v>
      </c>
    </row>
    <row r="9512" spans="6:11">
      <c r="F9512" s="429" t="s">
        <v>15599</v>
      </c>
      <c r="G9512" s="430">
        <v>100214</v>
      </c>
      <c r="H9512" s="431" t="s">
        <v>4354</v>
      </c>
      <c r="I9512" s="430" t="s">
        <v>4348</v>
      </c>
      <c r="K9512" s="432">
        <v>3.83</v>
      </c>
    </row>
    <row r="9513" spans="6:11">
      <c r="F9513" s="429" t="s">
        <v>15599</v>
      </c>
      <c r="G9513" s="430">
        <v>100223</v>
      </c>
      <c r="H9513" s="431" t="s">
        <v>4364</v>
      </c>
      <c r="I9513" s="430" t="s">
        <v>4361</v>
      </c>
      <c r="K9513" s="432">
        <v>5.1100000000000003</v>
      </c>
    </row>
    <row r="9514" spans="6:11">
      <c r="F9514" s="429" t="s">
        <v>15599</v>
      </c>
      <c r="G9514" s="430">
        <v>100280</v>
      </c>
      <c r="H9514" s="431" t="s">
        <v>4424</v>
      </c>
      <c r="I9514" s="430" t="s">
        <v>4348</v>
      </c>
      <c r="K9514" s="432">
        <v>16.78</v>
      </c>
    </row>
    <row r="9515" spans="6:11">
      <c r="F9515" s="429" t="s">
        <v>15599</v>
      </c>
      <c r="G9515" s="430">
        <v>100270</v>
      </c>
      <c r="H9515" s="431" t="s">
        <v>4414</v>
      </c>
      <c r="I9515" s="430" t="s">
        <v>4348</v>
      </c>
      <c r="K9515" s="432">
        <v>57.24</v>
      </c>
    </row>
    <row r="9516" spans="6:11">
      <c r="F9516" s="429" t="s">
        <v>15599</v>
      </c>
      <c r="G9516" s="430">
        <v>100286</v>
      </c>
      <c r="H9516" s="431" t="s">
        <v>4430</v>
      </c>
      <c r="I9516" s="430" t="s">
        <v>4380</v>
      </c>
      <c r="K9516" s="432">
        <v>12.52</v>
      </c>
    </row>
    <row r="9517" spans="6:11">
      <c r="F9517" s="429" t="s">
        <v>15599</v>
      </c>
      <c r="G9517" s="430">
        <v>100213</v>
      </c>
      <c r="H9517" s="431" t="s">
        <v>4353</v>
      </c>
      <c r="I9517" s="430" t="s">
        <v>4348</v>
      </c>
      <c r="K9517" s="432">
        <v>2.5</v>
      </c>
    </row>
    <row r="9518" spans="6:11">
      <c r="F9518" s="429" t="s">
        <v>15599</v>
      </c>
      <c r="G9518" s="430">
        <v>100212</v>
      </c>
      <c r="H9518" s="431" t="s">
        <v>4352</v>
      </c>
      <c r="I9518" s="430" t="s">
        <v>4348</v>
      </c>
      <c r="K9518" s="432">
        <v>6.95</v>
      </c>
    </row>
    <row r="9519" spans="6:11">
      <c r="F9519" s="429" t="s">
        <v>15599</v>
      </c>
      <c r="G9519" s="430">
        <v>100222</v>
      </c>
      <c r="H9519" s="431" t="s">
        <v>4363</v>
      </c>
      <c r="I9519" s="430" t="s">
        <v>4361</v>
      </c>
      <c r="K9519" s="432">
        <v>10.93</v>
      </c>
    </row>
    <row r="9520" spans="6:11">
      <c r="F9520" s="429" t="s">
        <v>15599</v>
      </c>
      <c r="G9520" s="430">
        <v>100226</v>
      </c>
      <c r="H9520" s="431" t="s">
        <v>4368</v>
      </c>
      <c r="I9520" s="430" t="s">
        <v>4367</v>
      </c>
      <c r="K9520" s="432">
        <v>0.62</v>
      </c>
    </row>
    <row r="9521" spans="6:11">
      <c r="F9521" s="429" t="s">
        <v>15599</v>
      </c>
      <c r="G9521" s="430">
        <v>100200</v>
      </c>
      <c r="H9521" s="431" t="s">
        <v>4338</v>
      </c>
      <c r="I9521" s="430" t="s">
        <v>4333</v>
      </c>
      <c r="K9521" s="432">
        <v>0.36</v>
      </c>
    </row>
    <row r="9522" spans="6:11">
      <c r="F9522" s="429" t="s">
        <v>15599</v>
      </c>
      <c r="G9522" s="430">
        <v>100199</v>
      </c>
      <c r="H9522" s="431" t="s">
        <v>4337</v>
      </c>
      <c r="I9522" s="430" t="s">
        <v>4333</v>
      </c>
      <c r="K9522" s="432">
        <v>0.3</v>
      </c>
    </row>
    <row r="9523" spans="6:11">
      <c r="F9523" s="429" t="s">
        <v>15616</v>
      </c>
      <c r="G9523" s="430">
        <v>100198</v>
      </c>
      <c r="H9523" s="431" t="s">
        <v>4336</v>
      </c>
      <c r="I9523" s="430" t="s">
        <v>4333</v>
      </c>
      <c r="K9523" s="432">
        <v>0.25</v>
      </c>
    </row>
    <row r="9524" spans="6:11">
      <c r="F9524" s="429" t="s">
        <v>15616</v>
      </c>
      <c r="G9524" s="430">
        <v>100283</v>
      </c>
      <c r="H9524" s="431" t="s">
        <v>4427</v>
      </c>
      <c r="I9524" s="430" t="s">
        <v>4361</v>
      </c>
      <c r="K9524" s="432">
        <v>23.11</v>
      </c>
    </row>
    <row r="9525" spans="6:11">
      <c r="F9525" s="429" t="s">
        <v>15616</v>
      </c>
      <c r="G9525" s="430">
        <v>100227</v>
      </c>
      <c r="H9525" s="431" t="s">
        <v>4369</v>
      </c>
      <c r="I9525" s="430" t="s">
        <v>4367</v>
      </c>
      <c r="K9525" s="432">
        <v>0.92</v>
      </c>
    </row>
    <row r="9526" spans="6:11">
      <c r="F9526" s="429" t="s">
        <v>15616</v>
      </c>
      <c r="G9526" s="430">
        <v>100205</v>
      </c>
      <c r="H9526" s="431" t="s">
        <v>4343</v>
      </c>
      <c r="I9526" s="430" t="s">
        <v>4344</v>
      </c>
      <c r="K9526" s="432">
        <v>1339.49</v>
      </c>
    </row>
    <row r="9527" spans="6:11">
      <c r="F9527" s="429" t="s">
        <v>15616</v>
      </c>
      <c r="G9527" s="430">
        <v>100206</v>
      </c>
      <c r="H9527" s="431" t="s">
        <v>4345</v>
      </c>
      <c r="I9527" s="430" t="s">
        <v>4344</v>
      </c>
      <c r="K9527" s="432">
        <v>968.22</v>
      </c>
    </row>
    <row r="9528" spans="6:11">
      <c r="F9528" s="429" t="s">
        <v>15616</v>
      </c>
      <c r="G9528" s="430">
        <v>100281</v>
      </c>
      <c r="H9528" s="431" t="s">
        <v>4425</v>
      </c>
      <c r="I9528" s="430" t="s">
        <v>4348</v>
      </c>
      <c r="K9528" s="432">
        <v>3.96</v>
      </c>
    </row>
    <row r="9529" spans="6:11">
      <c r="F9529" s="429" t="s">
        <v>15616</v>
      </c>
      <c r="G9529" s="430">
        <v>100219</v>
      </c>
      <c r="H9529" s="431" t="s">
        <v>4359</v>
      </c>
      <c r="I9529" s="430" t="s">
        <v>4348</v>
      </c>
      <c r="K9529" s="432">
        <v>0.49</v>
      </c>
    </row>
    <row r="9530" spans="6:11">
      <c r="F9530" s="429" t="s">
        <v>15616</v>
      </c>
      <c r="G9530" s="430">
        <v>100218</v>
      </c>
      <c r="H9530" s="431" t="s">
        <v>4358</v>
      </c>
      <c r="I9530" s="430" t="s">
        <v>4348</v>
      </c>
      <c r="K9530" s="432">
        <v>2.21</v>
      </c>
    </row>
    <row r="9531" spans="6:11">
      <c r="F9531" s="429" t="s">
        <v>15616</v>
      </c>
      <c r="G9531" s="430">
        <v>100217</v>
      </c>
      <c r="H9531" s="431" t="s">
        <v>4357</v>
      </c>
      <c r="I9531" s="430" t="s">
        <v>4348</v>
      </c>
      <c r="K9531" s="432">
        <v>3.23</v>
      </c>
    </row>
    <row r="9532" spans="6:11">
      <c r="F9532" s="429" t="s">
        <v>15616</v>
      </c>
      <c r="G9532" s="430">
        <v>100224</v>
      </c>
      <c r="H9532" s="431" t="s">
        <v>4365</v>
      </c>
      <c r="I9532" s="430" t="s">
        <v>4361</v>
      </c>
      <c r="K9532" s="432">
        <v>3.23</v>
      </c>
    </row>
    <row r="9533" spans="6:11">
      <c r="F9533" s="429" t="s">
        <v>15616</v>
      </c>
      <c r="G9533" s="430">
        <v>100228</v>
      </c>
      <c r="H9533" s="431" t="s">
        <v>4370</v>
      </c>
      <c r="I9533" s="430" t="s">
        <v>4367</v>
      </c>
      <c r="K9533" s="432">
        <v>0.31</v>
      </c>
    </row>
    <row r="9534" spans="6:11">
      <c r="F9534" s="429" t="s">
        <v>15616</v>
      </c>
      <c r="G9534" s="430">
        <v>100204</v>
      </c>
      <c r="H9534" s="431" t="s">
        <v>4342</v>
      </c>
      <c r="I9534" s="430" t="s">
        <v>4333</v>
      </c>
      <c r="K9534" s="432">
        <v>0.11</v>
      </c>
    </row>
    <row r="9535" spans="6:11">
      <c r="F9535" s="429" t="s">
        <v>15616</v>
      </c>
      <c r="G9535" s="430">
        <v>100284</v>
      </c>
      <c r="H9535" s="431" t="s">
        <v>4428</v>
      </c>
      <c r="I9535" s="430" t="s">
        <v>4361</v>
      </c>
      <c r="K9535" s="432">
        <v>11.59</v>
      </c>
    </row>
    <row r="9536" spans="6:11">
      <c r="F9536" s="429" t="s">
        <v>15616</v>
      </c>
      <c r="G9536" s="430">
        <v>100277</v>
      </c>
      <c r="H9536" s="431" t="s">
        <v>4421</v>
      </c>
      <c r="I9536" s="430" t="s">
        <v>4361</v>
      </c>
      <c r="K9536" s="432">
        <v>2.06</v>
      </c>
    </row>
    <row r="9537" spans="6:11">
      <c r="F9537" s="429" t="s">
        <v>15616</v>
      </c>
      <c r="G9537" s="430">
        <v>100278</v>
      </c>
      <c r="H9537" s="431" t="s">
        <v>4422</v>
      </c>
      <c r="I9537" s="430" t="s">
        <v>4348</v>
      </c>
      <c r="K9537" s="432">
        <v>36.54</v>
      </c>
    </row>
    <row r="9538" spans="6:11">
      <c r="F9538" s="429" t="s">
        <v>15616</v>
      </c>
      <c r="G9538" s="430">
        <v>100268</v>
      </c>
      <c r="H9538" s="431" t="s">
        <v>4412</v>
      </c>
      <c r="I9538" s="430" t="s">
        <v>4348</v>
      </c>
      <c r="K9538" s="432">
        <v>76.37</v>
      </c>
    </row>
    <row r="9539" spans="6:11">
      <c r="F9539" s="429" t="s">
        <v>15616</v>
      </c>
      <c r="G9539" s="430">
        <v>100285</v>
      </c>
      <c r="H9539" s="431" t="s">
        <v>4429</v>
      </c>
      <c r="I9539" s="430" t="s">
        <v>4380</v>
      </c>
      <c r="K9539" s="432">
        <v>38.44</v>
      </c>
    </row>
    <row r="9540" spans="6:11">
      <c r="F9540" s="429" t="s">
        <v>15616</v>
      </c>
      <c r="G9540" s="430">
        <v>100209</v>
      </c>
      <c r="H9540" s="431" t="s">
        <v>4349</v>
      </c>
      <c r="I9540" s="430" t="s">
        <v>4348</v>
      </c>
      <c r="K9540" s="432">
        <v>8.86</v>
      </c>
    </row>
    <row r="9541" spans="6:11">
      <c r="F9541" s="429" t="s">
        <v>15616</v>
      </c>
      <c r="G9541" s="430">
        <v>100208</v>
      </c>
      <c r="H9541" s="431" t="s">
        <v>4347</v>
      </c>
      <c r="I9541" s="430" t="s">
        <v>4348</v>
      </c>
      <c r="K9541" s="432">
        <v>17.72</v>
      </c>
    </row>
    <row r="9542" spans="6:11">
      <c r="F9542" s="429" t="s">
        <v>15616</v>
      </c>
      <c r="G9542" s="430">
        <v>100256</v>
      </c>
      <c r="H9542" s="431" t="s">
        <v>4400</v>
      </c>
      <c r="I9542" s="430" t="s">
        <v>4380</v>
      </c>
      <c r="K9542" s="432">
        <v>8.1199999999999992</v>
      </c>
    </row>
    <row r="9543" spans="6:11">
      <c r="F9543" s="429" t="s">
        <v>15616</v>
      </c>
      <c r="G9543" s="430">
        <v>100220</v>
      </c>
      <c r="H9543" s="431" t="s">
        <v>4360</v>
      </c>
      <c r="I9543" s="430" t="s">
        <v>4361</v>
      </c>
      <c r="K9543" s="432">
        <v>25.45</v>
      </c>
    </row>
    <row r="9544" spans="6:11">
      <c r="F9544" s="429" t="s">
        <v>15616</v>
      </c>
      <c r="G9544" s="430">
        <v>100287</v>
      </c>
      <c r="H9544" s="431" t="s">
        <v>7406</v>
      </c>
      <c r="I9544" s="430" t="s">
        <v>4380</v>
      </c>
      <c r="K9544" s="432">
        <v>11.99</v>
      </c>
    </row>
    <row r="9545" spans="6:11">
      <c r="F9545" s="429" t="s">
        <v>15616</v>
      </c>
      <c r="G9545" s="430">
        <v>100274</v>
      </c>
      <c r="H9545" s="431" t="s">
        <v>4418</v>
      </c>
      <c r="I9545" s="430" t="s">
        <v>4361</v>
      </c>
      <c r="K9545" s="432">
        <v>25.47</v>
      </c>
    </row>
    <row r="9546" spans="6:11">
      <c r="F9546" s="429" t="s">
        <v>15616</v>
      </c>
      <c r="G9546" s="430">
        <v>100264</v>
      </c>
      <c r="H9546" s="431" t="s">
        <v>4408</v>
      </c>
      <c r="I9546" s="430" t="s">
        <v>4361</v>
      </c>
      <c r="K9546" s="432">
        <v>35.93</v>
      </c>
    </row>
    <row r="9547" spans="6:11">
      <c r="F9547" s="429" t="s">
        <v>15616</v>
      </c>
      <c r="G9547" s="430">
        <v>100225</v>
      </c>
      <c r="H9547" s="431" t="s">
        <v>4366</v>
      </c>
      <c r="I9547" s="430" t="s">
        <v>4367</v>
      </c>
      <c r="K9547" s="432">
        <v>2</v>
      </c>
    </row>
    <row r="9548" spans="6:11">
      <c r="F9548" s="429" t="s">
        <v>15616</v>
      </c>
      <c r="G9548" s="430">
        <v>100266</v>
      </c>
      <c r="H9548" s="431" t="s">
        <v>4410</v>
      </c>
      <c r="I9548" s="430" t="s">
        <v>4348</v>
      </c>
      <c r="K9548" s="432">
        <v>76.37</v>
      </c>
    </row>
    <row r="9549" spans="6:11">
      <c r="F9549" s="429" t="s">
        <v>15643</v>
      </c>
      <c r="G9549" s="430">
        <v>100257</v>
      </c>
      <c r="H9549" s="431" t="s">
        <v>4401</v>
      </c>
      <c r="I9549" s="430" t="s">
        <v>4380</v>
      </c>
      <c r="K9549" s="432">
        <v>4.87</v>
      </c>
    </row>
    <row r="9550" spans="6:11">
      <c r="F9550" s="429" t="s">
        <v>15643</v>
      </c>
      <c r="G9550" s="430">
        <v>100197</v>
      </c>
      <c r="H9550" s="431" t="s">
        <v>4335</v>
      </c>
      <c r="I9550" s="430" t="s">
        <v>4333</v>
      </c>
      <c r="K9550" s="432">
        <v>1.8</v>
      </c>
    </row>
    <row r="9551" spans="6:11">
      <c r="F9551" s="429" t="s">
        <v>15643</v>
      </c>
      <c r="G9551" s="430">
        <v>100196</v>
      </c>
      <c r="H9551" s="431" t="s">
        <v>4334</v>
      </c>
      <c r="I9551" s="430" t="s">
        <v>4333</v>
      </c>
      <c r="K9551" s="432">
        <v>1.2</v>
      </c>
    </row>
    <row r="9552" spans="6:11">
      <c r="F9552" s="429" t="s">
        <v>15643</v>
      </c>
      <c r="G9552" s="430">
        <v>100195</v>
      </c>
      <c r="H9552" s="431" t="s">
        <v>4332</v>
      </c>
      <c r="I9552" s="430" t="s">
        <v>4333</v>
      </c>
      <c r="K9552" s="432">
        <v>0.71</v>
      </c>
    </row>
    <row r="9553" spans="6:11">
      <c r="F9553" s="429" t="s">
        <v>15643</v>
      </c>
      <c r="G9553" s="430">
        <v>100273</v>
      </c>
      <c r="H9553" s="431" t="s">
        <v>4417</v>
      </c>
      <c r="I9553" s="430" t="s">
        <v>4333</v>
      </c>
      <c r="K9553" s="432">
        <v>2.98</v>
      </c>
    </row>
    <row r="9554" spans="6:11">
      <c r="F9554" s="429" t="s">
        <v>15643</v>
      </c>
      <c r="G9554" s="430">
        <v>100282</v>
      </c>
      <c r="H9554" s="431" t="s">
        <v>4426</v>
      </c>
      <c r="I9554" s="430" t="s">
        <v>4361</v>
      </c>
      <c r="K9554" s="432">
        <v>143.08000000000001</v>
      </c>
    </row>
    <row r="9555" spans="6:11">
      <c r="F9555" s="429" t="s">
        <v>15643</v>
      </c>
      <c r="G9555" s="430">
        <v>100276</v>
      </c>
      <c r="H9555" s="431" t="s">
        <v>4420</v>
      </c>
      <c r="I9555" s="430" t="s">
        <v>4361</v>
      </c>
      <c r="K9555" s="432">
        <v>30.05</v>
      </c>
    </row>
    <row r="9556" spans="6:11">
      <c r="F9556" s="429" t="s">
        <v>15643</v>
      </c>
      <c r="G9556" s="430">
        <v>100275</v>
      </c>
      <c r="H9556" s="431" t="s">
        <v>4419</v>
      </c>
      <c r="I9556" s="430" t="s">
        <v>4361</v>
      </c>
      <c r="K9556" s="432">
        <v>16.46</v>
      </c>
    </row>
    <row r="9557" spans="6:11">
      <c r="F9557" s="429" t="s">
        <v>15643</v>
      </c>
      <c r="G9557" s="430">
        <v>100254</v>
      </c>
      <c r="H9557" s="431" t="s">
        <v>4398</v>
      </c>
      <c r="I9557" s="430" t="s">
        <v>4380</v>
      </c>
      <c r="K9557" s="432">
        <v>35.99</v>
      </c>
    </row>
    <row r="9558" spans="6:11">
      <c r="F9558" s="429" t="s">
        <v>15643</v>
      </c>
      <c r="G9558" s="430">
        <v>100250</v>
      </c>
      <c r="H9558" s="431" t="s">
        <v>4394</v>
      </c>
      <c r="I9558" s="430" t="s">
        <v>4380</v>
      </c>
      <c r="K9558" s="432">
        <v>4.05</v>
      </c>
    </row>
    <row r="9559" spans="6:11">
      <c r="F9559" s="429" t="s">
        <v>15643</v>
      </c>
      <c r="G9559" s="430">
        <v>100251</v>
      </c>
      <c r="H9559" s="431" t="s">
        <v>4395</v>
      </c>
      <c r="I9559" s="430" t="s">
        <v>4380</v>
      </c>
      <c r="K9559" s="432">
        <v>11.99</v>
      </c>
    </row>
    <row r="9560" spans="6:11">
      <c r="F9560" s="429" t="s">
        <v>15643</v>
      </c>
      <c r="G9560" s="430">
        <v>100252</v>
      </c>
      <c r="H9560" s="431" t="s">
        <v>4396</v>
      </c>
      <c r="I9560" s="430" t="s">
        <v>4380</v>
      </c>
      <c r="K9560" s="432">
        <v>17.989999999999998</v>
      </c>
    </row>
    <row r="9561" spans="6:11">
      <c r="F9561" s="429" t="s">
        <v>15643</v>
      </c>
      <c r="G9561" s="430">
        <v>100253</v>
      </c>
      <c r="H9561" s="431" t="s">
        <v>4397</v>
      </c>
      <c r="I9561" s="430" t="s">
        <v>4380</v>
      </c>
      <c r="K9561" s="432">
        <v>23.99</v>
      </c>
    </row>
    <row r="9562" spans="6:11">
      <c r="F9562" s="429" t="s">
        <v>15643</v>
      </c>
      <c r="G9562" s="430">
        <v>100249</v>
      </c>
      <c r="H9562" s="431" t="s">
        <v>4393</v>
      </c>
      <c r="I9562" s="430" t="s">
        <v>4380</v>
      </c>
      <c r="K9562" s="432">
        <v>2.4300000000000002</v>
      </c>
    </row>
    <row r="9563" spans="6:11">
      <c r="F9563" s="429" t="s">
        <v>15643</v>
      </c>
      <c r="G9563" s="430">
        <v>100244</v>
      </c>
      <c r="H9563" s="431" t="s">
        <v>4388</v>
      </c>
      <c r="I9563" s="430" t="s">
        <v>4380</v>
      </c>
      <c r="K9563" s="432">
        <v>3.65</v>
      </c>
    </row>
    <row r="9564" spans="6:11">
      <c r="F9564" s="429" t="s">
        <v>15643</v>
      </c>
      <c r="G9564" s="430">
        <v>100245</v>
      </c>
      <c r="H9564" s="431" t="s">
        <v>4389</v>
      </c>
      <c r="I9564" s="430" t="s">
        <v>4380</v>
      </c>
      <c r="K9564" s="432">
        <v>7.3</v>
      </c>
    </row>
    <row r="9565" spans="6:11">
      <c r="F9565" s="429" t="s">
        <v>15643</v>
      </c>
      <c r="G9565" s="430">
        <v>100243</v>
      </c>
      <c r="H9565" s="431" t="s">
        <v>4387</v>
      </c>
      <c r="I9565" s="430" t="s">
        <v>4380</v>
      </c>
      <c r="K9565" s="432">
        <v>2.92</v>
      </c>
    </row>
    <row r="9566" spans="6:11">
      <c r="F9566" s="429" t="s">
        <v>15643</v>
      </c>
      <c r="G9566" s="430">
        <v>100239</v>
      </c>
      <c r="H9566" s="431" t="s">
        <v>4383</v>
      </c>
      <c r="I9566" s="430" t="s">
        <v>4380</v>
      </c>
      <c r="K9566" s="432">
        <v>6.09</v>
      </c>
    </row>
    <row r="9567" spans="6:11">
      <c r="F9567" s="429" t="s">
        <v>15643</v>
      </c>
      <c r="G9567" s="430">
        <v>100238</v>
      </c>
      <c r="H9567" s="431" t="s">
        <v>4382</v>
      </c>
      <c r="I9567" s="430" t="s">
        <v>4380</v>
      </c>
      <c r="K9567" s="432">
        <v>4.87</v>
      </c>
    </row>
    <row r="9568" spans="6:11">
      <c r="F9568" s="429" t="s">
        <v>15643</v>
      </c>
      <c r="G9568" s="430">
        <v>100241</v>
      </c>
      <c r="H9568" s="431" t="s">
        <v>4385</v>
      </c>
      <c r="I9568" s="430" t="s">
        <v>4380</v>
      </c>
      <c r="K9568" s="432">
        <v>6.09</v>
      </c>
    </row>
    <row r="9569" spans="6:11">
      <c r="F9569" s="429" t="s">
        <v>15643</v>
      </c>
      <c r="G9569" s="430">
        <v>100242</v>
      </c>
      <c r="H9569" s="431" t="s">
        <v>4386</v>
      </c>
      <c r="I9569" s="430" t="s">
        <v>4380</v>
      </c>
      <c r="K9569" s="432">
        <v>17.989999999999998</v>
      </c>
    </row>
    <row r="9570" spans="6:11">
      <c r="F9570" s="429" t="s">
        <v>15643</v>
      </c>
      <c r="G9570" s="430">
        <v>100240</v>
      </c>
      <c r="H9570" s="431" t="s">
        <v>4384</v>
      </c>
      <c r="I9570" s="430" t="s">
        <v>4380</v>
      </c>
      <c r="K9570" s="432">
        <v>3.65</v>
      </c>
    </row>
    <row r="9571" spans="6:11">
      <c r="F9571" s="429" t="s">
        <v>15643</v>
      </c>
      <c r="G9571" s="430">
        <v>100237</v>
      </c>
      <c r="H9571" s="431" t="s">
        <v>4381</v>
      </c>
      <c r="I9571" s="430" t="s">
        <v>4380</v>
      </c>
      <c r="K9571" s="432">
        <v>3.04</v>
      </c>
    </row>
    <row r="9572" spans="6:11">
      <c r="F9572" s="429" t="s">
        <v>15643</v>
      </c>
      <c r="G9572" s="430">
        <v>100236</v>
      </c>
      <c r="H9572" s="431" t="s">
        <v>4379</v>
      </c>
      <c r="I9572" s="430" t="s">
        <v>4380</v>
      </c>
      <c r="K9572" s="432">
        <v>2.5299999999999998</v>
      </c>
    </row>
    <row r="9573" spans="6:11">
      <c r="F9573" s="429" t="s">
        <v>15643</v>
      </c>
      <c r="G9573" s="430">
        <v>100248</v>
      </c>
      <c r="H9573" s="431" t="s">
        <v>4392</v>
      </c>
      <c r="I9573" s="430" t="s">
        <v>4380</v>
      </c>
      <c r="K9573" s="432">
        <v>11.99</v>
      </c>
    </row>
    <row r="9574" spans="6:11">
      <c r="F9574" s="429" t="s">
        <v>15643</v>
      </c>
      <c r="G9574" s="430">
        <v>100247</v>
      </c>
      <c r="H9574" s="431" t="s">
        <v>4391</v>
      </c>
      <c r="I9574" s="430" t="s">
        <v>4380</v>
      </c>
      <c r="K9574" s="432">
        <v>3.04</v>
      </c>
    </row>
    <row r="9575" spans="6:11">
      <c r="F9575" s="429" t="s">
        <v>15643</v>
      </c>
      <c r="G9575" s="430">
        <v>100246</v>
      </c>
      <c r="H9575" s="431" t="s">
        <v>4390</v>
      </c>
      <c r="I9575" s="430" t="s">
        <v>4380</v>
      </c>
      <c r="K9575" s="432">
        <v>2.4300000000000002</v>
      </c>
    </row>
    <row r="9576" spans="6:11">
      <c r="F9576" s="429" t="s">
        <v>15643</v>
      </c>
      <c r="G9576" s="430">
        <v>100255</v>
      </c>
      <c r="H9576" s="431" t="s">
        <v>4399</v>
      </c>
      <c r="I9576" s="430" t="s">
        <v>4380</v>
      </c>
      <c r="K9576" s="432">
        <v>12.17</v>
      </c>
    </row>
    <row r="9577" spans="6:11">
      <c r="F9577" s="429" t="s">
        <v>15643</v>
      </c>
      <c r="G9577" s="430">
        <v>100263</v>
      </c>
      <c r="H9577" s="431" t="s">
        <v>4407</v>
      </c>
      <c r="I9577" s="430" t="s">
        <v>4333</v>
      </c>
      <c r="K9577" s="432">
        <v>1.97</v>
      </c>
    </row>
    <row r="9578" spans="6:11">
      <c r="F9578" s="429" t="s">
        <v>15643</v>
      </c>
      <c r="G9578" s="430">
        <v>100260</v>
      </c>
      <c r="H9578" s="431" t="s">
        <v>4404</v>
      </c>
      <c r="I9578" s="430" t="s">
        <v>4333</v>
      </c>
      <c r="K9578" s="432">
        <v>7.9</v>
      </c>
    </row>
    <row r="9579" spans="6:11">
      <c r="F9579" s="429" t="s">
        <v>15644</v>
      </c>
      <c r="G9579" s="430">
        <v>100261</v>
      </c>
      <c r="H9579" s="431" t="s">
        <v>4405</v>
      </c>
      <c r="I9579" s="430" t="s">
        <v>4333</v>
      </c>
      <c r="K9579" s="432">
        <v>4.97</v>
      </c>
    </row>
    <row r="9580" spans="6:11">
      <c r="F9580" s="429" t="s">
        <v>15644</v>
      </c>
      <c r="G9580" s="430">
        <v>100262</v>
      </c>
      <c r="H9580" s="431" t="s">
        <v>4406</v>
      </c>
      <c r="I9580" s="430" t="s">
        <v>4333</v>
      </c>
      <c r="K9580" s="432">
        <v>3.08</v>
      </c>
    </row>
    <row r="9581" spans="6:11">
      <c r="F9581" s="429" t="s">
        <v>15644</v>
      </c>
      <c r="G9581" s="430">
        <v>100271</v>
      </c>
      <c r="H9581" s="431" t="s">
        <v>4415</v>
      </c>
      <c r="I9581" s="430" t="s">
        <v>4361</v>
      </c>
      <c r="K9581" s="432">
        <v>57.28</v>
      </c>
    </row>
    <row r="9582" spans="6:11">
      <c r="F9582" s="429" t="s">
        <v>15644</v>
      </c>
      <c r="G9582" s="430">
        <v>100258</v>
      </c>
      <c r="H9582" s="431" t="s">
        <v>4402</v>
      </c>
      <c r="I9582" s="430" t="s">
        <v>4380</v>
      </c>
      <c r="K9582" s="432">
        <v>12.17</v>
      </c>
    </row>
    <row r="9583" spans="6:11">
      <c r="F9583" s="429" t="s">
        <v>15644</v>
      </c>
      <c r="G9583" s="430">
        <v>100259</v>
      </c>
      <c r="H9583" s="431" t="s">
        <v>4403</v>
      </c>
      <c r="I9583" s="430" t="s">
        <v>4380</v>
      </c>
      <c r="K9583" s="432">
        <v>23.99</v>
      </c>
    </row>
    <row r="9584" spans="6:11">
      <c r="F9584" s="429" t="s">
        <v>15644</v>
      </c>
      <c r="G9584" s="430">
        <v>100279</v>
      </c>
      <c r="H9584" s="431" t="s">
        <v>4423</v>
      </c>
      <c r="I9584" s="430" t="s">
        <v>160</v>
      </c>
      <c r="K9584" s="432">
        <v>0.7</v>
      </c>
    </row>
    <row r="9585" spans="6:11">
      <c r="F9585" s="429" t="s">
        <v>15644</v>
      </c>
      <c r="G9585" s="430">
        <v>100233</v>
      </c>
      <c r="H9585" s="431" t="s">
        <v>4375</v>
      </c>
      <c r="I9585" s="430" t="s">
        <v>160</v>
      </c>
      <c r="K9585" s="432">
        <v>0.16</v>
      </c>
    </row>
    <row r="9586" spans="6:11">
      <c r="F9586" s="429" t="s">
        <v>15644</v>
      </c>
      <c r="G9586" s="430">
        <v>100232</v>
      </c>
      <c r="H9586" s="431" t="s">
        <v>4374</v>
      </c>
      <c r="I9586" s="430" t="s">
        <v>160</v>
      </c>
      <c r="K9586" s="432">
        <v>0.33</v>
      </c>
    </row>
    <row r="9587" spans="6:11">
      <c r="F9587" s="429" t="s">
        <v>15644</v>
      </c>
      <c r="G9587" s="430">
        <v>100234</v>
      </c>
      <c r="H9587" s="431" t="s">
        <v>4376</v>
      </c>
      <c r="I9587" s="430" t="s">
        <v>121</v>
      </c>
      <c r="K9587" s="432">
        <v>0.5</v>
      </c>
    </row>
    <row r="9588" spans="6:11">
      <c r="F9588" s="429" t="s">
        <v>15644</v>
      </c>
      <c r="G9588" s="430">
        <v>100265</v>
      </c>
      <c r="H9588" s="431" t="s">
        <v>4409</v>
      </c>
      <c r="I9588" s="430" t="s">
        <v>121</v>
      </c>
      <c r="K9588" s="432">
        <v>0.75</v>
      </c>
    </row>
    <row r="9589" spans="6:11">
      <c r="F9589" s="429" t="s">
        <v>15644</v>
      </c>
      <c r="G9589" s="430">
        <v>100235</v>
      </c>
      <c r="H9589" s="431" t="s">
        <v>4377</v>
      </c>
      <c r="I9589" s="430" t="s">
        <v>4378</v>
      </c>
      <c r="K9589" s="432">
        <v>0.03</v>
      </c>
    </row>
    <row r="9590" spans="6:11">
      <c r="F9590" s="429" t="s">
        <v>15644</v>
      </c>
      <c r="G9590" s="430">
        <v>100267</v>
      </c>
      <c r="H9590" s="431" t="s">
        <v>4411</v>
      </c>
      <c r="I9590" s="430" t="s">
        <v>160</v>
      </c>
      <c r="K9590" s="432">
        <v>1.51</v>
      </c>
    </row>
    <row r="9591" spans="6:11">
      <c r="F9591" s="429" t="s">
        <v>15644</v>
      </c>
      <c r="G9591" s="430">
        <v>100231</v>
      </c>
      <c r="H9591" s="431" t="s">
        <v>4373</v>
      </c>
      <c r="I9591" s="430" t="s">
        <v>1156</v>
      </c>
      <c r="K9591" s="432">
        <v>0.03</v>
      </c>
    </row>
    <row r="9592" spans="6:11">
      <c r="F9592" s="429" t="s">
        <v>15644</v>
      </c>
      <c r="G9592" s="430">
        <v>100230</v>
      </c>
      <c r="H9592" s="431" t="s">
        <v>4372</v>
      </c>
      <c r="I9592" s="430" t="s">
        <v>1156</v>
      </c>
      <c r="K9592" s="432">
        <v>0.02</v>
      </c>
    </row>
    <row r="9593" spans="6:11">
      <c r="F9593" s="429" t="s">
        <v>15644</v>
      </c>
      <c r="G9593" s="430">
        <v>100229</v>
      </c>
      <c r="H9593" s="431" t="s">
        <v>4371</v>
      </c>
      <c r="I9593" s="430" t="s">
        <v>1156</v>
      </c>
      <c r="K9593" s="432">
        <v>0.01</v>
      </c>
    </row>
    <row r="9594" spans="6:11">
      <c r="F9594" s="429" t="s">
        <v>15644</v>
      </c>
      <c r="G9594" s="430">
        <v>100272</v>
      </c>
      <c r="H9594" s="431" t="s">
        <v>4416</v>
      </c>
      <c r="I9594" s="430" t="s">
        <v>121</v>
      </c>
      <c r="K9594" s="432">
        <v>1.1299999999999999</v>
      </c>
    </row>
    <row r="9595" spans="6:11">
      <c r="F9595" s="429" t="s">
        <v>15644</v>
      </c>
      <c r="G9595" s="430">
        <v>100269</v>
      </c>
      <c r="H9595" s="431" t="s">
        <v>4413</v>
      </c>
      <c r="I9595" s="430" t="s">
        <v>160</v>
      </c>
      <c r="K9595" s="432">
        <v>1.51</v>
      </c>
    </row>
    <row r="9596" spans="6:11">
      <c r="F9596" s="429" t="s">
        <v>15644</v>
      </c>
      <c r="G9596" s="430">
        <v>100986</v>
      </c>
      <c r="H9596" s="431" t="s">
        <v>4507</v>
      </c>
      <c r="I9596" s="430" t="s">
        <v>1164</v>
      </c>
      <c r="K9596" s="432">
        <v>8.7899999999999991</v>
      </c>
    </row>
    <row r="9597" spans="6:11">
      <c r="F9597" s="429" t="s">
        <v>15644</v>
      </c>
      <c r="G9597" s="430">
        <v>101002</v>
      </c>
      <c r="H9597" s="431" t="s">
        <v>4519</v>
      </c>
      <c r="I9597" s="430" t="s">
        <v>4497</v>
      </c>
      <c r="K9597" s="432">
        <v>5.84</v>
      </c>
    </row>
    <row r="9598" spans="6:11">
      <c r="F9598" s="429" t="s">
        <v>15644</v>
      </c>
      <c r="G9598" s="430">
        <v>100987</v>
      </c>
      <c r="H9598" s="431" t="s">
        <v>4508</v>
      </c>
      <c r="I9598" s="430" t="s">
        <v>1164</v>
      </c>
      <c r="K9598" s="432">
        <v>10.11</v>
      </c>
    </row>
    <row r="9599" spans="6:11">
      <c r="F9599" s="429" t="s">
        <v>15644</v>
      </c>
      <c r="G9599" s="430">
        <v>101003</v>
      </c>
      <c r="H9599" s="431" t="s">
        <v>4520</v>
      </c>
      <c r="I9599" s="430" t="s">
        <v>4497</v>
      </c>
      <c r="K9599" s="432">
        <v>6.73</v>
      </c>
    </row>
    <row r="9600" spans="6:11">
      <c r="F9600" s="429" t="s">
        <v>15644</v>
      </c>
      <c r="G9600" s="430">
        <v>100988</v>
      </c>
      <c r="H9600" s="431" t="s">
        <v>4509</v>
      </c>
      <c r="I9600" s="430" t="s">
        <v>1164</v>
      </c>
      <c r="K9600" s="432">
        <v>10.71</v>
      </c>
    </row>
    <row r="9601" spans="6:11">
      <c r="F9601" s="429" t="s">
        <v>15644</v>
      </c>
      <c r="G9601" s="430">
        <v>101004</v>
      </c>
      <c r="H9601" s="431" t="s">
        <v>4521</v>
      </c>
      <c r="I9601" s="430" t="s">
        <v>4497</v>
      </c>
      <c r="K9601" s="432">
        <v>7.14</v>
      </c>
    </row>
    <row r="9602" spans="6:11">
      <c r="F9602" s="429" t="s">
        <v>15644</v>
      </c>
      <c r="G9602" s="430">
        <v>100985</v>
      </c>
      <c r="H9602" s="431" t="s">
        <v>4506</v>
      </c>
      <c r="I9602" s="430" t="s">
        <v>1164</v>
      </c>
      <c r="K9602" s="432">
        <v>7.27</v>
      </c>
    </row>
    <row r="9603" spans="6:11">
      <c r="F9603" s="429" t="s">
        <v>15644</v>
      </c>
      <c r="G9603" s="430">
        <v>101001</v>
      </c>
      <c r="H9603" s="431" t="s">
        <v>4518</v>
      </c>
      <c r="I9603" s="430" t="s">
        <v>4497</v>
      </c>
      <c r="K9603" s="432">
        <v>4.8499999999999996</v>
      </c>
    </row>
    <row r="9604" spans="6:11">
      <c r="F9604" s="429" t="s">
        <v>15644</v>
      </c>
      <c r="G9604" s="430">
        <v>101008</v>
      </c>
      <c r="H9604" s="431" t="s">
        <v>4525</v>
      </c>
      <c r="I9604" s="430" t="s">
        <v>1164</v>
      </c>
      <c r="K9604" s="432">
        <v>5.32</v>
      </c>
    </row>
    <row r="9605" spans="6:11">
      <c r="F9605" s="429" t="s">
        <v>15644</v>
      </c>
      <c r="G9605" s="430">
        <v>101007</v>
      </c>
      <c r="H9605" s="431" t="s">
        <v>4524</v>
      </c>
      <c r="I9605" s="430" t="s">
        <v>1164</v>
      </c>
      <c r="K9605" s="432">
        <v>5.23</v>
      </c>
    </row>
    <row r="9606" spans="6:11">
      <c r="F9606" s="429" t="s">
        <v>15644</v>
      </c>
      <c r="G9606" s="430">
        <v>100982</v>
      </c>
      <c r="H9606" s="431" t="s">
        <v>15533</v>
      </c>
      <c r="I9606" s="430" t="s">
        <v>1164</v>
      </c>
      <c r="K9606" s="432">
        <v>8.6999999999999993</v>
      </c>
    </row>
    <row r="9607" spans="6:11">
      <c r="F9607" s="429" t="s">
        <v>15644</v>
      </c>
      <c r="G9607" s="430">
        <v>100998</v>
      </c>
      <c r="H9607" s="431" t="s">
        <v>15534</v>
      </c>
      <c r="I9607" s="430" t="s">
        <v>4497</v>
      </c>
      <c r="K9607" s="432">
        <v>5.82</v>
      </c>
    </row>
    <row r="9608" spans="6:11">
      <c r="F9608" s="429" t="s">
        <v>15644</v>
      </c>
      <c r="G9608" s="430">
        <v>100983</v>
      </c>
      <c r="H9608" s="431" t="s">
        <v>15535</v>
      </c>
      <c r="I9608" s="430" t="s">
        <v>1164</v>
      </c>
      <c r="K9608" s="432">
        <v>8.75</v>
      </c>
    </row>
    <row r="9609" spans="6:11">
      <c r="F9609" s="429" t="s">
        <v>15644</v>
      </c>
      <c r="G9609" s="430">
        <v>100999</v>
      </c>
      <c r="H9609" s="431" t="s">
        <v>15536</v>
      </c>
      <c r="I9609" s="430" t="s">
        <v>4497</v>
      </c>
      <c r="K9609" s="432">
        <v>5.86</v>
      </c>
    </row>
    <row r="9610" spans="6:11">
      <c r="F9610" s="429" t="s">
        <v>15644</v>
      </c>
      <c r="G9610" s="430">
        <v>100984</v>
      </c>
      <c r="H9610" s="431" t="s">
        <v>15537</v>
      </c>
      <c r="I9610" s="430" t="s">
        <v>1164</v>
      </c>
      <c r="K9610" s="432">
        <v>8.58</v>
      </c>
    </row>
    <row r="9611" spans="6:11">
      <c r="F9611" s="429" t="s">
        <v>15644</v>
      </c>
      <c r="G9611" s="430">
        <v>101000</v>
      </c>
      <c r="H9611" s="431" t="s">
        <v>15538</v>
      </c>
      <c r="I9611" s="430" t="s">
        <v>4497</v>
      </c>
      <c r="K9611" s="432">
        <v>5.72</v>
      </c>
    </row>
    <row r="9612" spans="6:11">
      <c r="F9612" s="429" t="s">
        <v>15644</v>
      </c>
      <c r="G9612" s="430">
        <v>100981</v>
      </c>
      <c r="H9612" s="431" t="s">
        <v>15539</v>
      </c>
      <c r="I9612" s="430" t="s">
        <v>1164</v>
      </c>
      <c r="K9612" s="432">
        <v>9.0500000000000007</v>
      </c>
    </row>
    <row r="9613" spans="6:11">
      <c r="F9613" s="429" t="s">
        <v>15644</v>
      </c>
      <c r="G9613" s="430">
        <v>100997</v>
      </c>
      <c r="H9613" s="431" t="s">
        <v>15540</v>
      </c>
      <c r="I9613" s="430" t="s">
        <v>4497</v>
      </c>
      <c r="K9613" s="432">
        <v>6.05</v>
      </c>
    </row>
    <row r="9614" spans="6:11">
      <c r="F9614" s="429" t="s">
        <v>15644</v>
      </c>
      <c r="G9614" s="430">
        <v>101010</v>
      </c>
      <c r="H9614" s="431" t="s">
        <v>4527</v>
      </c>
      <c r="I9614" s="430" t="s">
        <v>4497</v>
      </c>
      <c r="K9614" s="432">
        <v>26.31</v>
      </c>
    </row>
    <row r="9615" spans="6:11">
      <c r="F9615" s="429" t="s">
        <v>15644</v>
      </c>
      <c r="G9615" s="430">
        <v>101009</v>
      </c>
      <c r="H9615" s="431" t="s">
        <v>4526</v>
      </c>
      <c r="I9615" s="430" t="s">
        <v>4497</v>
      </c>
      <c r="K9615" s="432">
        <v>41.78</v>
      </c>
    </row>
    <row r="9616" spans="6:11">
      <c r="F9616" s="429" t="s">
        <v>15644</v>
      </c>
      <c r="G9616" s="430">
        <v>100978</v>
      </c>
      <c r="H9616" s="431" t="s">
        <v>4503</v>
      </c>
      <c r="I9616" s="430" t="s">
        <v>1164</v>
      </c>
      <c r="K9616" s="432">
        <v>6.77</v>
      </c>
    </row>
    <row r="9617" spans="6:11">
      <c r="F9617" s="429" t="s">
        <v>15644</v>
      </c>
      <c r="G9617" s="430">
        <v>100994</v>
      </c>
      <c r="H9617" s="431" t="s">
        <v>4515</v>
      </c>
      <c r="I9617" s="430" t="s">
        <v>4497</v>
      </c>
      <c r="K9617" s="432">
        <v>4.4800000000000004</v>
      </c>
    </row>
    <row r="9618" spans="6:11">
      <c r="F9618" s="429" t="s">
        <v>15644</v>
      </c>
      <c r="G9618" s="430">
        <v>100974</v>
      </c>
      <c r="H9618" s="431" t="s">
        <v>4488</v>
      </c>
      <c r="I9618" s="430" t="s">
        <v>1164</v>
      </c>
      <c r="K9618" s="432">
        <v>8.18</v>
      </c>
    </row>
    <row r="9619" spans="6:11">
      <c r="F9619" s="429" t="s">
        <v>15644</v>
      </c>
      <c r="G9619" s="430">
        <v>100990</v>
      </c>
      <c r="H9619" s="431" t="s">
        <v>4511</v>
      </c>
      <c r="I9619" s="430" t="s">
        <v>4497</v>
      </c>
      <c r="K9619" s="432">
        <v>5.47</v>
      </c>
    </row>
    <row r="9620" spans="6:11">
      <c r="F9620" s="429" t="s">
        <v>15644</v>
      </c>
      <c r="G9620" s="430">
        <v>100979</v>
      </c>
      <c r="H9620" s="431" t="s">
        <v>4504</v>
      </c>
      <c r="I9620" s="430" t="s">
        <v>1164</v>
      </c>
      <c r="K9620" s="432">
        <v>6.49</v>
      </c>
    </row>
    <row r="9621" spans="6:11">
      <c r="F9621" s="429" t="s">
        <v>15644</v>
      </c>
      <c r="G9621" s="430">
        <v>100995</v>
      </c>
      <c r="H9621" s="431" t="s">
        <v>4516</v>
      </c>
      <c r="I9621" s="430" t="s">
        <v>4497</v>
      </c>
      <c r="K9621" s="432">
        <v>4.33</v>
      </c>
    </row>
    <row r="9622" spans="6:11">
      <c r="F9622" s="429" t="s">
        <v>15644</v>
      </c>
      <c r="G9622" s="430">
        <v>100975</v>
      </c>
      <c r="H9622" s="431" t="s">
        <v>4489</v>
      </c>
      <c r="I9622" s="430" t="s">
        <v>1164</v>
      </c>
      <c r="K9622" s="432">
        <v>8.25</v>
      </c>
    </row>
    <row r="9623" spans="6:11">
      <c r="F9623" s="429" t="s">
        <v>15644</v>
      </c>
      <c r="G9623" s="430">
        <v>100991</v>
      </c>
      <c r="H9623" s="431" t="s">
        <v>4512</v>
      </c>
      <c r="I9623" s="430" t="s">
        <v>4497</v>
      </c>
      <c r="K9623" s="432">
        <v>5.53</v>
      </c>
    </row>
    <row r="9624" spans="6:11">
      <c r="F9624" s="429" t="s">
        <v>15644</v>
      </c>
      <c r="G9624" s="430">
        <v>100980</v>
      </c>
      <c r="H9624" s="431" t="s">
        <v>4505</v>
      </c>
      <c r="I9624" s="430" t="s">
        <v>1164</v>
      </c>
      <c r="K9624" s="432">
        <v>6.15</v>
      </c>
    </row>
    <row r="9625" spans="6:11">
      <c r="F9625" s="429" t="s">
        <v>15644</v>
      </c>
      <c r="G9625" s="430">
        <v>100996</v>
      </c>
      <c r="H9625" s="431" t="s">
        <v>4517</v>
      </c>
      <c r="I9625" s="430" t="s">
        <v>4497</v>
      </c>
      <c r="K9625" s="432">
        <v>4.08</v>
      </c>
    </row>
    <row r="9626" spans="6:11">
      <c r="F9626" s="429" t="s">
        <v>15644</v>
      </c>
      <c r="G9626" s="430">
        <v>100976</v>
      </c>
      <c r="H9626" s="431" t="s">
        <v>4501</v>
      </c>
      <c r="I9626" s="430" t="s">
        <v>1164</v>
      </c>
      <c r="K9626" s="432">
        <v>8.1</v>
      </c>
    </row>
    <row r="9627" spans="6:11">
      <c r="F9627" s="429" t="s">
        <v>15644</v>
      </c>
      <c r="G9627" s="430">
        <v>100992</v>
      </c>
      <c r="H9627" s="431" t="s">
        <v>4513</v>
      </c>
      <c r="I9627" s="430" t="s">
        <v>4497</v>
      </c>
      <c r="K9627" s="432">
        <v>5.4</v>
      </c>
    </row>
    <row r="9628" spans="6:11">
      <c r="F9628" s="429" t="s">
        <v>15644</v>
      </c>
      <c r="G9628" s="430">
        <v>100977</v>
      </c>
      <c r="H9628" s="431" t="s">
        <v>4502</v>
      </c>
      <c r="I9628" s="430" t="s">
        <v>1164</v>
      </c>
      <c r="K9628" s="432">
        <v>7.46</v>
      </c>
    </row>
    <row r="9629" spans="6:11">
      <c r="F9629" s="429" t="s">
        <v>15644</v>
      </c>
      <c r="G9629" s="430">
        <v>100993</v>
      </c>
      <c r="H9629" s="431" t="s">
        <v>4514</v>
      </c>
      <c r="I9629" s="430" t="s">
        <v>4497</v>
      </c>
      <c r="K9629" s="432">
        <v>4.96</v>
      </c>
    </row>
    <row r="9630" spans="6:11">
      <c r="F9630" s="429" t="s">
        <v>15645</v>
      </c>
      <c r="G9630" s="430">
        <v>100973</v>
      </c>
      <c r="H9630" s="431" t="s">
        <v>4487</v>
      </c>
      <c r="I9630" s="430" t="s">
        <v>1164</v>
      </c>
      <c r="K9630" s="432">
        <v>8.4600000000000009</v>
      </c>
    </row>
    <row r="9631" spans="6:11">
      <c r="F9631" s="429" t="s">
        <v>15645</v>
      </c>
      <c r="G9631" s="430">
        <v>100989</v>
      </c>
      <c r="H9631" s="431" t="s">
        <v>4510</v>
      </c>
      <c r="I9631" s="430" t="s">
        <v>4497</v>
      </c>
      <c r="K9631" s="432">
        <v>5.64</v>
      </c>
    </row>
    <row r="9632" spans="6:11">
      <c r="F9632" s="429" t="s">
        <v>15645</v>
      </c>
      <c r="G9632" s="430">
        <v>101467</v>
      </c>
      <c r="H9632" s="431" t="s">
        <v>4538</v>
      </c>
      <c r="I9632" s="430" t="s">
        <v>4497</v>
      </c>
      <c r="K9632" s="432">
        <v>17.39</v>
      </c>
    </row>
    <row r="9633" spans="6:11">
      <c r="F9633" s="429" t="s">
        <v>15645</v>
      </c>
      <c r="G9633" s="430">
        <v>101468</v>
      </c>
      <c r="H9633" s="431" t="s">
        <v>4539</v>
      </c>
      <c r="I9633" s="430" t="s">
        <v>4497</v>
      </c>
      <c r="K9633" s="432">
        <v>15.91</v>
      </c>
    </row>
    <row r="9634" spans="6:11">
      <c r="F9634" s="429" t="s">
        <v>15645</v>
      </c>
      <c r="G9634" s="430">
        <v>101014</v>
      </c>
      <c r="H9634" s="431" t="s">
        <v>4529</v>
      </c>
      <c r="I9634" s="430" t="s">
        <v>4497</v>
      </c>
      <c r="K9634" s="432">
        <v>39.75</v>
      </c>
    </row>
    <row r="9635" spans="6:11">
      <c r="F9635" s="429" t="s">
        <v>15645</v>
      </c>
      <c r="G9635" s="430">
        <v>101015</v>
      </c>
      <c r="H9635" s="431" t="s">
        <v>4530</v>
      </c>
      <c r="I9635" s="430" t="s">
        <v>4497</v>
      </c>
      <c r="K9635" s="432">
        <v>32.65</v>
      </c>
    </row>
    <row r="9636" spans="6:11">
      <c r="F9636" s="429" t="s">
        <v>15645</v>
      </c>
      <c r="G9636" s="430">
        <v>101463</v>
      </c>
      <c r="H9636" s="431" t="s">
        <v>4534</v>
      </c>
      <c r="I9636" s="430" t="s">
        <v>4497</v>
      </c>
      <c r="K9636" s="432">
        <v>43.51</v>
      </c>
    </row>
    <row r="9637" spans="6:11">
      <c r="F9637" s="429" t="s">
        <v>15645</v>
      </c>
      <c r="G9637" s="430">
        <v>101464</v>
      </c>
      <c r="H9637" s="431" t="s">
        <v>4535</v>
      </c>
      <c r="I9637" s="430" t="s">
        <v>4497</v>
      </c>
      <c r="K9637" s="432">
        <v>33.42</v>
      </c>
    </row>
    <row r="9638" spans="6:11">
      <c r="F9638" s="429" t="s">
        <v>15645</v>
      </c>
      <c r="G9638" s="430">
        <v>101465</v>
      </c>
      <c r="H9638" s="431" t="s">
        <v>4536</v>
      </c>
      <c r="I9638" s="430" t="s">
        <v>4497</v>
      </c>
      <c r="K9638" s="432">
        <v>25.55</v>
      </c>
    </row>
    <row r="9639" spans="6:11">
      <c r="F9639" s="429" t="s">
        <v>15645</v>
      </c>
      <c r="G9639" s="430">
        <v>101466</v>
      </c>
      <c r="H9639" s="431" t="s">
        <v>4537</v>
      </c>
      <c r="I9639" s="430" t="s">
        <v>4497</v>
      </c>
      <c r="K9639" s="432">
        <v>20.79</v>
      </c>
    </row>
    <row r="9640" spans="6:11">
      <c r="F9640" s="429" t="s">
        <v>15645</v>
      </c>
      <c r="G9640" s="430">
        <v>101013</v>
      </c>
      <c r="H9640" s="431" t="s">
        <v>4528</v>
      </c>
      <c r="I9640" s="430" t="s">
        <v>4497</v>
      </c>
      <c r="K9640" s="432">
        <v>43.38</v>
      </c>
    </row>
    <row r="9641" spans="6:11">
      <c r="F9641" s="429" t="s">
        <v>15645</v>
      </c>
      <c r="G9641" s="430">
        <v>101477</v>
      </c>
      <c r="H9641" s="431" t="s">
        <v>4548</v>
      </c>
      <c r="I9641" s="430" t="s">
        <v>4497</v>
      </c>
      <c r="K9641" s="432">
        <v>12.59</v>
      </c>
    </row>
    <row r="9642" spans="6:11">
      <c r="F9642" s="429" t="s">
        <v>15645</v>
      </c>
      <c r="G9642" s="430">
        <v>101478</v>
      </c>
      <c r="H9642" s="431" t="s">
        <v>4549</v>
      </c>
      <c r="I9642" s="430" t="s">
        <v>4497</v>
      </c>
      <c r="K9642" s="432">
        <v>10.72</v>
      </c>
    </row>
    <row r="9643" spans="6:11">
      <c r="F9643" s="429" t="s">
        <v>15645</v>
      </c>
      <c r="G9643" s="430">
        <v>101017</v>
      </c>
      <c r="H9643" s="431" t="s">
        <v>4532</v>
      </c>
      <c r="I9643" s="430" t="s">
        <v>4497</v>
      </c>
      <c r="K9643" s="432">
        <v>28.66</v>
      </c>
    </row>
    <row r="9644" spans="6:11">
      <c r="F9644" s="429" t="s">
        <v>15645</v>
      </c>
      <c r="G9644" s="430">
        <v>101018</v>
      </c>
      <c r="H9644" s="431" t="s">
        <v>4533</v>
      </c>
      <c r="I9644" s="430" t="s">
        <v>4497</v>
      </c>
      <c r="K9644" s="432">
        <v>23.53</v>
      </c>
    </row>
    <row r="9645" spans="6:11">
      <c r="F9645" s="429" t="s">
        <v>15645</v>
      </c>
      <c r="G9645" s="430">
        <v>101469</v>
      </c>
      <c r="H9645" s="431" t="s">
        <v>4540</v>
      </c>
      <c r="I9645" s="430" t="s">
        <v>4497</v>
      </c>
      <c r="K9645" s="432">
        <v>35.61</v>
      </c>
    </row>
    <row r="9646" spans="6:11">
      <c r="F9646" s="429" t="s">
        <v>15645</v>
      </c>
      <c r="G9646" s="430">
        <v>101470</v>
      </c>
      <c r="H9646" s="431" t="s">
        <v>4541</v>
      </c>
      <c r="I9646" s="430" t="s">
        <v>4497</v>
      </c>
      <c r="K9646" s="432">
        <v>28.27</v>
      </c>
    </row>
    <row r="9647" spans="6:11">
      <c r="F9647" s="429" t="s">
        <v>15645</v>
      </c>
      <c r="G9647" s="430">
        <v>101471</v>
      </c>
      <c r="H9647" s="431" t="s">
        <v>4542</v>
      </c>
      <c r="I9647" s="430" t="s">
        <v>4497</v>
      </c>
      <c r="K9647" s="432">
        <v>24.25</v>
      </c>
    </row>
    <row r="9648" spans="6:11">
      <c r="F9648" s="429" t="s">
        <v>15645</v>
      </c>
      <c r="G9648" s="430">
        <v>101472</v>
      </c>
      <c r="H9648" s="431" t="s">
        <v>4543</v>
      </c>
      <c r="I9648" s="430" t="s">
        <v>4497</v>
      </c>
      <c r="K9648" s="432">
        <v>18.87</v>
      </c>
    </row>
    <row r="9649" spans="6:11">
      <c r="F9649" s="429" t="s">
        <v>15645</v>
      </c>
      <c r="G9649" s="430">
        <v>101473</v>
      </c>
      <c r="H9649" s="431" t="s">
        <v>4544</v>
      </c>
      <c r="I9649" s="430" t="s">
        <v>4497</v>
      </c>
      <c r="K9649" s="432">
        <v>27.18</v>
      </c>
    </row>
    <row r="9650" spans="6:11">
      <c r="F9650" s="429" t="s">
        <v>15645</v>
      </c>
      <c r="G9650" s="430">
        <v>101474</v>
      </c>
      <c r="H9650" s="431" t="s">
        <v>4545</v>
      </c>
      <c r="I9650" s="430" t="s">
        <v>4497</v>
      </c>
      <c r="K9650" s="432">
        <v>19.440000000000001</v>
      </c>
    </row>
    <row r="9651" spans="6:11">
      <c r="F9651" s="429" t="s">
        <v>15645</v>
      </c>
      <c r="G9651" s="430">
        <v>101475</v>
      </c>
      <c r="H9651" s="431" t="s">
        <v>4546</v>
      </c>
      <c r="I9651" s="430" t="s">
        <v>4497</v>
      </c>
      <c r="K9651" s="432">
        <v>17.239999999999998</v>
      </c>
    </row>
    <row r="9652" spans="6:11">
      <c r="F9652" s="429" t="s">
        <v>15645</v>
      </c>
      <c r="G9652" s="430">
        <v>101476</v>
      </c>
      <c r="H9652" s="431" t="s">
        <v>4547</v>
      </c>
      <c r="I9652" s="430" t="s">
        <v>4497</v>
      </c>
      <c r="K9652" s="432">
        <v>15.39</v>
      </c>
    </row>
    <row r="9653" spans="6:11">
      <c r="F9653" s="429" t="s">
        <v>15645</v>
      </c>
      <c r="G9653" s="430">
        <v>101016</v>
      </c>
      <c r="H9653" s="431" t="s">
        <v>4531</v>
      </c>
      <c r="I9653" s="430" t="s">
        <v>4497</v>
      </c>
      <c r="K9653" s="432">
        <v>37.799999999999997</v>
      </c>
    </row>
    <row r="9654" spans="6:11">
      <c r="F9654" s="429" t="s">
        <v>15645</v>
      </c>
      <c r="G9654" s="430">
        <v>101487</v>
      </c>
      <c r="H9654" s="431" t="s">
        <v>4557</v>
      </c>
      <c r="I9654" s="430" t="s">
        <v>4497</v>
      </c>
      <c r="K9654" s="432">
        <v>93.62</v>
      </c>
    </row>
    <row r="9655" spans="6:11">
      <c r="F9655" s="429" t="s">
        <v>15645</v>
      </c>
      <c r="G9655" s="430">
        <v>101488</v>
      </c>
      <c r="H9655" s="431" t="s">
        <v>4558</v>
      </c>
      <c r="I9655" s="430" t="s">
        <v>4497</v>
      </c>
      <c r="K9655" s="432">
        <v>81.010000000000005</v>
      </c>
    </row>
    <row r="9656" spans="6:11">
      <c r="F9656" s="429" t="s">
        <v>15645</v>
      </c>
      <c r="G9656" s="430">
        <v>101480</v>
      </c>
      <c r="H9656" s="431" t="s">
        <v>4550</v>
      </c>
      <c r="I9656" s="430" t="s">
        <v>4497</v>
      </c>
      <c r="K9656" s="432">
        <v>63.69</v>
      </c>
    </row>
    <row r="9657" spans="6:11">
      <c r="F9657" s="429" t="s">
        <v>15645</v>
      </c>
      <c r="G9657" s="430">
        <v>101481</v>
      </c>
      <c r="H9657" s="431" t="s">
        <v>4551</v>
      </c>
      <c r="I9657" s="430" t="s">
        <v>4497</v>
      </c>
      <c r="K9657" s="432">
        <v>46</v>
      </c>
    </row>
    <row r="9658" spans="6:11">
      <c r="F9658" s="429" t="s">
        <v>15645</v>
      </c>
      <c r="G9658" s="430">
        <v>101482</v>
      </c>
      <c r="H9658" s="431" t="s">
        <v>4552</v>
      </c>
      <c r="I9658" s="430" t="s">
        <v>4497</v>
      </c>
      <c r="K9658" s="432">
        <v>34.369999999999997</v>
      </c>
    </row>
    <row r="9659" spans="6:11">
      <c r="F9659" s="429" t="s">
        <v>15645</v>
      </c>
      <c r="G9659" s="430">
        <v>101483</v>
      </c>
      <c r="H9659" s="431" t="s">
        <v>4553</v>
      </c>
      <c r="I9659" s="430" t="s">
        <v>4497</v>
      </c>
      <c r="K9659" s="432">
        <v>35.68</v>
      </c>
    </row>
    <row r="9660" spans="6:11">
      <c r="F9660" s="429" t="s">
        <v>15645</v>
      </c>
      <c r="G9660" s="430">
        <v>101484</v>
      </c>
      <c r="H9660" s="431" t="s">
        <v>4554</v>
      </c>
      <c r="I9660" s="430" t="s">
        <v>4497</v>
      </c>
      <c r="K9660" s="432">
        <v>184.93</v>
      </c>
    </row>
    <row r="9661" spans="6:11">
      <c r="F9661" s="429" t="s">
        <v>15645</v>
      </c>
      <c r="G9661" s="430">
        <v>101485</v>
      </c>
      <c r="H9661" s="431" t="s">
        <v>4555</v>
      </c>
      <c r="I9661" s="430" t="s">
        <v>4497</v>
      </c>
      <c r="K9661" s="432">
        <v>141.94999999999999</v>
      </c>
    </row>
    <row r="9662" spans="6:11">
      <c r="F9662" s="429" t="s">
        <v>15645</v>
      </c>
      <c r="G9662" s="430">
        <v>101486</v>
      </c>
      <c r="H9662" s="431" t="s">
        <v>4556</v>
      </c>
      <c r="I9662" s="430" t="s">
        <v>4497</v>
      </c>
      <c r="K9662" s="432">
        <v>127.87</v>
      </c>
    </row>
    <row r="9663" spans="6:11">
      <c r="F9663" s="429" t="s">
        <v>15645</v>
      </c>
      <c r="G9663" s="430">
        <v>101006</v>
      </c>
      <c r="H9663" s="431" t="s">
        <v>4523</v>
      </c>
      <c r="I9663" s="430" t="s">
        <v>1164</v>
      </c>
      <c r="K9663" s="432">
        <v>20.13</v>
      </c>
    </row>
    <row r="9664" spans="6:11">
      <c r="F9664" s="429" t="s">
        <v>15645</v>
      </c>
      <c r="G9664" s="430">
        <v>101005</v>
      </c>
      <c r="H9664" s="431" t="s">
        <v>4522</v>
      </c>
      <c r="I9664" s="430" t="s">
        <v>1164</v>
      </c>
      <c r="K9664" s="432">
        <v>18.03</v>
      </c>
    </row>
    <row r="9665" spans="6:11">
      <c r="F9665" s="429" t="s">
        <v>15645</v>
      </c>
      <c r="G9665" s="430">
        <v>102568</v>
      </c>
      <c r="H9665" s="431" t="s">
        <v>4499</v>
      </c>
      <c r="I9665" s="430" t="s">
        <v>4497</v>
      </c>
      <c r="K9665" s="432">
        <v>270.43</v>
      </c>
    </row>
    <row r="9666" spans="6:11">
      <c r="F9666" s="429" t="s">
        <v>15645</v>
      </c>
      <c r="G9666" s="430">
        <v>101479</v>
      </c>
      <c r="H9666" s="431" t="s">
        <v>4498</v>
      </c>
      <c r="I9666" s="430" t="s">
        <v>4497</v>
      </c>
      <c r="K9666" s="432">
        <v>158.75</v>
      </c>
    </row>
    <row r="9667" spans="6:11">
      <c r="F9667" s="429" t="s">
        <v>15645</v>
      </c>
      <c r="G9667" s="430">
        <v>101019</v>
      </c>
      <c r="H9667" s="431" t="s">
        <v>4496</v>
      </c>
      <c r="I9667" s="430" t="s">
        <v>4497</v>
      </c>
      <c r="K9667" s="432">
        <v>544.87</v>
      </c>
    </row>
    <row r="9668" spans="6:11">
      <c r="F9668" s="429" t="s">
        <v>15645</v>
      </c>
      <c r="G9668" s="430">
        <v>100938</v>
      </c>
      <c r="H9668" s="431" t="s">
        <v>4465</v>
      </c>
      <c r="I9668" s="430" t="s">
        <v>4344</v>
      </c>
      <c r="K9668" s="432">
        <v>7.25</v>
      </c>
    </row>
    <row r="9669" spans="6:11">
      <c r="F9669" s="429" t="s">
        <v>15645</v>
      </c>
      <c r="G9669" s="430">
        <v>100942</v>
      </c>
      <c r="H9669" s="431" t="s">
        <v>4469</v>
      </c>
      <c r="I9669" s="430" t="s">
        <v>3615</v>
      </c>
      <c r="K9669" s="432">
        <v>4.84</v>
      </c>
    </row>
    <row r="9670" spans="6:11">
      <c r="F9670" s="429" t="s">
        <v>15645</v>
      </c>
      <c r="G9670" s="430">
        <v>93588</v>
      </c>
      <c r="H9670" s="431" t="s">
        <v>4436</v>
      </c>
      <c r="I9670" s="430" t="s">
        <v>4344</v>
      </c>
      <c r="K9670" s="432">
        <v>3.04</v>
      </c>
    </row>
    <row r="9671" spans="6:11">
      <c r="F9671" s="429" t="s">
        <v>15645</v>
      </c>
      <c r="G9671" s="430">
        <v>93594</v>
      </c>
      <c r="H9671" s="431" t="s">
        <v>4442</v>
      </c>
      <c r="I9671" s="430" t="s">
        <v>3615</v>
      </c>
      <c r="K9671" s="432">
        <v>2.0299999999999998</v>
      </c>
    </row>
    <row r="9672" spans="6:11">
      <c r="F9672" s="429" t="s">
        <v>15645</v>
      </c>
      <c r="G9672" s="430">
        <v>93589</v>
      </c>
      <c r="H9672" s="431" t="s">
        <v>4437</v>
      </c>
      <c r="I9672" s="430" t="s">
        <v>4344</v>
      </c>
      <c r="K9672" s="432">
        <v>2.61</v>
      </c>
    </row>
    <row r="9673" spans="6:11">
      <c r="F9673" s="429" t="s">
        <v>15645</v>
      </c>
      <c r="G9673" s="430">
        <v>93595</v>
      </c>
      <c r="H9673" s="431" t="s">
        <v>4443</v>
      </c>
      <c r="I9673" s="430" t="s">
        <v>3615</v>
      </c>
      <c r="K9673" s="432">
        <v>1.76</v>
      </c>
    </row>
    <row r="9674" spans="6:11">
      <c r="F9674" s="429" t="s">
        <v>15645</v>
      </c>
      <c r="G9674" s="430">
        <v>93590</v>
      </c>
      <c r="H9674" s="431" t="s">
        <v>4438</v>
      </c>
      <c r="I9674" s="430" t="s">
        <v>4344</v>
      </c>
      <c r="K9674" s="432">
        <v>0.94</v>
      </c>
    </row>
    <row r="9675" spans="6:11">
      <c r="F9675" s="429" t="s">
        <v>15645</v>
      </c>
      <c r="G9675" s="430">
        <v>93596</v>
      </c>
      <c r="H9675" s="431" t="s">
        <v>4444</v>
      </c>
      <c r="I9675" s="430" t="s">
        <v>3615</v>
      </c>
      <c r="K9675" s="432">
        <v>0.64</v>
      </c>
    </row>
    <row r="9676" spans="6:11">
      <c r="F9676" s="429" t="s">
        <v>15645</v>
      </c>
      <c r="G9676" s="430">
        <v>95875</v>
      </c>
      <c r="H9676" s="431" t="s">
        <v>4454</v>
      </c>
      <c r="I9676" s="430" t="s">
        <v>4344</v>
      </c>
      <c r="K9676" s="432">
        <v>2.4</v>
      </c>
    </row>
    <row r="9677" spans="6:11">
      <c r="F9677" s="429" t="s">
        <v>15645</v>
      </c>
      <c r="G9677" s="430">
        <v>95878</v>
      </c>
      <c r="H9677" s="431" t="s">
        <v>4457</v>
      </c>
      <c r="I9677" s="430" t="s">
        <v>3615</v>
      </c>
      <c r="K9677" s="432">
        <v>1.62</v>
      </c>
    </row>
    <row r="9678" spans="6:11">
      <c r="F9678" s="429" t="s">
        <v>15645</v>
      </c>
      <c r="G9678" s="430">
        <v>100943</v>
      </c>
      <c r="H9678" s="431" t="s">
        <v>4470</v>
      </c>
      <c r="I9678" s="430" t="s">
        <v>3615</v>
      </c>
      <c r="K9678" s="432">
        <v>4.2300000000000004</v>
      </c>
    </row>
    <row r="9679" spans="6:11">
      <c r="F9679" s="429" t="s">
        <v>15645</v>
      </c>
      <c r="G9679" s="430">
        <v>100939</v>
      </c>
      <c r="H9679" s="431" t="s">
        <v>4466</v>
      </c>
      <c r="I9679" s="430" t="s">
        <v>4344</v>
      </c>
      <c r="K9679" s="432">
        <v>6.37</v>
      </c>
    </row>
    <row r="9680" spans="6:11">
      <c r="F9680" s="429" t="s">
        <v>15645</v>
      </c>
      <c r="G9680" s="430">
        <v>93591</v>
      </c>
      <c r="H9680" s="431" t="s">
        <v>4439</v>
      </c>
      <c r="I9680" s="430" t="s">
        <v>4344</v>
      </c>
      <c r="K9680" s="432">
        <v>2.66</v>
      </c>
    </row>
    <row r="9681" spans="6:11">
      <c r="F9681" s="429" t="s">
        <v>15645</v>
      </c>
      <c r="G9681" s="430">
        <v>93597</v>
      </c>
      <c r="H9681" s="431" t="s">
        <v>4445</v>
      </c>
      <c r="I9681" s="430" t="s">
        <v>3615</v>
      </c>
      <c r="K9681" s="432">
        <v>1.77</v>
      </c>
    </row>
    <row r="9682" spans="6:11">
      <c r="F9682" s="429" t="s">
        <v>15645</v>
      </c>
      <c r="G9682" s="430">
        <v>93592</v>
      </c>
      <c r="H9682" s="431" t="s">
        <v>4440</v>
      </c>
      <c r="I9682" s="430" t="s">
        <v>4344</v>
      </c>
      <c r="K9682" s="432">
        <v>2.31</v>
      </c>
    </row>
    <row r="9683" spans="6:11">
      <c r="F9683" s="429" t="s">
        <v>15645</v>
      </c>
      <c r="G9683" s="430">
        <v>93598</v>
      </c>
      <c r="H9683" s="431" t="s">
        <v>4446</v>
      </c>
      <c r="I9683" s="430" t="s">
        <v>3615</v>
      </c>
      <c r="K9683" s="432">
        <v>1.52</v>
      </c>
    </row>
    <row r="9684" spans="6:11">
      <c r="F9684" s="429" t="s">
        <v>15645</v>
      </c>
      <c r="G9684" s="430">
        <v>93593</v>
      </c>
      <c r="H9684" s="431" t="s">
        <v>4441</v>
      </c>
      <c r="I9684" s="430" t="s">
        <v>4344</v>
      </c>
      <c r="K9684" s="432">
        <v>0.84</v>
      </c>
    </row>
    <row r="9685" spans="6:11">
      <c r="F9685" s="429" t="s">
        <v>15645</v>
      </c>
      <c r="G9685" s="430">
        <v>93599</v>
      </c>
      <c r="H9685" s="431" t="s">
        <v>4447</v>
      </c>
      <c r="I9685" s="430" t="s">
        <v>3615</v>
      </c>
      <c r="K9685" s="432">
        <v>0.56000000000000005</v>
      </c>
    </row>
    <row r="9686" spans="6:11">
      <c r="F9686" s="429" t="s">
        <v>15645</v>
      </c>
      <c r="G9686" s="430">
        <v>95876</v>
      </c>
      <c r="H9686" s="431" t="s">
        <v>4455</v>
      </c>
      <c r="I9686" s="430" t="s">
        <v>4344</v>
      </c>
      <c r="K9686" s="432">
        <v>2.09</v>
      </c>
    </row>
    <row r="9687" spans="6:11">
      <c r="F9687" s="429" t="s">
        <v>15645</v>
      </c>
      <c r="G9687" s="430">
        <v>95879</v>
      </c>
      <c r="H9687" s="431" t="s">
        <v>4458</v>
      </c>
      <c r="I9687" s="430" t="s">
        <v>3615</v>
      </c>
      <c r="K9687" s="432">
        <v>1.42</v>
      </c>
    </row>
    <row r="9688" spans="6:11">
      <c r="F9688" s="429" t="s">
        <v>15645</v>
      </c>
      <c r="G9688" s="430">
        <v>100940</v>
      </c>
      <c r="H9688" s="431" t="s">
        <v>4467</v>
      </c>
      <c r="I9688" s="430" t="s">
        <v>4344</v>
      </c>
      <c r="K9688" s="432">
        <v>5.44</v>
      </c>
    </row>
    <row r="9689" spans="6:11">
      <c r="F9689" s="429" t="s">
        <v>15645</v>
      </c>
      <c r="G9689" s="430">
        <v>100944</v>
      </c>
      <c r="H9689" s="431" t="s">
        <v>4471</v>
      </c>
      <c r="I9689" s="430" t="s">
        <v>3615</v>
      </c>
      <c r="K9689" s="432">
        <v>3.64</v>
      </c>
    </row>
    <row r="9690" spans="6:11">
      <c r="F9690" s="429" t="s">
        <v>15645</v>
      </c>
      <c r="G9690" s="430">
        <v>95425</v>
      </c>
      <c r="H9690" s="431" t="s">
        <v>4448</v>
      </c>
      <c r="I9690" s="430" t="s">
        <v>4344</v>
      </c>
      <c r="K9690" s="432">
        <v>2.2599999999999998</v>
      </c>
    </row>
    <row r="9691" spans="6:11">
      <c r="F9691" s="429" t="s">
        <v>15645</v>
      </c>
      <c r="G9691" s="430">
        <v>95428</v>
      </c>
      <c r="H9691" s="431" t="s">
        <v>4451</v>
      </c>
      <c r="I9691" s="430" t="s">
        <v>3615</v>
      </c>
      <c r="K9691" s="432">
        <v>1.52</v>
      </c>
    </row>
    <row r="9692" spans="6:11">
      <c r="F9692" s="429" t="s">
        <v>15645</v>
      </c>
      <c r="G9692" s="430">
        <v>95426</v>
      </c>
      <c r="H9692" s="431" t="s">
        <v>4449</v>
      </c>
      <c r="I9692" s="430" t="s">
        <v>4344</v>
      </c>
      <c r="K9692" s="432">
        <v>1.96</v>
      </c>
    </row>
    <row r="9693" spans="6:11">
      <c r="F9693" s="429" t="s">
        <v>15645</v>
      </c>
      <c r="G9693" s="430">
        <v>95429</v>
      </c>
      <c r="H9693" s="431" t="s">
        <v>4452</v>
      </c>
      <c r="I9693" s="430" t="s">
        <v>3615</v>
      </c>
      <c r="K9693" s="432">
        <v>1.32</v>
      </c>
    </row>
    <row r="9694" spans="6:11">
      <c r="F9694" s="429" t="s">
        <v>15645</v>
      </c>
      <c r="G9694" s="430">
        <v>95427</v>
      </c>
      <c r="H9694" s="431" t="s">
        <v>4450</v>
      </c>
      <c r="I9694" s="430" t="s">
        <v>4344</v>
      </c>
      <c r="K9694" s="432">
        <v>0.74</v>
      </c>
    </row>
    <row r="9695" spans="6:11">
      <c r="F9695" s="429" t="s">
        <v>15645</v>
      </c>
      <c r="G9695" s="430">
        <v>95430</v>
      </c>
      <c r="H9695" s="431" t="s">
        <v>4453</v>
      </c>
      <c r="I9695" s="430" t="s">
        <v>3615</v>
      </c>
      <c r="K9695" s="432">
        <v>0.46</v>
      </c>
    </row>
    <row r="9696" spans="6:11">
      <c r="F9696" s="429" t="s">
        <v>15645</v>
      </c>
      <c r="G9696" s="430">
        <v>95877</v>
      </c>
      <c r="H9696" s="431" t="s">
        <v>4456</v>
      </c>
      <c r="I9696" s="430" t="s">
        <v>4344</v>
      </c>
      <c r="K9696" s="432">
        <v>1.79</v>
      </c>
    </row>
    <row r="9697" spans="6:11">
      <c r="F9697" s="429" t="s">
        <v>15645</v>
      </c>
      <c r="G9697" s="430">
        <v>95880</v>
      </c>
      <c r="H9697" s="431" t="s">
        <v>4459</v>
      </c>
      <c r="I9697" s="430" t="s">
        <v>3615</v>
      </c>
      <c r="K9697" s="432">
        <v>1.2</v>
      </c>
    </row>
    <row r="9698" spans="6:11">
      <c r="F9698" s="429" t="s">
        <v>15645</v>
      </c>
      <c r="G9698" s="430">
        <v>100937</v>
      </c>
      <c r="H9698" s="431" t="s">
        <v>4464</v>
      </c>
      <c r="I9698" s="430" t="s">
        <v>4344</v>
      </c>
      <c r="K9698" s="432">
        <v>8.64</v>
      </c>
    </row>
    <row r="9699" spans="6:11">
      <c r="F9699" s="429" t="s">
        <v>15645</v>
      </c>
      <c r="G9699" s="430">
        <v>100941</v>
      </c>
      <c r="H9699" s="431" t="s">
        <v>4468</v>
      </c>
      <c r="I9699" s="430" t="s">
        <v>3615</v>
      </c>
      <c r="K9699" s="432">
        <v>5.75</v>
      </c>
    </row>
    <row r="9700" spans="6:11">
      <c r="F9700" s="429" t="s">
        <v>15645</v>
      </c>
      <c r="G9700" s="430">
        <v>97912</v>
      </c>
      <c r="H9700" s="431" t="s">
        <v>4460</v>
      </c>
      <c r="I9700" s="430" t="s">
        <v>4344</v>
      </c>
      <c r="K9700" s="432">
        <v>3.62</v>
      </c>
    </row>
    <row r="9701" spans="6:11">
      <c r="F9701" s="429" t="s">
        <v>15645</v>
      </c>
      <c r="G9701" s="430">
        <v>97916</v>
      </c>
      <c r="H9701" s="431" t="s">
        <v>3614</v>
      </c>
      <c r="I9701" s="430" t="s">
        <v>3615</v>
      </c>
      <c r="K9701" s="432">
        <v>2.42</v>
      </c>
    </row>
    <row r="9702" spans="6:11">
      <c r="F9702" s="429" t="s">
        <v>15645</v>
      </c>
      <c r="G9702" s="430">
        <v>97913</v>
      </c>
      <c r="H9702" s="431" t="s">
        <v>4461</v>
      </c>
      <c r="I9702" s="430" t="s">
        <v>4344</v>
      </c>
      <c r="K9702" s="432">
        <v>3.14</v>
      </c>
    </row>
    <row r="9703" spans="6:11">
      <c r="F9703" s="429" t="s">
        <v>15645</v>
      </c>
      <c r="G9703" s="430">
        <v>97917</v>
      </c>
      <c r="H9703" s="431" t="s">
        <v>3616</v>
      </c>
      <c r="I9703" s="430" t="s">
        <v>3615</v>
      </c>
      <c r="K9703" s="432">
        <v>2.09</v>
      </c>
    </row>
    <row r="9704" spans="6:11">
      <c r="F9704" s="429" t="s">
        <v>15645</v>
      </c>
      <c r="G9704" s="430">
        <v>97915</v>
      </c>
      <c r="H9704" s="431" t="s">
        <v>4463</v>
      </c>
      <c r="I9704" s="430" t="s">
        <v>4344</v>
      </c>
      <c r="K9704" s="432">
        <v>1.1499999999999999</v>
      </c>
    </row>
    <row r="9705" spans="6:11">
      <c r="F9705" s="429" t="s">
        <v>15645</v>
      </c>
      <c r="G9705" s="430">
        <v>97919</v>
      </c>
      <c r="H9705" s="431" t="s">
        <v>3618</v>
      </c>
      <c r="I9705" s="430" t="s">
        <v>3615</v>
      </c>
      <c r="K9705" s="432">
        <v>0.76</v>
      </c>
    </row>
    <row r="9706" spans="6:11">
      <c r="F9706" s="429" t="s">
        <v>15645</v>
      </c>
      <c r="G9706" s="430">
        <v>97914</v>
      </c>
      <c r="H9706" s="431" t="s">
        <v>4462</v>
      </c>
      <c r="I9706" s="430" t="s">
        <v>4344</v>
      </c>
      <c r="K9706" s="432">
        <v>2.87</v>
      </c>
    </row>
    <row r="9707" spans="6:11">
      <c r="F9707" s="429" t="s">
        <v>15645</v>
      </c>
      <c r="G9707" s="430">
        <v>97918</v>
      </c>
      <c r="H9707" s="431" t="s">
        <v>3617</v>
      </c>
      <c r="I9707" s="430" t="s">
        <v>3615</v>
      </c>
      <c r="K9707" s="432">
        <v>1.92</v>
      </c>
    </row>
    <row r="9708" spans="6:11">
      <c r="F9708" s="429" t="s">
        <v>15645</v>
      </c>
      <c r="G9708" s="430">
        <v>100949</v>
      </c>
      <c r="H9708" s="431" t="s">
        <v>4476</v>
      </c>
      <c r="I9708" s="430" t="s">
        <v>3615</v>
      </c>
      <c r="K9708" s="432">
        <v>6.48</v>
      </c>
    </row>
    <row r="9709" spans="6:11">
      <c r="F9709" s="429" t="s">
        <v>15645</v>
      </c>
      <c r="G9709" s="430">
        <v>100945</v>
      </c>
      <c r="H9709" s="431" t="s">
        <v>4472</v>
      </c>
      <c r="I9709" s="430" t="s">
        <v>3615</v>
      </c>
      <c r="K9709" s="432">
        <v>2.72</v>
      </c>
    </row>
    <row r="9710" spans="6:11">
      <c r="F9710" s="429" t="s">
        <v>15645</v>
      </c>
      <c r="G9710" s="430">
        <v>100946</v>
      </c>
      <c r="H9710" s="431" t="s">
        <v>4473</v>
      </c>
      <c r="I9710" s="430" t="s">
        <v>3615</v>
      </c>
      <c r="K9710" s="432">
        <v>2.34</v>
      </c>
    </row>
    <row r="9711" spans="6:11">
      <c r="F9711" s="429" t="s">
        <v>15645</v>
      </c>
      <c r="G9711" s="430">
        <v>100948</v>
      </c>
      <c r="H9711" s="431" t="s">
        <v>4475</v>
      </c>
      <c r="I9711" s="430" t="s">
        <v>3615</v>
      </c>
      <c r="K9711" s="432">
        <v>0.86</v>
      </c>
    </row>
    <row r="9712" spans="6:11">
      <c r="F9712" s="429" t="s">
        <v>15645</v>
      </c>
      <c r="G9712" s="430">
        <v>100947</v>
      </c>
      <c r="H9712" s="431" t="s">
        <v>4474</v>
      </c>
      <c r="I9712" s="430" t="s">
        <v>3615</v>
      </c>
      <c r="K9712" s="432">
        <v>2.17</v>
      </c>
    </row>
    <row r="9713" spans="6:11">
      <c r="F9713" s="429" t="s">
        <v>15645</v>
      </c>
      <c r="G9713" s="430">
        <v>100954</v>
      </c>
      <c r="H9713" s="431" t="s">
        <v>15541</v>
      </c>
      <c r="I9713" s="430" t="s">
        <v>3615</v>
      </c>
      <c r="K9713" s="432">
        <v>8.25</v>
      </c>
    </row>
    <row r="9714" spans="6:11">
      <c r="F9714" s="429" t="s">
        <v>15645</v>
      </c>
      <c r="G9714" s="430">
        <v>100950</v>
      </c>
      <c r="H9714" s="431" t="s">
        <v>15542</v>
      </c>
      <c r="I9714" s="430" t="s">
        <v>3615</v>
      </c>
      <c r="K9714" s="432">
        <v>3.46</v>
      </c>
    </row>
    <row r="9715" spans="6:11">
      <c r="F9715" s="429" t="s">
        <v>15645</v>
      </c>
      <c r="G9715" s="430">
        <v>100951</v>
      </c>
      <c r="H9715" s="431" t="s">
        <v>15543</v>
      </c>
      <c r="I9715" s="430" t="s">
        <v>3615</v>
      </c>
      <c r="K9715" s="432">
        <v>2.99</v>
      </c>
    </row>
    <row r="9716" spans="6:11">
      <c r="F9716" s="429" t="s">
        <v>15645</v>
      </c>
      <c r="G9716" s="430">
        <v>100953</v>
      </c>
      <c r="H9716" s="431" t="s">
        <v>15544</v>
      </c>
      <c r="I9716" s="430" t="s">
        <v>3615</v>
      </c>
      <c r="K9716" s="432">
        <v>1.0900000000000001</v>
      </c>
    </row>
    <row r="9717" spans="6:11">
      <c r="F9717" s="429" t="s">
        <v>15645</v>
      </c>
      <c r="G9717" s="430">
        <v>100952</v>
      </c>
      <c r="H9717" s="431" t="s">
        <v>15545</v>
      </c>
      <c r="I9717" s="430" t="s">
        <v>3615</v>
      </c>
      <c r="K9717" s="432">
        <v>2.75</v>
      </c>
    </row>
    <row r="9718" spans="6:11">
      <c r="F9718" s="429" t="s">
        <v>15645</v>
      </c>
      <c r="G9718" s="430">
        <v>100964</v>
      </c>
      <c r="H9718" s="431" t="s">
        <v>4486</v>
      </c>
      <c r="I9718" s="430" t="s">
        <v>4344</v>
      </c>
      <c r="K9718" s="432">
        <v>8.49</v>
      </c>
    </row>
    <row r="9719" spans="6:11">
      <c r="F9719" s="429" t="s">
        <v>15645</v>
      </c>
      <c r="G9719" s="430">
        <v>100960</v>
      </c>
      <c r="H9719" s="431" t="s">
        <v>4482</v>
      </c>
      <c r="I9719" s="430" t="s">
        <v>4344</v>
      </c>
      <c r="K9719" s="432">
        <v>3.53</v>
      </c>
    </row>
    <row r="9720" spans="6:11">
      <c r="F9720" s="429" t="s">
        <v>15645</v>
      </c>
      <c r="G9720" s="430">
        <v>100961</v>
      </c>
      <c r="H9720" s="431" t="s">
        <v>4483</v>
      </c>
      <c r="I9720" s="430" t="s">
        <v>4344</v>
      </c>
      <c r="K9720" s="432">
        <v>3.06</v>
      </c>
    </row>
    <row r="9721" spans="6:11">
      <c r="F9721" s="429" t="s">
        <v>15645</v>
      </c>
      <c r="G9721" s="430">
        <v>100963</v>
      </c>
      <c r="H9721" s="431" t="s">
        <v>4485</v>
      </c>
      <c r="I9721" s="430" t="s">
        <v>4344</v>
      </c>
      <c r="K9721" s="432">
        <v>1.1000000000000001</v>
      </c>
    </row>
    <row r="9722" spans="6:11">
      <c r="F9722" s="429" t="s">
        <v>15645</v>
      </c>
      <c r="G9722" s="430">
        <v>100962</v>
      </c>
      <c r="H9722" s="431" t="s">
        <v>4484</v>
      </c>
      <c r="I9722" s="430" t="s">
        <v>4344</v>
      </c>
      <c r="K9722" s="432">
        <v>2.8</v>
      </c>
    </row>
    <row r="9723" spans="6:11">
      <c r="F9723" s="429" t="s">
        <v>15645</v>
      </c>
      <c r="G9723" s="430">
        <v>100959</v>
      </c>
      <c r="H9723" s="431" t="s">
        <v>4481</v>
      </c>
      <c r="I9723" s="430" t="s">
        <v>4344</v>
      </c>
      <c r="K9723" s="432">
        <v>11.3</v>
      </c>
    </row>
    <row r="9724" spans="6:11">
      <c r="F9724" s="429" t="s">
        <v>15645</v>
      </c>
      <c r="G9724" s="430">
        <v>100955</v>
      </c>
      <c r="H9724" s="431" t="s">
        <v>4477</v>
      </c>
      <c r="I9724" s="430" t="s">
        <v>4344</v>
      </c>
      <c r="K9724" s="432">
        <v>4.74</v>
      </c>
    </row>
    <row r="9725" spans="6:11">
      <c r="F9725" s="429" t="s">
        <v>15645</v>
      </c>
      <c r="G9725" s="430">
        <v>100956</v>
      </c>
      <c r="H9725" s="431" t="s">
        <v>4478</v>
      </c>
      <c r="I9725" s="430" t="s">
        <v>4344</v>
      </c>
      <c r="K9725" s="432">
        <v>4.1100000000000003</v>
      </c>
    </row>
    <row r="9726" spans="6:11">
      <c r="F9726" s="429" t="s">
        <v>15645</v>
      </c>
      <c r="G9726" s="430">
        <v>100958</v>
      </c>
      <c r="H9726" s="431" t="s">
        <v>4480</v>
      </c>
      <c r="I9726" s="430" t="s">
        <v>4344</v>
      </c>
      <c r="K9726" s="432">
        <v>1.51</v>
      </c>
    </row>
    <row r="9727" spans="6:11">
      <c r="F9727" s="429" t="s">
        <v>15645</v>
      </c>
      <c r="G9727" s="430">
        <v>100957</v>
      </c>
      <c r="H9727" s="431" t="s">
        <v>4479</v>
      </c>
      <c r="I9727" s="430" t="s">
        <v>4344</v>
      </c>
      <c r="K9727" s="432">
        <v>3.76</v>
      </c>
    </row>
    <row r="9728" spans="6:11">
      <c r="F9728" s="429" t="s">
        <v>15645</v>
      </c>
      <c r="G9728" s="430">
        <v>100969</v>
      </c>
      <c r="H9728" s="431" t="s">
        <v>4490</v>
      </c>
      <c r="I9728" s="430" t="s">
        <v>3615</v>
      </c>
      <c r="K9728" s="432">
        <v>2.25</v>
      </c>
    </row>
    <row r="9729" spans="6:11">
      <c r="F9729" s="429" t="s">
        <v>15675</v>
      </c>
      <c r="G9729" s="430">
        <v>100970</v>
      </c>
      <c r="H9729" s="431" t="s">
        <v>15546</v>
      </c>
      <c r="I9729" s="430" t="s">
        <v>3615</v>
      </c>
      <c r="K9729" s="432">
        <v>1.9</v>
      </c>
    </row>
    <row r="9730" spans="6:11">
      <c r="F9730" s="429" t="s">
        <v>15675</v>
      </c>
      <c r="G9730" s="430">
        <v>102333</v>
      </c>
      <c r="H9730" s="431" t="s">
        <v>4494</v>
      </c>
      <c r="I9730" s="430" t="s">
        <v>3615</v>
      </c>
      <c r="K9730" s="432">
        <v>0.71</v>
      </c>
    </row>
    <row r="9731" spans="6:11">
      <c r="F9731" s="429" t="s">
        <v>15675</v>
      </c>
      <c r="G9731" s="430">
        <v>102332</v>
      </c>
      <c r="H9731" s="431" t="s">
        <v>4493</v>
      </c>
      <c r="I9731" s="430" t="s">
        <v>3615</v>
      </c>
      <c r="K9731" s="432">
        <v>1.78</v>
      </c>
    </row>
    <row r="9732" spans="6:11">
      <c r="F9732" s="429" t="s">
        <v>15675</v>
      </c>
      <c r="G9732" s="430">
        <v>100965</v>
      </c>
      <c r="H9732" s="431" t="s">
        <v>15547</v>
      </c>
      <c r="I9732" s="430" t="s">
        <v>3615</v>
      </c>
      <c r="K9732" s="432">
        <v>1.71</v>
      </c>
    </row>
    <row r="9733" spans="6:11">
      <c r="F9733" s="429" t="s">
        <v>15675</v>
      </c>
      <c r="G9733" s="430">
        <v>100966</v>
      </c>
      <c r="H9733" s="431" t="s">
        <v>15548</v>
      </c>
      <c r="I9733" s="430" t="s">
        <v>3615</v>
      </c>
      <c r="K9733" s="432">
        <v>1.48</v>
      </c>
    </row>
    <row r="9734" spans="6:11">
      <c r="F9734" s="429" t="s">
        <v>15675</v>
      </c>
      <c r="G9734" s="430">
        <v>102331</v>
      </c>
      <c r="H9734" s="431" t="s">
        <v>4492</v>
      </c>
      <c r="I9734" s="430" t="s">
        <v>3615</v>
      </c>
      <c r="K9734" s="432">
        <v>0.53</v>
      </c>
    </row>
    <row r="9735" spans="6:11">
      <c r="F9735" s="429" t="s">
        <v>15675</v>
      </c>
      <c r="G9735" s="430">
        <v>102330</v>
      </c>
      <c r="H9735" s="431" t="s">
        <v>4491</v>
      </c>
      <c r="I9735" s="430" t="s">
        <v>3615</v>
      </c>
      <c r="K9735" s="432">
        <v>1.38</v>
      </c>
    </row>
    <row r="9736" spans="6:11">
      <c r="F9736" s="429" t="s">
        <v>15675</v>
      </c>
      <c r="G9736" s="430">
        <v>97804</v>
      </c>
      <c r="H9736" s="431" t="s">
        <v>16489</v>
      </c>
      <c r="I9736" s="430" t="s">
        <v>121</v>
      </c>
      <c r="K9736" s="432">
        <v>0</v>
      </c>
    </row>
    <row r="9737" spans="6:11">
      <c r="F9737" s="429" t="s">
        <v>15675</v>
      </c>
      <c r="G9737" s="430">
        <v>106306</v>
      </c>
      <c r="H9737" s="431" t="s">
        <v>16490</v>
      </c>
      <c r="I9737" s="430" t="s">
        <v>121</v>
      </c>
      <c r="K9737" s="432">
        <v>0</v>
      </c>
    </row>
    <row r="9738" spans="6:11">
      <c r="F9738" s="429" t="s">
        <v>15675</v>
      </c>
      <c r="G9738" s="430">
        <v>104389</v>
      </c>
      <c r="H9738" s="431" t="s">
        <v>16491</v>
      </c>
      <c r="I9738" s="430" t="s">
        <v>121</v>
      </c>
      <c r="K9738" s="432">
        <v>0</v>
      </c>
    </row>
    <row r="9739" spans="6:11">
      <c r="F9739" s="429" t="s">
        <v>15675</v>
      </c>
      <c r="G9739" s="430">
        <v>106307</v>
      </c>
      <c r="H9739" s="431" t="s">
        <v>16492</v>
      </c>
      <c r="I9739" s="430" t="s">
        <v>121</v>
      </c>
      <c r="K9739" s="432">
        <v>0</v>
      </c>
    </row>
    <row r="9740" spans="6:11">
      <c r="F9740" s="429" t="s">
        <v>15675</v>
      </c>
      <c r="G9740" s="430">
        <v>104378</v>
      </c>
      <c r="H9740" s="431" t="s">
        <v>16493</v>
      </c>
      <c r="I9740" s="430" t="s">
        <v>121</v>
      </c>
      <c r="K9740" s="432">
        <v>0</v>
      </c>
    </row>
    <row r="9741" spans="6:11">
      <c r="F9741" s="429" t="s">
        <v>15675</v>
      </c>
      <c r="G9741" s="430">
        <v>106308</v>
      </c>
      <c r="H9741" s="431" t="s">
        <v>16494</v>
      </c>
      <c r="I9741" s="430" t="s">
        <v>121</v>
      </c>
      <c r="K9741" s="432">
        <v>0</v>
      </c>
    </row>
    <row r="9742" spans="6:11">
      <c r="F9742" s="429" t="s">
        <v>15675</v>
      </c>
      <c r="G9742" s="430">
        <v>104379</v>
      </c>
      <c r="H9742" s="431" t="s">
        <v>16495</v>
      </c>
      <c r="I9742" s="430" t="s">
        <v>121</v>
      </c>
      <c r="K9742" s="432">
        <v>0</v>
      </c>
    </row>
    <row r="9743" spans="6:11">
      <c r="F9743" s="429" t="s">
        <v>15675</v>
      </c>
      <c r="G9743" s="430">
        <v>106309</v>
      </c>
      <c r="H9743" s="431" t="s">
        <v>16496</v>
      </c>
      <c r="I9743" s="430" t="s">
        <v>121</v>
      </c>
      <c r="K9743" s="432">
        <v>0</v>
      </c>
    </row>
    <row r="9744" spans="6:11">
      <c r="F9744" s="429" t="s">
        <v>15675</v>
      </c>
      <c r="G9744" s="430">
        <v>97801</v>
      </c>
      <c r="H9744" s="431" t="s">
        <v>16497</v>
      </c>
      <c r="I9744" s="430" t="s">
        <v>121</v>
      </c>
      <c r="K9744" s="432">
        <v>0</v>
      </c>
    </row>
    <row r="9745" spans="6:11">
      <c r="F9745" s="429" t="s">
        <v>15675</v>
      </c>
      <c r="G9745" s="430">
        <v>106303</v>
      </c>
      <c r="H9745" s="431" t="s">
        <v>16498</v>
      </c>
      <c r="I9745" s="430" t="s">
        <v>121</v>
      </c>
      <c r="K9745" s="432">
        <v>0</v>
      </c>
    </row>
    <row r="9746" spans="6:11">
      <c r="F9746" s="429" t="s">
        <v>15675</v>
      </c>
      <c r="G9746" s="430">
        <v>104376</v>
      </c>
      <c r="H9746" s="431" t="s">
        <v>16499</v>
      </c>
      <c r="I9746" s="430" t="s">
        <v>121</v>
      </c>
      <c r="K9746" s="432">
        <v>0</v>
      </c>
    </row>
    <row r="9747" spans="6:11">
      <c r="F9747" s="429" t="s">
        <v>15675</v>
      </c>
      <c r="G9747" s="430">
        <v>106304</v>
      </c>
      <c r="H9747" s="431" t="s">
        <v>16500</v>
      </c>
      <c r="I9747" s="430" t="s">
        <v>121</v>
      </c>
      <c r="K9747" s="432">
        <v>0</v>
      </c>
    </row>
    <row r="9748" spans="6:11">
      <c r="F9748" s="429" t="s">
        <v>15675</v>
      </c>
      <c r="G9748" s="430">
        <v>104377</v>
      </c>
      <c r="H9748" s="431" t="s">
        <v>16501</v>
      </c>
      <c r="I9748" s="430" t="s">
        <v>121</v>
      </c>
      <c r="K9748" s="432">
        <v>0</v>
      </c>
    </row>
    <row r="9749" spans="6:11">
      <c r="F9749" s="429" t="s">
        <v>15675</v>
      </c>
      <c r="G9749" s="430">
        <v>106305</v>
      </c>
      <c r="H9749" s="431" t="s">
        <v>16502</v>
      </c>
      <c r="I9749" s="430" t="s">
        <v>121</v>
      </c>
      <c r="K9749" s="432">
        <v>0</v>
      </c>
    </row>
    <row r="9750" spans="6:11">
      <c r="F9750" s="429" t="s">
        <v>15675</v>
      </c>
      <c r="G9750" s="430">
        <v>97808</v>
      </c>
      <c r="H9750" s="431" t="s">
        <v>16503</v>
      </c>
      <c r="I9750" s="430" t="s">
        <v>121</v>
      </c>
      <c r="K9750" s="432">
        <v>0</v>
      </c>
    </row>
    <row r="9751" spans="6:11">
      <c r="F9751" s="429" t="s">
        <v>15675</v>
      </c>
      <c r="G9751" s="430">
        <v>106310</v>
      </c>
      <c r="H9751" s="431" t="s">
        <v>16504</v>
      </c>
      <c r="I9751" s="430" t="s">
        <v>121</v>
      </c>
      <c r="K9751" s="432">
        <v>0</v>
      </c>
    </row>
    <row r="9752" spans="6:11">
      <c r="F9752" s="429" t="s">
        <v>15675</v>
      </c>
      <c r="G9752" s="430">
        <v>104380</v>
      </c>
      <c r="H9752" s="431" t="s">
        <v>16505</v>
      </c>
      <c r="I9752" s="430" t="s">
        <v>121</v>
      </c>
      <c r="K9752" s="432">
        <v>0</v>
      </c>
    </row>
    <row r="9753" spans="6:11">
      <c r="F9753" s="429" t="s">
        <v>15675</v>
      </c>
      <c r="G9753" s="430">
        <v>106311</v>
      </c>
      <c r="H9753" s="431" t="s">
        <v>16506</v>
      </c>
      <c r="I9753" s="430" t="s">
        <v>121</v>
      </c>
      <c r="K9753" s="432">
        <v>0</v>
      </c>
    </row>
    <row r="9754" spans="6:11">
      <c r="F9754" s="429" t="s">
        <v>15675</v>
      </c>
      <c r="G9754" s="430">
        <v>104381</v>
      </c>
      <c r="H9754" s="431" t="s">
        <v>16507</v>
      </c>
      <c r="I9754" s="430" t="s">
        <v>121</v>
      </c>
      <c r="K9754" s="432">
        <v>0</v>
      </c>
    </row>
    <row r="9755" spans="6:11">
      <c r="F9755" s="429" t="s">
        <v>15675</v>
      </c>
      <c r="G9755" s="430">
        <v>106312</v>
      </c>
      <c r="H9755" s="431" t="s">
        <v>16508</v>
      </c>
      <c r="I9755" s="430" t="s">
        <v>121</v>
      </c>
      <c r="K9755" s="432">
        <v>0</v>
      </c>
    </row>
    <row r="9756" spans="6:11">
      <c r="F9756" s="429" t="s">
        <v>15675</v>
      </c>
      <c r="G9756" s="430">
        <v>104382</v>
      </c>
      <c r="H9756" s="431" t="s">
        <v>16509</v>
      </c>
      <c r="I9756" s="430" t="s">
        <v>121</v>
      </c>
      <c r="K9756" s="432">
        <v>0</v>
      </c>
    </row>
    <row r="9757" spans="6:11">
      <c r="F9757" s="429" t="s">
        <v>15675</v>
      </c>
      <c r="G9757" s="430">
        <v>106313</v>
      </c>
      <c r="H9757" s="431" t="s">
        <v>16510</v>
      </c>
      <c r="I9757" s="430" t="s">
        <v>121</v>
      </c>
      <c r="K9757" s="432">
        <v>0</v>
      </c>
    </row>
    <row r="9758" spans="6:11">
      <c r="F9758" s="429" t="s">
        <v>15675</v>
      </c>
      <c r="G9758" s="430">
        <v>103138</v>
      </c>
      <c r="H9758" s="431" t="s">
        <v>15551</v>
      </c>
      <c r="I9758" s="430" t="s">
        <v>160</v>
      </c>
      <c r="K9758" s="432">
        <v>36.159999999999997</v>
      </c>
    </row>
    <row r="9759" spans="6:11">
      <c r="F9759" s="429" t="s">
        <v>15675</v>
      </c>
      <c r="G9759" s="430">
        <v>103151</v>
      </c>
      <c r="H9759" s="431" t="s">
        <v>15552</v>
      </c>
      <c r="I9759" s="430" t="s">
        <v>160</v>
      </c>
      <c r="K9759" s="432">
        <v>337.04</v>
      </c>
    </row>
    <row r="9760" spans="6:11">
      <c r="F9760" s="429" t="s">
        <v>15675</v>
      </c>
      <c r="G9760" s="430">
        <v>103152</v>
      </c>
      <c r="H9760" s="431" t="s">
        <v>15553</v>
      </c>
      <c r="I9760" s="430" t="s">
        <v>160</v>
      </c>
      <c r="K9760" s="432">
        <v>401.62</v>
      </c>
    </row>
    <row r="9761" spans="6:11">
      <c r="F9761" s="429" t="s">
        <v>15675</v>
      </c>
      <c r="G9761" s="430">
        <v>103139</v>
      </c>
      <c r="H9761" s="431" t="s">
        <v>15554</v>
      </c>
      <c r="I9761" s="430" t="s">
        <v>160</v>
      </c>
      <c r="K9761" s="432">
        <v>47.15</v>
      </c>
    </row>
    <row r="9762" spans="6:11">
      <c r="F9762" s="429" t="s">
        <v>15675</v>
      </c>
      <c r="G9762" s="430">
        <v>103140</v>
      </c>
      <c r="H9762" s="431" t="s">
        <v>15555</v>
      </c>
      <c r="I9762" s="430" t="s">
        <v>160</v>
      </c>
      <c r="K9762" s="432">
        <v>58.13</v>
      </c>
    </row>
    <row r="9763" spans="6:11">
      <c r="F9763" s="429" t="s">
        <v>15675</v>
      </c>
      <c r="G9763" s="430">
        <v>103141</v>
      </c>
      <c r="H9763" s="431" t="s">
        <v>15556</v>
      </c>
      <c r="I9763" s="430" t="s">
        <v>160</v>
      </c>
      <c r="K9763" s="432">
        <v>89.76</v>
      </c>
    </row>
    <row r="9764" spans="6:11">
      <c r="F9764" s="429" t="s">
        <v>15675</v>
      </c>
      <c r="G9764" s="430">
        <v>103142</v>
      </c>
      <c r="H9764" s="431" t="s">
        <v>15557</v>
      </c>
      <c r="I9764" s="430" t="s">
        <v>160</v>
      </c>
      <c r="K9764" s="432">
        <v>100.73</v>
      </c>
    </row>
    <row r="9765" spans="6:11">
      <c r="F9765" s="429" t="s">
        <v>15675</v>
      </c>
      <c r="G9765" s="430">
        <v>103143</v>
      </c>
      <c r="H9765" s="431" t="s">
        <v>15558</v>
      </c>
      <c r="I9765" s="430" t="s">
        <v>160</v>
      </c>
      <c r="K9765" s="432">
        <v>132.36000000000001</v>
      </c>
    </row>
    <row r="9766" spans="6:11">
      <c r="F9766" s="429" t="s">
        <v>15675</v>
      </c>
      <c r="G9766" s="430">
        <v>103144</v>
      </c>
      <c r="H9766" s="431" t="s">
        <v>15559</v>
      </c>
      <c r="I9766" s="430" t="s">
        <v>160</v>
      </c>
      <c r="K9766" s="432">
        <v>143.33000000000001</v>
      </c>
    </row>
    <row r="9767" spans="6:11">
      <c r="F9767" s="429" t="s">
        <v>15675</v>
      </c>
      <c r="G9767" s="430">
        <v>103145</v>
      </c>
      <c r="H9767" s="431" t="s">
        <v>15560</v>
      </c>
      <c r="I9767" s="430" t="s">
        <v>160</v>
      </c>
      <c r="K9767" s="432">
        <v>174.97</v>
      </c>
    </row>
    <row r="9768" spans="6:11">
      <c r="F9768" s="429" t="s">
        <v>15675</v>
      </c>
      <c r="G9768" s="430">
        <v>103146</v>
      </c>
      <c r="H9768" s="431" t="s">
        <v>15561</v>
      </c>
      <c r="I9768" s="430" t="s">
        <v>160</v>
      </c>
      <c r="K9768" s="432">
        <v>185.93</v>
      </c>
    </row>
    <row r="9769" spans="6:11">
      <c r="F9769" s="429" t="s">
        <v>15675</v>
      </c>
      <c r="G9769" s="430">
        <v>103147</v>
      </c>
      <c r="H9769" s="431" t="s">
        <v>15562</v>
      </c>
      <c r="I9769" s="430" t="s">
        <v>160</v>
      </c>
      <c r="K9769" s="432">
        <v>207.91</v>
      </c>
    </row>
    <row r="9770" spans="6:11">
      <c r="F9770" s="429" t="s">
        <v>15675</v>
      </c>
      <c r="G9770" s="430">
        <v>103148</v>
      </c>
      <c r="H9770" s="431" t="s">
        <v>15563</v>
      </c>
      <c r="I9770" s="430" t="s">
        <v>160</v>
      </c>
      <c r="K9770" s="432">
        <v>250.5</v>
      </c>
    </row>
    <row r="9771" spans="6:11">
      <c r="F9771" s="429" t="s">
        <v>15675</v>
      </c>
      <c r="G9771" s="430">
        <v>103137</v>
      </c>
      <c r="H9771" s="431" t="s">
        <v>15564</v>
      </c>
      <c r="I9771" s="430" t="s">
        <v>160</v>
      </c>
      <c r="K9771" s="432">
        <v>31.77</v>
      </c>
    </row>
    <row r="9772" spans="6:11">
      <c r="F9772" s="429" t="s">
        <v>15675</v>
      </c>
      <c r="G9772" s="430">
        <v>103149</v>
      </c>
      <c r="H9772" s="431" t="s">
        <v>15565</v>
      </c>
      <c r="I9772" s="430" t="s">
        <v>160</v>
      </c>
      <c r="K9772" s="432">
        <v>272.47000000000003</v>
      </c>
    </row>
    <row r="9773" spans="6:11">
      <c r="F9773" s="429" t="s">
        <v>15675</v>
      </c>
      <c r="G9773" s="430">
        <v>103150</v>
      </c>
      <c r="H9773" s="431" t="s">
        <v>15566</v>
      </c>
      <c r="I9773" s="430" t="s">
        <v>160</v>
      </c>
      <c r="K9773" s="432">
        <v>315.02999999999997</v>
      </c>
    </row>
    <row r="9774" spans="6:11">
      <c r="F9774" s="429" t="s">
        <v>15675</v>
      </c>
      <c r="G9774" s="430">
        <v>103106</v>
      </c>
      <c r="H9774" s="431" t="s">
        <v>15567</v>
      </c>
      <c r="I9774" s="430" t="s">
        <v>160</v>
      </c>
      <c r="K9774" s="432">
        <v>54.77</v>
      </c>
    </row>
    <row r="9775" spans="6:11">
      <c r="F9775" s="429" t="s">
        <v>15675</v>
      </c>
      <c r="G9775" s="430">
        <v>103119</v>
      </c>
      <c r="H9775" s="431" t="s">
        <v>15568</v>
      </c>
      <c r="I9775" s="430" t="s">
        <v>160</v>
      </c>
      <c r="K9775" s="432">
        <v>656.54</v>
      </c>
    </row>
    <row r="9776" spans="6:11">
      <c r="F9776" s="429" t="s">
        <v>15675</v>
      </c>
      <c r="G9776" s="430">
        <v>103120</v>
      </c>
      <c r="H9776" s="431" t="s">
        <v>15569</v>
      </c>
      <c r="I9776" s="430" t="s">
        <v>160</v>
      </c>
      <c r="K9776" s="432">
        <v>785.68</v>
      </c>
    </row>
    <row r="9777" spans="6:11">
      <c r="F9777" s="429" t="s">
        <v>15675</v>
      </c>
      <c r="G9777" s="430">
        <v>103107</v>
      </c>
      <c r="H9777" s="431" t="s">
        <v>15570</v>
      </c>
      <c r="I9777" s="430" t="s">
        <v>160</v>
      </c>
      <c r="K9777" s="432">
        <v>76.739999999999995</v>
      </c>
    </row>
    <row r="9778" spans="6:11">
      <c r="F9778" s="429" t="s">
        <v>15675</v>
      </c>
      <c r="G9778" s="430">
        <v>103108</v>
      </c>
      <c r="H9778" s="431" t="s">
        <v>15571</v>
      </c>
      <c r="I9778" s="430" t="s">
        <v>160</v>
      </c>
      <c r="K9778" s="432">
        <v>98.7</v>
      </c>
    </row>
    <row r="9779" spans="6:11">
      <c r="F9779" s="429" t="s">
        <v>15675</v>
      </c>
      <c r="G9779" s="430">
        <v>103109</v>
      </c>
      <c r="H9779" s="431" t="s">
        <v>15572</v>
      </c>
      <c r="I9779" s="430" t="s">
        <v>160</v>
      </c>
      <c r="K9779" s="432">
        <v>161.94</v>
      </c>
    </row>
    <row r="9780" spans="6:11">
      <c r="F9780" s="429" t="s">
        <v>15675</v>
      </c>
      <c r="G9780" s="430">
        <v>103110</v>
      </c>
      <c r="H9780" s="431" t="s">
        <v>15573</v>
      </c>
      <c r="I9780" s="430" t="s">
        <v>160</v>
      </c>
      <c r="K9780" s="432">
        <v>183.91</v>
      </c>
    </row>
    <row r="9781" spans="6:11">
      <c r="F9781" s="429" t="s">
        <v>15675</v>
      </c>
      <c r="G9781" s="430">
        <v>103111</v>
      </c>
      <c r="H9781" s="431" t="s">
        <v>15574</v>
      </c>
      <c r="I9781" s="430" t="s">
        <v>160</v>
      </c>
      <c r="K9781" s="432">
        <v>247.15</v>
      </c>
    </row>
    <row r="9782" spans="6:11">
      <c r="F9782" s="429" t="s">
        <v>15675</v>
      </c>
      <c r="G9782" s="430">
        <v>103112</v>
      </c>
      <c r="H9782" s="431" t="s">
        <v>15575</v>
      </c>
      <c r="I9782" s="430" t="s">
        <v>160</v>
      </c>
      <c r="K9782" s="432">
        <v>269.12</v>
      </c>
    </row>
    <row r="9783" spans="6:11">
      <c r="F9783" s="429" t="s">
        <v>15675</v>
      </c>
      <c r="G9783" s="430">
        <v>103113</v>
      </c>
      <c r="H9783" s="431" t="s">
        <v>15576</v>
      </c>
      <c r="I9783" s="430" t="s">
        <v>160</v>
      </c>
      <c r="K9783" s="432">
        <v>332.35</v>
      </c>
    </row>
    <row r="9784" spans="6:11">
      <c r="F9784" s="429" t="s">
        <v>15675</v>
      </c>
      <c r="G9784" s="430">
        <v>103114</v>
      </c>
      <c r="H9784" s="431" t="s">
        <v>15577</v>
      </c>
      <c r="I9784" s="430" t="s">
        <v>160</v>
      </c>
      <c r="K9784" s="432">
        <v>354.32</v>
      </c>
    </row>
    <row r="9785" spans="6:11">
      <c r="F9785" s="429" t="s">
        <v>15675</v>
      </c>
      <c r="G9785" s="430">
        <v>103115</v>
      </c>
      <c r="H9785" s="431" t="s">
        <v>15578</v>
      </c>
      <c r="I9785" s="430" t="s">
        <v>160</v>
      </c>
      <c r="K9785" s="432">
        <v>398.25</v>
      </c>
    </row>
    <row r="9786" spans="6:11">
      <c r="F9786" s="429" t="s">
        <v>15675</v>
      </c>
      <c r="G9786" s="430">
        <v>103116</v>
      </c>
      <c r="H9786" s="431" t="s">
        <v>15579</v>
      </c>
      <c r="I9786" s="430" t="s">
        <v>160</v>
      </c>
      <c r="K9786" s="432">
        <v>483.46</v>
      </c>
    </row>
    <row r="9787" spans="6:11">
      <c r="F9787" s="429" t="s">
        <v>15675</v>
      </c>
      <c r="G9787" s="430">
        <v>103105</v>
      </c>
      <c r="H9787" s="431" t="s">
        <v>15580</v>
      </c>
      <c r="I9787" s="430" t="s">
        <v>160</v>
      </c>
      <c r="K9787" s="432">
        <v>45.97</v>
      </c>
    </row>
    <row r="9788" spans="6:11">
      <c r="F9788" s="429" t="s">
        <v>15675</v>
      </c>
      <c r="G9788" s="430">
        <v>103117</v>
      </c>
      <c r="H9788" s="431" t="s">
        <v>15581</v>
      </c>
      <c r="I9788" s="430" t="s">
        <v>160</v>
      </c>
      <c r="K9788" s="432">
        <v>527.4</v>
      </c>
    </row>
    <row r="9789" spans="6:11">
      <c r="G9789" s="430">
        <v>103118</v>
      </c>
      <c r="H9789" s="431" t="s">
        <v>15582</v>
      </c>
      <c r="I9789" s="430" t="s">
        <v>160</v>
      </c>
      <c r="K9789" s="432">
        <v>612.61</v>
      </c>
    </row>
    <row r="9790" spans="6:11">
      <c r="G9790" s="430">
        <v>103122</v>
      </c>
      <c r="H9790" s="431" t="s">
        <v>15583</v>
      </c>
      <c r="I9790" s="430" t="s">
        <v>160</v>
      </c>
      <c r="K9790" s="432">
        <v>73.38</v>
      </c>
    </row>
    <row r="9791" spans="6:11">
      <c r="G9791" s="430">
        <v>103135</v>
      </c>
      <c r="H9791" s="431" t="s">
        <v>15584</v>
      </c>
      <c r="I9791" s="430" t="s">
        <v>160</v>
      </c>
      <c r="K9791" s="432">
        <v>976.04</v>
      </c>
    </row>
    <row r="9792" spans="6:11">
      <c r="G9792" s="430">
        <v>103136</v>
      </c>
      <c r="H9792" s="431" t="s">
        <v>15585</v>
      </c>
      <c r="I9792" s="430" t="s">
        <v>160</v>
      </c>
      <c r="K9792" s="432">
        <v>1169.75</v>
      </c>
    </row>
    <row r="9793" spans="7:11">
      <c r="G9793" s="430">
        <v>103123</v>
      </c>
      <c r="H9793" s="431" t="s">
        <v>15586</v>
      </c>
      <c r="I9793" s="430" t="s">
        <v>160</v>
      </c>
      <c r="K9793" s="432">
        <v>106.34</v>
      </c>
    </row>
    <row r="9794" spans="7:11">
      <c r="G9794" s="430">
        <v>103124</v>
      </c>
      <c r="H9794" s="431" t="s">
        <v>15587</v>
      </c>
      <c r="I9794" s="430" t="s">
        <v>160</v>
      </c>
      <c r="K9794" s="432">
        <v>139.27000000000001</v>
      </c>
    </row>
    <row r="9795" spans="7:11">
      <c r="G9795" s="430">
        <v>103125</v>
      </c>
      <c r="H9795" s="431" t="s">
        <v>15588</v>
      </c>
      <c r="I9795" s="430" t="s">
        <v>160</v>
      </c>
      <c r="K9795" s="432">
        <v>234.14</v>
      </c>
    </row>
    <row r="9796" spans="7:11">
      <c r="G9796" s="430">
        <v>103126</v>
      </c>
      <c r="H9796" s="431" t="s">
        <v>15589</v>
      </c>
      <c r="I9796" s="430" t="s">
        <v>160</v>
      </c>
      <c r="K9796" s="432">
        <v>267.08999999999997</v>
      </c>
    </row>
    <row r="9797" spans="7:11">
      <c r="G9797" s="430">
        <v>103127</v>
      </c>
      <c r="H9797" s="431" t="s">
        <v>15590</v>
      </c>
      <c r="I9797" s="430" t="s">
        <v>160</v>
      </c>
      <c r="K9797" s="432">
        <v>361.97</v>
      </c>
    </row>
    <row r="9798" spans="7:11">
      <c r="G9798" s="430">
        <v>103128</v>
      </c>
      <c r="H9798" s="431" t="s">
        <v>15591</v>
      </c>
      <c r="I9798" s="430" t="s">
        <v>160</v>
      </c>
      <c r="K9798" s="432">
        <v>394.91</v>
      </c>
    </row>
    <row r="9799" spans="7:11">
      <c r="G9799" s="430">
        <v>103129</v>
      </c>
      <c r="H9799" s="431" t="s">
        <v>15592</v>
      </c>
      <c r="I9799" s="430" t="s">
        <v>160</v>
      </c>
      <c r="K9799" s="432">
        <v>489.78</v>
      </c>
    </row>
    <row r="9800" spans="7:11">
      <c r="G9800" s="430">
        <v>103130</v>
      </c>
      <c r="H9800" s="431" t="s">
        <v>15593</v>
      </c>
      <c r="I9800" s="430" t="s">
        <v>160</v>
      </c>
      <c r="K9800" s="432">
        <v>522.71</v>
      </c>
    </row>
    <row r="9801" spans="7:11">
      <c r="G9801" s="430">
        <v>103131</v>
      </c>
      <c r="H9801" s="431" t="s">
        <v>15594</v>
      </c>
      <c r="I9801" s="430" t="s">
        <v>160</v>
      </c>
      <c r="K9801" s="432">
        <v>588.62</v>
      </c>
    </row>
    <row r="9802" spans="7:11">
      <c r="G9802" s="430">
        <v>103132</v>
      </c>
      <c r="H9802" s="431" t="s">
        <v>15595</v>
      </c>
      <c r="I9802" s="430" t="s">
        <v>160</v>
      </c>
      <c r="K9802" s="432">
        <v>716.43</v>
      </c>
    </row>
    <row r="9803" spans="7:11">
      <c r="G9803" s="430">
        <v>103121</v>
      </c>
      <c r="H9803" s="431" t="s">
        <v>15596</v>
      </c>
      <c r="I9803" s="430" t="s">
        <v>160</v>
      </c>
      <c r="K9803" s="432">
        <v>60.21</v>
      </c>
    </row>
    <row r="9804" spans="7:11">
      <c r="G9804" s="430">
        <v>103133</v>
      </c>
      <c r="H9804" s="431" t="s">
        <v>15597</v>
      </c>
      <c r="I9804" s="430" t="s">
        <v>160</v>
      </c>
      <c r="K9804" s="432">
        <v>782.33</v>
      </c>
    </row>
    <row r="9805" spans="7:11">
      <c r="G9805" s="430">
        <v>103134</v>
      </c>
      <c r="H9805" s="431" t="s">
        <v>15598</v>
      </c>
      <c r="I9805" s="430" t="s">
        <v>160</v>
      </c>
      <c r="K9805" s="432">
        <v>910.14</v>
      </c>
    </row>
    <row r="9806" spans="7:11">
      <c r="G9806" s="430">
        <v>103090</v>
      </c>
      <c r="H9806" s="431" t="s">
        <v>202</v>
      </c>
      <c r="I9806" s="430" t="s">
        <v>146</v>
      </c>
      <c r="K9806" s="432">
        <v>12.92</v>
      </c>
    </row>
    <row r="9807" spans="7:11">
      <c r="G9807" s="430">
        <v>103103</v>
      </c>
      <c r="H9807" s="431" t="s">
        <v>215</v>
      </c>
      <c r="I9807" s="430" t="s">
        <v>146</v>
      </c>
      <c r="K9807" s="432">
        <v>126.48</v>
      </c>
    </row>
    <row r="9808" spans="7:11">
      <c r="G9808" s="430">
        <v>103104</v>
      </c>
      <c r="H9808" s="431" t="s">
        <v>216</v>
      </c>
      <c r="I9808" s="430" t="s">
        <v>146</v>
      </c>
      <c r="K9808" s="432">
        <v>151.25</v>
      </c>
    </row>
    <row r="9809" spans="7:11">
      <c r="G9809" s="430">
        <v>103091</v>
      </c>
      <c r="H9809" s="431" t="s">
        <v>203</v>
      </c>
      <c r="I9809" s="430" t="s">
        <v>146</v>
      </c>
      <c r="K9809" s="432">
        <v>18.14</v>
      </c>
    </row>
    <row r="9810" spans="7:11">
      <c r="G9810" s="430">
        <v>103092</v>
      </c>
      <c r="H9810" s="431" t="s">
        <v>204</v>
      </c>
      <c r="I9810" s="430" t="s">
        <v>146</v>
      </c>
      <c r="K9810" s="432">
        <v>23.36</v>
      </c>
    </row>
    <row r="9811" spans="7:11">
      <c r="G9811" s="430">
        <v>103093</v>
      </c>
      <c r="H9811" s="431" t="s">
        <v>205</v>
      </c>
      <c r="I9811" s="430" t="s">
        <v>146</v>
      </c>
      <c r="K9811" s="432">
        <v>35.71</v>
      </c>
    </row>
    <row r="9812" spans="7:11">
      <c r="G9812" s="430">
        <v>103094</v>
      </c>
      <c r="H9812" s="431" t="s">
        <v>206</v>
      </c>
      <c r="I9812" s="430" t="s">
        <v>146</v>
      </c>
      <c r="K9812" s="432">
        <v>40.96</v>
      </c>
    </row>
    <row r="9813" spans="7:11">
      <c r="G9813" s="430">
        <v>103095</v>
      </c>
      <c r="H9813" s="431" t="s">
        <v>207</v>
      </c>
      <c r="I9813" s="430" t="s">
        <v>146</v>
      </c>
      <c r="K9813" s="432">
        <v>53.29</v>
      </c>
    </row>
    <row r="9814" spans="7:11">
      <c r="G9814" s="430">
        <v>103096</v>
      </c>
      <c r="H9814" s="431" t="s">
        <v>208</v>
      </c>
      <c r="I9814" s="430" t="s">
        <v>146</v>
      </c>
      <c r="K9814" s="432">
        <v>58.54</v>
      </c>
    </row>
    <row r="9815" spans="7:11">
      <c r="G9815" s="430">
        <v>103097</v>
      </c>
      <c r="H9815" s="431" t="s">
        <v>209</v>
      </c>
      <c r="I9815" s="430" t="s">
        <v>146</v>
      </c>
      <c r="K9815" s="432">
        <v>70.87</v>
      </c>
    </row>
    <row r="9816" spans="7:11">
      <c r="G9816" s="430">
        <v>103098</v>
      </c>
      <c r="H9816" s="431" t="s">
        <v>210</v>
      </c>
      <c r="I9816" s="430" t="s">
        <v>146</v>
      </c>
      <c r="K9816" s="432">
        <v>76.12</v>
      </c>
    </row>
    <row r="9817" spans="7:11">
      <c r="G9817" s="430">
        <v>103099</v>
      </c>
      <c r="H9817" s="431" t="s">
        <v>211</v>
      </c>
      <c r="I9817" s="430" t="s">
        <v>146</v>
      </c>
      <c r="K9817" s="432">
        <v>86.58</v>
      </c>
    </row>
    <row r="9818" spans="7:11">
      <c r="G9818" s="430">
        <v>103100</v>
      </c>
      <c r="H9818" s="431" t="s">
        <v>212</v>
      </c>
      <c r="I9818" s="430" t="s">
        <v>146</v>
      </c>
      <c r="K9818" s="432">
        <v>92.36</v>
      </c>
    </row>
    <row r="9819" spans="7:11">
      <c r="G9819" s="430">
        <v>103089</v>
      </c>
      <c r="H9819" s="431" t="s">
        <v>201</v>
      </c>
      <c r="I9819" s="430" t="s">
        <v>146</v>
      </c>
      <c r="K9819" s="432">
        <v>10.82</v>
      </c>
    </row>
    <row r="9820" spans="7:11">
      <c r="G9820" s="430">
        <v>103101</v>
      </c>
      <c r="H9820" s="431" t="s">
        <v>213</v>
      </c>
      <c r="I9820" s="430" t="s">
        <v>146</v>
      </c>
      <c r="K9820" s="432">
        <v>101.69</v>
      </c>
    </row>
    <row r="9821" spans="7:11">
      <c r="G9821" s="430">
        <v>103102</v>
      </c>
      <c r="H9821" s="431" t="s">
        <v>214</v>
      </c>
      <c r="I9821" s="430" t="s">
        <v>146</v>
      </c>
      <c r="K9821" s="432">
        <v>117.13</v>
      </c>
    </row>
    <row r="9822" spans="7:11">
      <c r="G9822" s="430">
        <v>101112</v>
      </c>
      <c r="H9822" s="431" t="s">
        <v>1424</v>
      </c>
      <c r="I9822" s="430" t="s">
        <v>1164</v>
      </c>
      <c r="K9822" s="432">
        <v>891.08</v>
      </c>
    </row>
    <row r="9823" spans="7:11">
      <c r="G9823" s="430">
        <v>101113</v>
      </c>
      <c r="H9823" s="431" t="s">
        <v>1425</v>
      </c>
      <c r="I9823" s="430" t="s">
        <v>1164</v>
      </c>
      <c r="K9823" s="432">
        <v>916.51</v>
      </c>
    </row>
    <row r="9824" spans="7:11">
      <c r="G9824" s="430">
        <v>101098</v>
      </c>
      <c r="H9824" s="431" t="s">
        <v>15600</v>
      </c>
      <c r="I9824" s="430" t="s">
        <v>1164</v>
      </c>
      <c r="K9824" s="432">
        <v>1056.6500000000001</v>
      </c>
    </row>
    <row r="9825" spans="7:11">
      <c r="G9825" s="430">
        <v>101106</v>
      </c>
      <c r="H9825" s="431" t="s">
        <v>15601</v>
      </c>
      <c r="I9825" s="430" t="s">
        <v>1164</v>
      </c>
      <c r="K9825" s="432">
        <v>1077.6400000000001</v>
      </c>
    </row>
    <row r="9826" spans="7:11">
      <c r="G9826" s="430">
        <v>101102</v>
      </c>
      <c r="H9826" s="431" t="s">
        <v>15602</v>
      </c>
      <c r="I9826" s="430" t="s">
        <v>1164</v>
      </c>
      <c r="K9826" s="432">
        <v>897.04</v>
      </c>
    </row>
    <row r="9827" spans="7:11">
      <c r="G9827" s="430">
        <v>101110</v>
      </c>
      <c r="H9827" s="431" t="s">
        <v>15603</v>
      </c>
      <c r="I9827" s="430" t="s">
        <v>1164</v>
      </c>
      <c r="K9827" s="432">
        <v>913.9</v>
      </c>
    </row>
    <row r="9828" spans="7:11">
      <c r="G9828" s="430">
        <v>101099</v>
      </c>
      <c r="H9828" s="431" t="s">
        <v>15604</v>
      </c>
      <c r="I9828" s="430" t="s">
        <v>1164</v>
      </c>
      <c r="K9828" s="432">
        <v>976.8</v>
      </c>
    </row>
    <row r="9829" spans="7:11">
      <c r="G9829" s="430">
        <v>101107</v>
      </c>
      <c r="H9829" s="431" t="s">
        <v>15605</v>
      </c>
      <c r="I9829" s="430" t="s">
        <v>1164</v>
      </c>
      <c r="K9829" s="432">
        <v>997.46</v>
      </c>
    </row>
    <row r="9830" spans="7:11">
      <c r="G9830" s="430">
        <v>101103</v>
      </c>
      <c r="H9830" s="431" t="s">
        <v>15606</v>
      </c>
      <c r="I9830" s="430" t="s">
        <v>1164</v>
      </c>
      <c r="K9830" s="432">
        <v>847.14</v>
      </c>
    </row>
    <row r="9831" spans="7:11">
      <c r="G9831" s="430">
        <v>101111</v>
      </c>
      <c r="H9831" s="431" t="s">
        <v>15607</v>
      </c>
      <c r="I9831" s="430" t="s">
        <v>1164</v>
      </c>
      <c r="K9831" s="432">
        <v>864.24</v>
      </c>
    </row>
    <row r="9832" spans="7:11">
      <c r="G9832" s="430">
        <v>101096</v>
      </c>
      <c r="H9832" s="431" t="s">
        <v>15608</v>
      </c>
      <c r="I9832" s="430" t="s">
        <v>1164</v>
      </c>
      <c r="K9832" s="432">
        <v>1182.6500000000001</v>
      </c>
    </row>
    <row r="9833" spans="7:11">
      <c r="G9833" s="430">
        <v>101104</v>
      </c>
      <c r="H9833" s="431" t="s">
        <v>15609</v>
      </c>
      <c r="I9833" s="430" t="s">
        <v>1164</v>
      </c>
      <c r="K9833" s="432">
        <v>1203.6099999999999</v>
      </c>
    </row>
    <row r="9834" spans="7:11">
      <c r="G9834" s="430">
        <v>101100</v>
      </c>
      <c r="H9834" s="431" t="s">
        <v>15610</v>
      </c>
      <c r="I9834" s="430" t="s">
        <v>1164</v>
      </c>
      <c r="K9834" s="432">
        <v>943.53</v>
      </c>
    </row>
    <row r="9835" spans="7:11">
      <c r="G9835" s="430">
        <v>101108</v>
      </c>
      <c r="H9835" s="431" t="s">
        <v>15611</v>
      </c>
      <c r="I9835" s="430" t="s">
        <v>1164</v>
      </c>
      <c r="K9835" s="432">
        <v>959.53</v>
      </c>
    </row>
    <row r="9836" spans="7:11">
      <c r="G9836" s="430">
        <v>101097</v>
      </c>
      <c r="H9836" s="431" t="s">
        <v>15612</v>
      </c>
      <c r="I9836" s="430" t="s">
        <v>1164</v>
      </c>
      <c r="K9836" s="432">
        <v>1127.28</v>
      </c>
    </row>
    <row r="9837" spans="7:11">
      <c r="G9837" s="430">
        <v>101105</v>
      </c>
      <c r="H9837" s="431" t="s">
        <v>15613</v>
      </c>
      <c r="I9837" s="430" t="s">
        <v>1164</v>
      </c>
      <c r="K9837" s="432">
        <v>1148.0899999999999</v>
      </c>
    </row>
    <row r="9838" spans="7:11">
      <c r="G9838" s="430">
        <v>101101</v>
      </c>
      <c r="H9838" s="431" t="s">
        <v>15614</v>
      </c>
      <c r="I9838" s="430" t="s">
        <v>1164</v>
      </c>
      <c r="K9838" s="432">
        <v>921.52</v>
      </c>
    </row>
    <row r="9839" spans="7:11">
      <c r="G9839" s="430">
        <v>101109</v>
      </c>
      <c r="H9839" s="431" t="s">
        <v>15615</v>
      </c>
      <c r="I9839" s="430" t="s">
        <v>1164</v>
      </c>
      <c r="K9839" s="432">
        <v>937.62</v>
      </c>
    </row>
    <row r="9840" spans="7:11">
      <c r="G9840" s="430">
        <v>106209</v>
      </c>
      <c r="H9840" s="431" t="s">
        <v>16511</v>
      </c>
      <c r="I9840" s="430" t="s">
        <v>160</v>
      </c>
      <c r="K9840" s="432">
        <v>0</v>
      </c>
    </row>
    <row r="9841" spans="7:11">
      <c r="G9841" s="430">
        <v>106172</v>
      </c>
      <c r="H9841" s="431" t="s">
        <v>16512</v>
      </c>
      <c r="I9841" s="430" t="s">
        <v>146</v>
      </c>
      <c r="K9841" s="432">
        <v>0</v>
      </c>
    </row>
    <row r="9842" spans="7:11">
      <c r="G9842" s="430">
        <v>106173</v>
      </c>
      <c r="H9842" s="431" t="s">
        <v>16513</v>
      </c>
      <c r="I9842" s="430" t="s">
        <v>146</v>
      </c>
      <c r="K9842" s="432">
        <v>0</v>
      </c>
    </row>
    <row r="9843" spans="7:11">
      <c r="G9843" s="430">
        <v>106174</v>
      </c>
      <c r="H9843" s="431" t="s">
        <v>16514</v>
      </c>
      <c r="I9843" s="430" t="s">
        <v>146</v>
      </c>
      <c r="K9843" s="432">
        <v>0</v>
      </c>
    </row>
    <row r="9844" spans="7:11">
      <c r="G9844" s="430">
        <v>106175</v>
      </c>
      <c r="H9844" s="431" t="s">
        <v>16515</v>
      </c>
      <c r="I9844" s="430" t="s">
        <v>146</v>
      </c>
      <c r="K9844" s="432">
        <v>0</v>
      </c>
    </row>
    <row r="9845" spans="7:11">
      <c r="G9845" s="430">
        <v>106176</v>
      </c>
      <c r="H9845" s="431" t="s">
        <v>16516</v>
      </c>
      <c r="I9845" s="430" t="s">
        <v>146</v>
      </c>
      <c r="K9845" s="432">
        <v>0</v>
      </c>
    </row>
    <row r="9846" spans="7:11">
      <c r="G9846" s="430">
        <v>106177</v>
      </c>
      <c r="H9846" s="431" t="s">
        <v>16517</v>
      </c>
      <c r="I9846" s="430" t="s">
        <v>146</v>
      </c>
      <c r="K9846" s="432">
        <v>0</v>
      </c>
    </row>
    <row r="9847" spans="7:11">
      <c r="G9847" s="430">
        <v>106178</v>
      </c>
      <c r="H9847" s="431" t="s">
        <v>16518</v>
      </c>
      <c r="I9847" s="430" t="s">
        <v>146</v>
      </c>
      <c r="K9847" s="432">
        <v>0</v>
      </c>
    </row>
    <row r="9848" spans="7:11">
      <c r="G9848" s="430">
        <v>106179</v>
      </c>
      <c r="H9848" s="431" t="s">
        <v>16519</v>
      </c>
      <c r="I9848" s="430" t="s">
        <v>146</v>
      </c>
      <c r="K9848" s="432">
        <v>0</v>
      </c>
    </row>
    <row r="9849" spans="7:11">
      <c r="G9849" s="430">
        <v>106180</v>
      </c>
      <c r="H9849" s="431" t="s">
        <v>16520</v>
      </c>
      <c r="I9849" s="430" t="s">
        <v>146</v>
      </c>
      <c r="K9849" s="432">
        <v>0</v>
      </c>
    </row>
    <row r="9850" spans="7:11">
      <c r="G9850" s="430">
        <v>106181</v>
      </c>
      <c r="H9850" s="431" t="s">
        <v>16521</v>
      </c>
      <c r="I9850" s="430" t="s">
        <v>146</v>
      </c>
      <c r="K9850" s="432">
        <v>0</v>
      </c>
    </row>
    <row r="9851" spans="7:11">
      <c r="G9851" s="430">
        <v>106182</v>
      </c>
      <c r="H9851" s="431" t="s">
        <v>16522</v>
      </c>
      <c r="I9851" s="430" t="s">
        <v>146</v>
      </c>
      <c r="K9851" s="432">
        <v>0</v>
      </c>
    </row>
    <row r="9852" spans="7:11">
      <c r="G9852" s="430">
        <v>106183</v>
      </c>
      <c r="H9852" s="431" t="s">
        <v>16523</v>
      </c>
      <c r="I9852" s="430" t="s">
        <v>146</v>
      </c>
      <c r="K9852" s="432">
        <v>0</v>
      </c>
    </row>
    <row r="9853" spans="7:11">
      <c r="G9853" s="430">
        <v>106184</v>
      </c>
      <c r="H9853" s="431" t="s">
        <v>16524</v>
      </c>
      <c r="I9853" s="430" t="s">
        <v>146</v>
      </c>
      <c r="K9853" s="432">
        <v>0</v>
      </c>
    </row>
    <row r="9854" spans="7:11">
      <c r="G9854" s="430">
        <v>106185</v>
      </c>
      <c r="H9854" s="431" t="s">
        <v>16525</v>
      </c>
      <c r="I9854" s="430" t="s">
        <v>146</v>
      </c>
      <c r="K9854" s="432">
        <v>0</v>
      </c>
    </row>
    <row r="9855" spans="7:11">
      <c r="G9855" s="430">
        <v>106186</v>
      </c>
      <c r="H9855" s="431" t="s">
        <v>16526</v>
      </c>
      <c r="I9855" s="430" t="s">
        <v>146</v>
      </c>
      <c r="K9855" s="432">
        <v>0</v>
      </c>
    </row>
    <row r="9856" spans="7:11">
      <c r="G9856" s="430">
        <v>106187</v>
      </c>
      <c r="H9856" s="431" t="s">
        <v>16527</v>
      </c>
      <c r="I9856" s="430" t="s">
        <v>146</v>
      </c>
      <c r="K9856" s="432">
        <v>0</v>
      </c>
    </row>
    <row r="9857" spans="7:11">
      <c r="G9857" s="430">
        <v>106188</v>
      </c>
      <c r="H9857" s="431" t="s">
        <v>16528</v>
      </c>
      <c r="I9857" s="430" t="s">
        <v>146</v>
      </c>
      <c r="K9857" s="432">
        <v>0</v>
      </c>
    </row>
    <row r="9858" spans="7:11">
      <c r="G9858" s="430">
        <v>106189</v>
      </c>
      <c r="H9858" s="431" t="s">
        <v>16529</v>
      </c>
      <c r="I9858" s="430" t="s">
        <v>146</v>
      </c>
      <c r="K9858" s="432">
        <v>0</v>
      </c>
    </row>
    <row r="9859" spans="7:11">
      <c r="G9859" s="430">
        <v>106190</v>
      </c>
      <c r="H9859" s="431" t="s">
        <v>16530</v>
      </c>
      <c r="I9859" s="430" t="s">
        <v>146</v>
      </c>
      <c r="K9859" s="432">
        <v>0</v>
      </c>
    </row>
    <row r="9860" spans="7:11">
      <c r="G9860" s="430">
        <v>106191</v>
      </c>
      <c r="H9860" s="431" t="s">
        <v>16531</v>
      </c>
      <c r="I9860" s="430" t="s">
        <v>146</v>
      </c>
      <c r="K9860" s="432">
        <v>0</v>
      </c>
    </row>
    <row r="9861" spans="7:11">
      <c r="G9861" s="430">
        <v>106192</v>
      </c>
      <c r="H9861" s="431" t="s">
        <v>16532</v>
      </c>
      <c r="I9861" s="430" t="s">
        <v>146</v>
      </c>
      <c r="K9861" s="432">
        <v>0</v>
      </c>
    </row>
    <row r="9862" spans="7:11">
      <c r="G9862" s="430">
        <v>106193</v>
      </c>
      <c r="H9862" s="431" t="s">
        <v>16533</v>
      </c>
      <c r="I9862" s="430" t="s">
        <v>146</v>
      </c>
      <c r="K9862" s="432">
        <v>0</v>
      </c>
    </row>
    <row r="9863" spans="7:11">
      <c r="G9863" s="430">
        <v>106194</v>
      </c>
      <c r="H9863" s="431" t="s">
        <v>16534</v>
      </c>
      <c r="I9863" s="430" t="s">
        <v>146</v>
      </c>
      <c r="K9863" s="432">
        <v>0</v>
      </c>
    </row>
    <row r="9864" spans="7:11">
      <c r="G9864" s="430">
        <v>106195</v>
      </c>
      <c r="H9864" s="431" t="s">
        <v>16535</v>
      </c>
      <c r="I9864" s="430" t="s">
        <v>146</v>
      </c>
      <c r="K9864" s="432">
        <v>0</v>
      </c>
    </row>
    <row r="9865" spans="7:11">
      <c r="G9865" s="430">
        <v>106196</v>
      </c>
      <c r="H9865" s="431" t="s">
        <v>16536</v>
      </c>
      <c r="I9865" s="430" t="s">
        <v>146</v>
      </c>
      <c r="K9865" s="432">
        <v>0</v>
      </c>
    </row>
    <row r="9866" spans="7:11">
      <c r="G9866" s="430">
        <v>106197</v>
      </c>
      <c r="H9866" s="431" t="s">
        <v>16537</v>
      </c>
      <c r="I9866" s="430" t="s">
        <v>146</v>
      </c>
      <c r="K9866" s="432">
        <v>0</v>
      </c>
    </row>
    <row r="9867" spans="7:11">
      <c r="G9867" s="430">
        <v>106200</v>
      </c>
      <c r="H9867" s="431" t="s">
        <v>16538</v>
      </c>
      <c r="I9867" s="430" t="s">
        <v>146</v>
      </c>
      <c r="K9867" s="432">
        <v>0</v>
      </c>
    </row>
    <row r="9868" spans="7:11">
      <c r="G9868" s="430">
        <v>106198</v>
      </c>
      <c r="H9868" s="431" t="s">
        <v>16539</v>
      </c>
      <c r="I9868" s="430" t="s">
        <v>146</v>
      </c>
      <c r="K9868" s="432">
        <v>0</v>
      </c>
    </row>
    <row r="9869" spans="7:11">
      <c r="G9869" s="430">
        <v>106199</v>
      </c>
      <c r="H9869" s="431" t="s">
        <v>16540</v>
      </c>
      <c r="I9869" s="430" t="s">
        <v>146</v>
      </c>
      <c r="K9869" s="432">
        <v>0</v>
      </c>
    </row>
    <row r="9870" spans="7:11">
      <c r="G9870" s="430">
        <v>106201</v>
      </c>
      <c r="H9870" s="431" t="s">
        <v>16541</v>
      </c>
      <c r="I9870" s="430" t="s">
        <v>146</v>
      </c>
      <c r="K9870" s="432">
        <v>0</v>
      </c>
    </row>
    <row r="9871" spans="7:11">
      <c r="G9871" s="430">
        <v>106202</v>
      </c>
      <c r="H9871" s="431" t="s">
        <v>16542</v>
      </c>
      <c r="I9871" s="430" t="s">
        <v>146</v>
      </c>
      <c r="K9871" s="432">
        <v>0</v>
      </c>
    </row>
    <row r="9872" spans="7:11">
      <c r="G9872" s="430">
        <v>106203</v>
      </c>
      <c r="H9872" s="431" t="s">
        <v>16543</v>
      </c>
      <c r="I9872" s="430" t="s">
        <v>146</v>
      </c>
      <c r="K9872" s="432">
        <v>0</v>
      </c>
    </row>
    <row r="9873" spans="7:11">
      <c r="G9873" s="430">
        <v>106204</v>
      </c>
      <c r="H9873" s="431" t="s">
        <v>16544</v>
      </c>
      <c r="I9873" s="430" t="s">
        <v>146</v>
      </c>
      <c r="K9873" s="432">
        <v>0</v>
      </c>
    </row>
    <row r="9874" spans="7:11">
      <c r="G9874" s="430">
        <v>106205</v>
      </c>
      <c r="H9874" s="431" t="s">
        <v>16545</v>
      </c>
      <c r="I9874" s="430" t="s">
        <v>1164</v>
      </c>
      <c r="K9874" s="432">
        <v>82.21</v>
      </c>
    </row>
    <row r="9875" spans="7:11">
      <c r="G9875" s="430">
        <v>106206</v>
      </c>
      <c r="H9875" s="431" t="s">
        <v>16546</v>
      </c>
      <c r="I9875" s="430" t="s">
        <v>1164</v>
      </c>
      <c r="K9875" s="432">
        <v>94</v>
      </c>
    </row>
    <row r="9876" spans="7:11">
      <c r="G9876" s="430">
        <v>106207</v>
      </c>
      <c r="H9876" s="431" t="s">
        <v>16547</v>
      </c>
      <c r="I9876" s="430" t="s">
        <v>1164</v>
      </c>
      <c r="K9876" s="432">
        <v>0</v>
      </c>
    </row>
    <row r="9877" spans="7:11">
      <c r="G9877" s="430">
        <v>106208</v>
      </c>
      <c r="H9877" s="431" t="s">
        <v>16548</v>
      </c>
      <c r="I9877" s="430" t="s">
        <v>146</v>
      </c>
      <c r="K9877" s="432">
        <v>0</v>
      </c>
    </row>
    <row r="9878" spans="7:11">
      <c r="G9878" s="430">
        <v>96393</v>
      </c>
      <c r="H9878" s="431" t="s">
        <v>15617</v>
      </c>
      <c r="I9878" s="430" t="s">
        <v>1164</v>
      </c>
      <c r="K9878" s="432">
        <v>159.5</v>
      </c>
    </row>
    <row r="9879" spans="7:11">
      <c r="G9879" s="430">
        <v>96394</v>
      </c>
      <c r="H9879" s="431" t="s">
        <v>15618</v>
      </c>
      <c r="I9879" s="430" t="s">
        <v>1164</v>
      </c>
      <c r="K9879" s="432">
        <v>226.67</v>
      </c>
    </row>
    <row r="9880" spans="7:11">
      <c r="G9880" s="430">
        <v>104363</v>
      </c>
      <c r="H9880" s="431" t="s">
        <v>15619</v>
      </c>
      <c r="I9880" s="430" t="s">
        <v>4497</v>
      </c>
      <c r="K9880" s="432">
        <v>0</v>
      </c>
    </row>
    <row r="9881" spans="7:11">
      <c r="G9881" s="430">
        <v>104360</v>
      </c>
      <c r="H9881" s="431" t="s">
        <v>15620</v>
      </c>
      <c r="I9881" s="430" t="s">
        <v>4497</v>
      </c>
      <c r="K9881" s="432">
        <v>0</v>
      </c>
    </row>
    <row r="9882" spans="7:11">
      <c r="G9882" s="430">
        <v>104358</v>
      </c>
      <c r="H9882" s="431" t="s">
        <v>15621</v>
      </c>
      <c r="I9882" s="430" t="s">
        <v>4497</v>
      </c>
      <c r="K9882" s="432">
        <v>0</v>
      </c>
    </row>
    <row r="9883" spans="7:11">
      <c r="G9883" s="430">
        <v>104362</v>
      </c>
      <c r="H9883" s="431" t="s">
        <v>15622</v>
      </c>
      <c r="I9883" s="430" t="s">
        <v>4497</v>
      </c>
      <c r="K9883" s="432">
        <v>0</v>
      </c>
    </row>
    <row r="9884" spans="7:11">
      <c r="G9884" s="430">
        <v>104361</v>
      </c>
      <c r="H9884" s="431" t="s">
        <v>15623</v>
      </c>
      <c r="I9884" s="430" t="s">
        <v>4497</v>
      </c>
      <c r="K9884" s="432">
        <v>0</v>
      </c>
    </row>
    <row r="9885" spans="7:11">
      <c r="G9885" s="430">
        <v>104359</v>
      </c>
      <c r="H9885" s="431" t="s">
        <v>15624</v>
      </c>
      <c r="I9885" s="430" t="s">
        <v>4497</v>
      </c>
      <c r="K9885" s="432">
        <v>0</v>
      </c>
    </row>
    <row r="9886" spans="7:11">
      <c r="G9886" s="430">
        <v>96395</v>
      </c>
      <c r="H9886" s="431" t="s">
        <v>15625</v>
      </c>
      <c r="I9886" s="430" t="s">
        <v>1164</v>
      </c>
      <c r="K9886" s="432">
        <v>319.37</v>
      </c>
    </row>
    <row r="9887" spans="7:11">
      <c r="G9887" s="430">
        <v>106102</v>
      </c>
      <c r="H9887" s="431" t="s">
        <v>15626</v>
      </c>
      <c r="I9887" s="430" t="s">
        <v>4497</v>
      </c>
      <c r="K9887" s="432">
        <v>0</v>
      </c>
    </row>
    <row r="9888" spans="7:11">
      <c r="G9888" s="430">
        <v>106103</v>
      </c>
      <c r="H9888" s="431" t="s">
        <v>15627</v>
      </c>
      <c r="I9888" s="430" t="s">
        <v>4497</v>
      </c>
      <c r="K9888" s="432">
        <v>0</v>
      </c>
    </row>
    <row r="9889" spans="7:11">
      <c r="G9889" s="430">
        <v>104373</v>
      </c>
      <c r="H9889" s="431" t="s">
        <v>15628</v>
      </c>
      <c r="I9889" s="430" t="s">
        <v>4497</v>
      </c>
      <c r="K9889" s="432">
        <v>0</v>
      </c>
    </row>
    <row r="9890" spans="7:11">
      <c r="G9890" s="430">
        <v>104374</v>
      </c>
      <c r="H9890" s="431" t="s">
        <v>15629</v>
      </c>
      <c r="I9890" s="430" t="s">
        <v>4497</v>
      </c>
      <c r="K9890" s="432">
        <v>0</v>
      </c>
    </row>
    <row r="9891" spans="7:11">
      <c r="G9891" s="430">
        <v>105529</v>
      </c>
      <c r="H9891" s="431" t="s">
        <v>15630</v>
      </c>
      <c r="I9891" s="430" t="s">
        <v>1164</v>
      </c>
      <c r="K9891" s="432">
        <v>195.16</v>
      </c>
    </row>
    <row r="9892" spans="7:11">
      <c r="G9892" s="430">
        <v>105530</v>
      </c>
      <c r="H9892" s="431" t="s">
        <v>15631</v>
      </c>
      <c r="I9892" s="430" t="s">
        <v>1164</v>
      </c>
      <c r="K9892" s="432">
        <v>226.24</v>
      </c>
    </row>
    <row r="9893" spans="7:11">
      <c r="G9893" s="430">
        <v>105531</v>
      </c>
      <c r="H9893" s="431" t="s">
        <v>15632</v>
      </c>
      <c r="I9893" s="430" t="s">
        <v>1164</v>
      </c>
      <c r="K9893" s="432">
        <v>257.32</v>
      </c>
    </row>
    <row r="9894" spans="7:11">
      <c r="G9894" s="430">
        <v>105527</v>
      </c>
      <c r="H9894" s="431" t="s">
        <v>15633</v>
      </c>
      <c r="I9894" s="430" t="s">
        <v>1164</v>
      </c>
      <c r="K9894" s="432">
        <v>132.99</v>
      </c>
    </row>
    <row r="9895" spans="7:11">
      <c r="G9895" s="430">
        <v>105532</v>
      </c>
      <c r="H9895" s="431" t="s">
        <v>15634</v>
      </c>
      <c r="I9895" s="430" t="s">
        <v>1164</v>
      </c>
      <c r="K9895" s="432">
        <v>175.18</v>
      </c>
    </row>
    <row r="9896" spans="7:11">
      <c r="G9896" s="430">
        <v>105533</v>
      </c>
      <c r="H9896" s="431" t="s">
        <v>15635</v>
      </c>
      <c r="I9896" s="430" t="s">
        <v>1164</v>
      </c>
      <c r="K9896" s="432">
        <v>206.68</v>
      </c>
    </row>
    <row r="9897" spans="7:11">
      <c r="G9897" s="430">
        <v>105534</v>
      </c>
      <c r="H9897" s="431" t="s">
        <v>15636</v>
      </c>
      <c r="I9897" s="430" t="s">
        <v>1164</v>
      </c>
      <c r="K9897" s="432">
        <v>238.18</v>
      </c>
    </row>
    <row r="9898" spans="7:11">
      <c r="G9898" s="430">
        <v>105528</v>
      </c>
      <c r="H9898" s="431" t="s">
        <v>15637</v>
      </c>
      <c r="I9898" s="430" t="s">
        <v>1164</v>
      </c>
      <c r="K9898" s="432">
        <v>112.19</v>
      </c>
    </row>
    <row r="9899" spans="7:11">
      <c r="G9899" s="430">
        <v>105523</v>
      </c>
      <c r="H9899" s="431" t="s">
        <v>15638</v>
      </c>
      <c r="I9899" s="430" t="s">
        <v>1164</v>
      </c>
      <c r="K9899" s="432">
        <v>41.75</v>
      </c>
    </row>
    <row r="9900" spans="7:11">
      <c r="G9900" s="430">
        <v>105759</v>
      </c>
      <c r="H9900" s="431" t="s">
        <v>15639</v>
      </c>
      <c r="I9900" s="430" t="s">
        <v>1164</v>
      </c>
      <c r="K9900" s="432">
        <v>58.54</v>
      </c>
    </row>
    <row r="9901" spans="7:11">
      <c r="G9901" s="430">
        <v>105524</v>
      </c>
      <c r="H9901" s="431" t="s">
        <v>15640</v>
      </c>
      <c r="I9901" s="430" t="s">
        <v>1164</v>
      </c>
      <c r="K9901" s="432">
        <v>75.34</v>
      </c>
    </row>
    <row r="9902" spans="7:11">
      <c r="G9902" s="430">
        <v>105525</v>
      </c>
      <c r="H9902" s="431" t="s">
        <v>15641</v>
      </c>
      <c r="I9902" s="430" t="s">
        <v>1164</v>
      </c>
      <c r="K9902" s="432">
        <v>108.91</v>
      </c>
    </row>
    <row r="9903" spans="7:11">
      <c r="G9903" s="430">
        <v>105526</v>
      </c>
      <c r="H9903" s="431" t="s">
        <v>15642</v>
      </c>
      <c r="I9903" s="430" t="s">
        <v>1164</v>
      </c>
      <c r="K9903" s="432">
        <v>142.49</v>
      </c>
    </row>
    <row r="9904" spans="7:11">
      <c r="G9904" s="430">
        <v>105034</v>
      </c>
      <c r="H9904" s="431" t="s">
        <v>6480</v>
      </c>
      <c r="I9904" s="430" t="s">
        <v>146</v>
      </c>
      <c r="K9904" s="432">
        <v>41.02</v>
      </c>
    </row>
    <row r="9905" spans="7:11">
      <c r="G9905" s="430">
        <v>105033</v>
      </c>
      <c r="H9905" s="431" t="s">
        <v>6479</v>
      </c>
      <c r="I9905" s="430" t="s">
        <v>146</v>
      </c>
      <c r="K9905" s="432">
        <v>57.98</v>
      </c>
    </row>
    <row r="9906" spans="7:11">
      <c r="G9906" s="430">
        <v>93205</v>
      </c>
      <c r="H9906" s="431" t="s">
        <v>6466</v>
      </c>
      <c r="I9906" s="430" t="s">
        <v>146</v>
      </c>
      <c r="K9906" s="432">
        <v>70.06</v>
      </c>
    </row>
    <row r="9907" spans="7:11">
      <c r="G9907" s="430">
        <v>105032</v>
      </c>
      <c r="H9907" s="431" t="s">
        <v>6478</v>
      </c>
      <c r="I9907" s="430" t="s">
        <v>146</v>
      </c>
      <c r="K9907" s="432">
        <v>33.4</v>
      </c>
    </row>
    <row r="9908" spans="7:11">
      <c r="G9908" s="430">
        <v>105031</v>
      </c>
      <c r="H9908" s="431" t="s">
        <v>6477</v>
      </c>
      <c r="I9908" s="430" t="s">
        <v>146</v>
      </c>
      <c r="K9908" s="432">
        <v>49.34</v>
      </c>
    </row>
    <row r="9909" spans="7:11">
      <c r="G9909" s="430">
        <v>93199</v>
      </c>
      <c r="H9909" s="431" t="s">
        <v>6462</v>
      </c>
      <c r="I9909" s="430" t="s">
        <v>146</v>
      </c>
      <c r="K9909" s="432">
        <v>50.58</v>
      </c>
    </row>
    <row r="9910" spans="7:11">
      <c r="G9910" s="430">
        <v>105030</v>
      </c>
      <c r="H9910" s="431" t="s">
        <v>6476</v>
      </c>
      <c r="I9910" s="430" t="s">
        <v>146</v>
      </c>
      <c r="K9910" s="432">
        <v>38.33</v>
      </c>
    </row>
    <row r="9911" spans="7:11">
      <c r="G9911" s="430">
        <v>105029</v>
      </c>
      <c r="H9911" s="431" t="s">
        <v>6475</v>
      </c>
      <c r="I9911" s="430" t="s">
        <v>146</v>
      </c>
      <c r="K9911" s="432">
        <v>45.94</v>
      </c>
    </row>
    <row r="9912" spans="7:11">
      <c r="G9912" s="430">
        <v>93197</v>
      </c>
      <c r="H9912" s="431" t="s">
        <v>6461</v>
      </c>
      <c r="I9912" s="430" t="s">
        <v>146</v>
      </c>
      <c r="K9912" s="432">
        <v>53.57</v>
      </c>
    </row>
    <row r="9913" spans="7:11">
      <c r="G9913" s="430">
        <v>105040</v>
      </c>
      <c r="H9913" s="431" t="s">
        <v>6486</v>
      </c>
      <c r="I9913" s="430" t="s">
        <v>146</v>
      </c>
      <c r="K9913" s="432">
        <v>29.21</v>
      </c>
    </row>
    <row r="9914" spans="7:11">
      <c r="G9914" s="430">
        <v>105039</v>
      </c>
      <c r="H9914" s="431" t="s">
        <v>6485</v>
      </c>
      <c r="I9914" s="430" t="s">
        <v>146</v>
      </c>
      <c r="K9914" s="432">
        <v>43.14</v>
      </c>
    </row>
    <row r="9915" spans="7:11">
      <c r="G9915" s="430">
        <v>105038</v>
      </c>
      <c r="H9915" s="431" t="s">
        <v>6484</v>
      </c>
      <c r="I9915" s="430" t="s">
        <v>146</v>
      </c>
      <c r="K9915" s="432">
        <v>59.92</v>
      </c>
    </row>
    <row r="9916" spans="7:11">
      <c r="G9916" s="430">
        <v>105028</v>
      </c>
      <c r="H9916" s="431" t="s">
        <v>6474</v>
      </c>
      <c r="I9916" s="430" t="s">
        <v>146</v>
      </c>
      <c r="K9916" s="432">
        <v>19.989999999999998</v>
      </c>
    </row>
    <row r="9917" spans="7:11">
      <c r="G9917" s="430">
        <v>105027</v>
      </c>
      <c r="H9917" s="431" t="s">
        <v>6473</v>
      </c>
      <c r="I9917" s="430" t="s">
        <v>146</v>
      </c>
      <c r="K9917" s="432">
        <v>23.02</v>
      </c>
    </row>
    <row r="9918" spans="7:11">
      <c r="G9918" s="430">
        <v>93194</v>
      </c>
      <c r="H9918" s="431" t="s">
        <v>6460</v>
      </c>
      <c r="I9918" s="430" t="s">
        <v>146</v>
      </c>
      <c r="K9918" s="432">
        <v>26.49</v>
      </c>
    </row>
    <row r="9919" spans="7:11">
      <c r="G9919" s="430">
        <v>93200</v>
      </c>
      <c r="H9919" s="431" t="s">
        <v>6463</v>
      </c>
      <c r="I9919" s="430" t="s">
        <v>146</v>
      </c>
      <c r="K9919" s="432">
        <v>10.54</v>
      </c>
    </row>
    <row r="9920" spans="7:11">
      <c r="G9920" s="430">
        <v>93203</v>
      </c>
      <c r="H9920" s="431" t="s">
        <v>6465</v>
      </c>
      <c r="I9920" s="430" t="s">
        <v>146</v>
      </c>
      <c r="K9920" s="432">
        <v>11.62</v>
      </c>
    </row>
    <row r="9921" spans="7:11">
      <c r="G9921" s="430">
        <v>93202</v>
      </c>
      <c r="H9921" s="431" t="s">
        <v>6464</v>
      </c>
      <c r="I9921" s="430" t="s">
        <v>146</v>
      </c>
      <c r="K9921" s="432">
        <v>26.4</v>
      </c>
    </row>
    <row r="9922" spans="7:11">
      <c r="G9922" s="430">
        <v>105026</v>
      </c>
      <c r="H9922" s="431" t="s">
        <v>6472</v>
      </c>
      <c r="I9922" s="430" t="s">
        <v>146</v>
      </c>
      <c r="K9922" s="432">
        <v>42.04</v>
      </c>
    </row>
    <row r="9923" spans="7:11">
      <c r="G9923" s="430">
        <v>105025</v>
      </c>
      <c r="H9923" s="431" t="s">
        <v>6471</v>
      </c>
      <c r="I9923" s="430" t="s">
        <v>146</v>
      </c>
      <c r="K9923" s="432">
        <v>59.7</v>
      </c>
    </row>
    <row r="9924" spans="7:11">
      <c r="G9924" s="430">
        <v>93191</v>
      </c>
      <c r="H9924" s="431" t="s">
        <v>6459</v>
      </c>
      <c r="I9924" s="430" t="s">
        <v>146</v>
      </c>
      <c r="K9924" s="432">
        <v>72.13</v>
      </c>
    </row>
    <row r="9925" spans="7:11">
      <c r="G9925" s="430">
        <v>105024</v>
      </c>
      <c r="H9925" s="431" t="s">
        <v>6470</v>
      </c>
      <c r="I9925" s="430" t="s">
        <v>146</v>
      </c>
      <c r="K9925" s="432">
        <v>49.68</v>
      </c>
    </row>
    <row r="9926" spans="7:11">
      <c r="G9926" s="430">
        <v>105023</v>
      </c>
      <c r="H9926" s="431" t="s">
        <v>6469</v>
      </c>
      <c r="I9926" s="430" t="s">
        <v>146</v>
      </c>
      <c r="K9926" s="432">
        <v>60.61</v>
      </c>
    </row>
    <row r="9927" spans="7:11">
      <c r="G9927" s="430">
        <v>93187</v>
      </c>
      <c r="H9927" s="431" t="s">
        <v>6458</v>
      </c>
      <c r="I9927" s="430" t="s">
        <v>146</v>
      </c>
      <c r="K9927" s="432">
        <v>71.510000000000005</v>
      </c>
    </row>
    <row r="9928" spans="7:11">
      <c r="G9928" s="430">
        <v>105037</v>
      </c>
      <c r="H9928" s="431" t="s">
        <v>6483</v>
      </c>
      <c r="I9928" s="430" t="s">
        <v>146</v>
      </c>
      <c r="K9928" s="432">
        <v>29.34</v>
      </c>
    </row>
    <row r="9929" spans="7:11">
      <c r="G9929" s="430">
        <v>105036</v>
      </c>
      <c r="H9929" s="431" t="s">
        <v>6482</v>
      </c>
      <c r="I9929" s="430" t="s">
        <v>146</v>
      </c>
      <c r="K9929" s="432">
        <v>43.32</v>
      </c>
    </row>
    <row r="9930" spans="7:11">
      <c r="G9930" s="430">
        <v>105035</v>
      </c>
      <c r="H9930" s="431" t="s">
        <v>6481</v>
      </c>
      <c r="I9930" s="430" t="s">
        <v>146</v>
      </c>
      <c r="K9930" s="432">
        <v>60.08</v>
      </c>
    </row>
    <row r="9931" spans="7:11">
      <c r="G9931" s="430">
        <v>105022</v>
      </c>
      <c r="H9931" s="431" t="s">
        <v>6468</v>
      </c>
      <c r="I9931" s="430" t="s">
        <v>146</v>
      </c>
      <c r="K9931" s="432">
        <v>20.28</v>
      </c>
    </row>
    <row r="9932" spans="7:11">
      <c r="G9932" s="430">
        <v>105021</v>
      </c>
      <c r="H9932" s="431" t="s">
        <v>6467</v>
      </c>
      <c r="I9932" s="430" t="s">
        <v>146</v>
      </c>
      <c r="K9932" s="432">
        <v>23.34</v>
      </c>
    </row>
    <row r="9933" spans="7:11">
      <c r="G9933" s="430">
        <v>93184</v>
      </c>
      <c r="H9933" s="431" t="s">
        <v>6457</v>
      </c>
      <c r="I9933" s="430" t="s">
        <v>146</v>
      </c>
      <c r="K9933" s="432">
        <v>27.14</v>
      </c>
    </row>
    <row r="9934" spans="7:11">
      <c r="G9934" s="430">
        <v>106317</v>
      </c>
      <c r="H9934" s="431" t="s">
        <v>16549</v>
      </c>
      <c r="I9934" s="430" t="s">
        <v>121</v>
      </c>
      <c r="K9934" s="432">
        <v>0</v>
      </c>
    </row>
    <row r="9935" spans="7:11">
      <c r="G9935" s="430">
        <v>102237</v>
      </c>
      <c r="H9935" s="431" t="s">
        <v>16550</v>
      </c>
      <c r="I9935" s="430" t="s">
        <v>121</v>
      </c>
      <c r="K9935" s="432">
        <v>0</v>
      </c>
    </row>
    <row r="9936" spans="7:11">
      <c r="G9936" s="430">
        <v>102149</v>
      </c>
      <c r="H9936" s="431" t="s">
        <v>16551</v>
      </c>
      <c r="I9936" s="430" t="s">
        <v>121</v>
      </c>
      <c r="K9936" s="432">
        <v>0</v>
      </c>
    </row>
    <row r="9937" spans="7:11">
      <c r="G9937" s="430">
        <v>102144</v>
      </c>
      <c r="H9937" s="431" t="s">
        <v>16552</v>
      </c>
      <c r="I9937" s="430" t="s">
        <v>121</v>
      </c>
      <c r="K9937" s="432">
        <v>0</v>
      </c>
    </row>
    <row r="9938" spans="7:11">
      <c r="G9938" s="430">
        <v>102150</v>
      </c>
      <c r="H9938" s="431" t="s">
        <v>16553</v>
      </c>
      <c r="I9938" s="430" t="s">
        <v>121</v>
      </c>
      <c r="K9938" s="432">
        <v>0</v>
      </c>
    </row>
    <row r="9939" spans="7:11">
      <c r="G9939" s="430">
        <v>102145</v>
      </c>
      <c r="H9939" s="431" t="s">
        <v>16554</v>
      </c>
      <c r="I9939" s="430" t="s">
        <v>121</v>
      </c>
      <c r="K9939" s="432">
        <v>0</v>
      </c>
    </row>
    <row r="9940" spans="7:11">
      <c r="G9940" s="430">
        <v>102146</v>
      </c>
      <c r="H9940" s="431" t="s">
        <v>16555</v>
      </c>
      <c r="I9940" s="430" t="s">
        <v>121</v>
      </c>
      <c r="K9940" s="432">
        <v>0</v>
      </c>
    </row>
    <row r="9941" spans="7:11">
      <c r="G9941" s="430">
        <v>102147</v>
      </c>
      <c r="H9941" s="431" t="s">
        <v>16556</v>
      </c>
      <c r="I9941" s="430" t="s">
        <v>121</v>
      </c>
      <c r="K9941" s="432">
        <v>0</v>
      </c>
    </row>
    <row r="9942" spans="7:11">
      <c r="G9942" s="430">
        <v>102148</v>
      </c>
      <c r="H9942" s="431" t="s">
        <v>16557</v>
      </c>
      <c r="I9942" s="430" t="s">
        <v>121</v>
      </c>
      <c r="K9942" s="432">
        <v>0</v>
      </c>
    </row>
    <row r="9943" spans="7:11">
      <c r="G9943" s="430">
        <v>102171</v>
      </c>
      <c r="H9943" s="431" t="s">
        <v>16558</v>
      </c>
      <c r="I9943" s="430" t="s">
        <v>121</v>
      </c>
      <c r="K9943" s="432">
        <v>592.04</v>
      </c>
    </row>
    <row r="9944" spans="7:11">
      <c r="G9944" s="430">
        <v>102172</v>
      </c>
      <c r="H9944" s="431" t="s">
        <v>16559</v>
      </c>
      <c r="I9944" s="430" t="s">
        <v>121</v>
      </c>
      <c r="K9944" s="432">
        <v>581.38</v>
      </c>
    </row>
    <row r="9945" spans="7:11">
      <c r="G9945" s="430">
        <v>102170</v>
      </c>
      <c r="H9945" s="431" t="s">
        <v>16560</v>
      </c>
      <c r="I9945" s="430" t="s">
        <v>121</v>
      </c>
      <c r="K9945" s="432">
        <v>301.94</v>
      </c>
    </row>
    <row r="9946" spans="7:11">
      <c r="G9946" s="430">
        <v>102160</v>
      </c>
      <c r="H9946" s="431" t="s">
        <v>16561</v>
      </c>
      <c r="I9946" s="430" t="s">
        <v>121</v>
      </c>
      <c r="K9946" s="432">
        <v>198.78</v>
      </c>
    </row>
    <row r="9947" spans="7:11">
      <c r="G9947" s="430">
        <v>106315</v>
      </c>
      <c r="H9947" s="431" t="s">
        <v>16562</v>
      </c>
      <c r="I9947" s="430" t="s">
        <v>121</v>
      </c>
      <c r="K9947" s="432">
        <v>0</v>
      </c>
    </row>
    <row r="9948" spans="7:11">
      <c r="G9948" s="430">
        <v>102174</v>
      </c>
      <c r="H9948" s="431" t="s">
        <v>16563</v>
      </c>
      <c r="I9948" s="430" t="s">
        <v>121</v>
      </c>
      <c r="K9948" s="432">
        <v>0</v>
      </c>
    </row>
    <row r="9949" spans="7:11">
      <c r="G9949" s="430">
        <v>106316</v>
      </c>
      <c r="H9949" s="431" t="s">
        <v>16564</v>
      </c>
      <c r="I9949" s="430" t="s">
        <v>121</v>
      </c>
      <c r="K9949" s="432">
        <v>0</v>
      </c>
    </row>
    <row r="9950" spans="7:11">
      <c r="G9950" s="430">
        <v>102175</v>
      </c>
      <c r="H9950" s="431" t="s">
        <v>16565</v>
      </c>
      <c r="I9950" s="430" t="s">
        <v>121</v>
      </c>
      <c r="K9950" s="432">
        <v>0</v>
      </c>
    </row>
    <row r="9951" spans="7:11">
      <c r="G9951" s="430">
        <v>106314</v>
      </c>
      <c r="H9951" s="431" t="s">
        <v>16566</v>
      </c>
      <c r="I9951" s="430" t="s">
        <v>121</v>
      </c>
      <c r="K9951" s="432">
        <v>0</v>
      </c>
    </row>
    <row r="9952" spans="7:11">
      <c r="G9952" s="430">
        <v>102173</v>
      </c>
      <c r="H9952" s="431" t="s">
        <v>16567</v>
      </c>
      <c r="I9952" s="430" t="s">
        <v>121</v>
      </c>
      <c r="K9952" s="432">
        <v>0</v>
      </c>
    </row>
    <row r="9953" spans="7:11">
      <c r="G9953" s="430">
        <v>102163</v>
      </c>
      <c r="H9953" s="431" t="s">
        <v>16568</v>
      </c>
      <c r="I9953" s="430" t="s">
        <v>121</v>
      </c>
      <c r="K9953" s="432">
        <v>396.94</v>
      </c>
    </row>
    <row r="9954" spans="7:11">
      <c r="G9954" s="430">
        <v>102153</v>
      </c>
      <c r="H9954" s="431" t="s">
        <v>16569</v>
      </c>
      <c r="I9954" s="430" t="s">
        <v>121</v>
      </c>
      <c r="K9954" s="432">
        <v>293.77999999999997</v>
      </c>
    </row>
    <row r="9955" spans="7:11">
      <c r="G9955" s="430">
        <v>102165</v>
      </c>
      <c r="H9955" s="431" t="s">
        <v>16570</v>
      </c>
      <c r="I9955" s="430" t="s">
        <v>121</v>
      </c>
      <c r="K9955" s="432">
        <v>390.51</v>
      </c>
    </row>
    <row r="9956" spans="7:11">
      <c r="G9956" s="430">
        <v>102155</v>
      </c>
      <c r="H9956" s="431" t="s">
        <v>16571</v>
      </c>
      <c r="I9956" s="430" t="s">
        <v>121</v>
      </c>
      <c r="K9956" s="432">
        <v>306.08</v>
      </c>
    </row>
    <row r="9957" spans="7:11">
      <c r="G9957" s="430">
        <v>102167</v>
      </c>
      <c r="H9957" s="431" t="s">
        <v>16572</v>
      </c>
      <c r="I9957" s="430" t="s">
        <v>121</v>
      </c>
      <c r="K9957" s="432">
        <v>470.55</v>
      </c>
    </row>
    <row r="9958" spans="7:11">
      <c r="G9958" s="430">
        <v>102157</v>
      </c>
      <c r="H9958" s="431" t="s">
        <v>16573</v>
      </c>
      <c r="I9958" s="430" t="s">
        <v>121</v>
      </c>
      <c r="K9958" s="432">
        <v>405.06</v>
      </c>
    </row>
    <row r="9959" spans="7:11">
      <c r="G9959" s="430">
        <v>102169</v>
      </c>
      <c r="H9959" s="431" t="s">
        <v>16574</v>
      </c>
      <c r="I9959" s="430" t="s">
        <v>121</v>
      </c>
      <c r="K9959" s="432">
        <v>533.48</v>
      </c>
    </row>
    <row r="9960" spans="7:11">
      <c r="G9960" s="430">
        <v>102159</v>
      </c>
      <c r="H9960" s="431" t="s">
        <v>16575</v>
      </c>
      <c r="I9960" s="430" t="s">
        <v>121</v>
      </c>
      <c r="K9960" s="432">
        <v>491.25</v>
      </c>
    </row>
    <row r="9961" spans="7:11">
      <c r="G9961" s="430">
        <v>102161</v>
      </c>
      <c r="H9961" s="431" t="s">
        <v>16576</v>
      </c>
      <c r="I9961" s="430" t="s">
        <v>121</v>
      </c>
      <c r="K9961" s="432">
        <v>309.86</v>
      </c>
    </row>
    <row r="9962" spans="7:11">
      <c r="G9962" s="430">
        <v>102151</v>
      </c>
      <c r="H9962" s="431" t="s">
        <v>16577</v>
      </c>
      <c r="I9962" s="430" t="s">
        <v>121</v>
      </c>
      <c r="K9962" s="432">
        <v>206.7</v>
      </c>
    </row>
    <row r="9963" spans="7:11">
      <c r="G9963" s="430">
        <v>102162</v>
      </c>
      <c r="H9963" s="431" t="s">
        <v>16578</v>
      </c>
      <c r="I9963" s="430" t="s">
        <v>121</v>
      </c>
      <c r="K9963" s="432">
        <v>333.61</v>
      </c>
    </row>
    <row r="9964" spans="7:11">
      <c r="G9964" s="430">
        <v>102152</v>
      </c>
      <c r="H9964" s="431" t="s">
        <v>16579</v>
      </c>
      <c r="I9964" s="430" t="s">
        <v>121</v>
      </c>
      <c r="K9964" s="432">
        <v>230.45</v>
      </c>
    </row>
    <row r="9965" spans="7:11">
      <c r="G9965" s="430">
        <v>102164</v>
      </c>
      <c r="H9965" s="431" t="s">
        <v>16580</v>
      </c>
      <c r="I9965" s="430" t="s">
        <v>121</v>
      </c>
      <c r="K9965" s="432">
        <v>338.7</v>
      </c>
    </row>
    <row r="9966" spans="7:11">
      <c r="G9966" s="430">
        <v>102154</v>
      </c>
      <c r="H9966" s="431" t="s">
        <v>16581</v>
      </c>
      <c r="I9966" s="430" t="s">
        <v>121</v>
      </c>
      <c r="K9966" s="432">
        <v>254.27</v>
      </c>
    </row>
    <row r="9967" spans="7:11">
      <c r="G9967" s="430">
        <v>102166</v>
      </c>
      <c r="H9967" s="431" t="s">
        <v>16582</v>
      </c>
      <c r="I9967" s="430" t="s">
        <v>121</v>
      </c>
      <c r="K9967" s="432">
        <v>359.71</v>
      </c>
    </row>
    <row r="9968" spans="7:11">
      <c r="G9968" s="430">
        <v>102156</v>
      </c>
      <c r="H9968" s="431" t="s">
        <v>16583</v>
      </c>
      <c r="I9968" s="430" t="s">
        <v>121</v>
      </c>
      <c r="K9968" s="432">
        <v>294.22000000000003</v>
      </c>
    </row>
    <row r="9969" spans="7:11">
      <c r="G9969" s="430">
        <v>102168</v>
      </c>
      <c r="H9969" s="431" t="s">
        <v>16584</v>
      </c>
      <c r="I9969" s="430" t="s">
        <v>121</v>
      </c>
      <c r="K9969" s="432">
        <v>459.76</v>
      </c>
    </row>
    <row r="9970" spans="7:11">
      <c r="G9970" s="430">
        <v>102158</v>
      </c>
      <c r="H9970" s="431" t="s">
        <v>16585</v>
      </c>
      <c r="I9970" s="430" t="s">
        <v>121</v>
      </c>
      <c r="K9970" s="432">
        <v>411.23</v>
      </c>
    </row>
    <row r="9971" spans="7:11">
      <c r="G9971" s="430">
        <v>102181</v>
      </c>
      <c r="H9971" s="431" t="s">
        <v>16586</v>
      </c>
      <c r="I9971" s="430" t="s">
        <v>121</v>
      </c>
      <c r="K9971" s="432">
        <v>572.20000000000005</v>
      </c>
    </row>
    <row r="9972" spans="7:11">
      <c r="G9972" s="430">
        <v>102179</v>
      </c>
      <c r="H9972" s="431" t="s">
        <v>16587</v>
      </c>
      <c r="I9972" s="430" t="s">
        <v>121</v>
      </c>
      <c r="K9972" s="432">
        <v>393.29</v>
      </c>
    </row>
    <row r="9973" spans="7:11">
      <c r="G9973" s="430">
        <v>102180</v>
      </c>
      <c r="H9973" s="431" t="s">
        <v>16588</v>
      </c>
      <c r="I9973" s="430" t="s">
        <v>121</v>
      </c>
      <c r="K9973" s="432">
        <v>470.1</v>
      </c>
    </row>
    <row r="9974" spans="7:11">
      <c r="G9974" s="430">
        <v>102189</v>
      </c>
      <c r="H9974" s="431" t="s">
        <v>16589</v>
      </c>
      <c r="I9974" s="430" t="s">
        <v>160</v>
      </c>
      <c r="K9974" s="432">
        <v>214.13</v>
      </c>
    </row>
    <row r="9975" spans="7:11">
      <c r="G9975" s="430">
        <v>102188</v>
      </c>
      <c r="H9975" s="431" t="s">
        <v>16590</v>
      </c>
      <c r="I9975" s="430" t="s">
        <v>160</v>
      </c>
      <c r="K9975" s="432">
        <v>851.65</v>
      </c>
    </row>
    <row r="9976" spans="7:11">
      <c r="G9976" s="430">
        <v>106320</v>
      </c>
      <c r="H9976" s="431" t="s">
        <v>16591</v>
      </c>
      <c r="I9976" s="430" t="s">
        <v>160</v>
      </c>
      <c r="K9976" s="432">
        <v>2370.98</v>
      </c>
    </row>
    <row r="9977" spans="7:11">
      <c r="G9977" s="430">
        <v>102185</v>
      </c>
      <c r="H9977" s="431" t="s">
        <v>16592</v>
      </c>
      <c r="I9977" s="430" t="s">
        <v>160</v>
      </c>
      <c r="K9977" s="432">
        <v>4074.8</v>
      </c>
    </row>
    <row r="9978" spans="7:11">
      <c r="G9978" s="430">
        <v>106318</v>
      </c>
      <c r="H9978" s="431" t="s">
        <v>16593</v>
      </c>
      <c r="I9978" s="430" t="s">
        <v>160</v>
      </c>
      <c r="K9978" s="432">
        <v>1807.12</v>
      </c>
    </row>
    <row r="9979" spans="7:11">
      <c r="G9979" s="430">
        <v>106319</v>
      </c>
      <c r="H9979" s="431" t="s">
        <v>16594</v>
      </c>
      <c r="I9979" s="430" t="s">
        <v>160</v>
      </c>
      <c r="K9979" s="432">
        <v>1919.89</v>
      </c>
    </row>
    <row r="9980" spans="7:11">
      <c r="G9980" s="430">
        <v>102184</v>
      </c>
      <c r="H9980" s="431" t="s">
        <v>16595</v>
      </c>
      <c r="I9980" s="430" t="s">
        <v>160</v>
      </c>
      <c r="K9980" s="432">
        <v>2032.66</v>
      </c>
    </row>
    <row r="9981" spans="7:11">
      <c r="G9981" s="430">
        <v>102187</v>
      </c>
      <c r="H9981" s="431" t="s">
        <v>16596</v>
      </c>
      <c r="I9981" s="430" t="s">
        <v>160</v>
      </c>
      <c r="K9981" s="432">
        <v>0</v>
      </c>
    </row>
    <row r="9982" spans="7:11">
      <c r="G9982" s="430">
        <v>102186</v>
      </c>
      <c r="H9982" s="431" t="s">
        <v>16597</v>
      </c>
      <c r="I9982" s="430" t="s">
        <v>160</v>
      </c>
      <c r="K9982" s="432">
        <v>0</v>
      </c>
    </row>
    <row r="9983" spans="7:11">
      <c r="G9983" s="430">
        <v>102183</v>
      </c>
      <c r="H9983" s="431" t="s">
        <v>16598</v>
      </c>
      <c r="I9983" s="430" t="s">
        <v>160</v>
      </c>
      <c r="K9983" s="432">
        <v>2261.16</v>
      </c>
    </row>
    <row r="9984" spans="7:11">
      <c r="G9984" s="430">
        <v>102182</v>
      </c>
      <c r="H9984" s="431" t="s">
        <v>16599</v>
      </c>
      <c r="I9984" s="430" t="s">
        <v>160</v>
      </c>
      <c r="K9984" s="432">
        <v>1198.71</v>
      </c>
    </row>
    <row r="9985" spans="7:11">
      <c r="G9985" s="430">
        <v>102191</v>
      </c>
      <c r="H9985" s="431" t="s">
        <v>16600</v>
      </c>
      <c r="I9985" s="430" t="s">
        <v>121</v>
      </c>
      <c r="K9985" s="432">
        <v>15.84</v>
      </c>
    </row>
    <row r="9986" spans="7:11">
      <c r="G9986" s="430">
        <v>102190</v>
      </c>
      <c r="H9986" s="431" t="s">
        <v>16601</v>
      </c>
      <c r="I9986" s="430" t="s">
        <v>121</v>
      </c>
      <c r="K9986" s="432">
        <v>14.63</v>
      </c>
    </row>
    <row r="9987" spans="7:11">
      <c r="G9987" s="430">
        <v>102192</v>
      </c>
      <c r="H9987" s="431" t="s">
        <v>16602</v>
      </c>
      <c r="I9987" s="430" t="s">
        <v>121</v>
      </c>
      <c r="K9987" s="432">
        <v>13.99</v>
      </c>
    </row>
    <row r="9988" spans="7:11">
      <c r="G9988" s="430">
        <v>89354</v>
      </c>
      <c r="H9988" s="431" t="s">
        <v>3387</v>
      </c>
      <c r="I9988" s="430" t="s">
        <v>160</v>
      </c>
      <c r="K9988" s="432">
        <v>547.25</v>
      </c>
    </row>
    <row r="9989" spans="7:11">
      <c r="G9989" s="430">
        <v>103041</v>
      </c>
      <c r="H9989" s="431" t="s">
        <v>3448</v>
      </c>
      <c r="I9989" s="430" t="s">
        <v>160</v>
      </c>
      <c r="K9989" s="432">
        <v>14.46</v>
      </c>
    </row>
    <row r="9990" spans="7:11">
      <c r="G9990" s="430">
        <v>103042</v>
      </c>
      <c r="H9990" s="431" t="s">
        <v>3449</v>
      </c>
      <c r="I9990" s="430" t="s">
        <v>160</v>
      </c>
      <c r="K9990" s="432">
        <v>18.13</v>
      </c>
    </row>
    <row r="9991" spans="7:11">
      <c r="G9991" s="430">
        <v>103043</v>
      </c>
      <c r="H9991" s="431" t="s">
        <v>3450</v>
      </c>
      <c r="I9991" s="430" t="s">
        <v>160</v>
      </c>
      <c r="K9991" s="432">
        <v>16.579999999999998</v>
      </c>
    </row>
    <row r="9992" spans="7:11">
      <c r="G9992" s="430">
        <v>103044</v>
      </c>
      <c r="H9992" s="431" t="s">
        <v>3451</v>
      </c>
      <c r="I9992" s="430" t="s">
        <v>160</v>
      </c>
      <c r="K9992" s="432">
        <v>22.53</v>
      </c>
    </row>
    <row r="9993" spans="7:11">
      <c r="G9993" s="430">
        <v>103039</v>
      </c>
      <c r="H9993" s="431" t="s">
        <v>3446</v>
      </c>
      <c r="I9993" s="430" t="s">
        <v>160</v>
      </c>
      <c r="K9993" s="432">
        <v>50.03</v>
      </c>
    </row>
    <row r="9994" spans="7:11">
      <c r="G9994" s="430">
        <v>103038</v>
      </c>
      <c r="H9994" s="431" t="s">
        <v>3445</v>
      </c>
      <c r="I9994" s="430" t="s">
        <v>160</v>
      </c>
      <c r="K9994" s="432">
        <v>45.51</v>
      </c>
    </row>
    <row r="9995" spans="7:11">
      <c r="G9995" s="430">
        <v>103037</v>
      </c>
      <c r="H9995" s="431" t="s">
        <v>3444</v>
      </c>
      <c r="I9995" s="430" t="s">
        <v>160</v>
      </c>
      <c r="K9995" s="432">
        <v>33.950000000000003</v>
      </c>
    </row>
    <row r="9996" spans="7:11">
      <c r="G9996" s="430">
        <v>103036</v>
      </c>
      <c r="H9996" s="431" t="s">
        <v>3443</v>
      </c>
      <c r="I9996" s="430" t="s">
        <v>160</v>
      </c>
      <c r="K9996" s="432">
        <v>17.190000000000001</v>
      </c>
    </row>
    <row r="9997" spans="7:11">
      <c r="G9997" s="430">
        <v>103040</v>
      </c>
      <c r="H9997" s="431" t="s">
        <v>3447</v>
      </c>
      <c r="I9997" s="430" t="s">
        <v>160</v>
      </c>
      <c r="K9997" s="432">
        <v>73.77</v>
      </c>
    </row>
    <row r="9998" spans="7:11">
      <c r="G9998" s="430">
        <v>90371</v>
      </c>
      <c r="H9998" s="431" t="s">
        <v>3392</v>
      </c>
      <c r="I9998" s="430" t="s">
        <v>160</v>
      </c>
      <c r="K9998" s="432">
        <v>21.66</v>
      </c>
    </row>
    <row r="9999" spans="7:11">
      <c r="G9999" s="430">
        <v>103047</v>
      </c>
      <c r="H9999" s="431" t="s">
        <v>15646</v>
      </c>
      <c r="I9999" s="430" t="s">
        <v>160</v>
      </c>
      <c r="K9999" s="432">
        <v>17.89</v>
      </c>
    </row>
    <row r="10000" spans="7:11">
      <c r="G10000" s="430">
        <v>94489</v>
      </c>
      <c r="H10000" s="431" t="s">
        <v>15647</v>
      </c>
      <c r="I10000" s="430" t="s">
        <v>160</v>
      </c>
      <c r="K10000" s="432">
        <v>21.76</v>
      </c>
    </row>
    <row r="10001" spans="7:11">
      <c r="G10001" s="430">
        <v>94490</v>
      </c>
      <c r="H10001" s="431" t="s">
        <v>15648</v>
      </c>
      <c r="I10001" s="430" t="s">
        <v>160</v>
      </c>
      <c r="K10001" s="432">
        <v>31.77</v>
      </c>
    </row>
    <row r="10002" spans="7:11">
      <c r="G10002" s="430">
        <v>94491</v>
      </c>
      <c r="H10002" s="431" t="s">
        <v>15649</v>
      </c>
      <c r="I10002" s="430" t="s">
        <v>160</v>
      </c>
      <c r="K10002" s="432">
        <v>43.43</v>
      </c>
    </row>
    <row r="10003" spans="7:11">
      <c r="G10003" s="430">
        <v>94492</v>
      </c>
      <c r="H10003" s="431" t="s">
        <v>15650</v>
      </c>
      <c r="I10003" s="430" t="s">
        <v>160</v>
      </c>
      <c r="K10003" s="432">
        <v>44.62</v>
      </c>
    </row>
    <row r="10004" spans="7:11">
      <c r="G10004" s="430">
        <v>94493</v>
      </c>
      <c r="H10004" s="431" t="s">
        <v>15651</v>
      </c>
      <c r="I10004" s="430" t="s">
        <v>160</v>
      </c>
      <c r="K10004" s="432">
        <v>81.59</v>
      </c>
    </row>
    <row r="10005" spans="7:11">
      <c r="G10005" s="430">
        <v>94497</v>
      </c>
      <c r="H10005" s="431" t="s">
        <v>3395</v>
      </c>
      <c r="I10005" s="430" t="s">
        <v>160</v>
      </c>
      <c r="K10005" s="432">
        <v>111.28</v>
      </c>
    </row>
    <row r="10006" spans="7:11">
      <c r="G10006" s="430">
        <v>94794</v>
      </c>
      <c r="H10006" s="431" t="s">
        <v>3402</v>
      </c>
      <c r="I10006" s="430" t="s">
        <v>160</v>
      </c>
      <c r="K10006" s="432">
        <v>175.81</v>
      </c>
    </row>
    <row r="10007" spans="7:11">
      <c r="G10007" s="430">
        <v>94496</v>
      </c>
      <c r="H10007" s="431" t="s">
        <v>3394</v>
      </c>
      <c r="I10007" s="430" t="s">
        <v>160</v>
      </c>
      <c r="K10007" s="432">
        <v>87.87</v>
      </c>
    </row>
    <row r="10008" spans="7:11">
      <c r="G10008" s="430">
        <v>94793</v>
      </c>
      <c r="H10008" s="431" t="s">
        <v>3401</v>
      </c>
      <c r="I10008" s="430" t="s">
        <v>160</v>
      </c>
      <c r="K10008" s="432">
        <v>166.12</v>
      </c>
    </row>
    <row r="10009" spans="7:11">
      <c r="G10009" s="430">
        <v>94495</v>
      </c>
      <c r="H10009" s="431" t="s">
        <v>3393</v>
      </c>
      <c r="I10009" s="430" t="s">
        <v>160</v>
      </c>
      <c r="K10009" s="432">
        <v>64.48</v>
      </c>
    </row>
    <row r="10010" spans="7:11">
      <c r="G10010" s="430">
        <v>94792</v>
      </c>
      <c r="H10010" s="431" t="s">
        <v>3400</v>
      </c>
      <c r="I10010" s="430" t="s">
        <v>160</v>
      </c>
      <c r="K10010" s="432">
        <v>120.99</v>
      </c>
    </row>
    <row r="10011" spans="7:11">
      <c r="G10011" s="430">
        <v>89352</v>
      </c>
      <c r="H10011" s="431" t="s">
        <v>3385</v>
      </c>
      <c r="I10011" s="430" t="s">
        <v>160</v>
      </c>
      <c r="K10011" s="432">
        <v>37.97</v>
      </c>
    </row>
    <row r="10012" spans="7:11">
      <c r="G10012" s="430">
        <v>89986</v>
      </c>
      <c r="H10012" s="431" t="s">
        <v>3390</v>
      </c>
      <c r="I10012" s="430" t="s">
        <v>160</v>
      </c>
      <c r="K10012" s="432">
        <v>87.39</v>
      </c>
    </row>
    <row r="10013" spans="7:11">
      <c r="G10013" s="430">
        <v>94499</v>
      </c>
      <c r="H10013" s="431" t="s">
        <v>3397</v>
      </c>
      <c r="I10013" s="430" t="s">
        <v>160</v>
      </c>
      <c r="K10013" s="432">
        <v>307.91000000000003</v>
      </c>
    </row>
    <row r="10014" spans="7:11">
      <c r="G10014" s="430">
        <v>94498</v>
      </c>
      <c r="H10014" s="431" t="s">
        <v>3396</v>
      </c>
      <c r="I10014" s="430" t="s">
        <v>160</v>
      </c>
      <c r="K10014" s="432">
        <v>153.80000000000001</v>
      </c>
    </row>
    <row r="10015" spans="7:11">
      <c r="G10015" s="430">
        <v>94500</v>
      </c>
      <c r="H10015" s="431" t="s">
        <v>3398</v>
      </c>
      <c r="I10015" s="430" t="s">
        <v>160</v>
      </c>
      <c r="K10015" s="432">
        <v>373.6</v>
      </c>
    </row>
    <row r="10016" spans="7:11">
      <c r="G10016" s="430">
        <v>89353</v>
      </c>
      <c r="H10016" s="431" t="s">
        <v>3386</v>
      </c>
      <c r="I10016" s="430" t="s">
        <v>160</v>
      </c>
      <c r="K10016" s="432">
        <v>41.56</v>
      </c>
    </row>
    <row r="10017" spans="7:11">
      <c r="G10017" s="430">
        <v>89987</v>
      </c>
      <c r="H10017" s="431" t="s">
        <v>3391</v>
      </c>
      <c r="I10017" s="430" t="s">
        <v>160</v>
      </c>
      <c r="K10017" s="432">
        <v>99.23</v>
      </c>
    </row>
    <row r="10018" spans="7:11">
      <c r="G10018" s="430">
        <v>94501</v>
      </c>
      <c r="H10018" s="431" t="s">
        <v>3399</v>
      </c>
      <c r="I10018" s="430" t="s">
        <v>160</v>
      </c>
      <c r="K10018" s="432">
        <v>757.96</v>
      </c>
    </row>
    <row r="10019" spans="7:11">
      <c r="G10019" s="430">
        <v>89349</v>
      </c>
      <c r="H10019" s="431" t="s">
        <v>3384</v>
      </c>
      <c r="I10019" s="430" t="s">
        <v>160</v>
      </c>
      <c r="K10019" s="432">
        <v>27.84</v>
      </c>
    </row>
    <row r="10020" spans="7:11">
      <c r="G10020" s="430">
        <v>89984</v>
      </c>
      <c r="H10020" s="431" t="s">
        <v>3388</v>
      </c>
      <c r="I10020" s="430" t="s">
        <v>160</v>
      </c>
      <c r="K10020" s="432">
        <v>89.71</v>
      </c>
    </row>
    <row r="10021" spans="7:11">
      <c r="G10021" s="430">
        <v>89985</v>
      </c>
      <c r="H10021" s="431" t="s">
        <v>3389</v>
      </c>
      <c r="I10021" s="430" t="s">
        <v>160</v>
      </c>
      <c r="K10021" s="432">
        <v>94.14</v>
      </c>
    </row>
    <row r="10022" spans="7:11">
      <c r="G10022" s="430">
        <v>89351</v>
      </c>
      <c r="H10022" s="431" t="s">
        <v>15652</v>
      </c>
      <c r="I10022" s="430" t="s">
        <v>160</v>
      </c>
      <c r="K10022" s="432">
        <v>34.31</v>
      </c>
    </row>
    <row r="10023" spans="7:11">
      <c r="G10023" s="430">
        <v>103045</v>
      </c>
      <c r="H10023" s="431" t="s">
        <v>3452</v>
      </c>
      <c r="I10023" s="430" t="s">
        <v>160</v>
      </c>
      <c r="K10023" s="432">
        <v>7.52</v>
      </c>
    </row>
    <row r="10024" spans="7:11">
      <c r="G10024" s="430">
        <v>103046</v>
      </c>
      <c r="H10024" s="431" t="s">
        <v>3453</v>
      </c>
      <c r="I10024" s="430" t="s">
        <v>160</v>
      </c>
      <c r="K10024" s="432">
        <v>17.239999999999998</v>
      </c>
    </row>
    <row r="10025" spans="7:11">
      <c r="G10025" s="430">
        <v>103048</v>
      </c>
      <c r="H10025" s="431" t="s">
        <v>15653</v>
      </c>
      <c r="I10025" s="430" t="s">
        <v>160</v>
      </c>
      <c r="K10025" s="432">
        <v>13.7</v>
      </c>
    </row>
    <row r="10026" spans="7:11">
      <c r="G10026" s="430">
        <v>103049</v>
      </c>
      <c r="H10026" s="431" t="s">
        <v>15654</v>
      </c>
      <c r="I10026" s="430" t="s">
        <v>160</v>
      </c>
      <c r="K10026" s="432">
        <v>14.78</v>
      </c>
    </row>
    <row r="10027" spans="7:11">
      <c r="G10027" s="430">
        <v>103029</v>
      </c>
      <c r="H10027" s="431" t="s">
        <v>3442</v>
      </c>
      <c r="I10027" s="430" t="s">
        <v>160</v>
      </c>
      <c r="K10027" s="432">
        <v>47.62</v>
      </c>
    </row>
    <row r="10028" spans="7:11">
      <c r="G10028" s="430">
        <v>103019</v>
      </c>
      <c r="H10028" s="431" t="s">
        <v>3441</v>
      </c>
      <c r="I10028" s="430" t="s">
        <v>160</v>
      </c>
      <c r="K10028" s="432">
        <v>220.09</v>
      </c>
    </row>
    <row r="10029" spans="7:11">
      <c r="G10029" s="430">
        <v>103050</v>
      </c>
      <c r="H10029" s="431" t="s">
        <v>15655</v>
      </c>
      <c r="I10029" s="430" t="s">
        <v>160</v>
      </c>
      <c r="K10029" s="432">
        <v>22.05</v>
      </c>
    </row>
    <row r="10030" spans="7:11">
      <c r="G10030" s="430">
        <v>103051</v>
      </c>
      <c r="H10030" s="431" t="s">
        <v>15656</v>
      </c>
      <c r="I10030" s="430" t="s">
        <v>160</v>
      </c>
      <c r="K10030" s="432">
        <v>26.58</v>
      </c>
    </row>
    <row r="10031" spans="7:11">
      <c r="G10031" s="430">
        <v>103052</v>
      </c>
      <c r="H10031" s="431" t="s">
        <v>15657</v>
      </c>
      <c r="I10031" s="430" t="s">
        <v>160</v>
      </c>
      <c r="K10031" s="432">
        <v>36.130000000000003</v>
      </c>
    </row>
    <row r="10032" spans="7:11">
      <c r="G10032" s="430">
        <v>94799</v>
      </c>
      <c r="H10032" s="431" t="s">
        <v>3407</v>
      </c>
      <c r="I10032" s="430" t="s">
        <v>160</v>
      </c>
      <c r="K10032" s="432">
        <v>193.77</v>
      </c>
    </row>
    <row r="10033" spans="7:11">
      <c r="G10033" s="430">
        <v>94798</v>
      </c>
      <c r="H10033" s="431" t="s">
        <v>3406</v>
      </c>
      <c r="I10033" s="430" t="s">
        <v>160</v>
      </c>
      <c r="K10033" s="432">
        <v>157.91999999999999</v>
      </c>
    </row>
    <row r="10034" spans="7:11">
      <c r="G10034" s="430">
        <v>94797</v>
      </c>
      <c r="H10034" s="431" t="s">
        <v>3405</v>
      </c>
      <c r="I10034" s="430" t="s">
        <v>160</v>
      </c>
      <c r="K10034" s="432">
        <v>94.99</v>
      </c>
    </row>
    <row r="10035" spans="7:11">
      <c r="G10035" s="430">
        <v>94795</v>
      </c>
      <c r="H10035" s="431" t="s">
        <v>3403</v>
      </c>
      <c r="I10035" s="430" t="s">
        <v>160</v>
      </c>
      <c r="K10035" s="432">
        <v>39.92</v>
      </c>
    </row>
    <row r="10036" spans="7:11">
      <c r="G10036" s="430">
        <v>94800</v>
      </c>
      <c r="H10036" s="431" t="s">
        <v>3408</v>
      </c>
      <c r="I10036" s="430" t="s">
        <v>160</v>
      </c>
      <c r="K10036" s="432">
        <v>248.76</v>
      </c>
    </row>
    <row r="10037" spans="7:11">
      <c r="G10037" s="430">
        <v>94796</v>
      </c>
      <c r="H10037" s="431" t="s">
        <v>3404</v>
      </c>
      <c r="I10037" s="430" t="s">
        <v>160</v>
      </c>
      <c r="K10037" s="432">
        <v>45.57</v>
      </c>
    </row>
    <row r="10038" spans="7:11">
      <c r="G10038" s="430">
        <v>99635</v>
      </c>
      <c r="H10038" s="431" t="s">
        <v>3429</v>
      </c>
      <c r="I10038" s="430" t="s">
        <v>160</v>
      </c>
      <c r="K10038" s="432">
        <v>349.29</v>
      </c>
    </row>
    <row r="10039" spans="7:11">
      <c r="G10039" s="430">
        <v>103018</v>
      </c>
      <c r="H10039" s="431" t="s">
        <v>3440</v>
      </c>
      <c r="I10039" s="430" t="s">
        <v>160</v>
      </c>
      <c r="K10039" s="432">
        <v>285.29000000000002</v>
      </c>
    </row>
    <row r="10040" spans="7:11">
      <c r="G10040" s="430">
        <v>95252</v>
      </c>
      <c r="H10040" s="431" t="s">
        <v>3413</v>
      </c>
      <c r="I10040" s="430" t="s">
        <v>160</v>
      </c>
      <c r="K10040" s="432">
        <v>157.56</v>
      </c>
    </row>
    <row r="10041" spans="7:11">
      <c r="G10041" s="430">
        <v>95251</v>
      </c>
      <c r="H10041" s="431" t="s">
        <v>3412</v>
      </c>
      <c r="I10041" s="430" t="s">
        <v>160</v>
      </c>
      <c r="K10041" s="432">
        <v>130.04</v>
      </c>
    </row>
    <row r="10042" spans="7:11">
      <c r="G10042" s="430">
        <v>95250</v>
      </c>
      <c r="H10042" s="431" t="s">
        <v>3411</v>
      </c>
      <c r="I10042" s="430" t="s">
        <v>160</v>
      </c>
      <c r="K10042" s="432">
        <v>87.81</v>
      </c>
    </row>
    <row r="10043" spans="7:11">
      <c r="G10043" s="430">
        <v>95248</v>
      </c>
      <c r="H10043" s="431" t="s">
        <v>3409</v>
      </c>
      <c r="I10043" s="430" t="s">
        <v>160</v>
      </c>
      <c r="K10043" s="432">
        <v>55.33</v>
      </c>
    </row>
    <row r="10044" spans="7:11">
      <c r="G10044" s="430">
        <v>95253</v>
      </c>
      <c r="H10044" s="431" t="s">
        <v>3414</v>
      </c>
      <c r="I10044" s="430" t="s">
        <v>160</v>
      </c>
      <c r="K10044" s="432">
        <v>240.03</v>
      </c>
    </row>
    <row r="10045" spans="7:11">
      <c r="G10045" s="430">
        <v>95249</v>
      </c>
      <c r="H10045" s="431" t="s">
        <v>3410</v>
      </c>
      <c r="I10045" s="430" t="s">
        <v>160</v>
      </c>
      <c r="K10045" s="432">
        <v>65.06</v>
      </c>
    </row>
    <row r="10046" spans="7:11">
      <c r="G10046" s="430">
        <v>99622</v>
      </c>
      <c r="H10046" s="431" t="s">
        <v>15658</v>
      </c>
      <c r="I10046" s="430" t="s">
        <v>160</v>
      </c>
      <c r="K10046" s="432">
        <v>352.62</v>
      </c>
    </row>
    <row r="10047" spans="7:11">
      <c r="G10047" s="430">
        <v>99621</v>
      </c>
      <c r="H10047" s="431" t="s">
        <v>3417</v>
      </c>
      <c r="I10047" s="430" t="s">
        <v>160</v>
      </c>
      <c r="K10047" s="432">
        <v>314.06</v>
      </c>
    </row>
    <row r="10048" spans="7:11">
      <c r="G10048" s="430">
        <v>99620</v>
      </c>
      <c r="H10048" s="431" t="s">
        <v>3416</v>
      </c>
      <c r="I10048" s="430" t="s">
        <v>160</v>
      </c>
      <c r="K10048" s="432">
        <v>210.38</v>
      </c>
    </row>
    <row r="10049" spans="7:11">
      <c r="G10049" s="430">
        <v>103008</v>
      </c>
      <c r="H10049" s="431" t="s">
        <v>3430</v>
      </c>
      <c r="I10049" s="430" t="s">
        <v>160</v>
      </c>
      <c r="K10049" s="432">
        <v>126.93</v>
      </c>
    </row>
    <row r="10050" spans="7:11">
      <c r="G10050" s="430">
        <v>99624</v>
      </c>
      <c r="H10050" s="431" t="s">
        <v>3418</v>
      </c>
      <c r="I10050" s="430" t="s">
        <v>160</v>
      </c>
      <c r="K10050" s="432">
        <v>703.25</v>
      </c>
    </row>
    <row r="10051" spans="7:11">
      <c r="G10051" s="430">
        <v>99623</v>
      </c>
      <c r="H10051" s="431" t="s">
        <v>15659</v>
      </c>
      <c r="I10051" s="430" t="s">
        <v>160</v>
      </c>
      <c r="K10051" s="432">
        <v>492.74</v>
      </c>
    </row>
    <row r="10052" spans="7:11">
      <c r="G10052" s="430">
        <v>99625</v>
      </c>
      <c r="H10052" s="431" t="s">
        <v>3419</v>
      </c>
      <c r="I10052" s="430" t="s">
        <v>160</v>
      </c>
      <c r="K10052" s="432">
        <v>968.73</v>
      </c>
    </row>
    <row r="10053" spans="7:11">
      <c r="G10053" s="430">
        <v>99619</v>
      </c>
      <c r="H10053" s="431" t="s">
        <v>3415</v>
      </c>
      <c r="I10053" s="430" t="s">
        <v>160</v>
      </c>
      <c r="K10053" s="432">
        <v>154.84</v>
      </c>
    </row>
    <row r="10054" spans="7:11">
      <c r="G10054" s="430">
        <v>99626</v>
      </c>
      <c r="H10054" s="431" t="s">
        <v>3420</v>
      </c>
      <c r="I10054" s="430" t="s">
        <v>160</v>
      </c>
      <c r="K10054" s="432">
        <v>1495.39</v>
      </c>
    </row>
    <row r="10055" spans="7:11">
      <c r="G10055" s="430">
        <v>99631</v>
      </c>
      <c r="H10055" s="431" t="s">
        <v>3425</v>
      </c>
      <c r="I10055" s="430" t="s">
        <v>160</v>
      </c>
      <c r="K10055" s="432">
        <v>193.17</v>
      </c>
    </row>
    <row r="10056" spans="7:11">
      <c r="G10056" s="430">
        <v>99630</v>
      </c>
      <c r="H10056" s="431" t="s">
        <v>3424</v>
      </c>
      <c r="I10056" s="430" t="s">
        <v>160</v>
      </c>
      <c r="K10056" s="432">
        <v>166.52</v>
      </c>
    </row>
    <row r="10057" spans="7:11">
      <c r="G10057" s="430">
        <v>99629</v>
      </c>
      <c r="H10057" s="431" t="s">
        <v>3423</v>
      </c>
      <c r="I10057" s="430" t="s">
        <v>160</v>
      </c>
      <c r="K10057" s="432">
        <v>111.6</v>
      </c>
    </row>
    <row r="10058" spans="7:11">
      <c r="G10058" s="430">
        <v>99627</v>
      </c>
      <c r="H10058" s="431" t="s">
        <v>3421</v>
      </c>
      <c r="I10058" s="430" t="s">
        <v>160</v>
      </c>
      <c r="K10058" s="432">
        <v>93.27</v>
      </c>
    </row>
    <row r="10059" spans="7:11">
      <c r="G10059" s="430">
        <v>103009</v>
      </c>
      <c r="H10059" s="431" t="s">
        <v>3431</v>
      </c>
      <c r="I10059" s="430" t="s">
        <v>160</v>
      </c>
      <c r="K10059" s="432">
        <v>443.92</v>
      </c>
    </row>
    <row r="10060" spans="7:11">
      <c r="G10060" s="430">
        <v>99632</v>
      </c>
      <c r="H10060" s="431" t="s">
        <v>3426</v>
      </c>
      <c r="I10060" s="430" t="s">
        <v>160</v>
      </c>
      <c r="K10060" s="432">
        <v>279.52</v>
      </c>
    </row>
    <row r="10061" spans="7:11">
      <c r="G10061" s="430">
        <v>99633</v>
      </c>
      <c r="H10061" s="431" t="s">
        <v>3427</v>
      </c>
      <c r="I10061" s="430" t="s">
        <v>160</v>
      </c>
      <c r="K10061" s="432">
        <v>603.91999999999996</v>
      </c>
    </row>
    <row r="10062" spans="7:11">
      <c r="G10062" s="430">
        <v>99628</v>
      </c>
      <c r="H10062" s="431" t="s">
        <v>3422</v>
      </c>
      <c r="I10062" s="430" t="s">
        <v>160</v>
      </c>
      <c r="K10062" s="432">
        <v>101.01</v>
      </c>
    </row>
    <row r="10063" spans="7:11">
      <c r="G10063" s="430">
        <v>99634</v>
      </c>
      <c r="H10063" s="431" t="s">
        <v>3428</v>
      </c>
      <c r="I10063" s="430" t="s">
        <v>160</v>
      </c>
      <c r="K10063" s="432">
        <v>1036.3900000000001</v>
      </c>
    </row>
    <row r="10064" spans="7:11">
      <c r="G10064" s="430">
        <v>103013</v>
      </c>
      <c r="H10064" s="431" t="s">
        <v>3435</v>
      </c>
      <c r="I10064" s="430" t="s">
        <v>160</v>
      </c>
      <c r="K10064" s="432">
        <v>181.55</v>
      </c>
    </row>
    <row r="10065" spans="7:11">
      <c r="G10065" s="430">
        <v>103012</v>
      </c>
      <c r="H10065" s="431" t="s">
        <v>3434</v>
      </c>
      <c r="I10065" s="430" t="s">
        <v>160</v>
      </c>
      <c r="K10065" s="432">
        <v>169.16</v>
      </c>
    </row>
    <row r="10066" spans="7:11">
      <c r="G10066" s="430">
        <v>103011</v>
      </c>
      <c r="H10066" s="431" t="s">
        <v>3433</v>
      </c>
      <c r="I10066" s="430" t="s">
        <v>160</v>
      </c>
      <c r="K10066" s="432">
        <v>107.02</v>
      </c>
    </row>
    <row r="10067" spans="7:11">
      <c r="G10067" s="430">
        <v>103015</v>
      </c>
      <c r="H10067" s="431" t="s">
        <v>3437</v>
      </c>
      <c r="I10067" s="430" t="s">
        <v>160</v>
      </c>
      <c r="K10067" s="432">
        <v>485.76</v>
      </c>
    </row>
    <row r="10068" spans="7:11">
      <c r="G10068" s="430">
        <v>103014</v>
      </c>
      <c r="H10068" s="431" t="s">
        <v>3436</v>
      </c>
      <c r="I10068" s="430" t="s">
        <v>160</v>
      </c>
      <c r="K10068" s="432">
        <v>273.7</v>
      </c>
    </row>
    <row r="10069" spans="7:11">
      <c r="G10069" s="430">
        <v>103016</v>
      </c>
      <c r="H10069" s="431" t="s">
        <v>3438</v>
      </c>
      <c r="I10069" s="430" t="s">
        <v>160</v>
      </c>
      <c r="K10069" s="432">
        <v>664.73</v>
      </c>
    </row>
    <row r="10070" spans="7:11">
      <c r="G10070" s="430">
        <v>103010</v>
      </c>
      <c r="H10070" s="431" t="s">
        <v>3432</v>
      </c>
      <c r="I10070" s="430" t="s">
        <v>160</v>
      </c>
      <c r="K10070" s="432">
        <v>96.25</v>
      </c>
    </row>
    <row r="10071" spans="7:11">
      <c r="G10071" s="430">
        <v>103017</v>
      </c>
      <c r="H10071" s="431" t="s">
        <v>3439</v>
      </c>
      <c r="I10071" s="430" t="s">
        <v>160</v>
      </c>
      <c r="K10071" s="432">
        <v>1163.69</v>
      </c>
    </row>
    <row r="10072" spans="7:11">
      <c r="G10072" s="430">
        <v>103033</v>
      </c>
      <c r="H10072" s="431" t="s">
        <v>15660</v>
      </c>
      <c r="I10072" s="430" t="s">
        <v>160</v>
      </c>
      <c r="K10072" s="432">
        <v>0</v>
      </c>
    </row>
    <row r="10073" spans="7:11">
      <c r="G10073" s="430">
        <v>103032</v>
      </c>
      <c r="H10073" s="431" t="s">
        <v>15661</v>
      </c>
      <c r="I10073" s="430" t="s">
        <v>160</v>
      </c>
      <c r="K10073" s="432">
        <v>0</v>
      </c>
    </row>
    <row r="10074" spans="7:11">
      <c r="G10074" s="430">
        <v>103030</v>
      </c>
      <c r="H10074" s="431" t="s">
        <v>15662</v>
      </c>
      <c r="I10074" s="430" t="s">
        <v>160</v>
      </c>
      <c r="K10074" s="432">
        <v>0</v>
      </c>
    </row>
    <row r="10075" spans="7:11">
      <c r="G10075" s="430">
        <v>103031</v>
      </c>
      <c r="H10075" s="431" t="s">
        <v>15663</v>
      </c>
      <c r="I10075" s="430" t="s">
        <v>160</v>
      </c>
      <c r="K10075" s="432">
        <v>0</v>
      </c>
    </row>
    <row r="10076" spans="7:11">
      <c r="G10076" s="430">
        <v>103035</v>
      </c>
      <c r="H10076" s="431" t="s">
        <v>15664</v>
      </c>
      <c r="I10076" s="430" t="s">
        <v>160</v>
      </c>
      <c r="K10076" s="432">
        <v>0</v>
      </c>
    </row>
    <row r="10077" spans="7:11">
      <c r="G10077" s="430">
        <v>103034</v>
      </c>
      <c r="H10077" s="431" t="s">
        <v>15665</v>
      </c>
      <c r="I10077" s="430" t="s">
        <v>160</v>
      </c>
      <c r="K10077" s="432">
        <v>0</v>
      </c>
    </row>
    <row r="10078" spans="7:11">
      <c r="G10078" s="430">
        <v>103024</v>
      </c>
      <c r="H10078" s="431" t="s">
        <v>15666</v>
      </c>
      <c r="I10078" s="430" t="s">
        <v>160</v>
      </c>
      <c r="K10078" s="432">
        <v>0</v>
      </c>
    </row>
    <row r="10079" spans="7:11">
      <c r="G10079" s="430">
        <v>103023</v>
      </c>
      <c r="H10079" s="431" t="s">
        <v>15667</v>
      </c>
      <c r="I10079" s="430" t="s">
        <v>160</v>
      </c>
      <c r="K10079" s="432">
        <v>0</v>
      </c>
    </row>
    <row r="10080" spans="7:11">
      <c r="G10080" s="430">
        <v>103022</v>
      </c>
      <c r="H10080" s="431" t="s">
        <v>15668</v>
      </c>
      <c r="I10080" s="430" t="s">
        <v>160</v>
      </c>
      <c r="K10080" s="432">
        <v>0</v>
      </c>
    </row>
    <row r="10081" spans="7:11">
      <c r="G10081" s="430">
        <v>103020</v>
      </c>
      <c r="H10081" s="431" t="s">
        <v>15669</v>
      </c>
      <c r="I10081" s="430" t="s">
        <v>160</v>
      </c>
      <c r="K10081" s="432">
        <v>0</v>
      </c>
    </row>
    <row r="10082" spans="7:11">
      <c r="G10082" s="430">
        <v>103026</v>
      </c>
      <c r="H10082" s="431" t="s">
        <v>15670</v>
      </c>
      <c r="I10082" s="430" t="s">
        <v>160</v>
      </c>
      <c r="K10082" s="432">
        <v>0</v>
      </c>
    </row>
    <row r="10083" spans="7:11">
      <c r="G10083" s="430">
        <v>103025</v>
      </c>
      <c r="H10083" s="431" t="s">
        <v>15671</v>
      </c>
      <c r="I10083" s="430" t="s">
        <v>160</v>
      </c>
      <c r="K10083" s="432">
        <v>0</v>
      </c>
    </row>
    <row r="10084" spans="7:11">
      <c r="G10084" s="430">
        <v>103021</v>
      </c>
      <c r="H10084" s="431" t="s">
        <v>15672</v>
      </c>
      <c r="I10084" s="430" t="s">
        <v>160</v>
      </c>
      <c r="K10084" s="432">
        <v>0</v>
      </c>
    </row>
    <row r="10085" spans="7:11">
      <c r="G10085" s="430">
        <v>103027</v>
      </c>
      <c r="H10085" s="431" t="s">
        <v>15673</v>
      </c>
      <c r="I10085" s="430" t="s">
        <v>160</v>
      </c>
      <c r="K10085" s="432">
        <v>0</v>
      </c>
    </row>
    <row r="10086" spans="7:11">
      <c r="G10086" s="430">
        <v>103028</v>
      </c>
      <c r="H10086" s="431" t="s">
        <v>15674</v>
      </c>
      <c r="I10086" s="430" t="s">
        <v>160</v>
      </c>
      <c r="K10086" s="432">
        <v>0</v>
      </c>
    </row>
    <row r="10087" spans="7:11">
      <c r="G10087" s="430">
        <v>103563</v>
      </c>
      <c r="H10087" s="431" t="s">
        <v>15676</v>
      </c>
      <c r="I10087" s="430" t="s">
        <v>160</v>
      </c>
      <c r="K10087" s="432">
        <v>0</v>
      </c>
    </row>
    <row r="10088" spans="7:11">
      <c r="G10088" s="430">
        <v>103564</v>
      </c>
      <c r="H10088" s="431" t="s">
        <v>15677</v>
      </c>
      <c r="I10088" s="430" t="s">
        <v>160</v>
      </c>
      <c r="K10088" s="432">
        <v>0</v>
      </c>
    </row>
    <row r="10089" spans="7:11">
      <c r="G10089" s="430">
        <v>103565</v>
      </c>
      <c r="H10089" s="431" t="s">
        <v>15678</v>
      </c>
      <c r="I10089" s="430" t="s">
        <v>160</v>
      </c>
      <c r="K10089" s="432">
        <v>0</v>
      </c>
    </row>
    <row r="10090" spans="7:11">
      <c r="G10090" s="430">
        <v>103566</v>
      </c>
      <c r="H10090" s="431" t="s">
        <v>15679</v>
      </c>
      <c r="I10090" s="430" t="s">
        <v>160</v>
      </c>
      <c r="K10090" s="432">
        <v>0</v>
      </c>
    </row>
    <row r="10091" spans="7:11">
      <c r="G10091" s="430">
        <v>103567</v>
      </c>
      <c r="H10091" s="431" t="s">
        <v>15680</v>
      </c>
      <c r="I10091" s="430" t="s">
        <v>160</v>
      </c>
      <c r="K10091" s="432">
        <v>0</v>
      </c>
    </row>
    <row r="10092" spans="7:11">
      <c r="G10092" s="430">
        <v>103568</v>
      </c>
      <c r="H10092" s="431" t="s">
        <v>15681</v>
      </c>
      <c r="I10092" s="430" t="s">
        <v>160</v>
      </c>
      <c r="K10092" s="432">
        <v>0</v>
      </c>
    </row>
    <row r="10093" spans="7:11">
      <c r="G10093" s="430">
        <v>103569</v>
      </c>
      <c r="H10093" s="431" t="s">
        <v>15682</v>
      </c>
      <c r="I10093" s="430" t="s">
        <v>160</v>
      </c>
      <c r="K10093" s="432">
        <v>0</v>
      </c>
    </row>
    <row r="10094" spans="7:11">
      <c r="G10094" s="430">
        <v>103570</v>
      </c>
      <c r="H10094" s="431" t="s">
        <v>15683</v>
      </c>
      <c r="I10094" s="430" t="s">
        <v>160</v>
      </c>
      <c r="K10094" s="432">
        <v>0</v>
      </c>
    </row>
    <row r="10095" spans="7:11">
      <c r="G10095" s="430">
        <v>103571</v>
      </c>
      <c r="H10095" s="431" t="s">
        <v>15684</v>
      </c>
      <c r="I10095" s="430" t="s">
        <v>160</v>
      </c>
      <c r="K10095" s="432">
        <v>0</v>
      </c>
    </row>
    <row r="10096" spans="7:11">
      <c r="G10096" s="430">
        <v>103562</v>
      </c>
      <c r="H10096" s="431" t="s">
        <v>15685</v>
      </c>
      <c r="I10096" s="430" t="s">
        <v>160</v>
      </c>
      <c r="K10096" s="432">
        <v>0</v>
      </c>
    </row>
    <row r="10097" spans="7:11">
      <c r="G10097" s="430">
        <v>103573</v>
      </c>
      <c r="H10097" s="431" t="s">
        <v>15686</v>
      </c>
      <c r="I10097" s="430" t="s">
        <v>160</v>
      </c>
      <c r="K10097" s="432">
        <v>0</v>
      </c>
    </row>
    <row r="10098" spans="7:11">
      <c r="G10098" s="430">
        <v>103585</v>
      </c>
      <c r="H10098" s="431" t="s">
        <v>15687</v>
      </c>
      <c r="I10098" s="430" t="s">
        <v>160</v>
      </c>
      <c r="K10098" s="432">
        <v>0</v>
      </c>
    </row>
    <row r="10099" spans="7:11">
      <c r="G10099" s="430">
        <v>103586</v>
      </c>
      <c r="H10099" s="431" t="s">
        <v>15688</v>
      </c>
      <c r="I10099" s="430" t="s">
        <v>160</v>
      </c>
      <c r="K10099" s="432">
        <v>0</v>
      </c>
    </row>
    <row r="10100" spans="7:11">
      <c r="G10100" s="430">
        <v>103574</v>
      </c>
      <c r="H10100" s="431" t="s">
        <v>15689</v>
      </c>
      <c r="I10100" s="430" t="s">
        <v>160</v>
      </c>
      <c r="K10100" s="432">
        <v>0</v>
      </c>
    </row>
    <row r="10101" spans="7:11">
      <c r="G10101" s="430">
        <v>103575</v>
      </c>
      <c r="H10101" s="431" t="s">
        <v>15690</v>
      </c>
      <c r="I10101" s="430" t="s">
        <v>160</v>
      </c>
      <c r="K10101" s="432">
        <v>0</v>
      </c>
    </row>
    <row r="10102" spans="7:11">
      <c r="G10102" s="430">
        <v>103576</v>
      </c>
      <c r="H10102" s="431" t="s">
        <v>15691</v>
      </c>
      <c r="I10102" s="430" t="s">
        <v>160</v>
      </c>
      <c r="K10102" s="432">
        <v>0</v>
      </c>
    </row>
    <row r="10103" spans="7:11">
      <c r="G10103" s="430">
        <v>103577</v>
      </c>
      <c r="H10103" s="431" t="s">
        <v>15692</v>
      </c>
      <c r="I10103" s="430" t="s">
        <v>160</v>
      </c>
      <c r="K10103" s="432">
        <v>0</v>
      </c>
    </row>
    <row r="10104" spans="7:11">
      <c r="G10104" s="430">
        <v>103578</v>
      </c>
      <c r="H10104" s="431" t="s">
        <v>15693</v>
      </c>
      <c r="I10104" s="430" t="s">
        <v>160</v>
      </c>
      <c r="K10104" s="432">
        <v>0</v>
      </c>
    </row>
    <row r="10105" spans="7:11">
      <c r="G10105" s="430">
        <v>103579</v>
      </c>
      <c r="H10105" s="431" t="s">
        <v>15694</v>
      </c>
      <c r="I10105" s="430" t="s">
        <v>160</v>
      </c>
      <c r="K10105" s="432">
        <v>0</v>
      </c>
    </row>
    <row r="10106" spans="7:11">
      <c r="G10106" s="430">
        <v>103580</v>
      </c>
      <c r="H10106" s="431" t="s">
        <v>15695</v>
      </c>
      <c r="I10106" s="430" t="s">
        <v>160</v>
      </c>
      <c r="K10106" s="432">
        <v>0</v>
      </c>
    </row>
    <row r="10107" spans="7:11">
      <c r="G10107" s="430">
        <v>103581</v>
      </c>
      <c r="H10107" s="431" t="s">
        <v>15696</v>
      </c>
      <c r="I10107" s="430" t="s">
        <v>160</v>
      </c>
      <c r="K10107" s="432">
        <v>0</v>
      </c>
    </row>
    <row r="10108" spans="7:11">
      <c r="G10108" s="430">
        <v>103582</v>
      </c>
      <c r="H10108" s="431" t="s">
        <v>15697</v>
      </c>
      <c r="I10108" s="430" t="s">
        <v>160</v>
      </c>
      <c r="K10108" s="432">
        <v>0</v>
      </c>
    </row>
    <row r="10109" spans="7:11">
      <c r="G10109" s="430">
        <v>103572</v>
      </c>
      <c r="H10109" s="431" t="s">
        <v>15698</v>
      </c>
      <c r="I10109" s="430" t="s">
        <v>160</v>
      </c>
      <c r="K10109" s="432">
        <v>0</v>
      </c>
    </row>
    <row r="10110" spans="7:11">
      <c r="G10110" s="430">
        <v>103583</v>
      </c>
      <c r="H10110" s="431" t="s">
        <v>15699</v>
      </c>
      <c r="I10110" s="430" t="s">
        <v>160</v>
      </c>
      <c r="K10110" s="432">
        <v>0</v>
      </c>
    </row>
    <row r="10111" spans="7:11">
      <c r="G10111" s="430">
        <v>103584</v>
      </c>
      <c r="H10111" s="431" t="s">
        <v>15700</v>
      </c>
      <c r="I10111" s="430" t="s">
        <v>160</v>
      </c>
      <c r="K10111" s="432">
        <v>0</v>
      </c>
    </row>
    <row r="10112" spans="7:11">
      <c r="G10112" s="430">
        <v>103557</v>
      </c>
      <c r="H10112" s="431" t="s">
        <v>15701</v>
      </c>
      <c r="I10112" s="430" t="s">
        <v>160</v>
      </c>
      <c r="K10112" s="432">
        <v>0</v>
      </c>
    </row>
    <row r="10113" spans="7:11">
      <c r="G10113" s="430">
        <v>103558</v>
      </c>
      <c r="H10113" s="431" t="s">
        <v>15702</v>
      </c>
      <c r="I10113" s="430" t="s">
        <v>160</v>
      </c>
      <c r="K10113" s="432">
        <v>0</v>
      </c>
    </row>
    <row r="10114" spans="7:11">
      <c r="G10114" s="430">
        <v>103559</v>
      </c>
      <c r="H10114" s="431" t="s">
        <v>15703</v>
      </c>
      <c r="I10114" s="430" t="s">
        <v>160</v>
      </c>
      <c r="K10114" s="432">
        <v>0</v>
      </c>
    </row>
    <row r="10115" spans="7:11">
      <c r="G10115" s="430">
        <v>103560</v>
      </c>
      <c r="H10115" s="431" t="s">
        <v>15704</v>
      </c>
      <c r="I10115" s="430" t="s">
        <v>160</v>
      </c>
      <c r="K10115" s="432">
        <v>0</v>
      </c>
    </row>
    <row r="10116" spans="7:11">
      <c r="G10116" s="430">
        <v>103561</v>
      </c>
      <c r="H10116" s="431" t="s">
        <v>15705</v>
      </c>
      <c r="I10116" s="430" t="s">
        <v>160</v>
      </c>
      <c r="K10116" s="432">
        <v>0</v>
      </c>
    </row>
    <row r="10117" spans="7:11">
      <c r="G10117" s="430">
        <v>103529</v>
      </c>
      <c r="H10117" s="431" t="s">
        <v>15706</v>
      </c>
      <c r="I10117" s="430" t="s">
        <v>160</v>
      </c>
      <c r="K10117" s="432">
        <v>0</v>
      </c>
    </row>
    <row r="10118" spans="7:11">
      <c r="G10118" s="430">
        <v>103530</v>
      </c>
      <c r="H10118" s="431" t="s">
        <v>15707</v>
      </c>
      <c r="I10118" s="430" t="s">
        <v>160</v>
      </c>
      <c r="K10118" s="432">
        <v>0</v>
      </c>
    </row>
    <row r="10119" spans="7:11">
      <c r="G10119" s="430">
        <v>103531</v>
      </c>
      <c r="H10119" s="431" t="s">
        <v>15708</v>
      </c>
      <c r="I10119" s="430" t="s">
        <v>160</v>
      </c>
      <c r="K10119" s="432">
        <v>0</v>
      </c>
    </row>
    <row r="10120" spans="7:11">
      <c r="G10120" s="430">
        <v>103532</v>
      </c>
      <c r="H10120" s="431" t="s">
        <v>15709</v>
      </c>
      <c r="I10120" s="430" t="s">
        <v>160</v>
      </c>
      <c r="K10120" s="432">
        <v>0</v>
      </c>
    </row>
    <row r="10121" spans="7:11">
      <c r="G10121" s="430">
        <v>103533</v>
      </c>
      <c r="H10121" s="431" t="s">
        <v>15710</v>
      </c>
      <c r="I10121" s="430" t="s">
        <v>160</v>
      </c>
      <c r="K10121" s="432">
        <v>0</v>
      </c>
    </row>
    <row r="10122" spans="7:11">
      <c r="G10122" s="430">
        <v>103534</v>
      </c>
      <c r="H10122" s="431" t="s">
        <v>15711</v>
      </c>
      <c r="I10122" s="430" t="s">
        <v>160</v>
      </c>
      <c r="K10122" s="432">
        <v>0</v>
      </c>
    </row>
    <row r="10123" spans="7:11">
      <c r="G10123" s="430">
        <v>103535</v>
      </c>
      <c r="H10123" s="431" t="s">
        <v>15712</v>
      </c>
      <c r="I10123" s="430" t="s">
        <v>160</v>
      </c>
      <c r="K10123" s="432">
        <v>0</v>
      </c>
    </row>
    <row r="10124" spans="7:11">
      <c r="G10124" s="430">
        <v>103527</v>
      </c>
      <c r="H10124" s="431" t="s">
        <v>15713</v>
      </c>
      <c r="I10124" s="430" t="s">
        <v>160</v>
      </c>
      <c r="K10124" s="432">
        <v>0</v>
      </c>
    </row>
    <row r="10125" spans="7:11">
      <c r="G10125" s="430">
        <v>103536</v>
      </c>
      <c r="H10125" s="431" t="s">
        <v>15714</v>
      </c>
      <c r="I10125" s="430" t="s">
        <v>160</v>
      </c>
      <c r="K10125" s="432">
        <v>0</v>
      </c>
    </row>
    <row r="10126" spans="7:11">
      <c r="G10126" s="430">
        <v>103528</v>
      </c>
      <c r="H10126" s="431" t="s">
        <v>15715</v>
      </c>
      <c r="I10126" s="430" t="s">
        <v>160</v>
      </c>
      <c r="K10126" s="432">
        <v>0</v>
      </c>
    </row>
    <row r="10127" spans="7:11">
      <c r="G10127" s="430">
        <v>103541</v>
      </c>
      <c r="H10127" s="431" t="s">
        <v>15716</v>
      </c>
      <c r="I10127" s="430" t="s">
        <v>160</v>
      </c>
      <c r="K10127" s="432">
        <v>0</v>
      </c>
    </row>
    <row r="10128" spans="7:11">
      <c r="G10128" s="430">
        <v>103539</v>
      </c>
      <c r="H10128" s="431" t="s">
        <v>15717</v>
      </c>
      <c r="I10128" s="430" t="s">
        <v>160</v>
      </c>
      <c r="K10128" s="432">
        <v>0</v>
      </c>
    </row>
    <row r="10129" spans="7:11">
      <c r="G10129" s="430">
        <v>103540</v>
      </c>
      <c r="H10129" s="431" t="s">
        <v>15718</v>
      </c>
      <c r="I10129" s="430" t="s">
        <v>160</v>
      </c>
      <c r="K10129" s="432">
        <v>0</v>
      </c>
    </row>
    <row r="10130" spans="7:11">
      <c r="G10130" s="430">
        <v>103542</v>
      </c>
      <c r="H10130" s="431" t="s">
        <v>15719</v>
      </c>
      <c r="I10130" s="430" t="s">
        <v>160</v>
      </c>
      <c r="K10130" s="432">
        <v>0</v>
      </c>
    </row>
    <row r="10131" spans="7:11">
      <c r="G10131" s="430">
        <v>103543</v>
      </c>
      <c r="H10131" s="431" t="s">
        <v>15720</v>
      </c>
      <c r="I10131" s="430" t="s">
        <v>160</v>
      </c>
      <c r="K10131" s="432">
        <v>0</v>
      </c>
    </row>
    <row r="10132" spans="7:11">
      <c r="G10132" s="430">
        <v>103544</v>
      </c>
      <c r="H10132" s="431" t="s">
        <v>15721</v>
      </c>
      <c r="I10132" s="430" t="s">
        <v>160</v>
      </c>
      <c r="K10132" s="432">
        <v>0</v>
      </c>
    </row>
    <row r="10133" spans="7:11">
      <c r="G10133" s="430">
        <v>103545</v>
      </c>
      <c r="H10133" s="431" t="s">
        <v>15722</v>
      </c>
      <c r="I10133" s="430" t="s">
        <v>160</v>
      </c>
      <c r="K10133" s="432">
        <v>0</v>
      </c>
    </row>
    <row r="10134" spans="7:11">
      <c r="G10134" s="430">
        <v>103537</v>
      </c>
      <c r="H10134" s="431" t="s">
        <v>15723</v>
      </c>
      <c r="I10134" s="430" t="s">
        <v>160</v>
      </c>
      <c r="K10134" s="432">
        <v>0</v>
      </c>
    </row>
    <row r="10135" spans="7:11">
      <c r="G10135" s="430">
        <v>103546</v>
      </c>
      <c r="H10135" s="431" t="s">
        <v>15724</v>
      </c>
      <c r="I10135" s="430" t="s">
        <v>160</v>
      </c>
      <c r="K10135" s="432">
        <v>0</v>
      </c>
    </row>
    <row r="10136" spans="7:11">
      <c r="G10136" s="430">
        <v>103538</v>
      </c>
      <c r="H10136" s="431" t="s">
        <v>15725</v>
      </c>
      <c r="I10136" s="430" t="s">
        <v>160</v>
      </c>
      <c r="K10136" s="432">
        <v>0</v>
      </c>
    </row>
    <row r="10137" spans="7:11">
      <c r="G10137" s="430">
        <v>103549</v>
      </c>
      <c r="H10137" s="431" t="s">
        <v>15726</v>
      </c>
      <c r="I10137" s="430" t="s">
        <v>160</v>
      </c>
      <c r="K10137" s="432">
        <v>0</v>
      </c>
    </row>
    <row r="10138" spans="7:11">
      <c r="G10138" s="430">
        <v>103550</v>
      </c>
      <c r="H10138" s="431" t="s">
        <v>15727</v>
      </c>
      <c r="I10138" s="430" t="s">
        <v>160</v>
      </c>
      <c r="K10138" s="432">
        <v>0</v>
      </c>
    </row>
    <row r="10139" spans="7:11">
      <c r="G10139" s="430">
        <v>103551</v>
      </c>
      <c r="H10139" s="431" t="s">
        <v>15728</v>
      </c>
      <c r="I10139" s="430" t="s">
        <v>160</v>
      </c>
      <c r="K10139" s="432">
        <v>0</v>
      </c>
    </row>
    <row r="10140" spans="7:11">
      <c r="G10140" s="430">
        <v>103552</v>
      </c>
      <c r="H10140" s="431" t="s">
        <v>15729</v>
      </c>
      <c r="I10140" s="430" t="s">
        <v>160</v>
      </c>
      <c r="K10140" s="432">
        <v>0</v>
      </c>
    </row>
    <row r="10141" spans="7:11">
      <c r="G10141" s="430">
        <v>103553</v>
      </c>
      <c r="H10141" s="431" t="s">
        <v>15730</v>
      </c>
      <c r="I10141" s="430" t="s">
        <v>160</v>
      </c>
      <c r="K10141" s="432">
        <v>0</v>
      </c>
    </row>
    <row r="10142" spans="7:11">
      <c r="G10142" s="430">
        <v>103554</v>
      </c>
      <c r="H10142" s="431" t="s">
        <v>15731</v>
      </c>
      <c r="I10142" s="430" t="s">
        <v>160</v>
      </c>
      <c r="K10142" s="432">
        <v>0</v>
      </c>
    </row>
    <row r="10143" spans="7:11">
      <c r="G10143" s="430">
        <v>103555</v>
      </c>
      <c r="H10143" s="431" t="s">
        <v>15732</v>
      </c>
      <c r="I10143" s="430" t="s">
        <v>160</v>
      </c>
      <c r="K10143" s="432">
        <v>0</v>
      </c>
    </row>
    <row r="10144" spans="7:11">
      <c r="G10144" s="430">
        <v>103547</v>
      </c>
      <c r="H10144" s="431" t="s">
        <v>15733</v>
      </c>
      <c r="I10144" s="430" t="s">
        <v>160</v>
      </c>
      <c r="K10144" s="432">
        <v>0</v>
      </c>
    </row>
    <row r="10145" spans="7:11">
      <c r="G10145" s="430">
        <v>103556</v>
      </c>
      <c r="H10145" s="431" t="s">
        <v>15734</v>
      </c>
      <c r="I10145" s="430" t="s">
        <v>160</v>
      </c>
      <c r="K10145" s="432">
        <v>0</v>
      </c>
    </row>
    <row r="10146" spans="7:11">
      <c r="G10146" s="430">
        <v>103548</v>
      </c>
      <c r="H10146" s="431" t="s">
        <v>15735</v>
      </c>
      <c r="I10146" s="430" t="s">
        <v>160</v>
      </c>
      <c r="K10146" s="432">
        <v>0</v>
      </c>
    </row>
  </sheetData>
  <autoFilter ref="A5:M4990" xr:uid="{00000000-0009-0000-0000-00000F000000}"/>
  <sortState xmlns:xlrd2="http://schemas.microsoft.com/office/spreadsheetml/2017/richdata2" ref="A5:M5">
    <sortCondition ref="A5"/>
  </sortState>
  <mergeCells count="3">
    <mergeCell ref="A1:M1"/>
    <mergeCell ref="A2:M2"/>
    <mergeCell ref="A3:M3"/>
  </mergeCells>
  <hyperlinks>
    <hyperlink ref="F4097" r:id="rId1" xr:uid="{4DEF222A-35F6-4547-9D95-2390E63E0AB1}"/>
    <hyperlink ref="F4246" r:id="rId2" xr:uid="{5456907E-91BF-4D9C-89C9-57BBECEC41F7}"/>
    <hyperlink ref="F4247" r:id="rId3" xr:uid="{E4423F55-8101-4420-ACF2-E51B52879943}"/>
    <hyperlink ref="F4248" r:id="rId4" xr:uid="{A84F8ED0-DF50-4E3D-9649-53A7DB11C192}"/>
    <hyperlink ref="F4249" r:id="rId5" xr:uid="{41147EF2-EBE8-4F86-ADDC-E80E12D96BD5}"/>
    <hyperlink ref="F4250" r:id="rId6" xr:uid="{A4E27D82-054E-4B38-ADD3-C0F21F6962D7}"/>
    <hyperlink ref="F4251" r:id="rId7" xr:uid="{F18AEF76-19E4-4CC1-B9BB-5D57A02C4AB9}"/>
    <hyperlink ref="F4252" r:id="rId8" xr:uid="{8D6C8B29-B362-47BA-A988-031EFB802C36}"/>
    <hyperlink ref="F4253" r:id="rId9" xr:uid="{0FAC6924-B102-4BB7-9C01-AEC90F0CD4AE}"/>
    <hyperlink ref="F150" r:id="rId10" xr:uid="{32F2E19F-11A8-4815-A97E-25B9BA219F40}"/>
    <hyperlink ref="F151" r:id="rId11" xr:uid="{ED817DF3-617C-4B99-B7A3-E2CB28C2ADCD}"/>
    <hyperlink ref="F152" r:id="rId12" xr:uid="{E5BC9880-070F-494A-B364-D2E2B20CAA75}"/>
    <hyperlink ref="F153" r:id="rId13" xr:uid="{F9E459E2-7B20-4246-B4A1-00F50B6A77CD}"/>
    <hyperlink ref="F154" r:id="rId14" xr:uid="{28720CE7-C318-4694-B3CB-A226AC9D8043}"/>
    <hyperlink ref="F155" r:id="rId15" xr:uid="{7BFF55E8-40F6-494F-BEB3-E5643A2D58AD}"/>
    <hyperlink ref="F156" r:id="rId16" xr:uid="{5A2DDD34-2F59-4616-BE93-6AF452C6EDF4}"/>
    <hyperlink ref="F157" r:id="rId17" xr:uid="{B5A16DAB-75D2-4DD1-BB34-A1D1C86C61B2}"/>
    <hyperlink ref="F69" r:id="rId18" xr:uid="{36A6271F-5128-4F44-B230-F19E9FA39B05}"/>
    <hyperlink ref="F70" r:id="rId19" xr:uid="{B967E04B-8099-4A41-8BA7-D1FEFBBCD25F}"/>
    <hyperlink ref="F71" r:id="rId20" xr:uid="{3F883464-AFC6-44D0-B2ED-BD501C6315D2}"/>
    <hyperlink ref="F72" r:id="rId21" xr:uid="{DBDD3858-BF45-4CD1-9B99-F8B870614FF1}"/>
    <hyperlink ref="F73" r:id="rId22" xr:uid="{09A6D2F2-9F03-4CE4-9B89-6EB4EAD13A26}"/>
    <hyperlink ref="F74" r:id="rId23" xr:uid="{0E8E1D51-A34F-49B1-9EDA-BB6545C0C597}"/>
    <hyperlink ref="F75" r:id="rId24" xr:uid="{4829AFF0-0083-40CC-B863-1DFBFA55C4EC}"/>
    <hyperlink ref="F76" r:id="rId25" xr:uid="{68973914-7629-4D73-A854-FAF7C0306B12}"/>
    <hyperlink ref="F77" r:id="rId26" xr:uid="{B4824672-A6B6-4882-8E76-C83EA58CC4B3}"/>
    <hyperlink ref="F78" r:id="rId27" xr:uid="{514BE868-384C-4454-A09A-2DEB51C7CDEC}"/>
    <hyperlink ref="F79" r:id="rId28" xr:uid="{E789FFF7-5B95-46A7-82BA-CF499C9DA77F}"/>
    <hyperlink ref="F80" r:id="rId29" xr:uid="{3295A43F-C42F-40A6-99C8-C980B46CD6C3}"/>
    <hyperlink ref="F88" r:id="rId30" xr:uid="{8F92C649-6B11-499A-A183-8FF361F789AA}"/>
    <hyperlink ref="F89" r:id="rId31" xr:uid="{0B509618-6377-4AA7-9E4D-8E7B6F465216}"/>
    <hyperlink ref="F90" r:id="rId32" xr:uid="{36FA18FD-77F2-47B4-BC55-3249C429C36F}"/>
    <hyperlink ref="F91" r:id="rId33" xr:uid="{B68798F1-3D26-4C27-90E9-EC5F2E6432D5}"/>
    <hyperlink ref="F92" r:id="rId34" xr:uid="{79AF1C99-DCDF-4691-BBB6-956DB8A7815F}"/>
    <hyperlink ref="F93" r:id="rId35" xr:uid="{45F845C8-0712-4E4E-9286-CFB2F4535FCB}"/>
    <hyperlink ref="F94" r:id="rId36" xr:uid="{79A5C243-34EA-453F-8BF2-0DD66299D23A}"/>
    <hyperlink ref="F95" r:id="rId37" xr:uid="{4EE04088-F4DC-4C6D-8434-D6C35E1BAD07}"/>
    <hyperlink ref="F96" r:id="rId38" xr:uid="{FE048ED9-4FD1-478C-8B2F-50F71C96CE18}"/>
    <hyperlink ref="F97" r:id="rId39" xr:uid="{92367C82-A6D9-4A6E-9248-2EF3C95B411B}"/>
    <hyperlink ref="F98" r:id="rId40" xr:uid="{6DFF1406-D9AA-4F76-AEAC-B1E15C7EDC4A}"/>
    <hyperlink ref="F99" r:id="rId41" xr:uid="{176AB934-6CF2-4ED7-9D47-B855F45B1C6F}"/>
    <hyperlink ref="F100" r:id="rId42" xr:uid="{59783691-0C5A-43D5-A64F-5B2E3FACB7FE}"/>
    <hyperlink ref="F101" r:id="rId43" xr:uid="{15813DB0-3008-4C1B-89D4-F19D61D4C524}"/>
    <hyperlink ref="F102" r:id="rId44" xr:uid="{F19297B4-B67D-4233-A6BC-E58F0015A72D}"/>
    <hyperlink ref="F103" r:id="rId45" xr:uid="{004803D5-1D38-4BB7-9078-2AA154D4E64F}"/>
    <hyperlink ref="F104" r:id="rId46" xr:uid="{2EB13700-476A-4044-BB0C-675367514359}"/>
    <hyperlink ref="F105" r:id="rId47" xr:uid="{3BC6CB0F-FFA6-44F5-A70B-E4E54739AD07}"/>
    <hyperlink ref="F106" r:id="rId48" xr:uid="{12E519A3-4CBD-4111-8741-2AF5767D94CC}"/>
    <hyperlink ref="F107" r:id="rId49" xr:uid="{B4B9EBC9-6CD9-4B60-9F3B-9A4B17515A70}"/>
    <hyperlink ref="F108" r:id="rId50" xr:uid="{E5A45B0A-EA6A-4DF7-9250-B3ED0BBC6CA6}"/>
    <hyperlink ref="F109" r:id="rId51" xr:uid="{1ECACD7B-661D-4D00-BDC4-1E95B240D115}"/>
    <hyperlink ref="F110" r:id="rId52" xr:uid="{FF8C6837-F639-4DA1-9F67-699D9BCB3003}"/>
    <hyperlink ref="F111" r:id="rId53" xr:uid="{F012A3C8-099D-4267-BA38-926CDF5793D8}"/>
    <hyperlink ref="F112" r:id="rId54" xr:uid="{947AC537-FBE0-4B7B-AD4C-BEE4DFC328A6}"/>
    <hyperlink ref="F113" r:id="rId55" xr:uid="{C3B95FC8-972D-4E5E-A28C-6210D1E6D903}"/>
    <hyperlink ref="F114" r:id="rId56" xr:uid="{0BA2330E-62BD-4977-85B0-32A6FE19C5A1}"/>
    <hyperlink ref="F115" r:id="rId57" xr:uid="{4532583C-8420-41D4-9999-19982FC04749}"/>
    <hyperlink ref="F116" r:id="rId58" xr:uid="{47999352-28E7-4B24-B0C0-AE5F3C13062E}"/>
    <hyperlink ref="F117" r:id="rId59" xr:uid="{74AFD5F0-21A5-42E2-95DF-E33F475C6CCF}"/>
    <hyperlink ref="F118" r:id="rId60" xr:uid="{2FFA27F8-BB03-402F-AFF0-4BE60122610C}"/>
    <hyperlink ref="F119" r:id="rId61" xr:uid="{6DF4EED0-075F-488C-AC02-538C48500B6C}"/>
    <hyperlink ref="F120" r:id="rId62" xr:uid="{F179E82B-3A68-403A-BB77-20D9EF6D7E15}"/>
    <hyperlink ref="F121" r:id="rId63" xr:uid="{DDC4F76D-F53D-42AF-870E-B10D1303189A}"/>
    <hyperlink ref="F122" r:id="rId64" xr:uid="{4066AED8-BC43-49D2-9C4D-0222CBB623E8}"/>
    <hyperlink ref="F123" r:id="rId65" xr:uid="{5DC7E5CF-665D-41CB-8B41-CD45F334244A}"/>
    <hyperlink ref="F124" r:id="rId66" xr:uid="{09F4D58F-6707-4291-BBA7-6C568269EDAA}"/>
    <hyperlink ref="F125" r:id="rId67" xr:uid="{934FEC02-12DC-4FF5-B878-B03F106B35BE}"/>
    <hyperlink ref="F126" r:id="rId68" xr:uid="{C87B6CC4-A31A-4F1A-A1CA-E05208FB3608}"/>
    <hyperlink ref="F127" r:id="rId69" xr:uid="{1130ECB5-7D49-485F-B858-BB61D5CFA2E7}"/>
    <hyperlink ref="F128" r:id="rId70" xr:uid="{D185FFDD-A78B-4313-A544-58901DF9C777}"/>
    <hyperlink ref="F129" r:id="rId71" xr:uid="{09E648B2-08C6-4644-B1DA-F0FED1A51F33}"/>
    <hyperlink ref="F136" r:id="rId72" xr:uid="{D9DA2A58-1D43-4BB1-AA4D-510124861A0D}"/>
    <hyperlink ref="F137" r:id="rId73" xr:uid="{72E1110C-A607-4D66-B1A6-302AC95F330B}"/>
    <hyperlink ref="F138" r:id="rId74" xr:uid="{FA218B70-E1F9-4F8F-836D-8A9C2FAE2940}"/>
    <hyperlink ref="F139" r:id="rId75" xr:uid="{509C9C12-C253-48D9-A7EB-7146F6A9A6DB}"/>
    <hyperlink ref="F140" r:id="rId76" xr:uid="{57C7173F-1E79-4B57-B8E9-9F9AF2D59019}"/>
    <hyperlink ref="F141" r:id="rId77" xr:uid="{31B52765-59B5-4E37-8145-F1FE554226A5}"/>
    <hyperlink ref="F142" r:id="rId78" xr:uid="{1C7E24A5-0232-433C-8AA7-DB28A139CCFA}"/>
    <hyperlink ref="F143" r:id="rId79" xr:uid="{10A3AC3A-4F77-403D-BBB4-85DC283D9CED}"/>
    <hyperlink ref="F144" r:id="rId80" xr:uid="{8F8812A8-AC2D-46C1-BD9B-44A165F18807}"/>
    <hyperlink ref="F145" r:id="rId81" xr:uid="{82540146-6743-4F14-9978-C7E877E45988}"/>
    <hyperlink ref="F146" r:id="rId82" xr:uid="{228D0436-CE61-438D-87C1-3D52C6713F91}"/>
    <hyperlink ref="F147" r:id="rId83" xr:uid="{2CF7CEF5-C6B9-48E1-AA9E-E2154A319672}"/>
    <hyperlink ref="F148" r:id="rId84" xr:uid="{1563D008-0257-4FA6-B7C1-B49DB3D99A98}"/>
    <hyperlink ref="F149" r:id="rId85" xr:uid="{BD67AAAD-B4D5-4F17-BCD9-416AF84D4ED8}"/>
    <hyperlink ref="F81" r:id="rId86" xr:uid="{CC2A339E-C0E1-4B7D-A0A4-93862950AAE1}"/>
    <hyperlink ref="F82" r:id="rId87" xr:uid="{86C3ADAF-7D86-449B-989F-D1230FF043C1}"/>
    <hyperlink ref="F83" r:id="rId88" xr:uid="{5DDA1EA9-453A-42F1-B681-86A1D6793256}"/>
    <hyperlink ref="F84" r:id="rId89" xr:uid="{B7C3E86E-D871-4159-ABE4-FDF453436577}"/>
    <hyperlink ref="F85" r:id="rId90" xr:uid="{91E48AC9-328F-436F-A8D4-85ED0A6AEF6C}"/>
    <hyperlink ref="F86" r:id="rId91" xr:uid="{24E19E4C-3CDD-46C4-B901-80CE8C4E030B}"/>
    <hyperlink ref="F87" r:id="rId92" xr:uid="{E5E5A8F1-D0D1-4035-8571-1C4017A683F5}"/>
    <hyperlink ref="F130" r:id="rId93" xr:uid="{F900F922-4F9E-45C4-B427-82B4480C9DCF}"/>
    <hyperlink ref="F131" r:id="rId94" xr:uid="{D521E9D6-8BB5-4B0F-AB37-15893AA32248}"/>
    <hyperlink ref="F132" r:id="rId95" xr:uid="{BC05B790-3B90-4D57-91CC-4F7A61D1B8C7}"/>
    <hyperlink ref="F133" r:id="rId96" xr:uid="{751C8ED5-E1CA-49CE-AFBC-8DEACEB7CBB3}"/>
    <hyperlink ref="F134" r:id="rId97" xr:uid="{4E30F408-99A2-497C-BCF3-B6141A5875AB}"/>
    <hyperlink ref="F135" r:id="rId98" xr:uid="{1E4FFF91-5137-4EC2-AA0F-8EEBB4EF047A}"/>
    <hyperlink ref="F221" r:id="rId99" xr:uid="{9AC9EEF5-3C0B-4592-A678-92EA99885787}"/>
    <hyperlink ref="F222" r:id="rId100" xr:uid="{12A3A1F9-709C-47A1-BCEF-7DBE95DEC7B3}"/>
    <hyperlink ref="F223" r:id="rId101" xr:uid="{D387F6EE-16A5-4BDF-8FFC-E26642116D4E}"/>
    <hyperlink ref="F224" r:id="rId102" xr:uid="{067F3FDE-F11D-43DC-9E55-A498F3AFDEAA}"/>
    <hyperlink ref="F225" r:id="rId103" xr:uid="{AE464692-F2ED-4E9C-8226-DD5CC6DB6BF5}"/>
    <hyperlink ref="F226" r:id="rId104" xr:uid="{E27471A0-DB04-4B71-86E3-01D55CF274EA}"/>
    <hyperlink ref="F227" r:id="rId105" xr:uid="{F7445781-D0C1-4178-A5E0-747C54DAFA32}"/>
    <hyperlink ref="F228" r:id="rId106" xr:uid="{D58258A0-7F22-4B1C-A78A-8819B1B69C25}"/>
    <hyperlink ref="F229" r:id="rId107" xr:uid="{937EE8EF-014C-49E0-94DD-D0045374E9A5}"/>
    <hyperlink ref="F230" r:id="rId108" xr:uid="{87D8AEE1-25F5-46C9-BA23-93545DD3C647}"/>
    <hyperlink ref="F231" r:id="rId109" xr:uid="{76C64491-BEEF-4326-A7BC-000234513AE1}"/>
    <hyperlink ref="F232" r:id="rId110" xr:uid="{E93BBF8B-8BD9-467F-B88F-30F543B7A0E7}"/>
    <hyperlink ref="F233" r:id="rId111" xr:uid="{DA206C51-D11A-49E5-A804-8BA6AE17B4C5}"/>
    <hyperlink ref="F234" r:id="rId112" xr:uid="{52D8B776-7724-4852-85C6-179D2BF3D724}"/>
    <hyperlink ref="F235" r:id="rId113" xr:uid="{ECBBCB5A-541D-4DB8-8F62-B8F2C02A0E5B}"/>
    <hyperlink ref="F236" r:id="rId114" xr:uid="{84EF70EF-E561-4346-A536-993942A52C11}"/>
    <hyperlink ref="F237" r:id="rId115" xr:uid="{DDD3AE8B-3C5D-4816-BD56-1251DA46696B}"/>
    <hyperlink ref="F238" r:id="rId116" xr:uid="{32E4E63E-3EEA-4801-8BEC-872296265133}"/>
    <hyperlink ref="F239" r:id="rId117" xr:uid="{0E755DB4-4D52-4793-ACF1-9C2B1EA4FDFC}"/>
    <hyperlink ref="F240" r:id="rId118" xr:uid="{3665241D-5DFB-4F7F-9FF7-2A63E0A45786}"/>
    <hyperlink ref="F241" r:id="rId119" xr:uid="{06773622-2878-4F95-86A2-71BF982939E7}"/>
    <hyperlink ref="F242" r:id="rId120" xr:uid="{DC2941C1-B7F4-40A1-B22A-A48C82576E5D}"/>
    <hyperlink ref="F243" r:id="rId121" xr:uid="{2A6E7A35-4EA0-4649-8992-A2982D87BC2F}"/>
    <hyperlink ref="F244" r:id="rId122" xr:uid="{7D8A66B9-6B13-4E4A-9FE7-CCE13A1C8FB3}"/>
    <hyperlink ref="F245" r:id="rId123" xr:uid="{E2EE2EC5-78BF-4605-B6D3-F7148B8B517B}"/>
    <hyperlink ref="F246" r:id="rId124" xr:uid="{80D1DB3D-1BC3-492E-BAC4-1FB3C4DA57B7}"/>
    <hyperlink ref="F247" r:id="rId125" xr:uid="{4520913C-12FF-4218-A17C-725AD7E5C289}"/>
    <hyperlink ref="F248" r:id="rId126" xr:uid="{A3A1D572-385E-4404-AF03-BDEEAE8D98FC}"/>
    <hyperlink ref="F249" r:id="rId127" xr:uid="{220E2571-C317-4D79-AA18-8026C94AC23E}"/>
    <hyperlink ref="F250" r:id="rId128" xr:uid="{02D33EA3-D218-45CE-AA04-31C22BD9BB48}"/>
    <hyperlink ref="F251" r:id="rId129" xr:uid="{0558FF77-3CDD-40EB-BF06-735F9824484E}"/>
    <hyperlink ref="F252" r:id="rId130" xr:uid="{905D65C2-E4D5-4638-991A-A2EB07E9180A}"/>
    <hyperlink ref="F253" r:id="rId131" xr:uid="{6F0B5824-FB68-4097-B5ED-D3CC759A3C08}"/>
    <hyperlink ref="F254" r:id="rId132" xr:uid="{A2061DC3-EE8B-470B-BAA5-99237B490B8B}"/>
    <hyperlink ref="F255" r:id="rId133" xr:uid="{3B55C9BE-B6E9-4FE5-BE10-8F1C755B682F}"/>
    <hyperlink ref="F256" r:id="rId134" xr:uid="{1179B54B-40B7-46B4-8EDB-05E23E786BD9}"/>
    <hyperlink ref="F257" r:id="rId135" xr:uid="{47049DAB-7228-4B72-B0CB-4D450DBDD04A}"/>
    <hyperlink ref="F258" r:id="rId136" xr:uid="{1B6C8781-3FE9-4292-95D2-F1F4F481FF64}"/>
    <hyperlink ref="F259" r:id="rId137" xr:uid="{E87FE9D3-2C35-411C-A674-E283721A2A7D}"/>
    <hyperlink ref="F260" r:id="rId138" xr:uid="{A9F8B21C-6F7C-4073-A209-C1F5E868E695}"/>
    <hyperlink ref="F261" r:id="rId139" xr:uid="{C5F322D0-C150-4554-BADB-AD07121F1DDC}"/>
    <hyperlink ref="F262" r:id="rId140" xr:uid="{48C3F34B-6601-4DD4-952E-9F006DC4C315}"/>
    <hyperlink ref="F263" r:id="rId141" xr:uid="{4ED4FCD8-AAA2-43F6-89AE-5E227637F140}"/>
    <hyperlink ref="F264" r:id="rId142" xr:uid="{7962AA5F-4686-4108-8988-4802AFAB0D36}"/>
    <hyperlink ref="F265" r:id="rId143" xr:uid="{5B215514-49DE-4165-B8F8-6B926D750799}"/>
    <hyperlink ref="F266" r:id="rId144" xr:uid="{870CF7B0-3382-4CDE-A3AC-B36CB143856C}"/>
    <hyperlink ref="F267" r:id="rId145" xr:uid="{74095CE6-D03D-4416-81E9-D03E06D8BF1D}"/>
    <hyperlink ref="F268" r:id="rId146" xr:uid="{908976A3-3F34-4D5A-AF3B-CDD42178F3C2}"/>
    <hyperlink ref="F269" r:id="rId147" xr:uid="{46895E44-C918-4C21-A622-DD6741DDE69F}"/>
    <hyperlink ref="F270" r:id="rId148" xr:uid="{925F9C77-0C14-4AB4-BFCE-EA8AF696FDF4}"/>
    <hyperlink ref="F271" r:id="rId149" xr:uid="{1F3917CB-E8ED-4F38-81BD-67F199F8695F}"/>
    <hyperlink ref="F272" r:id="rId150" xr:uid="{B590BA4B-D684-4A08-AB3A-5BD7D67EB066}"/>
    <hyperlink ref="F273" r:id="rId151" xr:uid="{E53AD356-1AEB-4D70-8564-3DF141CB12DA}"/>
    <hyperlink ref="F274" r:id="rId152" xr:uid="{56019E57-6F53-4779-BA56-35716A3F9B5B}"/>
    <hyperlink ref="F275" r:id="rId153" xr:uid="{D1BE586D-9CE5-4D88-9F61-8CB0E1694962}"/>
    <hyperlink ref="F276" r:id="rId154" xr:uid="{A559FC07-BBD6-4365-B6A9-A8A4302D610E}"/>
    <hyperlink ref="F277" r:id="rId155" xr:uid="{C64C3117-8333-40D7-BE03-C85A8606122B}"/>
    <hyperlink ref="F278" r:id="rId156" xr:uid="{A296EA3F-4AC1-47E2-845E-1233159B753A}"/>
    <hyperlink ref="F279" r:id="rId157" xr:uid="{2DF6D787-7D00-40BB-A206-8ED571FF26CD}"/>
    <hyperlink ref="F280" r:id="rId158" xr:uid="{C7B99544-960D-4657-99A7-C2AD654F276B}"/>
    <hyperlink ref="F281" r:id="rId159" xr:uid="{B55CF0BD-ED59-4CC5-8261-6CF6FF932870}"/>
    <hyperlink ref="F282" r:id="rId160" xr:uid="{C25E5E8D-C12E-4B31-A859-5C00B1E0A719}"/>
    <hyperlink ref="F283" r:id="rId161" xr:uid="{056313D9-F5A9-498A-9BA8-F61BBA7323BC}"/>
    <hyperlink ref="F284" r:id="rId162" xr:uid="{F0E7C10E-D51E-4335-B82F-644EC3E080B7}"/>
    <hyperlink ref="F285" r:id="rId163" xr:uid="{BBFC4D2E-A7B4-4DCB-A949-F01F4BDB6A84}"/>
    <hyperlink ref="F286" r:id="rId164" xr:uid="{F6118625-EEA5-4F48-9BAD-70F1AB469BD4}"/>
    <hyperlink ref="F287" r:id="rId165" xr:uid="{5245CE89-BF0C-4025-A571-C2E4EEC1FB49}"/>
    <hyperlink ref="F288" r:id="rId166" xr:uid="{E3A2406B-9EA1-4821-8653-797889C61B8A}"/>
    <hyperlink ref="F289" r:id="rId167" xr:uid="{678C23E7-BE58-4287-9091-B0B7B6606756}"/>
    <hyperlink ref="F290" r:id="rId168" xr:uid="{874608A9-E47C-4D6A-8FAB-16B11A3066CF}"/>
    <hyperlink ref="F291" r:id="rId169" xr:uid="{CF277005-2F62-42B5-985B-6BE7EC00185E}"/>
    <hyperlink ref="F292" r:id="rId170" xr:uid="{9BC9A57E-1E00-4023-BF6E-39E5CDC49460}"/>
    <hyperlink ref="F293" r:id="rId171" xr:uid="{1A4C8F87-E34D-41B7-AF4C-0CAD2DD317C4}"/>
    <hyperlink ref="F294" r:id="rId172" xr:uid="{E6987B32-2132-45DE-BF41-5406D7916D4C}"/>
    <hyperlink ref="F295" r:id="rId173" xr:uid="{8432A253-87BA-48E1-B17D-D8D9BC98452C}"/>
    <hyperlink ref="F296" r:id="rId174" xr:uid="{9BD9B7EC-72AE-4271-8ECB-818DE6F282B6}"/>
    <hyperlink ref="F297" r:id="rId175" xr:uid="{0BEDEC9D-94D4-4A10-8489-6763C4BA2F95}"/>
    <hyperlink ref="F298" r:id="rId176" xr:uid="{8F3C4F11-3B72-430B-A58D-F8A9540BF9F1}"/>
    <hyperlink ref="F299" r:id="rId177" xr:uid="{0058E13C-C69F-4A47-A75D-B303019C8042}"/>
    <hyperlink ref="F300" r:id="rId178" xr:uid="{D5ACB35C-7CA2-4D4C-80CD-323EBA0DE553}"/>
    <hyperlink ref="F301" r:id="rId179" xr:uid="{E84AE6C0-AB23-4036-B01E-118C92EE1E30}"/>
    <hyperlink ref="F302" r:id="rId180" xr:uid="{E1D8650E-0990-4C22-99F5-028FCCA24708}"/>
    <hyperlink ref="F303" r:id="rId181" xr:uid="{15BC579F-C868-486E-B878-42C3783CA03E}"/>
    <hyperlink ref="F304" r:id="rId182" xr:uid="{5246C48F-3420-44B5-9187-8ABB17D9D09B}"/>
    <hyperlink ref="F305" r:id="rId183" xr:uid="{DD5D51EC-C072-45DE-ACB1-CD7EDE633493}"/>
    <hyperlink ref="F306" r:id="rId184" xr:uid="{215FBB68-5CA6-4935-A1C1-3C03635C3B4D}"/>
    <hyperlink ref="F307" r:id="rId185" xr:uid="{11C85C33-E8EF-4B5C-92C4-5ED9A4C60154}"/>
    <hyperlink ref="F308" r:id="rId186" xr:uid="{EEC7347B-EDA6-426E-86A0-F511E17818C4}"/>
    <hyperlink ref="F309" r:id="rId187" xr:uid="{B726A8F5-BA90-417D-9787-011D2A96940C}"/>
    <hyperlink ref="F310" r:id="rId188" xr:uid="{64A5C969-D10D-46C9-92AD-F90D2A2C471E}"/>
    <hyperlink ref="F311" r:id="rId189" xr:uid="{6A4A2FB0-5091-4A46-B2F0-26A1BF2A514F}"/>
    <hyperlink ref="F312" r:id="rId190" xr:uid="{9EA45158-428E-4EBE-9C49-29CB0130A878}"/>
    <hyperlink ref="F313" r:id="rId191" xr:uid="{BD46429D-6962-4E7A-98EE-84C54882FA99}"/>
    <hyperlink ref="F314" r:id="rId192" xr:uid="{0973A7D9-941A-4EEB-ACE6-4EDE64B45BE6}"/>
    <hyperlink ref="F315" r:id="rId193" xr:uid="{1215E041-F2AF-4CD4-8328-B4B01E99A1EB}"/>
    <hyperlink ref="F316" r:id="rId194" xr:uid="{D2B9FE9C-7AAE-4FF6-8A29-9202DD1B0FFA}"/>
    <hyperlink ref="F317" r:id="rId195" xr:uid="{7F6957C7-7705-4D85-9CFE-D179C6F5BBB6}"/>
    <hyperlink ref="F318" r:id="rId196" xr:uid="{35AECC81-2AB4-434A-A8EF-64B485F9FA52}"/>
    <hyperlink ref="F319" r:id="rId197" xr:uid="{B176DEC7-7ACE-42A4-85C8-95B06DE92144}"/>
    <hyperlink ref="F320" r:id="rId198" xr:uid="{4A5B79F0-DF49-4499-B7F6-52DBF4F8575D}"/>
    <hyperlink ref="F321" r:id="rId199" xr:uid="{75CDB635-0297-4C45-9ABC-F3A816092C7A}"/>
    <hyperlink ref="F322" r:id="rId200" xr:uid="{2FE2E85E-E2D9-47E8-9D9A-C2A1C7F912D7}"/>
    <hyperlink ref="F323" r:id="rId201" xr:uid="{A51FAFAE-E516-4ACF-BC3C-0DDB38AC303B}"/>
    <hyperlink ref="F324" r:id="rId202" xr:uid="{D9F298F4-D9FB-45CC-A934-760D4F956C87}"/>
    <hyperlink ref="F325" r:id="rId203" xr:uid="{CD182855-E535-4B41-93C4-98DB67565F5A}"/>
    <hyperlink ref="F326" r:id="rId204" xr:uid="{5DFF4772-F9BA-46A7-B8EB-97C20389AD51}"/>
    <hyperlink ref="F327" r:id="rId205" xr:uid="{4FAC6253-9727-4F34-9DD5-629BDB787497}"/>
    <hyperlink ref="F328" r:id="rId206" xr:uid="{0CE2FB87-E8DA-4BB2-8AEA-E96C631341C2}"/>
    <hyperlink ref="F329" r:id="rId207" xr:uid="{E1BAF347-F4CA-4C22-B47A-E127C688B293}"/>
    <hyperlink ref="F330" r:id="rId208" xr:uid="{8181D986-3A04-467E-A203-F340E959F2EB}"/>
    <hyperlink ref="F331" r:id="rId209" xr:uid="{47DC8428-F1B1-415D-B72F-CA02F04FFCCA}"/>
    <hyperlink ref="F332" r:id="rId210" xr:uid="{0711A528-7CDA-451B-A9DA-5B3457CDA4B8}"/>
    <hyperlink ref="F333" r:id="rId211" xr:uid="{80DEB576-57C7-499B-AC27-9E4867E602A8}"/>
    <hyperlink ref="F334" r:id="rId212" xr:uid="{41D162AD-2180-43AB-912B-D9B50F67C12F}"/>
    <hyperlink ref="F335" r:id="rId213" xr:uid="{9580BBCB-9514-4669-9A4A-983E3D04ABC5}"/>
    <hyperlink ref="F336" r:id="rId214" xr:uid="{0173418C-797F-45FF-8B67-6233766CF13B}"/>
    <hyperlink ref="F337" r:id="rId215" xr:uid="{8B979D3E-9362-4858-A5E9-8572999641D3}"/>
    <hyperlink ref="F338" r:id="rId216" xr:uid="{05155ECA-7A2D-4927-999A-ABE9585F435D}"/>
    <hyperlink ref="F339" r:id="rId217" xr:uid="{0569ACB5-C754-4A6D-B17B-102C61CB13B0}"/>
    <hyperlink ref="F340" r:id="rId218" xr:uid="{DB21F38F-4ACF-4CB9-9F39-1CF8FE7661FD}"/>
    <hyperlink ref="F341" r:id="rId219" xr:uid="{ED7500BF-ED1C-4DDC-A66C-FF5A646913B4}"/>
    <hyperlink ref="F342" r:id="rId220" xr:uid="{DD28094D-4671-4DED-AF97-285203D559D0}"/>
    <hyperlink ref="F343" r:id="rId221" xr:uid="{5F8B0C30-7029-4250-BEA7-FEE14DAB25F7}"/>
    <hyperlink ref="F344" r:id="rId222" xr:uid="{ACA6E78D-6DB2-4D72-9681-7CDCBB64BCFB}"/>
    <hyperlink ref="F345" r:id="rId223" xr:uid="{87BF5D9D-7403-421E-8542-3F16C44DA568}"/>
    <hyperlink ref="F346" r:id="rId224" xr:uid="{FF0CD619-CA38-42F8-B807-2497A6FD57A3}"/>
    <hyperlink ref="F347" r:id="rId225" xr:uid="{7FDFDE4C-2F15-4D14-AF33-8C40B681B469}"/>
    <hyperlink ref="F348" r:id="rId226" xr:uid="{9759328A-A4C3-45B8-A961-0CBFB2F4AC1B}"/>
    <hyperlink ref="F349" r:id="rId227" xr:uid="{BC71A768-2D57-4442-936E-9089C9876524}"/>
    <hyperlink ref="F350" r:id="rId228" xr:uid="{0C26BDC7-1630-4257-B9E4-3E4641F9AF16}"/>
    <hyperlink ref="F351" r:id="rId229" xr:uid="{69731205-EE62-4FAE-AC89-D35464D53EEC}"/>
    <hyperlink ref="F352" r:id="rId230" xr:uid="{6044F9A1-884C-4137-93A2-9AC4F3A4DF92}"/>
    <hyperlink ref="F353" r:id="rId231" xr:uid="{7C438E84-F79E-4691-84A2-CE2FA7B5F0D5}"/>
    <hyperlink ref="F354" r:id="rId232" xr:uid="{36615B75-4323-42B3-A678-2E7041417189}"/>
    <hyperlink ref="F355" r:id="rId233" xr:uid="{829AFF2E-5527-49AC-ADF9-04C5D939BDF0}"/>
    <hyperlink ref="F356" r:id="rId234" xr:uid="{9C860A41-897E-449E-B97E-256BDA8BF762}"/>
    <hyperlink ref="F357" r:id="rId235" xr:uid="{CD089822-03D4-4176-AEA9-E0D66BA244C3}"/>
    <hyperlink ref="F358" r:id="rId236" xr:uid="{06110293-E613-441A-84C4-9ADE5A68CF96}"/>
    <hyperlink ref="F359" r:id="rId237" xr:uid="{A6C6736A-0513-4F42-9A46-3F15D6D377DB}"/>
    <hyperlink ref="F360" r:id="rId238" xr:uid="{91FB12F1-EA0C-4D73-805A-D6C438E6DDBB}"/>
    <hyperlink ref="F361" r:id="rId239" xr:uid="{090CC40C-F499-4286-857D-6A5FA17C3E4D}"/>
    <hyperlink ref="F362" r:id="rId240" xr:uid="{3B849F94-CF9A-4FB3-A614-3CDBD8B820AF}"/>
    <hyperlink ref="F363" r:id="rId241" xr:uid="{0F609693-7CD0-4D93-8286-A245B51856F2}"/>
    <hyperlink ref="F364" r:id="rId242" xr:uid="{4CE7D7EC-EAC0-4525-8160-312131B7F8B7}"/>
    <hyperlink ref="F365" r:id="rId243" xr:uid="{B40E8EE6-6916-4793-B0E6-42ABD61602DE}"/>
    <hyperlink ref="F366" r:id="rId244" xr:uid="{913860C5-3CEF-48F6-AF53-50E10D4EBACD}"/>
    <hyperlink ref="F367" r:id="rId245" xr:uid="{986F2BFB-1602-471D-B0AD-DE0C2A987597}"/>
    <hyperlink ref="F368" r:id="rId246" xr:uid="{8652156B-6BAC-406D-B44F-B2A2801BF942}"/>
    <hyperlink ref="F369" r:id="rId247" xr:uid="{EF1FDFBE-5589-4FA9-AD56-0F612A0010B4}"/>
    <hyperlink ref="F370" r:id="rId248" xr:uid="{1A8FFF9B-9334-41C3-9BDF-7E0098B03C13}"/>
    <hyperlink ref="F371" r:id="rId249" xr:uid="{E3529ED4-9B13-45A6-ABEF-537E0D97E983}"/>
    <hyperlink ref="F372" r:id="rId250" xr:uid="{90160C8C-C0DC-4FB6-8EFB-9263895B3C52}"/>
    <hyperlink ref="F373" r:id="rId251" xr:uid="{2C7BDAFE-D8BB-4CD9-8C21-748992555E36}"/>
    <hyperlink ref="F374" r:id="rId252" xr:uid="{378E7285-91D9-4547-B68B-18CE74DFDD39}"/>
    <hyperlink ref="F375" r:id="rId253" xr:uid="{423C4751-DAB8-4983-93B8-1950A0604684}"/>
    <hyperlink ref="F376" r:id="rId254" xr:uid="{7B74859E-187A-4DFF-AF6F-F5BAB771E3FB}"/>
    <hyperlink ref="F377" r:id="rId255" xr:uid="{0FDF16F1-06E2-414B-BC77-9AD74BA6B074}"/>
    <hyperlink ref="F378" r:id="rId256" xr:uid="{E6CF606F-3D3D-4B1D-A242-DE06879FB2A3}"/>
    <hyperlink ref="F379" r:id="rId257" xr:uid="{0BD57256-7CE1-405C-ADD7-621AF4F43CD7}"/>
    <hyperlink ref="F380" r:id="rId258" xr:uid="{90A22379-3B85-4193-8D05-6A70E3CDE81C}"/>
    <hyperlink ref="F381" r:id="rId259" xr:uid="{924A15EC-F534-4F31-920D-3CBFBEFDF1A7}"/>
    <hyperlink ref="F382" r:id="rId260" xr:uid="{21B9F8FE-D606-45C7-81B4-B689CFFE6503}"/>
    <hyperlink ref="F383" r:id="rId261" xr:uid="{B4F8D4DD-42C5-4FD2-8E56-43956CC167FE}"/>
    <hyperlink ref="F384" r:id="rId262" xr:uid="{A8116930-EFE7-4CEE-A6F6-E396FA70ED86}"/>
    <hyperlink ref="F220" r:id="rId263" xr:uid="{36B1DB55-0070-41FF-A4F1-CFECC15D38A8}"/>
    <hyperlink ref="F3711" r:id="rId264" xr:uid="{28ACBE62-EF40-4D0C-A3EB-C80DEE344C7C}"/>
    <hyperlink ref="F3712" r:id="rId265" xr:uid="{757C6273-AC2B-4C6C-95F1-FB640F686E10}"/>
    <hyperlink ref="F3713" r:id="rId266" xr:uid="{DD1572C6-CDD5-4B5A-B4A2-041C719C39B4}"/>
    <hyperlink ref="F3714" r:id="rId267" xr:uid="{A3F3971A-5D11-4027-8712-D366E25F2979}"/>
    <hyperlink ref="F3715" r:id="rId268" xr:uid="{85178EC0-E2C4-4935-95C5-95B9E1445896}"/>
    <hyperlink ref="F3716" r:id="rId269" xr:uid="{CBF56D36-B411-441D-896A-0CA43C04443E}"/>
    <hyperlink ref="F3717" r:id="rId270" xr:uid="{6C3155CB-3332-4A0E-8CCB-8AE82E2214FF}"/>
    <hyperlink ref="F3718" r:id="rId271" xr:uid="{EFDC7C93-4277-441D-8EDC-B6A6E4EDA9D9}"/>
    <hyperlink ref="F3719" r:id="rId272" xr:uid="{280700E1-8BFB-4A64-A6EC-67B75B7291F9}"/>
    <hyperlink ref="F3720" r:id="rId273" xr:uid="{13C314A6-B166-4EA4-9177-76716D3F0961}"/>
    <hyperlink ref="F3721" r:id="rId274" xr:uid="{4C8808C2-8CB7-42B4-B775-5F6FEF17B02A}"/>
    <hyperlink ref="F410" r:id="rId275" xr:uid="{78F963AF-EBEE-47C6-9F43-AE93D6F951EC}"/>
    <hyperlink ref="F411" r:id="rId276" xr:uid="{0277F42D-D2A2-4AF1-8E70-8443EA8210D7}"/>
    <hyperlink ref="F412" r:id="rId277" xr:uid="{F6CFE2E4-3D91-434F-B9A1-5AD5C45E8369}"/>
    <hyperlink ref="F413" r:id="rId278" xr:uid="{D482827A-06A1-4666-A848-CB882CAC5E74}"/>
    <hyperlink ref="F414" r:id="rId279" xr:uid="{247C9624-CC37-4C2B-9C16-F35DEAE78475}"/>
    <hyperlink ref="F415" r:id="rId280" xr:uid="{2454079B-C051-4DEC-87D8-600344753119}"/>
    <hyperlink ref="F416" r:id="rId281" xr:uid="{469D579F-BB46-47CF-AF06-C186F79F8F9D}"/>
    <hyperlink ref="F417" r:id="rId282" xr:uid="{6E3377E1-A039-4448-BCC9-68210DF757C0}"/>
    <hyperlink ref="F418" r:id="rId283" xr:uid="{5FBC5A16-5B55-4038-8A73-C02F20397725}"/>
    <hyperlink ref="F419" r:id="rId284" xr:uid="{EF0BC680-7309-476B-9EB4-069DB4B188ED}"/>
    <hyperlink ref="F420" r:id="rId285" xr:uid="{A750BC98-2F00-4F1D-914D-DFDFF0F48700}"/>
    <hyperlink ref="F421" r:id="rId286" xr:uid="{4D88D71F-003F-41A8-B887-5F24D7CDB4EC}"/>
    <hyperlink ref="F422" r:id="rId287" xr:uid="{00C12640-366C-499E-BE32-8B15F8047C12}"/>
    <hyperlink ref="F423" r:id="rId288" xr:uid="{DB4489AA-5185-42AD-B24A-5E3C77D4CBFC}"/>
    <hyperlink ref="F424" r:id="rId289" xr:uid="{965460C0-9622-4980-AA53-A1558B20D29D}"/>
    <hyperlink ref="F425" r:id="rId290" xr:uid="{5C93FC80-1EAC-4782-A81B-77670A020940}"/>
    <hyperlink ref="F426" r:id="rId291" xr:uid="{0514F4AF-CF35-4213-A51D-3B5B474E5590}"/>
    <hyperlink ref="F433" r:id="rId292" xr:uid="{7D0DD95C-856E-452C-833F-AED5A832A34D}"/>
    <hyperlink ref="F434" r:id="rId293" xr:uid="{7D9C1849-D9A6-4DD3-8CEC-BFBF9F7FE77C}"/>
    <hyperlink ref="F435" r:id="rId294" xr:uid="{79948C8E-DD4E-4A25-9673-F5B8494BE89D}"/>
    <hyperlink ref="F436" r:id="rId295" xr:uid="{0CFF4B78-BAD4-41D1-916A-757DAC38E1D4}"/>
    <hyperlink ref="F437" r:id="rId296" xr:uid="{24EE0B52-1ACC-4DE7-8CDD-E869CDCE24A4}"/>
    <hyperlink ref="F438" r:id="rId297" xr:uid="{FD7DFF45-9313-4FA0-8BDD-D5F4FC3656A5}"/>
    <hyperlink ref="F439" r:id="rId298" xr:uid="{08A8B3EA-8211-4563-9B38-747FE722F6CD}"/>
    <hyperlink ref="F440" r:id="rId299" xr:uid="{96F03688-EB62-4671-BE36-E36F193B7815}"/>
    <hyperlink ref="F441" r:id="rId300" xr:uid="{C9CADE95-4EF4-456B-A100-5BDE55D0A60A}"/>
    <hyperlink ref="F442" r:id="rId301" xr:uid="{6DDD9FDE-D631-4D2A-805A-E86E8087B050}"/>
    <hyperlink ref="F443" r:id="rId302" xr:uid="{7EEF8064-8293-48DA-93CF-6D1046EFF919}"/>
    <hyperlink ref="F444" r:id="rId303" xr:uid="{A0CCDAF5-9A4A-439A-8505-F3180E81CA94}"/>
    <hyperlink ref="F445" r:id="rId304" xr:uid="{71C16C0D-E2CA-4B43-84C9-F07B9AC78D81}"/>
    <hyperlink ref="F446" r:id="rId305" xr:uid="{824A3E87-8498-471E-8330-DA6591380E7F}"/>
    <hyperlink ref="F447" r:id="rId306" xr:uid="{9B309C87-CD45-4D0C-BAA0-40801FF28E9A}"/>
    <hyperlink ref="F466" r:id="rId307" xr:uid="{1E9D48E2-8A43-47C1-AECD-BCD2E5901E08}"/>
    <hyperlink ref="F467" r:id="rId308" xr:uid="{6B25865E-D19F-494A-B50B-28405927A2C0}"/>
    <hyperlink ref="F468" r:id="rId309" xr:uid="{643FCDFA-2C31-4668-957F-F67E16209D4D}"/>
    <hyperlink ref="F469" r:id="rId310" xr:uid="{4D611C03-F8F2-4777-8F31-81202D9C40B1}"/>
    <hyperlink ref="F470" r:id="rId311" xr:uid="{BEA02B1C-A928-4328-8515-0A324DE1D63D}"/>
    <hyperlink ref="F471" r:id="rId312" xr:uid="{D03F2045-E230-4790-B852-FABEF025C786}"/>
    <hyperlink ref="F472" r:id="rId313" xr:uid="{34D60D61-DF4F-4C47-B084-5D805BAF4772}"/>
    <hyperlink ref="F1723" r:id="rId314" xr:uid="{3ECCCF93-9AFE-4266-B654-49A5FE92C2F3}"/>
    <hyperlink ref="F1724" r:id="rId315" xr:uid="{E86821E7-8A96-4546-BBB7-FB34E7E69DD3}"/>
    <hyperlink ref="F1725" r:id="rId316" xr:uid="{0A70E0A7-E1E1-4A81-9373-8A1F8D126B84}"/>
    <hyperlink ref="F1726" r:id="rId317" xr:uid="{B7BBB861-2DBD-4222-A04B-16AFEA8880CF}"/>
    <hyperlink ref="F1727" r:id="rId318" xr:uid="{F0F3EC66-B370-45E3-ABF2-7B301E0E8C58}"/>
    <hyperlink ref="F1728" r:id="rId319" xr:uid="{DB9E2318-C273-4F8E-82F2-F52B352D3490}"/>
    <hyperlink ref="F1729" r:id="rId320" xr:uid="{9C7D1207-D1E8-4883-9C8A-1FC7FA154A3F}"/>
    <hyperlink ref="F1730" r:id="rId321" xr:uid="{E9AD2A34-CA1B-4444-8AF2-9597EEF51F9F}"/>
    <hyperlink ref="F1731" r:id="rId322" xr:uid="{F66828E2-0B59-4A83-A253-F08E941B2DFC}"/>
    <hyperlink ref="F1732" r:id="rId323" xr:uid="{6B282CEE-46D9-4F8D-9FB1-94C009DA6994}"/>
    <hyperlink ref="F1733" r:id="rId324" xr:uid="{C364E08C-3935-4F4F-BA59-2FBB3CD60719}"/>
    <hyperlink ref="F1734" r:id="rId325" xr:uid="{8EA34958-BD87-430F-B81D-1865865B0926}"/>
    <hyperlink ref="F1735" r:id="rId326" xr:uid="{8D56E0DA-31E2-4B5A-8A7B-F3F7131A05C2}"/>
    <hyperlink ref="F1736" r:id="rId327" xr:uid="{96ED1209-C888-4478-B875-B78B7E64E0EA}"/>
    <hyperlink ref="F1737" r:id="rId328" xr:uid="{CF8315EF-CF34-4620-8205-B1779E4F7FE9}"/>
    <hyperlink ref="F1738" r:id="rId329" xr:uid="{FAF8E185-7D12-425A-A5BE-14527DA2A956}"/>
    <hyperlink ref="F1739" r:id="rId330" xr:uid="{2930B29F-0103-4259-9354-B40F09E81223}"/>
    <hyperlink ref="F479" r:id="rId331" xr:uid="{062770A4-9580-4D56-9044-2C0AF63B76FD}"/>
    <hyperlink ref="F480" r:id="rId332" xr:uid="{86B9B103-6328-48F6-A5EA-2252E017E609}"/>
    <hyperlink ref="F481" r:id="rId333" xr:uid="{C56221BA-4D73-4CCB-AB13-DE9E119B1B68}"/>
    <hyperlink ref="F482" r:id="rId334" xr:uid="{D201B5C9-34B7-4728-A4AE-7DA44D5C70DB}"/>
    <hyperlink ref="F483" r:id="rId335" xr:uid="{F463262C-837F-42AF-A362-D412898A156A}"/>
    <hyperlink ref="F476" r:id="rId336" xr:uid="{E91F6995-76EF-4345-81F8-61B00585BD86}"/>
    <hyperlink ref="F477" r:id="rId337" xr:uid="{EEA0B31E-7EA7-44C3-BE09-B211CE822FA8}"/>
    <hyperlink ref="F478" r:id="rId338" xr:uid="{4CEA36F5-7083-48C7-8314-A35E7AEE2103}"/>
    <hyperlink ref="F484" r:id="rId339" xr:uid="{C40F5760-5393-41C3-AB81-54BAA7A1815F}"/>
    <hyperlink ref="F485" r:id="rId340" xr:uid="{60317ACF-9966-49C2-BED0-FD7A47E59921}"/>
    <hyperlink ref="F486" r:id="rId341" xr:uid="{CEDCF4C8-BEBF-4EF6-BEC1-43825D35548D}"/>
    <hyperlink ref="F2533" r:id="rId342" xr:uid="{A77A0195-C2A5-49E7-BFDB-F0FBFDA26597}"/>
    <hyperlink ref="F2534" r:id="rId343" xr:uid="{0C876CC4-F01C-4492-8BA1-18FC01043FF8}"/>
    <hyperlink ref="F2535" r:id="rId344" xr:uid="{B45BBDD3-BE7E-4AC7-B907-02820D236A52}"/>
    <hyperlink ref="F2536" r:id="rId345" xr:uid="{66C7C8FC-4FEE-48EF-815C-9DFB0D5A324E}"/>
    <hyperlink ref="F2881" r:id="rId346" xr:uid="{F66AB493-625A-45A2-A1A2-254C5CAD1ADD}"/>
    <hyperlink ref="F703" r:id="rId347" xr:uid="{4357435E-A7AD-4B57-B2A1-5CD6DFA8F6A9}"/>
    <hyperlink ref="F704" r:id="rId348" xr:uid="{B6B4EF67-CC91-433F-8332-1CFB7E11B6A7}"/>
    <hyperlink ref="F705" r:id="rId349" xr:uid="{0E194C86-4410-403D-989D-F7477A4329CB}"/>
    <hyperlink ref="F706" r:id="rId350" xr:uid="{0CD9D9CF-8316-4124-A59C-5D02D0AC678F}"/>
    <hyperlink ref="F707" r:id="rId351" xr:uid="{00767ABF-29AC-4A2F-9449-2A5BBBD8030A}"/>
    <hyperlink ref="F708" r:id="rId352" xr:uid="{8621BFC7-5969-4BC9-BA0F-986DF3C990B4}"/>
    <hyperlink ref="F709" r:id="rId353" xr:uid="{DD5EA083-8313-44C5-81A4-5C6CE62743F5}"/>
    <hyperlink ref="F710" r:id="rId354" xr:uid="{7B46F9E9-3DE0-4DFA-BF9F-C3951DF35ABD}"/>
    <hyperlink ref="F711" r:id="rId355" xr:uid="{AD851776-3C6E-4CFC-A350-A3AD373C7210}"/>
    <hyperlink ref="F712" r:id="rId356" xr:uid="{ADE27030-46A4-4639-A356-E5FE2327A605}"/>
    <hyperlink ref="F713" r:id="rId357" xr:uid="{57123FD5-86CA-403D-BE31-9D2A448CF652}"/>
    <hyperlink ref="F714" r:id="rId358" xr:uid="{099754B9-A155-4542-9FF6-5A0E47403E01}"/>
    <hyperlink ref="F715" r:id="rId359" xr:uid="{44A2A1C6-1011-4630-9D1A-A30D80390A8C}"/>
    <hyperlink ref="F716" r:id="rId360" xr:uid="{8DC425DF-D518-439A-9E49-8D77CB5E3DD7}"/>
    <hyperlink ref="F717" r:id="rId361" xr:uid="{BB8E00EF-7FF9-40AF-AFB0-0329D292AAB4}"/>
    <hyperlink ref="F734" r:id="rId362" xr:uid="{02CF9D91-528F-47C1-AB4F-4F70F81E00CB}"/>
    <hyperlink ref="F735" r:id="rId363" xr:uid="{E06F9B7F-1CA1-4CE4-8E1C-4E83049998F9}"/>
    <hyperlink ref="F736" r:id="rId364" xr:uid="{48E5CAB6-783D-4F9F-91DD-B6487F95449F}"/>
    <hyperlink ref="F737" r:id="rId365" xr:uid="{EBD19A1B-D822-4884-A01F-ABC4C2F24DA8}"/>
    <hyperlink ref="F738" r:id="rId366" xr:uid="{DE8E5DD2-AB2F-4AF0-8F7C-01A5A88F3A52}"/>
    <hyperlink ref="F739" r:id="rId367" xr:uid="{0CFE46BC-7B76-4404-A902-35A286E7FACF}"/>
    <hyperlink ref="F740" r:id="rId368" xr:uid="{B23B98B5-4E8A-45EF-8AE6-A369320510DD}"/>
    <hyperlink ref="F3378" r:id="rId369" xr:uid="{C1CF5ADD-8607-497D-99AD-ADEB91514B09}"/>
    <hyperlink ref="F3379" r:id="rId370" xr:uid="{9979637D-6A71-4256-BDA1-D1A8FDB4C635}"/>
    <hyperlink ref="F3380" r:id="rId371" xr:uid="{250B3CB1-0F01-4072-82DC-9E187E9D528D}"/>
    <hyperlink ref="F3381" r:id="rId372" xr:uid="{00FA8504-343C-41AD-B176-5225DE5B7C3C}"/>
    <hyperlink ref="F3382" r:id="rId373" xr:uid="{2956E560-87FA-426C-92E6-0FCDFA0A6956}"/>
    <hyperlink ref="F3383" r:id="rId374" xr:uid="{AB14A2E5-5EF9-4D01-8E1E-EC2A3F8C4B5A}"/>
    <hyperlink ref="F3384" r:id="rId375" xr:uid="{7009098C-2D06-4410-AF7C-C550144B5CCF}"/>
    <hyperlink ref="F3385" r:id="rId376" xr:uid="{3169F15E-4824-491E-AE36-7102BE35FBC5}"/>
    <hyperlink ref="F3386" r:id="rId377" xr:uid="{C747822F-1EE1-4DAE-8854-62D4AEDD35C1}"/>
    <hyperlink ref="F3387" r:id="rId378" xr:uid="{4B77AD25-3BA7-43C0-B66E-7BCC004DEFAB}"/>
    <hyperlink ref="F3388" r:id="rId379" xr:uid="{B4B594B7-F2D9-424E-B680-820B88020BD8}"/>
    <hyperlink ref="F3389" r:id="rId380" xr:uid="{6A534A2F-B957-4E00-A96A-CB6262EF9EC6}"/>
    <hyperlink ref="F3390" r:id="rId381" xr:uid="{D8417FC6-5A79-4FC9-8894-5478B8B97D12}"/>
    <hyperlink ref="F3391" r:id="rId382" xr:uid="{E8ACD2E3-3EEB-4A70-86F4-83AE4C45D22D}"/>
    <hyperlink ref="F4863" r:id="rId383" xr:uid="{A4C5A320-769D-437E-8468-C8F63577BE52}"/>
    <hyperlink ref="F4864" r:id="rId384" xr:uid="{ECECD98E-1855-47ED-A538-5BDC05C9EDDA}"/>
    <hyperlink ref="F4865" r:id="rId385" xr:uid="{A0211116-62F2-48B4-8F20-C17248C0E422}"/>
    <hyperlink ref="F4866" r:id="rId386" xr:uid="{72011CEA-9BD7-4215-B84A-8C558F0A1712}"/>
    <hyperlink ref="F4867" r:id="rId387" xr:uid="{6DD93030-9FD0-452C-876E-539615CC8819}"/>
    <hyperlink ref="F4868" r:id="rId388" xr:uid="{969D7B7B-A09C-4C75-9944-78E9E21E1A06}"/>
    <hyperlink ref="F4870" r:id="rId389" xr:uid="{1977CAB7-0034-4AF8-9A41-E944A3F79E15}"/>
    <hyperlink ref="F4871" r:id="rId390" xr:uid="{2ED55C07-10B1-4253-B7F6-0F1FF62EC33C}"/>
    <hyperlink ref="F4872" r:id="rId391" xr:uid="{36286839-2633-482F-B6C8-1F2D95F388C6}"/>
    <hyperlink ref="F4873" r:id="rId392" xr:uid="{7A9416CC-907A-49B3-BD61-35431535CEAA}"/>
    <hyperlink ref="F4874" r:id="rId393" xr:uid="{DBEA26F9-2327-4578-AE19-9276CA694D4F}"/>
    <hyperlink ref="F4875" r:id="rId394" xr:uid="{5E452A8B-A9D8-4F87-9FE0-A1ABF317C2FA}"/>
    <hyperlink ref="F4876" r:id="rId395" xr:uid="{1438AE4D-FDA8-44BE-BAA4-435103BCE3EF}"/>
    <hyperlink ref="F4878" r:id="rId396" xr:uid="{034B02DA-376B-4AB1-B1E6-ACCABBF98E8B}"/>
    <hyperlink ref="F4879" r:id="rId397" xr:uid="{ECED7242-31B2-4BD9-9C50-84C5094007FA}"/>
    <hyperlink ref="F4880" r:id="rId398" xr:uid="{8A31F1B1-9652-4A78-A168-920F614BD8FE}"/>
    <hyperlink ref="F4881" r:id="rId399" xr:uid="{B854AD60-5D4E-472F-B74F-02CB4CF76E54}"/>
    <hyperlink ref="F4882" r:id="rId400" xr:uid="{9BC9A19D-D15C-4438-A001-37CF84519D3D}"/>
    <hyperlink ref="F4883" r:id="rId401" xr:uid="{13E9AF36-7A3D-4FF6-A888-80286DF0D183}"/>
    <hyperlink ref="F4884" r:id="rId402" xr:uid="{07C644BD-A0EE-4804-B926-CB71D380B22F}"/>
    <hyperlink ref="F487" r:id="rId403" xr:uid="{3ED223CA-24B8-4EA5-AD8D-47BCF5AEF613}"/>
    <hyperlink ref="F488" r:id="rId404" xr:uid="{176F56ED-A1E7-4933-A948-38D72660CC81}"/>
    <hyperlink ref="F489" r:id="rId405" xr:uid="{82080227-9A8E-4EDD-BF96-A0C51FA73D95}"/>
    <hyperlink ref="F490" r:id="rId406" xr:uid="{F304C8C2-D650-42B8-96D2-EC504FB6D926}"/>
    <hyperlink ref="F491" r:id="rId407" xr:uid="{B9B133C9-0D6B-4362-B2F9-22540711A54E}"/>
    <hyperlink ref="F492" r:id="rId408" xr:uid="{9E997784-CCA4-48EB-990A-DFF63B87470B}"/>
    <hyperlink ref="F493" r:id="rId409" xr:uid="{3D69EF3A-9BD8-491A-A625-6B7EA329C9AC}"/>
    <hyperlink ref="F494" r:id="rId410" xr:uid="{C69C88F0-F942-4FB0-94D6-CD089117DA2A}"/>
    <hyperlink ref="F495" r:id="rId411" xr:uid="{3A494E54-41CA-4C38-8072-A676D14B8650}"/>
    <hyperlink ref="F496" r:id="rId412" xr:uid="{4E5EA588-67F4-42CE-AF86-C725FD7C0F95}"/>
    <hyperlink ref="F497" r:id="rId413" xr:uid="{193F33C7-C963-4AB9-919D-56C03DCD46A3}"/>
    <hyperlink ref="F498" r:id="rId414" xr:uid="{F23A14CA-23C6-4516-87A3-234C4F0F6A47}"/>
    <hyperlink ref="F499" r:id="rId415" xr:uid="{9A7E6ABD-A301-4F90-B5EE-6A022C3E47CF}"/>
    <hyperlink ref="F500" r:id="rId416" xr:uid="{08E47BB7-9D24-458A-A187-F9690745BCF3}"/>
    <hyperlink ref="F501" r:id="rId417" xr:uid="{2ECA3F67-1159-4B6E-9078-2C2DA4292F1B}"/>
    <hyperlink ref="F502" r:id="rId418" xr:uid="{6571C1A2-7B54-4A19-AAA9-8C9C0D3C6CEB}"/>
    <hyperlink ref="F503" r:id="rId419" xr:uid="{881976B8-0F5C-4151-A755-ACCA71E7AC1B}"/>
    <hyperlink ref="F504" r:id="rId420" xr:uid="{1DEE356F-5205-473D-9E8F-C33A8EBD777A}"/>
    <hyperlink ref="F505" r:id="rId421" xr:uid="{6DE77913-BEB7-4A16-B27B-7A5FF9E57A05}"/>
    <hyperlink ref="F506" r:id="rId422" xr:uid="{C98F6397-DC44-4877-8A1B-C8F39D72D46E}"/>
    <hyperlink ref="F507" r:id="rId423" xr:uid="{03EACE58-CCA7-43E0-83A6-DC7A56C7BB52}"/>
    <hyperlink ref="F508" r:id="rId424" xr:uid="{4BF28AA4-CD5C-483F-81BE-E66ACA8B174A}"/>
    <hyperlink ref="F509" r:id="rId425" xr:uid="{9157D112-7AE9-4569-88FF-CD188503BBD4}"/>
    <hyperlink ref="F510" r:id="rId426" xr:uid="{F114AE89-7B1C-4F40-9BC9-176CF2F44393}"/>
    <hyperlink ref="F511" r:id="rId427" xr:uid="{756AFF33-13ED-4469-81BE-B8FE31F10061}"/>
    <hyperlink ref="F512" r:id="rId428" xr:uid="{0D80081A-6D9C-4ACB-BAE8-4A64DF1C5C15}"/>
    <hyperlink ref="F513" r:id="rId429" xr:uid="{FE401EAC-D7A5-464D-9361-30E2A173EDBC}"/>
    <hyperlink ref="F514" r:id="rId430" xr:uid="{1F79B7D1-A356-4C2A-9995-B423C9BA1E01}"/>
    <hyperlink ref="F515" r:id="rId431" xr:uid="{F2C6CCFD-4A4A-4074-B27D-79839B5662A0}"/>
    <hyperlink ref="F516" r:id="rId432" xr:uid="{AEDAE93D-48EA-42C7-9EA8-B51DA5EDA7A0}"/>
    <hyperlink ref="F517" r:id="rId433" xr:uid="{F9C2A258-0E0F-49BD-A495-37EEB293A309}"/>
    <hyperlink ref="F518" r:id="rId434" xr:uid="{C0CA1187-BE37-40F1-B72B-BFDDAF546D45}"/>
    <hyperlink ref="F519" r:id="rId435" xr:uid="{9A94C245-8AF4-46D1-B4A4-29CC699483F1}"/>
    <hyperlink ref="F520" r:id="rId436" xr:uid="{8D0A9CF4-3AB5-4002-B37F-0D1E26F93BD2}"/>
    <hyperlink ref="F521" r:id="rId437" xr:uid="{99CC905D-B478-499F-AD5A-D3C5117DDB8D}"/>
    <hyperlink ref="F522" r:id="rId438" xr:uid="{6DAB33A7-6B40-4305-B3D5-FB65484DDC61}"/>
    <hyperlink ref="F523" r:id="rId439" xr:uid="{E2AB58D7-502B-42C3-8926-10927DD16BCC}"/>
    <hyperlink ref="F524" r:id="rId440" xr:uid="{8B16CF80-DAF9-49DD-B5E7-04E9FB6DCB56}"/>
    <hyperlink ref="F525" r:id="rId441" xr:uid="{C4ABB877-510E-4446-BF47-CAF7D91402B7}"/>
    <hyperlink ref="F526" r:id="rId442" xr:uid="{04268350-0074-4B1A-ACD3-1802528ACB30}"/>
    <hyperlink ref="F527" r:id="rId443" xr:uid="{3674B62B-560F-40F6-A51A-00C53949B01E}"/>
    <hyperlink ref="F528" r:id="rId444" xr:uid="{C7AF7622-4C4D-4D08-B436-604CD79377D6}"/>
    <hyperlink ref="F529" r:id="rId445" xr:uid="{8AD813AF-53D4-4839-B81A-9C4A432D1993}"/>
    <hyperlink ref="F530" r:id="rId446" xr:uid="{A7988DAE-D691-4761-B509-C22817D78B0A}"/>
    <hyperlink ref="F531" r:id="rId447" xr:uid="{59B2C8C8-43DB-41C3-83BC-F13EFD41FB8A}"/>
    <hyperlink ref="F532" r:id="rId448" xr:uid="{63056EEF-0A22-4901-BD91-CC98EFBC1BC0}"/>
    <hyperlink ref="F533" r:id="rId449" xr:uid="{866E7BF8-F01B-4176-8AC0-91AAAF754F5F}"/>
    <hyperlink ref="F534" r:id="rId450" xr:uid="{C180E0EE-F452-4CEF-BB0B-B00EA82D5349}"/>
    <hyperlink ref="F535" r:id="rId451" xr:uid="{D0B7683A-A1E1-4274-A2ED-4543A597E0CE}"/>
    <hyperlink ref="F536" r:id="rId452" xr:uid="{47DEE3D7-A84E-436B-8966-FB44F8432E60}"/>
    <hyperlink ref="F537" r:id="rId453" xr:uid="{BD1BEFFA-5892-4AA9-B5FE-C77FED143619}"/>
    <hyperlink ref="F538" r:id="rId454" xr:uid="{B703633F-BB33-488D-A6CB-236A5AEA1000}"/>
    <hyperlink ref="F539" r:id="rId455" xr:uid="{54930420-3665-49F4-B673-11345DD80E2F}"/>
    <hyperlink ref="F540" r:id="rId456" xr:uid="{BFB09F1D-6BA5-4285-B0A2-51F08E431F04}"/>
    <hyperlink ref="F541" r:id="rId457" xr:uid="{5CAA1955-F86B-4495-A896-377F54B8142A}"/>
    <hyperlink ref="F542" r:id="rId458" xr:uid="{4AEEAE19-730B-491C-8E85-553B719EC841}"/>
    <hyperlink ref="F543" r:id="rId459" xr:uid="{1A9AD2AF-6EA5-4BFD-B1EC-3D893DCFD3B3}"/>
    <hyperlink ref="F544" r:id="rId460" xr:uid="{C6D857CE-F11F-44FA-8201-473A5CBEEB82}"/>
    <hyperlink ref="F545" r:id="rId461" xr:uid="{CC340D44-C0CE-4A45-A99C-2C9A96C5FDD9}"/>
    <hyperlink ref="F546" r:id="rId462" xr:uid="{6E7438BF-C2A4-499E-9AE1-4D3BE8D9460D}"/>
    <hyperlink ref="F547" r:id="rId463" xr:uid="{395FE8BA-A3AE-44E4-89E1-7E708574D5C9}"/>
    <hyperlink ref="F548" r:id="rId464" xr:uid="{E61A7C73-3DF9-4566-A224-A633CBD62A85}"/>
    <hyperlink ref="F549" r:id="rId465" xr:uid="{C7B74387-4580-416D-87D1-A626B3D40E5E}"/>
    <hyperlink ref="F550" r:id="rId466" xr:uid="{E7AAFDA0-3B72-42F3-8EDC-3F78752CC85F}"/>
    <hyperlink ref="F551" r:id="rId467" xr:uid="{7ABFB5B6-1D0A-4051-8B19-FAFEE2DB694F}"/>
    <hyperlink ref="F552" r:id="rId468" xr:uid="{6792D82A-D48B-4177-8333-C05E1F8AA5D1}"/>
    <hyperlink ref="F553" r:id="rId469" xr:uid="{AFD0CB34-71DF-466A-9A6E-C87169F80303}"/>
    <hyperlink ref="F554" r:id="rId470" xr:uid="{6447DA42-A8F4-4ADE-BABF-063DAD921333}"/>
    <hyperlink ref="F555" r:id="rId471" xr:uid="{4C0023F8-B922-4A23-BB74-B9CE4E281CEE}"/>
    <hyperlink ref="F556" r:id="rId472" xr:uid="{63BF166C-47EB-4493-81FF-D557BDE04A43}"/>
    <hyperlink ref="F557" r:id="rId473" xr:uid="{BAF55700-8615-41EB-8B4D-BC75122F542C}"/>
    <hyperlink ref="F558" r:id="rId474" xr:uid="{80FCB4B8-2C2C-4DD6-B7CB-6AB1A31BC88E}"/>
    <hyperlink ref="F559" r:id="rId475" xr:uid="{2D66F480-69A9-4D3B-8F15-9D923EE190EE}"/>
    <hyperlink ref="F560" r:id="rId476" xr:uid="{A0B8A4B1-83BC-4EEA-BF18-28AFA0E59CD0}"/>
    <hyperlink ref="F561" r:id="rId477" xr:uid="{FD4807D0-03AE-44CB-8CEC-C1E09CB1EC88}"/>
    <hyperlink ref="F562" r:id="rId478" xr:uid="{C75A35D8-76A1-4862-B4A9-81CB3A6CFDD4}"/>
    <hyperlink ref="F563" r:id="rId479" xr:uid="{1ACF81DC-AA33-4B90-8704-064E759B1841}"/>
    <hyperlink ref="F564" r:id="rId480" xr:uid="{3E7C5D09-4DAB-4B6E-ACCE-87B4733A4F7D}"/>
    <hyperlink ref="F565" r:id="rId481" xr:uid="{31769EC9-D960-4861-B7C4-C7DA5DDA038E}"/>
    <hyperlink ref="F566" r:id="rId482" xr:uid="{060F74F6-7031-4014-A82B-9DD9E34D6D81}"/>
    <hyperlink ref="F567" r:id="rId483" xr:uid="{122AF508-7D33-4F80-BF85-9DB1627A141F}"/>
    <hyperlink ref="F568" r:id="rId484" xr:uid="{68915C61-E96E-42D4-AC30-AE18BC82DF2B}"/>
    <hyperlink ref="F569" r:id="rId485" xr:uid="{2E7C6AB8-1F77-463A-882A-384F8E981E0F}"/>
    <hyperlink ref="F570" r:id="rId486" xr:uid="{A9C25358-8444-4CEC-8C0E-D2446AC0B88B}"/>
    <hyperlink ref="F571" r:id="rId487" xr:uid="{3A328832-1752-4B94-8074-9FA260730585}"/>
    <hyperlink ref="F572" r:id="rId488" xr:uid="{090E011C-E2CE-44B3-A9EE-7C2EDB1A54C0}"/>
    <hyperlink ref="F573" r:id="rId489" xr:uid="{A68A9452-65E6-47E5-9C7F-2B174894E5E8}"/>
    <hyperlink ref="F574" r:id="rId490" xr:uid="{D53C3EBC-4B2F-4A65-885A-94995427C351}"/>
    <hyperlink ref="F575" r:id="rId491" xr:uid="{905A339B-7D49-4B2C-A4E8-B2914A3D0753}"/>
    <hyperlink ref="F576" r:id="rId492" xr:uid="{30E422A1-02F9-40CB-933C-CAB39D247ADE}"/>
    <hyperlink ref="F577" r:id="rId493" xr:uid="{8F5D3D0C-A1E4-43A4-900A-67A47D196731}"/>
    <hyperlink ref="F578" r:id="rId494" xr:uid="{2C4B8216-C110-47C9-87F3-5735AF7A3C16}"/>
    <hyperlink ref="F579" r:id="rId495" xr:uid="{38CEBD25-661A-4E80-B5BE-51EC367CA7ED}"/>
    <hyperlink ref="F580" r:id="rId496" xr:uid="{19C3F4BE-836F-47A2-A84F-A6A17FFE0772}"/>
    <hyperlink ref="F581" r:id="rId497" xr:uid="{09978C5B-D0C8-456E-BB9E-22359F3DE04F}"/>
    <hyperlink ref="F582" r:id="rId498" xr:uid="{FBBC5C09-BD3B-480B-8CCF-EF32CCFEB759}"/>
    <hyperlink ref="F583" r:id="rId499" xr:uid="{0E126414-CB72-4504-8271-E8AC9660E27B}"/>
    <hyperlink ref="F584" r:id="rId500" xr:uid="{BCAE5067-19AD-4D7F-BECB-5C8EC0F174DC}"/>
    <hyperlink ref="F585" r:id="rId501" xr:uid="{5265A736-17B2-4EB3-AFEE-A6CB697F460D}"/>
    <hyperlink ref="F586" r:id="rId502" xr:uid="{2E51FF9F-B2B6-49AA-A857-55367A024446}"/>
    <hyperlink ref="F587" r:id="rId503" xr:uid="{BBF5040D-611B-4D77-B347-693C7D784E74}"/>
    <hyperlink ref="F588" r:id="rId504" xr:uid="{690A33BE-FB2A-4665-9D1A-740F67F29568}"/>
    <hyperlink ref="F589" r:id="rId505" xr:uid="{3598A1E0-92AE-4B26-99D0-2E43E3810388}"/>
    <hyperlink ref="F590" r:id="rId506" xr:uid="{30565617-E7DB-4C85-B5F0-7D8FE636489C}"/>
    <hyperlink ref="F591" r:id="rId507" xr:uid="{AF47AAFA-15FA-4AFD-B41E-2119948245A3}"/>
    <hyperlink ref="F592" r:id="rId508" xr:uid="{B8AA09F9-6084-4278-853B-1D067CFDDC9C}"/>
    <hyperlink ref="F593" r:id="rId509" xr:uid="{A8329D3A-95AB-4235-95F6-47F77E02B6C8}"/>
    <hyperlink ref="F594" r:id="rId510" xr:uid="{82E6CA74-8B56-47D8-B58A-51383D3A06DB}"/>
    <hyperlink ref="F595" r:id="rId511" xr:uid="{7D3D663B-32F1-4AA9-889A-AF84E72A00DF}"/>
    <hyperlink ref="F596" r:id="rId512" xr:uid="{76DCF70F-2358-43BB-B3D0-16E4BEB7D1CE}"/>
    <hyperlink ref="F597" r:id="rId513" xr:uid="{DB5F0394-38F2-4CB0-B9B0-CA6C37F39CAD}"/>
    <hyperlink ref="F598" r:id="rId514" xr:uid="{2D6D1EAC-BCB4-4AC4-93DF-3E768DA1DECB}"/>
    <hyperlink ref="F599" r:id="rId515" xr:uid="{09DB4EF7-8F52-489C-B3B9-BD9B13E4E021}"/>
    <hyperlink ref="F600" r:id="rId516" xr:uid="{2137A384-83F8-4E5E-9D26-7DCE8958F176}"/>
    <hyperlink ref="F611" r:id="rId517" xr:uid="{6A11DDC0-EF96-4F19-9EC1-F8DEBD324A30}"/>
    <hyperlink ref="F612" r:id="rId518" xr:uid="{47FF83CE-54C9-4E58-97AA-19C37054EAFD}"/>
    <hyperlink ref="F613" r:id="rId519" xr:uid="{C783DDA2-6087-47D1-90A7-A57302A7F1BA}"/>
    <hyperlink ref="F614" r:id="rId520" xr:uid="{54E0624D-49B0-4321-9B18-0EA0A341149A}"/>
    <hyperlink ref="F615" r:id="rId521" xr:uid="{8612B49F-020F-4292-B567-9E172BD3E2EC}"/>
    <hyperlink ref="F616" r:id="rId522" xr:uid="{31538373-2DCA-4C71-966A-0C743F2600EE}"/>
    <hyperlink ref="F617" r:id="rId523" xr:uid="{C324E1EC-C0AF-4544-9E54-41222A4DC732}"/>
    <hyperlink ref="F618" r:id="rId524" xr:uid="{9739BB0A-C0BD-43D3-96D1-534659749F03}"/>
    <hyperlink ref="F619" r:id="rId525" xr:uid="{BCF7F77D-8AD8-4D1D-8A0E-0C6B7F0CC220}"/>
    <hyperlink ref="F620" r:id="rId526" xr:uid="{49859090-09AF-4E2D-914D-7D1B8A29A81F}"/>
    <hyperlink ref="F621" r:id="rId527" xr:uid="{C7F3FF50-DB00-4426-83FB-DF8F5F758847}"/>
    <hyperlink ref="F622" r:id="rId528" xr:uid="{87705D78-4D62-401B-A516-8055E66B425A}"/>
    <hyperlink ref="F623" r:id="rId529" xr:uid="{6937BC2A-12E4-4A66-804A-EE099D0E0874}"/>
    <hyperlink ref="F624" r:id="rId530" xr:uid="{0237582E-BA0E-446C-8FC4-0DD9F9A4F856}"/>
    <hyperlink ref="F625" r:id="rId531" xr:uid="{11EF0E90-02F0-424B-81EB-B765A7397E53}"/>
    <hyperlink ref="F626" r:id="rId532" xr:uid="{A3B2FD0F-B568-43D4-A7E7-6F81AAD4C6E2}"/>
    <hyperlink ref="F627" r:id="rId533" xr:uid="{9941899B-EABC-4AFA-B62C-F6E240E88268}"/>
    <hyperlink ref="F628" r:id="rId534" xr:uid="{D9FFBE98-E17E-43A9-8D05-80A12B1B36B9}"/>
    <hyperlink ref="F629" r:id="rId535" xr:uid="{AE799382-5BC0-44D8-BE25-4D1DAE1759E6}"/>
    <hyperlink ref="F630" r:id="rId536" xr:uid="{3D68C5EF-2C40-40D5-BD4C-18FE6458D8F7}"/>
    <hyperlink ref="F671" r:id="rId537" xr:uid="{7A4BCAD2-7C16-45B9-81DC-9A7526C76EE9}"/>
    <hyperlink ref="F672" r:id="rId538" xr:uid="{FCBC6503-BEAB-4B76-8428-6E5E44E88D11}"/>
    <hyperlink ref="F673" r:id="rId539" xr:uid="{E37C8C12-9045-4FA5-9D33-88215B9AD3D8}"/>
    <hyperlink ref="F674" r:id="rId540" xr:uid="{AC8B1332-6297-4009-8BFB-0DC029A1DF48}"/>
    <hyperlink ref="F675" r:id="rId541" xr:uid="{EADFC72E-611A-4344-BE14-8998467542FB}"/>
    <hyperlink ref="F676" r:id="rId542" xr:uid="{2AAC0579-C38E-4F7D-BE33-A89885204009}"/>
    <hyperlink ref="F677" r:id="rId543" xr:uid="{49A84414-FC26-4038-BBAA-D980C6819DCA}"/>
    <hyperlink ref="F678" r:id="rId544" xr:uid="{726B0E29-F7BB-4404-88B2-6576D35C84C4}"/>
    <hyperlink ref="F679" r:id="rId545" xr:uid="{1564C200-6D42-45BB-8D71-636231E47A89}"/>
    <hyperlink ref="F680" r:id="rId546" xr:uid="{DE7D03EB-D83F-4F8B-B69D-EFC8D463E2B5}"/>
    <hyperlink ref="F681" r:id="rId547" xr:uid="{BD779F64-2BC2-47D5-B352-98D892E75CB5}"/>
    <hyperlink ref="F682" r:id="rId548" xr:uid="{5DA3E5C1-4299-459A-A8BB-6EBAF103F687}"/>
    <hyperlink ref="F683" r:id="rId549" xr:uid="{268A3594-643A-43BD-912E-E82C4BAC0934}"/>
    <hyperlink ref="F684" r:id="rId550" xr:uid="{ED437A22-D28E-4CC9-ADCC-813A093678C3}"/>
    <hyperlink ref="F685" r:id="rId551" xr:uid="{B9B93614-5CF2-472A-9D87-C8510A937DD9}"/>
    <hyperlink ref="F686" r:id="rId552" xr:uid="{E37722A6-BAC5-4997-AEA9-5F2954EB597F}"/>
    <hyperlink ref="F687" r:id="rId553" xr:uid="{729FC3D2-B5B6-4899-B74F-D04A8D5F9138}"/>
    <hyperlink ref="F688" r:id="rId554" xr:uid="{DFFD0097-3995-4DA1-AAB7-A85AC006BCB5}"/>
    <hyperlink ref="F689" r:id="rId555" xr:uid="{F1A04196-B94E-4AB0-99BA-C3C52691EA55}"/>
    <hyperlink ref="F690" r:id="rId556" xr:uid="{93AE8E0D-F6EE-4CD7-9545-6431512B910E}"/>
    <hyperlink ref="F691" r:id="rId557" xr:uid="{6B9C9958-E269-4312-8A4B-834107B57CAF}"/>
    <hyperlink ref="F692" r:id="rId558" xr:uid="{AD199780-2B82-4BE1-A93C-15D1A783A646}"/>
    <hyperlink ref="F693" r:id="rId559" xr:uid="{CB81AF77-883C-4CA1-AB39-229536AE3472}"/>
    <hyperlink ref="F694" r:id="rId560" xr:uid="{8AF00C71-B5C6-4F72-9E87-B823A210ADFD}"/>
    <hyperlink ref="F695" r:id="rId561" xr:uid="{DA331EDD-E9EA-4D9E-BA8F-B03E11E363FA}"/>
    <hyperlink ref="F696" r:id="rId562" xr:uid="{88AE2A99-45DF-4974-9712-2E1723A6ED36}"/>
    <hyperlink ref="F697" r:id="rId563" xr:uid="{8F5893F8-996D-4229-AB2C-B2D4B2FDE3B4}"/>
    <hyperlink ref="F698" r:id="rId564" xr:uid="{D07F3BA8-E895-4E23-9AD3-75B6585A2BE9}"/>
    <hyperlink ref="F699" r:id="rId565" xr:uid="{726B3B0F-E123-4FAB-BD5A-2FF9983F2CED}"/>
    <hyperlink ref="F700" r:id="rId566" xr:uid="{DCEC4C54-A035-4D8F-89FF-8A6821B1FEB6}"/>
    <hyperlink ref="F701" r:id="rId567" xr:uid="{A75B915B-C28B-4414-9E55-6E79F505AB24}"/>
    <hyperlink ref="F702" r:id="rId568" xr:uid="{75B0B4D9-6A22-4DD0-8B76-10D874F104CE}"/>
    <hyperlink ref="F718" r:id="rId569" xr:uid="{FB523972-C377-4B5D-9912-84858F8CEC58}"/>
    <hyperlink ref="F719" r:id="rId570" xr:uid="{D2A91421-EC7E-4213-A679-8EA1F0F2513A}"/>
    <hyperlink ref="F720" r:id="rId571" xr:uid="{4F5165EE-AB0C-4209-8CF3-6BA2BADC213B}"/>
    <hyperlink ref="F721" r:id="rId572" xr:uid="{DE5EE4D9-4332-442F-90BA-F403A5A98AC1}"/>
    <hyperlink ref="F722" r:id="rId573" xr:uid="{4A0BCD0B-2DCD-4C6A-8083-D154A906E18C}"/>
    <hyperlink ref="F723" r:id="rId574" xr:uid="{FF23C1C3-2BB7-4964-BC2B-741FDD909756}"/>
    <hyperlink ref="F724" r:id="rId575" xr:uid="{11EBD0C6-BC3B-4931-987A-572D3EEB2F18}"/>
    <hyperlink ref="F725" r:id="rId576" xr:uid="{91039A67-CD7F-4292-A816-E0BDE18D67DB}"/>
    <hyperlink ref="F726" r:id="rId577" xr:uid="{A2FE9C23-9FFA-4E27-8ECB-45C74D97ABD3}"/>
    <hyperlink ref="F727" r:id="rId578" xr:uid="{85C3C3C5-25C4-4A6B-A1D4-2E98F11D1BB6}"/>
    <hyperlink ref="F728" r:id="rId579" xr:uid="{5F8A3593-9289-4F47-97E0-2067BC46B917}"/>
    <hyperlink ref="F729" r:id="rId580" xr:uid="{4D5A20B8-E276-4B60-ACBB-1CB262276B20}"/>
    <hyperlink ref="F730" r:id="rId581" xr:uid="{304ECB52-BCA7-4B33-B28D-E9A7F7778849}"/>
    <hyperlink ref="F731" r:id="rId582" xr:uid="{2BB3DB47-F74B-4712-8160-382514437888}"/>
    <hyperlink ref="F732" r:id="rId583" xr:uid="{743059BB-5B72-47E6-90FE-CFEBC2F1C8BA}"/>
    <hyperlink ref="F733" r:id="rId584" xr:uid="{40DC38A9-AB03-459F-8099-3667506259EB}"/>
    <hyperlink ref="F741" r:id="rId585" xr:uid="{483DDC12-F787-4DDA-AD8D-551B2763C3A2}"/>
    <hyperlink ref="F742" r:id="rId586" xr:uid="{82AC8E68-BE8B-4135-A636-BF67744475B3}"/>
    <hyperlink ref="F743" r:id="rId587" xr:uid="{0B67E5FD-D720-41AC-A2A3-D0A89177CE63}"/>
    <hyperlink ref="F744" r:id="rId588" xr:uid="{793BD28A-B138-49DF-87B2-0DB8EC613A72}"/>
    <hyperlink ref="F745" r:id="rId589" xr:uid="{C10913D1-3FBB-4622-806E-4A79A904EB0C}"/>
    <hyperlink ref="F746" r:id="rId590" xr:uid="{40B90751-37E9-4A50-BF56-4299BD36634B}"/>
    <hyperlink ref="F747" r:id="rId591" xr:uid="{48569487-95C8-4754-80CC-C4F810C2C013}"/>
    <hyperlink ref="F748" r:id="rId592" xr:uid="{11A25338-50A6-4A74-A863-74A119B010A5}"/>
    <hyperlink ref="F749" r:id="rId593" xr:uid="{7788DD2D-0826-4D11-8CAD-76D1434E51C8}"/>
    <hyperlink ref="F750" r:id="rId594" xr:uid="{D99C51C1-D3FE-4047-B152-DDCC7AE80265}"/>
    <hyperlink ref="F751" r:id="rId595" xr:uid="{65C71E58-D600-4081-810B-367A48B06B10}"/>
    <hyperlink ref="F752" r:id="rId596" xr:uid="{B441A8E6-A9F1-44BE-9003-1CE8E1529427}"/>
    <hyperlink ref="F753" r:id="rId597" xr:uid="{3249C9A7-7D74-4129-B3A2-B1E77C1E1F2B}"/>
    <hyperlink ref="F754" r:id="rId598" xr:uid="{4C3ED431-69BD-4C15-9E75-B06CED8008F7}"/>
    <hyperlink ref="F755" r:id="rId599" xr:uid="{08D62529-799C-4FEC-A75B-90EC47FDE76D}"/>
    <hyperlink ref="F756" r:id="rId600" xr:uid="{D1807409-80DD-40F0-8D06-86213C65E84E}"/>
    <hyperlink ref="F757" r:id="rId601" xr:uid="{29C4B0D7-F4B3-438E-B420-BA0576219198}"/>
    <hyperlink ref="F758" r:id="rId602" xr:uid="{6D2D6B19-DF08-451D-BBFC-6FAB0B0C2788}"/>
    <hyperlink ref="F759" r:id="rId603" xr:uid="{3ACAF3CD-F1BD-404E-8CF6-7451C41147A2}"/>
    <hyperlink ref="F760" r:id="rId604" xr:uid="{FD0D222C-A8A7-4D0E-88A8-6990F8D01794}"/>
    <hyperlink ref="F761" r:id="rId605" xr:uid="{8A8A7AB1-E908-46DB-AD4D-04CF4F4F3F8E}"/>
    <hyperlink ref="F762" r:id="rId606" xr:uid="{A69FCF3B-082C-4260-A678-3FE2044895AB}"/>
    <hyperlink ref="F763" r:id="rId607" xr:uid="{4F3755C1-248A-486A-B476-D52F40218FFF}"/>
    <hyperlink ref="F764" r:id="rId608" xr:uid="{02992BBB-2D57-44BE-96A1-A0455D166834}"/>
    <hyperlink ref="F765" r:id="rId609" xr:uid="{80D35A2C-2CA6-4A40-97DA-B8638F87CCFC}"/>
    <hyperlink ref="F766" r:id="rId610" xr:uid="{5DB161CE-2BC9-439C-BAEF-4AAE1AF438CA}"/>
    <hyperlink ref="F767" r:id="rId611" xr:uid="{8299347B-A6AF-49A3-81D5-6FC67925B66F}"/>
    <hyperlink ref="F768" r:id="rId612" xr:uid="{C60B4A87-625F-4179-B51D-9CCAB217C0D8}"/>
    <hyperlink ref="F769" r:id="rId613" xr:uid="{FE8981B3-135A-4C87-BB51-D666A25D8339}"/>
    <hyperlink ref="F770" r:id="rId614" xr:uid="{4DC6A876-1193-42A1-9139-05BD249DC7BE}"/>
    <hyperlink ref="F771" r:id="rId615" xr:uid="{33151FEE-A010-4E0C-990D-02E2EDD05362}"/>
    <hyperlink ref="F772" r:id="rId616" xr:uid="{58575F81-2CAB-42E4-97EB-E01400CADB0B}"/>
    <hyperlink ref="F773" r:id="rId617" xr:uid="{9F6B623A-FD06-46B9-A3EC-D3658FC27B94}"/>
    <hyperlink ref="F774" r:id="rId618" xr:uid="{C7418126-31EA-4451-83A0-A12A8B30131F}"/>
    <hyperlink ref="F775" r:id="rId619" xr:uid="{75F5EABA-9F64-45C9-82D1-17EFDC302ED0}"/>
    <hyperlink ref="F776" r:id="rId620" xr:uid="{0675B1C9-97AE-474A-B6C1-0AA3B10FA833}"/>
    <hyperlink ref="F777" r:id="rId621" xr:uid="{7B64D626-6F7B-4645-89C9-94E9841314FD}"/>
    <hyperlink ref="F778" r:id="rId622" xr:uid="{78B79E6B-675C-4AF8-B8F6-E51CCF43148C}"/>
    <hyperlink ref="F779" r:id="rId623" xr:uid="{BF7FD15D-23F5-493F-8C06-A0A835D515BE}"/>
    <hyperlink ref="F780" r:id="rId624" xr:uid="{70886453-EA45-47E1-8B49-89C3DA0ACAC0}"/>
    <hyperlink ref="F2820" r:id="rId625" xr:uid="{ECE0ABB3-91CF-4C6E-9053-115B517ACFB9}"/>
    <hyperlink ref="F2821" r:id="rId626" xr:uid="{F7EF12FD-2861-4BF1-92F0-E1EAE4EB418D}"/>
    <hyperlink ref="F2822" r:id="rId627" xr:uid="{8031205F-F1D1-4BC8-B2FB-BB613BC15234}"/>
    <hyperlink ref="F2823" r:id="rId628" xr:uid="{66250CB3-11DB-4679-A1B6-0D23F7557003}"/>
    <hyperlink ref="F651" r:id="rId629" xr:uid="{E5A34108-7404-45CA-94CF-8E6814303002}"/>
    <hyperlink ref="F652" r:id="rId630" xr:uid="{AB8E2EDA-B81A-4CB0-879B-4912C96C6D67}"/>
    <hyperlink ref="F653" r:id="rId631" xr:uid="{F5B17F0E-D051-46DE-890E-A11AE2B27AEC}"/>
    <hyperlink ref="F654" r:id="rId632" xr:uid="{00E898B8-0947-4E53-BE4A-4F2714EA9ABB}"/>
    <hyperlink ref="F655" r:id="rId633" xr:uid="{CBE0B06F-F352-43F9-9825-D7C2E23CF229}"/>
    <hyperlink ref="F656" r:id="rId634" xr:uid="{71DECC1B-C8A6-4AE0-83C4-4938E605B0F0}"/>
    <hyperlink ref="F657" r:id="rId635" xr:uid="{B3B78A69-2077-43D9-A31A-B93736F94E37}"/>
    <hyperlink ref="F658" r:id="rId636" xr:uid="{F7B53047-CB70-4000-A8A1-7FCE4476FD7A}"/>
    <hyperlink ref="F659" r:id="rId637" xr:uid="{97E017F6-8C26-478D-832F-1C5A0BB99638}"/>
    <hyperlink ref="F660" r:id="rId638" xr:uid="{AF02DC29-C5AC-47E1-8373-5C8F0D607E93}"/>
    <hyperlink ref="F661" r:id="rId639" xr:uid="{792EE5FD-B5AC-46F2-A992-4E9EB15628BC}"/>
    <hyperlink ref="F662" r:id="rId640" xr:uid="{9A7F24E7-5992-4A9F-B1AF-F58EF22B2975}"/>
    <hyperlink ref="F663" r:id="rId641" xr:uid="{472BF257-6B75-4A1D-923C-985FC362F605}"/>
    <hyperlink ref="F664" r:id="rId642" xr:uid="{B16581A4-F599-4124-8633-A2926F01AAA1}"/>
    <hyperlink ref="F665" r:id="rId643" xr:uid="{8A4384B3-1568-43C2-AEAE-29F56B63C64D}"/>
    <hyperlink ref="F666" r:id="rId644" xr:uid="{00C8CDF9-F629-429E-A522-D03FE0BD7C72}"/>
    <hyperlink ref="F667" r:id="rId645" xr:uid="{35D039B4-9FEF-481F-81F3-6197CDF7A5EB}"/>
    <hyperlink ref="F668" r:id="rId646" xr:uid="{CABD4A2F-F634-465D-A80E-0902787B8029}"/>
    <hyperlink ref="F669" r:id="rId647" xr:uid="{F962DD24-E7A1-405A-8A09-85CCD97D5F23}"/>
    <hyperlink ref="F670" r:id="rId648" xr:uid="{94DE35F9-2D54-45F6-91F8-ABFB6675BAB0}"/>
    <hyperlink ref="F631" r:id="rId649" xr:uid="{B9C2B605-D452-4A76-97A0-8778019011B2}"/>
    <hyperlink ref="F632" r:id="rId650" xr:uid="{55ACC797-49A3-4FB7-8318-7623DD51F782}"/>
    <hyperlink ref="F633" r:id="rId651" xr:uid="{603CEA78-872B-44E9-B8C1-A36624F873C3}"/>
    <hyperlink ref="F634" r:id="rId652" xr:uid="{B6D08D57-C9F2-4442-873E-A8A4C87B1028}"/>
    <hyperlink ref="F635" r:id="rId653" xr:uid="{E8EE95E5-1579-4E67-BCAD-FC486ABA269E}"/>
    <hyperlink ref="F636" r:id="rId654" xr:uid="{A3139BB1-5288-4207-B25D-8A0F4972EECD}"/>
    <hyperlink ref="F637" r:id="rId655" xr:uid="{776A58AC-FEF5-4187-BC76-89856445BB6E}"/>
    <hyperlink ref="F638" r:id="rId656" xr:uid="{1CE8394C-4872-4C56-B5B9-4FB4E3F2C600}"/>
    <hyperlink ref="F639" r:id="rId657" xr:uid="{C6507E25-3A6B-42AF-81B7-8EB609995F17}"/>
    <hyperlink ref="F640" r:id="rId658" xr:uid="{A449785F-8D87-46CE-AA38-61E17170F4F9}"/>
    <hyperlink ref="F641" r:id="rId659" xr:uid="{C963212D-17EF-4704-AEC5-CFBFC63C55A7}"/>
    <hyperlink ref="F642" r:id="rId660" xr:uid="{93CA5C98-018E-461C-809A-BA9516B6B1FA}"/>
    <hyperlink ref="F643" r:id="rId661" xr:uid="{968EC83E-0AEB-499B-A918-1BCB3E1DE6DA}"/>
    <hyperlink ref="F644" r:id="rId662" xr:uid="{5384AC64-81E9-4C07-89E9-AEABAB3752F8}"/>
    <hyperlink ref="F645" r:id="rId663" xr:uid="{07CC98B5-3CE4-4CA0-869D-05711E274B53}"/>
    <hyperlink ref="F646" r:id="rId664" xr:uid="{C9DD607A-2FD5-4A7D-952F-46918E4E96A0}"/>
    <hyperlink ref="F647" r:id="rId665" xr:uid="{ADED2A95-37D1-4815-BC7E-1BC93BAAF07F}"/>
    <hyperlink ref="F648" r:id="rId666" xr:uid="{AB88A48F-70E8-4802-8B71-3B0431373A59}"/>
    <hyperlink ref="F649" r:id="rId667" xr:uid="{49D740CF-F310-44DA-B881-D1DEDCCAB59B}"/>
    <hyperlink ref="F650" r:id="rId668" xr:uid="{CC5CCBD0-816D-4015-818B-ECE53A60921B}"/>
    <hyperlink ref="F4816" r:id="rId669" xr:uid="{CF60CC18-965A-435E-BE3D-8EFD2C6E9C9B}"/>
    <hyperlink ref="F4817" r:id="rId670" xr:uid="{6446CE53-836A-41CE-8235-54AA171293AF}"/>
    <hyperlink ref="F4818" r:id="rId671" xr:uid="{25C328B0-39E9-4BC8-82B1-559FE1A258D6}"/>
    <hyperlink ref="F4819" r:id="rId672" xr:uid="{7E6B8ADB-1B62-48AF-A5B7-98C4FC517E2B}"/>
    <hyperlink ref="F4820" r:id="rId673" xr:uid="{EB7CA895-D84E-4687-9128-F95A99521C3D}"/>
    <hyperlink ref="F4821" r:id="rId674" xr:uid="{C4C84AD3-F397-470C-9E4D-2B2AF27584E6}"/>
    <hyperlink ref="F4842" r:id="rId675" xr:uid="{5EAD61A1-25A2-417D-A901-5EF2D7F94FDF}"/>
    <hyperlink ref="F4843" r:id="rId676" xr:uid="{E0927B68-7BC4-4CFC-9717-3BA67C499779}"/>
    <hyperlink ref="F4844" r:id="rId677" xr:uid="{4EB95EA0-21DD-4091-B9F3-10C6636F96A2}"/>
    <hyperlink ref="F4845" r:id="rId678" xr:uid="{2BC2A786-754D-46D1-A1D4-6EC2E1F6BC1C}"/>
    <hyperlink ref="F4846" r:id="rId679" xr:uid="{4D502F0A-8878-4AE4-9870-58B7926A8E7D}"/>
    <hyperlink ref="F4847" r:id="rId680" xr:uid="{AD754DA6-182D-4757-95B6-8CBAB9572B47}"/>
    <hyperlink ref="F4848" r:id="rId681" xr:uid="{1EB4B890-FB16-4C80-9C7A-8CAD3F261A49}"/>
    <hyperlink ref="F4849" r:id="rId682" xr:uid="{3F7C8EAE-F8B1-4903-9F2B-4816E95E90E0}"/>
    <hyperlink ref="F4850" r:id="rId683" xr:uid="{64F5BCDB-284E-4A53-AF96-CDDC26C36E1F}"/>
    <hyperlink ref="F4851" r:id="rId684" xr:uid="{3E5CAA42-C8CF-4ACA-A563-E56613A5FA74}"/>
    <hyperlink ref="F4852" r:id="rId685" xr:uid="{E4BAD8EB-D08B-423D-8CF2-DD8E24C085E6}"/>
    <hyperlink ref="F4853" r:id="rId686" xr:uid="{21533261-459A-43A4-B11F-206B436E2542}"/>
    <hyperlink ref="F4854" r:id="rId687" xr:uid="{0D881795-37B8-4EEE-925D-8E643101766C}"/>
    <hyperlink ref="F4855" r:id="rId688" xr:uid="{FB48CB8A-E8F7-4168-A953-C8AC3967554F}"/>
    <hyperlink ref="F4856" r:id="rId689" xr:uid="{C36BBCB3-3AAC-43AF-87AD-A8828D9CD463}"/>
    <hyperlink ref="F4857" r:id="rId690" xr:uid="{C32D5291-C4CF-43D1-B1A4-BD2E91C0AB7B}"/>
    <hyperlink ref="F4858" r:id="rId691" xr:uid="{D51CD1D7-40BA-4B41-B22E-8C44D0BA81A0}"/>
    <hyperlink ref="F4859" r:id="rId692" xr:uid="{D5A8BCD0-6AF4-4E06-A826-35BF19567B34}"/>
    <hyperlink ref="F4860" r:id="rId693" xr:uid="{036789E8-01CC-4C1A-8FF4-3A7D1B0F155C}"/>
    <hyperlink ref="F4861" r:id="rId694" xr:uid="{19F4F0CD-5DAA-4EF1-8F83-8B714A277482}"/>
    <hyperlink ref="F4822" r:id="rId695" xr:uid="{D1AA3BFA-B480-4F7D-80D8-3CE6102D96CF}"/>
    <hyperlink ref="F4823" r:id="rId696" xr:uid="{758DD157-A589-4D26-BA07-D592CAC5DAAF}"/>
    <hyperlink ref="F4824" r:id="rId697" xr:uid="{C7BBF344-CD83-4597-974F-2DCE49296CC9}"/>
    <hyperlink ref="F4825" r:id="rId698" xr:uid="{F84DC338-FC32-4201-9853-3E4CA3F9CBAF}"/>
    <hyperlink ref="F4826" r:id="rId699" xr:uid="{DD02C585-E4D8-45DD-BD7A-D3D4C6973FCE}"/>
    <hyperlink ref="F4827" r:id="rId700" xr:uid="{97E0E853-AB67-4172-A885-A684CBD81B64}"/>
    <hyperlink ref="F4828" r:id="rId701" xr:uid="{61C76396-15F3-459C-A221-C03DB59925B9}"/>
    <hyperlink ref="F4829" r:id="rId702" xr:uid="{BFB3B0ED-E254-4876-8DCF-A5BFB4570C75}"/>
    <hyperlink ref="F4830" r:id="rId703" xr:uid="{2198BC49-228F-49FE-A456-730C4B35C23C}"/>
    <hyperlink ref="F4831" r:id="rId704" xr:uid="{3143E1DE-F227-422B-AB7E-FFEE539F166A}"/>
    <hyperlink ref="F4832" r:id="rId705" xr:uid="{DAE7D54B-972E-4B91-8905-7C4044B43DE7}"/>
    <hyperlink ref="F4833" r:id="rId706" xr:uid="{72A0AB10-DADF-4EBA-94DB-1A4B884DA8A3}"/>
    <hyperlink ref="F4834" r:id="rId707" xr:uid="{E4B4881A-F5DA-41F2-A1CA-4E39D7C17393}"/>
    <hyperlink ref="F4835" r:id="rId708" xr:uid="{ED092658-49E8-44A5-B797-DFB8CCABCC61}"/>
    <hyperlink ref="F4836" r:id="rId709" xr:uid="{6C3BEDD8-9040-4349-8435-292A205F09A4}"/>
    <hyperlink ref="F4837" r:id="rId710" xr:uid="{43A80D45-C703-4379-A41D-6715AF2D44D3}"/>
    <hyperlink ref="F4838" r:id="rId711" xr:uid="{8A1D0794-376E-487A-B9B0-EF98F3B55F10}"/>
    <hyperlink ref="F4839" r:id="rId712" xr:uid="{1D9BC1B7-4942-4286-A886-294B08551A71}"/>
    <hyperlink ref="F4840" r:id="rId713" xr:uid="{786CF775-7043-4A6E-A50A-2EB3F156D5A0}"/>
    <hyperlink ref="F4841" r:id="rId714" xr:uid="{AD36D266-6B85-4935-8445-0D190EB5761A}"/>
    <hyperlink ref="F781" r:id="rId715" xr:uid="{D997B3CD-DE9A-4591-9D8D-C5F730839A18}"/>
    <hyperlink ref="F782" r:id="rId716" xr:uid="{9CCCEA76-BA81-4C39-AB86-18FD3D47E242}"/>
    <hyperlink ref="F783" r:id="rId717" xr:uid="{7896AE9D-BCC6-443E-9765-7260B2404F57}"/>
    <hyperlink ref="F784" r:id="rId718" xr:uid="{1AB141BB-ADF9-4CAD-8E79-DCF3AB22D2AB}"/>
    <hyperlink ref="F785" r:id="rId719" xr:uid="{5DB0ED3A-79FA-4E03-A45B-62EEE574C8C9}"/>
    <hyperlink ref="F786" r:id="rId720" xr:uid="{26D1A719-CF0A-44F0-9294-88700CFD26F8}"/>
    <hyperlink ref="F787" r:id="rId721" xr:uid="{BC12E835-2161-4589-970B-950ED4551D72}"/>
    <hyperlink ref="F788" r:id="rId722" xr:uid="{26F741E7-BDE1-49C3-BD61-6EE0793CA42C}"/>
    <hyperlink ref="F789" r:id="rId723" xr:uid="{17ED1765-2DCB-4114-ADAF-FC775EE1FC5E}"/>
    <hyperlink ref="F790" r:id="rId724" xr:uid="{809E786F-322B-430F-9058-9F7889C3B064}"/>
    <hyperlink ref="F791" r:id="rId725" xr:uid="{BE5FA7E7-F8CD-40A0-A060-C748506BDC5C}"/>
    <hyperlink ref="F792" r:id="rId726" xr:uid="{D9D8AA9D-3F7E-46CF-AF15-17F4A6914BFF}"/>
    <hyperlink ref="F793" r:id="rId727" xr:uid="{C2281686-4CAE-43D0-96A8-9196E012FA4A}"/>
    <hyperlink ref="F794" r:id="rId728" xr:uid="{C584E11D-9736-40D0-9060-DFF84714090D}"/>
    <hyperlink ref="F1343" r:id="rId729" xr:uid="{1DAD77D9-FD12-49F4-A185-FD265BBEA300}"/>
    <hyperlink ref="F4254" r:id="rId730" xr:uid="{55C9C584-B073-4C04-A804-C23F1824C5B0}"/>
    <hyperlink ref="F4255" r:id="rId731" xr:uid="{38CE91D3-6804-4520-B831-8BD93E6E6D4F}"/>
    <hyperlink ref="F4256" r:id="rId732" xr:uid="{4ED577FC-2FEF-4CC2-8DF2-AB71F4B6FA58}"/>
    <hyperlink ref="F4257" r:id="rId733" xr:uid="{3538FB5C-A190-4CC2-BE6E-DE617C58E02E}"/>
    <hyperlink ref="F4258" r:id="rId734" xr:uid="{17109608-4506-44E1-9441-73FB56AD9E38}"/>
    <hyperlink ref="F4259" r:id="rId735" xr:uid="{A23899EA-BCAE-4DDA-8EE3-64DECE0DB9E8}"/>
    <hyperlink ref="F4260" r:id="rId736" xr:uid="{86718D76-8380-43E1-ACB9-D94324F5D2A7}"/>
    <hyperlink ref="F4261" r:id="rId737" xr:uid="{7EE192A6-A7AF-4F1F-B6B7-ED97CA8BA73A}"/>
    <hyperlink ref="F4262" r:id="rId738" xr:uid="{1E933EF0-2FE3-4E8D-A2E9-505125DCB2DB}"/>
    <hyperlink ref="F4263" r:id="rId739" xr:uid="{CE7401B1-5B4B-44DC-90E7-61CF599A276A}"/>
    <hyperlink ref="F4264" r:id="rId740" xr:uid="{9C107732-957D-4CB1-853C-514A496BEA26}"/>
    <hyperlink ref="F4265" r:id="rId741" xr:uid="{E71B9969-D40B-4D7B-BCBB-914BB71DB212}"/>
    <hyperlink ref="F4266" r:id="rId742" xr:uid="{E15CF8F3-70F0-4E5C-A0D9-115A71F70FE7}"/>
    <hyperlink ref="F4267" r:id="rId743" xr:uid="{29F3922D-756C-47D9-837B-5D5376737642}"/>
    <hyperlink ref="F4268" r:id="rId744" xr:uid="{F1026358-BB64-4508-85A1-89830F7F69A0}"/>
    <hyperlink ref="F4269" r:id="rId745" xr:uid="{AE4A1A08-89FC-44A2-826C-9F7A51500D36}"/>
    <hyperlink ref="F4270" r:id="rId746" xr:uid="{5FF17DE3-6D01-46C3-B6DE-BD6D8888FC3A}"/>
    <hyperlink ref="F4271" r:id="rId747" xr:uid="{90951A8D-E524-4AC5-96BE-F841A17248D3}"/>
    <hyperlink ref="F4272" r:id="rId748" xr:uid="{EC949109-9EF9-455B-9D40-D763D5DA1C54}"/>
    <hyperlink ref="F4273" r:id="rId749" xr:uid="{6E891E55-E4F6-4E25-818E-C464F54DADC6}"/>
    <hyperlink ref="F4274" r:id="rId750" xr:uid="{6A20E7EF-E9F1-4DDE-937C-88DFE93E2CDC}"/>
    <hyperlink ref="F4275" r:id="rId751" xr:uid="{BC5D2FE2-426A-4669-BBFA-673165764EB5}"/>
    <hyperlink ref="F1519" r:id="rId752" xr:uid="{5CFA0266-EE58-4BEC-A051-8428FD89B038}"/>
    <hyperlink ref="F1520" r:id="rId753" xr:uid="{B345762B-7079-4B24-BFF9-0559CB0E0514}"/>
    <hyperlink ref="F1521" r:id="rId754" xr:uid="{FF1A90FC-4164-414B-955D-AC66C652DF4D}"/>
    <hyperlink ref="F1522" r:id="rId755" xr:uid="{1CFF305D-7897-43A4-B647-DCDDAD7AEB61}"/>
    <hyperlink ref="F1523" r:id="rId756" xr:uid="{E872C0F9-D331-4246-BB6F-529723749161}"/>
    <hyperlink ref="F1524" r:id="rId757" xr:uid="{8F86A39B-88BF-4FB0-94FE-556FF13DDCAC}"/>
    <hyperlink ref="F1525" r:id="rId758" xr:uid="{942606E5-3292-4C61-83EA-806666E8425A}"/>
    <hyperlink ref="F1526" r:id="rId759" xr:uid="{A79E887F-3547-4097-8703-1D64E8477C84}"/>
    <hyperlink ref="F1527" r:id="rId760" xr:uid="{90BA21AE-CB14-4911-BF1D-239657873D2F}"/>
    <hyperlink ref="F1528" r:id="rId761" xr:uid="{F989A2CC-6E21-471C-8560-8A4929048767}"/>
    <hyperlink ref="F1529" r:id="rId762" xr:uid="{3F3F6F39-974D-4729-BE06-150846E0D932}"/>
    <hyperlink ref="F1530" r:id="rId763" xr:uid="{4E907D7A-9257-44EE-A28A-4434521EE230}"/>
    <hyperlink ref="F1531" r:id="rId764" xr:uid="{D1FF77C5-09FC-4045-8F32-169E54EF1AF6}"/>
    <hyperlink ref="F1532" r:id="rId765" xr:uid="{EC0E36B3-0B5F-4A57-B429-FA799E82A872}"/>
    <hyperlink ref="F1533" r:id="rId766" xr:uid="{D9323A78-F291-494B-9976-2BDCA53C2FEF}"/>
    <hyperlink ref="F1534" r:id="rId767" xr:uid="{81EF461B-C25B-4997-B4C3-504F1E0BF4F5}"/>
    <hyperlink ref="F1535" r:id="rId768" xr:uid="{644197B0-4F39-4F5C-A27C-C9F2E998891E}"/>
    <hyperlink ref="F1536" r:id="rId769" xr:uid="{649C0C14-51F4-4CD8-A01C-AB03C16DE76D}"/>
    <hyperlink ref="F1537" r:id="rId770" xr:uid="{C09073FE-86EC-4C2E-AC44-73DC5C4AA940}"/>
    <hyperlink ref="F1538" r:id="rId771" xr:uid="{0D1F703A-076E-4937-97DA-43DF8B7872FB}"/>
    <hyperlink ref="F1539" r:id="rId772" xr:uid="{7A43E673-B302-46CB-B7C7-6CFD9B743AB3}"/>
    <hyperlink ref="F1540" r:id="rId773" xr:uid="{E3550A2D-B641-4DA5-A04E-1F92847C3266}"/>
    <hyperlink ref="F1541" r:id="rId774" xr:uid="{2BED42DF-D6E8-494B-A5DE-4E8833D0EF8C}"/>
    <hyperlink ref="F1542" r:id="rId775" xr:uid="{C3549B82-7782-47ED-84BC-B5F8CC341E90}"/>
    <hyperlink ref="F1543" r:id="rId776" xr:uid="{2C79D799-D67A-4395-8D50-709BA4D63444}"/>
    <hyperlink ref="F1544" r:id="rId777" xr:uid="{FBFE7EBC-A12A-4A9B-A5A8-2CB55B843B9A}"/>
    <hyperlink ref="F1545" r:id="rId778" xr:uid="{9C282833-F70E-46B0-AE3D-15E1B99D5F4A}"/>
    <hyperlink ref="F1546" r:id="rId779" xr:uid="{74E2FA6D-8DD0-44C7-938A-58DA4F645494}"/>
    <hyperlink ref="F1547" r:id="rId780" xr:uid="{3E5C14DE-5D77-4852-BCE5-81EB806C9E20}"/>
    <hyperlink ref="F1548" r:id="rId781" xr:uid="{3EBEF6A2-81B5-4AC1-96FC-528F2507DB52}"/>
    <hyperlink ref="F1549" r:id="rId782" xr:uid="{16562104-F94B-416A-82BB-5223C8BC034A}"/>
    <hyperlink ref="F1550" r:id="rId783" xr:uid="{E1C941AF-EB11-4F60-B3EC-1161028629B3}"/>
    <hyperlink ref="F1551" r:id="rId784" xr:uid="{5FD5AC81-A24E-4987-A65B-9ACAD668CCF7}"/>
    <hyperlink ref="F1552" r:id="rId785" xr:uid="{16C82DDB-9928-4C13-B608-ED77EFFD22FF}"/>
    <hyperlink ref="F1553" r:id="rId786" xr:uid="{F654E665-2A5E-4079-A5A7-3E8835A2889A}"/>
    <hyperlink ref="F1554" r:id="rId787" xr:uid="{70CE9ABB-F976-4079-B940-7CF6E7424794}"/>
    <hyperlink ref="F1555" r:id="rId788" xr:uid="{D56A4B81-6A76-498B-AC31-883955F68F73}"/>
    <hyperlink ref="F1556" r:id="rId789" xr:uid="{0E406182-051D-4CD0-8E56-5545C37065BB}"/>
    <hyperlink ref="F1557" r:id="rId790" xr:uid="{FDC4182A-969C-4793-9BF8-E2A39C492A17}"/>
    <hyperlink ref="F1558" r:id="rId791" xr:uid="{6A26ECB9-CC0F-48EE-A2BC-CC7E609240B6}"/>
    <hyperlink ref="F1559" r:id="rId792" xr:uid="{11730C7A-1787-41BB-A799-4F8A9C0641F2}"/>
    <hyperlink ref="F1560" r:id="rId793" xr:uid="{5484D58D-3AC6-419B-AC48-F40B0D7278D4}"/>
    <hyperlink ref="F1561" r:id="rId794" xr:uid="{C5E8D2AD-FF44-4DFB-87FC-C9AF8F468AA6}"/>
    <hyperlink ref="F1562" r:id="rId795" xr:uid="{9F087699-602D-4EAF-9801-1EC9312194F7}"/>
    <hyperlink ref="F1563" r:id="rId796" xr:uid="{CD81465D-1D3D-4C0E-8491-AB3ED8A21646}"/>
    <hyperlink ref="F1564" r:id="rId797" xr:uid="{70DE7448-98CB-458B-A997-680BFDE309F9}"/>
    <hyperlink ref="F1565" r:id="rId798" xr:uid="{58061BA1-2C89-4C80-8902-44B0026C0C9B}"/>
    <hyperlink ref="F1566" r:id="rId799" xr:uid="{A8326A4C-6369-4842-BE7F-A19BB8076DB0}"/>
    <hyperlink ref="F1567" r:id="rId800" xr:uid="{2F1FB75C-425C-40AD-B63A-CA1DF27F3CA8}"/>
    <hyperlink ref="F1568" r:id="rId801" xr:uid="{B63FB8B2-134A-4607-A000-EB127359AC3A}"/>
    <hyperlink ref="F1569" r:id="rId802" xr:uid="{B9CA090A-2DEC-41A9-92FC-C444C0C71F6D}"/>
    <hyperlink ref="F1570" r:id="rId803" xr:uid="{EF1C629E-30B8-4224-9787-5E4723776A0F}"/>
    <hyperlink ref="F1571" r:id="rId804" xr:uid="{5D1F9DAA-B580-4AF1-BF90-024FCC63467E}"/>
    <hyperlink ref="F1572" r:id="rId805" xr:uid="{2A783AC8-FA45-4F83-AA34-0497F41294C8}"/>
    <hyperlink ref="F1573" r:id="rId806" xr:uid="{36BF64DE-7C56-43B1-9D14-B8C601500D73}"/>
    <hyperlink ref="F1574" r:id="rId807" xr:uid="{FC159380-D9B8-409A-A0A5-A69DAC1640F7}"/>
    <hyperlink ref="F1575" r:id="rId808" xr:uid="{FAEB14EC-B79A-4268-99A6-CD9D3075A288}"/>
    <hyperlink ref="F1576" r:id="rId809" xr:uid="{C0670201-DB20-4161-8877-59CAB5FB5C0C}"/>
    <hyperlink ref="F1577" r:id="rId810" xr:uid="{E941EA90-1A12-4DF0-B4E4-275145F694DA}"/>
    <hyperlink ref="F1578" r:id="rId811" xr:uid="{4C7898DA-0425-4A80-8578-1910F3A1EDB8}"/>
    <hyperlink ref="F1579" r:id="rId812" xr:uid="{67CD1241-14D8-46CA-B675-45F4BA31423A}"/>
    <hyperlink ref="F1580" r:id="rId813" xr:uid="{6ED9174C-58BC-4E40-BAF7-5B9EE1A0138B}"/>
    <hyperlink ref="F1581" r:id="rId814" xr:uid="{F5BB708A-9979-4B3D-9EE9-0F2DAFEF700E}"/>
    <hyperlink ref="F1582" r:id="rId815" xr:uid="{BB07DE05-5B19-4FBC-B3E9-9C1DD0602981}"/>
    <hyperlink ref="F1583" r:id="rId816" xr:uid="{02FC1B02-CA00-4DE0-AAD5-832FA882F4E3}"/>
    <hyperlink ref="F1584" r:id="rId817" xr:uid="{1F15BC3C-3C1A-4951-8A64-1E3B0DB8507A}"/>
    <hyperlink ref="F1585" r:id="rId818" xr:uid="{7E046C03-0BEA-4B0A-85E6-5CD694241203}"/>
    <hyperlink ref="F1586" r:id="rId819" xr:uid="{5863AB59-4F66-4EC6-B3CC-BC9FAA0F982A}"/>
    <hyperlink ref="F1587" r:id="rId820" xr:uid="{6254B6F2-72D9-4082-B63A-789DC0B104D5}"/>
    <hyperlink ref="F1588" r:id="rId821" xr:uid="{42F93106-77FC-4A62-BA56-6DB57BBF548B}"/>
    <hyperlink ref="F1589" r:id="rId822" xr:uid="{0530B5E4-C688-47F5-9C53-1FD09BDA38E5}"/>
    <hyperlink ref="F1590" r:id="rId823" xr:uid="{FE9E4EC6-7401-4B62-A375-7E487EA60CA4}"/>
    <hyperlink ref="F1591" r:id="rId824" xr:uid="{4B5FB863-ACD5-40E8-9517-2F8A4D322295}"/>
    <hyperlink ref="F1592" r:id="rId825" xr:uid="{28C5F2DF-E873-4E81-974B-EBD6567237B9}"/>
    <hyperlink ref="F1593" r:id="rId826" xr:uid="{30B3F6F1-B471-4D3D-B394-DF5F770ED4DD}"/>
    <hyperlink ref="F1594" r:id="rId827" xr:uid="{0CEEC0C1-2D00-442C-A92C-D9CD8427D18C}"/>
    <hyperlink ref="F1595" r:id="rId828" xr:uid="{83788B7C-6E3F-4520-8FFF-E38014518F5C}"/>
    <hyperlink ref="F1596" r:id="rId829" xr:uid="{B8E5BC2A-0A7A-43D2-B556-54DFBA5F905B}"/>
    <hyperlink ref="F1597" r:id="rId830" xr:uid="{35D20830-488F-4582-A2E7-C1D4A2F23D2B}"/>
    <hyperlink ref="F1598" r:id="rId831" xr:uid="{D01BF98F-4646-4C58-B918-035EB06A7575}"/>
    <hyperlink ref="F1599" r:id="rId832" xr:uid="{13C64B69-5805-4918-92D7-F002D27C0553}"/>
    <hyperlink ref="F1600" r:id="rId833" xr:uid="{315ECA11-E6FC-4D4D-AE3C-EFD34039D58C}"/>
    <hyperlink ref="F1601" r:id="rId834" xr:uid="{8042E933-DFB7-4E26-A89A-0B68EEC7B942}"/>
    <hyperlink ref="F1602" r:id="rId835" xr:uid="{96DF5F1D-2F14-4B0A-8EBD-48CC55C5A385}"/>
    <hyperlink ref="F1603" r:id="rId836" xr:uid="{08E404FE-8C58-4CCB-B1FE-5DA42971F70A}"/>
    <hyperlink ref="F1604" r:id="rId837" xr:uid="{51C211BE-A460-43B7-B39B-EE6A18D541C0}"/>
    <hyperlink ref="F1605" r:id="rId838" xr:uid="{EBE35D95-8C29-4EDB-8703-10D658998E85}"/>
    <hyperlink ref="F1606" r:id="rId839" xr:uid="{B3FF5BAE-15FF-48D8-BE37-B871FFD553DE}"/>
    <hyperlink ref="F1607" r:id="rId840" xr:uid="{417C6F3A-36C0-4964-8F13-0BB7576828E6}"/>
    <hyperlink ref="F1608" r:id="rId841" xr:uid="{315E88ED-E08D-44F3-B45F-2D4020540912}"/>
    <hyperlink ref="F1609" r:id="rId842" xr:uid="{268CB305-F7BC-4E66-B48D-D71768AA7053}"/>
    <hyperlink ref="F1610" r:id="rId843" xr:uid="{698B74CB-A878-4372-BEE8-B26E35D9A64A}"/>
    <hyperlink ref="F1611" r:id="rId844" xr:uid="{785FE879-E50C-498B-922F-3CA2F7CAB045}"/>
    <hyperlink ref="F1612" r:id="rId845" xr:uid="{3BA0224E-80AF-4023-8714-5F8CC29222E5}"/>
    <hyperlink ref="F1613" r:id="rId846" xr:uid="{A91DF3F1-9F29-43B3-BF2C-94685ECDC2F1}"/>
    <hyperlink ref="F1614" r:id="rId847" xr:uid="{754FB7F6-EC1F-41CB-A74E-9BE3E13DF399}"/>
    <hyperlink ref="F1615" r:id="rId848" xr:uid="{50B7922C-8C6D-4E82-A141-0109593A39E3}"/>
    <hyperlink ref="F1616" r:id="rId849" xr:uid="{A5264FDB-EF12-41DA-90FE-190F20148E86}"/>
    <hyperlink ref="F1617" r:id="rId850" xr:uid="{BC49E99B-A688-4850-AC0B-7495A78E78C5}"/>
    <hyperlink ref="F1618" r:id="rId851" xr:uid="{F28D8029-CEDC-46FA-B67B-7EBBB862FFF7}"/>
    <hyperlink ref="F1619" r:id="rId852" xr:uid="{46DF98E1-52BB-4D65-8670-52F2A45585EF}"/>
    <hyperlink ref="F1620" r:id="rId853" xr:uid="{0936F25E-5F72-4229-9524-1DCE9823D7A7}"/>
    <hyperlink ref="F1621" r:id="rId854" xr:uid="{7786B25F-F7FE-4961-A66F-342A9E2626C2}"/>
    <hyperlink ref="F1622" r:id="rId855" xr:uid="{9F17248B-76B1-4E1C-B4FA-222122BB5780}"/>
    <hyperlink ref="F1623" r:id="rId856" xr:uid="{34054CC5-5A3C-4CD1-B934-0664CEBD028A}"/>
    <hyperlink ref="F1624" r:id="rId857" xr:uid="{0E7BC9F1-B4D3-4673-ADE4-33ADCB9B08F4}"/>
    <hyperlink ref="F2447" r:id="rId858" xr:uid="{8E6B4F69-4165-498A-848A-0A86ED84E26A}"/>
    <hyperlink ref="F2528" r:id="rId859" xr:uid="{CB0AF97A-34DF-4FE7-B590-8D667599C2B7}"/>
    <hyperlink ref="F2529" r:id="rId860" xr:uid="{D3DCD675-F9AC-4F5B-8182-51EFD00775FE}"/>
    <hyperlink ref="F2561" r:id="rId861" xr:uid="{C3C83490-BD99-4711-9C32-EB04EA0C7CD6}"/>
    <hyperlink ref="F2562" r:id="rId862" xr:uid="{B5FBFD32-83BD-4010-835C-9D1B0BB5A8E7}"/>
    <hyperlink ref="F2627" r:id="rId863" xr:uid="{6D867A62-1536-4C97-B972-19FDBD8146C7}"/>
    <hyperlink ref="F2628" r:id="rId864" xr:uid="{9872A5F3-7CCE-47B8-B637-9046CE8DCD27}"/>
    <hyperlink ref="F2629" r:id="rId865" xr:uid="{B9AD4E33-AD93-435A-8DB4-3E88927C9067}"/>
    <hyperlink ref="F2630" r:id="rId866" xr:uid="{B80D3BC1-8217-4935-B06E-7D3FB3102A85}"/>
    <hyperlink ref="F2631" r:id="rId867" xr:uid="{F991B26E-BE86-4EC5-ADC5-85971DE52AE5}"/>
    <hyperlink ref="F2632" r:id="rId868" xr:uid="{C9E6BA97-A5D0-4AF9-8062-2D9DC96D1012}"/>
    <hyperlink ref="F2633" r:id="rId869" xr:uid="{9DB14BF1-1D7B-4A4F-B3FD-4B19B7656950}"/>
    <hyperlink ref="F2634" r:id="rId870" xr:uid="{DA20CF67-4F5E-4C6A-B1E3-32B95D988526}"/>
    <hyperlink ref="F2635" r:id="rId871" xr:uid="{C476D611-AE0F-4D4D-94D4-E8F45AFE8CBB}"/>
    <hyperlink ref="F2636" r:id="rId872" xr:uid="{03AB568C-ABB4-42D8-BCBE-6CF8042EE4FD}"/>
    <hyperlink ref="F2637" r:id="rId873" xr:uid="{B11C5D26-1EC9-46ED-BC76-CFAEBA0B4CA2}"/>
    <hyperlink ref="F2638" r:id="rId874" xr:uid="{C1D92F88-C0EC-4D54-9FB4-80C407468A45}"/>
    <hyperlink ref="F4288" r:id="rId875" xr:uid="{D6023911-9CE4-4941-BEC9-4D2E87D5F3D5}"/>
    <hyperlink ref="F4289" r:id="rId876" xr:uid="{27F89B0D-7FC1-48A8-B025-3D5FFA25CE92}"/>
    <hyperlink ref="F4290" r:id="rId877" xr:uid="{0A034012-0314-4DAB-8A49-E392DB368A32}"/>
    <hyperlink ref="F4291" r:id="rId878" xr:uid="{2A96235A-33BD-4E44-BE84-7520FC5F9AA4}"/>
    <hyperlink ref="F4292" r:id="rId879" xr:uid="{DB58B2BF-9E4A-49D4-A266-DD23CBF539B6}"/>
    <hyperlink ref="F4293" r:id="rId880" xr:uid="{802938BD-013A-4D92-91E8-4DB628D8193F}"/>
    <hyperlink ref="F4294" r:id="rId881" xr:uid="{A0E2D281-90B6-4F24-8B90-5AA6EC18BB05}"/>
    <hyperlink ref="F4295" r:id="rId882" xr:uid="{0E53C599-1D7F-474D-9CB9-02E472BCAA77}"/>
    <hyperlink ref="F4296" r:id="rId883" xr:uid="{A823D45C-B78C-4EB2-8D9C-7D082DD41498}"/>
    <hyperlink ref="F4297" r:id="rId884" xr:uid="{CCB53A99-2FB5-4EE5-8990-1CDDCA99EA3E}"/>
    <hyperlink ref="F4298" r:id="rId885" xr:uid="{BFCEECB0-3A48-4CAD-94C3-1D4EE734FCB6}"/>
    <hyperlink ref="F4299" r:id="rId886" xr:uid="{D39000AB-5646-49D6-8485-64D09816F2DC}"/>
    <hyperlink ref="F4300" r:id="rId887" xr:uid="{26E10A95-551B-40F5-9F33-AF3E59968608}"/>
    <hyperlink ref="F4301" r:id="rId888" xr:uid="{BB15E6FE-5D35-4241-A68D-049584868599}"/>
    <hyperlink ref="F4302" r:id="rId889" xr:uid="{F02EAF91-890F-48D1-A774-C0C5AEA71BF0}"/>
    <hyperlink ref="F4303" r:id="rId890" xr:uid="{545BAF73-D222-4BCF-B826-A40CBC23208B}"/>
    <hyperlink ref="F4304" r:id="rId891" xr:uid="{7EF1662B-5899-459E-8327-5257800B57DC}"/>
    <hyperlink ref="F4305" r:id="rId892" xr:uid="{5D0A4067-62AE-410D-8C50-CC0608625CA4}"/>
    <hyperlink ref="F4306" r:id="rId893" xr:uid="{8F10C04B-4854-4799-A00A-EB2BAE89829B}"/>
    <hyperlink ref="F4307" r:id="rId894" xr:uid="{3B000A41-5390-4CD6-8153-E3F60608E05E}"/>
    <hyperlink ref="F4308" r:id="rId895" xr:uid="{E624147B-7F5D-4233-A984-D0A45BE1BF9C}"/>
    <hyperlink ref="F4309" r:id="rId896" xr:uid="{54280F92-E687-4061-9009-33CA046B50DA}"/>
    <hyperlink ref="F4310" r:id="rId897" xr:uid="{AF05ED99-61C9-4BE3-80D8-F0400EC70B7B}"/>
    <hyperlink ref="F4311" r:id="rId898" xr:uid="{F000AFE2-B172-4677-8DA0-B71097F023A6}"/>
    <hyperlink ref="F4312" r:id="rId899" xr:uid="{7C94A97F-49EF-4E67-B4A1-FEA9E31999AF}"/>
    <hyperlink ref="F4313" r:id="rId900" xr:uid="{A07FDFD0-0429-432B-A3A1-F6FD4A103A13}"/>
    <hyperlink ref="F4314" r:id="rId901" xr:uid="{5A6A863E-E319-4766-B838-6F2B951925A3}"/>
    <hyperlink ref="F4315" r:id="rId902" xr:uid="{E05E7BAA-085B-4820-B4DA-DABAEDE9C57F}"/>
    <hyperlink ref="F4316" r:id="rId903" xr:uid="{A339CECF-FA78-4053-B483-BCA973E3D965}"/>
    <hyperlink ref="F4317" r:id="rId904" xr:uid="{E45D7C59-F2F1-4E1E-BF35-C9C8BA166958}"/>
    <hyperlink ref="F4318" r:id="rId905" xr:uid="{F2A74143-4E07-4D20-BC16-A325B703BDBE}"/>
    <hyperlink ref="F4319" r:id="rId906" xr:uid="{E49E1BB6-3916-4B8D-A13D-1AA35AF7437D}"/>
    <hyperlink ref="F4320" r:id="rId907" xr:uid="{EC65B556-979C-4E79-862C-27E397C5CA2B}"/>
    <hyperlink ref="F4321" r:id="rId908" xr:uid="{86FE4445-5D9F-4A31-A2F3-C310654B3929}"/>
    <hyperlink ref="F4322" r:id="rId909" xr:uid="{F5CA17E1-404B-4D8F-9432-F59F5139D7A7}"/>
    <hyperlink ref="F4323" r:id="rId910" xr:uid="{547606C7-286D-482D-BBCE-D6795B56B22D}"/>
    <hyperlink ref="F4324" r:id="rId911" xr:uid="{F3CB7F2A-542C-4D1D-892E-D83EB97E6981}"/>
    <hyperlink ref="F4325" r:id="rId912" xr:uid="{8D6EB1B8-327D-4422-813A-81F6A672ACE9}"/>
    <hyperlink ref="F4326" r:id="rId913" xr:uid="{BF86AEF8-9F16-40A8-B9CD-75E0A26ACD99}"/>
    <hyperlink ref="F4327" r:id="rId914" xr:uid="{B6E6C9E4-98E4-4345-A344-93CE4FA46850}"/>
    <hyperlink ref="F4328" r:id="rId915" xr:uid="{5E9B7409-E76D-41BF-9685-8AB9726206D6}"/>
    <hyperlink ref="F4329" r:id="rId916" xr:uid="{CB5DE816-B011-4F30-ADAA-7DD1850E2DE9}"/>
    <hyperlink ref="F4330" r:id="rId917" xr:uid="{47F4DEAA-FC05-4EBD-B18F-CE7FAEE53D57}"/>
    <hyperlink ref="F4331" r:id="rId918" xr:uid="{A065F235-DD27-4775-A64D-B609A57938CE}"/>
    <hyperlink ref="F4332" r:id="rId919" xr:uid="{A81C12F6-A55D-4027-955A-337F46AD3E7F}"/>
    <hyperlink ref="F4333" r:id="rId920" xr:uid="{8CF18CA2-F717-4EBB-8538-C2985551BFCA}"/>
    <hyperlink ref="F4334" r:id="rId921" xr:uid="{D7DCD2E3-7F42-48E3-9816-8AA8955B181D}"/>
    <hyperlink ref="F4335" r:id="rId922" xr:uid="{BD7AB831-4D7B-46CE-878E-606051F55B6F}"/>
    <hyperlink ref="F4336" r:id="rId923" xr:uid="{67E5ADC7-87A9-43DA-8175-CCE61E94742F}"/>
    <hyperlink ref="F4337" r:id="rId924" xr:uid="{BDA68829-8B43-46E4-9C2C-4B82B429E4F5}"/>
    <hyperlink ref="F4338" r:id="rId925" xr:uid="{8DAD77E7-1DB3-4F92-A9AE-0DB530C2F2DF}"/>
    <hyperlink ref="F4339" r:id="rId926" xr:uid="{08712B32-718D-4B86-BA2F-03B025279231}"/>
    <hyperlink ref="F4340" r:id="rId927" xr:uid="{F68A9E45-6130-4E61-B704-D791D21BAFCC}"/>
    <hyperlink ref="F4341" r:id="rId928" xr:uid="{1F354229-E8FF-4F04-9467-3CE43017EF37}"/>
    <hyperlink ref="F4342" r:id="rId929" xr:uid="{16677150-5510-4573-BECC-472542A19E69}"/>
    <hyperlink ref="F4343" r:id="rId930" xr:uid="{2E84B68E-13B6-4058-B2D8-118364874B22}"/>
    <hyperlink ref="F4344" r:id="rId931" xr:uid="{9AB8B000-69CA-45A8-9BCF-7929B1BED226}"/>
    <hyperlink ref="F4345" r:id="rId932" xr:uid="{A112C7E4-403D-4722-BA7E-2424D607F92B}"/>
    <hyperlink ref="F4346" r:id="rId933" xr:uid="{898D32D1-95DC-4C82-A122-67EFF1EFBB36}"/>
    <hyperlink ref="F4347" r:id="rId934" xr:uid="{D5EE7B14-F4AB-4EB5-B03B-361206FF28BE}"/>
    <hyperlink ref="F4348" r:id="rId935" xr:uid="{1B1BAC5A-9140-4C88-A042-694093CEA1D6}"/>
    <hyperlink ref="F4349" r:id="rId936" xr:uid="{1A05659B-5E6A-4C46-AE09-9E0862CB7DD4}"/>
    <hyperlink ref="F4350" r:id="rId937" xr:uid="{533D5CE5-C73B-49D2-8DD7-1D42BB799680}"/>
    <hyperlink ref="F4351" r:id="rId938" xr:uid="{D8FB7DA9-E19C-43E6-8588-5C4A5969BBBD}"/>
    <hyperlink ref="F4352" r:id="rId939" xr:uid="{53E699E6-B88D-4DE1-91E1-AFBDE33C8F1B}"/>
    <hyperlink ref="F4353" r:id="rId940" xr:uid="{051B3B3A-2530-4CFC-BFC4-25BE8E91F647}"/>
    <hyperlink ref="F4354" r:id="rId941" xr:uid="{75190BFA-C1A1-498E-97DC-A3B86AA0AAFF}"/>
    <hyperlink ref="F4355" r:id="rId942" xr:uid="{14207CE9-BECA-41A0-874E-E3D7BB27A185}"/>
    <hyperlink ref="F4356" r:id="rId943" xr:uid="{2107EEF1-419C-4FF1-BC8E-418D772B8FCD}"/>
    <hyperlink ref="F4357" r:id="rId944" xr:uid="{D4F176B2-C4A2-479B-8BF0-0B55F37E7678}"/>
    <hyperlink ref="F4358" r:id="rId945" xr:uid="{CFA85C77-536A-45B2-A9E3-5A2F74C8832C}"/>
    <hyperlink ref="F4359" r:id="rId946" xr:uid="{D5951F0D-D171-4E71-804D-5BBD1D511B98}"/>
    <hyperlink ref="F4360" r:id="rId947" xr:uid="{EC11EF96-1801-47D4-903D-938E1FB8F26A}"/>
    <hyperlink ref="F4361" r:id="rId948" xr:uid="{65E26CE4-2A62-43DD-AD87-2F069807CED5}"/>
    <hyperlink ref="F4362" r:id="rId949" xr:uid="{3AC8AED9-D73F-4147-BE29-F2D5402B880A}"/>
    <hyperlink ref="F4363" r:id="rId950" xr:uid="{FA906C18-814E-4C15-B464-17ED58497295}"/>
    <hyperlink ref="F4364" r:id="rId951" xr:uid="{B633406C-C1B5-45DB-AC88-0DCE981C91A9}"/>
    <hyperlink ref="F4365" r:id="rId952" xr:uid="{490CADF0-F518-4F6A-BB82-FCFA6E56BC67}"/>
    <hyperlink ref="F4366" r:id="rId953" xr:uid="{BC3B7B63-7A21-4662-9985-A9E9F29B6A8D}"/>
    <hyperlink ref="F4367" r:id="rId954" xr:uid="{06EFB14D-A2F4-411A-9C26-D7F931B35DBD}"/>
    <hyperlink ref="F4368" r:id="rId955" xr:uid="{D19C3BF8-0242-4EBE-B588-2DE1595371A2}"/>
    <hyperlink ref="F4369" r:id="rId956" xr:uid="{D882E5DE-0245-4E48-81A1-F40D0B27CF96}"/>
    <hyperlink ref="F4370" r:id="rId957" xr:uid="{D5C90BBF-2D29-4D5A-807E-6CED796C75F0}"/>
    <hyperlink ref="F4371" r:id="rId958" xr:uid="{30B287B7-A85D-420E-AF08-BA7817A7698B}"/>
    <hyperlink ref="F4372" r:id="rId959" xr:uid="{540E4D8D-D39E-4ED9-AAB8-83B5BE252361}"/>
    <hyperlink ref="F4373" r:id="rId960" xr:uid="{1E920F17-F6F3-4A3D-95DB-7E1A9A1D0123}"/>
    <hyperlink ref="F4374" r:id="rId961" xr:uid="{7AEAFA0B-AEF4-4B63-B336-D54266A349EC}"/>
    <hyperlink ref="F4375" r:id="rId962" xr:uid="{E8506A9D-15DD-483C-A78A-4C686C87900F}"/>
    <hyperlink ref="F4376" r:id="rId963" xr:uid="{39B829F1-B514-488C-8D92-2645124875DA}"/>
    <hyperlink ref="F4377" r:id="rId964" xr:uid="{DFD4F94A-C393-499F-909A-67DB582C679F}"/>
    <hyperlink ref="F4378" r:id="rId965" xr:uid="{4317DED0-1E25-4AD2-8642-6A089B5ACF6F}"/>
    <hyperlink ref="F4379" r:id="rId966" xr:uid="{AB7DC609-298C-4E7E-A5E4-87ED2292EB1D}"/>
    <hyperlink ref="F4380" r:id="rId967" xr:uid="{7CF60497-EB14-4068-B309-69B37019D0B8}"/>
    <hyperlink ref="F4381" r:id="rId968" xr:uid="{25F3B36E-17F6-4F4E-A460-131588831A22}"/>
    <hyperlink ref="F4382" r:id="rId969" xr:uid="{73C7F937-1919-4772-9F82-D6BA3D363554}"/>
    <hyperlink ref="F4383" r:id="rId970" xr:uid="{94285877-50AF-4F3F-A659-40B28B478DDC}"/>
    <hyperlink ref="F4384" r:id="rId971" xr:uid="{56150F0C-DC6B-40FD-968D-0FF7EDF63466}"/>
    <hyperlink ref="F4385" r:id="rId972" xr:uid="{29C5FE8C-77E3-4806-B7BD-C292A6F6979F}"/>
    <hyperlink ref="F4386" r:id="rId973" xr:uid="{832429B1-664B-4E3A-8A63-D249BE032FC8}"/>
    <hyperlink ref="F4387" r:id="rId974" xr:uid="{1CA2E19B-7CA2-4406-9283-647581D9F65D}"/>
    <hyperlink ref="F4388" r:id="rId975" xr:uid="{8D17CAAF-D522-4783-8B4F-2EE9F548BBC3}"/>
    <hyperlink ref="F4389" r:id="rId976" xr:uid="{A1AE8C18-8FDD-4F3A-BBBB-ADCDBB09C81E}"/>
    <hyperlink ref="F4390" r:id="rId977" xr:uid="{F513E363-A614-41CE-9F6C-1B16F1CA129A}"/>
    <hyperlink ref="F4391" r:id="rId978" xr:uid="{050E19DC-1EF4-466B-BDEC-F6F8189807FB}"/>
    <hyperlink ref="F4418" r:id="rId979" xr:uid="{8D65DB3D-D60E-459D-9DDF-E25566ADF7BA}"/>
    <hyperlink ref="F4419" r:id="rId980" xr:uid="{B1EE15AA-E33C-4E81-8E2D-F0A9F4EB5816}"/>
    <hyperlink ref="F4420" r:id="rId981" xr:uid="{E771B91D-1116-4B88-B7A1-2A13667895A9}"/>
    <hyperlink ref="F4421" r:id="rId982" xr:uid="{BF4022C9-973A-497A-BDCE-AE6EAC3C13CE}"/>
    <hyperlink ref="F4422" r:id="rId983" xr:uid="{61B9DF7F-B214-43EF-99A6-1065099C797E}"/>
    <hyperlink ref="F427" r:id="rId984" xr:uid="{F22382C4-01F7-4928-86B5-5715DF0EA90F}"/>
    <hyperlink ref="F428" r:id="rId985" xr:uid="{D082251E-914D-4FD7-B198-1C6D6C21DF97}"/>
    <hyperlink ref="F429" r:id="rId986" xr:uid="{6CE2CB78-53E8-4F08-B960-CB4E0587261F}"/>
    <hyperlink ref="F430" r:id="rId987" xr:uid="{13EFAC0B-D3D4-41F1-B132-C4481840189D}"/>
    <hyperlink ref="F431" r:id="rId988" xr:uid="{2E73964B-1B71-4F34-9D05-6A40A3B40098}"/>
    <hyperlink ref="F432" r:id="rId989" xr:uid="{D58550C6-DC2B-4205-A86B-70D13EFCA7AB}"/>
    <hyperlink ref="F452" r:id="rId990" xr:uid="{C11C7E0C-4C4C-4576-9B52-D4FC5F530981}"/>
    <hyperlink ref="F453" r:id="rId991" xr:uid="{D26AE043-E941-424D-AE0F-60A3F1713764}"/>
    <hyperlink ref="F857" r:id="rId992" xr:uid="{276125BA-B8CF-4602-8F89-A5A3264B42C2}"/>
    <hyperlink ref="F858" r:id="rId993" xr:uid="{47EE5749-430B-4E95-86D8-2BF96B2C0496}"/>
    <hyperlink ref="F859" r:id="rId994" xr:uid="{8E0755A7-9AB8-4138-A722-3AC4AC7ED42A}"/>
    <hyperlink ref="F860" r:id="rId995" xr:uid="{FBC365A0-EE8A-4C7D-B438-BDEE625F3283}"/>
    <hyperlink ref="F861" r:id="rId996" xr:uid="{62057C22-8A07-4FE5-A6F8-2D8DB2D95A01}"/>
    <hyperlink ref="F862" r:id="rId997" xr:uid="{B34F2745-D2DE-4531-96F8-07A515AE7E2D}"/>
    <hyperlink ref="F863" r:id="rId998" xr:uid="{BE6DBA71-3946-4C32-813C-66E95C4FD267}"/>
    <hyperlink ref="F864" r:id="rId999" xr:uid="{AE4FDE97-EC9B-4044-B4CC-BB134997F509}"/>
    <hyperlink ref="F865" r:id="rId1000" xr:uid="{04306A35-BD6F-425A-88AB-A6B679A1F405}"/>
    <hyperlink ref="F866" r:id="rId1001" xr:uid="{CBCF46C6-EEF2-44F9-9DC4-95AB0B009FCB}"/>
    <hyperlink ref="F867" r:id="rId1002" xr:uid="{CF35B50B-518D-4772-878A-978C0082BE55}"/>
    <hyperlink ref="F868" r:id="rId1003" xr:uid="{9841B37A-2094-45A7-B147-F3959B0B9881}"/>
    <hyperlink ref="F869" r:id="rId1004" xr:uid="{A4A03A5A-B082-4989-80A4-80C5C9132794}"/>
    <hyperlink ref="F870" r:id="rId1005" xr:uid="{611578F7-21D9-4627-9286-D4595B378934}"/>
    <hyperlink ref="F871" r:id="rId1006" xr:uid="{944414B5-7CF3-4AA9-8E21-F8C6759126EC}"/>
    <hyperlink ref="F872" r:id="rId1007" xr:uid="{163996E1-0427-479A-BF2C-E3919BC98EFE}"/>
    <hyperlink ref="F873" r:id="rId1008" xr:uid="{C6DC671E-BC27-4784-B6D8-8AEFF7BE5025}"/>
    <hyperlink ref="F874" r:id="rId1009" xr:uid="{019960BD-5D3D-4235-B814-87D9A6B09A6C}"/>
    <hyperlink ref="F875" r:id="rId1010" xr:uid="{815498F0-8AD2-4185-AC7D-1D7D21BDEB22}"/>
    <hyperlink ref="F876" r:id="rId1011" xr:uid="{1BB7A4EB-75EA-40B9-8156-0F91A1046146}"/>
    <hyperlink ref="F877" r:id="rId1012" xr:uid="{47B377C7-CC66-40C0-BB34-F876EB568059}"/>
    <hyperlink ref="F878" r:id="rId1013" xr:uid="{F7C640D4-1B3B-4157-9F0F-B84F8A5DF7B4}"/>
    <hyperlink ref="F879" r:id="rId1014" xr:uid="{D36FF40A-6684-46B7-91F2-C152E8BDAEAA}"/>
    <hyperlink ref="F880" r:id="rId1015" xr:uid="{E40244F7-6DC2-4C02-8CE3-C39A9D0FA057}"/>
    <hyperlink ref="F881" r:id="rId1016" xr:uid="{C15B9F49-8509-4DCC-93A1-09E970E97FDC}"/>
    <hyperlink ref="F882" r:id="rId1017" xr:uid="{99BEA09B-4253-4B55-A0D1-073765A18320}"/>
    <hyperlink ref="F883" r:id="rId1018" xr:uid="{4454562E-2364-4722-993A-21C195CC89B6}"/>
    <hyperlink ref="F884" r:id="rId1019" xr:uid="{8CA4ECE8-F077-444F-9065-0804FFC3D329}"/>
    <hyperlink ref="F885" r:id="rId1020" xr:uid="{65F0E9E8-0CC6-484F-8478-4086A3C1CEFC}"/>
    <hyperlink ref="F886" r:id="rId1021" xr:uid="{CF641611-ACDE-4AA5-8FA9-6A70C086CEF1}"/>
    <hyperlink ref="F887" r:id="rId1022" xr:uid="{30F13982-083A-47CA-B345-2A3548BDEE30}"/>
    <hyperlink ref="F888" r:id="rId1023" xr:uid="{48DDC7B8-967A-43EB-8432-4C46DC592CC8}"/>
    <hyperlink ref="F889" r:id="rId1024" xr:uid="{B73346FA-9DBE-4414-A140-2188F3EE5908}"/>
    <hyperlink ref="F890" r:id="rId1025" xr:uid="{88A956FB-674E-4885-A775-16767B3FE392}"/>
    <hyperlink ref="F891" r:id="rId1026" xr:uid="{F17E295E-D1EB-485F-B6F7-E2BE8E74EE2E}"/>
    <hyperlink ref="F892" r:id="rId1027" xr:uid="{809ACCCD-7870-48CE-AE2C-5BC4328BECB3}"/>
    <hyperlink ref="F893" r:id="rId1028" xr:uid="{E8CC2503-8DC4-4F5D-94BA-CF4CD16B7E1D}"/>
    <hyperlink ref="F894" r:id="rId1029" xr:uid="{13952300-7A0C-49E9-9EC3-E5234E191FA8}"/>
    <hyperlink ref="F895" r:id="rId1030" xr:uid="{AED4A4D2-8B9B-435B-8EDB-48ABCA7CD665}"/>
    <hyperlink ref="F896" r:id="rId1031" xr:uid="{E4D1EF01-6434-486B-A4DC-22FF1D72DD71}"/>
    <hyperlink ref="F897" r:id="rId1032" xr:uid="{2762D929-EB9F-429C-BA10-AB77419BB497}"/>
    <hyperlink ref="F898" r:id="rId1033" xr:uid="{4F81ED44-51CC-443C-B3FE-C28C6250FA9A}"/>
    <hyperlink ref="F899" r:id="rId1034" xr:uid="{6CF03226-6EA6-475A-A95E-BFB5E2BDE05F}"/>
    <hyperlink ref="F900" r:id="rId1035" xr:uid="{62DBAA45-D68F-42C4-A15A-FF8E87B8E029}"/>
    <hyperlink ref="F901" r:id="rId1036" xr:uid="{A7010A05-FD25-4A1C-9FC6-EC31D1ACA434}"/>
    <hyperlink ref="F902" r:id="rId1037" xr:uid="{3DFCAA6E-951A-4EED-8827-7C20CC151867}"/>
    <hyperlink ref="F903" r:id="rId1038" xr:uid="{0370176A-D9A4-4DE2-B958-6FC8637AE511}"/>
    <hyperlink ref="F904" r:id="rId1039" xr:uid="{B345F779-C9B9-48A2-92AD-847E93D4BF26}"/>
    <hyperlink ref="F905" r:id="rId1040" xr:uid="{53BA1C19-A963-45D3-BF1D-DEB1BAC546BC}"/>
    <hyperlink ref="F906" r:id="rId1041" xr:uid="{552A9753-3B66-4A3C-A4C2-E490883200F7}"/>
    <hyperlink ref="F907" r:id="rId1042" xr:uid="{A98BA63C-121C-4385-8E9A-4B60BB8316ED}"/>
    <hyperlink ref="F908" r:id="rId1043" xr:uid="{BB02FFBA-9655-4D23-9440-C43433117CE7}"/>
    <hyperlink ref="F909" r:id="rId1044" xr:uid="{616436AD-734B-4680-9845-470A1903CE4D}"/>
    <hyperlink ref="F910" r:id="rId1045" xr:uid="{89BA3060-12EB-401E-AE7A-B61C9C7266CD}"/>
    <hyperlink ref="F911" r:id="rId1046" xr:uid="{90882EED-0770-42C8-9D93-E4D4330874EF}"/>
    <hyperlink ref="F912" r:id="rId1047" xr:uid="{59ABAF85-748B-45B4-B5D1-8FDC8356DCA1}"/>
    <hyperlink ref="F913" r:id="rId1048" xr:uid="{FA339CAC-CA40-499D-A76C-5244D6118B55}"/>
    <hyperlink ref="F914" r:id="rId1049" xr:uid="{EF0266FF-0D0B-49F0-87C6-38287B421874}"/>
    <hyperlink ref="F915" r:id="rId1050" xr:uid="{A50ABE74-8C45-46DA-89FD-1007BEDC13E4}"/>
    <hyperlink ref="F916" r:id="rId1051" xr:uid="{C8D16A96-3E9F-4B72-B12D-9BEEAC9E3A1E}"/>
    <hyperlink ref="F917" r:id="rId1052" xr:uid="{5A32A208-1006-4410-996E-11784311F127}"/>
    <hyperlink ref="F918" r:id="rId1053" xr:uid="{365845CE-BA61-4B98-99E1-B9B266135DE7}"/>
    <hyperlink ref="F919" r:id="rId1054" xr:uid="{47AC8104-88EB-41CE-B15C-D0BDC2B7CFF7}"/>
    <hyperlink ref="F920" r:id="rId1055" xr:uid="{79066049-165F-4321-B0D1-247EEE450656}"/>
    <hyperlink ref="F921" r:id="rId1056" xr:uid="{369BE519-EFD6-4063-BF6B-38453360956D}"/>
    <hyperlink ref="F922" r:id="rId1057" xr:uid="{9EAA289F-1FB1-4306-8EAA-196F89C99622}"/>
    <hyperlink ref="F1394" r:id="rId1058" xr:uid="{4E0E0463-81CE-45E1-AF89-B3F78449A7C7}"/>
    <hyperlink ref="F2767" r:id="rId1059" xr:uid="{004B6942-B947-4AF2-B16D-6AF7C930E484}"/>
    <hyperlink ref="F930" r:id="rId1060" xr:uid="{C6F768A2-A634-415E-BFEB-8EE0B11938E2}"/>
    <hyperlink ref="F929" r:id="rId1061" xr:uid="{3184A082-330E-4F44-9A32-1769B0CA2C05}"/>
    <hyperlink ref="F932" r:id="rId1062" xr:uid="{B7B1253E-9631-4705-94E7-85594FDD48FF}"/>
    <hyperlink ref="F931" r:id="rId1063" xr:uid="{04285FFF-4429-404D-8C50-58956B94B284}"/>
    <hyperlink ref="F933" r:id="rId1064" xr:uid="{C13F512F-FBBA-45D3-BED2-569517963347}"/>
    <hyperlink ref="F934" r:id="rId1065" xr:uid="{6FE72A33-5064-4E71-9E93-EA959916DB68}"/>
    <hyperlink ref="F935" r:id="rId1066" xr:uid="{E906F998-C9E7-4140-933E-B8CE1FBA4584}"/>
    <hyperlink ref="F936" r:id="rId1067" xr:uid="{5972E727-0E20-4A91-970B-5E25AE3E9056}"/>
    <hyperlink ref="F938" r:id="rId1068" xr:uid="{DBC632A0-2073-445E-B130-80E7F3C0380E}"/>
    <hyperlink ref="F937" r:id="rId1069" xr:uid="{52DC7ABC-9507-48F1-A753-C716F424A595}"/>
    <hyperlink ref="F940" r:id="rId1070" xr:uid="{4BA8DA9C-AF2A-490D-B77B-29F6A1F1951A}"/>
    <hyperlink ref="F939" r:id="rId1071" xr:uid="{446AA22D-4BB5-4D70-9B2B-33488FCFFE39}"/>
    <hyperlink ref="F941" r:id="rId1072" xr:uid="{08382504-D13B-41A7-923C-27048CE0C065}"/>
    <hyperlink ref="F968" r:id="rId1073" xr:uid="{4046349C-0DA0-47D8-8970-74E3B4EB7E14}"/>
    <hyperlink ref="F967" r:id="rId1074" xr:uid="{2F7640C3-8B60-4C52-87DC-11D28E385746}"/>
    <hyperlink ref="F1334" r:id="rId1075" xr:uid="{E0BB50D0-EF5A-452F-8DED-6069C0E2172D}"/>
    <hyperlink ref="F3203" r:id="rId1076" xr:uid="{430CC417-8F47-4BDC-B815-291F745910BE}"/>
    <hyperlink ref="F3881" r:id="rId1077" xr:uid="{6A54EC10-026B-4A24-9BEF-CFBC1903279F}"/>
    <hyperlink ref="F3880" r:id="rId1078" xr:uid="{F5B971FC-B680-4DC1-B476-34BC5BEFCDE1}"/>
    <hyperlink ref="F3882" r:id="rId1079" xr:uid="{FDA90FF0-92F7-470D-B36E-D86FA4D0B296}"/>
    <hyperlink ref="F3883" r:id="rId1080" xr:uid="{2956BD40-228C-40D3-9CE1-E8BC8C1D1C0E}"/>
    <hyperlink ref="F3885" r:id="rId1081" xr:uid="{6964B0B8-640B-4F27-9C5C-C669F2AC8733}"/>
    <hyperlink ref="F3884" r:id="rId1082" xr:uid="{B3942BBA-8B2A-4B81-8349-B0390903A56F}"/>
    <hyperlink ref="F3887" r:id="rId1083" xr:uid="{219F1D28-D85F-4CCF-B373-49BA77798EE3}"/>
    <hyperlink ref="F3886" r:id="rId1084" xr:uid="{7B4F772F-90F6-4A1A-9EFD-466381BC049B}"/>
    <hyperlink ref="F4244" r:id="rId1085" xr:uid="{5F6CDCEC-5004-47DB-8EAA-45173F00F7F1}"/>
    <hyperlink ref="F4245" r:id="rId1086" xr:uid="{BDC1B446-9CA5-4837-B9FA-D37B4046B9F9}"/>
    <hyperlink ref="F2831" r:id="rId1087" xr:uid="{E9206309-5A6D-4043-B3B0-E97B5C5BC4F7}"/>
    <hyperlink ref="F2832" r:id="rId1088" xr:uid="{F13A5B73-71F8-4E38-A246-8D9610AB1419}"/>
    <hyperlink ref="F2837" r:id="rId1089" xr:uid="{9CC55C3B-714E-4D56-B291-0B83F0EBE8B4}"/>
    <hyperlink ref="F2838" r:id="rId1090" xr:uid="{28CA46C6-D152-4D14-9BC4-50F9F68FB78A}"/>
    <hyperlink ref="F1022" r:id="rId1091" xr:uid="{D72EB074-A592-4FB8-B775-58898D2CEF25}"/>
    <hyperlink ref="F1026" r:id="rId1092" xr:uid="{FCBD395A-5BCD-476A-92AC-3C698D6BE258}"/>
    <hyperlink ref="F1046" r:id="rId1093" xr:uid="{1F16B4F2-4399-40BA-803D-A4C64E40FE90}"/>
    <hyperlink ref="F1047" r:id="rId1094" xr:uid="{8640AA66-DB64-48A3-9647-8E30216F033B}"/>
    <hyperlink ref="F1048" r:id="rId1095" xr:uid="{B6813F29-BE0A-4063-A2DC-E36D7C51D0AE}"/>
    <hyperlink ref="F1049" r:id="rId1096" xr:uid="{E70DBB5B-E498-4EE0-BF68-B3E0795238AC}"/>
    <hyperlink ref="F1050" r:id="rId1097" xr:uid="{B364E17F-95CB-4F6C-8B80-BAF83C040AC0}"/>
    <hyperlink ref="F1051" r:id="rId1098" xr:uid="{8F8D7F1E-2E7D-49C2-9CE1-CBB706284E05}"/>
    <hyperlink ref="F1052" r:id="rId1099" xr:uid="{292D7F40-28E6-493F-8E95-2A6B9E3DD199}"/>
    <hyperlink ref="F1053" r:id="rId1100" xr:uid="{B9B2FAA6-0BA6-4AC4-95EA-F85831DF13E8}"/>
    <hyperlink ref="F1054" r:id="rId1101" xr:uid="{E026BB12-31FC-4B24-A48F-077FF22F1F92}"/>
    <hyperlink ref="F1066" r:id="rId1102" xr:uid="{44342FEB-FA76-4418-92ED-CD7AE92ACAF4}"/>
    <hyperlink ref="F1067" r:id="rId1103" xr:uid="{F3779543-750F-43BB-8119-F2E167F097BC}"/>
    <hyperlink ref="F1068" r:id="rId1104" xr:uid="{F3C97762-18E7-4129-8F15-EF1D92AB31D3}"/>
    <hyperlink ref="F1069" r:id="rId1105" xr:uid="{4EEAF16B-1B31-48C4-BD81-06E436CE5C16}"/>
    <hyperlink ref="F1070" r:id="rId1106" xr:uid="{F03462F6-6FF3-41BF-A46C-F38CA5909A49}"/>
    <hyperlink ref="F1071" r:id="rId1107" xr:uid="{201C6908-FDAA-4CBD-B03F-4E679F221127}"/>
    <hyperlink ref="F1072" r:id="rId1108" xr:uid="{C2D992F4-E29B-4744-A2C3-2300F050279C}"/>
    <hyperlink ref="F1073" r:id="rId1109" xr:uid="{1DD99624-45EC-4600-8D50-41C85F873315}"/>
    <hyperlink ref="F1074" r:id="rId1110" xr:uid="{AE004D21-637B-4BDB-BDAE-64157A54BBCF}"/>
    <hyperlink ref="F1075" r:id="rId1111" xr:uid="{A0D674D8-A2BC-4449-88B1-E3FDF20AF724}"/>
    <hyperlink ref="F1076" r:id="rId1112" xr:uid="{9D751388-714D-4E29-95DA-AE4AAFA5AD0B}"/>
    <hyperlink ref="F1077" r:id="rId1113" xr:uid="{596FA5D3-1FE3-46A7-9E34-0F431DAD011D}"/>
    <hyperlink ref="F1078" r:id="rId1114" xr:uid="{36B87F79-31BC-418A-926F-09ADFE7A4197}"/>
    <hyperlink ref="F1079" r:id="rId1115" xr:uid="{1B541761-F5FF-484D-B595-209CD01CFC5A}"/>
    <hyperlink ref="F1080" r:id="rId1116" xr:uid="{683C4B63-28D2-4812-B854-574DC90578BE}"/>
    <hyperlink ref="F1081" r:id="rId1117" xr:uid="{CCFD91DA-63E7-414B-9045-1C3A2C70A414}"/>
    <hyperlink ref="F1082" r:id="rId1118" xr:uid="{D8A18380-13B6-4D19-B5E8-F7F1DEDF85E1}"/>
    <hyperlink ref="F1083" r:id="rId1119" xr:uid="{028318DD-6A51-4D75-B55F-9658A77597E7}"/>
    <hyperlink ref="F1084" r:id="rId1120" xr:uid="{55D0E73A-8907-42AF-912F-7AEACCD9B3A3}"/>
    <hyperlink ref="F1085" r:id="rId1121" xr:uid="{6C825BFD-03C3-4957-A40F-E876C4D9C648}"/>
    <hyperlink ref="F1086" r:id="rId1122" xr:uid="{5EB5EA13-D477-473C-981B-145A4A974E68}"/>
    <hyperlink ref="F1087" r:id="rId1123" xr:uid="{96CA8F80-C247-4178-9752-093A3C1BFB13}"/>
    <hyperlink ref="F1088" r:id="rId1124" xr:uid="{5F66C18E-9C78-4191-AE27-B4037A57AEFD}"/>
    <hyperlink ref="F1089" r:id="rId1125" xr:uid="{0FD47747-F11E-4616-95B1-33381A814A3B}"/>
    <hyperlink ref="F1090" r:id="rId1126" xr:uid="{96AE0242-DBDD-472A-B7E1-3D2C74F03346}"/>
    <hyperlink ref="F1091" r:id="rId1127" xr:uid="{0C5F3377-9B88-4592-9C3F-E5287A243A7E}"/>
    <hyperlink ref="F1092" r:id="rId1128" xr:uid="{18A3440D-14DB-45D6-A6FC-CFB608905276}"/>
    <hyperlink ref="F1093" r:id="rId1129" xr:uid="{7C1FA8EA-4EEE-4273-AC00-6A47BE3B0FED}"/>
    <hyperlink ref="F1094" r:id="rId1130" xr:uid="{2DA2C486-7605-431D-A4FA-B57079AA883B}"/>
    <hyperlink ref="F1095" r:id="rId1131" xr:uid="{2D59D8B8-53A2-4FD2-A6D7-53BB76129C00}"/>
    <hyperlink ref="F1096" r:id="rId1132" xr:uid="{92E0F12D-8F68-4AAE-9124-65FCCB47DA8A}"/>
    <hyperlink ref="F1097" r:id="rId1133" xr:uid="{275D9B0A-674C-44B2-B3A8-D7F3FDB28535}"/>
    <hyperlink ref="F1098" r:id="rId1134" xr:uid="{9E6325DE-A80C-452D-9B33-AAAB7722A3B5}"/>
    <hyperlink ref="F1099" r:id="rId1135" xr:uid="{553BACF2-7307-42C5-BC7D-7D0CC9482D5D}"/>
    <hyperlink ref="F1100" r:id="rId1136" xr:uid="{72B9097E-52EF-48FA-B4DA-D8ED808D142F}"/>
    <hyperlink ref="F1101" r:id="rId1137" xr:uid="{3BD7D712-85D1-4065-9313-C0C911C2A91A}"/>
    <hyperlink ref="F1102" r:id="rId1138" xr:uid="{9072EDDB-D08D-4703-B6AA-11401C729AE1}"/>
    <hyperlink ref="F1103" r:id="rId1139" xr:uid="{4EC4E545-6414-45C9-B8DC-F3874EB273EC}"/>
    <hyperlink ref="F1104" r:id="rId1140" xr:uid="{4332F279-99DC-4295-974F-05192D641022}"/>
    <hyperlink ref="F1105" r:id="rId1141" xr:uid="{116B0A67-4CFC-4ABC-8393-0C1519779B75}"/>
    <hyperlink ref="F1106" r:id="rId1142" xr:uid="{6EE9DE4F-FA67-42E7-A521-F4468AB5E109}"/>
    <hyperlink ref="F1107" r:id="rId1143" xr:uid="{34B7DC3D-4C93-47FB-A23A-A83491B61CDA}"/>
    <hyperlink ref="F1108" r:id="rId1144" xr:uid="{92F8B33D-67BA-425B-9625-96B2039000E5}"/>
    <hyperlink ref="F1109" r:id="rId1145" xr:uid="{BB8AEAD8-7CC0-454E-88EE-77020836FD13}"/>
    <hyperlink ref="F4614" r:id="rId1146" xr:uid="{5A913E25-113F-402F-893E-B3C3B5FE3A2A}"/>
    <hyperlink ref="F4615" r:id="rId1147" xr:uid="{9BAE8CE0-D90D-40B2-BC47-DF854B4F27B5}"/>
    <hyperlink ref="F4681" r:id="rId1148" xr:uid="{09A2AF71-4996-4524-BBB6-CE58C8786747}"/>
    <hyperlink ref="F4682" r:id="rId1149" xr:uid="{5F8AFE48-A812-4D5B-A992-4448E5C9B9AB}"/>
    <hyperlink ref="F1039" r:id="rId1150" xr:uid="{5BC8895A-E791-4DC8-A080-8E2954EF4538}"/>
    <hyperlink ref="F1038" r:id="rId1151" xr:uid="{4D0D67CD-C2B3-4B51-A36C-C93F2D9CC439}"/>
    <hyperlink ref="F1040" r:id="rId1152" xr:uid="{D36D460F-371A-431A-9308-B8BF01E14A61}"/>
    <hyperlink ref="F1041" r:id="rId1153" xr:uid="{9029C5A4-F57C-4B19-9339-AFEFFC4BB772}"/>
    <hyperlink ref="F1042" r:id="rId1154" xr:uid="{082E9356-1869-4B65-AF93-7A84F86AE962}"/>
    <hyperlink ref="F1044" r:id="rId1155" xr:uid="{31FDDE32-B78A-4B7B-B59F-333B942F1F92}"/>
    <hyperlink ref="F1043" r:id="rId1156" xr:uid="{D64CB85F-3E1B-4BBE-B3D7-F38FBCBD00EB}"/>
    <hyperlink ref="F1045" r:id="rId1157" xr:uid="{939CB513-86EE-45BA-8E6A-3885FEB089CA}"/>
    <hyperlink ref="F1027" r:id="rId1158" xr:uid="{2FD1DE04-A5C1-485B-8ECC-93815FD49FDC}"/>
    <hyperlink ref="F1028" r:id="rId1159" xr:uid="{A272277D-4079-47F7-B11D-B4F01E735092}"/>
    <hyperlink ref="F1029" r:id="rId1160" xr:uid="{9825DAE5-C50A-496F-9209-925CC8E12DC5}"/>
    <hyperlink ref="F1030" r:id="rId1161" xr:uid="{A2D7A068-A62F-4320-9268-0C128852B36C}"/>
    <hyperlink ref="F1031" r:id="rId1162" xr:uid="{DB80B172-6ABC-44FE-9347-80C72F54B7FA}"/>
    <hyperlink ref="F1032" r:id="rId1163" xr:uid="{61472EF5-16C3-463D-8AC3-3F7313351068}"/>
    <hyperlink ref="F1033" r:id="rId1164" xr:uid="{4D180788-87FD-40D3-9EBD-7651D8D580F0}"/>
    <hyperlink ref="F1034" r:id="rId1165" xr:uid="{55981F1F-92DB-4E0C-9C35-73E55C23C724}"/>
    <hyperlink ref="F1035" r:id="rId1166" xr:uid="{95658012-1A65-4D65-8410-85E4CA708AF5}"/>
    <hyperlink ref="F1036" r:id="rId1167" xr:uid="{49A24E0D-D911-4CB9-8BDD-09DF621BEF25}"/>
    <hyperlink ref="F1037" r:id="rId1168" xr:uid="{CC79CF32-4FFA-4624-844D-681F69A89F2A}"/>
    <hyperlink ref="F2888" r:id="rId1169" xr:uid="{CDAE3BB9-D6D9-4819-843F-0309485D96A0}"/>
    <hyperlink ref="F2889" r:id="rId1170" xr:uid="{027EF3B7-0BC0-4A2B-B41B-8CCA0BDC28BE}"/>
    <hyperlink ref="F2890" r:id="rId1171" xr:uid="{068B365F-006A-487F-937A-1EBE43027A11}"/>
    <hyperlink ref="F2891" r:id="rId1172" xr:uid="{6EC82624-D8A5-4852-A7E0-AFABBBF167C3}"/>
    <hyperlink ref="F2892" r:id="rId1173" xr:uid="{AB536B6E-92C4-4860-967C-5B5B5ACA4499}"/>
    <hyperlink ref="F2893" r:id="rId1174" xr:uid="{A58B46D9-41BD-4345-A9D6-05C3DFF67F5B}"/>
    <hyperlink ref="F2894" r:id="rId1175" xr:uid="{33C59F37-B3D4-4A52-84F8-D1705547C56F}"/>
    <hyperlink ref="F2895" r:id="rId1176" xr:uid="{B8C9C558-8FFE-4E2C-845E-B72D255E888E}"/>
    <hyperlink ref="F2896" r:id="rId1177" xr:uid="{4859D8F6-4F32-478D-A8B0-4825AF96FF24}"/>
    <hyperlink ref="F2897" r:id="rId1178" xr:uid="{4ACFA8A4-64BF-4354-BD85-C0FC13060284}"/>
    <hyperlink ref="F2898" r:id="rId1179" xr:uid="{A2BECBE3-D504-40A7-A281-256C1E35A875}"/>
    <hyperlink ref="F2899" r:id="rId1180" xr:uid="{42250C6A-F15E-4041-AD09-B174B3254F0D}"/>
    <hyperlink ref="F2900" r:id="rId1181" xr:uid="{3105AAC9-1ED0-4B4A-AFA4-CD3E7BA8BC43}"/>
    <hyperlink ref="F2901" r:id="rId1182" xr:uid="{DDD91B7E-BD2F-4122-9966-36B2296827E6}"/>
    <hyperlink ref="F2902" r:id="rId1183" xr:uid="{1097B969-0540-4D38-9A19-53B73C7302C7}"/>
    <hyperlink ref="F2903" r:id="rId1184" xr:uid="{67636AD9-4399-4EE1-BD10-D190CCB96F41}"/>
    <hyperlink ref="F2904" r:id="rId1185" xr:uid="{0F9C49D0-62A7-4EB9-BF6A-BDC4B7281467}"/>
    <hyperlink ref="F2905" r:id="rId1186" xr:uid="{64C02A34-4C84-40B7-B783-5F360229AB02}"/>
    <hyperlink ref="F1023" r:id="rId1187" xr:uid="{37EFACD6-D96C-4780-AF38-48B5C04EE17A}"/>
    <hyperlink ref="F1024" r:id="rId1188" xr:uid="{C67797A0-D674-470B-9F47-F35337076BE6}"/>
    <hyperlink ref="F1025" r:id="rId1189" xr:uid="{81BBD39C-7762-40E5-9D7B-6E4CFA95D7BF}"/>
    <hyperlink ref="F1276" r:id="rId1190" xr:uid="{A113E870-7ADF-48F0-B3EE-7DB57893693C}"/>
    <hyperlink ref="F1277" r:id="rId1191" xr:uid="{A0100484-7964-4282-87DB-2784FD32A2D3}"/>
    <hyperlink ref="F1278" r:id="rId1192" xr:uid="{AEC7640D-2480-4E22-BE65-972EC55F0129}"/>
    <hyperlink ref="F1279" r:id="rId1193" xr:uid="{24C58B64-02F3-4F30-94D9-ABE654F8CF59}"/>
    <hyperlink ref="F1280" r:id="rId1194" xr:uid="{46009B69-20A6-44C9-A2D0-813595A19CFB}"/>
    <hyperlink ref="F1281" r:id="rId1195" xr:uid="{55ADF778-7F09-4205-857E-6AD63E65F4AC}"/>
    <hyperlink ref="F1282" r:id="rId1196" xr:uid="{71D3555A-F6AB-43F2-8CC8-E1DB69138C7F}"/>
    <hyperlink ref="F1283" r:id="rId1197" xr:uid="{4EBBF614-785D-444C-BF79-15310AA9BD11}"/>
    <hyperlink ref="F1410" r:id="rId1198" xr:uid="{928A40BE-B045-45B8-950A-C0D8A3AF2523}"/>
    <hyperlink ref="F2508" r:id="rId1199" xr:uid="{0D7BBC63-018D-4671-B584-C93AF1C0A5F5}"/>
    <hyperlink ref="F2509" r:id="rId1200" xr:uid="{EB6EF221-338D-450E-88A7-8A6151FA5237}"/>
    <hyperlink ref="F2510" r:id="rId1201" xr:uid="{46961510-54BC-4F85-A7AC-2B3F9F6BD9B9}"/>
    <hyperlink ref="F2511" r:id="rId1202" xr:uid="{8F78D082-974A-4E1A-9194-8B73EAAAAC4B}"/>
    <hyperlink ref="F2512" r:id="rId1203" xr:uid="{1A16571C-906E-43D3-935E-03CA7802CEBA}"/>
    <hyperlink ref="F2513" r:id="rId1204" xr:uid="{DEE6FE0F-81A6-460C-B751-9092DA886EF3}"/>
    <hyperlink ref="F2514" r:id="rId1205" xr:uid="{E158771B-ADA5-48AE-AD58-902E0C69C398}"/>
    <hyperlink ref="F2515" r:id="rId1206" xr:uid="{5B470E2A-81F3-4B64-AC24-C7BD5522E300}"/>
    <hyperlink ref="F2516" r:id="rId1207" xr:uid="{48C0888B-EAC3-4362-A305-0346E801C7E9}"/>
    <hyperlink ref="F2517" r:id="rId1208" xr:uid="{8F46D2F3-5D70-4282-9417-7EB5B60AF327}"/>
    <hyperlink ref="F2518" r:id="rId1209" xr:uid="{F08D5608-D847-437A-9454-3FB2FDF956D3}"/>
    <hyperlink ref="F2519" r:id="rId1210" xr:uid="{3C91E1ED-4DF2-4FAD-986D-47365C1B8865}"/>
    <hyperlink ref="F2520" r:id="rId1211" xr:uid="{24D678E4-2F42-472E-90EE-8A023397CC03}"/>
    <hyperlink ref="F2609" r:id="rId1212" xr:uid="{67E2E969-BC1D-434C-AFCF-CBA17D0F0006}"/>
    <hyperlink ref="F2610" r:id="rId1213" xr:uid="{41A5ECA0-38A1-4D42-AF23-0C59AA3BD2DD}"/>
    <hyperlink ref="F2611" r:id="rId1214" xr:uid="{710976E3-1849-4BE6-B93E-419B36E0B66A}"/>
    <hyperlink ref="F2612" r:id="rId1215" xr:uid="{01E37A85-7DB4-4C39-9F74-3A610235D6A3}"/>
    <hyperlink ref="F2613" r:id="rId1216" xr:uid="{33978B7C-4B7B-4EEE-84F5-B3AD30511C8A}"/>
    <hyperlink ref="F2614" r:id="rId1217" xr:uid="{3B80A432-48EF-4ACB-BE4A-F9728A0FD1C0}"/>
    <hyperlink ref="F2615" r:id="rId1218" xr:uid="{46110AB8-2391-4CED-A2CE-C0A5E0450196}"/>
    <hyperlink ref="F2616" r:id="rId1219" xr:uid="{9665AD96-6105-4813-8A37-2E8EF0F36281}"/>
    <hyperlink ref="F2617" r:id="rId1220" xr:uid="{E6D1E764-7BBD-4F44-AE8A-82F851B28F62}"/>
    <hyperlink ref="F2618" r:id="rId1221" xr:uid="{7DBE82DC-1E51-40A4-B902-E3B4F63A74D7}"/>
    <hyperlink ref="F2619" r:id="rId1222" xr:uid="{272FDD29-BA29-4441-8A17-5A86777A8DBC}"/>
    <hyperlink ref="F2620" r:id="rId1223" xr:uid="{81A35558-BA53-4C92-9EC7-BFB382AD9B64}"/>
    <hyperlink ref="F2621" r:id="rId1224" xr:uid="{4AE81953-ED3E-46C5-85C7-C3178ED2C566}"/>
    <hyperlink ref="F2622" r:id="rId1225" xr:uid="{BF009EF0-510B-4DA4-B627-FD27EE529728}"/>
    <hyperlink ref="F2623" r:id="rId1226" xr:uid="{CC61AF80-D7C9-432E-98E7-4CFFF4E26D3B}"/>
    <hyperlink ref="F2624" r:id="rId1227" xr:uid="{25B8009D-10E8-4C52-B18B-E9E92FEE2A86}"/>
    <hyperlink ref="F2625" r:id="rId1228" xr:uid="{63DD4370-2167-45A3-BE1F-C5591E12575A}"/>
    <hyperlink ref="F2626" r:id="rId1229" xr:uid="{23B355A6-4689-403D-9D17-900369FBB7FF}"/>
    <hyperlink ref="F2942" r:id="rId1230" xr:uid="{5458A589-D3B1-47AD-8645-556C70E34C69}"/>
    <hyperlink ref="F2943" r:id="rId1231" xr:uid="{BAA1D4AB-3AFD-40C7-A3CA-54DA0CE04DE2}"/>
    <hyperlink ref="F2944" r:id="rId1232" xr:uid="{807A3390-995F-46D4-B967-2E203FB93E80}"/>
    <hyperlink ref="F2945" r:id="rId1233" xr:uid="{6659B511-C3BD-4D1A-8069-EC7AB237DBE7}"/>
    <hyperlink ref="F2946" r:id="rId1234" xr:uid="{0F8F4436-65F5-42E2-94B6-1DDF049F91F8}"/>
    <hyperlink ref="F4177" r:id="rId1235" xr:uid="{6613CDCD-7096-4F9E-B413-F5D1E9B5575A}"/>
    <hyperlink ref="F58" r:id="rId1236" xr:uid="{299E1B91-7E66-4EAB-8FC6-1970670159C3}"/>
    <hyperlink ref="F59" r:id="rId1237" xr:uid="{1C19BC76-4310-4D94-8FAF-AE64328DC541}"/>
    <hyperlink ref="F60" r:id="rId1238" xr:uid="{26F416D5-44DA-4582-836D-2666632C4030}"/>
    <hyperlink ref="F61" r:id="rId1239" xr:uid="{49880D16-7747-402B-AA11-45F372272BEA}"/>
    <hyperlink ref="F62" r:id="rId1240" xr:uid="{587BF522-275E-4588-941B-DBA1A4569437}"/>
    <hyperlink ref="F1290" r:id="rId1241" xr:uid="{79D327A0-2F4A-4E0E-B36A-6160AD76B671}"/>
    <hyperlink ref="F1291" r:id="rId1242" xr:uid="{3FADC93D-9519-4FCA-8D4D-E2780C8253A4}"/>
    <hyperlink ref="F1292" r:id="rId1243" xr:uid="{ADEF8A1C-3E36-46CF-B878-A7284E42047B}"/>
    <hyperlink ref="F1293" r:id="rId1244" xr:uid="{8597FCAA-BAC9-49D4-9374-17870F5DEF69}"/>
    <hyperlink ref="F1294" r:id="rId1245" xr:uid="{14B12281-207C-409F-8384-A4686C0574A5}"/>
    <hyperlink ref="F1295" r:id="rId1246" xr:uid="{459F37FA-08B9-4125-A11C-51933C3361E3}"/>
    <hyperlink ref="F1296" r:id="rId1247" xr:uid="{EC7F1601-5303-427C-AD6A-DC996957D776}"/>
    <hyperlink ref="F1297" r:id="rId1248" xr:uid="{1D92BC51-E1D5-4EF6-8A38-28457119E9FC}"/>
    <hyperlink ref="F1298" r:id="rId1249" xr:uid="{929B064D-58C4-4FF6-ACBC-8A8A400DB70E}"/>
    <hyperlink ref="F1299" r:id="rId1250" xr:uid="{164AF978-8A2C-4AD3-B2B3-B44ACF6ADC0D}"/>
    <hyperlink ref="F1300" r:id="rId1251" xr:uid="{D3213442-4F05-4FE5-B6CC-AB8BAEC0C4FC}"/>
    <hyperlink ref="F1301" r:id="rId1252" xr:uid="{6D471033-E8B0-4D33-A7B1-F80AD8AA92E1}"/>
    <hyperlink ref="F1302" r:id="rId1253" xr:uid="{AB754E41-48BD-4123-8F10-ACEDAB56D584}"/>
    <hyperlink ref="F1303" r:id="rId1254" xr:uid="{15F447F2-D186-4F35-A521-5A484C7B1059}"/>
    <hyperlink ref="F1304" r:id="rId1255" xr:uid="{EF791C2B-64FA-49AE-9459-D716D9A5D917}"/>
    <hyperlink ref="F1305" r:id="rId1256" xr:uid="{35A5178E-7919-41D8-A5F1-B5A85EB0983E}"/>
    <hyperlink ref="F4160" r:id="rId1257" xr:uid="{7D50EDCE-727A-4D72-B6B7-F972836061C7}"/>
    <hyperlink ref="F4287" r:id="rId1258" xr:uid="{22D4056D-7B56-4F41-A1D4-E4E40FFD2C7F}"/>
    <hyperlink ref="F1306" r:id="rId1259" xr:uid="{3EAF917C-9AFF-498C-AF8C-54DCEE4AA60D}"/>
    <hyperlink ref="F1307" r:id="rId1260" xr:uid="{DC956809-F26E-44B4-8AF1-8D50E38A96FC}"/>
    <hyperlink ref="F1308" r:id="rId1261" xr:uid="{36483AD3-7C4A-43F3-A2BF-2BA71E158AA8}"/>
    <hyperlink ref="F1309" r:id="rId1262" xr:uid="{3A604482-2197-47BF-A744-9DF9CFF7DB29}"/>
    <hyperlink ref="F1310" r:id="rId1263" xr:uid="{8665E9C9-9438-494B-881C-5D84FCF05199}"/>
    <hyperlink ref="F1311" r:id="rId1264" xr:uid="{E0D4B126-0AE7-4895-B6DF-9D0A0409F210}"/>
    <hyperlink ref="F1312" r:id="rId1265" xr:uid="{A9FAAE8A-9D59-44F3-84EE-BC9378059FBB}"/>
    <hyperlink ref="F1313" r:id="rId1266" xr:uid="{E7053995-4E44-44BD-8E62-D11BBE0377C3}"/>
    <hyperlink ref="F1314" r:id="rId1267" xr:uid="{279DAFC2-172B-422C-ABEE-1C37B4A6E666}"/>
    <hyperlink ref="F1315" r:id="rId1268" xr:uid="{2CCB59D3-F2F7-4E96-8908-A0BC767BE5D1}"/>
    <hyperlink ref="F1316" r:id="rId1269" xr:uid="{14AFCF4F-FD7E-4D7E-ABA6-156122137B1A}"/>
    <hyperlink ref="F1317" r:id="rId1270" xr:uid="{3EC3E32C-E5DA-439E-B9ED-815D97070E9E}"/>
    <hyperlink ref="F1318" r:id="rId1271" xr:uid="{BA4C1E30-A706-44ED-AF00-953DBB318069}"/>
    <hyperlink ref="F1319" r:id="rId1272" xr:uid="{00661773-A2D4-4524-A45A-13A2C3BF81E6}"/>
    <hyperlink ref="F1320" r:id="rId1273" xr:uid="{8111BD59-C31C-4DDC-BE44-3152EFD791B1}"/>
    <hyperlink ref="F1321" r:id="rId1274" xr:uid="{1E500836-9A85-47C7-A10E-028D74F0C04A}"/>
    <hyperlink ref="F1322" r:id="rId1275" xr:uid="{D2BD60A0-276A-48E2-AE7D-B413BBB9881F}"/>
    <hyperlink ref="F1323" r:id="rId1276" xr:uid="{02D60858-FA0D-48E8-968A-0560261AC0DA}"/>
    <hyperlink ref="F1324" r:id="rId1277" xr:uid="{B40B28A6-E8AF-4DD6-8033-26C49A332138}"/>
    <hyperlink ref="F1325" r:id="rId1278" xr:uid="{88068DD7-B0A0-43C6-9C96-AF354C98BD7B}"/>
    <hyperlink ref="F1326" r:id="rId1279" xr:uid="{3E036CD8-FFDE-4EB2-A36C-949C1971F7AE}"/>
    <hyperlink ref="F1327" r:id="rId1280" xr:uid="{F23E695D-457A-4B1E-A5BF-A90061C5DF65}"/>
    <hyperlink ref="F1328" r:id="rId1281" xr:uid="{115E27C4-D2EC-41B1-BD35-55ED4910459E}"/>
    <hyperlink ref="F1329" r:id="rId1282" xr:uid="{B9D86441-3683-4C5D-A052-C64377BB1674}"/>
    <hyperlink ref="F1330" r:id="rId1283" xr:uid="{8B1256A8-B9EA-4925-8286-FD287B7E22E4}"/>
    <hyperlink ref="F1331" r:id="rId1284" xr:uid="{69D530C7-EF3D-4DB6-BC00-E8031A1A24BD}"/>
    <hyperlink ref="F1332" r:id="rId1285" xr:uid="{AEC5D53D-33E6-4973-9581-8F9FAFFCC70D}"/>
    <hyperlink ref="F1333" r:id="rId1286" xr:uid="{A30DEF30-42D5-4B7F-A26D-D3283C9706D5}"/>
    <hyperlink ref="F1398" r:id="rId1287" xr:uid="{B1DA6340-ABA2-478E-863B-15545FFBB097}"/>
    <hyperlink ref="F1399" r:id="rId1288" xr:uid="{7093ECA6-1733-475E-B870-4E1E88D4217D}"/>
    <hyperlink ref="F1400" r:id="rId1289" xr:uid="{A6E8F31C-1BD3-4DDB-9B7E-502DA1A24773}"/>
    <hyperlink ref="F1401" r:id="rId1290" xr:uid="{0A706290-9134-4753-B98F-250C9CD3DB92}"/>
    <hyperlink ref="F1402" r:id="rId1291" xr:uid="{B02A3D09-4A23-4456-BAC6-738284558D49}"/>
    <hyperlink ref="F1403" r:id="rId1292" xr:uid="{761FFF24-EEED-422E-9528-E2CC21BBA329}"/>
    <hyperlink ref="F1404" r:id="rId1293" xr:uid="{ECCE84A3-6C2F-4053-BB3E-ABC3195F12DF}"/>
    <hyperlink ref="F1405" r:id="rId1294" xr:uid="{198BBCDC-23BA-4DC8-B365-F0FD11FCEF33}"/>
    <hyperlink ref="F1411" r:id="rId1295" xr:uid="{63013A2B-5166-4CAF-81AF-4B39559C4A56}"/>
    <hyperlink ref="F1412" r:id="rId1296" xr:uid="{A75302C5-073D-4764-BF1D-389B5B1D7AEB}"/>
    <hyperlink ref="F1413" r:id="rId1297" xr:uid="{9E30DFBA-0BC9-496B-BCB1-045EE28830C9}"/>
    <hyperlink ref="F1414" r:id="rId1298" xr:uid="{3E63DF5A-A1C6-4920-9FC4-2805ECF20500}"/>
    <hyperlink ref="F1415" r:id="rId1299" xr:uid="{F563AADA-6523-4A39-AB82-4521918CD4F8}"/>
    <hyperlink ref="F1416" r:id="rId1300" xr:uid="{F7F34393-BFC1-4B5B-A1D5-378AE6B61BBE}"/>
    <hyperlink ref="F1417" r:id="rId1301" xr:uid="{DA62EA18-7701-4B4B-B86C-D9D4426D3948}"/>
    <hyperlink ref="F1418" r:id="rId1302" xr:uid="{9DF3B541-4F8C-41C2-BE8E-D4C2D9836D0B}"/>
    <hyperlink ref="F1419" r:id="rId1303" xr:uid="{3A504AAC-0C26-4201-9A38-1263961FA5D4}"/>
    <hyperlink ref="F1420" r:id="rId1304" xr:uid="{06397372-B7E6-4E10-93C9-B4BC243D9AB0}"/>
    <hyperlink ref="F3469" r:id="rId1305" xr:uid="{3767933D-34D2-4A4A-9EF7-280649D2E0D4}"/>
    <hyperlink ref="F3470" r:id="rId1306" xr:uid="{D18E8AEB-5698-4804-96FE-20B88154DB8F}"/>
    <hyperlink ref="F2564" r:id="rId1307" xr:uid="{73C913E4-90E5-437D-9339-7CD8F7E426B7}"/>
    <hyperlink ref="F2565" r:id="rId1308" xr:uid="{432B8946-0DC3-4419-8AC9-D502A6AFE45F}"/>
    <hyperlink ref="F2566" r:id="rId1309" xr:uid="{AADEE2CA-A065-4127-94D0-33D3F1F0A4DC}"/>
    <hyperlink ref="F2567" r:id="rId1310" xr:uid="{5F7AF1D7-6BFF-422F-B45A-302213BAD73F}"/>
    <hyperlink ref="F2568" r:id="rId1311" xr:uid="{43D9FCFE-2B69-4A16-9CBD-3603B0D6CB07}"/>
    <hyperlink ref="F2569" r:id="rId1312" xr:uid="{24B0241D-2E3C-4D7F-A1B9-61D15673BE69}"/>
    <hyperlink ref="F2570" r:id="rId1313" xr:uid="{DA6F2E8C-73BF-40C1-8F30-EB5FA62E2C2E}"/>
    <hyperlink ref="F2571" r:id="rId1314" xr:uid="{D731C5BC-A718-4B42-9CBD-EC4B34417A6D}"/>
    <hyperlink ref="F2572" r:id="rId1315" xr:uid="{5B425E40-718C-4F8F-B991-9496CBED8CEE}"/>
    <hyperlink ref="F2573" r:id="rId1316" xr:uid="{ECB49CE8-91C7-411D-B9A0-D5625936D01D}"/>
    <hyperlink ref="F2574" r:id="rId1317" xr:uid="{13E08ACD-6674-456E-B456-B9D971CCA67B}"/>
    <hyperlink ref="F2575" r:id="rId1318" xr:uid="{BF9673FC-4F38-4443-8BD1-902461540580}"/>
    <hyperlink ref="F2576" r:id="rId1319" xr:uid="{AFDCA62E-3BBF-4E1A-81FF-0317ABC2B891}"/>
    <hyperlink ref="F2577" r:id="rId1320" xr:uid="{86C9A456-354A-4296-9283-57A93DA383D8}"/>
    <hyperlink ref="F2578" r:id="rId1321" xr:uid="{ECF45E11-DCB0-4170-9A87-2FFDB84B2E24}"/>
    <hyperlink ref="F2579" r:id="rId1322" xr:uid="{F815D9EE-B1E8-487D-9984-D6A07DE06811}"/>
    <hyperlink ref="F2580" r:id="rId1323" xr:uid="{43363B40-E901-411C-B395-647C2822C810}"/>
    <hyperlink ref="F2581" r:id="rId1324" xr:uid="{33D554CF-DD2D-4326-9ED6-E7C3ADB9AE6E}"/>
    <hyperlink ref="F2582" r:id="rId1325" xr:uid="{146F683D-C608-47D1-BB32-C94D879CA55B}"/>
    <hyperlink ref="F2583" r:id="rId1326" xr:uid="{F2454867-2C2F-4B2A-BC3B-469D65CB17FA}"/>
    <hyperlink ref="F2584" r:id="rId1327" xr:uid="{803A5938-FF8B-4337-AEA5-0C534249D9C6}"/>
    <hyperlink ref="F2585" r:id="rId1328" xr:uid="{755A1B91-AFEB-48B3-965D-DB9C0C04E5CB}"/>
    <hyperlink ref="F2586" r:id="rId1329" xr:uid="{C98BE71A-41A2-44C2-9A22-EBB2C65D7769}"/>
    <hyperlink ref="F2587" r:id="rId1330" xr:uid="{0E60F796-882C-407D-BEAC-E07F62D68635}"/>
    <hyperlink ref="F2588" r:id="rId1331" xr:uid="{BD9BAF7D-D450-431B-80FC-9F4F8889CBEA}"/>
    <hyperlink ref="F2589" r:id="rId1332" xr:uid="{89E530C1-62AC-4EB9-A7DF-496F7085DB9E}"/>
    <hyperlink ref="F2590" r:id="rId1333" xr:uid="{D2DEC410-CB7D-47FD-A7CD-3A323E0CF104}"/>
    <hyperlink ref="F2591" r:id="rId1334" xr:uid="{8C6A1E9B-4003-4485-ABC4-E68807388499}"/>
    <hyperlink ref="F2592" r:id="rId1335" xr:uid="{7E708BFB-E438-4794-B67E-5FD7CAA81AB0}"/>
    <hyperlink ref="F2593" r:id="rId1336" xr:uid="{7B665096-0924-4460-BEE8-FB906174B0B0}"/>
    <hyperlink ref="F2594" r:id="rId1337" xr:uid="{B26A09A7-0F46-4FB3-B52B-8C427A1FD278}"/>
    <hyperlink ref="F2595" r:id="rId1338" xr:uid="{B295DACD-7DAB-4EA7-A7CD-D3E16FE949BE}"/>
    <hyperlink ref="F4515" r:id="rId1339" xr:uid="{747CED38-EFAE-4FF4-AD83-E255F88E270A}"/>
    <hyperlink ref="F158" r:id="rId1340" xr:uid="{7A2DED42-8FD1-4E8E-9BC4-0C7305912BE2}"/>
    <hyperlink ref="F159" r:id="rId1341" xr:uid="{3BB3F34D-3520-401D-9062-D09435F57F6B}"/>
    <hyperlink ref="F160" r:id="rId1342" xr:uid="{81E72132-5341-43EC-A8B4-3239EF1F5338}"/>
    <hyperlink ref="F161" r:id="rId1343" xr:uid="{F59F1E9A-9126-4A0D-B653-8526046F0F26}"/>
    <hyperlink ref="F162" r:id="rId1344" xr:uid="{0F1CC985-1DC5-4906-B4FB-0D77FFAEF805}"/>
    <hyperlink ref="F163" r:id="rId1345" xr:uid="{9A195D8D-2CEF-4D89-AB32-03B68D96DCD0}"/>
    <hyperlink ref="F164" r:id="rId1346" xr:uid="{9595F7F8-D286-4A45-85B1-4AF0C8676A63}"/>
    <hyperlink ref="F165" r:id="rId1347" xr:uid="{E0F4725D-DBA0-41D2-BD35-2BFD4B74BBE7}"/>
    <hyperlink ref="F166" r:id="rId1348" xr:uid="{3042A28C-FDF0-482F-A70A-B28F33FF902D}"/>
    <hyperlink ref="F167" r:id="rId1349" xr:uid="{C6F858FD-C864-4F1A-A05E-0219A1F32CE4}"/>
    <hyperlink ref="F168" r:id="rId1350" xr:uid="{3FF32604-510B-4386-8D2A-23EED50CC5D3}"/>
    <hyperlink ref="F169" r:id="rId1351" xr:uid="{64E11272-6075-41DB-9857-FF610172E4C1}"/>
    <hyperlink ref="F170" r:id="rId1352" xr:uid="{AC2E12AD-98AE-419B-BF2F-1981525FAFAC}"/>
    <hyperlink ref="F171" r:id="rId1353" xr:uid="{BC1D6500-5D74-4B32-8BBF-B240FF75BEB1}"/>
    <hyperlink ref="F172" r:id="rId1354" xr:uid="{8BDF4EA6-3D06-4041-85B5-D3F681E127EB}"/>
    <hyperlink ref="F173" r:id="rId1355" xr:uid="{272AFC16-3C0E-4C9A-BDA2-7A4FA3340BE7}"/>
    <hyperlink ref="F174" r:id="rId1356" xr:uid="{3B50637D-A080-40F1-BCCB-B19BE651E12C}"/>
    <hyperlink ref="F175" r:id="rId1357" xr:uid="{323C4EA5-2F2C-4FCF-9A5F-845125383093}"/>
    <hyperlink ref="F176" r:id="rId1358" xr:uid="{16319822-8337-4740-8D6A-D593346C5465}"/>
    <hyperlink ref="F177" r:id="rId1359" xr:uid="{6AF4FB46-4590-49B7-89EA-F9986130A672}"/>
    <hyperlink ref="F178" r:id="rId1360" xr:uid="{2D5F9A07-371D-4C64-AFB7-F6F609E1D0DC}"/>
    <hyperlink ref="F179" r:id="rId1361" xr:uid="{F74562DB-484A-477A-A6E7-E197A6A105B5}"/>
    <hyperlink ref="F180" r:id="rId1362" xr:uid="{61B6D24D-6449-4E50-AAA5-8721F347AB60}"/>
    <hyperlink ref="F181" r:id="rId1363" xr:uid="{37F0D091-FCC6-48E8-B918-4D4AE2A62922}"/>
    <hyperlink ref="F182" r:id="rId1364" xr:uid="{28D524BA-20C2-4690-8A0D-78CD8786AAE7}"/>
    <hyperlink ref="F183" r:id="rId1365" xr:uid="{9EA4FEF9-EF75-448B-A64E-C2021CAE3D68}"/>
    <hyperlink ref="F184" r:id="rId1366" xr:uid="{B5517FDB-B201-4261-AC43-63D736ADE171}"/>
    <hyperlink ref="F185" r:id="rId1367" xr:uid="{1A4AF85B-FC0B-40A8-9E1B-D3E007C73847}"/>
    <hyperlink ref="F2824" r:id="rId1368" xr:uid="{59462048-062C-497E-9537-59B305C0D79F}"/>
    <hyperlink ref="F2825" r:id="rId1369" xr:uid="{8A2609C6-9A43-4340-B2E3-176E0A14F5AF}"/>
    <hyperlink ref="F2826" r:id="rId1370" xr:uid="{EA27D5AF-D3C3-4625-8798-94FF0A91CB42}"/>
    <hyperlink ref="F2827" r:id="rId1371" xr:uid="{2A87E0AE-9091-43B9-9052-DA3375540617}"/>
    <hyperlink ref="F2828" r:id="rId1372" xr:uid="{B3E1A2EF-E73D-4A13-A8DB-DB1EA50522C4}"/>
    <hyperlink ref="F2829" r:id="rId1373" xr:uid="{66208C99-A111-4B0B-923B-C4BDC0707E8B}"/>
    <hyperlink ref="F2830" r:id="rId1374" xr:uid="{7AE7F9BE-C119-45FE-B61D-6E32D4843ADC}"/>
    <hyperlink ref="F2833" r:id="rId1375" xr:uid="{317CB6B1-01A4-4291-A0A9-70F20EF67F76}"/>
    <hyperlink ref="F2834" r:id="rId1376" xr:uid="{05E42934-5D0A-4388-AD5D-91881B550754}"/>
    <hyperlink ref="F2835" r:id="rId1377" xr:uid="{6628B948-7468-4F36-9065-D2A5E5A78033}"/>
    <hyperlink ref="F2836" r:id="rId1378" xr:uid="{A9EB1AFC-30ED-4D72-ADE7-62B600FD463D}"/>
    <hyperlink ref="F2839" r:id="rId1379" xr:uid="{32D795C7-CD63-43E3-BC62-98AD7093B558}"/>
    <hyperlink ref="F2840" r:id="rId1380" xr:uid="{A13DB083-BBE6-4E50-9C21-8487C67E6645}"/>
    <hyperlink ref="F2841" r:id="rId1381" xr:uid="{34A4E388-2C58-485D-A802-63008598534A}"/>
    <hyperlink ref="F2842" r:id="rId1382" xr:uid="{EB0BC02A-C809-46A8-9A98-D5B91BE3BFB3}"/>
    <hyperlink ref="F2843" r:id="rId1383" xr:uid="{EDD7BDF4-7587-4D7F-AB81-2AA45E4E5501}"/>
    <hyperlink ref="F2844" r:id="rId1384" xr:uid="{97C8AB19-50A6-4769-A99E-444C23E74613}"/>
    <hyperlink ref="F2845" r:id="rId1385" xr:uid="{E3730846-A84D-44AC-8A9B-83491A10D37A}"/>
    <hyperlink ref="F2846" r:id="rId1386" xr:uid="{9DD71E44-8C2C-4436-8D56-66CFF032FFF7}"/>
    <hyperlink ref="F1652" r:id="rId1387" xr:uid="{FF85F177-0C01-44DA-9C8D-CDAB664656B5}"/>
    <hyperlink ref="F1653" r:id="rId1388" xr:uid="{B83A42DF-19F9-4A4D-9CF6-593CCC7CCF6F}"/>
    <hyperlink ref="F1654" r:id="rId1389" xr:uid="{678A5D09-8AB9-47D3-9EE8-068D6B504D0E}"/>
    <hyperlink ref="F1655" r:id="rId1390" xr:uid="{13346BCE-1883-4D37-A0A2-7EF040EEE51B}"/>
    <hyperlink ref="F1656" r:id="rId1391" xr:uid="{DD2DE8EC-9C26-4C1D-B540-EE3FB18517AE}"/>
    <hyperlink ref="F1657" r:id="rId1392" xr:uid="{BD0A1E96-4DCC-4338-A439-62199BEE9F95}"/>
    <hyperlink ref="F1658" r:id="rId1393" xr:uid="{70FD97F0-7E23-40D5-8B99-84C2239E0359}"/>
    <hyperlink ref="F1659" r:id="rId1394" xr:uid="{51894B16-A179-47AE-9057-700FB7034298}"/>
    <hyperlink ref="F1660" r:id="rId1395" xr:uid="{275F67C6-2DC3-4739-BFB5-09EC7F1F22C7}"/>
    <hyperlink ref="F1661" r:id="rId1396" xr:uid="{E8C5C282-8DF2-4F26-89D3-1B04D887958E}"/>
    <hyperlink ref="F1662" r:id="rId1397" xr:uid="{1D53AAAB-8847-4717-BB44-3C30ADD1B41D}"/>
    <hyperlink ref="F1663" r:id="rId1398" xr:uid="{EE9AF80A-D3DA-4915-A5EA-F79457713383}"/>
    <hyperlink ref="F1664" r:id="rId1399" xr:uid="{7C52F9C3-B636-4B61-B88A-BBF66306DA2B}"/>
    <hyperlink ref="F1665" r:id="rId1400" xr:uid="{F7809DC8-70AC-4D8F-B0EA-C63804D25FAD}"/>
    <hyperlink ref="F1666" r:id="rId1401" xr:uid="{6C77E99B-B618-45F3-A8C7-8F2726D070E6}"/>
    <hyperlink ref="F1667" r:id="rId1402" xr:uid="{D0112F5B-3A25-4BD3-90FB-542AE1BBDFE2}"/>
    <hyperlink ref="F1668" r:id="rId1403" xr:uid="{D551766A-BDF7-4C43-90E7-842182850337}"/>
    <hyperlink ref="F1669" r:id="rId1404" xr:uid="{487FAF8F-4C13-494D-B5F8-D94CB0B8DA2A}"/>
    <hyperlink ref="F1670" r:id="rId1405" xr:uid="{C121B87E-501A-49FA-8641-C14169745F10}"/>
    <hyperlink ref="F1671" r:id="rId1406" xr:uid="{9D0B99DE-7623-4CDC-B683-32C76892B697}"/>
    <hyperlink ref="F1672" r:id="rId1407" xr:uid="{ECFD6301-B9FA-417C-BE93-CAFBC760C1B5}"/>
    <hyperlink ref="F1673" r:id="rId1408" xr:uid="{4F0DF5AE-3BB3-458D-B9C4-38ADA255257C}"/>
    <hyperlink ref="F1674" r:id="rId1409" xr:uid="{A1EF2CAD-D931-4321-9993-AB2D15F6EC6A}"/>
    <hyperlink ref="F1675" r:id="rId1410" xr:uid="{7F9A9AA3-45D3-495F-BF28-1EDA27C09B23}"/>
    <hyperlink ref="F1676" r:id="rId1411" xr:uid="{523B72F8-209C-4928-B4B9-6BF9295DA2C1}"/>
    <hyperlink ref="F1677" r:id="rId1412" xr:uid="{B2AA58C2-E448-47E6-9B66-9C0A3A8E87E3}"/>
    <hyperlink ref="F1678" r:id="rId1413" xr:uid="{034BB4B2-6CF2-4598-A2E9-87E240FD70AC}"/>
    <hyperlink ref="F1679" r:id="rId1414" xr:uid="{FD156A76-50C0-4D61-8393-F7FDF4F0E4DF}"/>
    <hyperlink ref="F1680" r:id="rId1415" xr:uid="{9F4D0C2F-5BB7-44AB-8258-8F43D5D0AA57}"/>
    <hyperlink ref="F1681" r:id="rId1416" xr:uid="{393732AF-69B8-46DF-9AD8-44EE6F33908C}"/>
    <hyperlink ref="F1682" r:id="rId1417" xr:uid="{AA4EC1C6-680E-44DF-9B91-482B95BBD2EB}"/>
    <hyperlink ref="F1683" r:id="rId1418" xr:uid="{89AB1045-5429-4E45-9D3B-7180C17E32A3}"/>
    <hyperlink ref="F1684" r:id="rId1419" xr:uid="{7BFD8D50-CF1D-42B1-B632-DCC3EE1C22A7}"/>
    <hyperlink ref="F1685" r:id="rId1420" xr:uid="{425E4FC5-21F2-4D07-925D-D34D31B13BEA}"/>
    <hyperlink ref="F1686" r:id="rId1421" xr:uid="{DC7CF5EE-A76B-4FBA-A41B-367D97A7D304}"/>
    <hyperlink ref="F1687" r:id="rId1422" xr:uid="{C25FB55E-A8E7-4A2B-8F56-E7C9A4EF9214}"/>
    <hyperlink ref="F1688" r:id="rId1423" xr:uid="{95C025D3-DE5B-4AEF-9536-F8DC86F10244}"/>
    <hyperlink ref="F1689" r:id="rId1424" xr:uid="{16AE8FB5-29F3-43D6-B9AC-D7B8485D1483}"/>
    <hyperlink ref="F1690" r:id="rId1425" xr:uid="{F97504EC-62D0-4F90-9CE0-CDFBA135F563}"/>
    <hyperlink ref="F1691" r:id="rId1426" xr:uid="{3DAF73C9-294E-4BE5-B945-641363979874}"/>
    <hyperlink ref="F1692" r:id="rId1427" xr:uid="{5DB45659-37D7-4A9B-8936-B33C7A125C00}"/>
    <hyperlink ref="F1693" r:id="rId1428" xr:uid="{AA1A2CD7-4DA7-4C77-9987-864D2E6E9E8A}"/>
    <hyperlink ref="F1694" r:id="rId1429" xr:uid="{87FD8888-E4CB-4E65-AF9D-1AD5CE6E4DCA}"/>
    <hyperlink ref="F1695" r:id="rId1430" xr:uid="{326E2FD3-FC8F-43E1-B8F7-AB3B863BB795}"/>
    <hyperlink ref="F1696" r:id="rId1431" xr:uid="{51A21075-B8A3-4DBA-BD14-FB6184D6DC81}"/>
    <hyperlink ref="F1697" r:id="rId1432" xr:uid="{FE1BE40F-5DE3-4B62-AE58-8D8C8750BAFA}"/>
    <hyperlink ref="F1698" r:id="rId1433" xr:uid="{13B2114B-CAF1-4F34-809A-933604C8AF76}"/>
    <hyperlink ref="F1699" r:id="rId1434" xr:uid="{63023828-59F1-427D-BF0F-BFAF94031B27}"/>
    <hyperlink ref="F1700" r:id="rId1435" xr:uid="{A0888C3E-FF8C-4187-98FC-64638A4EDDA1}"/>
    <hyperlink ref="F1701" r:id="rId1436" xr:uid="{FE6A54CF-8472-40D5-A8DA-E0021337490F}"/>
    <hyperlink ref="F1702" r:id="rId1437" xr:uid="{009C6445-68A1-424A-8776-8B26662E4296}"/>
    <hyperlink ref="F1703" r:id="rId1438" xr:uid="{42BF66BD-1B4D-4DFD-9EAD-89339AA92F28}"/>
    <hyperlink ref="F1704" r:id="rId1439" xr:uid="{E72E49E6-F320-4063-92CE-03BFABAF7666}"/>
    <hyperlink ref="F1705" r:id="rId1440" xr:uid="{4D51E213-B102-4E63-9327-EADF7B1BB9E4}"/>
    <hyperlink ref="F1706" r:id="rId1441" xr:uid="{B3486FFE-7FE9-4B1E-B830-05BD7DE385C3}"/>
    <hyperlink ref="F1707" r:id="rId1442" xr:uid="{EE8459B0-AF0D-47A0-9B4A-A39C06B7905A}"/>
    <hyperlink ref="F1708" r:id="rId1443" xr:uid="{7000C910-ADB3-44C7-B287-D8B2126C9FD4}"/>
    <hyperlink ref="F1709" r:id="rId1444" xr:uid="{943439BA-A02A-48CB-B986-A83E4551F6D9}"/>
    <hyperlink ref="F4411" r:id="rId1445" xr:uid="{691399BA-4716-44BD-91EB-DB68B118A34C}"/>
    <hyperlink ref="F186" r:id="rId1446" xr:uid="{3E178848-5BBA-4A53-AFC1-B85EE06E2974}"/>
    <hyperlink ref="F187" r:id="rId1447" xr:uid="{F022824F-64AC-4045-95FF-48CAFFF43D48}"/>
    <hyperlink ref="F800" r:id="rId1448" xr:uid="{4742F1E6-EF5F-4EE7-8B64-06793E5CC913}"/>
    <hyperlink ref="F801" r:id="rId1449" xr:uid="{5EAE04FC-DA64-4884-A853-03D7EA4B4982}"/>
    <hyperlink ref="F807" r:id="rId1450" xr:uid="{C02F9FFB-3414-44F8-A479-C00F6ED6E0A6}"/>
    <hyperlink ref="F808" r:id="rId1451" xr:uid="{81D4F827-DF32-4934-9BD1-1DC3AA57A995}"/>
    <hyperlink ref="F823" r:id="rId1452" xr:uid="{AA34FD2F-DF2F-4625-B480-CC178BF8CBBA}"/>
    <hyperlink ref="F824" r:id="rId1453" xr:uid="{56796069-C59E-4F70-99CE-6CFC63339C8D}"/>
    <hyperlink ref="F829" r:id="rId1454" xr:uid="{4C2CD6AE-1DD9-461B-85C9-01B6AB06F7C4}"/>
    <hyperlink ref="F830" r:id="rId1455" xr:uid="{18109684-21B9-419C-A01B-04B581D4224A}"/>
    <hyperlink ref="F831" r:id="rId1456" xr:uid="{A16CBB48-7836-452E-807E-EDB2DCAA0138}"/>
    <hyperlink ref="F832" r:id="rId1457" xr:uid="{43FCC897-57F8-4D39-8643-F82D3E10070E}"/>
    <hyperlink ref="F837" r:id="rId1458" xr:uid="{5946F2B9-445F-48DB-A5DF-A7548E540C51}"/>
    <hyperlink ref="F838" r:id="rId1459" xr:uid="{38D230BD-8F06-4384-BC5E-D3C0DC848669}"/>
    <hyperlink ref="F843" r:id="rId1460" xr:uid="{5CDF0F14-1739-4970-8BC8-E5E8095C2DC5}"/>
    <hyperlink ref="F844" r:id="rId1461" xr:uid="{7C14FC60-E703-412A-9E43-40A081C2BB55}"/>
    <hyperlink ref="F853" r:id="rId1462" xr:uid="{E4A880F6-88B7-4CD5-8251-8A83AE9D9B81}"/>
    <hyperlink ref="F854" r:id="rId1463" xr:uid="{040D61C8-3DBB-4847-A661-BD93DD15FCA1}"/>
    <hyperlink ref="F923" r:id="rId1464" xr:uid="{0907BB53-BEDB-4C2E-B02D-FC9D84822476}"/>
    <hyperlink ref="F924" r:id="rId1465" xr:uid="{C4842AEC-BE46-4D3B-9751-5453E607BE06}"/>
    <hyperlink ref="F943" r:id="rId1466" xr:uid="{D87FA69F-BB79-47A3-98B4-A8312091E4FE}"/>
    <hyperlink ref="F948" r:id="rId1467" xr:uid="{DCA5D965-0ACD-41A6-A98A-A04D6E8D346A}"/>
    <hyperlink ref="F949" r:id="rId1468" xr:uid="{690AFC4E-25E5-467C-89D6-2448DFE993AA}"/>
    <hyperlink ref="F950" r:id="rId1469" xr:uid="{AB515B9D-853B-4060-9A11-E541042A5F89}"/>
    <hyperlink ref="F955" r:id="rId1470" xr:uid="{0D81D0C8-D2F1-478F-B2FB-5CB7C1ED7FD3}"/>
    <hyperlink ref="F956" r:id="rId1471" xr:uid="{1093EB94-2D7A-4ED1-934B-A18A8A3E69E5}"/>
    <hyperlink ref="F961" r:id="rId1472" xr:uid="{EEEE9EC2-16AC-44B2-91A2-E3F029777201}"/>
    <hyperlink ref="F962" r:id="rId1473" xr:uid="{6AA45DFC-7ECD-4DA4-A59C-77E93E08C932}"/>
    <hyperlink ref="F969" r:id="rId1474" xr:uid="{2985F086-F43B-4485-ABFA-01EBBE0B9AF6}"/>
    <hyperlink ref="F970" r:id="rId1475" xr:uid="{F61321C3-1C89-4740-B68B-F8FBDF083403}"/>
    <hyperlink ref="F1128" r:id="rId1476" xr:uid="{D31DF7D8-D7E1-496F-A16D-A2B258925A51}"/>
    <hyperlink ref="F1129" r:id="rId1477" xr:uid="{03442F16-FFBD-4B6E-9B6B-D07F0C762730}"/>
    <hyperlink ref="F1260" r:id="rId1478" xr:uid="{961A229D-AF6A-432C-974D-5C1835FB0EB0}"/>
    <hyperlink ref="F1261" r:id="rId1479" xr:uid="{780FF80A-7756-4591-ADBC-F85FAFD3F1BC}"/>
    <hyperlink ref="F1267" r:id="rId1480" xr:uid="{061C3A2D-BC91-4996-AA4F-89D2617E0573}"/>
    <hyperlink ref="F1268" r:id="rId1481" xr:uid="{9F9DAD54-1DE6-485D-9D7D-E575E5390FA6}"/>
    <hyperlink ref="F1141" r:id="rId1482" xr:uid="{A82BCD3D-3CF6-4758-867C-4CB017B91439}"/>
    <hyperlink ref="F1142" r:id="rId1483" xr:uid="{D1D1AC5A-CB95-4602-A83F-C184C24296A2}"/>
    <hyperlink ref="F1148" r:id="rId1484" xr:uid="{BC67297F-4900-403F-8215-E79E081BF5BA}"/>
    <hyperlink ref="F1149" r:id="rId1485" xr:uid="{C85A21E3-AF6D-4F4D-A724-812FA966A37A}"/>
    <hyperlink ref="F1155" r:id="rId1486" xr:uid="{6529AE00-5552-477C-AC0F-A0F8C08C946D}"/>
    <hyperlink ref="F1156" r:id="rId1487" xr:uid="{85D43249-603B-481E-AE4C-E271F9EBBD55}"/>
    <hyperlink ref="F1162" r:id="rId1488" xr:uid="{43D9D9E1-2585-4424-BA3F-0EBEBECBB206}"/>
    <hyperlink ref="F1163" r:id="rId1489" xr:uid="{D024C85A-9CA5-4555-98AF-CDEA234504F3}"/>
    <hyperlink ref="F1169" r:id="rId1490" xr:uid="{B79AE779-EFF8-4C40-AA0D-3EB4F7FEA484}"/>
    <hyperlink ref="F1170" r:id="rId1491" xr:uid="{6FD1EE52-5711-44FE-97AA-A309B4529176}"/>
    <hyperlink ref="F1176" r:id="rId1492" xr:uid="{8D776144-AEEE-4536-B478-CB5AB89D647C}"/>
    <hyperlink ref="F1177" r:id="rId1493" xr:uid="{7FFCA8D9-D614-45C6-8C3E-DD98F731EC58}"/>
    <hyperlink ref="F1183" r:id="rId1494" xr:uid="{354CBFE5-42D2-42FE-B04B-9EFDE8748319}"/>
    <hyperlink ref="F1184" r:id="rId1495" xr:uid="{B317791E-F5A1-43C2-AC94-B42BEE4AD34F}"/>
    <hyperlink ref="F1190" r:id="rId1496" xr:uid="{37B1721C-116A-4379-8828-68BF3A03CB7B}"/>
    <hyperlink ref="F1191" r:id="rId1497" xr:uid="{FA2AA02D-58A9-47C4-B3DD-F69B25547DD9}"/>
    <hyperlink ref="F1198" r:id="rId1498" xr:uid="{A47E42A4-D6C6-4FEF-A64A-5CAA6CA400FC}"/>
    <hyperlink ref="F1203" r:id="rId1499" xr:uid="{1408E9A0-2D81-4E86-85FA-E9A87AEEC155}"/>
    <hyperlink ref="F1204" r:id="rId1500" xr:uid="{74C5056B-94BC-446A-9B6A-EB3E874567C8}"/>
    <hyperlink ref="F1205" r:id="rId1501" xr:uid="{AE4DAB00-82E8-47BC-AAA1-DC5F2E592D71}"/>
    <hyperlink ref="F1211" r:id="rId1502" xr:uid="{6A2FDA2A-86DD-433E-BB54-4477D49FF167}"/>
    <hyperlink ref="F1212" r:id="rId1503" xr:uid="{C42A0763-7618-4E7B-9AD6-682F3992BC1E}"/>
    <hyperlink ref="F1218" r:id="rId1504" xr:uid="{CDADD68B-4C11-4566-99AE-C84DB0A63F16}"/>
    <hyperlink ref="F1219" r:id="rId1505" xr:uid="{1984A389-99DC-4895-8C19-E1B1E2427E81}"/>
    <hyperlink ref="F1225" r:id="rId1506" xr:uid="{6D470AAF-1621-4ED7-840A-E3C6C002C63D}"/>
    <hyperlink ref="F1226" r:id="rId1507" xr:uid="{17E562B7-1CDA-46D7-9C96-95F02D06C5EE}"/>
    <hyperlink ref="F1232" r:id="rId1508" xr:uid="{9C2E81E6-BACD-44F5-AB04-DD50A54C017D}"/>
    <hyperlink ref="F1233" r:id="rId1509" xr:uid="{D91B7C45-4DF8-4B9A-8BB5-889468B92953}"/>
    <hyperlink ref="F1239" r:id="rId1510" xr:uid="{27CB6105-DE1B-4BD2-8353-569FAF742A10}"/>
    <hyperlink ref="F1240" r:id="rId1511" xr:uid="{AD8325AA-404C-4FDC-ADDF-6978FBC21FBE}"/>
    <hyperlink ref="F1246" r:id="rId1512" xr:uid="{66F16A9E-83A9-4B4A-A0E6-AF87D631F3B8}"/>
    <hyperlink ref="F1247" r:id="rId1513" xr:uid="{65C50C0E-CA9A-42BF-A56A-0220BF2A36F5}"/>
    <hyperlink ref="F1253" r:id="rId1514" xr:uid="{66A467D9-66C6-445F-B3E9-5FBC274AE36E}"/>
    <hyperlink ref="F1254" r:id="rId1515" xr:uid="{99DC4F37-BB32-499F-A068-592395B4EEAC}"/>
    <hyperlink ref="F1284" r:id="rId1516" xr:uid="{34B21659-5591-425E-B853-41BD84F867F2}"/>
    <hyperlink ref="F1285" r:id="rId1517" xr:uid="{1E3294A5-E2F0-4435-9747-C848DB553456}"/>
    <hyperlink ref="F1350" r:id="rId1518" xr:uid="{44E7C48A-F235-4E37-8247-F2D9B299B70E}"/>
    <hyperlink ref="F1351" r:id="rId1519" xr:uid="{BF9A7A56-218E-4B21-B1C3-A6B7DD74B293}"/>
    <hyperlink ref="F1344" r:id="rId1520" xr:uid="{4839A339-04FA-40D8-9697-5738F8DBE7F4}"/>
    <hyperlink ref="F1345" r:id="rId1521" xr:uid="{81077BA4-C238-45AE-A3E3-9D1CA177939F}"/>
    <hyperlink ref="F1362" r:id="rId1522" xr:uid="{321B86FD-7360-4CB5-A066-2DE73C6AF2A9}"/>
    <hyperlink ref="F1363" r:id="rId1523" xr:uid="{EDCEA3F4-8CF4-4266-B1A2-3F5FCCD3E1EC}"/>
    <hyperlink ref="F1368" r:id="rId1524" xr:uid="{2EBF0A5C-9AE5-4590-94D7-0B4EC0B10D3B}"/>
    <hyperlink ref="F1369" r:id="rId1525" xr:uid="{6E0C6489-EB20-4375-BE6D-ABB6109503CF}"/>
    <hyperlink ref="F1356" r:id="rId1526" xr:uid="{CC92972A-CCB1-4223-A9B2-EEE4DA5F8E04}"/>
    <hyperlink ref="F1357" r:id="rId1527" xr:uid="{D1713CF5-445F-4C3D-9403-D51FA76A759F}"/>
    <hyperlink ref="F1374" r:id="rId1528" xr:uid="{95ECAB26-0499-4152-A037-FC71B00DB87A}"/>
    <hyperlink ref="F1375" r:id="rId1529" xr:uid="{B0A968DD-2672-44ED-A753-51A0FE2018F6}"/>
    <hyperlink ref="F1380" r:id="rId1530" xr:uid="{C2C9A6BA-283B-4947-8115-2E645388DF1F}"/>
    <hyperlink ref="F1381" r:id="rId1531" xr:uid="{F8FED57E-4357-4832-B076-3A3444816885}"/>
    <hyperlink ref="F1386" r:id="rId1532" xr:uid="{0CE10D02-790C-4024-A5B3-3F9D899EAEF0}"/>
    <hyperlink ref="F1387" r:id="rId1533" xr:uid="{37FE7805-A040-4E30-877B-91BB4D9C86A9}"/>
    <hyperlink ref="F1491" r:id="rId1534" xr:uid="{B7F451C3-2E06-496E-82C3-FFBFFE40FA01}"/>
    <hyperlink ref="F1492" r:id="rId1535" xr:uid="{BE9B9F2C-7228-4AE4-9E70-36EA82A3EEF9}"/>
    <hyperlink ref="F1501" r:id="rId1536" xr:uid="{40575CC1-0DAE-4BBF-820D-D7C8CE837E2E}"/>
    <hyperlink ref="F1502" r:id="rId1537" xr:uid="{BA635BE8-A545-4BA7-A91F-BA42A33ABCD6}"/>
    <hyperlink ref="F1507" r:id="rId1538" xr:uid="{28DEBACE-5203-4A3D-B4B5-9718747B9054}"/>
    <hyperlink ref="F1508" r:id="rId1539" xr:uid="{1A9A7804-1B87-41BB-B31D-5ADFEE20FB5D}"/>
    <hyperlink ref="F1513" r:id="rId1540" xr:uid="{777CCD69-8BEB-4AB4-849C-2260E4957AC3}"/>
    <hyperlink ref="F1514" r:id="rId1541" xr:uid="{02CDBBB8-EF37-405D-94B4-5EE2CD70FFE0}"/>
    <hyperlink ref="F1717" r:id="rId1542" xr:uid="{CCD53622-E119-4CBF-917E-9D6A3786743E}"/>
    <hyperlink ref="F1718" r:id="rId1543" xr:uid="{26575796-6853-4F93-92FC-AAEFABA897CA}"/>
    <hyperlink ref="F1910" r:id="rId1544" xr:uid="{321B5DE2-696B-4978-855E-5BD61E664AE2}"/>
    <hyperlink ref="F1911" r:id="rId1545" xr:uid="{7FD71446-1084-4F1D-926F-3B3DB5BB6835}"/>
    <hyperlink ref="F1967" r:id="rId1546" xr:uid="{ECB60A82-630C-4AD9-A1C9-33D32B7F6B20}"/>
    <hyperlink ref="F1968" r:id="rId1547" xr:uid="{5C72CE72-519B-4BC6-ADD7-9283888E4892}"/>
    <hyperlink ref="F1972" r:id="rId1548" xr:uid="{A141BCC1-EF7B-4591-B626-766B419BEEB1}"/>
    <hyperlink ref="F1973" r:id="rId1549" xr:uid="{B7B638E3-E9A2-445D-AF63-A099DBE2E434}"/>
    <hyperlink ref="F1977" r:id="rId1550" xr:uid="{BFB3FE55-C8D3-47B2-B53F-9116F5792DA0}"/>
    <hyperlink ref="F1978" r:id="rId1551" xr:uid="{E513FE36-C768-486E-9395-8AAFABA5297E}"/>
    <hyperlink ref="F1984" r:id="rId1552" xr:uid="{00BAD972-9000-4F2D-A6C5-695DA86FAB3B}"/>
    <hyperlink ref="F1985" r:id="rId1553" xr:uid="{C212ABDB-A0AF-4EA7-9202-C7EBA006D84C}"/>
    <hyperlink ref="F2102" r:id="rId1554" xr:uid="{04D2A283-BBF2-4936-89F7-55E3C6A41667}"/>
    <hyperlink ref="F2103" r:id="rId1555" xr:uid="{ED3CF109-3F10-40D7-8F62-FF0193D5BE83}"/>
    <hyperlink ref="F2381" r:id="rId1556" xr:uid="{748F0302-36A2-456B-91D4-D012523971AB}"/>
    <hyperlink ref="F2382" r:id="rId1557" xr:uid="{61BB114F-4FBB-4830-9457-1508A51042AF}"/>
    <hyperlink ref="F2375" r:id="rId1558" xr:uid="{66B6364A-4038-4CBF-9B3D-298C1E4EA82D}"/>
    <hyperlink ref="F2376" r:id="rId1559" xr:uid="{AF9C62B8-4C92-4B7F-AA75-73E04C14767D}"/>
    <hyperlink ref="F2387" r:id="rId1560" xr:uid="{C7091306-44C4-41CF-9EF4-D01B2FB037BB}"/>
    <hyperlink ref="F2388" r:id="rId1561" xr:uid="{F278C077-7DAB-42C7-A9C5-5BEC6A57BC24}"/>
    <hyperlink ref="F2393" r:id="rId1562" xr:uid="{5059B9FA-26B5-4E2A-BA96-B14AE4CE46B1}"/>
    <hyperlink ref="F2394" r:id="rId1563" xr:uid="{24297624-1794-448A-A462-6CD97F4CF43B}"/>
    <hyperlink ref="F2399" r:id="rId1564" xr:uid="{660A0073-5534-4A85-85FC-83F52B99DD14}"/>
    <hyperlink ref="F2400" r:id="rId1565" xr:uid="{4B096655-9CB0-49CA-90AE-E5BA79C78FE5}"/>
    <hyperlink ref="F2448" r:id="rId1566" xr:uid="{E85F520F-4159-4902-B668-E40A47D2FC83}"/>
    <hyperlink ref="F2449" r:id="rId1567" xr:uid="{19D07897-6A57-40D6-A8B9-C9A8F6C67B0A}"/>
    <hyperlink ref="F2454" r:id="rId1568" xr:uid="{3F2573A9-D038-41BF-BF65-A3EE6CF34372}"/>
    <hyperlink ref="F2455" r:id="rId1569" xr:uid="{926C2381-92E9-4BDB-B587-3EE506AC2922}"/>
    <hyperlink ref="F2461" r:id="rId1570" xr:uid="{6C7AD5DA-04F0-42D8-8B1C-F66212453B97}"/>
    <hyperlink ref="F2462" r:id="rId1571" xr:uid="{ECA7BE6B-C39C-47BD-9C25-50313BC9EE14}"/>
    <hyperlink ref="F2869" r:id="rId1572" xr:uid="{CAD63386-3316-4912-A65F-7279A0D30906}"/>
    <hyperlink ref="F2870" r:id="rId1573" xr:uid="{3B09564E-A983-449F-99E1-3AE9C6F435C9}"/>
    <hyperlink ref="F2875" r:id="rId1574" xr:uid="{789D2ACC-E64D-4DE4-B1D0-9B029810B72C}"/>
    <hyperlink ref="F2876" r:id="rId1575" xr:uid="{EC3BFD4A-EE0F-4607-B4D0-D8733248111D}"/>
    <hyperlink ref="F2882" r:id="rId1576" xr:uid="{B93C98B7-6F4A-4A9F-B86C-C75BE0F6FDE6}"/>
    <hyperlink ref="F2883" r:id="rId1577" xr:uid="{3E06645F-AE10-4EB4-837E-1307806FF3D6}"/>
    <hyperlink ref="F2912" r:id="rId1578" xr:uid="{26F41C5E-698D-4632-A3B6-B74BF773F025}"/>
    <hyperlink ref="F2913" r:id="rId1579" xr:uid="{6CB1631E-91BE-4319-BC3F-21A7A7246B48}"/>
    <hyperlink ref="F2918" r:id="rId1580" xr:uid="{A791C304-52DD-4D77-A9F9-EE7492476E2C}"/>
    <hyperlink ref="F2919" r:id="rId1581" xr:uid="{9A08D36F-6BDC-441A-80D2-9EA0417ECD7B}"/>
    <hyperlink ref="F2923" r:id="rId1582" xr:uid="{9AA837E9-3E45-4871-AF87-FC593FF0307D}"/>
    <hyperlink ref="F2924" r:id="rId1583" xr:uid="{688FF240-68AD-4AF7-AAA8-CBFAAF0A236E}"/>
    <hyperlink ref="F2952" r:id="rId1584" xr:uid="{4DD1AF7D-3313-46CB-8688-6FAB5F877ABF}"/>
    <hyperlink ref="F2951" r:id="rId1585" xr:uid="{404F2A69-67FC-4CCD-AFFA-788270CF54C9}"/>
    <hyperlink ref="F2958" r:id="rId1586" xr:uid="{342BA7A5-B655-4198-9E4A-522EC597DFC5}"/>
    <hyperlink ref="F2957" r:id="rId1587" xr:uid="{A13F2ACE-3E3A-4C15-9E97-45F587D3A163}"/>
    <hyperlink ref="F2959" r:id="rId1588" xr:uid="{10E6937F-4A55-46FE-A2D3-A2CB6199A389}"/>
    <hyperlink ref="F2960" r:id="rId1589" xr:uid="{7BA7241B-1806-46FB-BDE0-DA5982524A69}"/>
    <hyperlink ref="F2965" r:id="rId1590" xr:uid="{A917C9C4-C3F0-4C92-99EA-A066EF48A6E3}"/>
    <hyperlink ref="F2966" r:id="rId1591" xr:uid="{5F02EA08-1048-4CBA-9DD6-CDD01CCF5F92}"/>
    <hyperlink ref="F2971" r:id="rId1592" xr:uid="{42FD27ED-5038-414F-82BC-213AC2D42980}"/>
    <hyperlink ref="F2972" r:id="rId1593" xr:uid="{B6178C6F-DF96-4624-AD34-1C1E58203BC4}"/>
    <hyperlink ref="F2977" r:id="rId1594" xr:uid="{7755B7BE-1E44-4634-B17F-0E49106FF6AE}"/>
    <hyperlink ref="F2978" r:id="rId1595" xr:uid="{526B5EB2-B842-4A8C-A5D9-618981C61441}"/>
    <hyperlink ref="F2983" r:id="rId1596" xr:uid="{6706F91F-E507-4D88-BF33-87B9E142E6DC}"/>
    <hyperlink ref="F2984" r:id="rId1597" xr:uid="{76554429-FA2A-4173-B98B-D6F4C70D4777}"/>
    <hyperlink ref="F2989" r:id="rId1598" xr:uid="{233CBF69-CFC2-4E40-BC51-D1911AF6748B}"/>
    <hyperlink ref="F2990" r:id="rId1599" xr:uid="{258B31DF-B823-40ED-822E-E4EA97BE0388}"/>
    <hyperlink ref="F3052" r:id="rId1600" xr:uid="{60097212-8DEA-48B7-8AC1-A43CE7DCA2E8}"/>
    <hyperlink ref="F3053" r:id="rId1601" xr:uid="{469C4CCC-E774-44C3-AF78-ECF59AE2FE39}"/>
    <hyperlink ref="F3058" r:id="rId1602" xr:uid="{8E60928B-C4D5-4716-9E84-196A28086E5D}"/>
    <hyperlink ref="F3059" r:id="rId1603" xr:uid="{0B0B4471-522C-4875-B09F-4A1DE4546793}"/>
    <hyperlink ref="F3078" r:id="rId1604" xr:uid="{2E061376-0CD8-4E12-A067-1195C531874A}"/>
    <hyperlink ref="F3079" r:id="rId1605" xr:uid="{39555F90-91F2-4267-A893-6FD50D401D27}"/>
    <hyperlink ref="F3064" r:id="rId1606" xr:uid="{51FB941F-14E2-4AA0-9460-9126A6201066}"/>
    <hyperlink ref="F3065" r:id="rId1607" xr:uid="{82199CB0-F21B-4FF6-B55B-BDD1F870E138}"/>
    <hyperlink ref="F3071" r:id="rId1608" xr:uid="{91AF6DC2-F0C6-4E97-B993-BE6030519749}"/>
    <hyperlink ref="F3072" r:id="rId1609" xr:uid="{E8EF822F-72DF-4B0E-BEB0-C0C729C0A88D}"/>
    <hyperlink ref="F3084" r:id="rId1610" xr:uid="{E02E6457-1C2D-4E77-995F-02C548820367}"/>
    <hyperlink ref="F3085" r:id="rId1611" xr:uid="{A43C2CCF-FF69-413C-8E1C-51B979F18E0C}"/>
    <hyperlink ref="F3090" r:id="rId1612" xr:uid="{10CEB1B4-1C51-417B-A295-2F71E0CD9A59}"/>
    <hyperlink ref="F3091" r:id="rId1613" xr:uid="{42805B67-6361-4AEA-BD8A-2CF3082A3B76}"/>
    <hyperlink ref="F3096" r:id="rId1614" xr:uid="{B05A9535-220B-46FC-BDB9-DC9763734AE3}"/>
    <hyperlink ref="F3097" r:id="rId1615" xr:uid="{4492D06E-2734-4711-8991-78E6D73D671A}"/>
    <hyperlink ref="F3102" r:id="rId1616" xr:uid="{4C4C6173-E5F4-44B8-A7AA-1350F6BF8B91}"/>
    <hyperlink ref="F3103" r:id="rId1617" xr:uid="{7A9C0033-8AE4-4E50-99C3-ECEC1AF63AC2}"/>
    <hyperlink ref="F3108" r:id="rId1618" xr:uid="{B8325858-FD64-4FF5-9F9E-ED261C1FAAFC}"/>
    <hyperlink ref="F3109" r:id="rId1619" xr:uid="{7E7B3FC8-47AE-4D92-A4F9-82B14C4250A0}"/>
    <hyperlink ref="F3115" r:id="rId1620" xr:uid="{BEB02822-0DB5-4506-AB45-DCACCE8485DD}"/>
    <hyperlink ref="F3116" r:id="rId1621" xr:uid="{E8B7C2D7-9625-4E91-95DF-9251DBFB553F}"/>
    <hyperlink ref="F3122" r:id="rId1622" xr:uid="{C000A5AF-A9B2-4814-9130-BEECEF6EEF2E}"/>
    <hyperlink ref="F3123" r:id="rId1623" xr:uid="{41BBAD79-F7EE-4F85-B797-F62946C9A6A2}"/>
    <hyperlink ref="F3129" r:id="rId1624" xr:uid="{38F912CE-060A-4320-BEA8-B724A5E51871}"/>
    <hyperlink ref="F3130" r:id="rId1625" xr:uid="{F22CDA44-4921-410A-BCB0-E83945D33291}"/>
    <hyperlink ref="F3136" r:id="rId1626" xr:uid="{D954925F-574E-46B5-9A9F-417968E9B9D2}"/>
    <hyperlink ref="F3137" r:id="rId1627" xr:uid="{085AC84F-0E0B-4185-BA0E-DAC6CBDD01CD}"/>
    <hyperlink ref="F3289" r:id="rId1628" xr:uid="{3DB86107-91D8-40C7-BCBE-D5027055E025}"/>
    <hyperlink ref="F3290" r:id="rId1629" xr:uid="{B6DDC6E5-F30D-474F-A611-D6CCFACDD868}"/>
    <hyperlink ref="F3471" r:id="rId1630" xr:uid="{D69E27DE-E7A2-4C45-B03F-ED260844D496}"/>
    <hyperlink ref="F3472" r:id="rId1631" xr:uid="{78109E89-3CC9-4CE6-A656-8F162B6D2AAF}"/>
    <hyperlink ref="F3483" r:id="rId1632" xr:uid="{7CDC62EC-EA98-4000-BCD4-C6DE111DE554}"/>
    <hyperlink ref="F3484" r:id="rId1633" xr:uid="{8AA8C68A-561C-440F-B5AC-5A90AC44DC19}"/>
    <hyperlink ref="F3551" r:id="rId1634" xr:uid="{9E5CA35C-C7E0-4E1A-979F-EA597DD04F9F}"/>
    <hyperlink ref="F3552" r:id="rId1635" xr:uid="{AFA3AA32-39C0-41B7-89D2-7039D2AA1681}"/>
    <hyperlink ref="F3629" r:id="rId1636" xr:uid="{D99166A9-180B-4839-92E9-2C8B41E53D27}"/>
    <hyperlink ref="F3630" r:id="rId1637" xr:uid="{046FC5FD-8F18-4DAD-A408-D59E3B01B47A}"/>
    <hyperlink ref="F3634" r:id="rId1638" xr:uid="{ADA7F7FE-C638-488D-808A-FE5C9974F684}"/>
    <hyperlink ref="F3635" r:id="rId1639" xr:uid="{3567F906-50F3-4BA9-9ACD-EF8A5642C843}"/>
    <hyperlink ref="F3640" r:id="rId1640" xr:uid="{37C026CC-8DCC-43E0-B081-B3551F0FE3AA}"/>
    <hyperlink ref="F3641" r:id="rId1641" xr:uid="{8E45CCC3-646F-44CB-914A-9E3A31AB6BD9}"/>
    <hyperlink ref="F3646" r:id="rId1642" xr:uid="{E48DA163-D92E-4CF8-AC55-3EF635B3EFFE}"/>
    <hyperlink ref="F3647" r:id="rId1643" xr:uid="{08602C4B-1EBD-4B47-AB07-B1595ECE0D7F}"/>
    <hyperlink ref="F3651" r:id="rId1644" xr:uid="{F2FC06DF-72F3-45B4-AABF-6FE0D8E21798}"/>
    <hyperlink ref="F3652" r:id="rId1645" xr:uid="{80F827BE-AC88-4B2A-A4D1-3ABEB608D86A}"/>
    <hyperlink ref="F3658" r:id="rId1646" xr:uid="{CA827861-E970-4FD8-B03B-6CBC61DE82E2}"/>
    <hyperlink ref="F3659" r:id="rId1647" xr:uid="{A7FF298C-6C60-4C58-9A41-27FCCC7A2849}"/>
    <hyperlink ref="F3663" r:id="rId1648" xr:uid="{0B7E0907-0D5A-4E4B-A9F4-A8216A3F860F}"/>
    <hyperlink ref="F3664" r:id="rId1649" xr:uid="{556E9EF9-32B1-47DD-818E-BE2B6D649E75}"/>
    <hyperlink ref="F3669" r:id="rId1650" xr:uid="{FFFE1099-A131-4C6A-B60D-5DB3649208F8}"/>
    <hyperlink ref="F3670" r:id="rId1651" xr:uid="{1F513B66-11A7-4B44-B950-83E3283D5C35}"/>
    <hyperlink ref="F3675" r:id="rId1652" xr:uid="{C175429B-B06A-4256-A865-A57B74D0606A}"/>
    <hyperlink ref="F3676" r:id="rId1653" xr:uid="{64487602-CB6F-44F9-B2E5-8044657D53D3}"/>
    <hyperlink ref="F3681" r:id="rId1654" xr:uid="{88030F84-F97E-4207-841E-C078B64B4FFD}"/>
    <hyperlink ref="F3682" r:id="rId1655" xr:uid="{614E460B-EECE-4C4A-B705-4F43D4AA7C59}"/>
    <hyperlink ref="F3687" r:id="rId1656" xr:uid="{68994DB0-9E20-4525-8669-3D1FE9ABD45D}"/>
    <hyperlink ref="F3688" r:id="rId1657" xr:uid="{BA7059CC-F901-471F-AC53-86D13F5FB65F}"/>
    <hyperlink ref="F3693" r:id="rId1658" xr:uid="{9F93ED5C-E9FE-4555-AFE3-B9B9F21FE5FF}"/>
    <hyperlink ref="F3694" r:id="rId1659" xr:uid="{9C8C1E2F-6F45-476F-8770-FA2C875A322C}"/>
    <hyperlink ref="F3699" r:id="rId1660" xr:uid="{7CE40755-9E68-4C2D-A733-D31AF27D7A63}"/>
    <hyperlink ref="F3700" r:id="rId1661" xr:uid="{39D90CA4-5D7C-42F0-AC25-D140C529B949}"/>
    <hyperlink ref="F3705" r:id="rId1662" xr:uid="{371CF5B7-00AF-47C8-B971-6A6063BAA368}"/>
    <hyperlink ref="F3706" r:id="rId1663" xr:uid="{3E62BF9A-BBE8-4E98-96D5-DEA75E7C7B70}"/>
    <hyperlink ref="F3888" r:id="rId1664" xr:uid="{AAE884DD-DA26-4363-AC43-69B60D484FF6}"/>
    <hyperlink ref="F3889" r:id="rId1665" xr:uid="{C357AD27-0EA5-4FC8-90DB-9C66D41B8A84}"/>
    <hyperlink ref="F3894" r:id="rId1666" xr:uid="{4D33AD36-9614-4017-8816-3053D19B2ECA}"/>
    <hyperlink ref="F3895" r:id="rId1667" xr:uid="{A070BC7C-D962-4FA1-9FB7-B2B8F4424B26}"/>
    <hyperlink ref="F3900" r:id="rId1668" xr:uid="{10B0BACD-7D7E-439D-A122-8C0385621F3B}"/>
    <hyperlink ref="F3901" r:id="rId1669" xr:uid="{DF53D916-ED39-4B21-87F8-8A1B68E0B7E9}"/>
    <hyperlink ref="F3557" r:id="rId1670" xr:uid="{0F117995-663C-4269-A352-23F7CB8EB723}"/>
    <hyperlink ref="F3558" r:id="rId1671" xr:uid="{E58A787B-C19B-467A-B648-FE9CB39AE7B4}"/>
    <hyperlink ref="F3563" r:id="rId1672" xr:uid="{A5482E39-686B-4845-9E71-FC8D70712D3B}"/>
    <hyperlink ref="F3564" r:id="rId1673" xr:uid="{19355AB7-411A-4163-9618-729840AD54E2}"/>
    <hyperlink ref="F3569" r:id="rId1674" xr:uid="{1D04179E-2F6B-4283-B17E-92ADD70D1B61}"/>
    <hyperlink ref="F3570" r:id="rId1675" xr:uid="{E8F25560-3085-40F5-8700-F373A94D6CCA}"/>
    <hyperlink ref="F3575" r:id="rId1676" xr:uid="{29443D91-BB55-4250-A30E-5A2CE06499ED}"/>
    <hyperlink ref="F3576" r:id="rId1677" xr:uid="{C6EC33BD-8440-4974-8E6A-1F54CA565928}"/>
    <hyperlink ref="F3581" r:id="rId1678" xr:uid="{5AD262F6-3F9E-4714-A82A-8C3D1EB62D90}"/>
    <hyperlink ref="F3582" r:id="rId1679" xr:uid="{4FC47BA0-25C7-41F3-B8D4-BBE2FC5D3B66}"/>
    <hyperlink ref="F3587" r:id="rId1680" xr:uid="{6F5750AF-F50F-473F-B9B5-B0EB14E438C8}"/>
    <hyperlink ref="F3588" r:id="rId1681" xr:uid="{053C43DF-9A53-46D2-BC0A-C34E75C4A3B7}"/>
    <hyperlink ref="F3593" r:id="rId1682" xr:uid="{F5DCE0CD-BC77-4CF8-8A69-FB05CE5D5872}"/>
    <hyperlink ref="F3594" r:id="rId1683" xr:uid="{013D6047-9BD7-4D2E-A43F-03E963E42E89}"/>
    <hyperlink ref="F3599" r:id="rId1684" xr:uid="{74CC869E-DBF7-4EB1-BF3C-89FCF54BB2BF}"/>
    <hyperlink ref="F3600" r:id="rId1685" xr:uid="{8D7A04B0-32E1-4B69-80AD-77DC2C696F8E}"/>
    <hyperlink ref="F3605" r:id="rId1686" xr:uid="{D02D625A-F77D-4F6A-84FB-F66831BE32FF}"/>
    <hyperlink ref="F3606" r:id="rId1687" xr:uid="{99E5C9B9-ABF4-42AC-885B-AF184FFF18E9}"/>
    <hyperlink ref="F3611" r:id="rId1688" xr:uid="{88875F0F-1752-4E46-8EFF-BD103FC72896}"/>
    <hyperlink ref="F3612" r:id="rId1689" xr:uid="{6CD2D2FB-F5BC-4EE8-AD56-60807B2A26F8}"/>
    <hyperlink ref="F3617" r:id="rId1690" xr:uid="{2A9A6F0E-1417-4D79-92E0-8F5FD185040F}"/>
    <hyperlink ref="F3618" r:id="rId1691" xr:uid="{B2862D2F-1ADA-41F3-8670-9BAF62167EA8}"/>
    <hyperlink ref="F3623" r:id="rId1692" xr:uid="{DD56E177-E1C6-4AB0-93AB-4E59FC5055F6}"/>
    <hyperlink ref="F3624" r:id="rId1693" xr:uid="{163921B7-996E-4C9A-811A-9ADCD3139885}"/>
    <hyperlink ref="F3956" r:id="rId1694" xr:uid="{913D1215-C2CB-4971-AA37-0FADD1FEE1DB}"/>
    <hyperlink ref="F3957" r:id="rId1695" xr:uid="{65B46C3C-67F0-402D-A5C4-B17521811A4F}"/>
    <hyperlink ref="F3968" r:id="rId1696" xr:uid="{9AB9D05A-34D8-4ECA-997C-A21F04E64FFD}"/>
    <hyperlink ref="F3969" r:id="rId1697" xr:uid="{043EFBA3-8F9F-4534-8CBE-148701677FCA}"/>
    <hyperlink ref="F3974" r:id="rId1698" xr:uid="{A4FC78AB-86E1-4777-8E77-26788A7079B1}"/>
    <hyperlink ref="F3975" r:id="rId1699" xr:uid="{8CBCE2FF-60D3-4576-B42B-4CE98411578E}"/>
    <hyperlink ref="F3980" r:id="rId1700" xr:uid="{669F27B6-18AD-486A-852F-55FAFBE076E2}"/>
    <hyperlink ref="F3981" r:id="rId1701" xr:uid="{45828735-7064-49CA-B292-92F1CD23F00A}"/>
    <hyperlink ref="F3986" r:id="rId1702" xr:uid="{FC777DEE-DCCA-4DC5-9107-A0F047D1EF4A}"/>
    <hyperlink ref="F3987" r:id="rId1703" xr:uid="{119ADDF6-82BF-4231-8179-658FD36BAADC}"/>
    <hyperlink ref="F3993" r:id="rId1704" xr:uid="{57A42FFE-B8FC-473D-A94C-C23F1910BC5D}"/>
    <hyperlink ref="F3994" r:id="rId1705" xr:uid="{8F15CCD0-BECB-4945-9639-C89C1AE6DFE7}"/>
    <hyperlink ref="F3999" r:id="rId1706" xr:uid="{9EA6DEB3-2BB9-4698-9905-DEE88D35CFFB}"/>
    <hyperlink ref="F4000" r:id="rId1707" xr:uid="{F42712A9-BF45-4518-967A-83D47EC6F888}"/>
    <hyperlink ref="F4005" r:id="rId1708" xr:uid="{C700AFBE-D433-4A51-9403-B69F82E5EB5B}"/>
    <hyperlink ref="F4006" r:id="rId1709" xr:uid="{922337E7-092A-4334-832B-D693DC3F8D30}"/>
    <hyperlink ref="F4011" r:id="rId1710" xr:uid="{9422A27B-8A14-4E4A-B488-A450BD597A39}"/>
    <hyperlink ref="F4012" r:id="rId1711" xr:uid="{4BB0E5DC-A651-4D5D-AD3A-F593DB6D04F6}"/>
    <hyperlink ref="F4017" r:id="rId1712" xr:uid="{7F927078-574D-49B6-A423-F42C92C6A7CA}"/>
    <hyperlink ref="F4018" r:id="rId1713" xr:uid="{75790579-538F-4391-9020-D8F7B5F0D5E5}"/>
    <hyperlink ref="F4023" r:id="rId1714" xr:uid="{B1141E27-88C4-400E-A55F-6FDD2670E28A}"/>
    <hyperlink ref="F4024" r:id="rId1715" xr:uid="{D028304F-4768-4BC2-9372-311CD3C673FE}"/>
    <hyperlink ref="F4030" r:id="rId1716" xr:uid="{D9C9E688-D1FD-431C-BF93-7B27D660D04F}"/>
    <hyperlink ref="F4031" r:id="rId1717" xr:uid="{E9849DAE-3D90-48A8-9992-F844FF509A30}"/>
    <hyperlink ref="F4035" r:id="rId1718" xr:uid="{90CE24DB-B7A7-4AD0-B1B9-8F18D35C36ED}"/>
    <hyperlink ref="F4040" r:id="rId1719" xr:uid="{A08FB379-0DD0-4E41-8BC1-26B8795C685B}"/>
    <hyperlink ref="F4041" r:id="rId1720" xr:uid="{7F3E8034-B8A6-42AB-BBE8-A34CB9B6E0A3}"/>
    <hyperlink ref="F4042" r:id="rId1721" xr:uid="{DCB99B99-5F35-445B-BAA7-1A1BEF252AB0}"/>
    <hyperlink ref="F4047" r:id="rId1722" xr:uid="{B757E6D0-07BC-4756-A314-A363D8F4BEA1}"/>
    <hyperlink ref="F4048" r:id="rId1723" xr:uid="{0AAAA06E-BD63-47BC-9627-01ED5686BF37}"/>
    <hyperlink ref="F4099" r:id="rId1724" xr:uid="{957B17FC-3B85-40BD-B33E-0D436067151F}"/>
    <hyperlink ref="F4100" r:id="rId1725" xr:uid="{E5A0B706-67A4-46B1-B2FF-1D6E081C60E8}"/>
    <hyperlink ref="F4120" r:id="rId1726" xr:uid="{5202BD12-4036-4454-994C-919DD43CC919}"/>
    <hyperlink ref="F4121" r:id="rId1727" xr:uid="{A734F564-E9C2-4439-BCE8-1F07B6FDC62B}"/>
    <hyperlink ref="F4126" r:id="rId1728" xr:uid="{790A9A1F-9D4E-4BF2-B3FA-EC5084342758}"/>
    <hyperlink ref="F4127" r:id="rId1729" xr:uid="{3BEF1E30-8F46-4946-AD25-1A677EC125D6}"/>
    <hyperlink ref="F4178" r:id="rId1730" xr:uid="{FBB824C6-6257-4297-A458-3DC88A0D8CC8}"/>
    <hyperlink ref="F4179" r:id="rId1731" xr:uid="{5DA92D25-DCA9-491B-A2BF-0EA6837B1117}"/>
    <hyperlink ref="F4184" r:id="rId1732" xr:uid="{D193E16E-CB01-43EB-9DB4-791D1A3FACC5}"/>
    <hyperlink ref="F4185" r:id="rId1733" xr:uid="{E6732FC8-A844-4A75-BF53-E3FA6596531C}"/>
    <hyperlink ref="F4190" r:id="rId1734" xr:uid="{EA4952C1-D8DD-4226-99BC-B0C9D64DE4D6}"/>
    <hyperlink ref="F4191" r:id="rId1735" xr:uid="{160C96E8-FB82-4C6B-BD6D-ED7639992A75}"/>
    <hyperlink ref="F4213" r:id="rId1736" xr:uid="{2B735B4E-917D-4902-8727-CA0E5C5DB218}"/>
    <hyperlink ref="F4214" r:id="rId1737" xr:uid="{FF857F94-45EF-4100-9A10-E3C3E35A26E2}"/>
    <hyperlink ref="F3921" r:id="rId1738" xr:uid="{CF6F748A-1A6E-4115-A1A5-BB60B24DF3BB}"/>
    <hyperlink ref="F3922" r:id="rId1739" xr:uid="{01F80112-F4C5-4268-B7C4-9FB46E45187A}"/>
    <hyperlink ref="F3927" r:id="rId1740" xr:uid="{2F420238-69E9-48F0-BF4E-62CB4458C8D4}"/>
    <hyperlink ref="F3928" r:id="rId1741" xr:uid="{CE64391E-47E5-4E8E-809C-A4FF6E59FACC}"/>
    <hyperlink ref="F4161" r:id="rId1742" xr:uid="{2A21DD64-B5ED-4783-9C09-DFB06ADBDF96}"/>
    <hyperlink ref="F4162" r:id="rId1743" xr:uid="{B82037E2-C35E-4358-B5F4-1084123A4E43}"/>
    <hyperlink ref="F4276" r:id="rId1744" xr:uid="{2BEC68CE-CE55-4086-B2EE-CEFE31D0C8EF}"/>
    <hyperlink ref="F4277" r:id="rId1745" xr:uid="{E2A9C295-0409-44AF-BDEF-2A94970E509F}"/>
    <hyperlink ref="F4487" r:id="rId1746" xr:uid="{C3761F09-A9DB-45FF-9C50-1CA3FCC11B4A}"/>
    <hyperlink ref="F4488" r:id="rId1747" xr:uid="{12709198-77B7-44C4-AED0-9A5EA833F7FC}"/>
    <hyperlink ref="F4493" r:id="rId1748" xr:uid="{DFE75282-D823-4108-A8A2-3E2102A3EEB0}"/>
    <hyperlink ref="F4494" r:id="rId1749" xr:uid="{79F545EF-55E3-4751-9D0B-A2B578857C71}"/>
    <hyperlink ref="F4499" r:id="rId1750" xr:uid="{8E83D884-A7D7-49D4-A463-53612F0B4136}"/>
    <hyperlink ref="F4500" r:id="rId1751" xr:uid="{F55BEF1D-354E-4DBB-A8AA-03489E103A19}"/>
    <hyperlink ref="F4505" r:id="rId1752" xr:uid="{C0A675F2-A564-4116-8915-ADDD14268914}"/>
    <hyperlink ref="F4506" r:id="rId1753" xr:uid="{F9E00297-231A-427E-9D58-902709136959}"/>
    <hyperlink ref="F4516" r:id="rId1754" xr:uid="{CD9DB802-8515-449D-A277-212819978970}"/>
    <hyperlink ref="F4517" r:id="rId1755" xr:uid="{393E66D8-8737-41EE-9F06-03861CB55101}"/>
    <hyperlink ref="F4522" r:id="rId1756" xr:uid="{1CFD22CD-1C58-434D-B044-8F512A8C8F40}"/>
    <hyperlink ref="F4523" r:id="rId1757" xr:uid="{E51F973F-F0E8-44BF-8FC1-5FFDB60794BD}"/>
    <hyperlink ref="F4528" r:id="rId1758" xr:uid="{464397A9-B40F-4D72-951F-A0228A17E7DA}"/>
    <hyperlink ref="F4529" r:id="rId1759" xr:uid="{7A974E5F-5899-4F75-A3AC-4FBEDF78977E}"/>
    <hyperlink ref="F4563" r:id="rId1760" xr:uid="{FA6BC9CC-89B8-4AA3-9DD7-BC75732B4CA1}"/>
    <hyperlink ref="F4564" r:id="rId1761" xr:uid="{8671CA09-7CA2-4312-835C-95C17AF3C155}"/>
    <hyperlink ref="F4534" r:id="rId1762" xr:uid="{32A65ED0-799C-4B03-BAFD-AA5600DF0BD6}"/>
    <hyperlink ref="F4535" r:id="rId1763" xr:uid="{F1639E3A-B6AD-477C-8626-2804FCA8CF07}"/>
    <hyperlink ref="F4540" r:id="rId1764" xr:uid="{45403009-5A0C-4A39-8C09-EB42D462C6F5}"/>
    <hyperlink ref="F4541" r:id="rId1765" xr:uid="{5EEC1ED1-29C3-4E52-8B1F-A83F314C0F25}"/>
    <hyperlink ref="F4546" r:id="rId1766" xr:uid="{E077852F-59DF-4AD9-A882-F86C2945E264}"/>
    <hyperlink ref="F4547" r:id="rId1767" xr:uid="{D174049E-408E-4479-B11A-2A6C942A318A}"/>
    <hyperlink ref="F4552" r:id="rId1768" xr:uid="{335CF0CB-AC94-4656-88A1-97DA3269DA9B}"/>
    <hyperlink ref="F4553" r:id="rId1769" xr:uid="{82459912-7184-435E-A908-11D38CFB5A7D}"/>
    <hyperlink ref="F4557" r:id="rId1770" xr:uid="{9AAB2FA8-56C9-4C87-92C1-A9872EFFA786}"/>
    <hyperlink ref="F4558" r:id="rId1771" xr:uid="{9BD707A2-3795-41E7-9597-0A105615F578}"/>
    <hyperlink ref="F4412" r:id="rId1772" xr:uid="{DBAC0D78-21B4-45EE-B159-715AFC0585A9}"/>
    <hyperlink ref="F4413" r:id="rId1773" xr:uid="{4EE66EFE-EFF3-452F-8BBD-F3F93BFF0C9F}"/>
    <hyperlink ref="F4573" r:id="rId1774" xr:uid="{0AB8F55F-5F75-4236-8ECA-FA0A31988D74}"/>
    <hyperlink ref="F4574" r:id="rId1775" xr:uid="{8610B2DA-C36E-4CE2-A0C4-0C527F39FF88}"/>
    <hyperlink ref="F4579" r:id="rId1776" xr:uid="{2360CC61-BBA1-4F4D-9BB8-FD1CE987E1B1}"/>
    <hyperlink ref="F4580" r:id="rId1777" xr:uid="{2E8080D2-D498-4841-87CA-629098E8805F}"/>
    <hyperlink ref="F4609" r:id="rId1778" xr:uid="{9281D345-BBFE-47C8-BCCB-5F3EA033AB31}"/>
    <hyperlink ref="F4610" r:id="rId1779" xr:uid="{A5E70349-3991-4B9C-BFA4-D8FF3F84A57E}"/>
    <hyperlink ref="F4616" r:id="rId1780" xr:uid="{149E83F6-99A4-4EC3-8A2A-F6055E8DCD1A}"/>
    <hyperlink ref="F4617" r:id="rId1781" xr:uid="{44F97F29-02B1-4944-82CE-520F5E398DB0}"/>
    <hyperlink ref="F4622" r:id="rId1782" xr:uid="{A0CB13E5-AEA1-46C1-85D6-0050A5FF3167}"/>
    <hyperlink ref="F4623" r:id="rId1783" xr:uid="{FC5CF11C-5646-4C20-A294-44A8E1F71E94}"/>
    <hyperlink ref="F4647" r:id="rId1784" xr:uid="{6322D8CE-BD26-4A90-98A6-887B336EC876}"/>
    <hyperlink ref="F4648" r:id="rId1785" xr:uid="{586CC520-F78A-4AC3-BA16-9200EE777DDD}"/>
    <hyperlink ref="F4669" r:id="rId1786" xr:uid="{5BBBC391-704F-4EE5-BE6D-37902C4CB10B}"/>
    <hyperlink ref="F4670" r:id="rId1787" xr:uid="{E029D661-D59D-4AB3-B5E7-95684D98A990}"/>
    <hyperlink ref="F4675" r:id="rId1788" xr:uid="{26EAC51A-40D7-4739-9E17-2757B3671CDF}"/>
    <hyperlink ref="F4676" r:id="rId1789" xr:uid="{8D019921-4FF1-4517-83BF-2598F95EFD83}"/>
    <hyperlink ref="F4715" r:id="rId1790" xr:uid="{5CF09ABD-D016-41C7-B412-0C53DA0F93E5}"/>
    <hyperlink ref="F4716" r:id="rId1791" xr:uid="{C6242674-39A0-4278-A770-C5852B14C53F}"/>
    <hyperlink ref="F4750" r:id="rId1792" xr:uid="{DE37BB9E-C11F-44FF-8FBB-12D6808AAA0D}"/>
    <hyperlink ref="F4751" r:id="rId1793" xr:uid="{BD921596-20DE-4EE8-BD5F-4B2DBF9846DC}"/>
    <hyperlink ref="F4756" r:id="rId1794" xr:uid="{D36906A8-D4AC-42CB-B64F-EF19D5DB5D5F}"/>
    <hyperlink ref="F4757" r:id="rId1795" xr:uid="{205C2FBA-6E12-479A-A261-9D5F9A9608D0}"/>
    <hyperlink ref="F4762" r:id="rId1796" xr:uid="{56822BD4-9DC4-4583-990B-662DDA6F403C}"/>
    <hyperlink ref="F4763" r:id="rId1797" xr:uid="{D6254A5D-1F2B-41E7-B337-9959DE659405}"/>
    <hyperlink ref="F4768" r:id="rId1798" xr:uid="{E2CCD974-96B8-401A-9494-69D35EDB624E}"/>
    <hyperlink ref="F4769" r:id="rId1799" xr:uid="{32BE1E04-1312-4050-B108-ADE350EACBED}"/>
    <hyperlink ref="F4774" r:id="rId1800" xr:uid="{E57CE738-E120-4434-A50C-3500AC6A7AD9}"/>
    <hyperlink ref="F4775" r:id="rId1801" xr:uid="{58BD2234-2FA4-4DCA-9BE4-AAC39CC69A34}"/>
    <hyperlink ref="F4780" r:id="rId1802" xr:uid="{227A6478-5E7E-48D7-949F-0400E0AA5ADA}"/>
    <hyperlink ref="F4781" r:id="rId1803" xr:uid="{3B3976F5-415C-4D84-900E-7E8160C57FCF}"/>
    <hyperlink ref="F4786" r:id="rId1804" xr:uid="{E452BA3E-E8EF-4BFA-8583-4E74A00D249C}"/>
    <hyperlink ref="F4787" r:id="rId1805" xr:uid="{A131B581-E60B-4EC5-88DF-76CAEBBF90CC}"/>
    <hyperlink ref="F4792" r:id="rId1806" xr:uid="{D7ABFA45-631F-4DB0-AA54-379CAA16F448}"/>
    <hyperlink ref="F4793" r:id="rId1807" xr:uid="{1F43414F-5154-4C4C-AEAE-3987EFD923E0}"/>
    <hyperlink ref="F4798" r:id="rId1808" xr:uid="{85CC4476-B194-4EA9-977A-8E794A570769}"/>
    <hyperlink ref="F4799" r:id="rId1809" xr:uid="{26B1AD3C-3734-4C38-8C82-4E63750AAADE}"/>
    <hyperlink ref="F4804" r:id="rId1810" xr:uid="{2AA54EDD-D9D5-4317-9DB2-D2820149156A}"/>
    <hyperlink ref="F4805" r:id="rId1811" xr:uid="{D127A6E7-D90B-4C53-A4E2-A13954A9DADC}"/>
    <hyperlink ref="F4810" r:id="rId1812" xr:uid="{1E635413-BE22-43F2-99C9-F8B907069A6E}"/>
    <hyperlink ref="F4811" r:id="rId1813" xr:uid="{003B4638-B08E-484E-A3EC-CECB3F1B0184}"/>
    <hyperlink ref="F4888" r:id="rId1814" xr:uid="{D8D6EE15-3EF8-4B48-A4B7-A58E58AEEB75}"/>
    <hyperlink ref="F4889" r:id="rId1815" xr:uid="{E991E51A-F09E-4C70-9CBE-E355B0839C2D}"/>
    <hyperlink ref="F4894" r:id="rId1816" xr:uid="{8A93B207-612E-423F-BF09-9639405424E9}"/>
    <hyperlink ref="F4895" r:id="rId1817" xr:uid="{21A86505-9886-4D74-813C-8F8FB699D5A1}"/>
    <hyperlink ref="F4900" r:id="rId1818" xr:uid="{0BFED0D3-DF80-42E1-8E61-8EEFAA60868A}"/>
    <hyperlink ref="F4901" r:id="rId1819" xr:uid="{D3682E47-7147-466F-9B6C-8E5C24639453}"/>
    <hyperlink ref="F4906" r:id="rId1820" xr:uid="{84F58EB0-B7E0-45FB-97D4-90039DDBEBDD}"/>
    <hyperlink ref="F4907" r:id="rId1821" xr:uid="{4B7C8ACB-58DD-47B6-99D6-0B41B59B1E7F}"/>
    <hyperlink ref="F4912" r:id="rId1822" xr:uid="{46CCBFF3-B473-4EFA-B42D-0DD4ED93EF71}"/>
    <hyperlink ref="F4913" r:id="rId1823" xr:uid="{EC764804-1DF1-48AF-A6CC-38BB94E1DC39}"/>
    <hyperlink ref="F4918" r:id="rId1824" xr:uid="{DCF2E949-B772-4FAE-B5A8-61D4EAA8E412}"/>
    <hyperlink ref="F4919" r:id="rId1825" xr:uid="{B4AB72AD-8197-4E24-BD56-8D2218E3CEE6}"/>
    <hyperlink ref="F4925" r:id="rId1826" xr:uid="{FE6372BA-532F-41AF-A7D1-B48DFA704050}"/>
    <hyperlink ref="F4926" r:id="rId1827" xr:uid="{E1567B3F-F3C4-4625-A066-6E06F313DB90}"/>
    <hyperlink ref="F4931" r:id="rId1828" xr:uid="{956DA740-50C4-4D5A-86EC-06399F12DADD}"/>
    <hyperlink ref="F4932" r:id="rId1829" xr:uid="{DAA332B9-12B4-4228-842F-ECE5DF309746}"/>
    <hyperlink ref="F4937" r:id="rId1830" xr:uid="{46DB1552-D3AE-4ED5-B31F-62E3888E5C09}"/>
    <hyperlink ref="F4938" r:id="rId1831" xr:uid="{5F099BD7-8F90-426F-8C18-EDC8BDEA0C31}"/>
    <hyperlink ref="F4943" r:id="rId1832" xr:uid="{D945B98E-0E42-4FE8-843B-47E10D209794}"/>
    <hyperlink ref="F4944" r:id="rId1833" xr:uid="{891A975E-60F5-4B84-B352-97F346BC1B3E}"/>
    <hyperlink ref="F4949" r:id="rId1834" xr:uid="{DE239C58-41B6-4372-AA36-C4BE39D452C3}"/>
    <hyperlink ref="F4950" r:id="rId1835" xr:uid="{412E5D7D-5600-4539-8DDF-38A4BCA94C68}"/>
    <hyperlink ref="F4954" r:id="rId1836" xr:uid="{8FFDF2DC-6094-4AF6-B001-1D0E763E47D6}"/>
    <hyperlink ref="F4955" r:id="rId1837" xr:uid="{2278A202-E44A-40AA-8CBC-86D7857C7690}"/>
    <hyperlink ref="F4960" r:id="rId1838" xr:uid="{FDE60E98-A802-4AFB-B352-9E3F1914E077}"/>
    <hyperlink ref="F4961" r:id="rId1839" xr:uid="{2BF9C755-0D25-45A1-9855-BDBE6221DF35}"/>
    <hyperlink ref="F4966" r:id="rId1840" xr:uid="{E65527B8-6765-4D62-AA06-1B7B240917F7}"/>
    <hyperlink ref="F4967" r:id="rId1841" xr:uid="{0FBB095C-06F2-4737-AF6F-0B6C5D17EFC6}"/>
    <hyperlink ref="F1890" r:id="rId1842" xr:uid="{5F1B0515-74E1-41A2-A468-E7D280DDEB99}"/>
    <hyperlink ref="F1891" r:id="rId1843" xr:uid="{E8EA1A51-A8E1-42B9-84A5-5DA17AFD61F4}"/>
    <hyperlink ref="F1892" r:id="rId1844" xr:uid="{AD79F94E-BDDC-45F2-8752-A9396864E9BA}"/>
    <hyperlink ref="F1893" r:id="rId1845" xr:uid="{4158F802-A84F-4939-9DD2-570AD1095E28}"/>
    <hyperlink ref="F1894" r:id="rId1846" xr:uid="{86356894-19A8-4A4B-BE14-992FFD4B4909}"/>
    <hyperlink ref="F1895" r:id="rId1847" xr:uid="{BC80B7BF-7724-419A-BF02-62B3E204CD1B}"/>
    <hyperlink ref="F1896" r:id="rId1848" xr:uid="{429474A7-D05D-4528-B5B2-087336AC4C5B}"/>
    <hyperlink ref="F1897" r:id="rId1849" xr:uid="{1A6798F4-FDAA-4E3E-8142-2C9A61F5FA71}"/>
    <hyperlink ref="F1898" r:id="rId1850" xr:uid="{CE44ADCB-FD61-422F-AA9C-A9E309DC52EE}"/>
    <hyperlink ref="F1899" r:id="rId1851" xr:uid="{C76A16F9-23E4-48EF-BEAD-43CC0F8849DB}"/>
    <hyperlink ref="F1900" r:id="rId1852" xr:uid="{889D2BB1-E198-4443-8EAB-EC0F37217608}"/>
    <hyperlink ref="F1901" r:id="rId1853" xr:uid="{A7650F8F-9A52-42B5-A441-3BB3E9BC7134}"/>
    <hyperlink ref="F1902" r:id="rId1854" xr:uid="{D292E357-B73E-419D-AFAF-77C661E63F01}"/>
    <hyperlink ref="F1903" r:id="rId1855" xr:uid="{F1B62E44-E63D-4E0C-9E9E-A7EEF725F1E2}"/>
    <hyperlink ref="F1904" r:id="rId1856" xr:uid="{B659EF16-FBFC-43BE-829A-FDEA087A960E}"/>
    <hyperlink ref="F1905" r:id="rId1857" xr:uid="{9DCC45E9-54B3-46AA-82D0-6FD484B670D5}"/>
    <hyperlink ref="F1906" r:id="rId1858" xr:uid="{59A31CE4-47DD-4AD5-B07A-9B265F82A555}"/>
    <hyperlink ref="F1907" r:id="rId1859" xr:uid="{0CFC2965-EC10-4D91-9C91-B2D4738D70CA}"/>
    <hyperlink ref="F1908" r:id="rId1860" xr:uid="{36BBB0AF-CEDE-4875-96F1-C952F3C13A50}"/>
    <hyperlink ref="F4435" r:id="rId1861" xr:uid="{93045CB8-6671-4C60-B9EB-6EAD3D0A8936}"/>
    <hyperlink ref="F4423" r:id="rId1862" xr:uid="{1AC5CD5C-2D03-47B7-ADCC-948A39C767FC}"/>
    <hyperlink ref="F4424" r:id="rId1863" xr:uid="{75B7C72B-0A9D-44DE-95DD-595254A5B1C4}"/>
    <hyperlink ref="F4425" r:id="rId1864" xr:uid="{3190519D-24FD-4B18-86B6-B2D82FE831B3}"/>
    <hyperlink ref="F4426" r:id="rId1865" xr:uid="{F635A74D-A66F-4EA0-96AC-62BC2049ABD6}"/>
    <hyperlink ref="F4427" r:id="rId1866" xr:uid="{6B8F66CA-9CA7-44F2-BAE1-A63B278E4085}"/>
    <hyperlink ref="F4428" r:id="rId1867" xr:uid="{A802AE08-7FE4-4FF3-A961-1667F8327B65}"/>
    <hyperlink ref="F4429" r:id="rId1868" xr:uid="{AE1B6D2F-732A-4908-A651-C16B591E99F3}"/>
    <hyperlink ref="F4430" r:id="rId1869" xr:uid="{73C9BECC-0348-4B6E-885F-E93FCA162EF9}"/>
    <hyperlink ref="F4431" r:id="rId1870" xr:uid="{05850613-F823-42E6-8ADD-9C31A85C56B2}"/>
    <hyperlink ref="F4432" r:id="rId1871" xr:uid="{6E3BB784-1D9D-4CB6-A870-66C7CA9B6140}"/>
    <hyperlink ref="F4433" r:id="rId1872" xr:uid="{FC4E1EE3-0D65-4892-9A3D-1B079A26D173}"/>
    <hyperlink ref="F4434" r:id="rId1873" xr:uid="{838621BC-6BAD-4279-9B7F-8E2BFB5B5500}"/>
    <hyperlink ref="F4436" r:id="rId1874" xr:uid="{B9A5A911-138B-4A48-B6AD-775EDD649377}"/>
    <hyperlink ref="F4437" r:id="rId1875" xr:uid="{A66FEEF9-283B-47AD-BE82-6D468093A340}"/>
    <hyperlink ref="F4438" r:id="rId1876" xr:uid="{3672B3FF-F884-4374-90D1-61BE5D0C5D11}"/>
    <hyperlink ref="F4439" r:id="rId1877" xr:uid="{EE7119B6-A5DB-4568-B372-ECC8766A219E}"/>
    <hyperlink ref="F4440" r:id="rId1878" xr:uid="{3B024CC2-9762-4EAE-A42C-D15A37662E0B}"/>
    <hyperlink ref="F4441" r:id="rId1879" xr:uid="{2C2C7667-F775-4274-8261-7D49EFB55B4C}"/>
    <hyperlink ref="F4442" r:id="rId1880" xr:uid="{AE14231F-8D20-40E2-930D-5C9E21912C52}"/>
    <hyperlink ref="F4443" r:id="rId1881" xr:uid="{422A09A5-5EA5-47B6-B11C-D5B5CA21942D}"/>
    <hyperlink ref="F4444" r:id="rId1882" xr:uid="{E7A234BB-BE4A-4A39-8242-7EF04DD46CC4}"/>
    <hyperlink ref="F4445" r:id="rId1883" xr:uid="{B904AFF3-167A-4FE7-AE51-1BBACDAE64C2}"/>
    <hyperlink ref="F4446" r:id="rId1884" xr:uid="{5A319F29-6F42-45F1-95BC-FEB51FA2FFEA}"/>
    <hyperlink ref="F4447" r:id="rId1885" xr:uid="{5DCC3536-DEA9-47DA-B0A3-C1883F6408D5}"/>
    <hyperlink ref="F4448" r:id="rId1886" xr:uid="{E5800BD4-4241-44D7-8D1A-81C7999CB71D}"/>
    <hyperlink ref="F4449" r:id="rId1887" xr:uid="{5A78C3FE-9C5E-4CD1-9AFA-FFE9F34C7247}"/>
    <hyperlink ref="F4450" r:id="rId1888" xr:uid="{606A8387-A33F-493F-B466-426AA29A20ED}"/>
    <hyperlink ref="F4451" r:id="rId1889" xr:uid="{3B01AC82-FAC6-4F32-B5E5-C4AF16512ECE}"/>
    <hyperlink ref="F4452" r:id="rId1890" xr:uid="{AFF5D18A-501B-4795-BF7B-21405E442DB6}"/>
    <hyperlink ref="F4453" r:id="rId1891" xr:uid="{B5CBD8C0-B65A-45FB-BC96-5BD60085B19B}"/>
    <hyperlink ref="F4454" r:id="rId1892" xr:uid="{B25FBD7D-94FD-497F-93AD-10ECB3147404}"/>
    <hyperlink ref="F4455" r:id="rId1893" xr:uid="{F5289D33-7ED6-4969-9DCD-36A8F30B4214}"/>
    <hyperlink ref="F4456" r:id="rId1894" xr:uid="{B0A8959F-81BD-4145-964B-39BD56FA31E1}"/>
    <hyperlink ref="F4457" r:id="rId1895" xr:uid="{19E07153-44EB-4BF5-A01C-9A1A88DCA36F}"/>
    <hyperlink ref="F4458" r:id="rId1896" xr:uid="{01261AF4-A49C-4D58-A55B-BA9236E8FF41}"/>
    <hyperlink ref="F4459" r:id="rId1897" xr:uid="{24E165F1-E3E8-4C16-86B0-5A4C71DC265F}"/>
    <hyperlink ref="F4460" r:id="rId1898" xr:uid="{69468094-7E7A-41FA-90DE-5A8EEA4F71BB}"/>
    <hyperlink ref="F4461" r:id="rId1899" xr:uid="{EB33A6AA-EAC7-4742-900A-70C757617CA5}"/>
    <hyperlink ref="F4462" r:id="rId1900" xr:uid="{EFDB3559-AE45-4B6B-88C7-78A3A51A74FB}"/>
    <hyperlink ref="F4463" r:id="rId1901" xr:uid="{B20AD1D8-502F-4374-9991-83673CF7A72E}"/>
    <hyperlink ref="F4464" r:id="rId1902" xr:uid="{01AEC50E-AE45-4FF2-A72E-1E2B90EAC369}"/>
    <hyperlink ref="F188" r:id="rId1903" xr:uid="{59A1EECB-41B1-4F14-AB78-ED114846681F}"/>
    <hyperlink ref="F189" r:id="rId1904" xr:uid="{67AF4B33-3E23-45B2-BA1C-543FBAEF8B44}"/>
    <hyperlink ref="F190" r:id="rId1905" xr:uid="{00AD1277-1EAC-4C17-99CC-FE361319A792}"/>
    <hyperlink ref="F191" r:id="rId1906" xr:uid="{75469332-BF34-41D7-A5FB-02463485661F}"/>
    <hyperlink ref="F802" r:id="rId1907" xr:uid="{2C69843B-CED8-4272-A32B-4B933A490AC7}"/>
    <hyperlink ref="F803" r:id="rId1908" xr:uid="{4BADD0D6-878A-44DB-83CD-D33891EFD9B2}"/>
    <hyperlink ref="F804" r:id="rId1909" xr:uid="{2497026D-725D-4E8C-ACD5-2C407658926A}"/>
    <hyperlink ref="F805" r:id="rId1910" xr:uid="{EB81A6D2-AF85-4887-865B-647114D9EF43}"/>
    <hyperlink ref="F806" r:id="rId1911" xr:uid="{95CC285B-23B3-4BBA-8AD9-44441865A75C}"/>
    <hyperlink ref="F809" r:id="rId1912" xr:uid="{286B712F-1B3C-4D93-B207-ECF283C1D936}"/>
    <hyperlink ref="F810" r:id="rId1913" xr:uid="{3A8ACAF2-A1DD-4B77-9717-22B7043679D9}"/>
    <hyperlink ref="F811" r:id="rId1914" xr:uid="{2319C393-D59B-4D2E-85CD-A9BCF8768C97}"/>
    <hyperlink ref="F812" r:id="rId1915" xr:uid="{BECF0C2D-5839-49BC-973A-8989E546A89A}"/>
    <hyperlink ref="F819" r:id="rId1916" xr:uid="{9797647F-5701-4D9C-856E-51B3E3B559F8}"/>
    <hyperlink ref="F820" r:id="rId1917" xr:uid="{7CEE9147-DF40-4829-B43A-E7562E91E13D}"/>
    <hyperlink ref="F821" r:id="rId1918" xr:uid="{2FE9A134-7A81-40DA-B079-F905A8EF44AD}"/>
    <hyperlink ref="F822" r:id="rId1919" xr:uid="{3C77E6C6-4559-42D4-9A10-5A4BD0DAABCD}"/>
    <hyperlink ref="F825" r:id="rId1920" xr:uid="{0859074A-631E-413E-A597-BA8537FDEDD8}"/>
    <hyperlink ref="F826" r:id="rId1921" xr:uid="{6EB454B2-302C-4BF6-A0BA-797585269C11}"/>
    <hyperlink ref="F827" r:id="rId1922" xr:uid="{2A2107EE-03B8-480D-894C-3B9EC0E11DE5}"/>
    <hyperlink ref="F828" r:id="rId1923" xr:uid="{3A3600F0-FDF6-44E7-AD08-7BDF2CF8B1C2}"/>
    <hyperlink ref="F833" r:id="rId1924" xr:uid="{D86719E3-0FCF-4F45-AB39-B6C9F965A961}"/>
    <hyperlink ref="F834" r:id="rId1925" xr:uid="{915AE20A-D497-4C81-9E9D-3C9DCF487663}"/>
    <hyperlink ref="F835" r:id="rId1926" xr:uid="{3EC35A15-4B48-40C6-9771-A5F11CDCAE6A}"/>
    <hyperlink ref="F836" r:id="rId1927" xr:uid="{37097A07-B746-4B28-855A-734D39367DB8}"/>
    <hyperlink ref="F839" r:id="rId1928" xr:uid="{1606B3F8-8A3E-4146-BEC8-5D45ED14E9B9}"/>
    <hyperlink ref="F840" r:id="rId1929" xr:uid="{D703DA2D-1B57-4D5C-9270-77AE70BEEBC7}"/>
    <hyperlink ref="F841" r:id="rId1930" xr:uid="{3BA562C0-C9EB-4E4F-B4F7-BF263D3F4DA8}"/>
    <hyperlink ref="F842" r:id="rId1931" xr:uid="{E03AC90C-3089-4048-95DD-FFF51B01D15C}"/>
    <hyperlink ref="F845" r:id="rId1932" xr:uid="{728250E0-9145-4B68-AC4E-AA36C2B1322D}"/>
    <hyperlink ref="F846" r:id="rId1933" xr:uid="{A7ADA0CB-A17C-4F6B-BD89-46993D2C8C54}"/>
    <hyperlink ref="F847" r:id="rId1934" xr:uid="{1F3B6BBA-BD79-4FCA-B7B3-ED287A8C5024}"/>
    <hyperlink ref="F848" r:id="rId1935" xr:uid="{6DE95F0E-8983-4388-98B4-BE89FC7A4980}"/>
    <hyperlink ref="F849" r:id="rId1936" xr:uid="{F95148D0-219A-470A-94F6-B6E79D0E80BF}"/>
    <hyperlink ref="F850" r:id="rId1937" xr:uid="{AB5E6E1A-E9FE-4645-BA0B-A4810B57C74D}"/>
    <hyperlink ref="F851" r:id="rId1938" xr:uid="{5BA4ABCC-3110-44BB-91B4-3D06C9DFA6EB}"/>
    <hyperlink ref="F852" r:id="rId1939" xr:uid="{508912E9-6445-426E-B189-5B2D088154BF}"/>
    <hyperlink ref="F925" r:id="rId1940" xr:uid="{928E1672-AF22-46B1-A1CD-2762F9E37AB5}"/>
    <hyperlink ref="F926" r:id="rId1941" xr:uid="{D25283FE-4B8B-4978-B0C0-1C12135D7CC1}"/>
    <hyperlink ref="F927" r:id="rId1942" xr:uid="{6AC924BE-501F-4236-9180-96B131937DA8}"/>
    <hyperlink ref="F928" r:id="rId1943" xr:uid="{6DBDACA4-9BC4-4127-AF67-6D5A43643D88}"/>
    <hyperlink ref="F944" r:id="rId1944" xr:uid="{85094022-A7DC-41DE-B792-1DEC62D83741}"/>
    <hyperlink ref="F945" r:id="rId1945" xr:uid="{2CBB63E9-42D6-47D6-B4FA-1DF039C59E9E}"/>
    <hyperlink ref="F946" r:id="rId1946" xr:uid="{B4A3FB47-6B39-40A4-9DED-5EF7CBA0A04A}"/>
    <hyperlink ref="F947" r:id="rId1947" xr:uid="{630DF3AA-D8E2-4590-8125-9AB2B585F4F2}"/>
    <hyperlink ref="F951" r:id="rId1948" xr:uid="{8DDDF06F-0E7F-4DF5-939E-0CF38DE75777}"/>
    <hyperlink ref="F952" r:id="rId1949" xr:uid="{7054E849-4177-4ABB-B4D9-A7968C71782A}"/>
    <hyperlink ref="F953" r:id="rId1950" xr:uid="{9604EBB2-0BF8-4EA1-AEA9-688BD2F9E7F4}"/>
    <hyperlink ref="F954" r:id="rId1951" xr:uid="{A19D6ED4-8E94-4A34-8B9F-2A30EA227F6C}"/>
    <hyperlink ref="F957" r:id="rId1952" xr:uid="{5E452DA0-C7B0-4ECA-80B8-85C38B109293}"/>
    <hyperlink ref="F958" r:id="rId1953" xr:uid="{3EC1098C-9850-4F35-9779-EC7984DF9318}"/>
    <hyperlink ref="F959" r:id="rId1954" xr:uid="{DB71D5A4-0CF9-49B3-9B60-F715C7BC16F9}"/>
    <hyperlink ref="F960" r:id="rId1955" xr:uid="{1BDBBF78-B94B-498C-BA0F-A2EE2337784C}"/>
    <hyperlink ref="F963" r:id="rId1956" xr:uid="{A1C3F30D-A284-49B0-B805-1DF6E5644345}"/>
    <hyperlink ref="F964" r:id="rId1957" xr:uid="{716C08A9-DA8B-4FC4-AB91-96C34D939C11}"/>
    <hyperlink ref="F965" r:id="rId1958" xr:uid="{9F30220E-722F-420E-A983-CD60C016E962}"/>
    <hyperlink ref="F966" r:id="rId1959" xr:uid="{DF0BAD93-F47C-40B1-9872-B542F7EB33D9}"/>
    <hyperlink ref="F971" r:id="rId1960" xr:uid="{4E27FED3-22D5-4844-BCC3-74CA3B1FDE1C}"/>
    <hyperlink ref="F972" r:id="rId1961" xr:uid="{42095F3D-0A54-4CFE-B93D-6AA774002C19}"/>
    <hyperlink ref="F973" r:id="rId1962" xr:uid="{DBE1543E-2620-4058-9731-4BB7F1A6516D}"/>
    <hyperlink ref="F974" r:id="rId1963" xr:uid="{437CF957-C349-441E-9E0B-105CD59DC1D3}"/>
    <hyperlink ref="F1130" r:id="rId1964" xr:uid="{ED886009-4EBE-4B36-8978-2A8F04DC78E8}"/>
    <hyperlink ref="F1131" r:id="rId1965" xr:uid="{41CC2B60-3CBF-4C66-B4D9-90E17F276417}"/>
    <hyperlink ref="F1132" r:id="rId1966" xr:uid="{A3F18001-20AE-4745-9C8A-A4316F5FA735}"/>
    <hyperlink ref="F1133" r:id="rId1967" xr:uid="{1D561031-572D-4EC5-BC83-9172AEC25D42}"/>
    <hyperlink ref="F1262" r:id="rId1968" xr:uid="{D4C053EF-8E8A-45B6-8DD2-847E33FC02CE}"/>
    <hyperlink ref="F1263" r:id="rId1969" xr:uid="{58DB5220-0282-4E70-9EDD-8AD993C78DE4}"/>
    <hyperlink ref="F1264" r:id="rId1970" xr:uid="{83B33B47-2A42-4CE2-BD18-F999BF1BA0FE}"/>
    <hyperlink ref="F1265" r:id="rId1971" xr:uid="{2580252B-4C02-4E9B-A1C3-136D40E4EAF5}"/>
    <hyperlink ref="F1266" r:id="rId1972" xr:uid="{BA12A87E-215F-47F4-8CEB-C65053797131}"/>
    <hyperlink ref="F1269" r:id="rId1973" xr:uid="{43C08FD8-2D54-4515-91D8-66C625E17594}"/>
    <hyperlink ref="F1270" r:id="rId1974" xr:uid="{CEA1EF9F-20D5-4979-B140-8B7CE1C892AA}"/>
    <hyperlink ref="F1271" r:id="rId1975" xr:uid="{FC7205C3-7689-4A0D-8CFC-FC7AFC0E08D5}"/>
    <hyperlink ref="F1272" r:id="rId1976" xr:uid="{31351DD1-A72F-44BC-9D74-44AE35267FF9}"/>
    <hyperlink ref="F1273" r:id="rId1977" xr:uid="{820AA1FB-622A-49CA-A0F2-8C8A376AFE0F}"/>
    <hyperlink ref="F1143" r:id="rId1978" xr:uid="{B4C3CF2D-33D8-4512-874F-B9E123420A81}"/>
    <hyperlink ref="F1144" r:id="rId1979" xr:uid="{3C31E374-B759-4E42-A3AA-BB62CEA92C70}"/>
    <hyperlink ref="F1145" r:id="rId1980" xr:uid="{68D4C26C-69CD-4648-A3DE-B38D0FB2C828}"/>
    <hyperlink ref="F1146" r:id="rId1981" xr:uid="{DA0D396D-3E63-4334-8E02-17A664EE6BDE}"/>
    <hyperlink ref="F1147" r:id="rId1982" xr:uid="{142207C0-462D-404F-9FB4-CBFBAED98506}"/>
    <hyperlink ref="F1150" r:id="rId1983" xr:uid="{6247735E-3733-4FF9-92DE-2AC1B79E2473}"/>
    <hyperlink ref="F1151" r:id="rId1984" xr:uid="{8D8503BF-A105-4A45-B1B9-32D4ACC2CEE6}"/>
    <hyperlink ref="F1152" r:id="rId1985" xr:uid="{47DEAFC5-7576-4BE6-AC0B-D884253D7C1D}"/>
    <hyperlink ref="F1153" r:id="rId1986" xr:uid="{B6F2C36D-9B17-4E05-9E9E-1966BBB49439}"/>
    <hyperlink ref="F1154" r:id="rId1987" xr:uid="{2A75C326-57B1-4B2A-8866-45BEEDE83077}"/>
    <hyperlink ref="F1157" r:id="rId1988" xr:uid="{F21048E6-AD23-4814-8C92-75037B07A8C9}"/>
    <hyperlink ref="F1158" r:id="rId1989" xr:uid="{438AAB7B-23C3-47C0-96E4-CA390CDB3653}"/>
    <hyperlink ref="F1159" r:id="rId1990" xr:uid="{BD8D5967-CADE-420F-BD1D-7D5E3B18A069}"/>
    <hyperlink ref="F1160" r:id="rId1991" xr:uid="{4DF68DFE-BC34-4967-8C7F-AD9D0D44AC32}"/>
    <hyperlink ref="F1161" r:id="rId1992" xr:uid="{EBE4CA23-08D3-4A29-9EA7-397957810BCF}"/>
    <hyperlink ref="F1164" r:id="rId1993" xr:uid="{50790401-2776-4869-B465-92713B283477}"/>
    <hyperlink ref="F1165" r:id="rId1994" xr:uid="{F77E2309-0809-4C9D-9049-6471BCC45433}"/>
    <hyperlink ref="F1166" r:id="rId1995" xr:uid="{D3135145-6B2B-48CE-9B39-3E6E02CDE523}"/>
    <hyperlink ref="F1167" r:id="rId1996" xr:uid="{3D3268CF-2EE6-45DE-BA64-6F48D7D18747}"/>
    <hyperlink ref="F1168" r:id="rId1997" xr:uid="{88E4643E-2555-4D2D-B3B6-E86C0BCD9499}"/>
    <hyperlink ref="F1171" r:id="rId1998" xr:uid="{9B4F596A-6F18-4D97-96A2-7D6DF96CED71}"/>
    <hyperlink ref="F1172" r:id="rId1999" xr:uid="{D963A3FA-1097-49C5-B28C-E8C93D3BEC94}"/>
    <hyperlink ref="F1173" r:id="rId2000" xr:uid="{2424DB36-3251-4FB2-A4C4-ED34D95D13A3}"/>
    <hyperlink ref="F1174" r:id="rId2001" xr:uid="{42906EFC-2F8B-4075-87CB-2D9171FC7D3E}"/>
    <hyperlink ref="F1175" r:id="rId2002" xr:uid="{585A1BA9-0879-42FF-8A46-F4A7892C82EC}"/>
    <hyperlink ref="F1178" r:id="rId2003" xr:uid="{37B4D0AF-B7B4-4B89-9E7B-E5922ADA517B}"/>
    <hyperlink ref="F1179" r:id="rId2004" xr:uid="{24EAED7C-ECC1-4EE0-A8F1-619370EE46F1}"/>
    <hyperlink ref="F1180" r:id="rId2005" xr:uid="{8031E952-C03E-4CED-8A6A-B0176E46E117}"/>
    <hyperlink ref="F1181" r:id="rId2006" xr:uid="{DFE8B1F3-3A7C-4961-B579-B6E868566009}"/>
    <hyperlink ref="F1182" r:id="rId2007" xr:uid="{D0D367CB-8119-486A-A85C-6227A9DD8610}"/>
    <hyperlink ref="F1185" r:id="rId2008" xr:uid="{79400C2D-2DD6-4CA3-B776-EC85E98B6C00}"/>
    <hyperlink ref="F1186" r:id="rId2009" xr:uid="{A681FA73-275C-45CE-9373-91647F846448}"/>
    <hyperlink ref="F1187" r:id="rId2010" xr:uid="{37D3FA42-E0BD-41B9-A02B-F412230F4312}"/>
    <hyperlink ref="F1188" r:id="rId2011" xr:uid="{37FCC9C2-0815-47BF-B5BC-6B45D8E0A474}"/>
    <hyperlink ref="F1189" r:id="rId2012" xr:uid="{B6F338C0-3C1F-492F-A8D5-27BEC7E1F2DB}"/>
    <hyperlink ref="F1192" r:id="rId2013" xr:uid="{876A9A9F-5A0D-434C-B9CE-53CF11DB8484}"/>
    <hyperlink ref="F1193" r:id="rId2014" xr:uid="{9F6F807B-75B2-4A80-AF9D-D96E1DB502A4}"/>
    <hyperlink ref="F1194" r:id="rId2015" xr:uid="{11A4B5E4-7846-429B-919D-D9B950772E09}"/>
    <hyperlink ref="F1195" r:id="rId2016" xr:uid="{62C72D4A-2735-493E-90C9-869C3EF34CCC}"/>
    <hyperlink ref="F1196" r:id="rId2017" xr:uid="{B1460DD8-B29C-4EC2-9172-4F61CDB2FEFD}"/>
    <hyperlink ref="F1197" r:id="rId2018" xr:uid="{CF110BF2-78C8-4FB9-9F1E-08B53029DED7}"/>
    <hyperlink ref="F1199" r:id="rId2019" xr:uid="{50126BA3-5421-4883-BD63-5AF48D9232FE}"/>
    <hyperlink ref="F1200" r:id="rId2020" xr:uid="{077904AA-1E30-4E25-9B47-4ED510BC35E4}"/>
    <hyperlink ref="F1201" r:id="rId2021" xr:uid="{E6527458-5E61-434B-A37A-D8F066CDD6F0}"/>
    <hyperlink ref="F1202" r:id="rId2022" xr:uid="{E02A3588-A2F7-4AD5-B41E-3A0DFF5E119E}"/>
    <hyperlink ref="F1206" r:id="rId2023" xr:uid="{72F28BCB-5A58-4B6F-93B6-59DBC5BBA370}"/>
    <hyperlink ref="F1207" r:id="rId2024" xr:uid="{39CB9581-BD10-4423-9B67-38E628DA7B23}"/>
    <hyperlink ref="F1208" r:id="rId2025" xr:uid="{962B18E3-B536-4A87-BC0D-ED2207C8B072}"/>
    <hyperlink ref="F1209" r:id="rId2026" xr:uid="{7079CFD7-711D-479E-A364-12033B07F93E}"/>
    <hyperlink ref="F1210" r:id="rId2027" xr:uid="{1B4693E2-E238-4E34-A2C8-88BF2AC0A7E6}"/>
    <hyperlink ref="F1213" r:id="rId2028" xr:uid="{F127B6B0-319E-41FB-945F-01F35588EC78}"/>
    <hyperlink ref="F1214" r:id="rId2029" xr:uid="{53474561-CB7E-4AA8-8500-A3CAA9D3CFE9}"/>
    <hyperlink ref="F1215" r:id="rId2030" xr:uid="{AF819F63-0370-492B-8554-3D2EC3460929}"/>
    <hyperlink ref="F1216" r:id="rId2031" xr:uid="{C06E36E5-9D95-4753-ADC5-0B5506A278C2}"/>
    <hyperlink ref="F1217" r:id="rId2032" xr:uid="{679BEB08-0261-46D7-B676-7A05F4474109}"/>
    <hyperlink ref="F1220" r:id="rId2033" xr:uid="{EDE51239-E86C-4075-8DBF-94C14CA2F1F2}"/>
    <hyperlink ref="F1221" r:id="rId2034" xr:uid="{A7DBA47E-7C92-44A1-990A-84B002BF0927}"/>
    <hyperlink ref="F1222" r:id="rId2035" xr:uid="{05A4A0D1-6627-4CC8-A662-FBD1D72A3823}"/>
    <hyperlink ref="F1223" r:id="rId2036" xr:uid="{2A29B1AF-5C60-4264-8679-DF12E8FDDF66}"/>
    <hyperlink ref="F1224" r:id="rId2037" xr:uid="{7D937CA5-A3D1-4C47-B2CE-404427E6ADE9}"/>
    <hyperlink ref="F1227" r:id="rId2038" xr:uid="{FCFD59FD-F0B3-4862-A6D4-4D528ADCE0EA}"/>
    <hyperlink ref="F1228" r:id="rId2039" xr:uid="{022C69A2-F1BB-4178-8DE7-7D0C7D363909}"/>
    <hyperlink ref="F1229" r:id="rId2040" xr:uid="{61B3FA64-42E5-45BD-90B3-BFE6348278D5}"/>
    <hyperlink ref="F1230" r:id="rId2041" xr:uid="{452A9316-C226-4659-B5B3-1F4AA8F856A9}"/>
    <hyperlink ref="F1231" r:id="rId2042" xr:uid="{6E0336CD-2F8E-40E2-B1B4-3E6459E0B6E8}"/>
    <hyperlink ref="F1234" r:id="rId2043" xr:uid="{E3C10A61-05D1-4762-B235-2B04D5699093}"/>
    <hyperlink ref="F1235" r:id="rId2044" xr:uid="{F32DBF50-4ADA-4AB3-BF56-D49BC2400625}"/>
    <hyperlink ref="F1236" r:id="rId2045" xr:uid="{D8F398A9-282F-473B-9F47-844F7DEDEA67}"/>
    <hyperlink ref="F1237" r:id="rId2046" xr:uid="{97FAB513-5239-458F-94FD-3B6D9611BBD3}"/>
    <hyperlink ref="F1238" r:id="rId2047" xr:uid="{49555101-43D4-48C2-97FF-343891534376}"/>
    <hyperlink ref="F1241" r:id="rId2048" xr:uid="{97D1E096-788B-47C3-B7E6-D273BFECCE23}"/>
    <hyperlink ref="F1242" r:id="rId2049" xr:uid="{B3351607-41A6-44BE-A834-3B1AFD5958FD}"/>
    <hyperlink ref="F1243" r:id="rId2050" xr:uid="{36A39321-15A2-42AC-8201-2FF155A64F13}"/>
    <hyperlink ref="F1244" r:id="rId2051" xr:uid="{FF6E90F4-548E-4EDF-AA3B-748349395251}"/>
    <hyperlink ref="F1245" r:id="rId2052" xr:uid="{CD0D1D8D-387D-43E4-A28A-BE2A13CC6B50}"/>
    <hyperlink ref="F1248" r:id="rId2053" xr:uid="{A20A09E1-80E8-4862-A8E1-CC12A732299A}"/>
    <hyperlink ref="F1249" r:id="rId2054" xr:uid="{69389063-2043-4058-82F9-A738AC68517E}"/>
    <hyperlink ref="F1250" r:id="rId2055" xr:uid="{B4815BAE-D9D3-466A-BE92-CFED6A5DBFA5}"/>
    <hyperlink ref="F1251" r:id="rId2056" xr:uid="{2BA04FD8-59C9-4089-A6CF-9DCF9E42D7F1}"/>
    <hyperlink ref="F1252" r:id="rId2057" xr:uid="{2E143549-DB44-42C4-9385-13E0919213C7}"/>
    <hyperlink ref="F1255" r:id="rId2058" xr:uid="{6461117A-AC41-43DC-9841-DA4DCE646CB5}"/>
    <hyperlink ref="F1256" r:id="rId2059" xr:uid="{4B179D52-204B-43FC-A197-E93BD47A1BFA}"/>
    <hyperlink ref="F1257" r:id="rId2060" xr:uid="{B1A1F2EC-A5F1-4E8E-B9BE-28A5EED334C1}"/>
    <hyperlink ref="F1258" r:id="rId2061" xr:uid="{609C21CD-BCEF-4FB7-A21D-A9FDB97CC887}"/>
    <hyperlink ref="F1259" r:id="rId2062" xr:uid="{7858E7F3-04DF-4023-8B62-68BBA3DEB7A4}"/>
    <hyperlink ref="F1286" r:id="rId2063" xr:uid="{494E43AE-E0CB-4ADD-BA76-BB78B0C3797A}"/>
    <hyperlink ref="F1287" r:id="rId2064" xr:uid="{BC34B132-0275-4F6F-BE1B-5939C6BE3CA5}"/>
    <hyperlink ref="F1288" r:id="rId2065" xr:uid="{6080DDD2-C287-4A77-94F5-41CDC7B7B405}"/>
    <hyperlink ref="F1289" r:id="rId2066" xr:uid="{668A7807-28EC-4840-9A6F-7ED59EC61D45}"/>
    <hyperlink ref="F1352" r:id="rId2067" xr:uid="{C8B13CC0-5629-488B-B8A7-D12A26E71C36}"/>
    <hyperlink ref="F1353" r:id="rId2068" xr:uid="{86121540-5285-4D2D-AB63-3AE58946B350}"/>
    <hyperlink ref="F1354" r:id="rId2069" xr:uid="{324D1720-C8B6-487B-9BAF-3D8442FF61EB}"/>
    <hyperlink ref="F1355" r:id="rId2070" xr:uid="{42C5EC50-BB3E-4C25-AED1-572EAF74DD47}"/>
    <hyperlink ref="F1346" r:id="rId2071" xr:uid="{8E29F53C-EE86-4F2C-97AB-F4E2EEE6C824}"/>
    <hyperlink ref="F1347" r:id="rId2072" xr:uid="{39C9175A-DF4F-4734-A1FB-CA67006EA47C}"/>
    <hyperlink ref="F1348" r:id="rId2073" xr:uid="{0C88DCA7-9EDE-4081-B735-5543367600A7}"/>
    <hyperlink ref="F1349" r:id="rId2074" xr:uid="{82C5DA5C-77E8-4778-B532-0640A896F252}"/>
    <hyperlink ref="F1364" r:id="rId2075" xr:uid="{4292BD9F-30F4-4513-A9F9-D7720F62F584}"/>
    <hyperlink ref="F1365" r:id="rId2076" xr:uid="{F9654DA1-4B27-4474-9F7F-3D24709BD0C5}"/>
    <hyperlink ref="F1366" r:id="rId2077" xr:uid="{6BE849FF-007C-4C93-909C-640009A6C39B}"/>
    <hyperlink ref="F1367" r:id="rId2078" xr:uid="{00F9FEE2-9773-426E-B2F3-044362686D97}"/>
    <hyperlink ref="F1370" r:id="rId2079" xr:uid="{71C97A11-9FD9-4A35-ACAA-C3482DE9B846}"/>
    <hyperlink ref="F1371" r:id="rId2080" xr:uid="{063FAE85-1C78-40E2-AF7A-E9EF576E731F}"/>
    <hyperlink ref="F1372" r:id="rId2081" xr:uid="{1DA6B472-0AAF-4D1E-AE94-F8A0ED080BE4}"/>
    <hyperlink ref="F1373" r:id="rId2082" xr:uid="{181A5907-10FC-4F79-8FA8-762AD2159CE5}"/>
    <hyperlink ref="F1358" r:id="rId2083" xr:uid="{2FA3E02F-613B-4241-8C3F-FDBD3B79F1F0}"/>
    <hyperlink ref="F1359" r:id="rId2084" xr:uid="{F6113131-E27D-4858-B163-67872FDAB20B}"/>
    <hyperlink ref="F1360" r:id="rId2085" xr:uid="{8EBDBBDF-7907-4DF0-BE30-198F531FEC2D}"/>
    <hyperlink ref="F1361" r:id="rId2086" xr:uid="{749E6930-47FA-4BC4-96CB-49F76A712D65}"/>
    <hyperlink ref="F1376" r:id="rId2087" xr:uid="{0BC14B40-7F08-43DC-807A-FCBAC38C9827}"/>
    <hyperlink ref="F1377" r:id="rId2088" xr:uid="{3548B105-7876-461E-B6D9-C14B664FCBEC}"/>
    <hyperlink ref="F1378" r:id="rId2089" xr:uid="{798DE274-D0AA-439C-BC7F-6AD0F8B5B64A}"/>
    <hyperlink ref="F1379" r:id="rId2090" xr:uid="{11F6870C-8255-43F0-979B-A35F4D8AB006}"/>
    <hyperlink ref="F1382" r:id="rId2091" xr:uid="{4865F446-21DA-4C34-8B85-6FF63DCC34A3}"/>
    <hyperlink ref="F1383" r:id="rId2092" xr:uid="{71C12677-B955-4B2C-AEA5-B7CB9DF03B4E}"/>
    <hyperlink ref="F1384" r:id="rId2093" xr:uid="{CDF7DBEC-5EBF-4B8B-AE6E-6563D7BAA4BB}"/>
    <hyperlink ref="F1385" r:id="rId2094" xr:uid="{21271E30-6A1F-4992-96D8-6BAB23BAD6A5}"/>
    <hyperlink ref="F1388" r:id="rId2095" xr:uid="{78AA2BB8-F9A2-470C-BCA1-74AB96EB82EC}"/>
    <hyperlink ref="F1389" r:id="rId2096" xr:uid="{97134F2D-A2E5-47FA-AC4E-033D7F740C66}"/>
    <hyperlink ref="F1390" r:id="rId2097" xr:uid="{79C93200-69EE-4CCE-805B-390D492D0F3F}"/>
    <hyperlink ref="F1391" r:id="rId2098" xr:uid="{C4D86326-6A6B-49DE-BCB0-CA1AA6458A18}"/>
    <hyperlink ref="F1493" r:id="rId2099" xr:uid="{E3A8B32A-80C8-4192-860B-A50E3BC88D26}"/>
    <hyperlink ref="F1494" r:id="rId2100" xr:uid="{F1DBB36B-945E-4862-8CB0-B6B5206E4956}"/>
    <hyperlink ref="F1495" r:id="rId2101" xr:uid="{F4B49848-97D9-453C-83ED-6F3526AB211E}"/>
    <hyperlink ref="F1496" r:id="rId2102" xr:uid="{2304BB65-9D7E-4C71-87AE-4DD2236D34F6}"/>
    <hyperlink ref="F1503" r:id="rId2103" xr:uid="{6F47D893-D64E-4758-9FE7-4B6853F2771F}"/>
    <hyperlink ref="F1504" r:id="rId2104" xr:uid="{C61B40DF-D08B-4C58-98D5-E3DA4CC3B215}"/>
    <hyperlink ref="F1505" r:id="rId2105" xr:uid="{3D26DEBC-3541-403A-AD8E-D8C52C02F844}"/>
    <hyperlink ref="F1506" r:id="rId2106" xr:uid="{5BB94F9C-784A-4903-8BBD-4FE34513BA34}"/>
    <hyperlink ref="F1509" r:id="rId2107" xr:uid="{0DF5F593-C360-4062-A818-7B310D1948D3}"/>
    <hyperlink ref="F1510" r:id="rId2108" xr:uid="{B1C3AB9F-514A-4DA8-A9DA-1BE0CF18D7DC}"/>
    <hyperlink ref="F1511" r:id="rId2109" xr:uid="{BBC8C453-FD04-444D-8E7F-A0EBFB5F47DA}"/>
    <hyperlink ref="F1512" r:id="rId2110" xr:uid="{012A5E3D-753F-4C67-9C49-B43FF3CF4A86}"/>
    <hyperlink ref="F1515" r:id="rId2111" xr:uid="{F376421F-8AB9-4EFB-B851-7216E17E1DE2}"/>
    <hyperlink ref="F1516" r:id="rId2112" xr:uid="{29EA00FD-3966-4D72-8375-B20F201102A7}"/>
    <hyperlink ref="F1517" r:id="rId2113" xr:uid="{4F324760-600F-4D43-99DC-67E8CA21AF78}"/>
    <hyperlink ref="F1518" r:id="rId2114" xr:uid="{F46C25CC-6E71-468E-94B7-4916E7F60705}"/>
    <hyperlink ref="F1719" r:id="rId2115" xr:uid="{C5F55DF9-92EF-4DC5-97B3-F66A031FBFDA}"/>
    <hyperlink ref="F1720" r:id="rId2116" xr:uid="{11A2D60F-5455-40BD-80C2-C64EF1C9E4A0}"/>
    <hyperlink ref="F1721" r:id="rId2117" xr:uid="{A5D37DF9-FF00-4A49-B2C7-BB2CACA97D85}"/>
    <hyperlink ref="F1722" r:id="rId2118" xr:uid="{270543BA-82FD-4D0D-BE4B-13D461F88713}"/>
    <hyperlink ref="F1912" r:id="rId2119" xr:uid="{760B2A76-CA6C-4D84-84FF-0DE799B705FA}"/>
    <hyperlink ref="F1913" r:id="rId2120" xr:uid="{8D676E09-5B40-41F3-96E2-70234C63B4ED}"/>
    <hyperlink ref="F1914" r:id="rId2121" xr:uid="{5700212A-F0BA-4016-9B3C-072A8D0900FE}"/>
    <hyperlink ref="F1915" r:id="rId2122" xr:uid="{603653E3-5A4E-43BE-8DD1-1EE4A81CE75D}"/>
    <hyperlink ref="F1966" r:id="rId2123" xr:uid="{DA565B68-8510-48EF-84CA-2B48781E9180}"/>
    <hyperlink ref="F1969" r:id="rId2124" xr:uid="{82944612-A525-43F2-B5E6-0B0257F753DF}"/>
    <hyperlink ref="F1970" r:id="rId2125" xr:uid="{A110E919-FFB7-4200-92C0-8064394934DD}"/>
    <hyperlink ref="F1971" r:id="rId2126" xr:uid="{4FA5078D-9826-487F-8AFA-82B89871DE79}"/>
    <hyperlink ref="F1974" r:id="rId2127" xr:uid="{16F73446-0E27-4548-9A47-D4970C9895DC}"/>
    <hyperlink ref="F1975" r:id="rId2128" xr:uid="{C74FE088-DB0C-4904-975C-1458945930A5}"/>
    <hyperlink ref="F1976" r:id="rId2129" xr:uid="{D6222563-4209-435F-95D5-4D9D359757DA}"/>
    <hyperlink ref="F1979" r:id="rId2130" xr:uid="{5A9A1DED-8690-4813-8F4B-BA7EA4EFBEA8}"/>
    <hyperlink ref="F1980" r:id="rId2131" xr:uid="{A3741B8B-7711-4D26-A24F-CDBDE0FEF3A7}"/>
    <hyperlink ref="F1981" r:id="rId2132" xr:uid="{B68CD2B9-71DC-4A9F-BC6F-8C81C86A5D26}"/>
    <hyperlink ref="F1986" r:id="rId2133" xr:uid="{69C78E9B-CB3C-46D1-B476-A8BBB0A6261B}"/>
    <hyperlink ref="F1987" r:id="rId2134" xr:uid="{42FDCC3C-53B6-420F-BB0F-2BAC5906FCF4}"/>
    <hyperlink ref="F1988" r:id="rId2135" xr:uid="{1C514363-8B9C-4F7B-94DB-CD7F0A8D330C}"/>
    <hyperlink ref="F2104" r:id="rId2136" xr:uid="{930C1408-D349-4CA1-8D52-D929E7CD4E1E}"/>
    <hyperlink ref="F2105" r:id="rId2137" xr:uid="{827570A4-655C-48A2-B8FA-FE4EEA959C54}"/>
    <hyperlink ref="F2106" r:id="rId2138" xr:uid="{BCB9DB34-132B-43CA-9C24-65FDA8189A82}"/>
    <hyperlink ref="F2107" r:id="rId2139" xr:uid="{8FE95F8C-CBC2-4592-BA7E-B44FC260095E}"/>
    <hyperlink ref="F2383" r:id="rId2140" xr:uid="{4ADE489D-F81F-421C-8C8C-BDFEDF354DFA}"/>
    <hyperlink ref="F2384" r:id="rId2141" xr:uid="{853E1051-C13E-4E3E-AF24-47B97D35A2D2}"/>
    <hyperlink ref="F2385" r:id="rId2142" xr:uid="{430CE096-8555-43EE-B6F6-E89A58EFED47}"/>
    <hyperlink ref="F2386" r:id="rId2143" xr:uid="{66BE16D2-9D0B-4EFE-81EB-D7AC93D8B5D7}"/>
    <hyperlink ref="F2377" r:id="rId2144" xr:uid="{B9B06740-FDDF-400B-B2CC-C62F1AD8408D}"/>
    <hyperlink ref="F2378" r:id="rId2145" xr:uid="{B3AB6E30-5155-431B-AF0D-6401C7EA530A}"/>
    <hyperlink ref="F2379" r:id="rId2146" xr:uid="{ED20B2D9-F351-4DE6-9168-8E1AA21D1EFE}"/>
    <hyperlink ref="F2380" r:id="rId2147" xr:uid="{118B8FFE-BD58-4401-940C-0D6866D4B717}"/>
    <hyperlink ref="F2389" r:id="rId2148" xr:uid="{6A054C6F-29A8-4CFB-836D-D3DEE39E6BD2}"/>
    <hyperlink ref="F2390" r:id="rId2149" xr:uid="{DFA96D64-A6A9-4868-923E-28C26C66D452}"/>
    <hyperlink ref="F2391" r:id="rId2150" xr:uid="{4CF6B65A-4A3A-4A44-8127-0B7CBEE60CAE}"/>
    <hyperlink ref="F2392" r:id="rId2151" xr:uid="{846F4246-4F96-4420-AE6D-E669F325BA6F}"/>
    <hyperlink ref="F2395" r:id="rId2152" xr:uid="{4F91E06E-9978-48D4-9F9C-E8F56C14252A}"/>
    <hyperlink ref="F2396" r:id="rId2153" xr:uid="{714F7A2B-261E-4AF1-ACA9-ACE6417569CF}"/>
    <hyperlink ref="F2397" r:id="rId2154" xr:uid="{B7D6295B-D4E1-4259-A9B0-49F2F1CF10A8}"/>
    <hyperlink ref="F2398" r:id="rId2155" xr:uid="{2C51ABA8-62C2-4CCF-BD5E-8EA77EF3CDFC}"/>
    <hyperlink ref="F2401" r:id="rId2156" xr:uid="{78E974DE-379B-44BB-A9E9-49B776398C77}"/>
    <hyperlink ref="F2402" r:id="rId2157" xr:uid="{D5417B6C-8ECB-4787-BE96-CB92FFF677C0}"/>
    <hyperlink ref="F2403" r:id="rId2158" xr:uid="{FB4DAA11-AC86-453D-B9F3-2626C1097464}"/>
    <hyperlink ref="F2404" r:id="rId2159" xr:uid="{C97AEE49-27B9-4038-BB51-512507349CF5}"/>
    <hyperlink ref="F2450" r:id="rId2160" xr:uid="{B456AD04-037A-4AD1-98BE-B813A32E3948}"/>
    <hyperlink ref="F2451" r:id="rId2161" xr:uid="{7D38088F-030A-4255-99E3-D9875EA5445A}"/>
    <hyperlink ref="F2452" r:id="rId2162" xr:uid="{C87217E3-A2D9-4E70-9B94-6668F6CA2B11}"/>
    <hyperlink ref="F2453" r:id="rId2163" xr:uid="{254F158A-6652-45A9-A1EE-8DA35E6E7E9A}"/>
    <hyperlink ref="F2456" r:id="rId2164" xr:uid="{62F2C261-D9D3-4C83-875D-DDA5B4F47BAF}"/>
    <hyperlink ref="F2457" r:id="rId2165" xr:uid="{8536AB40-2A3A-4B5B-8CD5-23E155E911BB}"/>
    <hyperlink ref="F2458" r:id="rId2166" xr:uid="{F6495A62-C0B8-45EE-BF28-F6486DE81932}"/>
    <hyperlink ref="F2459" r:id="rId2167" xr:uid="{8F4C3CEA-5B20-458C-9955-3DC60B2D6DEB}"/>
    <hyperlink ref="F2460" r:id="rId2168" xr:uid="{63237ABB-A189-42E3-B123-DC547F8D9075}"/>
    <hyperlink ref="F2463" r:id="rId2169" xr:uid="{F5E06114-F52D-4074-89D3-EFB6603D9504}"/>
    <hyperlink ref="F2464" r:id="rId2170" xr:uid="{963C70CD-0990-4496-B8C2-F46658E5A2F3}"/>
    <hyperlink ref="F2465" r:id="rId2171" xr:uid="{096B4AA4-ECA7-4859-94B2-9E1D905E3F26}"/>
    <hyperlink ref="F2871" r:id="rId2172" xr:uid="{D79DE42B-F45D-4718-91AA-1C3BCC521B2A}"/>
    <hyperlink ref="F2872" r:id="rId2173" xr:uid="{007F8048-F82A-4734-830E-A6FD1BDB630F}"/>
    <hyperlink ref="F2873" r:id="rId2174" xr:uid="{A868DFB7-F79A-46D5-8AB9-FDA1C8D0C62C}"/>
    <hyperlink ref="F2874" r:id="rId2175" xr:uid="{A7A80890-9F99-4B8E-A6AB-41550DAB4C4B}"/>
    <hyperlink ref="F2877" r:id="rId2176" xr:uid="{F2F90A1E-86A6-451C-9327-DF7F3B6B36B4}"/>
    <hyperlink ref="F2878" r:id="rId2177" xr:uid="{5F224FAF-BB10-49E1-8C8B-FB277574FE91}"/>
    <hyperlink ref="F2879" r:id="rId2178" xr:uid="{749F029A-72FE-484B-BCDF-BC198B23B479}"/>
    <hyperlink ref="F2880" r:id="rId2179" xr:uid="{B0C85D26-F9BD-4B48-8A2D-D4D77250BC66}"/>
    <hyperlink ref="F2884" r:id="rId2180" xr:uid="{77F5C605-C633-4024-8991-D1F962E25E09}"/>
    <hyperlink ref="F2885" r:id="rId2181" xr:uid="{FFD5A5DE-CEC4-48D7-852B-DAED532714EC}"/>
    <hyperlink ref="F2886" r:id="rId2182" xr:uid="{20C27BE7-E938-482F-B06D-E9609AFDC3EC}"/>
    <hyperlink ref="F2887" r:id="rId2183" xr:uid="{EB941EC3-5E14-4162-8433-4BB19D29B776}"/>
    <hyperlink ref="F2914" r:id="rId2184" xr:uid="{4A8A1ACC-F902-4381-BB85-E680EFDFAB36}"/>
    <hyperlink ref="F2915" r:id="rId2185" xr:uid="{A33A9913-E001-418B-A027-8A76F2F706D1}"/>
    <hyperlink ref="F2916" r:id="rId2186" xr:uid="{BC3BF542-E963-48FD-96E2-E0CD2D0EEDED}"/>
    <hyperlink ref="F2917" r:id="rId2187" xr:uid="{255CA47D-EE57-42DF-B255-A1F7F4DEB912}"/>
    <hyperlink ref="F2920" r:id="rId2188" xr:uid="{C40410C4-8AB9-4225-820B-008E37B67EEA}"/>
    <hyperlink ref="F2921" r:id="rId2189" xr:uid="{0148EBBA-0FDB-4A07-A358-5EC0CF196FA3}"/>
    <hyperlink ref="F2922" r:id="rId2190" xr:uid="{7AD954E4-6895-4D45-B44F-679EE0E8A8CB}"/>
    <hyperlink ref="F2925" r:id="rId2191" xr:uid="{D49C5595-0A83-4A2B-8107-424AFD6DB154}"/>
    <hyperlink ref="F2926" r:id="rId2192" xr:uid="{48E16741-6152-420A-8CDD-4EE9FECCA6D0}"/>
    <hyperlink ref="F2927" r:id="rId2193" xr:uid="{4548B36F-88D1-4C13-8F18-A99171820777}"/>
    <hyperlink ref="F2954" r:id="rId2194" xr:uid="{36B7796B-3394-4BCC-B91A-92E3042AF68F}"/>
    <hyperlink ref="F2955" r:id="rId2195" xr:uid="{A5DEAAE9-440F-46C9-BF8E-93416420C0BC}"/>
    <hyperlink ref="F2956" r:id="rId2196" xr:uid="{1D5929F2-7DC0-4F31-87FA-F2752C8056F0}"/>
    <hyperlink ref="F2947" r:id="rId2197" xr:uid="{84AC7616-65BD-4932-8E4D-96EBFAA89B66}"/>
    <hyperlink ref="F2948" r:id="rId2198" xr:uid="{FD3DEFCE-DDC1-4F2C-9F97-839FDB34C3B1}"/>
    <hyperlink ref="F2949" r:id="rId2199" xr:uid="{21CF6461-E67B-433A-9BC5-0D630238ECFA}"/>
    <hyperlink ref="F2950" r:id="rId2200" xr:uid="{5532A5DD-7131-4031-AB29-BDA4CAA21D28}"/>
    <hyperlink ref="F2953" r:id="rId2201" xr:uid="{CB22466B-8DBF-4565-8EA1-DFDF6108E5D9}"/>
    <hyperlink ref="F2961" r:id="rId2202" xr:uid="{B285B86C-9542-4AB7-AA5F-FDBE7FBB5768}"/>
    <hyperlink ref="F2962" r:id="rId2203" xr:uid="{2414E37B-8416-4056-B3A7-FECC80753A74}"/>
    <hyperlink ref="F2963" r:id="rId2204" xr:uid="{1B63A424-757A-4B67-8DB5-E7155D71F9B8}"/>
    <hyperlink ref="F2964" r:id="rId2205" xr:uid="{C77835E5-7B6B-4AEA-A7F6-4754FDB365E4}"/>
    <hyperlink ref="F2967" r:id="rId2206" xr:uid="{065EB9B3-A182-4138-B928-3D9F44A28AD0}"/>
    <hyperlink ref="F2968" r:id="rId2207" xr:uid="{37FDB7D7-106E-4FB3-80C2-87748FEE0E33}"/>
    <hyperlink ref="F2969" r:id="rId2208" xr:uid="{9530093D-4B08-456A-9C91-8F14FF3D4EC5}"/>
    <hyperlink ref="F2970" r:id="rId2209" xr:uid="{7D2CE776-81DC-4C54-8326-7EC93CC829DF}"/>
    <hyperlink ref="F2973" r:id="rId2210" xr:uid="{8E9C6A5C-E271-4999-A202-FA6E8C9A6F9F}"/>
    <hyperlink ref="F2974" r:id="rId2211" xr:uid="{011F20C0-29FC-4149-9AF3-A9C4BB84A4FC}"/>
    <hyperlink ref="F2975" r:id="rId2212" xr:uid="{9F6A4512-1BE3-4D53-BAE8-D2813DC0E2D3}"/>
    <hyperlink ref="F2976" r:id="rId2213" xr:uid="{996CF90A-1F63-4220-A15E-5ED127C23CE2}"/>
    <hyperlink ref="F2979" r:id="rId2214" xr:uid="{2727886F-8359-46F1-BB25-42AFFE612EFB}"/>
    <hyperlink ref="F2980" r:id="rId2215" xr:uid="{0519CC52-AE9A-46C5-BC1F-B76A5F7D2A0E}"/>
    <hyperlink ref="F2981" r:id="rId2216" xr:uid="{16A21F0E-E438-4676-B8F9-D49AC21D6B94}"/>
    <hyperlink ref="F2982" r:id="rId2217" xr:uid="{B31C9582-E09F-4624-B4EA-76FFECC05CD7}"/>
    <hyperlink ref="F2985" r:id="rId2218" xr:uid="{4286A19D-F111-4539-9D4B-49FE036F6049}"/>
    <hyperlink ref="F2986" r:id="rId2219" xr:uid="{63803B71-8A14-4EAA-B222-46F36BA0B84C}"/>
    <hyperlink ref="F2987" r:id="rId2220" xr:uid="{3619ECEA-ACA7-426C-8615-BDBEB1449F99}"/>
    <hyperlink ref="F2988" r:id="rId2221" xr:uid="{15F4C2E8-6439-45CE-8F94-C0C526B53124}"/>
    <hyperlink ref="F2991" r:id="rId2222" xr:uid="{7433A5F1-4FB6-4C7F-9F24-A1D0163FA54D}"/>
    <hyperlink ref="F2992" r:id="rId2223" xr:uid="{B0FB02A3-E344-4279-A498-0F459A3C343E}"/>
    <hyperlink ref="F2993" r:id="rId2224" xr:uid="{DAB4EE07-FD57-4D56-99FD-19C01B0F639C}"/>
    <hyperlink ref="F2994" r:id="rId2225" xr:uid="{2F0E7C48-9447-4BBA-A86F-B86F7F5C678D}"/>
    <hyperlink ref="F3054" r:id="rId2226" xr:uid="{3D1BBE12-C9E8-4CA3-81BF-F6AC7D3C503F}"/>
    <hyperlink ref="F3055" r:id="rId2227" xr:uid="{765B4408-2F09-44DF-A7A6-B6A88DDAE4D0}"/>
    <hyperlink ref="F3056" r:id="rId2228" xr:uid="{477A1EE2-2F2F-4EB8-A505-2F70350DACDF}"/>
    <hyperlink ref="F3057" r:id="rId2229" xr:uid="{794A043D-50AF-41CD-A1AE-71AA9F5C1938}"/>
    <hyperlink ref="F3060" r:id="rId2230" xr:uid="{EBC5CC3B-BFB6-4B34-9977-91D2DB92FDBF}"/>
    <hyperlink ref="F3061" r:id="rId2231" xr:uid="{1393B3CF-A55A-477A-82AB-5A4CD972A990}"/>
    <hyperlink ref="F3062" r:id="rId2232" xr:uid="{673DD2B9-F93F-4E99-A487-4FE84E6C5658}"/>
    <hyperlink ref="F3063" r:id="rId2233" xr:uid="{14A0C55B-8C5E-4C76-9238-1FF1AD972CB5}"/>
    <hyperlink ref="F3080" r:id="rId2234" xr:uid="{0E5D7910-0F94-4DFB-A85E-48DEB9D00855}"/>
    <hyperlink ref="F3081" r:id="rId2235" xr:uid="{83B28BEA-B470-42C8-8AAD-5EA9F7BC69E6}"/>
    <hyperlink ref="F3082" r:id="rId2236" xr:uid="{BDA574BB-4F84-4B9D-A866-B2963FAC11AF}"/>
    <hyperlink ref="F3083" r:id="rId2237" xr:uid="{F7AC305D-858D-4BF7-B4E7-0A03FCDB57B6}"/>
    <hyperlink ref="F3066" r:id="rId2238" xr:uid="{A8DDEB16-1024-4D95-833A-EB72C1A661F8}"/>
    <hyperlink ref="F3067" r:id="rId2239" xr:uid="{2AB28190-819A-440B-A682-330859BFB8E6}"/>
    <hyperlink ref="F3068" r:id="rId2240" xr:uid="{BC189AB0-0168-44ED-B7D8-DD4522F83A8E}"/>
    <hyperlink ref="F3069" r:id="rId2241" xr:uid="{4E2C0196-4AF4-451A-9D76-73A3E9C27377}"/>
    <hyperlink ref="F3070" r:id="rId2242" xr:uid="{D3FA0A87-F999-4340-9BFA-D5B1F1247E8A}"/>
    <hyperlink ref="F3073" r:id="rId2243" xr:uid="{5460D742-55D5-4FF1-B7FB-725C1CD7F35A}"/>
    <hyperlink ref="F3074" r:id="rId2244" xr:uid="{1225D20D-6A6E-4B2D-B8DF-F9B3FDA320F6}"/>
    <hyperlink ref="F3075" r:id="rId2245" xr:uid="{1EBFECFD-0C23-47C7-B63C-DD138144A790}"/>
    <hyperlink ref="F3076" r:id="rId2246" xr:uid="{AAB0C671-18C2-47B5-A7AE-530977212331}"/>
    <hyperlink ref="F3077" r:id="rId2247" xr:uid="{BC71E254-DBEF-4F84-B0A2-20665BD463BD}"/>
    <hyperlink ref="F3086" r:id="rId2248" xr:uid="{1A494FA9-D3CD-4CF1-AD2D-EE2C8A9463AB}"/>
    <hyperlink ref="F3087" r:id="rId2249" xr:uid="{DB5851AE-843C-48E8-8FFB-CC1A1654401C}"/>
    <hyperlink ref="F3088" r:id="rId2250" xr:uid="{EB669CD3-AB29-4EC6-94EC-C5CA0BB05F19}"/>
    <hyperlink ref="F3089" r:id="rId2251" xr:uid="{D1A5A454-A400-4F42-AB76-59E316852CF4}"/>
    <hyperlink ref="F3092" r:id="rId2252" xr:uid="{95E38016-E92D-44DE-9B66-DC2C51E2FE12}"/>
    <hyperlink ref="F3093" r:id="rId2253" xr:uid="{8FDBCB1D-F613-4CDC-A9E3-7E0D1C7F6E43}"/>
    <hyperlink ref="F3094" r:id="rId2254" xr:uid="{1A423173-6844-4B4F-A574-CB7AE70C8EB2}"/>
    <hyperlink ref="F3095" r:id="rId2255" xr:uid="{C5E021C7-A30B-43CF-B7EA-D76E44C463A7}"/>
    <hyperlink ref="F3098" r:id="rId2256" xr:uid="{CB1321BF-8213-44B3-BCD6-CB4EEDA4705F}"/>
    <hyperlink ref="F3099" r:id="rId2257" xr:uid="{A842DB31-1C80-47B8-9A6F-0DCDBBF0A2D5}"/>
    <hyperlink ref="F3100" r:id="rId2258" xr:uid="{6D88BD79-65D6-4252-94DE-8177B27901DF}"/>
    <hyperlink ref="F3101" r:id="rId2259" xr:uid="{8E66A2F8-2C49-462F-B2D7-9A2BEB7C17CC}"/>
    <hyperlink ref="F3104" r:id="rId2260" xr:uid="{75987355-7B35-4DD2-A4B5-2048EA6B27AA}"/>
    <hyperlink ref="F3105" r:id="rId2261" xr:uid="{B5CDCF69-84DD-4CCB-8FD8-5E49458DB0DE}"/>
    <hyperlink ref="F3106" r:id="rId2262" xr:uid="{90E2BF13-4C2A-4C87-A195-814B4846FBA7}"/>
    <hyperlink ref="F3107" r:id="rId2263" xr:uid="{2560D8BB-3627-4625-992A-0E5A3291E65F}"/>
    <hyperlink ref="F3110" r:id="rId2264" xr:uid="{A0DF9941-E5F9-4C6C-AFDD-1C0EFC0D0CC8}"/>
    <hyperlink ref="F3111" r:id="rId2265" xr:uid="{69958F6B-7D03-429F-8B16-A8356AF3B4E7}"/>
    <hyperlink ref="F3112" r:id="rId2266" xr:uid="{D421F7A1-7603-4363-AFF2-68959186615F}"/>
    <hyperlink ref="F3113" r:id="rId2267" xr:uid="{17505715-389D-4A87-8A0B-6F484664C633}"/>
    <hyperlink ref="F3114" r:id="rId2268" xr:uid="{357CF5D7-77A5-4D59-82B0-832973AE9110}"/>
    <hyperlink ref="F3117" r:id="rId2269" xr:uid="{3918DF4B-F37B-4EF1-B393-E16D4CE3CABE}"/>
    <hyperlink ref="F3118" r:id="rId2270" xr:uid="{FF8FCB9B-BC19-4B6F-B1C1-A9AC6AB0623E}"/>
    <hyperlink ref="F3119" r:id="rId2271" xr:uid="{3869334B-88FC-45B8-8231-3FD62F75F2D9}"/>
    <hyperlink ref="F3120" r:id="rId2272" xr:uid="{36EE2B07-B1C7-4B36-883C-8066ED63483D}"/>
    <hyperlink ref="F3121" r:id="rId2273" xr:uid="{F72B89E6-C09E-400F-A646-6E7AEDF33977}"/>
    <hyperlink ref="F3124" r:id="rId2274" xr:uid="{185813CA-F529-4ECC-93B0-02B4ACA033B3}"/>
    <hyperlink ref="F3125" r:id="rId2275" xr:uid="{986264DF-14C8-4A1A-95F4-ADD8CED37B48}"/>
    <hyperlink ref="F3126" r:id="rId2276" xr:uid="{E85EE178-8816-48F8-A61D-BC47557BAED6}"/>
    <hyperlink ref="F3127" r:id="rId2277" xr:uid="{AFF40372-612A-4545-82B6-9AD149CE7024}"/>
    <hyperlink ref="F3128" r:id="rId2278" xr:uid="{F815DC53-DD10-4489-A3EB-BCBA3A3BED55}"/>
    <hyperlink ref="F3131" r:id="rId2279" xr:uid="{BD656DDB-ED6F-4E74-8EB6-590A4A865B5E}"/>
    <hyperlink ref="F3132" r:id="rId2280" xr:uid="{92266173-35D5-40D8-9637-083CDD9B4CEC}"/>
    <hyperlink ref="F3133" r:id="rId2281" xr:uid="{E94D19A6-5764-47C8-98B1-2C335F448104}"/>
    <hyperlink ref="F3134" r:id="rId2282" xr:uid="{8BAD4E52-09B2-4951-835E-83B727812584}"/>
    <hyperlink ref="F3135" r:id="rId2283" xr:uid="{21B395D4-DCDC-4F4F-B4EC-0388552F9CEF}"/>
    <hyperlink ref="F3138" r:id="rId2284" xr:uid="{35926659-1448-4429-B81F-C7BD762C1B69}"/>
    <hyperlink ref="F3139" r:id="rId2285" xr:uid="{38C43496-5588-4A59-BF13-4ABB39291819}"/>
    <hyperlink ref="F3140" r:id="rId2286" xr:uid="{943037FE-9999-4192-8D3D-2A7B5EA5111E}"/>
    <hyperlink ref="F3141" r:id="rId2287" xr:uid="{DB8431F9-4109-4C55-BD70-1E89AC695721}"/>
    <hyperlink ref="F3142" r:id="rId2288" xr:uid="{181C315F-9458-4F8D-B924-16003CC306AC}"/>
    <hyperlink ref="F3291" r:id="rId2289" xr:uid="{ADE02DF2-3053-4A3A-9854-2F4100485D00}"/>
    <hyperlink ref="F3292" r:id="rId2290" xr:uid="{FF3541D4-6D73-45F8-B177-82D9A6C545B5}"/>
    <hyperlink ref="F3293" r:id="rId2291" xr:uid="{91BD40CE-D324-4959-8F3B-6B087F40B918}"/>
    <hyperlink ref="F3294" r:id="rId2292" xr:uid="{459DFF25-E4BD-4EBA-8EC0-66FBC058151E}"/>
    <hyperlink ref="F3473" r:id="rId2293" xr:uid="{AA11D3F9-60E9-4477-A498-FC263A207AFC}"/>
    <hyperlink ref="F3474" r:id="rId2294" xr:uid="{4724DDDC-FC02-43C3-98DF-DF08773101F7}"/>
    <hyperlink ref="F3475" r:id="rId2295" xr:uid="{03DA9BDF-487E-463D-BD81-21722F64B551}"/>
    <hyperlink ref="F3476" r:id="rId2296" xr:uid="{3C6C5C4E-FA69-4211-8123-8E4992AC7304}"/>
    <hyperlink ref="F3485" r:id="rId2297" xr:uid="{A8AAE8D7-D282-4F87-98C7-3739E04FF435}"/>
    <hyperlink ref="F3486" r:id="rId2298" xr:uid="{5FCFEFA7-4462-41C9-8E27-364A474FA949}"/>
    <hyperlink ref="F3487" r:id="rId2299" xr:uid="{42B64C6D-E1A9-421B-A90E-BC6C33125078}"/>
    <hyperlink ref="F3488" r:id="rId2300" xr:uid="{D834AC9F-12BA-4E64-B6F3-6536F964D225}"/>
    <hyperlink ref="F3553" r:id="rId2301" xr:uid="{E53E95CD-B0D7-42C6-9E2D-665372E68EFB}"/>
    <hyperlink ref="F3554" r:id="rId2302" xr:uid="{9EAE27D2-9582-4154-80E6-C5B9955C8129}"/>
    <hyperlink ref="F3555" r:id="rId2303" xr:uid="{ADAEE6FA-FF14-4AE4-8A5F-3DE2EE8402EF}"/>
    <hyperlink ref="F3556" r:id="rId2304" xr:uid="{CAACC5D8-3344-4959-914B-179D4EEDCC26}"/>
    <hyperlink ref="F3631" r:id="rId2305" xr:uid="{125EC609-499C-43D1-A1DD-73EDC5BCC25B}"/>
    <hyperlink ref="F3632" r:id="rId2306" xr:uid="{C14D0F67-4095-453D-B0C4-1E653BB53150}"/>
    <hyperlink ref="F3633" r:id="rId2307" xr:uid="{661F5290-D2CC-457B-ADD3-4503F2755D26}"/>
    <hyperlink ref="F3636" r:id="rId2308" xr:uid="{2872B147-01A1-4332-B0A0-8931BB468AE6}"/>
    <hyperlink ref="F3637" r:id="rId2309" xr:uid="{868CDA99-44F3-4D79-B747-29A562112602}"/>
    <hyperlink ref="F3638" r:id="rId2310" xr:uid="{0A02A631-AB06-4965-9983-493A759097A8}"/>
    <hyperlink ref="F3639" r:id="rId2311" xr:uid="{45E89AF1-5A59-4F56-981B-60755B1055E3}"/>
    <hyperlink ref="F3642" r:id="rId2312" xr:uid="{26BDA6FF-0533-4603-8C71-1182DA2DEFFA}"/>
    <hyperlink ref="F3643" r:id="rId2313" xr:uid="{08DC6E8B-99C4-42D5-8A67-DCA255D1452E}"/>
    <hyperlink ref="F3644" r:id="rId2314" xr:uid="{46CDBF8F-7E56-44CA-AD73-AB7C462D917E}"/>
    <hyperlink ref="F3645" r:id="rId2315" xr:uid="{61DE3184-3182-4142-BEDA-284BAB10ECF2}"/>
    <hyperlink ref="F3648" r:id="rId2316" xr:uid="{F128B8D9-326F-424C-B1C2-64599457FF71}"/>
    <hyperlink ref="F3649" r:id="rId2317" xr:uid="{ADEF439E-34ED-4667-8A18-5B43EC3038E6}"/>
    <hyperlink ref="F3650" r:id="rId2318" xr:uid="{A7A8CA3A-B8EA-477A-8D56-284542B535DD}"/>
    <hyperlink ref="F3653" r:id="rId2319" xr:uid="{1D21BBFC-4654-4C4C-996F-5155C67EA187}"/>
    <hyperlink ref="F3654" r:id="rId2320" xr:uid="{AE88CADD-3FD0-42AF-81B0-386F9B60CE6C}"/>
    <hyperlink ref="F3655" r:id="rId2321" xr:uid="{34E8C8F3-D870-4267-B5B9-1CE7A65AF242}"/>
    <hyperlink ref="F3657" r:id="rId2322" xr:uid="{1CB11A2B-FB58-4325-82BD-407295B96CCC}"/>
    <hyperlink ref="F3660" r:id="rId2323" xr:uid="{7D7CDE48-68D0-43E0-83C5-557D955DA38F}"/>
    <hyperlink ref="F3661" r:id="rId2324" xr:uid="{5E74B9B1-86E4-4C56-8F90-F555E2DF7C46}"/>
    <hyperlink ref="F3662" r:id="rId2325" xr:uid="{8D8122F2-C0D5-4D2A-AE00-2BFFBE1A3E3A}"/>
    <hyperlink ref="F3665" r:id="rId2326" xr:uid="{865A9DDC-0E85-4510-AF34-30C08D366BCA}"/>
    <hyperlink ref="F3666" r:id="rId2327" xr:uid="{FAD83BB9-0741-49A7-9C9F-58CAD3E2EE6E}"/>
    <hyperlink ref="F3667" r:id="rId2328" xr:uid="{2327901A-7676-4556-9A01-6AC4DD63CEEE}"/>
    <hyperlink ref="F3668" r:id="rId2329" xr:uid="{7094B10C-7E32-4443-B956-5FBAEAC2397C}"/>
    <hyperlink ref="F3671" r:id="rId2330" xr:uid="{FE3F9BF2-5AEA-44BE-95BA-338DEF086EAD}"/>
    <hyperlink ref="F3672" r:id="rId2331" xr:uid="{13608383-750E-4BCB-B6F9-107845EC2F2E}"/>
    <hyperlink ref="F3673" r:id="rId2332" xr:uid="{82F11302-33FC-434A-9D99-86DF37E63B3A}"/>
    <hyperlink ref="F3674" r:id="rId2333" xr:uid="{00837010-161D-49F5-86C9-09B05DCF1DD4}"/>
    <hyperlink ref="F3677" r:id="rId2334" xr:uid="{78129FCA-D260-4C41-91CC-3BC09E5A2ECE}"/>
    <hyperlink ref="F3678" r:id="rId2335" xr:uid="{A83F90EE-6AEB-4602-98BC-F4EC59F534D4}"/>
    <hyperlink ref="F3679" r:id="rId2336" xr:uid="{32DB6061-5FA4-45B5-8C70-CD1B81BC172F}"/>
    <hyperlink ref="F3680" r:id="rId2337" xr:uid="{DE0C17CA-D249-452E-9413-AF5E5779DE5B}"/>
    <hyperlink ref="F3683" r:id="rId2338" xr:uid="{13507CBC-4D1B-40F5-9A92-8E57D5B799B9}"/>
    <hyperlink ref="F3684" r:id="rId2339" xr:uid="{9D7CE9DB-657D-47F5-B93E-7C718B9114DE}"/>
    <hyperlink ref="F3685" r:id="rId2340" xr:uid="{9CDCD112-D2E4-4CE2-BE7C-A37CB6E0EB77}"/>
    <hyperlink ref="F3686" r:id="rId2341" xr:uid="{794BBCC2-3526-4E48-983F-5904165B556C}"/>
    <hyperlink ref="F3689" r:id="rId2342" xr:uid="{6C1FAB7A-B6CB-4F00-A4BF-4C7D5BC52C5D}"/>
    <hyperlink ref="F3690" r:id="rId2343" xr:uid="{BF2750CA-C355-43F8-BAF0-54DB05B7EA19}"/>
    <hyperlink ref="F3691" r:id="rId2344" xr:uid="{16A27442-EB9A-45BF-A0C2-90DCEA87A318}"/>
    <hyperlink ref="F3692" r:id="rId2345" xr:uid="{80F70799-4070-4CFF-9477-9A5D73958A11}"/>
    <hyperlink ref="F3695" r:id="rId2346" xr:uid="{DD4D2EE1-CBEF-4AB3-8515-5A8D29E004DC}"/>
    <hyperlink ref="F3696" r:id="rId2347" xr:uid="{B14EAAC5-C221-4FE8-8261-E4A17AE25AF3}"/>
    <hyperlink ref="F3697" r:id="rId2348" xr:uid="{343B73BA-E4E7-4969-9852-CE9C8A3FE195}"/>
    <hyperlink ref="F3698" r:id="rId2349" xr:uid="{961EB304-116C-455B-B37F-7491D266C590}"/>
    <hyperlink ref="F3701" r:id="rId2350" xr:uid="{E29601C5-41B1-4368-A342-0CE06C15BE67}"/>
    <hyperlink ref="F3702" r:id="rId2351" xr:uid="{41CAC23B-99A7-46C4-B171-51B9E83039D5}"/>
    <hyperlink ref="F3703" r:id="rId2352" xr:uid="{341AEF52-5475-4D71-AF94-5B1323AF1159}"/>
    <hyperlink ref="F3704" r:id="rId2353" xr:uid="{A29ED48C-3562-495D-92F6-AF6E7721F030}"/>
    <hyperlink ref="F3707" r:id="rId2354" xr:uid="{42A548FD-D546-4CDA-B013-517C4D4AB716}"/>
    <hyperlink ref="F3708" r:id="rId2355" xr:uid="{E42866FA-2D43-4A5B-A0E8-298D0ECD5496}"/>
    <hyperlink ref="F3709" r:id="rId2356" xr:uid="{5A2F891D-2B8B-4C7B-B2A2-65188339E957}"/>
    <hyperlink ref="F3710" r:id="rId2357" xr:uid="{2F9B37AF-8DB7-4910-8D1D-2C15A1D5D917}"/>
    <hyperlink ref="F3890" r:id="rId2358" xr:uid="{44488708-7271-48E4-B0BE-2931CB8187CB}"/>
    <hyperlink ref="F3891" r:id="rId2359" xr:uid="{9EEFBCC4-3C80-4B60-9528-9CA736FC3A4E}"/>
    <hyperlink ref="F3892" r:id="rId2360" xr:uid="{AE34EB8B-B9BB-4B6A-A617-657520C17F3B}"/>
    <hyperlink ref="F3893" r:id="rId2361" xr:uid="{4D90E288-A84F-4DAF-8FF9-1777D2E4629C}"/>
    <hyperlink ref="F3896" r:id="rId2362" xr:uid="{CCD0F541-368F-4F99-B9CA-56E5B157159A}"/>
    <hyperlink ref="F3897" r:id="rId2363" xr:uid="{D9DB2452-9F7E-4BD6-852D-06D731C90541}"/>
    <hyperlink ref="F3898" r:id="rId2364" xr:uid="{1E700C6C-E302-45D6-A90C-F338FCA4E3C8}"/>
    <hyperlink ref="F3899" r:id="rId2365" xr:uid="{9BDA5228-EDE5-4177-B16F-4C50F2F3FCB5}"/>
    <hyperlink ref="F3902" r:id="rId2366" xr:uid="{998BDAAD-D062-4048-84B7-B3546D03EBE2}"/>
    <hyperlink ref="F3903" r:id="rId2367" xr:uid="{2A34C746-318B-49CB-8328-842A2D86FEC0}"/>
    <hyperlink ref="F3904" r:id="rId2368" xr:uid="{89A301CC-672B-4450-BDC4-48B56237749A}"/>
    <hyperlink ref="F3905" r:id="rId2369" xr:uid="{F804E6BB-5E71-4653-B51E-607BDB128273}"/>
    <hyperlink ref="F3559" r:id="rId2370" xr:uid="{41C86386-F0E7-4E7C-A93F-40F9754AF429}"/>
    <hyperlink ref="F3560" r:id="rId2371" xr:uid="{423500E7-820D-4496-921A-456ACF8412D9}"/>
    <hyperlink ref="F3561" r:id="rId2372" xr:uid="{C5F404E5-8880-47E8-98FE-EA6D43450371}"/>
    <hyperlink ref="F3562" r:id="rId2373" xr:uid="{2B14CF88-4038-4996-9C4A-67DFEC986FA2}"/>
    <hyperlink ref="F3565" r:id="rId2374" xr:uid="{9150EA76-E653-48A9-98EC-68F19AD0CC71}"/>
    <hyperlink ref="F3566" r:id="rId2375" xr:uid="{C73540DF-120D-498C-BCB0-BBE59F8E5AFF}"/>
    <hyperlink ref="F3567" r:id="rId2376" xr:uid="{0CF5F0EB-5CDA-43C2-A0A6-527F8539A12A}"/>
    <hyperlink ref="F3568" r:id="rId2377" xr:uid="{ABF28DD2-0B90-4AAA-A619-F0505488047B}"/>
    <hyperlink ref="F3571" r:id="rId2378" xr:uid="{5F6AB347-4C80-4DEF-A1B1-AE8BCCE63DDD}"/>
    <hyperlink ref="F3572" r:id="rId2379" xr:uid="{F853C97B-04F8-4973-BFDB-4EDCA7AFDDF3}"/>
    <hyperlink ref="F3573" r:id="rId2380" xr:uid="{1DED2176-E7A9-4675-A9D0-27B1766FA568}"/>
    <hyperlink ref="F3574" r:id="rId2381" xr:uid="{CCA559F0-0244-4FA2-9BFA-95C2F93581C7}"/>
    <hyperlink ref="F3577" r:id="rId2382" xr:uid="{D2387EEA-E39F-4088-97D1-D15E3BB6E69E}"/>
    <hyperlink ref="F3578" r:id="rId2383" xr:uid="{0450F1B3-BC6A-46C5-B092-373F46291955}"/>
    <hyperlink ref="F3579" r:id="rId2384" xr:uid="{7684E83D-0493-4157-8ACD-313A56457ED8}"/>
    <hyperlink ref="F3580" r:id="rId2385" xr:uid="{A73A53AC-60E9-4739-BDE4-C519EA479702}"/>
    <hyperlink ref="F3583" r:id="rId2386" xr:uid="{8FF45AE3-76E2-4468-B855-65DF9522D3FC}"/>
    <hyperlink ref="F3584" r:id="rId2387" xr:uid="{611CA9AD-D139-4413-94CB-7C631B0224E7}"/>
    <hyperlink ref="F3585" r:id="rId2388" xr:uid="{F0E08C37-2EE5-46E7-B54B-5BF483C597DB}"/>
    <hyperlink ref="F3586" r:id="rId2389" xr:uid="{96EF92C0-AA01-45DF-8E6C-BED4F9DA70C8}"/>
    <hyperlink ref="F3589" r:id="rId2390" xr:uid="{FD4A5884-AB6A-4C4B-A820-26357D3BF48A}"/>
    <hyperlink ref="F3590" r:id="rId2391" xr:uid="{3F55A10E-0434-4A59-8EA6-5BDC516DC5FC}"/>
    <hyperlink ref="F3591" r:id="rId2392" xr:uid="{E6329417-D8BB-4303-984B-6957D42AC112}"/>
    <hyperlink ref="F3592" r:id="rId2393" xr:uid="{CED046C1-5AE1-4C2D-9760-2004F666DA79}"/>
    <hyperlink ref="F3595" r:id="rId2394" xr:uid="{21B6AB5F-94E4-4C66-84BF-DE18E256F2FC}"/>
    <hyperlink ref="F3596" r:id="rId2395" xr:uid="{47E34DF5-EA4A-429D-87C7-7C4EE901B8EA}"/>
    <hyperlink ref="F3597" r:id="rId2396" xr:uid="{C75C20D0-4562-4472-ACC5-D3237E1E32B8}"/>
    <hyperlink ref="F3598" r:id="rId2397" xr:uid="{AAF5ED91-4182-40C7-B3F8-00EB99FB70AB}"/>
    <hyperlink ref="F3601" r:id="rId2398" xr:uid="{E838C656-1739-48EB-A761-09FBB21253FB}"/>
    <hyperlink ref="F3602" r:id="rId2399" xr:uid="{0E95F987-B401-43FD-8903-624871C8B1AB}"/>
    <hyperlink ref="F3603" r:id="rId2400" xr:uid="{5CFE1C42-46A0-40D5-9FA4-EB48C0FFE1F4}"/>
    <hyperlink ref="F3604" r:id="rId2401" xr:uid="{A1D5E3C4-1CA0-4E29-ACC7-B033D1DEE3A0}"/>
    <hyperlink ref="F3607" r:id="rId2402" xr:uid="{0BF4FF83-D05C-44F9-939E-D4309AA0CB46}"/>
    <hyperlink ref="F3608" r:id="rId2403" xr:uid="{2DF8B043-E298-4A66-8154-219FCA5B35BB}"/>
    <hyperlink ref="F3609" r:id="rId2404" xr:uid="{A5041F1C-4595-4DCB-A485-A64A4A48A7BD}"/>
    <hyperlink ref="F3610" r:id="rId2405" xr:uid="{5A7BCF48-BA43-472B-8F18-852AC4764BC9}"/>
    <hyperlink ref="F3613" r:id="rId2406" xr:uid="{9C3A0BF0-2BAC-486C-857C-D82123CE7746}"/>
    <hyperlink ref="F3614" r:id="rId2407" xr:uid="{1F074C1A-5D5F-49E4-A78D-6129C99007E6}"/>
    <hyperlink ref="F3615" r:id="rId2408" xr:uid="{63D6F8EF-EC08-46DB-9D41-AA234E02DE5D}"/>
    <hyperlink ref="F3616" r:id="rId2409" xr:uid="{50C79B33-DBCD-4AFB-92ED-54CDB217759E}"/>
    <hyperlink ref="F3619" r:id="rId2410" xr:uid="{92A4B249-3C30-405B-8F0A-9B2B2567FDC6}"/>
    <hyperlink ref="F3620" r:id="rId2411" xr:uid="{76E2CB98-630D-44EA-9A9A-1403E9F78303}"/>
    <hyperlink ref="F3621" r:id="rId2412" xr:uid="{11318EAC-02E3-41BD-90A5-5A3CD94FAD41}"/>
    <hyperlink ref="F3622" r:id="rId2413" xr:uid="{F6023211-998E-482E-B3F2-1CF38DF7052F}"/>
    <hyperlink ref="F3625" r:id="rId2414" xr:uid="{D80178CC-AC01-46DE-89D5-1FBDBE667D73}"/>
    <hyperlink ref="F3626" r:id="rId2415" xr:uid="{AE91888D-6736-41E5-B6E1-C77C53D202B1}"/>
    <hyperlink ref="F3627" r:id="rId2416" xr:uid="{D9D687AC-97CA-4903-95E4-6A6743619FEE}"/>
    <hyperlink ref="F3628" r:id="rId2417" xr:uid="{857D82C6-0AB5-4763-B774-26D8402A9264}"/>
    <hyperlink ref="F3958" r:id="rId2418" xr:uid="{551C2E1D-B51E-4DEB-9383-46569D67CD1C}"/>
    <hyperlink ref="F3959" r:id="rId2419" xr:uid="{F086CEF9-A02A-4FD2-BB1B-CFB2AC6144E3}"/>
    <hyperlink ref="F3960" r:id="rId2420" xr:uid="{7A1119D7-6B69-448C-AAC9-429417378083}"/>
    <hyperlink ref="F3961" r:id="rId2421" xr:uid="{A05C458A-917E-4847-9F3B-049275C450ED}"/>
    <hyperlink ref="F3970" r:id="rId2422" xr:uid="{341CEE41-3893-464C-B171-632CFFC9C129}"/>
    <hyperlink ref="F3971" r:id="rId2423" xr:uid="{A431852F-E897-4D7A-B237-01AE06C3B710}"/>
    <hyperlink ref="F3972" r:id="rId2424" xr:uid="{24DA5D6A-E511-4C45-A3B5-7D9D52E55CD5}"/>
    <hyperlink ref="F3973" r:id="rId2425" xr:uid="{10753015-72D5-4597-8335-CAB67054B709}"/>
    <hyperlink ref="F3976" r:id="rId2426" xr:uid="{AD98CABF-DE8A-4C0E-9152-5FCDA74DCF00}"/>
    <hyperlink ref="F3977" r:id="rId2427" xr:uid="{6059ED53-F8FF-430A-8F6E-06F330D88943}"/>
    <hyperlink ref="F3978" r:id="rId2428" xr:uid="{02120C8A-26B4-472C-AE12-DD07B04CEDAA}"/>
    <hyperlink ref="F3979" r:id="rId2429" xr:uid="{C3153845-79D0-46E2-B46E-EECCDDF58415}"/>
    <hyperlink ref="F3982" r:id="rId2430" xr:uid="{4DFDE6AF-F3EF-4FC0-A61F-A0DBF72339C1}"/>
    <hyperlink ref="F3983" r:id="rId2431" xr:uid="{1953BD30-3E02-432D-AFF8-57894873E385}"/>
    <hyperlink ref="F3984" r:id="rId2432" xr:uid="{8196444E-332E-42D8-A545-780DF0D6B6EB}"/>
    <hyperlink ref="F3985" r:id="rId2433" xr:uid="{AC65A943-7DC1-47AE-9E35-8DA52E264D3C}"/>
    <hyperlink ref="F3988" r:id="rId2434" xr:uid="{BC009A99-2633-4B6B-A9D8-F7B7060245D1}"/>
    <hyperlink ref="F3989" r:id="rId2435" xr:uid="{8EE3945F-22B2-4457-A8E7-EB47B675A142}"/>
    <hyperlink ref="F3990" r:id="rId2436" xr:uid="{280EC95E-7242-4798-96A3-F2FC81FEDDEC}"/>
    <hyperlink ref="F3991" r:id="rId2437" xr:uid="{9636F80E-F45D-40D3-9579-730C0982CB95}"/>
    <hyperlink ref="F3992" r:id="rId2438" xr:uid="{977A0063-8591-486D-84F2-73623B62D6E6}"/>
    <hyperlink ref="F3995" r:id="rId2439" xr:uid="{69F26569-6AC1-4EA0-AA3D-A5DD1038CA4A}"/>
    <hyperlink ref="F3996" r:id="rId2440" xr:uid="{C169E8BB-604F-431E-9EC1-9E554464DA68}"/>
    <hyperlink ref="F3997" r:id="rId2441" xr:uid="{531C02D6-D00B-4D27-AA3C-F72889A5DC1A}"/>
    <hyperlink ref="F3998" r:id="rId2442" xr:uid="{77EC26E7-54DB-4199-B7DA-2BE880A29BF5}"/>
    <hyperlink ref="F4001" r:id="rId2443" xr:uid="{77B02DD9-4180-4AD3-98DA-FA883010058F}"/>
    <hyperlink ref="F4002" r:id="rId2444" xr:uid="{87991075-92AA-47FF-9187-9305EA2B3EE5}"/>
    <hyperlink ref="F4003" r:id="rId2445" xr:uid="{1E296832-6B7F-49E2-907F-25AD805AFD54}"/>
    <hyperlink ref="F4004" r:id="rId2446" xr:uid="{17FCFD90-943C-45AC-A73A-693C3E240B17}"/>
    <hyperlink ref="F4007" r:id="rId2447" xr:uid="{7A356051-504A-4B5B-BC34-0CE20A811E7C}"/>
    <hyperlink ref="F4008" r:id="rId2448" xr:uid="{4CBD6A59-6446-44E3-808C-018B707E574E}"/>
    <hyperlink ref="F4009" r:id="rId2449" xr:uid="{20C589FE-DCAF-4A16-A3A9-3AA43569BAA0}"/>
    <hyperlink ref="F4010" r:id="rId2450" xr:uid="{CFF8659B-D0EA-444A-8EAE-2A6381AC71B1}"/>
    <hyperlink ref="F4013" r:id="rId2451" xr:uid="{7A7D4EFA-D0C4-437D-87AF-4BE26ED55FE9}"/>
    <hyperlink ref="F4014" r:id="rId2452" xr:uid="{98308C0E-92E2-4F60-91F3-5064FA990C5F}"/>
    <hyperlink ref="F4015" r:id="rId2453" xr:uid="{E955045F-A084-45F9-8516-02CB1A14F054}"/>
    <hyperlink ref="F4016" r:id="rId2454" xr:uid="{E46408FA-BFE1-46BC-AA50-4B5D42E98D1D}"/>
    <hyperlink ref="F4019" r:id="rId2455" xr:uid="{7DBACA6E-83EB-4689-A62B-A78E5A8B437D}"/>
    <hyperlink ref="F4020" r:id="rId2456" xr:uid="{5350B42B-7695-4217-A578-613C14839F2C}"/>
    <hyperlink ref="F4021" r:id="rId2457" xr:uid="{38DFCC02-D60B-4AA5-ABDD-9385F6A2F396}"/>
    <hyperlink ref="F4022" r:id="rId2458" xr:uid="{C8B9C71E-BBD6-4544-9B75-AE02B2E8CCA2}"/>
    <hyperlink ref="F4025" r:id="rId2459" xr:uid="{1B99E3B7-F4F5-4DFC-894F-7943EAB9727D}"/>
    <hyperlink ref="F4026" r:id="rId2460" xr:uid="{A1A2B93E-117D-4296-BDF3-2463D3752852}"/>
    <hyperlink ref="F4027" r:id="rId2461" xr:uid="{1246DD5B-1756-479C-970E-CCCFF4D60160}"/>
    <hyperlink ref="F4028" r:id="rId2462" xr:uid="{F7A1D032-BDB4-4A88-8366-4E9ABFD5F090}"/>
    <hyperlink ref="F4029" r:id="rId2463" xr:uid="{0A62BBF0-A0ED-49C4-A786-553993A8AB1E}"/>
    <hyperlink ref="F4032" r:id="rId2464" xr:uid="{4722E58D-6452-4526-9F2C-221FEC6A0EF3}"/>
    <hyperlink ref="F4033" r:id="rId2465" xr:uid="{BA465C03-2C80-4372-A573-9889B4E8DADA}"/>
    <hyperlink ref="F4034" r:id="rId2466" xr:uid="{864D3BD1-FD8F-4CE3-BDF9-3552D605DC3F}"/>
    <hyperlink ref="F4036" r:id="rId2467" xr:uid="{0E76014F-1458-4B09-927E-C06463FC97B4}"/>
    <hyperlink ref="F4037" r:id="rId2468" xr:uid="{56233666-75AE-47ED-A8E0-DFDE47C3E4FB}"/>
    <hyperlink ref="F4038" r:id="rId2469" xr:uid="{DCF38E52-934F-43B2-A32B-6FB5561EA429}"/>
    <hyperlink ref="F4039" r:id="rId2470" xr:uid="{B73768D6-706A-433D-9F3E-1082F36A9EC2}"/>
    <hyperlink ref="F4043" r:id="rId2471" xr:uid="{FCE7C68D-8B2E-4E79-8CE7-EA6EF6FB47CC}"/>
    <hyperlink ref="F4044" r:id="rId2472" xr:uid="{863943AF-5B8D-4FEE-8B3C-A9B337C55DF7}"/>
    <hyperlink ref="F4045" r:id="rId2473" xr:uid="{59A115E0-7739-4AE6-AB92-7E48C0977E7E}"/>
    <hyperlink ref="F4046" r:id="rId2474" xr:uid="{6F90FD78-763F-48EF-87D1-690BACA50A2B}"/>
    <hyperlink ref="F4049" r:id="rId2475" xr:uid="{5AB2A762-B448-4DB4-8A68-89B74055BF7C}"/>
    <hyperlink ref="F4050" r:id="rId2476" xr:uid="{624B1F10-DF21-4DED-867D-2B44D5AE076C}"/>
    <hyperlink ref="F4051" r:id="rId2477" xr:uid="{447504B2-1FFF-45A6-A6C9-6A37DF365DDE}"/>
    <hyperlink ref="F4052" r:id="rId2478" xr:uid="{9845566C-B62C-40CD-AD82-2DF5A3C0ED2E}"/>
    <hyperlink ref="F4101" r:id="rId2479" xr:uid="{8119BF6A-9C31-4DFF-B02F-1015D88CE547}"/>
    <hyperlink ref="F4102" r:id="rId2480" xr:uid="{F7E025B7-DB66-4023-8379-18730F59E853}"/>
    <hyperlink ref="F4103" r:id="rId2481" xr:uid="{2FC93E66-7BD7-4FB5-AB39-2C4F3D23DE47}"/>
    <hyperlink ref="F4104" r:id="rId2482" xr:uid="{D190BE20-B409-4776-9810-A058B9F79EA6}"/>
    <hyperlink ref="F4122" r:id="rId2483" xr:uid="{93638465-ECDC-4E17-88DA-477FFAD5D7C0}"/>
    <hyperlink ref="F4123" r:id="rId2484" xr:uid="{90A5CA29-ED92-442B-8DD1-13357E7929B8}"/>
    <hyperlink ref="F4124" r:id="rId2485" xr:uid="{8801822E-D915-4D1C-B8BD-4AAFCF1F0440}"/>
    <hyperlink ref="F4125" r:id="rId2486" xr:uid="{B26F68A8-DE02-4548-B7FB-78CB8FAE64A3}"/>
    <hyperlink ref="F4128" r:id="rId2487" xr:uid="{AD9992C4-034C-418A-A4F9-BFD6A64E5811}"/>
    <hyperlink ref="F4129" r:id="rId2488" xr:uid="{631BD8D9-66D2-4720-BBE4-FB71FF66E4BA}"/>
    <hyperlink ref="F4130" r:id="rId2489" xr:uid="{EFB40F60-23F9-49D3-A3B3-DDA4EA8DCF24}"/>
    <hyperlink ref="F4131" r:id="rId2490" xr:uid="{5A491F8F-EDFC-4E30-A302-B083393000A8}"/>
    <hyperlink ref="F4180" r:id="rId2491" xr:uid="{4F659A2E-0577-46BC-AA43-8F8000823E3A}"/>
    <hyperlink ref="F4181" r:id="rId2492" xr:uid="{10DF50CF-7B38-48F9-9FBB-550CDE89A128}"/>
    <hyperlink ref="F4182" r:id="rId2493" xr:uid="{B2413B98-2E69-4442-A266-313606004839}"/>
    <hyperlink ref="F4183" r:id="rId2494" xr:uid="{59DD42E6-C377-4FE6-8328-DA8FEEBF5DFC}"/>
    <hyperlink ref="F4186" r:id="rId2495" xr:uid="{9F786986-3644-4700-A1A6-64081DC96139}"/>
    <hyperlink ref="F4187" r:id="rId2496" xr:uid="{16263760-974C-47E1-B71C-37C6E6657DE8}"/>
    <hyperlink ref="F4188" r:id="rId2497" xr:uid="{6BB1D6C2-2B16-4EBF-96B8-A6DC967E585E}"/>
    <hyperlink ref="F4189" r:id="rId2498" xr:uid="{C3DC4262-5525-4AC4-944B-BEA7DCCC7B14}"/>
    <hyperlink ref="F4192" r:id="rId2499" xr:uid="{70D1EEAA-37F1-4332-B2E1-ECF5248F0C6B}"/>
    <hyperlink ref="F4193" r:id="rId2500" xr:uid="{33FD283A-9B81-4278-A89C-2750938F8C88}"/>
    <hyperlink ref="F4194" r:id="rId2501" xr:uid="{7C2333B1-410F-446C-93AF-E1DF4BE4187B}"/>
    <hyperlink ref="F4195" r:id="rId2502" xr:uid="{2A89D031-2564-48C4-904C-47BA9AF7CA97}"/>
    <hyperlink ref="F4215" r:id="rId2503" xr:uid="{C90AB1C7-6217-42FD-981E-DEC1B5B0D2B3}"/>
    <hyperlink ref="F4216" r:id="rId2504" xr:uid="{5E394A49-9CD0-4F3D-9FAC-B978744F6CD7}"/>
    <hyperlink ref="F4217" r:id="rId2505" xr:uid="{DC780E96-13AB-4C20-BB03-7F7EA0E6DAAA}"/>
    <hyperlink ref="F4218" r:id="rId2506" xr:uid="{580C61AF-1D67-4C15-B7C6-19FA6FBD4CB2}"/>
    <hyperlink ref="F3923" r:id="rId2507" xr:uid="{B2E6AC10-3ACB-4114-95AD-7EBEE94D4C26}"/>
    <hyperlink ref="F3924" r:id="rId2508" xr:uid="{833EFABD-7E9C-4B87-AE45-084E1F317FE4}"/>
    <hyperlink ref="F3925" r:id="rId2509" xr:uid="{C3D4352C-AD15-4BE2-8882-00A08427A174}"/>
    <hyperlink ref="F3926" r:id="rId2510" xr:uid="{E6D1C19A-5B32-4744-8361-FA96A1710CF3}"/>
    <hyperlink ref="F3929" r:id="rId2511" xr:uid="{C2F60AA5-69B7-4103-BBD7-22BE049894FB}"/>
    <hyperlink ref="F3930" r:id="rId2512" xr:uid="{6C13DE85-2A4B-4862-ADE7-61C44365AA2C}"/>
    <hyperlink ref="F3931" r:id="rId2513" xr:uid="{EAD77B80-3361-4961-A31D-6C811D607A8E}"/>
    <hyperlink ref="F3932" r:id="rId2514" xr:uid="{E14F2AB7-8D8D-49B1-BF8B-58E55EE05BEB}"/>
    <hyperlink ref="F4163" r:id="rId2515" xr:uid="{5A01CB03-4462-4B65-8A68-231369BB18B0}"/>
    <hyperlink ref="F4164" r:id="rId2516" xr:uid="{2B4E1A3C-C66C-42A6-9B4C-C13C75FDFC13}"/>
    <hyperlink ref="F4165" r:id="rId2517" xr:uid="{A80572E3-275C-40D6-84D8-4E167B7C47BE}"/>
    <hyperlink ref="F4166" r:id="rId2518" xr:uid="{D758647B-4A78-44C2-BCCA-77194A32361C}"/>
    <hyperlink ref="F4278" r:id="rId2519" xr:uid="{46A5EE83-4B8E-4E75-9D6E-434DB02F87CD}"/>
    <hyperlink ref="F4279" r:id="rId2520" xr:uid="{C4C11873-F2AE-42AB-8E2D-D058F7C45F7E}"/>
    <hyperlink ref="F4280" r:id="rId2521" xr:uid="{753E19BF-C5AD-47DA-BC26-055867A630EA}"/>
    <hyperlink ref="F4281" r:id="rId2522" xr:uid="{2C214958-631D-4FE7-9A5C-7EFDB7E65D9B}"/>
    <hyperlink ref="F4489" r:id="rId2523" xr:uid="{8FBF2C8F-4A3B-4CBB-B9D6-59BEF7BC90B2}"/>
    <hyperlink ref="F4490" r:id="rId2524" xr:uid="{5019E91D-FEA8-4E26-AF4F-C60684414490}"/>
    <hyperlink ref="F4491" r:id="rId2525" xr:uid="{BF13A3DC-7FA2-4695-9D51-E9BC4722AAC8}"/>
    <hyperlink ref="F4492" r:id="rId2526" xr:uid="{781E193A-89C7-434C-A6C6-23E12A687F4D}"/>
    <hyperlink ref="F4495" r:id="rId2527" xr:uid="{20896191-A46A-4EF0-B764-DFD0FEF2F77B}"/>
    <hyperlink ref="F4496" r:id="rId2528" xr:uid="{177167B3-6B89-432A-9D75-C73470053FC4}"/>
    <hyperlink ref="F4497" r:id="rId2529" xr:uid="{395DF50B-769E-4D0B-9422-30C721F1DCB9}"/>
    <hyperlink ref="F4498" r:id="rId2530" xr:uid="{A8B32CFD-5ADD-42F1-8B71-CC2815C5AD71}"/>
    <hyperlink ref="F4501" r:id="rId2531" xr:uid="{8740C76D-BC76-48AC-B581-6B2DAC9B404B}"/>
    <hyperlink ref="F4502" r:id="rId2532" xr:uid="{E3B320C4-9A44-4F9D-8546-78BF0F42C969}"/>
    <hyperlink ref="F4503" r:id="rId2533" xr:uid="{E1026AF6-E15F-41CC-8D4F-2E41A8EEAAAB}"/>
    <hyperlink ref="F4504" r:id="rId2534" xr:uid="{F82EB40D-12E7-4577-AA78-975BA4AF1090}"/>
    <hyperlink ref="F4507" r:id="rId2535" xr:uid="{AFF6141F-B9DA-4BBA-A58C-EC6BCB53B36D}"/>
    <hyperlink ref="F4508" r:id="rId2536" xr:uid="{575C1527-6627-495B-8692-14DEA9F2B14D}"/>
    <hyperlink ref="F4509" r:id="rId2537" xr:uid="{F987592D-A60A-41E8-A277-F0E953DD064E}"/>
    <hyperlink ref="F4510" r:id="rId2538" xr:uid="{3196AD96-8E5C-42B4-9AFC-95D0D13933F9}"/>
    <hyperlink ref="F4518" r:id="rId2539" xr:uid="{4586F270-D3F8-4247-A162-B63549F6222E}"/>
    <hyperlink ref="F4519" r:id="rId2540" xr:uid="{A786EC99-C797-40C4-91AD-84508BC2C263}"/>
    <hyperlink ref="F4520" r:id="rId2541" xr:uid="{C27EAECA-6666-4DF5-A8C7-E6861C697CC3}"/>
    <hyperlink ref="F4521" r:id="rId2542" xr:uid="{2FB46F26-C2DF-4999-9B75-DCA23A33868C}"/>
    <hyperlink ref="F4524" r:id="rId2543" xr:uid="{F2BBBCBD-A2B0-4235-AA07-409EF5893498}"/>
    <hyperlink ref="F4525" r:id="rId2544" xr:uid="{0EED2911-0613-48EE-8404-9A512A64BDBC}"/>
    <hyperlink ref="F4526" r:id="rId2545" xr:uid="{432C869C-AD5B-41A7-B396-86F6EA441145}"/>
    <hyperlink ref="F4527" r:id="rId2546" xr:uid="{6CB760E9-796D-465A-8B7F-ABD0E6CE78DE}"/>
    <hyperlink ref="F4530" r:id="rId2547" xr:uid="{7B9F1AE8-0B05-44EE-9896-9DA09D801B01}"/>
    <hyperlink ref="F4531" r:id="rId2548" xr:uid="{34B7E609-62EE-45B9-9004-B4A1A52A632E}"/>
    <hyperlink ref="F4532" r:id="rId2549" xr:uid="{440097FA-1825-44DA-9CE6-DE0B6390EA47}"/>
    <hyperlink ref="F4533" r:id="rId2550" xr:uid="{2DF32C75-A077-4CF6-8512-3EEA3ECAC427}"/>
    <hyperlink ref="F4565" r:id="rId2551" xr:uid="{693EE6F9-7CD5-4E15-81E6-642C20D8F89E}"/>
    <hyperlink ref="F4566" r:id="rId2552" xr:uid="{2BB352E8-0A5B-42B7-9CDB-39A56DC4FB65}"/>
    <hyperlink ref="F4567" r:id="rId2553" xr:uid="{F7675D07-4794-4533-8BC0-B9D9918B6C5D}"/>
    <hyperlink ref="F4568" r:id="rId2554" xr:uid="{C03797E8-F0CD-454F-91DA-EFEEB254850B}"/>
    <hyperlink ref="F4536" r:id="rId2555" xr:uid="{2515F05A-7D21-412E-B6B5-0B4C80A0F382}"/>
    <hyperlink ref="F4537" r:id="rId2556" xr:uid="{5AFC7317-E443-45E0-8711-64A37E4A625C}"/>
    <hyperlink ref="F4538" r:id="rId2557" xr:uid="{110259C4-217C-4DE3-A0D6-3EB7BCD353F0}"/>
    <hyperlink ref="F4539" r:id="rId2558" xr:uid="{578C65C1-23DE-4C7F-8307-E2D2CE1903A8}"/>
    <hyperlink ref="F4542" r:id="rId2559" xr:uid="{FE3E7C80-8511-4007-BC3A-0EAF91F11ACE}"/>
    <hyperlink ref="F4543" r:id="rId2560" xr:uid="{40106DA5-DA69-4114-B4FB-47D2EA58A4CA}"/>
    <hyperlink ref="F4544" r:id="rId2561" xr:uid="{5CD9323A-04CD-435F-88ED-CD8CC34B1D72}"/>
    <hyperlink ref="F4545" r:id="rId2562" xr:uid="{2C680141-62DD-439F-83D7-E063B91BE9D4}"/>
    <hyperlink ref="F4548" r:id="rId2563" xr:uid="{C0C53EED-BFEF-4F78-967E-80A01B9CB6AE}"/>
    <hyperlink ref="F4549" r:id="rId2564" xr:uid="{998D50B0-8550-440D-9BA4-62DFF29D6514}"/>
    <hyperlink ref="F4550" r:id="rId2565" xr:uid="{19334379-219F-4796-B61E-92BEF3F9F930}"/>
    <hyperlink ref="F4551" r:id="rId2566" xr:uid="{3F0CB2CE-44B8-4BB2-9D92-68FA6EDEF50B}"/>
    <hyperlink ref="F4554" r:id="rId2567" xr:uid="{A73CB59C-D5D9-42F7-850A-57EAAE9F6A90}"/>
    <hyperlink ref="F4555" r:id="rId2568" xr:uid="{764B931E-F439-4D76-B4F3-A3782A813A31}"/>
    <hyperlink ref="F4556" r:id="rId2569" xr:uid="{F7C1B8EA-C615-4EB4-958C-C2C9ECF7FE9F}"/>
    <hyperlink ref="F4559" r:id="rId2570" xr:uid="{E1735E20-9449-4A5A-AE3E-1A0D5A094B46}"/>
    <hyperlink ref="F4560" r:id="rId2571" xr:uid="{CCD1F3A0-5780-4944-A193-03B43D25C3A5}"/>
    <hyperlink ref="F4561" r:id="rId2572" xr:uid="{5DE3908C-4C0D-4AAC-8830-BC9A1377ADCA}"/>
    <hyperlink ref="F4562" r:id="rId2573" xr:uid="{FDE4A70F-D71A-4282-B5CC-5DCA1FCF40D5}"/>
    <hyperlink ref="F4414" r:id="rId2574" xr:uid="{B786F5CF-0DE0-4BEA-9867-56A016564119}"/>
    <hyperlink ref="F4415" r:id="rId2575" xr:uid="{B94D41DE-1E65-477B-A21F-7680491E86F7}"/>
    <hyperlink ref="F4416" r:id="rId2576" xr:uid="{F7370962-4F44-4DC6-B41C-39F18466A088}"/>
    <hyperlink ref="F4417" r:id="rId2577" xr:uid="{88D1C385-D0EB-4F98-88E6-50508375B17E}"/>
    <hyperlink ref="F4575" r:id="rId2578" xr:uid="{2EA06FD3-875A-465E-8D56-F35383670118}"/>
    <hyperlink ref="F4576" r:id="rId2579" xr:uid="{F70F74BD-48D3-40B7-AE0C-B5D814703C08}"/>
    <hyperlink ref="F4577" r:id="rId2580" xr:uid="{6D7D59C2-200E-40F4-B70C-C185A295DAF0}"/>
    <hyperlink ref="F4578" r:id="rId2581" xr:uid="{FDAEBC29-0D62-4B77-9E54-4487D89722EE}"/>
    <hyperlink ref="F4581" r:id="rId2582" xr:uid="{6C86BBBA-D510-4EA1-8CE7-4D9BB0A74849}"/>
    <hyperlink ref="F4582" r:id="rId2583" xr:uid="{707FE1A7-D30E-4B28-BFF3-57326E406E37}"/>
    <hyperlink ref="F4583" r:id="rId2584" xr:uid="{267C8187-D067-493D-9F7E-FEBC107704F0}"/>
    <hyperlink ref="F4584" r:id="rId2585" xr:uid="{83D97575-349D-4D80-A47B-E5630957C44C}"/>
    <hyperlink ref="F4611" r:id="rId2586" xr:uid="{4D2D0889-38A3-4D80-9A46-83BBF2EE8962}"/>
    <hyperlink ref="F4612" r:id="rId2587" xr:uid="{B4F441B8-7F6A-42A9-B16B-83230B7EC5A8}"/>
    <hyperlink ref="F4613" r:id="rId2588" xr:uid="{8E252C96-F629-427E-BDEC-E5467487623D}"/>
    <hyperlink ref="F4618" r:id="rId2589" xr:uid="{542FBFDB-F942-4B02-8405-B8F7D58459A5}"/>
    <hyperlink ref="F4619" r:id="rId2590" xr:uid="{03EC48BD-1F8A-45CF-9C05-8FA79DED1508}"/>
    <hyperlink ref="F4620" r:id="rId2591" xr:uid="{44E0916A-2F91-4992-BE58-F58987C2553D}"/>
    <hyperlink ref="F4621" r:id="rId2592" xr:uid="{774378DD-9674-4D24-BC36-494D3FEA9575}"/>
    <hyperlink ref="F4624" r:id="rId2593" xr:uid="{4D8970C0-F9A5-48D6-AE0E-E01BE255ED03}"/>
    <hyperlink ref="F4625" r:id="rId2594" xr:uid="{56282C04-8A78-4A3D-897F-8A60440F437B}"/>
    <hyperlink ref="F4626" r:id="rId2595" xr:uid="{C1974878-73B6-4662-AA4D-EF2595B62B41}"/>
    <hyperlink ref="F4627" r:id="rId2596" xr:uid="{FEF1F9BC-B14F-4B61-8D95-2A1DA87B7A6C}"/>
    <hyperlink ref="F4649" r:id="rId2597" xr:uid="{5B0E6D83-E14D-4CB5-9966-CC2FD04CA4E4}"/>
    <hyperlink ref="F4650" r:id="rId2598" xr:uid="{0271D147-0B17-4069-9D24-2BB14B298E84}"/>
    <hyperlink ref="F4651" r:id="rId2599" xr:uid="{AC85E642-DEBF-4AC6-B6B4-53706717E4E9}"/>
    <hyperlink ref="F4652" r:id="rId2600" xr:uid="{184F3231-E346-4096-A3E7-0882063AA3FE}"/>
    <hyperlink ref="F4671" r:id="rId2601" xr:uid="{E89E7251-911A-407F-A672-B766923142C2}"/>
    <hyperlink ref="F4672" r:id="rId2602" xr:uid="{561D09B8-7002-433A-AED2-3F116E574B21}"/>
    <hyperlink ref="F4673" r:id="rId2603" xr:uid="{CE6C997C-987E-4272-9E08-D4B2850CD8E9}"/>
    <hyperlink ref="F4674" r:id="rId2604" xr:uid="{3BE3DB5E-345D-403E-A227-18F6A3730E34}"/>
    <hyperlink ref="F4677" r:id="rId2605" xr:uid="{918C562A-2C7F-4909-8C51-353D98739D4A}"/>
    <hyperlink ref="F4678" r:id="rId2606" xr:uid="{92DBF010-C467-44E6-ABB2-FB5B86A4BC0E}"/>
    <hyperlink ref="F4679" r:id="rId2607" xr:uid="{F258D81F-A369-4EBA-9729-3BC0D8218BED}"/>
    <hyperlink ref="F4680" r:id="rId2608" xr:uid="{21EB3E63-F9E7-41B5-A926-5C0DDC02FDC0}"/>
    <hyperlink ref="F4717" r:id="rId2609" xr:uid="{E091468E-8A8E-432F-B11A-286FD85EE74E}"/>
    <hyperlink ref="F4718" r:id="rId2610" xr:uid="{695D2413-C4FD-454A-ABC9-AA6E71F30543}"/>
    <hyperlink ref="F4719" r:id="rId2611" xr:uid="{7027B05E-C5E3-454E-946F-5EA592312967}"/>
    <hyperlink ref="F4720" r:id="rId2612" xr:uid="{4897B6ED-414D-4FCB-842E-A6E60B76DA3F}"/>
    <hyperlink ref="F4752" r:id="rId2613" xr:uid="{9BD91600-0AC3-4E2B-8A51-D8B4982D83A7}"/>
    <hyperlink ref="F4753" r:id="rId2614" xr:uid="{957920F3-93A3-4B48-85E7-104A663CAB4D}"/>
    <hyperlink ref="F4754" r:id="rId2615" xr:uid="{ACF4FB35-74CA-4B77-90A7-9CE01BD13C1B}"/>
    <hyperlink ref="F4755" r:id="rId2616" xr:uid="{EB42DC85-AB0D-4F3B-81D4-87CAEBDD9F35}"/>
    <hyperlink ref="F4758" r:id="rId2617" xr:uid="{AFC90A6E-0D64-4A84-B603-4C22B4F93550}"/>
    <hyperlink ref="F4759" r:id="rId2618" xr:uid="{05B12861-C707-4AD8-AFEC-8258CC91D563}"/>
    <hyperlink ref="F4760" r:id="rId2619" xr:uid="{BA3C6C96-5D29-4A5B-BA01-4CCF27881927}"/>
    <hyperlink ref="F4761" r:id="rId2620" xr:uid="{E289D17D-A413-492D-BD8B-8EA6B67F4D1B}"/>
    <hyperlink ref="F4764" r:id="rId2621" xr:uid="{23BD30BF-0687-481B-A9E4-749C70E61D46}"/>
    <hyperlink ref="F4765" r:id="rId2622" xr:uid="{EC2DD21D-D8BD-4F24-97B9-934C73CB4EFB}"/>
    <hyperlink ref="F4766" r:id="rId2623" xr:uid="{59B14BF7-3213-4CC5-8061-B86B130CDD92}"/>
    <hyperlink ref="F4767" r:id="rId2624" xr:uid="{873E1F7C-6A61-4F5A-8AF0-A48594FFE517}"/>
    <hyperlink ref="F4770" r:id="rId2625" xr:uid="{F1EC8761-BA26-4306-863D-5D0905991F18}"/>
    <hyperlink ref="F4771" r:id="rId2626" xr:uid="{C31AE7B3-20F0-4D15-A54D-8A4F888AF3B7}"/>
    <hyperlink ref="F4772" r:id="rId2627" xr:uid="{6F66EECE-9A73-4DB9-9682-1D9F1C37E701}"/>
    <hyperlink ref="F4773" r:id="rId2628" xr:uid="{C60A1F09-B3A2-458D-A268-28DBC4CE98EC}"/>
    <hyperlink ref="F4776" r:id="rId2629" xr:uid="{8B53A4B3-6884-4895-B450-EF813C68C80E}"/>
    <hyperlink ref="F4777" r:id="rId2630" xr:uid="{9F0007E0-C662-4B40-86FE-40659A4A0098}"/>
    <hyperlink ref="F4778" r:id="rId2631" xr:uid="{97D99605-8986-429C-A9C6-7F4FC6C44544}"/>
    <hyperlink ref="F4779" r:id="rId2632" xr:uid="{5CDA5E5B-80A5-464A-AA8E-D573BFC8BA3E}"/>
    <hyperlink ref="F4782" r:id="rId2633" xr:uid="{E63338F0-7C52-474D-B068-AFA41D5BEE38}"/>
    <hyperlink ref="F4783" r:id="rId2634" xr:uid="{6674FCF9-33EC-40F9-B26A-5B348CB09553}"/>
    <hyperlink ref="F4784" r:id="rId2635" xr:uid="{3A77DCFD-3D00-4275-9E19-88E9DB789BF0}"/>
    <hyperlink ref="F4785" r:id="rId2636" xr:uid="{A045FA8B-96CD-407B-A018-D6B4DB6FC6D8}"/>
    <hyperlink ref="F4788" r:id="rId2637" xr:uid="{82D976A1-867F-45DC-8169-D12E92EBAE81}"/>
    <hyperlink ref="F4789" r:id="rId2638" xr:uid="{67D3BEEB-FA83-4E17-A9C8-845775B9DAAE}"/>
    <hyperlink ref="F4790" r:id="rId2639" xr:uid="{D8AF766F-B023-4F76-9948-181A2C65E798}"/>
    <hyperlink ref="F4791" r:id="rId2640" xr:uid="{88A184DB-DCF9-4049-879D-C2C3005A4CB4}"/>
    <hyperlink ref="F4794" r:id="rId2641" xr:uid="{B7C07D92-1F19-45DE-B2C9-B921B398B7B9}"/>
    <hyperlink ref="F4795" r:id="rId2642" xr:uid="{6F6BAFCA-C0A7-415E-ACB9-5A3B8070AE5F}"/>
    <hyperlink ref="F4796" r:id="rId2643" xr:uid="{0A2B99CD-AA4E-4F08-9E3A-0BB97560EB41}"/>
    <hyperlink ref="F4797" r:id="rId2644" xr:uid="{0BE0A85C-7AF2-49A1-ADAD-48F39BF3F57E}"/>
    <hyperlink ref="F4800" r:id="rId2645" xr:uid="{8283B148-8F63-4360-95E0-1CCADC4807D2}"/>
    <hyperlink ref="F4801" r:id="rId2646" xr:uid="{ADB8F687-37A4-4A1D-9E3B-BE8FFB11A6C0}"/>
    <hyperlink ref="F4802" r:id="rId2647" xr:uid="{E9058277-F02C-4980-83C2-0B1410AF4C5A}"/>
    <hyperlink ref="F4803" r:id="rId2648" xr:uid="{F2B41CCB-735F-4B90-8044-FC878AEF1DE1}"/>
    <hyperlink ref="F4806" r:id="rId2649" xr:uid="{E351B36C-ADB6-41D9-8B1C-9BBF99088737}"/>
    <hyperlink ref="F4807" r:id="rId2650" xr:uid="{241355DB-B861-47AE-9255-25001353CEC0}"/>
    <hyperlink ref="F4808" r:id="rId2651" xr:uid="{23508132-DB3A-4EFC-8D8C-E95B6901D6F6}"/>
    <hyperlink ref="F4809" r:id="rId2652" xr:uid="{04E53308-5CED-4572-87E2-CE405C0EE7FB}"/>
    <hyperlink ref="F4812" r:id="rId2653" xr:uid="{C601CCD7-DBA4-4B0E-8F84-5A5F4156F1F3}"/>
    <hyperlink ref="F4813" r:id="rId2654" xr:uid="{C2E8BA97-16F7-4570-80A7-76110F7DDEBD}"/>
    <hyperlink ref="F4814" r:id="rId2655" xr:uid="{6CD85981-A24B-4E92-9379-E4904EC767C4}"/>
    <hyperlink ref="F4815" r:id="rId2656" xr:uid="{256818B7-E599-4316-A2A1-50A659185404}"/>
    <hyperlink ref="F4890" r:id="rId2657" xr:uid="{6FB4E455-8051-4683-A09F-D7733198CE80}"/>
    <hyperlink ref="F4891" r:id="rId2658" xr:uid="{60EB041D-7507-481B-B844-2D00986A9A33}"/>
    <hyperlink ref="F4892" r:id="rId2659" xr:uid="{52397725-E8CE-4B80-8443-1BC8349F94FA}"/>
    <hyperlink ref="F4893" r:id="rId2660" xr:uid="{B4FC54F2-DA2F-43A1-8F90-E403ED6FE540}"/>
    <hyperlink ref="F4896" r:id="rId2661" xr:uid="{236492E2-A22A-4EBD-849B-02F95D18BCAF}"/>
    <hyperlink ref="F4897" r:id="rId2662" xr:uid="{23E6A146-8FD5-4D2C-9388-018ECE333AF7}"/>
    <hyperlink ref="F4898" r:id="rId2663" xr:uid="{7F2AAE0E-04B4-4661-9230-57843423FA5E}"/>
    <hyperlink ref="F4899" r:id="rId2664" xr:uid="{EE2F7242-1522-4497-9D94-12E1BDA5B5A2}"/>
    <hyperlink ref="F4902" r:id="rId2665" xr:uid="{834DB62F-D10D-49E3-A779-D3843297EC4D}"/>
    <hyperlink ref="F4903" r:id="rId2666" xr:uid="{B79B7274-F538-4FBA-AE3E-BFF1A0971159}"/>
    <hyperlink ref="F4904" r:id="rId2667" xr:uid="{7FD73F3D-6CEC-4096-A0FD-185064805C1F}"/>
    <hyperlink ref="F4905" r:id="rId2668" xr:uid="{8084018A-C690-429D-A985-170648E0828D}"/>
    <hyperlink ref="F4908" r:id="rId2669" xr:uid="{439AA040-C432-4062-BD27-46FB3B0DD758}"/>
    <hyperlink ref="F4909" r:id="rId2670" xr:uid="{8C659B2D-DE39-42BA-B7FF-88E253E51AB6}"/>
    <hyperlink ref="F4910" r:id="rId2671" xr:uid="{0D33961F-5C45-4BC2-9FF4-DAC8E2A9E197}"/>
    <hyperlink ref="F4911" r:id="rId2672" xr:uid="{4FB0F1A3-5023-443B-86EE-7245AC73E85D}"/>
    <hyperlink ref="F4914" r:id="rId2673" xr:uid="{E6AE21CF-665D-48F5-964E-170EC2343099}"/>
    <hyperlink ref="F4915" r:id="rId2674" xr:uid="{A7B09CB7-E2D5-43EA-BDF1-CCA6D868EDFB}"/>
    <hyperlink ref="F4916" r:id="rId2675" xr:uid="{4FA3852D-D5E4-4A58-A6C9-51417A66729D}"/>
    <hyperlink ref="F4917" r:id="rId2676" xr:uid="{908526A7-7943-456C-9791-31908E2CE8B2}"/>
    <hyperlink ref="F4920" r:id="rId2677" xr:uid="{952FE93C-521C-4B35-8C33-14B29068ED96}"/>
    <hyperlink ref="F4921" r:id="rId2678" xr:uid="{D250283E-D90F-4340-92FE-A2B66660E169}"/>
    <hyperlink ref="F4922" r:id="rId2679" xr:uid="{EA610A6E-8BB7-44BF-8EBC-ECBB11DA0188}"/>
    <hyperlink ref="F4923" r:id="rId2680" xr:uid="{A511B147-A783-4E67-B84C-78E983F03501}"/>
    <hyperlink ref="F4924" r:id="rId2681" xr:uid="{06D54EAB-0BAD-49AD-8599-8E25C7211D18}"/>
    <hyperlink ref="F4927" r:id="rId2682" xr:uid="{4BA3C158-BD5F-45A9-A1D6-C1FFAA02764C}"/>
    <hyperlink ref="F4928" r:id="rId2683" xr:uid="{08DF59CD-697C-412E-B007-2DB2B054071E}"/>
    <hyperlink ref="F4929" r:id="rId2684" xr:uid="{56A50ADF-E321-472D-8A27-C8803AFB1BB7}"/>
    <hyperlink ref="F4930" r:id="rId2685" xr:uid="{AA1889E4-5593-4A69-B9BA-8F5AE47BF19A}"/>
    <hyperlink ref="F4933" r:id="rId2686" xr:uid="{81B72FEF-C9DE-4EB5-BE03-2738DEF92FD3}"/>
    <hyperlink ref="F4934" r:id="rId2687" xr:uid="{F2D13873-6F21-4555-8E5F-76AB0F528D85}"/>
    <hyperlink ref="F4935" r:id="rId2688" xr:uid="{712883EA-3E64-4C56-8A34-ED69C6F1541C}"/>
    <hyperlink ref="F4936" r:id="rId2689" xr:uid="{443AE9CD-D09A-4CF7-BACF-8F62F6EC03DC}"/>
    <hyperlink ref="F4939" r:id="rId2690" xr:uid="{D287CF37-5AB6-4586-BEF3-F5EE07179764}"/>
    <hyperlink ref="F4940" r:id="rId2691" xr:uid="{1860C767-5135-435F-9A58-97D5BA94874E}"/>
    <hyperlink ref="F4941" r:id="rId2692" xr:uid="{FC802A50-EEFE-4A4B-8719-1D822A14BB3D}"/>
    <hyperlink ref="F4942" r:id="rId2693" xr:uid="{94DD9BDE-224E-429B-A155-98D1C9AF1D44}"/>
    <hyperlink ref="F4945" r:id="rId2694" xr:uid="{4245C95B-FEF9-40BE-8656-41397C1AAF9A}"/>
    <hyperlink ref="F4946" r:id="rId2695" xr:uid="{BB674C2E-490D-4030-9005-BE8BC27F4E01}"/>
    <hyperlink ref="F4947" r:id="rId2696" xr:uid="{09C1C350-A905-4AF3-B606-1E5BDD3AFE5C}"/>
    <hyperlink ref="F4948" r:id="rId2697" xr:uid="{2E98FDF1-159C-4024-89DB-4F1449FC1605}"/>
    <hyperlink ref="F4951" r:id="rId2698" xr:uid="{1DAC4282-0D86-4873-ABA6-FD663D917520}"/>
    <hyperlink ref="F4952" r:id="rId2699" xr:uid="{D9AA1932-CCA6-40FD-A7DD-7F2460A06864}"/>
    <hyperlink ref="F4953" r:id="rId2700" xr:uid="{2663C489-C51A-40C2-9F6C-A134FDCF7E85}"/>
    <hyperlink ref="F4956" r:id="rId2701" xr:uid="{E6685579-BB96-4CCC-970A-FF62C5B1D4EC}"/>
    <hyperlink ref="F4957" r:id="rId2702" xr:uid="{683B1848-E996-4365-9E97-BD911A5F4FAB}"/>
    <hyperlink ref="F4958" r:id="rId2703" xr:uid="{B7D9BBD8-4BD1-4291-98AC-462C0054050D}"/>
    <hyperlink ref="F4959" r:id="rId2704" xr:uid="{DAB3C9C7-4965-489E-A0EF-044DCE19C512}"/>
    <hyperlink ref="F4962" r:id="rId2705" xr:uid="{135DCA33-7C13-42F2-A8B5-54367A292C7F}"/>
    <hyperlink ref="F4963" r:id="rId2706" xr:uid="{EF1ED3D0-A7D6-4F3C-B207-3D80794EBA22}"/>
    <hyperlink ref="F4964" r:id="rId2707" xr:uid="{82CF811A-5059-4EBC-A7DF-6A6A8C693BAE}"/>
    <hyperlink ref="F4965" r:id="rId2708" xr:uid="{30BFEE9E-9FDF-490C-93A5-D9B5AAC11226}"/>
    <hyperlink ref="F4968" r:id="rId2709" xr:uid="{F889E422-E3B7-45D2-BA68-88CACED25DEC}"/>
    <hyperlink ref="F4969" r:id="rId2710" xr:uid="{731CD437-9EFB-4905-825A-E4072929DE14}"/>
    <hyperlink ref="F4970" r:id="rId2711" xr:uid="{D74EA0BF-96A2-4121-B03F-F53C8EC34478}"/>
    <hyperlink ref="F4971" r:id="rId2712" xr:uid="{4D6C0BAE-15D4-4676-958B-54DA45016CB1}"/>
    <hyperlink ref="F403" r:id="rId2713" xr:uid="{C14BF56E-3D93-4F4D-8102-CE86425C6C89}"/>
    <hyperlink ref="F795" r:id="rId2714" xr:uid="{48FB8894-1633-42B1-A087-AC7D5A07A098}"/>
    <hyperlink ref="F796" r:id="rId2715" xr:uid="{E5732657-EC45-4E07-916A-916AB33134E5}"/>
    <hyperlink ref="F797" r:id="rId2716" xr:uid="{659D635D-6674-483B-A71C-F434D8CF1545}"/>
    <hyperlink ref="F798" r:id="rId2717" xr:uid="{CD45A683-AC45-4145-A958-C09F07E3E982}"/>
    <hyperlink ref="F799" r:id="rId2718" xr:uid="{F351BF5B-5A71-429A-8B32-91795E3327F7}"/>
    <hyperlink ref="F1396" r:id="rId2719" xr:uid="{1B830DE4-735F-4792-B8B2-9C02B2F22B91}"/>
    <hyperlink ref="F1397" r:id="rId2720" xr:uid="{71BE9301-CA02-4216-8392-BF1E6D9DA4C9}"/>
    <hyperlink ref="F1909" r:id="rId2721" xr:uid="{2B2B7D11-4ED4-4C41-9F50-B2828D70B282}"/>
    <hyperlink ref="F2169" r:id="rId2722" xr:uid="{E935AE61-5CD1-4175-A07E-336C1E6A1820}"/>
    <hyperlink ref="F2170" r:id="rId2723" xr:uid="{A178D502-FEA3-4CAA-9477-14A0BA8B66AB}"/>
    <hyperlink ref="F2761" r:id="rId2724" xr:uid="{2AB8C909-2C3C-4D5C-A67E-6D51D06F8AF3}"/>
    <hyperlink ref="F2769" r:id="rId2725" xr:uid="{D17B0E1D-4E37-44B8-A104-1910099D53EE}"/>
    <hyperlink ref="F3954" r:id="rId2726" xr:uid="{72DD9C3D-C276-46A0-B356-CCD515ABAA2B}"/>
    <hyperlink ref="F3955" r:id="rId2727" xr:uid="{60C911AB-8787-47AC-8FFE-6DD4DEA91554}"/>
    <hyperlink ref="F1989" r:id="rId2728" xr:uid="{30808AA0-9640-46A4-A760-927436ED4048}"/>
    <hyperlink ref="F1990" r:id="rId2729" xr:uid="{34557A64-D630-4F5D-843A-475E7A7D7344}"/>
    <hyperlink ref="F1991" r:id="rId2730" xr:uid="{856448AE-AC49-43F7-9DE9-CB96C10C5EB0}"/>
    <hyperlink ref="F1992" r:id="rId2731" xr:uid="{CE9F698F-7792-4B62-A1BB-852451E45CB1}"/>
    <hyperlink ref="F1055" r:id="rId2732" xr:uid="{9C6E210C-7D3E-42DB-9340-3116F5DBB87A}"/>
    <hyperlink ref="F3323" r:id="rId2733" xr:uid="{E45685B6-3BB8-4713-BB99-4F94D52400D3}"/>
    <hyperlink ref="F3324" r:id="rId2734" xr:uid="{5DC97817-FCF4-43DE-BF81-C251616E9879}"/>
    <hyperlink ref="F3325" r:id="rId2735" xr:uid="{63131385-2201-4721-93A5-7E27A5F688C4}"/>
    <hyperlink ref="F3345" r:id="rId2736" xr:uid="{D76B0F87-F997-488C-AC10-00C5E0544AC3}"/>
    <hyperlink ref="F3346" r:id="rId2737" xr:uid="{6A61842B-834A-4448-9A27-E25B9E369B25}"/>
    <hyperlink ref="F3348" r:id="rId2738" xr:uid="{D7CE011A-EDE9-4316-ADC2-F1FBEF142E31}"/>
    <hyperlink ref="F3548" r:id="rId2739" xr:uid="{73C1F09B-4994-40B6-B752-A5FA3A750110}"/>
    <hyperlink ref="F3549" r:id="rId2740" xr:uid="{26BDC5B7-E22E-4BBF-8F75-2B176CF888DA}"/>
    <hyperlink ref="F3550" r:id="rId2741" xr:uid="{18FA9781-210E-47DA-91EB-17C73549E8A0}"/>
    <hyperlink ref="F4666" r:id="rId2742" xr:uid="{FE8E8F21-CBE9-4DAB-9EC5-817C6B60920D}"/>
    <hyperlink ref="F4667" r:id="rId2743" xr:uid="{0BD78A89-ABA1-4ED1-8E44-657483E1DA69}"/>
    <hyperlink ref="F4668" r:id="rId2744" xr:uid="{F00A1006-909A-4F69-8572-C8E4494D5538}"/>
    <hyperlink ref="F4885" r:id="rId2745" xr:uid="{8184E458-5E7E-45D9-885E-3AFB1EF838D4}"/>
    <hyperlink ref="F4886" r:id="rId2746" xr:uid="{58968361-70A9-476E-B5F3-067E88CF5EBD}"/>
    <hyperlink ref="F4887" r:id="rId2747" xr:uid="{F40CC7F6-2B3B-4672-A32D-34186455631C}"/>
    <hyperlink ref="F1993" r:id="rId2748" xr:uid="{53A51DD6-DB59-40E9-AE48-C9D1734E89CE}"/>
    <hyperlink ref="F1994" r:id="rId2749" xr:uid="{54123945-43C7-46D9-AA9F-ECBE1700BF14}"/>
    <hyperlink ref="F1995" r:id="rId2750" xr:uid="{709CDC9C-75EA-4741-BD47-998DA5A53242}"/>
    <hyperlink ref="F1996" r:id="rId2751" xr:uid="{036F1E71-28B7-4198-BEA3-93D150F8D2D4}"/>
    <hyperlink ref="F1997" r:id="rId2752" xr:uid="{08FD4B8B-11E9-45CD-B8A5-74A62C0E5370}"/>
    <hyperlink ref="F1998" r:id="rId2753" xr:uid="{98B5B338-0B50-425D-B5AB-22778BE5AAA6}"/>
    <hyperlink ref="F1999" r:id="rId2754" xr:uid="{17BDB59C-0612-43A2-9D7B-2DC794F4EFAC}"/>
    <hyperlink ref="F2000" r:id="rId2755" xr:uid="{550E999F-C6D5-45A8-B971-48BA9C29DD1C}"/>
    <hyperlink ref="F2001" r:id="rId2756" xr:uid="{35AB5C9F-51F7-4B26-ADBC-B25DDCFEE357}"/>
    <hyperlink ref="F2002" r:id="rId2757" xr:uid="{7500D5CA-516E-4B53-AB4E-834FD3231018}"/>
    <hyperlink ref="F2003" r:id="rId2758" xr:uid="{A52971EA-1382-4D8A-AEE8-9AFC587C2AF6}"/>
    <hyperlink ref="F2004" r:id="rId2759" xr:uid="{AFEBB06D-523B-4EC1-A6AF-3AE9D6DEF209}"/>
    <hyperlink ref="F2005" r:id="rId2760" xr:uid="{08FA6444-E57F-4F64-A9A1-B7C704D2DA91}"/>
    <hyperlink ref="F2006" r:id="rId2761" xr:uid="{4A4D748D-9187-4A54-B58D-84E47ECD09D0}"/>
    <hyperlink ref="F2007" r:id="rId2762" xr:uid="{5BABCE0B-BAB2-4CEB-8559-5AEF231F8421}"/>
    <hyperlink ref="F2008" r:id="rId2763" xr:uid="{78D27893-2646-4FDC-A78D-5ACF62D4428E}"/>
    <hyperlink ref="F2009" r:id="rId2764" xr:uid="{FBE82458-541C-44A6-9357-170709C62BF6}"/>
    <hyperlink ref="F2010" r:id="rId2765" xr:uid="{3E1D8E19-6E03-45BD-AB79-C93ABD3130F2}"/>
    <hyperlink ref="F2011" r:id="rId2766" xr:uid="{2F053C8D-46D2-44EF-8BE5-B43AB866AA01}"/>
    <hyperlink ref="F2012" r:id="rId2767" xr:uid="{5FC60E71-D41D-4301-83BD-DF09607F5581}"/>
    <hyperlink ref="F2013" r:id="rId2768" xr:uid="{4499E6BB-3EDF-4BC8-A10D-0F42EBC793CB}"/>
    <hyperlink ref="F2014" r:id="rId2769" xr:uid="{DCB6F20B-BECC-4724-B900-4CB3EF8E90F7}"/>
    <hyperlink ref="F2015" r:id="rId2770" xr:uid="{709B9216-9B99-4A09-A0BB-23F867779D86}"/>
    <hyperlink ref="F2016" r:id="rId2771" xr:uid="{46ACFC11-5181-455B-9955-48CFCE81F3DE}"/>
    <hyperlink ref="F2017" r:id="rId2772" xr:uid="{7CAFA134-8E32-4505-AE38-67363D550C51}"/>
    <hyperlink ref="F2018" r:id="rId2773" xr:uid="{64F16400-833F-4B91-A261-FB31BED307D8}"/>
    <hyperlink ref="F2019" r:id="rId2774" xr:uid="{699AB63F-099A-47C7-9F16-BF3B056A8F4D}"/>
    <hyperlink ref="F2020" r:id="rId2775" xr:uid="{3EC684F1-3E67-452E-BA54-75DD67CD880B}"/>
    <hyperlink ref="F2021" r:id="rId2776" xr:uid="{A50D15B8-9A9C-446A-B647-15B6DA3744F6}"/>
    <hyperlink ref="F2022" r:id="rId2777" xr:uid="{751D3D57-413E-4BD8-BFC4-615651CAB1C4}"/>
    <hyperlink ref="F2023" r:id="rId2778" xr:uid="{593F0326-01B5-4850-93B6-DA97D6758498}"/>
    <hyperlink ref="F2024" r:id="rId2779" xr:uid="{2C731211-5626-4462-9E8B-AA48B57C5F29}"/>
    <hyperlink ref="F2025" r:id="rId2780" xr:uid="{2B82646A-661D-48E3-8752-BE7BBFF3788C}"/>
    <hyperlink ref="F2026" r:id="rId2781" xr:uid="{EA6D78D5-458F-44D5-9BD8-D130202101B5}"/>
    <hyperlink ref="F2027" r:id="rId2782" xr:uid="{2778C38E-2FF9-4A0A-80D9-668D1D0944AA}"/>
    <hyperlink ref="F2028" r:id="rId2783" xr:uid="{30018D42-81C7-40EB-B6BA-163704C88767}"/>
    <hyperlink ref="F2108" r:id="rId2784" xr:uid="{09897408-CA6C-443A-9011-17EB2A444579}"/>
    <hyperlink ref="F2109" r:id="rId2785" xr:uid="{DD32EFA7-FD1C-4691-892A-3EA327C191C2}"/>
    <hyperlink ref="F2110" r:id="rId2786" xr:uid="{4C839A08-B13F-4B23-81E0-D864490C92D3}"/>
    <hyperlink ref="F2111" r:id="rId2787" xr:uid="{8D902DF2-83E7-45C8-80FD-7D5DAE282349}"/>
    <hyperlink ref="F2907" r:id="rId2788" xr:uid="{3831E349-6653-4843-955A-FFEF91BBA96A}"/>
    <hyperlink ref="F2908" r:id="rId2789" xr:uid="{F5E3F08F-397C-480B-8E74-0530E66CA792}"/>
    <hyperlink ref="F2909" r:id="rId2790" xr:uid="{D9409BFA-DAAA-42DE-851A-0892211FCCA5}"/>
    <hyperlink ref="F2910" r:id="rId2791" xr:uid="{79AB6EA8-5B59-459E-943A-3FBE33F06F9E}"/>
    <hyperlink ref="F2911" r:id="rId2792" xr:uid="{1CAF1E6E-B6CC-4EBD-AC40-18923D7A90B7}"/>
    <hyperlink ref="F3376" r:id="rId2793" xr:uid="{41B7BEAD-981D-4BA3-ACD4-1736188C37ED}"/>
    <hyperlink ref="F3377" r:id="rId2794" xr:uid="{184DFF9F-81E5-41AF-8B99-995F2E02A202}"/>
    <hyperlink ref="F3520" r:id="rId2795" xr:uid="{8380EAE7-09DE-4AD1-8B4B-06C48BEDC696}"/>
    <hyperlink ref="F3521" r:id="rId2796" xr:uid="{63F23BEC-56AC-40B3-B8EB-DCF094AA4EF7}"/>
    <hyperlink ref="F4862" r:id="rId2797" xr:uid="{573156DD-5575-49B7-B16D-2EF79D608C29}"/>
    <hyperlink ref="F4869" r:id="rId2798" xr:uid="{755A6582-EDA4-4CF3-A3EF-D41843310B83}"/>
    <hyperlink ref="F4877" r:id="rId2799" xr:uid="{E40313A0-6DDB-4F19-98BC-D07497FD2675}"/>
    <hyperlink ref="F2645" r:id="rId2800" xr:uid="{22AA93DC-CBA9-4561-954A-81D1DED1F4F2}"/>
    <hyperlink ref="F2646" r:id="rId2801" xr:uid="{4A6E691B-894F-48D9-9EB0-FBF499B7BEA1}"/>
    <hyperlink ref="F2647" r:id="rId2802" xr:uid="{2E8BB757-C919-4FA1-8AEA-CDF60A29954B}"/>
    <hyperlink ref="F2648" r:id="rId2803" xr:uid="{1C47EA24-E55E-460B-A51B-A5222043B866}"/>
    <hyperlink ref="F2649" r:id="rId2804" xr:uid="{6373B5B3-5484-4E78-975A-9086CDCB67FE}"/>
    <hyperlink ref="F2650" r:id="rId2805" xr:uid="{E684827F-8E1B-45E8-A0D0-DFB16AC20224}"/>
    <hyperlink ref="F2651" r:id="rId2806" xr:uid="{FA83B8BA-C7A5-47C8-BFB3-DE8CB176A86E}"/>
    <hyperlink ref="F3160" r:id="rId2807" xr:uid="{8073E22F-235A-4838-83CB-75A33AE2B6B3}"/>
    <hyperlink ref="F3161" r:id="rId2808" xr:uid="{99EA3236-9CBD-4AA6-97E6-DC651882FB34}"/>
    <hyperlink ref="F3162" r:id="rId2809" xr:uid="{B2631466-371D-4B63-82D8-5F1A504B9A1A}"/>
    <hyperlink ref="F3163" r:id="rId2810" xr:uid="{C8D0119A-0C8D-4865-9AF1-1331D9DCDFED}"/>
    <hyperlink ref="F3164" r:id="rId2811" xr:uid="{4668B2B1-E9EF-4B0A-BD0F-131C34769703}"/>
    <hyperlink ref="F3165" r:id="rId2812" xr:uid="{909BF8FD-9E0E-4BBC-87FF-A83E68AC3DEC}"/>
    <hyperlink ref="F3166" r:id="rId2813" xr:uid="{A4F17335-CD2F-44E0-87F9-75A59139B143}"/>
    <hyperlink ref="F3167" r:id="rId2814" xr:uid="{ECABEBB1-2334-4A27-B145-1FF56C41EBA8}"/>
    <hyperlink ref="F3168" r:id="rId2815" xr:uid="{7C31932C-32E1-4C08-A542-262AB4C57438}"/>
    <hyperlink ref="F3169" r:id="rId2816" xr:uid="{3A84993D-5B33-4A9C-8DEC-BC2EDC4A7F39}"/>
    <hyperlink ref="F3170" r:id="rId2817" xr:uid="{F7953464-7E63-45A1-8463-102A664BB6B3}"/>
    <hyperlink ref="F3171" r:id="rId2818" xr:uid="{5205E6C3-642A-4CF1-A3DF-B0C2D57EB6DB}"/>
    <hyperlink ref="F3172" r:id="rId2819" xr:uid="{E0E3E584-135C-4F21-ADA6-5AAFB8417168}"/>
    <hyperlink ref="F3173" r:id="rId2820" xr:uid="{E1676C3F-B59F-4920-AC17-2BD46DB311C9}"/>
    <hyperlink ref="F3174" r:id="rId2821" xr:uid="{312F2958-9C61-4F07-AB15-AC68D8671B4C}"/>
    <hyperlink ref="F3175" r:id="rId2822" xr:uid="{28391524-83D3-4D2C-A375-17227C1723D4}"/>
    <hyperlink ref="F3176" r:id="rId2823" xr:uid="{D3E5E0C7-3776-414A-A15A-C377CCCECEF0}"/>
    <hyperlink ref="F3177" r:id="rId2824" xr:uid="{6F991726-AD8D-4748-B5C0-3A5D4C26E1D2}"/>
    <hyperlink ref="F3178" r:id="rId2825" xr:uid="{39A54033-8BC9-4648-A07D-27842AD73230}"/>
    <hyperlink ref="F3179" r:id="rId2826" xr:uid="{B4CD4BC0-D493-47A0-862D-6A3552FA21EA}"/>
    <hyperlink ref="F3180" r:id="rId2827" xr:uid="{D2362018-CEA5-4505-AC71-E4BF1778F7C7}"/>
    <hyperlink ref="F3181" r:id="rId2828" xr:uid="{152EB029-9092-454C-84FC-ACAAC8F88C5F}"/>
    <hyperlink ref="F3182" r:id="rId2829" xr:uid="{636A9032-2161-46C1-86B3-C6372E45332F}"/>
    <hyperlink ref="F3183" r:id="rId2830" xr:uid="{253EEC25-8290-4D91-A3BF-E379580600F2}"/>
    <hyperlink ref="F3184" r:id="rId2831" xr:uid="{106C25D8-41DF-4469-9D03-790121D4F64C}"/>
    <hyperlink ref="F3185" r:id="rId2832" xr:uid="{CC1C722F-D77D-4D98-A8E5-2A66B67D1CE5}"/>
    <hyperlink ref="F3186" r:id="rId2833" xr:uid="{017AEEBB-0AEB-466E-B95A-55087508B01E}"/>
    <hyperlink ref="F3187" r:id="rId2834" xr:uid="{DDCD5B03-A6FC-4DFB-A2D8-95EA6AF8A5AA}"/>
    <hyperlink ref="F3188" r:id="rId2835" xr:uid="{060F1010-F343-44F7-8D58-59BAED6E7D55}"/>
    <hyperlink ref="F3189" r:id="rId2836" xr:uid="{664AD6ED-5284-4B5E-807B-ACEA331D7855}"/>
    <hyperlink ref="F3190" r:id="rId2837" xr:uid="{F55F6FB3-C1CA-40C2-8270-2109FCA9DA9F}"/>
    <hyperlink ref="F3191" r:id="rId2838" xr:uid="{540E5ED3-3ABD-4E3C-87C8-06DE5476E5A6}"/>
    <hyperlink ref="F3192" r:id="rId2839" xr:uid="{66EEDCA7-202C-4ACB-9DD8-B932E36A3AAF}"/>
    <hyperlink ref="F3193" r:id="rId2840" xr:uid="{948609AD-7A6B-40BF-B373-8C5A586E19A3}"/>
    <hyperlink ref="F3194" r:id="rId2841" xr:uid="{D6390D61-7284-44B9-B466-7A185A333BD6}"/>
    <hyperlink ref="F3195" r:id="rId2842" xr:uid="{1C49B303-1F97-4F76-BD7B-78CABD1E8B54}"/>
    <hyperlink ref="F3196" r:id="rId2843" xr:uid="{C99C9C15-CCD2-4FC2-AADA-6CC2076369FD}"/>
    <hyperlink ref="F3197" r:id="rId2844" xr:uid="{3D32E5C1-172A-40AD-B2F7-F69B1B102A68}"/>
    <hyperlink ref="F3198" r:id="rId2845" xr:uid="{92D5AE34-4F89-4AA0-BD06-5530BE450594}"/>
    <hyperlink ref="F3199" r:id="rId2846" xr:uid="{D4C43C95-4791-4D91-BCD8-6A820EBC9641}"/>
    <hyperlink ref="F3200" r:id="rId2847" xr:uid="{7F5D9E82-FA8C-4A16-BB68-947ADBFDB8B3}"/>
    <hyperlink ref="F4095" r:id="rId2848" xr:uid="{EC584155-78D8-4977-AF85-EAF35C5AD252}"/>
    <hyperlink ref="F1753" r:id="rId2849" xr:uid="{B95F0E5D-19AC-4993-8226-BB0A1A48BFFF}"/>
    <hyperlink ref="F1754" r:id="rId2850" xr:uid="{DA2899FB-E99B-4545-BDAE-2298A9F2D103}"/>
    <hyperlink ref="F1755" r:id="rId2851" xr:uid="{9904CE23-B06B-498C-AC53-785D362415D8}"/>
    <hyperlink ref="F1756" r:id="rId2852" xr:uid="{5603C47D-0686-4A89-B62B-E01A8FDC9552}"/>
    <hyperlink ref="F1757" r:id="rId2853" xr:uid="{5BD3786D-5AC2-4685-963E-E084EAC31239}"/>
    <hyperlink ref="F1758" r:id="rId2854" xr:uid="{E26C17B0-715B-4741-956C-5F298554AED5}"/>
    <hyperlink ref="F1759" r:id="rId2855" xr:uid="{84519BC4-9768-4BB1-946C-C5D1C0586949}"/>
    <hyperlink ref="F1760" r:id="rId2856" xr:uid="{12416ABE-ED2C-49B2-A66D-27CD5576DA72}"/>
    <hyperlink ref="F1761" r:id="rId2857" xr:uid="{CF2BC103-635C-4958-B97E-7900E209A250}"/>
    <hyperlink ref="F1762" r:id="rId2858" xr:uid="{8EDC5065-BA24-4D75-B72D-0321DDDAFCA5}"/>
    <hyperlink ref="F1763" r:id="rId2859" xr:uid="{64C6B4D7-7B62-4240-ABAD-47395582F416}"/>
    <hyperlink ref="F1764" r:id="rId2860" xr:uid="{4BE8AA0F-954E-4651-A703-91BF16424C91}"/>
    <hyperlink ref="F1765" r:id="rId2861" xr:uid="{94891849-D5B4-4AD5-8D76-4A1EDDEC1AB7}"/>
    <hyperlink ref="F1776" r:id="rId2862" xr:uid="{F6232502-11C8-4D83-BE63-38FF3D415AE6}"/>
    <hyperlink ref="F1777" r:id="rId2863" xr:uid="{554A0A1B-2E80-46F1-9343-5B1586659249}"/>
    <hyperlink ref="F1778" r:id="rId2864" xr:uid="{B3745423-304A-41C0-AF28-FB6C160C340A}"/>
    <hyperlink ref="F1779" r:id="rId2865" xr:uid="{79DEE43E-1381-4639-9555-0DDDBD656C88}"/>
    <hyperlink ref="F1780" r:id="rId2866" xr:uid="{9FDDE787-AA5A-4A4B-9D85-F8756FE74D94}"/>
    <hyperlink ref="F1781" r:id="rId2867" xr:uid="{731FEA91-C012-49CE-B688-BC6A3A073991}"/>
    <hyperlink ref="F1782" r:id="rId2868" xr:uid="{E51C2277-6FAE-4D61-BEEF-8384B83A1B56}"/>
    <hyperlink ref="F1783" r:id="rId2869" xr:uid="{C37C5200-0723-459B-8403-94FCC29FC2B4}"/>
    <hyperlink ref="F1784" r:id="rId2870" xr:uid="{83DEDFE4-2FAC-4A74-9ED2-79B541C17C4D}"/>
    <hyperlink ref="F1785" r:id="rId2871" xr:uid="{80E779BB-DC2A-4642-8AFE-BC8BEB9CC9F1}"/>
    <hyperlink ref="F1786" r:id="rId2872" xr:uid="{E9ACE519-8297-4F78-90B9-4FE75E3445C6}"/>
    <hyperlink ref="F1787" r:id="rId2873" xr:uid="{760AB159-AA3C-4B52-9DB2-8F82E9B0B32F}"/>
    <hyperlink ref="F1788" r:id="rId2874" xr:uid="{F7297764-8DA1-4DA9-80FF-1E093063FE1A}"/>
    <hyperlink ref="F1868" r:id="rId2875" xr:uid="{26E88C57-CD4F-4398-897A-DDED9920A92E}"/>
    <hyperlink ref="F1869" r:id="rId2876" xr:uid="{F69F0FDA-40E7-4BC6-B513-BE055F3C5043}"/>
    <hyperlink ref="F1870" r:id="rId2877" xr:uid="{FEDAD5D9-616E-496D-A665-FAC6110CFAE0}"/>
    <hyperlink ref="F1871" r:id="rId2878" xr:uid="{A67A2C67-E13C-4EEF-BC97-D4EDCC9E51A7}"/>
    <hyperlink ref="F1872" r:id="rId2879" xr:uid="{E23D3EF2-F7DC-436E-92C5-E74C0E6034F6}"/>
    <hyperlink ref="F1873" r:id="rId2880" xr:uid="{D5EBB58C-929B-472F-98F0-3EDEFBE4904E}"/>
    <hyperlink ref="F1874" r:id="rId2881" xr:uid="{BC30398B-6863-4D2D-90B8-640ED466F08C}"/>
    <hyperlink ref="F1875" r:id="rId2882" xr:uid="{FBB4F7F7-6E33-470F-9D8D-447C025873F2}"/>
    <hyperlink ref="F1876" r:id="rId2883" xr:uid="{0CACDC68-76D0-44FA-A763-58D77D2C8C5A}"/>
    <hyperlink ref="F1877" r:id="rId2884" xr:uid="{152D44AD-4A65-4B56-8828-FA4061BBFDAC}"/>
    <hyperlink ref="F1878" r:id="rId2885" xr:uid="{CD5057ED-4F2D-4500-A3A7-21C535E5CA76}"/>
    <hyperlink ref="F1879" r:id="rId2886" xr:uid="{E36230E2-431E-48C1-9C31-6B440E34201D}"/>
    <hyperlink ref="F1880" r:id="rId2887" xr:uid="{26FDEF0A-74F4-4F31-AD1B-21D370664E43}"/>
    <hyperlink ref="F2030" r:id="rId2888" xr:uid="{AC7161BC-91F4-4CD9-9F23-AE182EAB895B}"/>
    <hyperlink ref="F2031" r:id="rId2889" xr:uid="{C1788871-20D6-419D-A3C5-543BD0BE1CB2}"/>
    <hyperlink ref="F2032" r:id="rId2890" xr:uid="{CA9B28D1-D7AE-4D6D-A36F-5A16E473DB12}"/>
    <hyperlink ref="F2033" r:id="rId2891" xr:uid="{47F133D3-568C-4508-8CE7-C054D43EFC72}"/>
    <hyperlink ref="F2034" r:id="rId2892" xr:uid="{72C10921-1BE3-453B-9A7C-A67180AE7BBA}"/>
    <hyperlink ref="F2035" r:id="rId2893" xr:uid="{D1060BDF-22A6-4F54-B9B3-71F2CAC26747}"/>
    <hyperlink ref="F2036" r:id="rId2894" xr:uid="{76302B2D-417B-402B-B2EA-F728B3FE8F7C}"/>
    <hyperlink ref="F2037" r:id="rId2895" xr:uid="{52E3CF6F-BC3D-4429-B530-ECB6002F25E4}"/>
    <hyperlink ref="F2038" r:id="rId2896" xr:uid="{8F1E1FBD-E719-4F67-B1F0-C46E291760AC}"/>
    <hyperlink ref="F2039" r:id="rId2897" xr:uid="{20F08144-50E9-487C-ADD9-4DF25D950C8D}"/>
    <hyperlink ref="F2040" r:id="rId2898" xr:uid="{03A8CC8B-3B50-4513-B8F7-0A18D3C63629}"/>
    <hyperlink ref="F2041" r:id="rId2899" xr:uid="{32598306-82FB-4D8D-B440-58EEBBCDC198}"/>
    <hyperlink ref="F2042" r:id="rId2900" xr:uid="{809A1BEF-206D-448F-8CF0-E1B6D1935947}"/>
    <hyperlink ref="F2089" r:id="rId2901" xr:uid="{07405833-DFEE-4C27-93A0-3030B12EF955}"/>
    <hyperlink ref="F2090" r:id="rId2902" xr:uid="{25531207-F724-42A1-BBA7-054D73FB89B6}"/>
    <hyperlink ref="F2091" r:id="rId2903" xr:uid="{D2522E00-C7ED-4890-830E-0870133013DA}"/>
    <hyperlink ref="F2092" r:id="rId2904" xr:uid="{B9DF1C10-3A05-43CA-ABC4-D0BB3A03FCC3}"/>
    <hyperlink ref="F2093" r:id="rId2905" xr:uid="{D3B8E7FB-C668-4511-BB77-D956DEF9EC9A}"/>
    <hyperlink ref="F2094" r:id="rId2906" xr:uid="{A6E71CEE-6A1A-4F3B-98DF-6E6F47629398}"/>
    <hyperlink ref="F2095" r:id="rId2907" xr:uid="{E024EFC6-8C66-41ED-8634-C61BFB5F9F02}"/>
    <hyperlink ref="F2096" r:id="rId2908" xr:uid="{5DB05F57-065F-491E-8850-D8270C68D82E}"/>
    <hyperlink ref="F2097" r:id="rId2909" xr:uid="{2A64125B-FA4E-4C99-BE7A-848D73A93275}"/>
    <hyperlink ref="F2098" r:id="rId2910" xr:uid="{FDD32E44-9471-4DDE-82F7-6DE271A65692}"/>
    <hyperlink ref="F2099" r:id="rId2911" xr:uid="{703AFA12-503D-4C33-8857-77B6CC6EB650}"/>
    <hyperlink ref="F2100" r:id="rId2912" xr:uid="{95DA991F-2347-42D3-9FAD-F65F2CA641F7}"/>
    <hyperlink ref="F2101" r:id="rId2913" xr:uid="{ED883224-003B-405B-B8F2-FAB6B279E316}"/>
    <hyperlink ref="F4399" r:id="rId2914" xr:uid="{E66B248E-77A7-459C-B966-ABB1E1BDB88A}"/>
    <hyperlink ref="F4400" r:id="rId2915" xr:uid="{DB90A2AD-0B30-4329-960C-3ABB70DFEF64}"/>
    <hyperlink ref="F4401" r:id="rId2916" xr:uid="{8031A114-5353-40F3-83D4-B4F2E03538F0}"/>
    <hyperlink ref="F4402" r:id="rId2917" xr:uid="{073BFA59-3F10-4E42-9F2E-11B569E50F1B}"/>
    <hyperlink ref="F4403" r:id="rId2918" xr:uid="{32BC4612-C02D-47A8-B6D7-1E3EEE416271}"/>
    <hyperlink ref="F4404" r:id="rId2919" xr:uid="{98F88265-EA1B-4DA4-B705-A1DECD86FB16}"/>
    <hyperlink ref="F4405" r:id="rId2920" xr:uid="{78024139-ED83-4DF8-9EF8-818E8F432F1B}"/>
    <hyperlink ref="F4406" r:id="rId2921" xr:uid="{115A7B8F-6A54-4009-8EC6-E074D42D3179}"/>
    <hyperlink ref="F4407" r:id="rId2922" xr:uid="{8718778B-59BA-4DEF-A0AA-3BCA4C032E6A}"/>
    <hyperlink ref="F4408" r:id="rId2923" xr:uid="{7B50C1E6-F0CA-4B7D-BE12-301A2568169F}"/>
    <hyperlink ref="F4409" r:id="rId2924" xr:uid="{CC61B878-0688-4EC7-ADBD-670B06654C88}"/>
    <hyperlink ref="F4410" r:id="rId2925" xr:uid="{993275C8-4AC2-489A-9ECD-DB3D85076E3C}"/>
    <hyperlink ref="F4653" r:id="rId2926" xr:uid="{43E86A54-4061-430A-9379-0667030AA3D2}"/>
    <hyperlink ref="F4654" r:id="rId2927" xr:uid="{1D927D74-46EA-41C8-97B4-1E9281B1F635}"/>
    <hyperlink ref="F4655" r:id="rId2928" xr:uid="{DA1D6A43-8CDF-471B-850F-63DD02F54A44}"/>
    <hyperlink ref="F4656" r:id="rId2929" xr:uid="{6A474BCE-CB24-49A5-A1E0-1572D64A70A0}"/>
    <hyperlink ref="F4657" r:id="rId2930" xr:uid="{7383D7BE-FE64-41AE-A917-21319B8AAAB1}"/>
    <hyperlink ref="F4658" r:id="rId2931" xr:uid="{F1C6FA2A-9039-46FC-ADF8-E866B2AD382D}"/>
    <hyperlink ref="F4659" r:id="rId2932" xr:uid="{31EF246C-5222-4462-ADED-EADAC62A7A7A}"/>
    <hyperlink ref="F4660" r:id="rId2933" xr:uid="{A6FF6476-0330-4888-8BCB-1DE8C11D26F5}"/>
    <hyperlink ref="F4661" r:id="rId2934" xr:uid="{2469E620-9447-492E-ADD4-FA3D4676F608}"/>
    <hyperlink ref="F4662" r:id="rId2935" xr:uid="{808B48F5-427A-4B65-B111-930FC9CDA1B5}"/>
    <hyperlink ref="F4663" r:id="rId2936" xr:uid="{BAC85E8D-EE59-4CDB-A793-6DD8A08346F7}"/>
    <hyperlink ref="F4664" r:id="rId2937" xr:uid="{7B08E54E-D5E5-46FB-B945-8ACA0C271C42}"/>
    <hyperlink ref="F4665" r:id="rId2938" xr:uid="{EE8D84AA-6EC6-4DE4-AE38-E7E17E6BB988}"/>
    <hyperlink ref="F219" r:id="rId2939" xr:uid="{03BD816F-43A7-4F78-9421-4CF1DCFF4F92}"/>
    <hyperlink ref="F218" r:id="rId2940" xr:uid="{8458BD31-9F42-4AFE-83B3-D3155108194D}"/>
    <hyperlink ref="F856" r:id="rId2941" xr:uid="{FD1332E3-24F9-41A2-9332-B567FFDC4239}"/>
    <hyperlink ref="F942" r:id="rId2942" xr:uid="{C163F9B7-9279-4DF2-9DDC-51A364F0905A}"/>
    <hyperlink ref="F1018" r:id="rId2943" xr:uid="{802A151E-AE1E-4662-9F81-33CB8FF40947}"/>
    <hyperlink ref="F1019" r:id="rId2944" xr:uid="{7FCC2EA7-9358-484F-9E56-CD5393DE43A3}"/>
    <hyperlink ref="F1020" r:id="rId2945" xr:uid="{FAB6FA45-F050-4698-9A03-7EC8D0D414B7}"/>
    <hyperlink ref="F1021" r:id="rId2946" xr:uid="{5F1C7116-4FD5-4CF8-9A37-CB3A5AFEC747}"/>
    <hyperlink ref="F1335" r:id="rId2947" xr:uid="{71C3A6F7-65A5-4910-B4AA-C1CF877A12B4}"/>
    <hyperlink ref="F1336" r:id="rId2948" xr:uid="{BD164E7A-1953-4ABD-A3C8-279279B26CE9}"/>
    <hyperlink ref="F1337" r:id="rId2949" xr:uid="{A200C08F-A2FD-4EB8-9918-4203EA0CCAB4}"/>
    <hyperlink ref="F1338" r:id="rId2950" xr:uid="{F69C5370-0108-47E5-9604-7DBC62ADE994}"/>
    <hyperlink ref="F1339" r:id="rId2951" xr:uid="{ECDC7C33-20D6-4A30-92E8-4A5868122F0B}"/>
    <hyperlink ref="F1340" r:id="rId2952" xr:uid="{8753D9F6-D644-4357-88EB-E788B03C24A9}"/>
    <hyperlink ref="F1710" r:id="rId2953" xr:uid="{9A4FC694-BB58-4C4B-BCF3-2384A439CB55}"/>
    <hyperlink ref="F3295" r:id="rId2954" xr:uid="{1B6639EA-E414-4737-B969-5AD9517B35CD}"/>
    <hyperlink ref="F3656" r:id="rId2955" xr:uid="{06F0296F-F333-4904-B15D-7F838BE293BB}"/>
    <hyperlink ref="F3933" r:id="rId2956" xr:uid="{1EB707FC-7D7B-47BF-A697-7CA7DDE7FC6B}"/>
    <hyperlink ref="F3934" r:id="rId2957" xr:uid="{0618BF93-D9A3-4E70-849D-C10B9DD8B291}"/>
    <hyperlink ref="F3935" r:id="rId2958" xr:uid="{AC554B7B-D3DC-4EFC-B047-741C043B617E}"/>
    <hyperlink ref="F4467" r:id="rId2959" xr:uid="{B221335D-889B-44FB-84DD-5AF53C44C961}"/>
    <hyperlink ref="F4468" r:id="rId2960" xr:uid="{51A4C0AB-4B64-43E2-B0DF-F4F528F19BF4}"/>
    <hyperlink ref="F4469" r:id="rId2961" xr:uid="{1560C790-8BA4-4E15-9DF6-47ACC06F1C6A}"/>
    <hyperlink ref="F4470" r:id="rId2962" xr:uid="{45C70F4C-F625-48EC-BA6C-28A1B9D9D2D2}"/>
    <hyperlink ref="F4471" r:id="rId2963" xr:uid="{585849AF-C1B7-4816-96B7-5CF5E3920BB1}"/>
    <hyperlink ref="F4472" r:id="rId2964" xr:uid="{20CB3957-8F02-4960-8966-7988833D6480}"/>
    <hyperlink ref="F4473" r:id="rId2965" xr:uid="{B359EFBA-9460-4BFC-89A6-35F9FB25DCD2}"/>
    <hyperlink ref="F4474" r:id="rId2966" xr:uid="{370593D9-D4AF-43DB-974E-35E5C90684FF}"/>
    <hyperlink ref="F4475" r:id="rId2967" xr:uid="{852D7F04-E082-4001-ABB4-7A4895E9F2B5}"/>
    <hyperlink ref="F4476" r:id="rId2968" xr:uid="{8E4227A0-D8B9-4BB1-B938-A18C4C2D07DB}"/>
    <hyperlink ref="F4587" r:id="rId2969" xr:uid="{D62F9A66-BC35-4FE4-9BBC-6C8995DA218C}"/>
    <hyperlink ref="F4600" r:id="rId2970" xr:uid="{08B8333A-1A1E-4B06-AB17-FB1ECD2B9369}"/>
    <hyperlink ref="F4601" r:id="rId2971" xr:uid="{8F6F1DAB-65D2-41C5-B16A-AB7A017F8482}"/>
    <hyperlink ref="F4602" r:id="rId2972" xr:uid="{0A91E4EB-558D-4E70-95E1-C9175EACEB40}"/>
    <hyperlink ref="F1341" r:id="rId2973" xr:uid="{03E882FD-3AD4-47DC-9717-B1A3BE3D7E1E}"/>
    <hyperlink ref="F1342" r:id="rId2974" xr:uid="{FD74CD34-1F4B-4DF6-810E-288AE8B64143}"/>
    <hyperlink ref="F2791" r:id="rId2975" xr:uid="{EEA81559-07EE-419E-AAA0-152B6E2273DB}"/>
    <hyperlink ref="F2792" r:id="rId2976" xr:uid="{45F23403-578F-44A9-A5EA-F27CBE4AF7C6}"/>
    <hyperlink ref="F2793" r:id="rId2977" xr:uid="{B669DB5C-56CA-4490-AD39-4E2AE2547B16}"/>
    <hyperlink ref="F2794" r:id="rId2978" xr:uid="{B47AF9DA-66F0-4AAD-9B46-7FB053F816CB}"/>
    <hyperlink ref="F2795" r:id="rId2979" xr:uid="{7A9BD94D-49A5-4F92-BBF0-F0E1557E57B7}"/>
    <hyperlink ref="F2814" r:id="rId2980" xr:uid="{E1E71477-55B1-4F70-8CEF-12AABAF2682B}"/>
    <hyperlink ref="F3011" r:id="rId2981" xr:uid="{803AC0F2-B2ED-438D-BD85-1F4E5985B9F9}"/>
    <hyperlink ref="F3012" r:id="rId2982" xr:uid="{1A788925-4D81-4B01-A5E5-DFFFAA35F525}"/>
    <hyperlink ref="F3013" r:id="rId2983" xr:uid="{4E279BE5-6288-4701-9573-EBE2DC3C74CA}"/>
    <hyperlink ref="F3014" r:id="rId2984" xr:uid="{BEBF7CE6-52CD-4CE0-9483-C5D5D6C961C0}"/>
    <hyperlink ref="F3015" r:id="rId2985" xr:uid="{33BC47D4-A850-4986-BE76-74524D2301C7}"/>
    <hyperlink ref="F3016" r:id="rId2986" xr:uid="{DB86EF55-2FDE-4D7A-A63B-0A95190F3ECE}"/>
    <hyperlink ref="F3017" r:id="rId2987" xr:uid="{CAD3B456-E0A3-4DC2-8563-12CD1C7E7E04}"/>
    <hyperlink ref="F3018" r:id="rId2988" xr:uid="{0698914D-8378-4DD9-8C96-4105E581E6CE}"/>
    <hyperlink ref="F3019" r:id="rId2989" xr:uid="{234F174B-252F-477F-BFDD-7CF792FE592C}"/>
    <hyperlink ref="F3020" r:id="rId2990" xr:uid="{EF3A38DC-4411-4A30-9539-3CC3952F6629}"/>
    <hyperlink ref="F3021" r:id="rId2991" xr:uid="{2B6E8267-A47C-4D25-82F8-ADDD1B2AF0DE}"/>
    <hyperlink ref="F3022" r:id="rId2992" xr:uid="{88E26961-B692-4821-91D0-74BE38C02B76}"/>
    <hyperlink ref="F3023" r:id="rId2993" xr:uid="{4EA5B4AF-5B41-4D62-8831-31F75AA543A3}"/>
    <hyperlink ref="F3024" r:id="rId2994" xr:uid="{F4E53A6C-5171-456D-AAEB-E8F11C1C0C69}"/>
    <hyperlink ref="F3025" r:id="rId2995" xr:uid="{B4B9DAD0-D327-4AD3-917E-DF4DD8980E12}"/>
    <hyperlink ref="F3026" r:id="rId2996" xr:uid="{526C2DF6-4F36-4D0F-81A6-008BB467302A}"/>
    <hyperlink ref="F3027" r:id="rId2997" xr:uid="{311F8683-7E1B-41B3-9717-8FFB7F7DBD0A}"/>
    <hyperlink ref="F3028" r:id="rId2998" xr:uid="{45F93976-B1B0-4187-A99A-5B977782C7E2}"/>
    <hyperlink ref="F3029" r:id="rId2999" xr:uid="{FF6DB536-DF80-4607-8013-B3901049296C}"/>
    <hyperlink ref="F3030" r:id="rId3000" xr:uid="{F2BEEC76-5133-4F51-B08B-13F6013881AE}"/>
    <hyperlink ref="F3031" r:id="rId3001" xr:uid="{F4FD7CD2-51E7-4AFE-B4A7-59E181B3AE22}"/>
    <hyperlink ref="F3032" r:id="rId3002" xr:uid="{61150701-D1C5-4E44-9CB7-DBF7554D8BF6}"/>
    <hyperlink ref="F3033" r:id="rId3003" xr:uid="{20DD4BB8-55DD-40D5-B1FC-C5B0857C0542}"/>
    <hyperlink ref="F3034" r:id="rId3004" xr:uid="{9A019A81-BD69-4250-820E-FF627BFE897A}"/>
    <hyperlink ref="F3037" r:id="rId3005" xr:uid="{F686D129-64AC-4B66-ACDF-642B236A0DB7}"/>
    <hyperlink ref="F3038" r:id="rId3006" xr:uid="{D6A742A3-E486-4B47-9FF3-A17BFD3A29B6}"/>
    <hyperlink ref="F3039" r:id="rId3007" xr:uid="{D471A4E7-B90F-4F1A-B132-71A00E8162DE}"/>
    <hyperlink ref="F3040" r:id="rId3008" xr:uid="{ADEEAF4A-9E4C-463E-BA1D-63803B8B5F10}"/>
    <hyperlink ref="F3201" r:id="rId3009" xr:uid="{39577DBB-A7BF-4B5E-9A83-48434B30D800}"/>
    <hyperlink ref="F3204" r:id="rId3010" xr:uid="{A72979A2-838E-412F-9A6B-F14B0C12AC9F}"/>
    <hyperlink ref="F3477" r:id="rId3011" xr:uid="{76EADE30-7725-470E-8183-BAA228692FE2}"/>
    <hyperlink ref="F3478" r:id="rId3012" xr:uid="{A47A6186-20E0-43F7-9A22-3C08F6D84A0B}"/>
    <hyperlink ref="F3479" r:id="rId3013" xr:uid="{1B3C6003-974E-4A00-A274-1EDF4B9A83E3}"/>
    <hyperlink ref="F3480" r:id="rId3014" xr:uid="{5B206889-4BFC-4475-BBCB-92FD2994E8B6}"/>
    <hyperlink ref="F3481" r:id="rId3015" xr:uid="{9D1FEB58-C0BE-4AF2-8EDC-9CA32E5377E1}"/>
    <hyperlink ref="F3482" r:id="rId3016" xr:uid="{B26C3F2E-505C-4189-9A73-998014A91656}"/>
    <hyperlink ref="F3722" r:id="rId3017" xr:uid="{2F049805-8DFF-4AAD-9FD8-FACF21540475}"/>
    <hyperlink ref="F3723" r:id="rId3018" xr:uid="{B1E6D40B-AE27-4E04-A818-E9ACE73C5458}"/>
    <hyperlink ref="F3724" r:id="rId3019" xr:uid="{2E24700A-79ED-4155-957E-C96F5CE05565}"/>
    <hyperlink ref="F4098" r:id="rId3020" xr:uid="{D76BF041-0C4E-4252-83D3-361B4DDB7A35}"/>
    <hyperlink ref="F4105" r:id="rId3021" xr:uid="{4AB6166B-91F1-4868-8582-8736DE55D9D3}"/>
    <hyperlink ref="F4106" r:id="rId3022" xr:uid="{1B1D8F86-93C1-4C58-9B05-E447EE1209EE}"/>
    <hyperlink ref="F4107" r:id="rId3023" xr:uid="{6775323D-3208-4211-82F3-3FA629ED7633}"/>
    <hyperlink ref="F4108" r:id="rId3024" xr:uid="{9CDCFF96-91DD-471F-A109-56FBB5F5CCA7}"/>
    <hyperlink ref="F4109" r:id="rId3025" xr:uid="{A7175845-F37F-4DF5-AE0A-259B73656214}"/>
    <hyperlink ref="F4110" r:id="rId3026" xr:uid="{CCB9D0F9-CCF0-4B60-86B3-D5EEB442CF23}"/>
    <hyperlink ref="F4111" r:id="rId3027" xr:uid="{14585181-1418-4459-9E6A-13D47D16A681}"/>
    <hyperlink ref="F4112" r:id="rId3028" xr:uid="{3371E9FE-EC6A-4EB7-BFD3-A8E1E89B51DE}"/>
    <hyperlink ref="F4113" r:id="rId3029" xr:uid="{4F1D09E1-5070-4147-AED7-575BE4C43787}"/>
    <hyperlink ref="F4114" r:id="rId3030" xr:uid="{57B3AD8B-4217-45B7-9C5B-D52D3E800F96}"/>
    <hyperlink ref="F4115" r:id="rId3031" xr:uid="{880B3CC2-0861-4FE8-B81B-7AAAE7F0A290}"/>
    <hyperlink ref="F4116" r:id="rId3032" xr:uid="{E2EDA0A9-76BA-480A-BE1A-65DCD49D1D46}"/>
    <hyperlink ref="F4117" r:id="rId3033" xr:uid="{7523AD31-FDDC-4B92-B269-489ADE7AA66F}"/>
    <hyperlink ref="F4118" r:id="rId3034" xr:uid="{BFC8802C-BDCD-4494-A119-85B0D8F10D83}"/>
    <hyperlink ref="F4119" r:id="rId3035" xr:uid="{377AEAC0-F410-4092-B090-A0B63605EFCE}"/>
    <hyperlink ref="F4132" r:id="rId3036" xr:uid="{2C7085BC-A378-4798-BF0F-1DD4B1A05EF1}"/>
    <hyperlink ref="F4133" r:id="rId3037" xr:uid="{23984DE9-3F84-46FF-A8B2-FFB285B26915}"/>
    <hyperlink ref="F4134" r:id="rId3038" xr:uid="{9EDD9298-25CD-4A03-B3C0-FD9366243DA1}"/>
    <hyperlink ref="F4196" r:id="rId3039" xr:uid="{3B6C95D7-1352-4FA0-BD5B-E2AE59C38C9A}"/>
    <hyperlink ref="F4197" r:id="rId3040" xr:uid="{755107DE-E8A7-4233-B643-43E33FE83038}"/>
    <hyperlink ref="F4392" r:id="rId3041" xr:uid="{D89BF8C6-44A4-4065-B37A-3BF7611487EC}"/>
    <hyperlink ref="F4393" r:id="rId3042" xr:uid="{BDFE2767-C51E-430C-8B2D-48128068189F}"/>
    <hyperlink ref="F4394" r:id="rId3043" xr:uid="{0F447140-10AB-4BE7-B068-AE42783C3B20}"/>
    <hyperlink ref="F4395" r:id="rId3044" xr:uid="{38ADF820-594C-4C65-92DE-430F968D30FA}"/>
    <hyperlink ref="F4396" r:id="rId3045" xr:uid="{3089A4CF-12AA-4CDF-8E7E-8E7B53007F52}"/>
    <hyperlink ref="F4397" r:id="rId3046" xr:uid="{D8253332-92FA-48EC-A805-C87839C1E568}"/>
    <hyperlink ref="F4398" r:id="rId3047" xr:uid="{7B9044C6-EFE2-4E67-9930-BADE5A965D8A}"/>
    <hyperlink ref="F4585" r:id="rId3048" xr:uid="{53C5ED41-2D1D-44BD-B286-8D67803BBEA0}"/>
    <hyperlink ref="F4586" r:id="rId3049" xr:uid="{A564DA75-5B67-45C5-B8B4-DF3E4E334F23}"/>
    <hyperlink ref="F4721" r:id="rId3050" xr:uid="{5374EFE5-D762-4A18-AE10-9E29D8E0CB6A}"/>
    <hyperlink ref="F404" r:id="rId3051" xr:uid="{BDDB8264-859E-4124-A4DF-EC3105E8F76E}"/>
    <hyperlink ref="F405" r:id="rId3052" xr:uid="{CB49EB74-4C1B-4D07-8F7F-614511E2FE47}"/>
    <hyperlink ref="F406" r:id="rId3053" xr:uid="{68984F38-0A6A-4494-A9A6-1DBD26B524AD}"/>
    <hyperlink ref="F407" r:id="rId3054" xr:uid="{6D5EFF9A-AA63-4A5B-BEDB-417310EADA78}"/>
    <hyperlink ref="F408" r:id="rId3055" xr:uid="{C4AA6821-50DF-4B6E-953A-C7C9AEEC190E}"/>
    <hyperlink ref="F409" r:id="rId3056" xr:uid="{BACD3F6B-C08C-4C67-968F-3B6B69F39B5C}"/>
    <hyperlink ref="F2160" r:id="rId3057" xr:uid="{8C2B01F8-F56A-4215-8A05-42AAF6F1A6CA}"/>
    <hyperlink ref="F2161" r:id="rId3058" xr:uid="{227C043F-7048-4F4E-B1A8-EB3D2C2975BD}"/>
    <hyperlink ref="F2162" r:id="rId3059" xr:uid="{D708270D-BB82-4807-A736-95BC500CC6BC}"/>
    <hyperlink ref="F2163" r:id="rId3060" xr:uid="{0BE41C33-4B22-4968-91F1-AB2EB1653B51}"/>
    <hyperlink ref="F2164" r:id="rId3061" xr:uid="{0B432002-8250-409C-961B-2D33CEE02C0E}"/>
    <hyperlink ref="F2165" r:id="rId3062" xr:uid="{456C770D-A7EF-4AD8-8C7B-8A53EED577DB}"/>
    <hyperlink ref="F2166" r:id="rId3063" xr:uid="{FD473D5B-F800-4FB5-9B41-0746ECCFB682}"/>
    <hyperlink ref="F2167" r:id="rId3064" xr:uid="{3A6DF160-A6BC-4A27-BBF7-868E2A6C72F5}"/>
    <hyperlink ref="F2168" r:id="rId3065" xr:uid="{4E552EDB-74FB-4A6E-A9E6-26272D72B55C}"/>
    <hyperlink ref="F2172" r:id="rId3066" xr:uid="{FE5CC39D-5FA1-4E0D-A9C0-38E09E89A8C2}"/>
    <hyperlink ref="F2173" r:id="rId3067" xr:uid="{CCBE96D2-7855-45F9-9484-CAAB335E4E73}"/>
    <hyperlink ref="F2171" r:id="rId3068" xr:uid="{4F0EEE36-58D8-4062-A356-F4A0BA293D11}"/>
    <hyperlink ref="F2655" r:id="rId3069" xr:uid="{624F2B38-FAE1-40EB-92F9-DFBAB04ECEDC}"/>
    <hyperlink ref="F2656" r:id="rId3070" xr:uid="{D173B3F6-5746-4686-B26F-1FAA9B806550}"/>
    <hyperlink ref="F2657" r:id="rId3071" xr:uid="{49418334-1DC5-467E-A2B0-3ADF7F3A8517}"/>
    <hyperlink ref="F2658" r:id="rId3072" xr:uid="{CF1F3B41-217D-45F3-9382-548CC54770DB}"/>
    <hyperlink ref="F2659" r:id="rId3073" xr:uid="{D74E6E4A-FB43-46B7-ADB0-F624A8347ABC}"/>
    <hyperlink ref="F2660" r:id="rId3074" xr:uid="{D0D4EDCC-6DA0-4BDC-A688-7DAC5133938E}"/>
    <hyperlink ref="F2661" r:id="rId3075" xr:uid="{AE466C8C-87B0-4F32-8716-F0D6CBEE7153}"/>
    <hyperlink ref="F2662" r:id="rId3076" xr:uid="{84A4EAE2-E43D-43EB-B780-1ACD3F4B03F3}"/>
    <hyperlink ref="F2663" r:id="rId3077" xr:uid="{A02B8685-025F-4781-AB47-2E535B0D0804}"/>
    <hyperlink ref="F2664" r:id="rId3078" xr:uid="{E828548F-58CC-40BE-A529-019F5B110437}"/>
    <hyperlink ref="F2665" r:id="rId3079" xr:uid="{72431D45-DC2D-47F2-AC49-E718E47FEFF9}"/>
    <hyperlink ref="F2666" r:id="rId3080" xr:uid="{891157B3-6AEC-45A8-B2A8-BD35D46BC8E7}"/>
    <hyperlink ref="F2667" r:id="rId3081" xr:uid="{C0817C3F-B792-4AAC-8ACB-A4D01B0D54AB}"/>
    <hyperlink ref="F2668" r:id="rId3082" xr:uid="{97D8B5CD-79AE-4E04-B11E-1E606FD2C03A}"/>
    <hyperlink ref="F2669" r:id="rId3083" xr:uid="{9BBAA114-7ADE-4B7F-989B-BF01EC26EE8E}"/>
    <hyperlink ref="F2670" r:id="rId3084" xr:uid="{D4D4A5E2-ABA3-4BFD-8950-6B4635CE25CA}"/>
    <hyperlink ref="F2671" r:id="rId3085" xr:uid="{15544329-0958-401D-B33A-8363494E1B71}"/>
    <hyperlink ref="F2672" r:id="rId3086" xr:uid="{AC2653D4-333F-4969-B3E2-3EB0987F39A0}"/>
    <hyperlink ref="F2673" r:id="rId3087" xr:uid="{A33BA5A5-F205-4E6C-A69D-361568F6ABF6}"/>
    <hyperlink ref="F2674" r:id="rId3088" xr:uid="{6B555376-B845-4165-8356-1A83F1CC03A1}"/>
    <hyperlink ref="F2675" r:id="rId3089" xr:uid="{4215052B-2A86-4337-89A2-E2A1C749DC4D}"/>
    <hyperlink ref="F2676" r:id="rId3090" xr:uid="{D3A296CD-97EF-4E44-BBBA-2660A7DCEA85}"/>
    <hyperlink ref="F2677" r:id="rId3091" xr:uid="{F0E07DB8-AAEF-4448-8FFF-181979638D6F}"/>
    <hyperlink ref="F2678" r:id="rId3092" xr:uid="{BE4CDA3E-15BB-406B-937B-04CCC0BFACCE}"/>
    <hyperlink ref="F3820" r:id="rId3093" xr:uid="{2AD881B8-56BE-4A08-BD1E-2AD5F1F2C88E}"/>
    <hyperlink ref="F3821" r:id="rId3094" xr:uid="{743763BD-3132-40DE-92C0-582695CA5FE5}"/>
    <hyperlink ref="F3822" r:id="rId3095" xr:uid="{66E9DE66-F07B-4219-A686-EEFDA200FB23}"/>
    <hyperlink ref="F3823" r:id="rId3096" xr:uid="{178FB5D8-3A1A-43FC-84F1-B452A7C87245}"/>
    <hyperlink ref="F3824" r:id="rId3097" xr:uid="{0AD170F4-51D4-4DC8-A726-3FCB9125A18C}"/>
    <hyperlink ref="F3825" r:id="rId3098" xr:uid="{069EF00C-2BB9-428D-87D4-CC6997F5EDD0}"/>
    <hyperlink ref="F3826" r:id="rId3099" xr:uid="{8376FF74-EDC1-4983-98D6-B8D10A9F45AE}"/>
    <hyperlink ref="F3827" r:id="rId3100" xr:uid="{9FF09073-BC41-49C5-AFB4-29FE4760D81B}"/>
    <hyperlink ref="F3828" r:id="rId3101" xr:uid="{5D70A5E5-A77E-420F-94DD-8FDC5C786DCD}"/>
    <hyperlink ref="F3829" r:id="rId3102" xr:uid="{B4ADF837-42AA-4C81-AB52-EDF5F1AC3C80}"/>
    <hyperlink ref="F3830" r:id="rId3103" xr:uid="{B4315A27-9AC2-4168-AE12-11367AB752D7}"/>
    <hyperlink ref="F3831" r:id="rId3104" xr:uid="{8780A683-DAAD-4410-83A3-58E755C89A99}"/>
    <hyperlink ref="F3832" r:id="rId3105" xr:uid="{9F58E562-504B-4FB8-83B7-E381720C0376}"/>
    <hyperlink ref="F3833" r:id="rId3106" xr:uid="{AC542E00-71D2-447C-B35E-3966BA8FDC68}"/>
    <hyperlink ref="F3834" r:id="rId3107" xr:uid="{504F866A-0296-4999-B379-2166DD5FD694}"/>
    <hyperlink ref="F3835" r:id="rId3108" xr:uid="{067E203E-E305-4BF1-9FB0-FC341F794E2E}"/>
    <hyperlink ref="F3836" r:id="rId3109" xr:uid="{55B39DC6-0EF7-443D-A8AD-1552F5DB70E7}"/>
    <hyperlink ref="F3837" r:id="rId3110" xr:uid="{518302A1-7626-40F5-B1EC-E4C28C8A6C80}"/>
    <hyperlink ref="F3838" r:id="rId3111" xr:uid="{726DAFE1-5EF9-4AC1-B8B4-104FC8E76163}"/>
    <hyperlink ref="F3839" r:id="rId3112" xr:uid="{432A7353-B644-4562-BB8F-9DC1C3AD537C}"/>
    <hyperlink ref="F3840" r:id="rId3113" xr:uid="{9AA8514C-3D59-4EA4-AA46-929341231522}"/>
    <hyperlink ref="F3841" r:id="rId3114" xr:uid="{2E847EE3-1AFF-43B8-9C8A-5AA8EFA50A83}"/>
    <hyperlink ref="F3842" r:id="rId3115" xr:uid="{4FA91046-C478-4551-A902-A649A6A461D5}"/>
    <hyperlink ref="F3843" r:id="rId3116" xr:uid="{97892B7B-65DD-4C5E-BB23-830518F2C948}"/>
    <hyperlink ref="F3844" r:id="rId3117" xr:uid="{6025E16C-9626-4796-84E7-0DEB5F80A4FC}"/>
    <hyperlink ref="F3845" r:id="rId3118" xr:uid="{ACDC4CEA-D9B9-4391-98A8-0A32477764D8}"/>
    <hyperlink ref="F3846" r:id="rId3119" xr:uid="{B982F38C-500D-47ED-9A99-F1DD86D655CE}"/>
    <hyperlink ref="F3847" r:id="rId3120" xr:uid="{3B6AF21C-5219-493A-9DFC-F98A21368284}"/>
    <hyperlink ref="F3848" r:id="rId3121" xr:uid="{C729EDBC-B7CA-4F63-B2CB-CDB8CF6D4E1B}"/>
    <hyperlink ref="F3849" r:id="rId3122" xr:uid="{56673B01-AE42-4DC4-B7FF-B608485F7214}"/>
    <hyperlink ref="F3850" r:id="rId3123" xr:uid="{C60D20FE-1BBA-47FB-9C18-A14F10DA3CE1}"/>
    <hyperlink ref="F3851" r:id="rId3124" xr:uid="{3A275809-14DD-46D6-B07E-DE354F9DE0D5}"/>
    <hyperlink ref="F3852" r:id="rId3125" xr:uid="{196569F7-AEB5-4977-9D38-0C6671AD8728}"/>
    <hyperlink ref="F3853" r:id="rId3126" xr:uid="{B3DDF654-9751-42E6-95A9-2B1897D2FD0D}"/>
    <hyperlink ref="F3854" r:id="rId3127" xr:uid="{ACB0F1ED-AD50-400A-B6DE-3A89E8F11A81}"/>
    <hyperlink ref="F3855" r:id="rId3128" xr:uid="{86FAB758-2DCC-4FCD-94EB-FD2DD0E9DF7B}"/>
    <hyperlink ref="F3856" r:id="rId3129" xr:uid="{A050E37A-2FB3-4CC3-8F9E-FD9AF2EFF9F8}"/>
    <hyperlink ref="F3857" r:id="rId3130" xr:uid="{B452A581-E97D-4394-982A-8B28896E5677}"/>
    <hyperlink ref="F3858" r:id="rId3131" xr:uid="{B66E8A28-11BA-4223-8509-A7E48A96246F}"/>
    <hyperlink ref="F3859" r:id="rId3132" xr:uid="{49407B4B-BE88-4A36-8A13-D9D461B37471}"/>
    <hyperlink ref="F3860" r:id="rId3133" xr:uid="{940A5AD7-A5EB-433E-AC5A-56A3C35A96F9}"/>
    <hyperlink ref="F3861" r:id="rId3134" xr:uid="{E422F16F-C21C-47A3-9DC3-A9CD0C440703}"/>
    <hyperlink ref="F3862" r:id="rId3135" xr:uid="{9C6D77E2-B7EE-4C06-89F2-9A66167AAD1A}"/>
    <hyperlink ref="F3863" r:id="rId3136" xr:uid="{963AEE23-1499-42D5-AD81-0AAF4C5D02B6}"/>
    <hyperlink ref="F3864" r:id="rId3137" xr:uid="{91B7328D-1A6C-4A93-9389-82FBC43697B5}"/>
    <hyperlink ref="F3865" r:id="rId3138" xr:uid="{67A75558-F9DA-41A9-89B4-26595E01E68C}"/>
    <hyperlink ref="F3866" r:id="rId3139" xr:uid="{8E0E967C-33E9-47D1-96AE-563D3CAE9ACD}"/>
    <hyperlink ref="F3867" r:id="rId3140" xr:uid="{D91605CD-C068-4356-AA7D-3F705D5C3876}"/>
    <hyperlink ref="F3868" r:id="rId3141" xr:uid="{B55BACDF-5323-43F8-AFEA-1BA9D4C3A3DD}"/>
    <hyperlink ref="F3869" r:id="rId3142" xr:uid="{FA080212-D39B-4105-BF01-FE44D59B8D70}"/>
    <hyperlink ref="F3870" r:id="rId3143" xr:uid="{2EE2E51C-CB56-48F4-B6E6-1AB3B6D679B1}"/>
    <hyperlink ref="F3871" r:id="rId3144" xr:uid="{2E3EACC3-FC93-4A64-8FB6-37843C770519}"/>
    <hyperlink ref="F3872" r:id="rId3145" xr:uid="{5C9664F4-82D8-4E0B-B4E5-3B830F789DD2}"/>
    <hyperlink ref="F3873" r:id="rId3146" xr:uid="{DB0827FB-6715-4123-95AD-5502D17CA59F}"/>
    <hyperlink ref="F3874" r:id="rId3147" xr:uid="{FA818514-628E-48B2-A2B5-3C8E1CA4F13F}"/>
    <hyperlink ref="F3875" r:id="rId3148" xr:uid="{44911BC0-60F9-4DA2-8AF1-A0F10AAE523F}"/>
    <hyperlink ref="F2182" r:id="rId3149" xr:uid="{18AB9C63-7875-45D8-A66B-2CD9DC3B1F87}"/>
    <hyperlink ref="F2183" r:id="rId3150" xr:uid="{7FC00095-1A73-46F1-B038-59BC4133059E}"/>
    <hyperlink ref="F2184" r:id="rId3151" xr:uid="{A359783C-8392-4561-9D81-2D458488AE71}"/>
    <hyperlink ref="F2185" r:id="rId3152" xr:uid="{2837A9AE-4AC1-4072-BE7F-005F27557F34}"/>
    <hyperlink ref="F2186" r:id="rId3153" xr:uid="{0BBDB57E-C016-489C-9DD3-8542E575E564}"/>
    <hyperlink ref="F2187" r:id="rId3154" xr:uid="{F31C2291-936C-41D6-8EA9-3D57D1F2FB21}"/>
    <hyperlink ref="F2188" r:id="rId3155" xr:uid="{BD23E7A9-439A-49A0-B125-C4B7B604446A}"/>
    <hyperlink ref="F2189" r:id="rId3156" xr:uid="{E0CC8738-3236-4B96-A152-1DBF1C421106}"/>
    <hyperlink ref="F2190" r:id="rId3157" xr:uid="{C824E178-2591-4990-ABEA-BBB2B92FCE06}"/>
    <hyperlink ref="F2191" r:id="rId3158" xr:uid="{9E3FD507-6D51-41A5-9560-BA7C20FAD1FA}"/>
    <hyperlink ref="F2192" r:id="rId3159" xr:uid="{A6429780-7A1A-43F9-BC60-4502607E3C27}"/>
    <hyperlink ref="F2193" r:id="rId3160" xr:uid="{FD6E11C2-0675-481E-BF09-E17C9F5EFFB0}"/>
    <hyperlink ref="F2194" r:id="rId3161" xr:uid="{CB2527C0-2BB2-4E29-8C17-D1AF3918812A}"/>
    <hyperlink ref="F2195" r:id="rId3162" xr:uid="{549FA228-A877-4413-92E1-835F3089BEDE}"/>
    <hyperlink ref="F2196" r:id="rId3163" xr:uid="{561D7CB2-B5BB-4BE1-A86C-157D719A3F95}"/>
    <hyperlink ref="F2197" r:id="rId3164" xr:uid="{F18924B0-E132-410A-9567-3C50D0CF12C5}"/>
    <hyperlink ref="F2198" r:id="rId3165" xr:uid="{FE2A03D0-FADA-4038-BFC8-6DD7C0D89B5C}"/>
    <hyperlink ref="F2199" r:id="rId3166" xr:uid="{3CF101C9-5F57-446E-B21E-052FF1859172}"/>
    <hyperlink ref="F2200" r:id="rId3167" xr:uid="{0BB60E36-FB33-4168-B6E7-AC0D5CAE8C60}"/>
    <hyperlink ref="F2201" r:id="rId3168" xr:uid="{C60E213F-4F4C-47CC-93AE-432120BFD6CB}"/>
    <hyperlink ref="F2202" r:id="rId3169" xr:uid="{0D0BBD5F-ADAE-47F6-8F58-10328F2725FE}"/>
    <hyperlink ref="F2203" r:id="rId3170" xr:uid="{2756040A-D158-4271-9A89-5D32D1752A47}"/>
    <hyperlink ref="F2204" r:id="rId3171" xr:uid="{4B35AF40-30B4-4A66-8FE1-BFAF472F7A27}"/>
    <hyperlink ref="F2205" r:id="rId3172" xr:uid="{0B298A77-7C34-4949-AAD6-BD1D806B844A}"/>
    <hyperlink ref="F2206" r:id="rId3173" xr:uid="{525FA0D4-6616-4A82-AD3E-41FD6FA1BD96}"/>
    <hyperlink ref="F2207" r:id="rId3174" xr:uid="{E7DEA856-93BD-4B71-BF1A-6BF971A69DFA}"/>
    <hyperlink ref="F2208" r:id="rId3175" xr:uid="{55E09D43-BD0A-410D-B350-1C5A81478CDF}"/>
    <hyperlink ref="F2209" r:id="rId3176" xr:uid="{6B707612-74BB-4F85-9FB6-23A677C1567C}"/>
    <hyperlink ref="F2210" r:id="rId3177" xr:uid="{4B583447-238A-4C50-9AF6-55FA35ACD311}"/>
    <hyperlink ref="F2211" r:id="rId3178" xr:uid="{593F9549-FAF1-4EFC-94E3-91C63C396480}"/>
    <hyperlink ref="F2212" r:id="rId3179" xr:uid="{9763C690-3437-4D3F-8578-E0A7CDBB8E59}"/>
    <hyperlink ref="F2213" r:id="rId3180" xr:uid="{28819FFF-3712-4D5E-AC88-6C9E93883C41}"/>
    <hyperlink ref="F2214" r:id="rId3181" xr:uid="{09DD1A6E-096F-4D08-84D3-83ED8ACE4216}"/>
    <hyperlink ref="F2215" r:id="rId3182" xr:uid="{B152BBE8-375D-4F79-87E7-1C23A0874E52}"/>
    <hyperlink ref="F2216" r:id="rId3183" xr:uid="{56886986-6CC3-44B1-BDBA-1EC236F5190A}"/>
    <hyperlink ref="F2217" r:id="rId3184" xr:uid="{B4A307ED-EC3A-4DFF-8396-7A0D1BD85832}"/>
    <hyperlink ref="F2218" r:id="rId3185" xr:uid="{3383833A-CD18-4680-A03A-CCD2EFFB7DA3}"/>
    <hyperlink ref="F2219" r:id="rId3186" xr:uid="{87397BC5-87EB-4D73-B3E2-917DE7A52E19}"/>
    <hyperlink ref="F2220" r:id="rId3187" xr:uid="{2E3C8F6D-A81E-40A4-8A28-98B819084340}"/>
    <hyperlink ref="F2221" r:id="rId3188" xr:uid="{00D88FAE-4FBD-4702-9B87-58A9703C9F0B}"/>
    <hyperlink ref="F2303" r:id="rId3189" xr:uid="{C4C2DA25-7E38-459C-A784-BE9C7F694E75}"/>
    <hyperlink ref="F2304" r:id="rId3190" xr:uid="{0583D852-552C-4A37-976E-E4DC7B1C7CFC}"/>
    <hyperlink ref="F2305" r:id="rId3191" xr:uid="{A42089B1-D45F-4045-ADE4-6CA83656906E}"/>
    <hyperlink ref="F2306" r:id="rId3192" xr:uid="{3722660A-8735-48B3-993B-5E6ECB43F908}"/>
    <hyperlink ref="F2307" r:id="rId3193" xr:uid="{C933E8D4-F561-4A54-8D78-5D515976754E}"/>
    <hyperlink ref="F2308" r:id="rId3194" xr:uid="{0A216FA4-7E9D-4B20-B839-70B1E7E30360}"/>
    <hyperlink ref="F2309" r:id="rId3195" xr:uid="{940BCAA1-7E19-4C27-A2FD-374987F201EA}"/>
    <hyperlink ref="F2310" r:id="rId3196" xr:uid="{DB216362-FD7F-4540-AD0D-8F6328D1A4B5}"/>
    <hyperlink ref="F2311" r:id="rId3197" xr:uid="{EFBCCA0A-9088-4A82-BEDA-457D0FBB2FCF}"/>
    <hyperlink ref="F2312" r:id="rId3198" xr:uid="{DD1F8EBE-F1F9-453D-A797-0FCAAF9470B2}"/>
    <hyperlink ref="F2313" r:id="rId3199" xr:uid="{03ED5278-498B-4441-B21F-C89528DE477E}"/>
    <hyperlink ref="F2314" r:id="rId3200" xr:uid="{33C9476A-7A83-461F-A0A3-425C104892F1}"/>
    <hyperlink ref="F2315" r:id="rId3201" xr:uid="{EB2685FD-F341-4CF0-BE47-DCD5AAE76752}"/>
    <hyperlink ref="F2316" r:id="rId3202" xr:uid="{5DFD9B40-07B1-4E47-B5BE-36B6DCFADBB1}"/>
    <hyperlink ref="F2317" r:id="rId3203" xr:uid="{FC87551D-DB85-4F2B-9072-A4780DE6A9C7}"/>
    <hyperlink ref="F2318" r:id="rId3204" xr:uid="{7D9897A1-A464-4B68-93A3-6E64E6ADD3E9}"/>
    <hyperlink ref="F2319" r:id="rId3205" xr:uid="{93B88B89-1501-461A-8E35-98FE6EFF128F}"/>
    <hyperlink ref="F2320" r:id="rId3206" xr:uid="{C48A793B-FE81-4505-BDAB-458153CE7119}"/>
    <hyperlink ref="F2321" r:id="rId3207" xr:uid="{ED273785-217C-4343-B5C8-FA841776BA7D}"/>
    <hyperlink ref="F2322" r:id="rId3208" xr:uid="{A16400C7-6C42-4975-8941-E77DE186B352}"/>
    <hyperlink ref="F2323" r:id="rId3209" xr:uid="{13365DCC-9303-4A3A-AE7F-45276413037B}"/>
    <hyperlink ref="F2324" r:id="rId3210" xr:uid="{D26FE4F2-52B3-4302-AF09-7841FF6EAB56}"/>
    <hyperlink ref="F2325" r:id="rId3211" xr:uid="{54B0360D-21CC-4001-8B72-C319E3934C27}"/>
    <hyperlink ref="F2326" r:id="rId3212" xr:uid="{4930617D-BEA8-4F67-B403-0224DA633A21}"/>
    <hyperlink ref="F2327" r:id="rId3213" xr:uid="{743771BC-D609-4E1C-A0E1-B94E76AEAD2B}"/>
    <hyperlink ref="F2328" r:id="rId3214" xr:uid="{50846DB8-C34F-4C4C-A84D-462E1079ECA8}"/>
    <hyperlink ref="F2329" r:id="rId3215" xr:uid="{8511B380-6163-4394-BA95-1DF3B50E9883}"/>
    <hyperlink ref="F2330" r:id="rId3216" xr:uid="{85094CC5-7712-45DC-B8E8-B4DBD0965EB0}"/>
    <hyperlink ref="F2331" r:id="rId3217" xr:uid="{A14FF41C-6C15-4CFE-8647-0BC84CB64AE4}"/>
    <hyperlink ref="F2332" r:id="rId3218" xr:uid="{307B7947-AFFA-47A1-A803-54D4D2C588E9}"/>
    <hyperlink ref="F2333" r:id="rId3219" xr:uid="{654A7B27-11A0-446B-9958-D99DD4D99C88}"/>
    <hyperlink ref="F2334" r:id="rId3220" xr:uid="{C0CD89E9-D019-4CC2-8FB8-391C9E30575F}"/>
    <hyperlink ref="F2335" r:id="rId3221" xr:uid="{981DC5D5-9963-482F-B56B-BD9C6FF04ED5}"/>
    <hyperlink ref="F2336" r:id="rId3222" xr:uid="{C9122C98-5F8D-4E74-805D-9004CE0EEFE5}"/>
    <hyperlink ref="F2337" r:id="rId3223" xr:uid="{74E3B363-ABE9-4693-BC7D-30E5180CDDD3}"/>
    <hyperlink ref="F2338" r:id="rId3224" xr:uid="{23478E7E-0ACF-47DA-B7E4-249FB401E08D}"/>
    <hyperlink ref="F2339" r:id="rId3225" xr:uid="{54C02824-4F40-4CA6-9DF6-9656312A68B9}"/>
    <hyperlink ref="F2340" r:id="rId3226" xr:uid="{57C8D9D7-15A0-48AE-9BB5-D1C71946C250}"/>
    <hyperlink ref="F2341" r:id="rId3227" xr:uid="{D37F8078-DB59-4B2B-8117-918ED2FD29D5}"/>
    <hyperlink ref="F2342" r:id="rId3228" xr:uid="{850EC03A-A066-4FFD-927A-02D2055E6FA1}"/>
    <hyperlink ref="F2343" r:id="rId3229" xr:uid="{6F7F3326-1AA6-4F49-A857-6D195703333F}"/>
    <hyperlink ref="F2344" r:id="rId3230" xr:uid="{5838C458-BCC8-4A13-A00A-645ACA65B1DF}"/>
    <hyperlink ref="F2345" r:id="rId3231" xr:uid="{CDD4A2AD-58B5-40F1-AA38-69E52714EE93}"/>
    <hyperlink ref="F2346" r:id="rId3232" xr:uid="{02626FC5-3224-4CCB-97DA-53AD4DD3997E}"/>
    <hyperlink ref="F2347" r:id="rId3233" xr:uid="{74677E0C-A534-4DE4-8456-0FB687C9E2B3}"/>
    <hyperlink ref="F2348" r:id="rId3234" xr:uid="{F689B74A-D216-4E7E-B2D5-828507DA4B8C}"/>
    <hyperlink ref="F2349" r:id="rId3235" xr:uid="{C21FCFA1-D93E-4BC7-8DF6-7721AB6EA4BF}"/>
    <hyperlink ref="F2350" r:id="rId3236" xr:uid="{4A0A03DE-8FFE-47BA-995A-FCF902D7361C}"/>
    <hyperlink ref="F2351" r:id="rId3237" xr:uid="{125B36D5-7D09-48A0-BF3E-B6541F19C49D}"/>
    <hyperlink ref="F2352" r:id="rId3238" xr:uid="{8054971A-4C29-45BE-ABA5-C695E1E38A1D}"/>
    <hyperlink ref="F2353" r:id="rId3239" xr:uid="{F5F82B15-0B6A-4E5B-9EC2-C3618EBF4EF7}"/>
    <hyperlink ref="F2354" r:id="rId3240" xr:uid="{6DB6985B-C964-4790-876B-6DEBDA935EA8}"/>
    <hyperlink ref="F2355" r:id="rId3241" xr:uid="{A155EB71-0067-44BB-88B8-008EB1BE848A}"/>
    <hyperlink ref="F2356" r:id="rId3242" xr:uid="{614C9BF2-9062-4868-AEC0-8CC3F56A040F}"/>
    <hyperlink ref="F2357" r:id="rId3243" xr:uid="{99C6CAFB-3D9F-47A4-841F-4358C85216E3}"/>
    <hyperlink ref="F2358" r:id="rId3244" xr:uid="{E1EFC0BB-B4FA-4292-B675-3016D746D94C}"/>
    <hyperlink ref="F2359" r:id="rId3245" xr:uid="{3F0BDF1E-2079-4A46-BC83-28BA98F53E49}"/>
    <hyperlink ref="F2360" r:id="rId3246" xr:uid="{C26CAF4B-94D6-44EC-A9C6-ED7F0B3B5D02}"/>
    <hyperlink ref="F2361" r:id="rId3247" xr:uid="{937A3F31-E239-45EE-A71C-BF590CF7AD92}"/>
    <hyperlink ref="F2362" r:id="rId3248" xr:uid="{56216837-F18F-4539-8D94-404EC17A66E9}"/>
    <hyperlink ref="F2363" r:id="rId3249" xr:uid="{89E49E1E-1512-496D-B354-8C40D2F3EE87}"/>
    <hyperlink ref="F2364" r:id="rId3250" xr:uid="{81F65487-994C-4657-ADFD-1800E54F806D}"/>
    <hyperlink ref="F2365" r:id="rId3251" xr:uid="{1ABE25A3-0365-4DB3-AD9B-6B85ED5A315A}"/>
    <hyperlink ref="F2366" r:id="rId3252" xr:uid="{BBEB8B4E-58BE-4B30-A80A-FDB90FFBE360}"/>
    <hyperlink ref="F2367" r:id="rId3253" xr:uid="{71E0CFCB-9FB6-4717-B4F4-79545FFEDCD4}"/>
    <hyperlink ref="F2368" r:id="rId3254" xr:uid="{CD037E97-3D23-4A56-BCFF-D49F999A2F11}"/>
    <hyperlink ref="F2369" r:id="rId3255" xr:uid="{3A393D90-7FEF-49AF-889D-604C55452293}"/>
    <hyperlink ref="F2370" r:id="rId3256" xr:uid="{36A7DC09-69B3-443D-8F6D-555FCACD5C42}"/>
    <hyperlink ref="F2371" r:id="rId3257" xr:uid="{7174B383-75E1-4A34-8DC1-49123652377B}"/>
    <hyperlink ref="F2372" r:id="rId3258" xr:uid="{2630A8FB-8BAB-4A14-911F-36B86D75E9FB}"/>
    <hyperlink ref="F2373" r:id="rId3259" xr:uid="{946EA667-23A5-4186-9541-FBEAA0F127BF}"/>
    <hyperlink ref="F2374" r:id="rId3260" xr:uid="{CE813597-7FA8-4B2A-BF81-CAE6D67FD253}"/>
    <hyperlink ref="F2222" r:id="rId3261" xr:uid="{0A874577-B0D2-4609-A3B3-D929B8C57B64}"/>
    <hyperlink ref="F2227" r:id="rId3262" xr:uid="{97E14C76-D014-4CF4-873A-6488E508B143}"/>
    <hyperlink ref="F2228" r:id="rId3263" xr:uid="{70FF223C-470E-4C5C-B919-0267C35EEFBF}"/>
    <hyperlink ref="F2229" r:id="rId3264" xr:uid="{65D6EB40-DF02-484C-B589-B0402EA2439B}"/>
    <hyperlink ref="F2230" r:id="rId3265" xr:uid="{7984B5F4-BCC8-494E-80DC-FCBEC25BBBF7}"/>
    <hyperlink ref="F2231" r:id="rId3266" xr:uid="{20D37A1F-8743-4C87-9813-1D91B6C00559}"/>
    <hyperlink ref="F2232" r:id="rId3267" xr:uid="{2B3B7510-FC3C-4083-97EB-FB8B2A9BE5B1}"/>
    <hyperlink ref="F2233" r:id="rId3268" xr:uid="{E6CAD1E1-9A23-4A94-8385-9CA776C92308}"/>
    <hyperlink ref="F2234" r:id="rId3269" xr:uid="{0BE200C5-CF34-46B0-9E2E-C4B125EAA58D}"/>
    <hyperlink ref="F2235" r:id="rId3270" xr:uid="{D749819D-DAFB-4B10-91BE-86660B8D5D1E}"/>
    <hyperlink ref="F2236" r:id="rId3271" xr:uid="{30C403C9-3B66-4991-A626-4E2CD033AF43}"/>
    <hyperlink ref="F2237" r:id="rId3272" xr:uid="{B5F2B163-6CED-4E86-A1A6-C8BBC23C659E}"/>
    <hyperlink ref="F2238" r:id="rId3273" xr:uid="{3B2DA1F5-6C3B-4017-BDF4-607B7D13E241}"/>
    <hyperlink ref="F2239" r:id="rId3274" xr:uid="{46ABB003-6F7F-4D12-BDE7-D8D8E1CA0E22}"/>
    <hyperlink ref="F2240" r:id="rId3275" xr:uid="{41227A54-BC06-4A55-8D43-5B2149638192}"/>
    <hyperlink ref="F2241" r:id="rId3276" xr:uid="{ADA4C1A2-F0FA-4006-B51D-F76630CD24DE}"/>
    <hyperlink ref="F2242" r:id="rId3277" xr:uid="{A769D375-1399-4F2F-8674-2B597289D45A}"/>
    <hyperlink ref="F2243" r:id="rId3278" xr:uid="{CDCA8D1D-95AE-4FE5-906E-DC621E122207}"/>
    <hyperlink ref="F2244" r:id="rId3279" xr:uid="{66D665D1-03DD-41BC-BFE5-02020A3274A8}"/>
    <hyperlink ref="F2245" r:id="rId3280" xr:uid="{EBCCDAF2-07C2-4CF4-9BFE-71D851AB10BE}"/>
    <hyperlink ref="F2246" r:id="rId3281" xr:uid="{174E89ED-5B2B-4F62-B1AB-31E11973F6F7}"/>
    <hyperlink ref="F2247" r:id="rId3282" xr:uid="{9D2228AB-3E5E-40CD-BA32-AB1005ADE62D}"/>
    <hyperlink ref="F2248" r:id="rId3283" xr:uid="{9B23BB8A-CD09-4228-BACF-A9838D567240}"/>
    <hyperlink ref="F2249" r:id="rId3284" xr:uid="{2DE55594-BB14-4E12-8775-B97998F74247}"/>
    <hyperlink ref="F2250" r:id="rId3285" xr:uid="{9D04209A-2BF4-492A-9EBF-E281A6BA7581}"/>
    <hyperlink ref="F2251" r:id="rId3286" xr:uid="{A7982ED8-DE94-452E-8257-805439D86AA1}"/>
    <hyperlink ref="F2252" r:id="rId3287" xr:uid="{94F9C17C-D91D-4B1C-A7AB-D3A59B585B32}"/>
    <hyperlink ref="F2253" r:id="rId3288" xr:uid="{EC9B0EED-711C-47DD-9F5D-24980D09D602}"/>
    <hyperlink ref="F2254" r:id="rId3289" xr:uid="{71DD4D31-640E-43A6-964A-24240DF3BC00}"/>
    <hyperlink ref="F2255" r:id="rId3290" xr:uid="{ED55F595-151D-41AC-AD81-4CD4034B9E34}"/>
    <hyperlink ref="F2256" r:id="rId3291" xr:uid="{75347401-1695-4B70-9929-0FDFBB9C3D51}"/>
    <hyperlink ref="F2257" r:id="rId3292" xr:uid="{910CE455-C7E6-431B-B05E-DFBED2D204A4}"/>
    <hyperlink ref="F2258" r:id="rId3293" xr:uid="{C7C14137-F081-49CF-824D-A992909BBE6D}"/>
    <hyperlink ref="F2259" r:id="rId3294" xr:uid="{756B146E-380B-492E-A093-00E4787F2647}"/>
    <hyperlink ref="F2260" r:id="rId3295" xr:uid="{5E7008B6-B206-4960-8294-65A1353C1AA6}"/>
    <hyperlink ref="F2261" r:id="rId3296" xr:uid="{065F3BF0-4FEA-40D4-A7C7-078770DAD5B3}"/>
    <hyperlink ref="F2262" r:id="rId3297" xr:uid="{3A058648-EFCE-422A-87DA-06AF67E58411}"/>
    <hyperlink ref="F2263" r:id="rId3298" xr:uid="{54D49EDA-77C0-4263-AABA-A5F96DD91161}"/>
    <hyperlink ref="F2264" r:id="rId3299" xr:uid="{29C0D7DC-3077-4CBD-815C-18019261D527}"/>
    <hyperlink ref="F2265" r:id="rId3300" xr:uid="{600F2FF4-C3B9-42B6-9939-CAD9F8948C35}"/>
    <hyperlink ref="F2266" r:id="rId3301" xr:uid="{084D2CDD-D559-4C9B-96E2-F6E2AC71776B}"/>
    <hyperlink ref="F2267" r:id="rId3302" xr:uid="{6E09A529-C20B-422F-82FA-C690A962AA96}"/>
    <hyperlink ref="F2268" r:id="rId3303" xr:uid="{F6BBF78D-1854-43D3-A0AE-12F420D3D461}"/>
    <hyperlink ref="F2269" r:id="rId3304" xr:uid="{5FF96859-38C6-45B9-87DC-40E9567CFA01}"/>
    <hyperlink ref="F2270" r:id="rId3305" xr:uid="{1235FC65-77C5-41BD-931E-A4713C5195E9}"/>
    <hyperlink ref="F2271" r:id="rId3306" xr:uid="{9353C45F-70C9-4204-8B77-D86F2D655C31}"/>
    <hyperlink ref="F2272" r:id="rId3307" xr:uid="{5264749C-651F-4239-A796-C204F28A266A}"/>
    <hyperlink ref="F2273" r:id="rId3308" xr:uid="{25D416D7-06FB-4262-8D3A-1F0E181D9FB2}"/>
    <hyperlink ref="F2274" r:id="rId3309" xr:uid="{97926931-6A50-42B5-9EE5-B967F676F833}"/>
    <hyperlink ref="F2275" r:id="rId3310" xr:uid="{3FF121FF-3085-4346-8400-BCAA172C005F}"/>
    <hyperlink ref="F2276" r:id="rId3311" xr:uid="{BECFE3AD-EEF3-42A3-A7E6-EB40F977AA15}"/>
    <hyperlink ref="F2277" r:id="rId3312" xr:uid="{7F0E282F-D4D3-4634-BD3A-F3C047C661CB}"/>
    <hyperlink ref="F2278" r:id="rId3313" xr:uid="{5ADE35FE-41F7-44D7-A441-EB7255C8C433}"/>
    <hyperlink ref="F2279" r:id="rId3314" xr:uid="{0DA59D82-3070-4CFA-AFCC-094F4F0ACDF1}"/>
    <hyperlink ref="F2280" r:id="rId3315" xr:uid="{3DC76EA2-1AF9-4F57-8DBA-A93A385B4AC0}"/>
    <hyperlink ref="F2281" r:id="rId3316" xr:uid="{0D7081BD-02B1-4626-8605-12D4FCB985D4}"/>
    <hyperlink ref="F2282" r:id="rId3317" xr:uid="{BC17E5F8-9FEF-4E02-8588-80DF7F37CE1F}"/>
    <hyperlink ref="F2283" r:id="rId3318" xr:uid="{185BF60E-2413-4E73-96D6-B7D65DF1C15B}"/>
    <hyperlink ref="F2284" r:id="rId3319" xr:uid="{2FB8E7A9-AB43-4C87-8F17-08CAF4AE0F2A}"/>
    <hyperlink ref="F2285" r:id="rId3320" xr:uid="{F339C908-1FDE-40CF-972D-5DF71C67F6C6}"/>
    <hyperlink ref="F2286" r:id="rId3321" xr:uid="{C12DE17C-7065-46F5-B838-9E7D462B1E8E}"/>
    <hyperlink ref="F2287" r:id="rId3322" xr:uid="{CE29B9B2-827A-45BC-B208-8D183DD3477C}"/>
    <hyperlink ref="F2288" r:id="rId3323" xr:uid="{FE2732E5-E5DC-4522-9F1E-2C2A131AF7AF}"/>
    <hyperlink ref="F2289" r:id="rId3324" xr:uid="{5D67AA90-C6BA-4CEB-9BAA-4ED05C54FBBC}"/>
    <hyperlink ref="F2290" r:id="rId3325" xr:uid="{D63D3A39-19B4-4635-944B-1C12B9EC512B}"/>
    <hyperlink ref="F2291" r:id="rId3326" xr:uid="{97398644-3D1D-4769-9B43-E5AFF872546F}"/>
    <hyperlink ref="F2292" r:id="rId3327" xr:uid="{28EB669B-A425-42FE-8F8B-23320BF71875}"/>
    <hyperlink ref="F2293" r:id="rId3328" xr:uid="{FC3117A8-DB9C-4EB6-8FB8-10D3A0259231}"/>
    <hyperlink ref="F2294" r:id="rId3329" xr:uid="{CFCBCED4-CE04-48FA-A3FD-BBE0C713CD4B}"/>
    <hyperlink ref="F2295" r:id="rId3330" xr:uid="{C6464F06-6BC1-406B-ABD0-088801EB6BC9}"/>
    <hyperlink ref="F2296" r:id="rId3331" xr:uid="{1D87B69B-D454-4DD0-BA15-C4F8FEE3B87A}"/>
    <hyperlink ref="F2297" r:id="rId3332" xr:uid="{5C25FF4F-D953-4075-8B51-450E0FAA0BAF}"/>
    <hyperlink ref="F2298" r:id="rId3333" xr:uid="{09E026F8-1C60-4BEA-9B49-C0A589E29E33}"/>
    <hyperlink ref="F1916" r:id="rId3334" xr:uid="{262C1B00-963E-4BE1-981F-F43901232790}"/>
    <hyperlink ref="F1917" r:id="rId3335" xr:uid="{15E6CE12-0974-4956-9866-E5BE07EAD4F4}"/>
    <hyperlink ref="F1918" r:id="rId3336" xr:uid="{CD2E06DB-12DA-4FF3-AA62-74727AC1AADF}"/>
    <hyperlink ref="F1919" r:id="rId3337" xr:uid="{AE3D50CB-EC67-4140-A29E-52F4FC10E7BD}"/>
    <hyperlink ref="F1920" r:id="rId3338" xr:uid="{31B4B8AE-4BF2-4CAC-AF7C-E372F9F2F9D1}"/>
    <hyperlink ref="F1921" r:id="rId3339" xr:uid="{1957B355-3E76-4726-9D72-2E8081E2727C}"/>
    <hyperlink ref="F2174" r:id="rId3340" xr:uid="{2156B5B9-A7B0-4DA0-BACE-C7202275B27C}"/>
    <hyperlink ref="F2175" r:id="rId3341" xr:uid="{F0B2CB5D-1A88-4301-A6A5-198300917B45}"/>
    <hyperlink ref="F2176" r:id="rId3342" xr:uid="{F004C97A-D8DF-427B-8D2B-D160592A71D4}"/>
    <hyperlink ref="F2177" r:id="rId3343" xr:uid="{1EEAC509-4ACF-4B56-BBAA-847287C3A108}"/>
    <hyperlink ref="F2178" r:id="rId3344" xr:uid="{92D12EB7-9943-489A-A473-BC47F5FFFB0E}"/>
    <hyperlink ref="F2179" r:id="rId3345" xr:uid="{CEAB7E14-D37F-468E-9D45-121182DA64DC}"/>
    <hyperlink ref="F2180" r:id="rId3346" xr:uid="{D21BBA1A-0612-41C8-A380-A996B2DE4FDA}"/>
    <hyperlink ref="F2181" r:id="rId3347" xr:uid="{660492E7-7A2A-4140-B4BF-650BD47BDED8}"/>
    <hyperlink ref="F4477" r:id="rId3348" xr:uid="{11325F0F-B430-40E5-B821-4CEC1289814B}"/>
    <hyperlink ref="F4478" r:id="rId3349" xr:uid="{EFFD4E6D-0537-49C1-AE4A-45383EC51E41}"/>
    <hyperlink ref="F2407" r:id="rId3350" xr:uid="{D0B22912-C7FF-4F5D-B503-7CFFB9FFABB7}"/>
    <hyperlink ref="F2408" r:id="rId3351" xr:uid="{DE8F7606-412D-4A24-B9C3-5E9B5B4794E0}"/>
    <hyperlink ref="F2409" r:id="rId3352" xr:uid="{DAF7D865-28CE-47B5-B1AC-1F85763CC330}"/>
    <hyperlink ref="F2410" r:id="rId3353" xr:uid="{5D1063C4-49F0-494C-A5C7-875ABF8E2451}"/>
    <hyperlink ref="F2411" r:id="rId3354" xr:uid="{F72C08FC-3628-46E9-8D47-CA9583A6DCF9}"/>
    <hyperlink ref="F2412" r:id="rId3355" xr:uid="{39675C63-1CD6-4BD6-B48D-0FFEF15DC37C}"/>
    <hyperlink ref="F2413" r:id="rId3356" xr:uid="{AE800E31-0024-4C8B-8E75-4C17428EDABC}"/>
    <hyperlink ref="F2414" r:id="rId3357" xr:uid="{47A157C7-D43D-4ED7-AB42-9A55767570B3}"/>
    <hyperlink ref="F2415" r:id="rId3358" xr:uid="{1AC2B3FA-5B61-42E1-AF19-32A196FC0F25}"/>
    <hyperlink ref="F2416" r:id="rId3359" xr:uid="{0D3A5649-CA80-4AC5-8F20-076C5B733029}"/>
    <hyperlink ref="F2417" r:id="rId3360" xr:uid="{3B6F07AD-323C-4070-974B-9B0EE1EF3603}"/>
    <hyperlink ref="F2418" r:id="rId3361" xr:uid="{E678991E-7768-4CF8-B34C-837CC7A09CCF}"/>
    <hyperlink ref="F2419" r:id="rId3362" xr:uid="{76AF1C6B-8F3C-4A13-9018-CFBE2DFBA352}"/>
    <hyperlink ref="F2420" r:id="rId3363" xr:uid="{B9956DA5-898C-41D3-8C5A-3F51661111C8}"/>
    <hyperlink ref="F2421" r:id="rId3364" xr:uid="{DE18BBCC-5683-457E-9D05-A84E4C9A93AF}"/>
    <hyperlink ref="F2422" r:id="rId3365" xr:uid="{D89BBD48-E6B2-4E1D-A795-66A59E2D90F4}"/>
    <hyperlink ref="F2423" r:id="rId3366" xr:uid="{BB0F3E88-4DF4-4508-B21C-61552207029B}"/>
    <hyperlink ref="F2424" r:id="rId3367" xr:uid="{FF600C6F-2AD7-4CCE-8E34-A7BBB9E70535}"/>
    <hyperlink ref="F2425" r:id="rId3368" xr:uid="{68C65593-1BCC-40C3-B554-DED0EFE9C5E8}"/>
    <hyperlink ref="F2426" r:id="rId3369" xr:uid="{F7061B6B-7F14-4CA6-8E68-75209091928C}"/>
    <hyperlink ref="F2427" r:id="rId3370" xr:uid="{7E17F739-87CF-4997-86C4-86065DB268DE}"/>
    <hyperlink ref="F2428" r:id="rId3371" xr:uid="{F5E74850-C295-4054-9BDE-4CF390BCC8E2}"/>
    <hyperlink ref="F2429" r:id="rId3372" xr:uid="{C36073A5-175C-46BC-8281-290383B404CB}"/>
    <hyperlink ref="F2430" r:id="rId3373" xr:uid="{33A5B8E6-3184-4900-ADE5-92BF7B106F19}"/>
    <hyperlink ref="F2431" r:id="rId3374" xr:uid="{B2F93BD8-03D4-4BA9-A535-F61BE0D1684B}"/>
    <hyperlink ref="F2432" r:id="rId3375" xr:uid="{F98BF126-EB32-45A6-B7B1-24D310232C6D}"/>
    <hyperlink ref="F2433" r:id="rId3376" xr:uid="{EAE4334B-420E-45D0-BCC2-1607182AB1DC}"/>
    <hyperlink ref="F2434" r:id="rId3377" xr:uid="{BE53418D-8D89-42AC-AE17-FA0EB4D22655}"/>
    <hyperlink ref="F2435" r:id="rId3378" xr:uid="{26194C7F-6405-494F-8D3D-714225B813A3}"/>
    <hyperlink ref="F2436" r:id="rId3379" xr:uid="{3A17DCEE-B1E3-4D05-A5E0-FBEB65796A18}"/>
    <hyperlink ref="F2437" r:id="rId3380" xr:uid="{0677DBD0-309A-4860-98B9-3D562C758086}"/>
    <hyperlink ref="F2438" r:id="rId3381" xr:uid="{B32A0D80-78AA-47E9-A5C2-BEAEB9F1BAAE}"/>
    <hyperlink ref="F2439" r:id="rId3382" xr:uid="{03CB2B57-9EFB-4CAA-AC8C-34229D1D875A}"/>
    <hyperlink ref="F2440" r:id="rId3383" xr:uid="{F3C5233E-155B-4314-8DC9-41BF577F710F}"/>
    <hyperlink ref="F2441" r:id="rId3384" xr:uid="{71185FAE-335A-4D27-A68D-6F3179396884}"/>
    <hyperlink ref="F2442" r:id="rId3385" xr:uid="{24212A4F-4ADD-42F2-88AD-F1B3E85762F4}"/>
    <hyperlink ref="F2443" r:id="rId3386" xr:uid="{2025DDB0-D2C2-42E5-B5C3-F4BB22EB44F2}"/>
    <hyperlink ref="F2444" r:id="rId3387" xr:uid="{2D67C5E2-75AD-43D9-AF37-E7814C866BE8}"/>
    <hyperlink ref="F2445" r:id="rId3388" xr:uid="{E496206C-27C1-46F5-98DC-6A6E43575483}"/>
    <hyperlink ref="F2639" r:id="rId3389" xr:uid="{934CDB7B-4015-4DFE-9949-D15F16D9DB85}"/>
    <hyperlink ref="F2640" r:id="rId3390" xr:uid="{F51952A7-3023-44DF-B6F1-A6F48C832EE2}"/>
    <hyperlink ref="F2641" r:id="rId3391" xr:uid="{40A37909-9D0F-4F97-956C-EBBEAABF4487}"/>
    <hyperlink ref="F2642" r:id="rId3392" xr:uid="{56E975AA-DFA2-41CC-A8A8-E750C67F51EE}"/>
    <hyperlink ref="F2643" r:id="rId3393" xr:uid="{276B7511-A7D1-4FF7-AED7-F4EFF8CFD0E1}"/>
    <hyperlink ref="F2644" r:id="rId3394" xr:uid="{B0EA9B72-4E32-405D-99A4-67CF6157CDEC}"/>
    <hyperlink ref="F4167" r:id="rId3395" xr:uid="{A96F0463-1270-4D4E-AA08-3673F0E3426E}"/>
    <hyperlink ref="F4168" r:id="rId3396" xr:uid="{901E48FC-5A4D-4EB1-B032-897516A51742}"/>
    <hyperlink ref="F4169" r:id="rId3397" xr:uid="{6F4021FA-798B-45E6-8878-614761B3D11F}"/>
    <hyperlink ref="F4170" r:id="rId3398" xr:uid="{65BEA291-EF3D-4C0C-AC0A-004BFEEC5654}"/>
    <hyperlink ref="F4171" r:id="rId3399" xr:uid="{71BF0BBA-C818-4AB4-95C0-FEBE354CF83D}"/>
    <hyperlink ref="F4172" r:id="rId3400" xr:uid="{762EFDC7-E916-46EB-BAD7-4F79A2574B4A}"/>
    <hyperlink ref="F4173" r:id="rId3401" xr:uid="{EFBFB457-2D67-4445-A13C-73B42C0E0684}"/>
    <hyperlink ref="F4174" r:id="rId3402" xr:uid="{DF277AC0-26DD-4624-A181-04DF22FFD226}"/>
    <hyperlink ref="F4175" r:id="rId3403" xr:uid="{FBA53B9F-3C2D-477C-9082-0554CEB47B20}"/>
    <hyperlink ref="F4176" r:id="rId3404" xr:uid="{05C17AB1-73D3-4227-B3CA-B4BA299AA7D6}"/>
    <hyperlink ref="F2446" r:id="rId3405" xr:uid="{4B17BFA0-6510-4E12-8DF7-04DADDC6E32B}"/>
    <hyperlink ref="F3202" r:id="rId3406" xr:uid="{4CBF4EFB-2660-4220-A31F-B2E2BB939DD1}"/>
    <hyperlink ref="F3205" r:id="rId3407" xr:uid="{D5B86E60-5808-40CE-8BEC-C56227C63028}"/>
    <hyperlink ref="F3232" r:id="rId3408" xr:uid="{E3B0079F-1CEA-4D18-9E12-CB60BCB23BAB}"/>
    <hyperlink ref="F3233" r:id="rId3409" xr:uid="{C6E2548D-FBE7-441E-AB33-DE77ACCBF502}"/>
    <hyperlink ref="F3234" r:id="rId3410" xr:uid="{B79838E2-36A3-4E28-81DC-0E707DE7F884}"/>
    <hyperlink ref="F3235" r:id="rId3411" xr:uid="{6865EB74-773D-499F-A158-91591F781C20}"/>
    <hyperlink ref="F3236" r:id="rId3412" xr:uid="{D726F2B8-8DAB-422D-9396-F3040C17C39D}"/>
    <hyperlink ref="F3237" r:id="rId3413" xr:uid="{8A9D20AA-824B-4657-8072-85648F4F0F8A}"/>
    <hyperlink ref="F3238" r:id="rId3414" xr:uid="{F5B7FE3D-D42C-4C2E-86A7-AE5D495EB742}"/>
    <hyperlink ref="F3239" r:id="rId3415" xr:uid="{ACDA558A-B473-46B0-BA3E-7505816AF9CD}"/>
    <hyperlink ref="F3240" r:id="rId3416" xr:uid="{20CB17B2-425F-4849-8C7B-100BA4E3F9EC}"/>
    <hyperlink ref="F3965" r:id="rId3417" xr:uid="{97B72B1E-568F-411F-9B41-2A91A78D8585}"/>
    <hyperlink ref="F3966" r:id="rId3418" xr:uid="{82462074-A57E-4EAC-BD88-DB66866B4C97}"/>
    <hyperlink ref="F3967" r:id="rId3419" xr:uid="{23166808-9547-499C-9BDE-D8B8EB7C9E82}"/>
    <hyperlink ref="F1126" r:id="rId3420" xr:uid="{9099FE78-A460-4EBD-BB64-3A4DA9E202A7}"/>
    <hyperlink ref="F1127" r:id="rId3421" xr:uid="{7BB43FD7-3679-4781-BBA1-D43B61CE5DE6}"/>
    <hyperlink ref="F1650" r:id="rId3422" xr:uid="{92062F76-F33B-493E-BDFF-0D73DD639FA7}"/>
    <hyperlink ref="F1651" r:id="rId3423" xr:uid="{063B470C-D69C-492C-970A-0598B6D4999D}"/>
    <hyperlink ref="F1648" r:id="rId3424" xr:uid="{78E846C1-CD5D-4FBE-A3BC-CEB6395E4E56}"/>
    <hyperlink ref="F1649" r:id="rId3425" xr:uid="{7F430F7F-BF78-4F1F-B8D2-A98877AD343F}"/>
    <hyperlink ref="F3041" r:id="rId3426" xr:uid="{5EB01F9A-2EEC-4581-A318-F511962F72D1}"/>
    <hyperlink ref="F3303" r:id="rId3427" xr:uid="{927BF1C8-8589-419B-827F-24DEF2D40019}"/>
    <hyperlink ref="F3304" r:id="rId3428" xr:uid="{F015A72D-7685-456B-90DA-3128DC341A17}"/>
    <hyperlink ref="F3305" r:id="rId3429" xr:uid="{4D404393-2FC3-40C1-8973-89C0487074E0}"/>
    <hyperlink ref="F3306" r:id="rId3430" xr:uid="{EF23B290-6B99-4F9B-9C09-4AAC56008B1B}"/>
    <hyperlink ref="F3307" r:id="rId3431" xr:uid="{183224A4-6E57-4B26-B958-105AE0330939}"/>
    <hyperlink ref="F3308" r:id="rId3432" xr:uid="{B9DC1372-2CFC-4E17-9932-C6CF7BE1CACC}"/>
    <hyperlink ref="F3309" r:id="rId3433" xr:uid="{697274FB-6B19-44E5-B4DF-822FFD8CA8B0}"/>
    <hyperlink ref="F3310" r:id="rId3434" xr:uid="{5DF61F64-D7F8-46D4-B2E5-C93238427780}"/>
    <hyperlink ref="F3299" r:id="rId3435" xr:uid="{EEC955AB-2F01-44F9-819B-91684A5E835A}"/>
    <hyperlink ref="F3300" r:id="rId3436" xr:uid="{D1410C4B-B1ED-4F12-9C3C-23E4CCE8305F}"/>
    <hyperlink ref="F3301" r:id="rId3437" xr:uid="{E1B36DB5-B22A-4E79-9416-B6A156B34275}"/>
    <hyperlink ref="F3302" r:id="rId3438" xr:uid="{6EEF6F46-FC1F-4B11-8DDC-3DDD207EBDBF}"/>
    <hyperlink ref="F3311" r:id="rId3439" xr:uid="{5D78D4C6-CE88-4271-A65E-2A6183EFAAC1}"/>
    <hyperlink ref="F3312" r:id="rId3440" xr:uid="{86A69406-14CE-4E09-9472-223B14E91DAD}"/>
    <hyperlink ref="F3313" r:id="rId3441" xr:uid="{F79563E7-2864-4CE4-A327-798AAF777C3C}"/>
    <hyperlink ref="F3314" r:id="rId3442" xr:uid="{20381E1B-52AE-4E90-B8FD-8ACC60786F2E}"/>
    <hyperlink ref="F3315" r:id="rId3443" xr:uid="{0FAB9AE2-A7EF-4368-87B7-9566CE458DD8}"/>
    <hyperlink ref="F3316" r:id="rId3444" xr:uid="{0B696526-028E-4FFD-B3E4-6B205D791A64}"/>
    <hyperlink ref="F3317" r:id="rId3445" xr:uid="{3552C373-D0AD-4FD7-80C3-11E316F896CF}"/>
    <hyperlink ref="F3318" r:id="rId3446" xr:uid="{815B4814-B428-47F4-A0A9-A30BC3014305}"/>
    <hyperlink ref="F3319" r:id="rId3447" xr:uid="{101749A0-B6A0-4A4C-9645-D28DDA418BA8}"/>
    <hyperlink ref="F3320" r:id="rId3448" xr:uid="{CE76281F-3ED1-41D0-A8F6-824DFE40FDF7}"/>
    <hyperlink ref="F3321" r:id="rId3449" xr:uid="{F3F01BB2-DA77-49F5-AD57-BC356910D064}"/>
    <hyperlink ref="F3322" r:id="rId3450" xr:uid="{26F6E40E-5D45-489B-B780-A8009BBD3C56}"/>
    <hyperlink ref="F67" r:id="rId3451" xr:uid="{8944B0DB-5E57-4B15-8A1D-A3258CF42BC8}"/>
    <hyperlink ref="F68" r:id="rId3452" xr:uid="{A43C4AB9-C5A0-4A5C-A646-6F16158A3AA3}"/>
    <hyperlink ref="F813" r:id="rId3453" xr:uid="{525A94FC-5600-4797-B115-2A41903AC910}"/>
    <hyperlink ref="F814" r:id="rId3454" xr:uid="{3B8B5723-8386-4210-B847-4D35642324B4}"/>
    <hyperlink ref="F815" r:id="rId3455" xr:uid="{CAED2D60-EF34-411E-8701-3B344F385364}"/>
    <hyperlink ref="F816" r:id="rId3456" xr:uid="{AF63913A-4FDE-43F5-B5F2-31CEDAFF4C8A}"/>
    <hyperlink ref="F817" r:id="rId3457" xr:uid="{7AFB83C2-E858-41EA-93E0-F0F13531337F}"/>
    <hyperlink ref="F818" r:id="rId3458" xr:uid="{C0D0D536-D445-4620-977D-E1D43E96A8FA}"/>
    <hyperlink ref="F1790" r:id="rId3459" xr:uid="{1113D7B9-AC57-42EE-8300-BD582A76164A}"/>
    <hyperlink ref="F1982" r:id="rId3460" xr:uid="{8057C14D-D81D-4F02-8BAD-C94D55674825}"/>
    <hyperlink ref="F1983" r:id="rId3461" xr:uid="{64DCDABA-2C87-4838-B992-0C0E652077AF}"/>
    <hyperlink ref="F2785" r:id="rId3462" xr:uid="{BF002718-0B37-4B23-A6AE-1D1AD49A3532}"/>
    <hyperlink ref="F2786" r:id="rId3463" xr:uid="{E5B30DA1-0B18-4C24-92C6-58A8A164FC26}"/>
    <hyperlink ref="F2787" r:id="rId3464" xr:uid="{4DEAC737-7961-4B1D-AC56-A6E49D7E8E47}"/>
    <hyperlink ref="F2788" r:id="rId3465" xr:uid="{ECEE481D-D3B7-4E4F-AB3B-77D49E6B938D}"/>
    <hyperlink ref="F2789" r:id="rId3466" xr:uid="{954B7928-F6CD-471E-883A-C3007365C262}"/>
    <hyperlink ref="F2790" r:id="rId3467" xr:uid="{309A9AD6-B735-4A85-A954-452C0979757D}"/>
    <hyperlink ref="F2796" r:id="rId3468" xr:uid="{205BF1C9-8A6F-4E2D-8408-843DC293EB87}"/>
    <hyperlink ref="F2797" r:id="rId3469" xr:uid="{CC7B7983-4ACF-4F1C-8497-8406292A5D09}"/>
    <hyperlink ref="F3392" r:id="rId3470" xr:uid="{BE46195A-F16E-4871-823A-BB30EE0D1CFC}"/>
    <hyperlink ref="F3393" r:id="rId3471" xr:uid="{6A3DA582-3228-44A7-9C73-F444ABB5A7B4}"/>
    <hyperlink ref="F3394" r:id="rId3472" xr:uid="{1BCB8C63-CF7F-4716-A7C7-CBAA126A1429}"/>
    <hyperlink ref="F3395" r:id="rId3473" xr:uid="{10BE5E78-D174-4E81-A878-799716F3B25E}"/>
    <hyperlink ref="F3396" r:id="rId3474" xr:uid="{C8293ADA-B904-41DE-B454-A0B06F08457E}"/>
    <hyperlink ref="F3397" r:id="rId3475" xr:uid="{7D878D9B-86E7-4ABB-A282-2C369B7951BD}"/>
    <hyperlink ref="F3398" r:id="rId3476" xr:uid="{55F79BD9-2FFE-4F3D-AFEE-1E581B681A95}"/>
    <hyperlink ref="F3399" r:id="rId3477" xr:uid="{E819FE01-DD98-444C-918D-AE4ABFAE09CC}"/>
    <hyperlink ref="F3400" r:id="rId3478" xr:uid="{BD0999FD-6445-403C-96A4-3E2EBFE0F338}"/>
    <hyperlink ref="F3401" r:id="rId3479" xr:uid="{C9C09A4E-9905-40F7-A7A9-A702EEFC7324}"/>
    <hyperlink ref="F3402" r:id="rId3480" xr:uid="{42BB60F3-4F61-4E92-A9E6-0336FBCCED05}"/>
    <hyperlink ref="F3403" r:id="rId3481" xr:uid="{46A874E7-0542-4AF1-9FC4-54C464D8DF78}"/>
    <hyperlink ref="F3404" r:id="rId3482" xr:uid="{0A1D3421-8257-4EFE-BE75-D7FA0DD6F4C5}"/>
    <hyperlink ref="F3405" r:id="rId3483" xr:uid="{0960E7D6-15E3-4419-B981-D8CAC0EFADB5}"/>
    <hyperlink ref="F3406" r:id="rId3484" xr:uid="{F396BDE8-A8B1-4995-A70F-A40FA77F3E06}"/>
    <hyperlink ref="F3407" r:id="rId3485" xr:uid="{08FC7425-669E-4F7C-AB78-3BF317F2D638}"/>
    <hyperlink ref="F3408" r:id="rId3486" xr:uid="{AC3E1910-2BF1-4D16-A697-3F805A9BF16B}"/>
    <hyperlink ref="F3409" r:id="rId3487" xr:uid="{E41A9556-6B91-443E-92F8-0163E7BBBBE9}"/>
    <hyperlink ref="F3410" r:id="rId3488" xr:uid="{246A78CD-3768-40C3-969E-569942BF7EA8}"/>
    <hyperlink ref="F3411" r:id="rId3489" xr:uid="{E076D3D8-8F5C-4859-95A4-5179B824763B}"/>
    <hyperlink ref="F3412" r:id="rId3490" xr:uid="{9B9FDB43-6A74-4ED6-AEC4-1542FFA9C30C}"/>
    <hyperlink ref="F3413" r:id="rId3491" xr:uid="{59C306E5-BA61-4F73-9F12-2A849542FC90}"/>
    <hyperlink ref="F3414" r:id="rId3492" xr:uid="{35F4B96B-409C-48B9-93EF-F4BF988C9C4D}"/>
    <hyperlink ref="F3415" r:id="rId3493" xr:uid="{3B61A192-AB5E-4B63-8F4E-5BB93643B97E}"/>
    <hyperlink ref="F3416" r:id="rId3494" xr:uid="{663DD577-E39A-4FBE-AB00-DFF3753A11BC}"/>
    <hyperlink ref="F3417" r:id="rId3495" xr:uid="{3407618B-A1AC-428E-B1DA-D3BF822957BC}"/>
    <hyperlink ref="F3418" r:id="rId3496" xr:uid="{36697A65-52BA-4749-8268-DC4983BB6166}"/>
    <hyperlink ref="F3419" r:id="rId3497" xr:uid="{75BCC53D-F0AD-40A9-8008-54C40663457B}"/>
    <hyperlink ref="F3420" r:id="rId3498" xr:uid="{7B1DE96B-DDDE-4777-A209-52D5A2DDE8AA}"/>
    <hyperlink ref="F3421" r:id="rId3499" xr:uid="{C1018172-7244-47EA-A74A-EDC907DDBD76}"/>
    <hyperlink ref="F3422" r:id="rId3500" xr:uid="{62E08BE6-6F31-4212-A30B-376AB8FA6133}"/>
    <hyperlink ref="F3423" r:id="rId3501" xr:uid="{23F14AB2-ABD3-49E4-90FA-9DCB5BDCDBDD}"/>
    <hyperlink ref="F3424" r:id="rId3502" xr:uid="{6EEFBE9E-05BA-44EA-B2CB-DC162DF8AD49}"/>
    <hyperlink ref="F3425" r:id="rId3503" xr:uid="{4FE167DF-6A8A-4BA9-A251-72A45EF4EF68}"/>
    <hyperlink ref="F3426" r:id="rId3504" xr:uid="{11E9DB86-BD42-497F-84B8-33FD1CFDFF77}"/>
    <hyperlink ref="F3427" r:id="rId3505" xr:uid="{C00AE865-CAF7-4992-BF52-2602F21D5E00}"/>
    <hyperlink ref="F3428" r:id="rId3506" xr:uid="{B6C42C71-DEDE-4659-919E-585539B84518}"/>
    <hyperlink ref="F3429" r:id="rId3507" xr:uid="{126550D8-E735-4258-B2C7-BA0FE04D351A}"/>
    <hyperlink ref="F3430" r:id="rId3508" xr:uid="{949D9413-340F-48E9-B1D8-AA179E66F349}"/>
    <hyperlink ref="F3431" r:id="rId3509" xr:uid="{1C2ECBE1-1878-4ADF-86A8-F9910293CAB8}"/>
    <hyperlink ref="F3432" r:id="rId3510" xr:uid="{8D21D838-8ACA-4C90-9408-9C924A61A36E}"/>
    <hyperlink ref="F3433" r:id="rId3511" xr:uid="{8ECAC43F-45F2-4769-BF82-D37ACC5F24D5}"/>
    <hyperlink ref="F3434" r:id="rId3512" xr:uid="{AD10FCFF-8F13-4490-A939-3B0B21CA2FCD}"/>
    <hyperlink ref="F3435" r:id="rId3513" xr:uid="{3312F47C-84C1-46D0-9D7D-9EF944D65895}"/>
    <hyperlink ref="F3436" r:id="rId3514" xr:uid="{E57DFFB9-91CE-4486-A967-4E83544C61A4}"/>
    <hyperlink ref="F3437" r:id="rId3515" xr:uid="{A2823B1D-3BFF-4865-833E-29F12E496E40}"/>
    <hyperlink ref="F3438" r:id="rId3516" xr:uid="{F822311C-B11C-4957-BF54-85ED6809099B}"/>
    <hyperlink ref="F3439" r:id="rId3517" xr:uid="{939E93B4-8774-4352-9668-A07B62A72EDF}"/>
    <hyperlink ref="F3440" r:id="rId3518" xr:uid="{728F43D1-4034-412E-9282-2EAB179A1F3F}"/>
    <hyperlink ref="F3441" r:id="rId3519" xr:uid="{FBF2E908-9F04-49D9-880D-08B0DA11EBE3}"/>
    <hyperlink ref="F3442" r:id="rId3520" xr:uid="{5783820A-D9D0-46DE-8B90-B44D632379F1}"/>
    <hyperlink ref="F3443" r:id="rId3521" xr:uid="{EA2D37E7-EB8C-48C9-B145-09EA0F29E395}"/>
    <hyperlink ref="F3444" r:id="rId3522" xr:uid="{851D37DF-D8CD-4E5E-8731-D3CFB6CF85FF}"/>
    <hyperlink ref="F3445" r:id="rId3523" xr:uid="{95819498-79E3-4282-A8F6-772EFC915D52}"/>
    <hyperlink ref="F3446" r:id="rId3524" xr:uid="{9472A4B2-30C8-4252-B293-623AC0EDB815}"/>
    <hyperlink ref="F3447" r:id="rId3525" xr:uid="{006DBE2F-3C1A-4E73-90D8-3C5B7A97BB7D}"/>
    <hyperlink ref="F3448" r:id="rId3526" xr:uid="{8D1A0E8E-27F2-4D6D-A644-5DF5DB491202}"/>
    <hyperlink ref="F3449" r:id="rId3527" xr:uid="{D6780DC5-3F1F-41B5-8FAA-5C80E54F3247}"/>
    <hyperlink ref="F3450" r:id="rId3528" xr:uid="{39D63A71-6CC0-4667-A925-E31BD583B683}"/>
    <hyperlink ref="F3451" r:id="rId3529" xr:uid="{5B2E3562-2308-4836-AE6A-F506070C7A4B}"/>
    <hyperlink ref="F3452" r:id="rId3530" xr:uid="{59370446-8FB0-4D8F-B1FC-A7EDC06D46D5}"/>
    <hyperlink ref="F3453" r:id="rId3531" xr:uid="{7D84F480-F6AB-4068-8BE5-54247F7F7A91}"/>
    <hyperlink ref="F3454" r:id="rId3532" xr:uid="{F0789B42-35EF-4BA2-876E-746163D52C17}"/>
    <hyperlink ref="F3455" r:id="rId3533" xr:uid="{0D4DEF11-7DDF-4E8D-A63B-FF47C4770DF1}"/>
    <hyperlink ref="F3456" r:id="rId3534" xr:uid="{14D698ED-813B-4444-8593-2DEB62109F78}"/>
    <hyperlink ref="F3457" r:id="rId3535" xr:uid="{1527E4EE-69FD-4E34-BFD4-792504B75A98}"/>
    <hyperlink ref="F3458" r:id="rId3536" xr:uid="{78F3F38A-9D50-4E4F-882A-E441E26B4133}"/>
    <hyperlink ref="F3459" r:id="rId3537" xr:uid="{73E9300A-CBC9-4EC2-8DCD-2C41C3240F00}"/>
    <hyperlink ref="F3460" r:id="rId3538" xr:uid="{55451E67-9D49-437F-B2D3-8086A5D47764}"/>
    <hyperlink ref="F3461" r:id="rId3539" xr:uid="{E95D80AA-D5C5-48B0-8D99-BB8D433EED19}"/>
    <hyperlink ref="F3462" r:id="rId3540" xr:uid="{9EFB7BD6-FE47-4615-B476-800F90959CD9}"/>
    <hyperlink ref="F3463" r:id="rId3541" xr:uid="{2D65379E-793F-4397-A616-1161942E49D4}"/>
    <hyperlink ref="F4135" r:id="rId3542" xr:uid="{3FFB2D61-C922-4A60-BF0C-D06F4B4DA0D4}"/>
    <hyperlink ref="F4136" r:id="rId3543" xr:uid="{4B3EE070-1E0A-4580-92A0-2F1DA5046DE8}"/>
    <hyperlink ref="F4137" r:id="rId3544" xr:uid="{56F7C5E1-EC0A-411D-9E02-87B05BA70877}"/>
    <hyperlink ref="F4138" r:id="rId3545" xr:uid="{8896D193-F8DF-4C0A-AC52-209B3CB6D8FB}"/>
    <hyperlink ref="F4139" r:id="rId3546" xr:uid="{4246F657-C3B0-4F78-BDE1-8F2FEDE9A7E8}"/>
    <hyperlink ref="F4140" r:id="rId3547" xr:uid="{1B017B43-0DE5-4384-A308-442AA7B208C8}"/>
    <hyperlink ref="F4141" r:id="rId3548" xr:uid="{524FBD1D-6396-4388-9147-FA1CBB0486A7}"/>
    <hyperlink ref="F4142" r:id="rId3549" xr:uid="{E5A92EB0-FE3E-4A30-A93C-CD2E736E7FEB}"/>
    <hyperlink ref="F4143" r:id="rId3550" xr:uid="{CA5FC7EB-5E93-4F0E-A817-09C8389C14B3}"/>
    <hyperlink ref="F4144" r:id="rId3551" xr:uid="{3E46CE1E-D100-4E59-8DC5-C80497A28A06}"/>
    <hyperlink ref="F4145" r:id="rId3552" xr:uid="{F2E62E4F-B3AA-4013-A971-BC0AB0EB6F59}"/>
    <hyperlink ref="F4146" r:id="rId3553" xr:uid="{4F76B04A-7351-481A-9E44-D2C56AE57EC2}"/>
    <hyperlink ref="F4147" r:id="rId3554" xr:uid="{D45B8551-D6BB-46A6-81FA-DD5E3C69ECCC}"/>
    <hyperlink ref="F4148" r:id="rId3555" xr:uid="{0E60CD94-407D-4EB9-B0A4-829CCC0DE726}"/>
    <hyperlink ref="F4149" r:id="rId3556" xr:uid="{55163449-D1B1-4EE4-945F-E669895FD24F}"/>
    <hyperlink ref="F4150" r:id="rId3557" xr:uid="{4FC3EA64-F0A7-403F-957D-89B768DFBECF}"/>
    <hyperlink ref="F4151" r:id="rId3558" xr:uid="{04E6ACEC-7457-4F6D-A8E4-F2B2729FE224}"/>
    <hyperlink ref="F4152" r:id="rId3559" xr:uid="{CDA07CB0-0AA6-41CB-82D7-9539E4EE106E}"/>
    <hyperlink ref="F4153" r:id="rId3560" xr:uid="{C6C1B35E-D36D-433A-A8C8-D31CA1F4201F}"/>
    <hyperlink ref="F4154" r:id="rId3561" xr:uid="{6CAF45F9-5FA1-4362-9929-A3C453FA86F8}"/>
    <hyperlink ref="F4155" r:id="rId3562" xr:uid="{DF18BF6E-D2FD-463F-B3D3-FF8AA09C064C}"/>
    <hyperlink ref="F4156" r:id="rId3563" xr:uid="{A756856B-9CF4-4FFB-9C66-96A4F99666F2}"/>
    <hyperlink ref="F4159" r:id="rId3564" xr:uid="{0519FD11-DC5A-4DDC-9D49-3FFFA4B990F7}"/>
    <hyperlink ref="F4157" r:id="rId3565" xr:uid="{152BB416-AC60-40D4-A3C4-2DF0A39E5DE4}"/>
    <hyperlink ref="F4158" r:id="rId3566" xr:uid="{973E7A74-6213-4604-B0B0-738A50F7D897}"/>
    <hyperlink ref="F4219" r:id="rId3567" xr:uid="{CA6C91E4-D264-482C-9686-50A79FA89B52}"/>
    <hyperlink ref="F4282" r:id="rId3568" xr:uid="{EECDF2D3-B4D6-473E-A789-850A1A076927}"/>
    <hyperlink ref="F4283" r:id="rId3569" xr:uid="{8EC094B0-D3D3-49C5-88CD-391DB24C3CA4}"/>
    <hyperlink ref="F4284" r:id="rId3570" xr:uid="{9139001B-5682-4D9C-AE24-CE8E684BC549}"/>
    <hyperlink ref="F4285" r:id="rId3571" xr:uid="{B5B47287-83B1-44A8-B3A5-65FE3CEB64AA}"/>
    <hyperlink ref="F4286" r:id="rId3572" xr:uid="{55711D0C-85E5-4C70-889F-8B0B776C0DEE}"/>
    <hyperlink ref="F4646" r:id="rId3573" xr:uid="{65D0509F-5CA1-45FD-B874-7C88A9B50FF0}"/>
    <hyperlink ref="F2466" r:id="rId3574" xr:uid="{233E9DFD-68B2-4E18-B3C2-BF4A85278326}"/>
    <hyperlink ref="F2467" r:id="rId3575" xr:uid="{8940E85B-A6FF-41DF-AC18-5959907F82B9}"/>
    <hyperlink ref="F2468" r:id="rId3576" xr:uid="{F64D4C4F-8359-434A-B4B9-107CF36567DB}"/>
    <hyperlink ref="F2469" r:id="rId3577" xr:uid="{E699E254-B07E-4C8A-B799-347BE0596477}"/>
    <hyperlink ref="F2470" r:id="rId3578" xr:uid="{E8BC9A19-8EF1-40C9-8373-FB16E96D0B34}"/>
    <hyperlink ref="F2471" r:id="rId3579" xr:uid="{484FB8A6-DDD4-41C9-A0F9-D94E2588B554}"/>
    <hyperlink ref="F2472" r:id="rId3580" xr:uid="{1B8BCE3A-828B-4A75-B4D7-84EF1E92192A}"/>
    <hyperlink ref="F2500" r:id="rId3581" xr:uid="{EC0233C5-7FA8-459F-9616-130E2E7BC7CA}"/>
    <hyperlink ref="F2501" r:id="rId3582" xr:uid="{04A2152C-A443-4E88-A922-101150840C3F}"/>
    <hyperlink ref="F2502" r:id="rId3583" xr:uid="{C54A9128-A6DC-47EB-833D-A14AD528CC2C}"/>
    <hyperlink ref="F2503" r:id="rId3584" xr:uid="{E27755E3-DCF1-4FF1-982C-E8D4BDC51C32}"/>
    <hyperlink ref="F2504" r:id="rId3585" xr:uid="{CC14E39D-C146-40CB-8C1D-09AB9A787118}"/>
    <hyperlink ref="F2505" r:id="rId3586" xr:uid="{2F2832C5-12CF-40D7-85E0-57754540BD7F}"/>
    <hyperlink ref="F2506" r:id="rId3587" xr:uid="{4878F565-E8CD-400B-831B-852E43D4B97A}"/>
    <hyperlink ref="F2507" r:id="rId3588" xr:uid="{B30E3F3C-F8F3-45ED-9595-7933FD66758F}"/>
    <hyperlink ref="F2473" r:id="rId3589" xr:uid="{93420C93-3531-41B0-9CEA-02D26927DB3F}"/>
    <hyperlink ref="F2474" r:id="rId3590" xr:uid="{6EEF7905-8B90-4846-B6E2-7A00E60C29FD}"/>
    <hyperlink ref="F2475" r:id="rId3591" xr:uid="{003F0F7C-846C-48D3-8783-02C987D8C1C8}"/>
    <hyperlink ref="F2476" r:id="rId3592" xr:uid="{5055EA3F-AE2B-482F-BCA8-F6C40FC025D2}"/>
    <hyperlink ref="F2477" r:id="rId3593" xr:uid="{E954A40E-E04C-4BC0-8207-EE5E2AD72C27}"/>
    <hyperlink ref="F2483" r:id="rId3594" xr:uid="{552322C7-D5A5-4657-A1B7-D79EB2539853}"/>
    <hyperlink ref="F2484" r:id="rId3595" xr:uid="{4FF7652C-00B4-41A3-8C7C-C42165E77033}"/>
    <hyperlink ref="F2485" r:id="rId3596" xr:uid="{FCD067D2-F978-45C6-94D6-67171FD46B75}"/>
    <hyperlink ref="F2486" r:id="rId3597" xr:uid="{B7E1F593-EA60-41E1-8445-CE81DEA40049}"/>
    <hyperlink ref="F2487" r:id="rId3598" xr:uid="{A1CE9CFE-41CC-42F3-9ED5-42750E2B1F4D}"/>
    <hyperlink ref="F2488" r:id="rId3599" xr:uid="{85E28DE8-A62F-4EAC-AC8A-CC0F4F233FE8}"/>
    <hyperlink ref="F2489" r:id="rId3600" xr:uid="{3C037841-80E8-44BC-A4DE-9F6AF31D91C3}"/>
    <hyperlink ref="F2490" r:id="rId3601" xr:uid="{D58E96AC-BC75-4764-BB30-10A34BFE08D7}"/>
    <hyperlink ref="F2491" r:id="rId3602" xr:uid="{464FC9DB-207E-485D-A854-0DA0A06D4F28}"/>
    <hyperlink ref="F2492" r:id="rId3603" xr:uid="{E983AE39-64F0-4C8A-BA2C-4B73B5A51D38}"/>
    <hyperlink ref="F2493" r:id="rId3604" xr:uid="{D4BE7A2A-2040-48FF-AE6E-8BB08D235BFE}"/>
    <hyperlink ref="F2494" r:id="rId3605" xr:uid="{F1143DFA-ABD0-4F5F-850D-47A3150F005A}"/>
    <hyperlink ref="F2495" r:id="rId3606" xr:uid="{87CE45A2-9615-4676-8E3C-537C9AD58B30}"/>
    <hyperlink ref="F2496" r:id="rId3607" xr:uid="{2F34FDAE-2EC7-43F0-93BA-B224EAAB8432}"/>
    <hyperlink ref="F2497" r:id="rId3608" xr:uid="{3843CF25-2215-48FD-AA83-C68C00BEBC90}"/>
    <hyperlink ref="F2498" r:id="rId3609" xr:uid="{EAE76B48-BDEE-4FC9-A19B-3F6DCBDCCE9E}"/>
    <hyperlink ref="F2499" r:id="rId3610" xr:uid="{F41995D0-C1E0-4169-8BEF-6F057B89A023}"/>
    <hyperlink ref="F2478" r:id="rId3611" xr:uid="{BA9E7759-EFAF-4C42-A8B2-648CBFBF5B41}"/>
    <hyperlink ref="F2479" r:id="rId3612" xr:uid="{17B289B9-68AD-4A79-87D2-E8CF2575CC91}"/>
    <hyperlink ref="F2480" r:id="rId3613" xr:uid="{484C9589-9456-47BC-A1E3-3D48D38BF723}"/>
    <hyperlink ref="F2481" r:id="rId3614" xr:uid="{287C085B-361E-4A96-8313-7244C240E028}"/>
    <hyperlink ref="F2482" r:id="rId3615" xr:uid="{4EEC74A0-5EAE-437B-A629-BC4F2681C59C}"/>
    <hyperlink ref="F2690" r:id="rId3616" xr:uid="{E7879CDB-2B30-4C95-8AA8-279586BB4A4D}"/>
    <hyperlink ref="F2691" r:id="rId3617" xr:uid="{0C3C6EDC-BE44-4EA7-B14E-BD97BDFA132E}"/>
    <hyperlink ref="F2692" r:id="rId3618" xr:uid="{9F972979-532D-4B27-B037-43378A2C9F76}"/>
    <hyperlink ref="F2693" r:id="rId3619" xr:uid="{F871D9E4-9095-438C-ACEC-7F87A020D219}"/>
    <hyperlink ref="F2694" r:id="rId3620" xr:uid="{548F6503-E09B-453A-9F4A-83E6457E1EFE}"/>
    <hyperlink ref="F2695" r:id="rId3621" xr:uid="{F9BAA17B-B42E-4B41-9251-1C2F6F7CBEF8}"/>
    <hyperlink ref="F2696" r:id="rId3622" xr:uid="{0BF6C433-3486-4FA3-BAAC-AC0F5150D016}"/>
    <hyperlink ref="F2697" r:id="rId3623" xr:uid="{676EF92A-10DB-4FE9-B2AC-B80A1C600F21}"/>
    <hyperlink ref="F2698" r:id="rId3624" xr:uid="{475AC3BC-4FD1-4B01-A3E3-A9695808A63F}"/>
    <hyperlink ref="F2699" r:id="rId3625" xr:uid="{42F6FE5B-4F0B-467F-A60D-CB5B47F14A57}"/>
    <hyperlink ref="F2700" r:id="rId3626" xr:uid="{C2B376E5-C10C-4BCB-8E9F-6C89BBAC4B30}"/>
    <hyperlink ref="F2701" r:id="rId3627" xr:uid="{27EAC33E-1C60-40A1-95C2-F90567C62FCC}"/>
    <hyperlink ref="F2702" r:id="rId3628" xr:uid="{05E541C7-8A28-434B-84AD-30A217EAB46A}"/>
    <hyperlink ref="F2703" r:id="rId3629" xr:uid="{44641F57-155A-4BA1-ACCE-274BB0DD3C31}"/>
    <hyperlink ref="F2704" r:id="rId3630" xr:uid="{D3F89BBF-6C79-45A0-AEDA-7E7F23F649D0}"/>
    <hyperlink ref="F2705" r:id="rId3631" xr:uid="{4867F137-B1DF-4EC6-ACC4-A82D1C82DBC4}"/>
    <hyperlink ref="F2706" r:id="rId3632" xr:uid="{2BD1CF83-3DB0-4356-8CBD-06FD5096A6C3}"/>
    <hyperlink ref="F2707" r:id="rId3633" xr:uid="{C1B9EE76-1B87-468C-9EC2-B8180599FDA5}"/>
    <hyperlink ref="F2708" r:id="rId3634" xr:uid="{4CEDC6E4-7657-4FFA-806A-6263A986556E}"/>
    <hyperlink ref="F2709" r:id="rId3635" xr:uid="{D4B07F27-4044-49AD-B8AC-D980E44BC6D3}"/>
    <hyperlink ref="F2710" r:id="rId3636" xr:uid="{9E92FB73-4341-481B-8542-717F909C6B95}"/>
    <hyperlink ref="F2711" r:id="rId3637" xr:uid="{C884D599-34CD-460A-A0B7-1C4B5181993A}"/>
    <hyperlink ref="F2712" r:id="rId3638" xr:uid="{C800154D-80B8-4B31-954A-C2148C2BEE44}"/>
    <hyperlink ref="F2713" r:id="rId3639" xr:uid="{58746C1E-2C1A-4E0A-A2FB-76EBECA3E30B}"/>
    <hyperlink ref="F2714" r:id="rId3640" xr:uid="{E0CCA7D6-885C-46E7-AF8F-6607718DC842}"/>
    <hyperlink ref="F2715" r:id="rId3641" xr:uid="{484D3D8B-E440-475E-9223-C1E3AE0E430C}"/>
    <hyperlink ref="F2716" r:id="rId3642" xr:uid="{3BC50F3C-AE57-4803-B16B-101D82FFE405}"/>
    <hyperlink ref="F2717" r:id="rId3643" xr:uid="{78592FEA-B0BE-47D4-847D-6A58E21A43DC}"/>
    <hyperlink ref="F2718" r:id="rId3644" xr:uid="{E553509A-3CA7-4DB1-8DAC-9375103D85CE}"/>
    <hyperlink ref="F2719" r:id="rId3645" xr:uid="{1BF9D5AD-3653-47D5-967B-997F268A3A71}"/>
    <hyperlink ref="F2720" r:id="rId3646" xr:uid="{8B3DC4B8-B2B2-4C57-A963-E69810BC7BEB}"/>
    <hyperlink ref="F2721" r:id="rId3647" xr:uid="{69A718CF-3346-44B0-9779-6EA060830AA8}"/>
    <hyperlink ref="F2722" r:id="rId3648" xr:uid="{A8F3500C-A299-4B6A-817C-13B9EF9DD158}"/>
    <hyperlink ref="F2723" r:id="rId3649" xr:uid="{1887591F-4271-4746-8E35-76797683EE16}"/>
    <hyperlink ref="F2724" r:id="rId3650" xr:uid="{3FEA0A1F-438D-48C3-A5A1-9028538517E1}"/>
    <hyperlink ref="F2725" r:id="rId3651" xr:uid="{BA0E9AAC-065F-4C5A-993A-4C2917100D22}"/>
    <hyperlink ref="F2726" r:id="rId3652" xr:uid="{9753A447-ACAC-4789-92B8-0C447498E17B}"/>
    <hyperlink ref="F2727" r:id="rId3653" xr:uid="{33724447-3F44-44DF-92BE-5C0290B3349A}"/>
    <hyperlink ref="F2728" r:id="rId3654" xr:uid="{49DE408E-02D4-40A6-8040-88DDC10F6192}"/>
    <hyperlink ref="F2729" r:id="rId3655" xr:uid="{2FD032D5-0F01-4C3B-932C-53BF4764BCA4}"/>
    <hyperlink ref="F2730" r:id="rId3656" xr:uid="{C4E5C7C8-0002-475E-B072-DE41E725D1A9}"/>
    <hyperlink ref="F2731" r:id="rId3657" xr:uid="{3FA84721-F679-4FD8-AD3D-6B290195139C}"/>
    <hyperlink ref="F2732" r:id="rId3658" xr:uid="{D842FA5A-B16C-4A10-8CED-8F82A99DCCD4}"/>
    <hyperlink ref="F2733" r:id="rId3659" xr:uid="{F3FFE397-8F3C-4B71-9AD7-B2CC2EB9E643}"/>
    <hyperlink ref="F2734" r:id="rId3660" xr:uid="{665C05F9-84A8-4AEC-9D80-6D947F4E4FF4}"/>
    <hyperlink ref="F2735" r:id="rId3661" xr:uid="{7861642B-DEE4-408A-A33F-5C2D266B44B0}"/>
    <hyperlink ref="F2736" r:id="rId3662" xr:uid="{FA65B8C2-FC30-4DF7-897B-19F96F3A6B71}"/>
    <hyperlink ref="F2737" r:id="rId3663" xr:uid="{3EC1C9B6-F198-4E70-85DF-66CEE571A126}"/>
    <hyperlink ref="F2738" r:id="rId3664" xr:uid="{0EF38E36-690D-4617-9A04-E7F67A9CF875}"/>
    <hyperlink ref="F2739" r:id="rId3665" xr:uid="{6A218A3F-F98C-4012-9443-E878F3A815E0}"/>
    <hyperlink ref="F2740" r:id="rId3666" xr:uid="{027551B0-158D-4F37-B1BF-CE206D743BB6}"/>
    <hyperlink ref="F2741" r:id="rId3667" xr:uid="{AD772688-9B4B-428E-A0CD-5520A75A56CD}"/>
    <hyperlink ref="F2742" r:id="rId3668" xr:uid="{A95C18D9-EAFE-40E0-991D-7C8DCBA66103}"/>
    <hyperlink ref="F2743" r:id="rId3669" xr:uid="{73989A00-22C1-4405-AABA-F5745872FFC8}"/>
    <hyperlink ref="F2744" r:id="rId3670" xr:uid="{6528D31D-1C7B-4525-B4E2-C463A922A7F9}"/>
    <hyperlink ref="F2745" r:id="rId3671" xr:uid="{E122C9B9-FBD7-48E6-971F-17566FED0B9D}"/>
    <hyperlink ref="F2746" r:id="rId3672" xr:uid="{39BF458E-21A3-4C1A-98D1-42E1D20084CD}"/>
    <hyperlink ref="F2747" r:id="rId3673" xr:uid="{B7E1B6E3-97A7-4F67-802B-A66D9BF911AA}"/>
    <hyperlink ref="F2748" r:id="rId3674" xr:uid="{918A0DB6-946C-4984-8602-689A8340FE00}"/>
    <hyperlink ref="F2749" r:id="rId3675" xr:uid="{33632ED0-1159-4951-B42D-81FE12AC8FB2}"/>
    <hyperlink ref="F2750" r:id="rId3676" xr:uid="{B7B7853D-74D7-4954-9523-A8F297D7F7F2}"/>
    <hyperlink ref="F2751" r:id="rId3677" xr:uid="{C5F115AD-56BA-440C-B493-FB00FD4AC021}"/>
    <hyperlink ref="F2752" r:id="rId3678" xr:uid="{8A1CC40E-F047-46A5-B966-BB35D516C341}"/>
    <hyperlink ref="F2753" r:id="rId3679" xr:uid="{31FCD8D0-6991-437C-BC90-1495D61B9CC1}"/>
    <hyperlink ref="F2754" r:id="rId3680" xr:uid="{CC7BA184-3DBB-4846-83F8-C454AC062664}"/>
    <hyperlink ref="F2755" r:id="rId3681" xr:uid="{904D0041-D3F1-4A29-949C-407D2BD1DF82}"/>
    <hyperlink ref="F2756" r:id="rId3682" xr:uid="{32113CA8-3171-41E3-8D3A-53B7FA2DCF77}"/>
    <hyperlink ref="F2757" r:id="rId3683" xr:uid="{219DF75F-085D-46F0-B65F-4DE6ADC4FC0A}"/>
    <hyperlink ref="F2758" r:id="rId3684" xr:uid="{3F71C87B-5D20-4858-B173-A82354C2E707}"/>
    <hyperlink ref="F2759" r:id="rId3685" xr:uid="{073B7BF6-30D7-45E6-A075-55CC050FE479}"/>
    <hyperlink ref="F2760" r:id="rId3686" xr:uid="{385382D6-27B9-434B-9EF9-B0A711A14684}"/>
    <hyperlink ref="F3206" r:id="rId3687" xr:uid="{BE40021F-EB0E-4CC3-9C88-B4B4714E2773}"/>
    <hyperlink ref="F3207" r:id="rId3688" xr:uid="{F129C12D-5E21-4245-A58F-D48FE27422B6}"/>
    <hyperlink ref="F3208" r:id="rId3689" xr:uid="{8F2B38D2-1CD0-44BC-A7F7-E0A1E37E1622}"/>
    <hyperlink ref="F3209" r:id="rId3690" xr:uid="{4D1C4949-6DA6-44FE-BBBD-5F87585B373B}"/>
    <hyperlink ref="F3210" r:id="rId3691" xr:uid="{D1AFD487-C877-4CD9-9260-EBF299A20C5C}"/>
    <hyperlink ref="F3211" r:id="rId3692" xr:uid="{854C944C-DF15-4CCD-B956-73EE474ADCDD}"/>
    <hyperlink ref="F3212" r:id="rId3693" xr:uid="{912CF648-B202-4C5F-A581-2E2F901790BD}"/>
    <hyperlink ref="F3213" r:id="rId3694" xr:uid="{4FE320B2-0857-4441-BD51-1133F541C315}"/>
    <hyperlink ref="F4479" r:id="rId3695" xr:uid="{0BE9407F-49AC-41AB-AB07-1397FC882E5C}"/>
    <hyperlink ref="F4480" r:id="rId3696" xr:uid="{00BEC78D-911A-43C4-BF86-9E0C33F47C0F}"/>
    <hyperlink ref="F4481" r:id="rId3697" xr:uid="{15DA8CB5-69C4-4373-B661-04E5190DCF71}"/>
    <hyperlink ref="F4482" r:id="rId3698" xr:uid="{75E7017C-D2D5-46B8-BCAE-5956FEAC4A4E}"/>
    <hyperlink ref="F4483" r:id="rId3699" xr:uid="{AE37E24B-ED5A-4BF9-92B3-AC44F47E96CD}"/>
    <hyperlink ref="F4484" r:id="rId3700" xr:uid="{668EF7AC-14A1-4548-940B-A35C6396377B}"/>
    <hyperlink ref="F4485" r:id="rId3701" xr:uid="{37C350B7-57CA-4416-B0E4-37D29CDEB610}"/>
    <hyperlink ref="F4486" r:id="rId3702" xr:uid="{1385652E-9D81-461C-AB33-9688DC16CFE2}"/>
    <hyperlink ref="F4722" r:id="rId3703" xr:uid="{F02B3963-6871-4E73-BCD4-419E5D67F4EE}"/>
    <hyperlink ref="F4723" r:id="rId3704" xr:uid="{0B2B33BB-02BA-4EB6-9BD9-820C5867DA85}"/>
    <hyperlink ref="F4724" r:id="rId3705" xr:uid="{AB3E1174-71D6-4971-B77A-F05A52360A83}"/>
    <hyperlink ref="F4725" r:id="rId3706" xr:uid="{6DF622BA-6977-447F-8C4C-97AF6A3D17AA}"/>
    <hyperlink ref="F4726" r:id="rId3707" xr:uid="{67E0C453-DFB4-412D-AEAD-306BA4E3FD75}"/>
    <hyperlink ref="F4727" r:id="rId3708" xr:uid="{9574EDD5-2237-45B0-BA16-1BE931431FDC}"/>
    <hyperlink ref="F4728" r:id="rId3709" xr:uid="{319C40E1-72F2-4461-BA8D-31D33204B1AE}"/>
    <hyperlink ref="F4729" r:id="rId3710" xr:uid="{627403E1-2C1C-4116-93F9-F389C7D13047}"/>
    <hyperlink ref="F4730" r:id="rId3711" xr:uid="{D001C062-2FDB-4FEB-928F-DB658FC75D6C}"/>
    <hyperlink ref="F4731" r:id="rId3712" xr:uid="{41FAA600-447E-4901-BBDE-510B307F7B0F}"/>
    <hyperlink ref="F4732" r:id="rId3713" xr:uid="{14E92EA5-DC00-4F99-8D0D-113592A919AA}"/>
    <hyperlink ref="F4733" r:id="rId3714" xr:uid="{D4918358-5195-430C-8F8B-2A0D1DF7D050}"/>
    <hyperlink ref="F4734" r:id="rId3715" xr:uid="{770DA259-F0BE-4DBF-BE2D-DABF71B86DEA}"/>
    <hyperlink ref="F4735" r:id="rId3716" xr:uid="{7DE97FC3-E890-4EED-A1C2-9BE01288EEC1}"/>
    <hyperlink ref="F4736" r:id="rId3717" xr:uid="{27110E9B-A277-4473-93D5-4A240EB5113F}"/>
    <hyperlink ref="F4737" r:id="rId3718" xr:uid="{883C1861-A89F-4A41-A9F3-3C0901483519}"/>
    <hyperlink ref="F4738" r:id="rId3719" xr:uid="{7DEF473A-76F1-4B1C-964C-DCE24969AF11}"/>
    <hyperlink ref="F4739" r:id="rId3720" xr:uid="{7497C51D-F167-4282-A9BA-B51912C68E2C}"/>
    <hyperlink ref="F4740" r:id="rId3721" xr:uid="{22ABA2CF-4414-451A-A1AC-EDA2ED5DB96C}"/>
    <hyperlink ref="F4741" r:id="rId3722" xr:uid="{8944286C-8FC5-4DFF-8765-479577DCC70A}"/>
    <hyperlink ref="F4742" r:id="rId3723" xr:uid="{3DF7BDF9-C0DC-4304-9EA4-B587B2BA5E9B}"/>
    <hyperlink ref="F2847" r:id="rId3724" xr:uid="{F86A6AA6-373D-4B8E-B5EB-52BB1C56DFF9}"/>
    <hyperlink ref="F2848" r:id="rId3725" xr:uid="{9A24AED9-DF6A-49B6-B8D9-C3A190DDA73F}"/>
    <hyperlink ref="F2849" r:id="rId3726" xr:uid="{DCCB6902-0C39-4EF0-A406-E6D459DC04AD}"/>
    <hyperlink ref="F2850" r:id="rId3727" xr:uid="{B3EBB05D-9D12-408F-BC90-5BD29E37CBFB}"/>
    <hyperlink ref="F2851" r:id="rId3728" xr:uid="{973CD641-7914-4223-91C0-5662154A9800}"/>
    <hyperlink ref="F2852" r:id="rId3729" xr:uid="{B3616FCC-7B0C-49E5-B7AF-7283D392E85F}"/>
    <hyperlink ref="F2853" r:id="rId3730" xr:uid="{118E85A3-16FA-4E9B-9621-D24F54FC1B35}"/>
    <hyperlink ref="F2854" r:id="rId3731" xr:uid="{B83CA395-02A8-4922-8021-FEC41942F4AD}"/>
    <hyperlink ref="F2855" r:id="rId3732" xr:uid="{5E81CFBE-968B-4F77-A000-966A7342DA09}"/>
    <hyperlink ref="F2856" r:id="rId3733" xr:uid="{EB12E0F0-CB95-4616-BC52-4C517D3EA591}"/>
    <hyperlink ref="F3936" r:id="rId3734" xr:uid="{E54136D4-2D00-4218-869B-91419E3E6BFE}"/>
    <hyperlink ref="F3937" r:id="rId3735" xr:uid="{F9F9282B-A708-49D3-BF78-BF00ACA21AA5}"/>
    <hyperlink ref="F3938" r:id="rId3736" xr:uid="{9D39165B-26CF-4D83-946A-279BF9006711}"/>
    <hyperlink ref="F3949" r:id="rId3737" xr:uid="{72A11573-A451-4FCA-A728-9020B01EFAF9}"/>
    <hyperlink ref="F3950" r:id="rId3738" xr:uid="{81667F47-8F44-4E7C-A25B-3C9A1567C808}"/>
    <hyperlink ref="F3951" r:id="rId3739" xr:uid="{25B3472C-FDF2-483A-88BF-E67FF2CF8130}"/>
    <hyperlink ref="F3952" r:id="rId3740" xr:uid="{65CEE02A-4839-4995-BBA6-909FD1CC7992}"/>
    <hyperlink ref="F3953" r:id="rId3741" xr:uid="{6855F327-3C7C-4BF8-963C-D0BA42F8B21C}"/>
    <hyperlink ref="F1629" r:id="rId3742" xr:uid="{F0858016-952B-4B84-8E0B-90301EB3DF5C}"/>
    <hyperlink ref="F1630" r:id="rId3743" xr:uid="{C4DF3A5C-85AD-4953-AE56-2721EDEA7B88}"/>
    <hyperlink ref="F1631" r:id="rId3744" xr:uid="{2B6A553D-9C87-45AF-92CB-E8E4C03DCD71}"/>
    <hyperlink ref="F1632" r:id="rId3745" xr:uid="{9274149E-EB09-4E2B-9B7E-9F1FB4549D79}"/>
    <hyperlink ref="F1633" r:id="rId3746" xr:uid="{9A2B0405-6A0D-4F90-AF39-F415B1208638}"/>
    <hyperlink ref="F1634" r:id="rId3747" xr:uid="{6C5C3CF0-8A5B-4FF1-AB22-581282861600}"/>
    <hyperlink ref="F1635" r:id="rId3748" xr:uid="{C5450710-F13C-4EDE-AC9F-AD0166386C24}"/>
    <hyperlink ref="F1636" r:id="rId3749" xr:uid="{C528B41A-8381-499C-BEA7-BDDF0384F7E4}"/>
    <hyperlink ref="F1637" r:id="rId3750" xr:uid="{CE7FA85C-3AD8-42C6-AC93-E02A45EEA144}"/>
    <hyperlink ref="F1638" r:id="rId3751" xr:uid="{3D33ADC4-5FC0-45CA-AFF6-AE7650F47656}"/>
    <hyperlink ref="F1639" r:id="rId3752" xr:uid="{E859CA56-9AF9-4560-A6E2-DB2CCD5612C4}"/>
    <hyperlink ref="F2532" r:id="rId3753" xr:uid="{7DD7AD69-7CB7-4233-A5B0-48B9BE4DC695}"/>
    <hyperlink ref="F396" r:id="rId3754" xr:uid="{B81FC097-8844-4EEE-B1A4-B18F7D4369B9}"/>
    <hyperlink ref="F397" r:id="rId3755" xr:uid="{0088298E-CD39-4312-B147-D94149746810}"/>
    <hyperlink ref="F398" r:id="rId3756" xr:uid="{C681F661-115D-4070-938A-6337AFB11ACB}"/>
    <hyperlink ref="F399" r:id="rId3757" xr:uid="{2719497A-1EAA-46EF-943C-BD12C6A4DF7F}"/>
    <hyperlink ref="F400" r:id="rId3758" xr:uid="{1334E02D-4E04-46D8-951A-102BC4D4107B}"/>
    <hyperlink ref="F401" r:id="rId3759" xr:uid="{572238BE-B4D1-4FA5-9A30-70CD0D60EA7C}"/>
    <hyperlink ref="F402" r:id="rId3760" xr:uid="{FC294D82-A8B0-47B6-B9BB-448683E7BACE}"/>
    <hyperlink ref="F1395" r:id="rId3761" xr:uid="{51A1FFC6-6F69-4AF0-AB2F-F115ED73472F}"/>
    <hyperlink ref="F1640" r:id="rId3762" xr:uid="{BD725354-3F66-4A5C-9999-078F86A0CE77}"/>
    <hyperlink ref="F1641" r:id="rId3763" xr:uid="{F2749505-1DFF-4A59-A46A-DBBC3FAABCFE}"/>
    <hyperlink ref="F1642" r:id="rId3764" xr:uid="{0586D798-59FC-448D-975F-EA7D56E69CFF}"/>
    <hyperlink ref="F1643" r:id="rId3765" xr:uid="{5CA821BB-BB12-4540-98A9-868928F9285E}"/>
    <hyperlink ref="F1644" r:id="rId3766" xr:uid="{108B8392-E39B-4E61-836A-4F77942C8D4E}"/>
    <hyperlink ref="F1645" r:id="rId3767" xr:uid="{EF9BC074-96A3-45E3-9F0C-A4CD454AB4BB}"/>
    <hyperlink ref="F1646" r:id="rId3768" xr:uid="{7923C1CE-C76C-4C5D-B9EB-2DB2D5F2CA87}"/>
    <hyperlink ref="F1647" r:id="rId3769" xr:uid="{DED31C3D-B2B1-47BE-B717-7F0508B3ED95}"/>
    <hyperlink ref="F2768" r:id="rId3770" xr:uid="{B94DF25B-5670-4DD7-88DA-B6FEC36F46A6}"/>
    <hyperlink ref="F3906" r:id="rId3771" xr:uid="{6122EA2D-4271-4CBD-B733-301787E13E74}"/>
    <hyperlink ref="F3907" r:id="rId3772" xr:uid="{FC5CBFB5-32E6-4D31-91C8-D4ECDAC6F3C2}"/>
    <hyperlink ref="F3908" r:id="rId3773" xr:uid="{059EAF1B-FB3C-4600-8E42-800DD0169FCE}"/>
    <hyperlink ref="F4053" r:id="rId3774" xr:uid="{A289AA8E-202B-429E-9864-6D84DDBD923E}"/>
    <hyperlink ref="F4054" r:id="rId3775" xr:uid="{15263871-A982-4314-95FF-AE80D9EEB3D4}"/>
    <hyperlink ref="F4055" r:id="rId3776" xr:uid="{48DA58B4-6CA4-4AB3-BC7A-DE616876B251}"/>
    <hyperlink ref="F4056" r:id="rId3777" xr:uid="{CF4D5D2D-CBF5-4D21-8920-726E29325B33}"/>
    <hyperlink ref="F4057" r:id="rId3778" xr:uid="{3C1519E3-0D94-493C-8114-0DC289A571D9}"/>
    <hyperlink ref="F4058" r:id="rId3779" xr:uid="{38F5A383-A5D6-4BAA-8005-C71817ACF940}"/>
    <hyperlink ref="F4059" r:id="rId3780" xr:uid="{0F2AFDC6-4CB2-4CA6-98FD-7C1D350CED32}"/>
    <hyperlink ref="F4060" r:id="rId3781" xr:uid="{3FBA3C9C-4E1A-48AE-A298-824B3ADC0BE8}"/>
    <hyperlink ref="F4061" r:id="rId3782" xr:uid="{3BAA9E80-B199-4AF3-9457-C9C0E7870B96}"/>
    <hyperlink ref="F4062" r:id="rId3783" xr:uid="{7578CCAE-C827-4D0F-A1B1-597C837E0484}"/>
    <hyperlink ref="F4063" r:id="rId3784" xr:uid="{0967270E-611E-4F95-95C8-3F735912D922}"/>
    <hyperlink ref="F4064" r:id="rId3785" xr:uid="{D8C89829-C9CE-418B-8092-1E6953CAB0B1}"/>
    <hyperlink ref="F4065" r:id="rId3786" xr:uid="{3146D359-85BB-4FE2-BE9A-76A3D1CA60DF}"/>
    <hyperlink ref="F4066" r:id="rId3787" xr:uid="{64F7CBD1-CFC7-4162-B3D0-71D62F187A35}"/>
    <hyperlink ref="F4067" r:id="rId3788" xr:uid="{449E81C7-ECBE-4FFE-A549-0D813F6967F6}"/>
    <hyperlink ref="F4068" r:id="rId3789" xr:uid="{00D326DE-C517-45FA-8B4F-FB616C2954AE}"/>
    <hyperlink ref="F4069" r:id="rId3790" xr:uid="{A673175D-4DAA-4691-91BC-F46849AD1D7C}"/>
    <hyperlink ref="F4070" r:id="rId3791" xr:uid="{4E3859A6-65EC-4287-A029-16CB216190C7}"/>
    <hyperlink ref="F4071" r:id="rId3792" xr:uid="{BF58A455-C335-48A6-AA61-D4C84BFF8B3A}"/>
    <hyperlink ref="F4072" r:id="rId3793" xr:uid="{E94E7636-B460-445B-9EA9-628AEF61E715}"/>
    <hyperlink ref="F4073" r:id="rId3794" xr:uid="{E888733F-99C3-4B07-A0A2-070497CE69BD}"/>
    <hyperlink ref="F4074" r:id="rId3795" xr:uid="{B6DFEC22-31A7-44D3-AF37-584B337976E4}"/>
    <hyperlink ref="F4075" r:id="rId3796" xr:uid="{FF1378B9-8BD0-4AED-9E2D-8E8304434099}"/>
    <hyperlink ref="F4076" r:id="rId3797" xr:uid="{21C6A49A-0E31-4AD8-A3E3-91CC164DC5DF}"/>
    <hyperlink ref="F4077" r:id="rId3798" xr:uid="{BA83462E-D84B-4F18-A567-DC863EF621CE}"/>
    <hyperlink ref="F4078" r:id="rId3799" xr:uid="{6382A25B-B2DD-4FD1-8F87-21F219548B6F}"/>
    <hyperlink ref="F4079" r:id="rId3800" xr:uid="{095AFA39-84A4-4E89-AAB5-DA5B425B02F1}"/>
    <hyperlink ref="F4080" r:id="rId3801" xr:uid="{080F41FA-6CFD-4595-B91E-01D1E219A0F8}"/>
    <hyperlink ref="F4081" r:id="rId3802" xr:uid="{F7B96798-7DDB-4301-A559-85121BBE90CF}"/>
    <hyperlink ref="F4082" r:id="rId3803" xr:uid="{4FDAB195-F109-4AEC-AC82-09DEF639F1A4}"/>
    <hyperlink ref="F4083" r:id="rId3804" xr:uid="{340298FF-CA66-41FC-855D-CC2A8C3B38A5}"/>
    <hyperlink ref="F4084" r:id="rId3805" xr:uid="{E6FCB1DB-015F-4C18-829F-3B7A2417FF7F}"/>
    <hyperlink ref="F4085" r:id="rId3806" xr:uid="{7D91F8BA-84A4-4D70-8C5F-8E34B16FE16B}"/>
    <hyperlink ref="F4086" r:id="rId3807" xr:uid="{81D48513-491A-468B-A2ED-D07D46736739}"/>
    <hyperlink ref="F4087" r:id="rId3808" xr:uid="{ADCC97D6-E9EA-4051-B4CB-3BA14AACC2D8}"/>
    <hyperlink ref="F4088" r:id="rId3809" xr:uid="{A917B416-7343-4F55-A489-6C16E3A076D9}"/>
    <hyperlink ref="F4089" r:id="rId3810" xr:uid="{89A2911C-39E7-4ED0-99E9-90977F6B08C4}"/>
    <hyperlink ref="F4090" r:id="rId3811" xr:uid="{65F716C2-D66B-439B-8DD3-A580C8AF613B}"/>
    <hyperlink ref="F4091" r:id="rId3812" xr:uid="{DF2A11A7-B9D3-484F-BEF0-F6458F2C2B19}"/>
    <hyperlink ref="F4092" r:id="rId3813" xr:uid="{6D203937-4604-4968-8695-4E40A8F015F0}"/>
    <hyperlink ref="F4093" r:id="rId3814" xr:uid="{9D4EB62C-AAA6-4464-A0E6-78BD0CEE0782}"/>
    <hyperlink ref="F4094" r:id="rId3815" xr:uid="{D63BA219-9051-4C91-8FB7-1F8D7952EC82}"/>
    <hyperlink ref="F4096" r:id="rId3816" xr:uid="{91332478-504C-4CB6-9046-BB2B1A2A1CDE}"/>
    <hyperlink ref="F4972" r:id="rId3817" xr:uid="{2FD23EEC-B52C-412B-ADC3-38B34E3E591F}"/>
    <hyperlink ref="F4973" r:id="rId3818" xr:uid="{31FBCF2E-1FF6-411A-A5FA-DD4A863B1ED0}"/>
    <hyperlink ref="F4974" r:id="rId3819" xr:uid="{90C47A37-97A4-4FFE-AD09-9BDA93258899}"/>
    <hyperlink ref="F4975" r:id="rId3820" xr:uid="{E83184D2-D9B5-4D0C-94F8-B0D32A20C7C6}"/>
    <hyperlink ref="F4976" r:id="rId3821" xr:uid="{D2B562E8-113C-459A-8664-78C0693E3B81}"/>
    <hyperlink ref="F4977" r:id="rId3822" xr:uid="{40C5E627-7F48-48CB-9919-917732786133}"/>
    <hyperlink ref="F4978" r:id="rId3823" xr:uid="{C48D6E11-57F0-4E7B-8E4A-6C3F39695C98}"/>
    <hyperlink ref="F4979" r:id="rId3824" xr:uid="{E4827AC7-11EA-4CC7-8E83-E52CF42DA578}"/>
    <hyperlink ref="F4980" r:id="rId3825" xr:uid="{B3CE878A-3364-4E2E-98D9-D10C826A27FF}"/>
    <hyperlink ref="F4981" r:id="rId3826" xr:uid="{C9D58279-B477-4A76-9D62-509A84C128A3}"/>
    <hyperlink ref="F4982" r:id="rId3827" xr:uid="{2FB98682-21E7-4BCB-AF36-3F92E21F6280}"/>
    <hyperlink ref="F4983" r:id="rId3828" xr:uid="{68C4E1AC-5859-4123-9413-F914A7E58D36}"/>
    <hyperlink ref="F4984" r:id="rId3829" xr:uid="{6FA6E852-6FEF-4DDE-B837-2B5EAC0A5357}"/>
    <hyperlink ref="F4985" r:id="rId3830" xr:uid="{689DD6DB-CB20-4A1A-8127-5A9EA1B7956D}"/>
    <hyperlink ref="F4986" r:id="rId3831" xr:uid="{3C841576-B0C5-4253-92D4-66EAEC32F05A}"/>
    <hyperlink ref="F4987" r:id="rId3832" xr:uid="{EE1A01BA-79C7-49C6-A9F5-53D070F59CF8}"/>
    <hyperlink ref="F4988" r:id="rId3833" xr:uid="{8718EB1C-9F5F-48D3-B1E6-110A6527EF76}"/>
    <hyperlink ref="F4989" r:id="rId3834" xr:uid="{5B9A0890-7A34-40B1-AC7F-3350AF9015EF}"/>
    <hyperlink ref="F4990" r:id="rId3835" xr:uid="{9728347B-6352-447D-8BBF-149698907811}"/>
    <hyperlink ref="F2522" r:id="rId3836" xr:uid="{5D0C59A3-8FF4-4BD8-820D-67F28608F796}"/>
    <hyperlink ref="F2523" r:id="rId3837" xr:uid="{3F23210A-B5BC-45F9-92AB-0989D2737572}"/>
    <hyperlink ref="F2524" r:id="rId3838" xr:uid="{9A6525A2-BB3F-47DB-9AAC-0B12CCE8BA15}"/>
    <hyperlink ref="F2525" r:id="rId3839" xr:uid="{4ADAA17D-8489-4421-9E71-BADA85791856}"/>
    <hyperlink ref="F2526" r:id="rId3840" xr:uid="{E95A0B13-828D-4453-8A07-217C8E27437B}"/>
    <hyperlink ref="F2527" r:id="rId3841" xr:uid="{8493DE1C-9DF5-4585-AFC5-1D2C94824447}"/>
    <hyperlink ref="F2530" r:id="rId3842" xr:uid="{4B794590-446D-4B8E-B7FF-7B07C07A3A8E}"/>
    <hyperlink ref="F2531" r:id="rId3843" xr:uid="{836EB692-A0A8-4302-82F4-3BDE5F17B3B6}"/>
    <hyperlink ref="F2537" r:id="rId3844" xr:uid="{FD944088-1688-429D-AC5A-D8EB097FE65A}"/>
    <hyperlink ref="F2538" r:id="rId3845" xr:uid="{DE1D7D19-0F14-4E62-8F97-EE92D889BCE8}"/>
    <hyperlink ref="F2539" r:id="rId3846" xr:uid="{5007AC0A-989B-4C72-99E7-8F5A1B379A27}"/>
    <hyperlink ref="F2540" r:id="rId3847" xr:uid="{ED76BCC9-0F62-4F1F-8474-B62CB87A8592}"/>
    <hyperlink ref="F2541" r:id="rId3848" xr:uid="{E7234520-8DD8-402D-8ED0-53EA9C15EC16}"/>
    <hyperlink ref="F2542" r:id="rId3849" xr:uid="{BB7BB821-B379-4A40-A5CD-BDBD9195E05E}"/>
    <hyperlink ref="F2543" r:id="rId3850" xr:uid="{6DE77A38-901E-45EF-846D-366F00C3082D}"/>
    <hyperlink ref="F2544" r:id="rId3851" xr:uid="{A8B7857F-5D51-431C-9465-FB0CCB89B2E9}"/>
    <hyperlink ref="F2545" r:id="rId3852" xr:uid="{63CB4DB0-1980-49EC-869B-1D67152A5F36}"/>
    <hyperlink ref="F2546" r:id="rId3853" xr:uid="{D190048E-291A-4F23-9D28-B03FC0E8D9F7}"/>
    <hyperlink ref="F2547" r:id="rId3854" xr:uid="{7432F735-56A0-4CDF-A090-B098E11622BE}"/>
    <hyperlink ref="F2548" r:id="rId3855" xr:uid="{EE6F48F0-2AB6-4586-B7BD-4039B3B1F7ED}"/>
    <hyperlink ref="F2549" r:id="rId3856" xr:uid="{CDC831BD-9731-4471-9D9F-2E2626CC6849}"/>
    <hyperlink ref="F2550" r:id="rId3857" xr:uid="{1CE0D354-C661-4B4D-BEFA-CD9900148F4E}"/>
    <hyperlink ref="F2551" r:id="rId3858" xr:uid="{7BF6256C-085D-4212-9CC9-5AA66283760D}"/>
    <hyperlink ref="F2552" r:id="rId3859" xr:uid="{BABA70D8-430D-4661-8B7A-77F3ECA4349B}"/>
    <hyperlink ref="F2553" r:id="rId3860" xr:uid="{24E0D35A-9B01-4267-AA7F-07D728902042}"/>
    <hyperlink ref="F2554" r:id="rId3861" xr:uid="{16CF8D17-6A67-4572-ACB2-57126D1F12F8}"/>
    <hyperlink ref="F2555" r:id="rId3862" xr:uid="{AB5EDFE6-F460-4789-9275-E7018979B863}"/>
    <hyperlink ref="F2556" r:id="rId3863" xr:uid="{94128B42-C567-47F7-8FEE-E5DF4E99E726}"/>
    <hyperlink ref="F2557" r:id="rId3864" xr:uid="{99F197EC-E6D1-42E1-BAFD-3FB74E6B3B98}"/>
    <hyperlink ref="F2558" r:id="rId3865" xr:uid="{55A40AB0-D67E-4B3E-9131-A4A146418A58}"/>
    <hyperlink ref="F2559" r:id="rId3866" xr:uid="{E21AE8C1-8C5F-4948-AC09-B707BB296047}"/>
    <hyperlink ref="F2560" r:id="rId3867" xr:uid="{03F4EA8C-3AE8-42F1-903A-ADC4E5823C87}"/>
    <hyperlink ref="F2563" r:id="rId3868" xr:uid="{88B01744-6578-4F01-B1A0-5ED61DB57A07}"/>
    <hyperlink ref="F3154" r:id="rId3869" xr:uid="{0F3D1139-7829-46DF-9992-1786398530A7}"/>
    <hyperlink ref="F3155" r:id="rId3870" xr:uid="{39B52184-B03C-4E83-AF89-DF2D4DDFA49E}"/>
    <hyperlink ref="F3156" r:id="rId3871" xr:uid="{B159BCC9-1024-44FA-9E3F-8556DA662042}"/>
    <hyperlink ref="F3157" r:id="rId3872" xr:uid="{E3B4180C-57D1-4BAD-AE44-607ADE065644}"/>
    <hyperlink ref="F3158" r:id="rId3873" xr:uid="{F3C86ED1-4325-4C18-AABC-70F4DA534262}"/>
    <hyperlink ref="F3159" r:id="rId3874" xr:uid="{619D2785-BFCE-49AB-957C-18B581A10ABD}"/>
    <hyperlink ref="F3214" r:id="rId3875" xr:uid="{3C34F29D-2C5A-4E2D-AFD7-D1F8E93A0334}"/>
    <hyperlink ref="F3215" r:id="rId3876" xr:uid="{E979F933-664A-4219-BD90-81F5E0C09FC0}"/>
    <hyperlink ref="F3216" r:id="rId3877" xr:uid="{6D103208-3C95-4ED8-A003-09E08792155F}"/>
    <hyperlink ref="F3217" r:id="rId3878" xr:uid="{4D21EE9F-2B7C-422C-9EE9-4864E1A31B6D}"/>
    <hyperlink ref="F3218" r:id="rId3879" xr:uid="{E9251242-1677-474F-8F2A-6D2F6A7DDB16}"/>
    <hyperlink ref="F3219" r:id="rId3880" xr:uid="{F2DB5F73-AC6E-4545-803E-01F1B8020AE4}"/>
    <hyperlink ref="F3220" r:id="rId3881" xr:uid="{737A757F-2C3C-4241-BFA0-D58AA30AD62F}"/>
    <hyperlink ref="F3221" r:id="rId3882" xr:uid="{7A4630BC-9838-46DF-8040-E740DF58E79F}"/>
    <hyperlink ref="F3222" r:id="rId3883" xr:uid="{D7B9D2BD-6B36-4732-9AFE-BE7CE5CCB774}"/>
    <hyperlink ref="F3223" r:id="rId3884" xr:uid="{83011EC7-CA30-45A8-9B34-21565A85A63E}"/>
    <hyperlink ref="F3224" r:id="rId3885" xr:uid="{4A7EB3C2-EAE6-4306-9473-CF8C061CA785}"/>
    <hyperlink ref="F3225" r:id="rId3886" xr:uid="{F7A6C7EC-7666-4814-A67E-46CF321FE249}"/>
    <hyperlink ref="F3226" r:id="rId3887" xr:uid="{C40B96E6-5C0A-4A61-9B7E-2FDF3088DE15}"/>
    <hyperlink ref="F3227" r:id="rId3888" xr:uid="{562F4F38-904E-4BB9-B963-3AAC8AEB4422}"/>
    <hyperlink ref="F3228" r:id="rId3889" xr:uid="{E63019DB-8894-4218-A113-3DE33DD3D554}"/>
    <hyperlink ref="F3229" r:id="rId3890" xr:uid="{D16C43B9-A60C-4A4B-8871-B06BC35A99FA}"/>
    <hyperlink ref="F3230" r:id="rId3891" xr:uid="{AE8C1BC7-17CC-463B-B82E-7EFB2AFE22E5}"/>
    <hyperlink ref="F3231" r:id="rId3892" xr:uid="{5AF7013E-ED8F-47A4-9345-402B183408FD}"/>
    <hyperlink ref="F3963" r:id="rId3893" xr:uid="{87B67498-B969-4083-91C6-2CE299F87251}"/>
    <hyperlink ref="F3964" r:id="rId3894" xr:uid="{1F397FCF-AAE5-47F8-A9B5-8DE7E9A4F906}"/>
    <hyperlink ref="F4465" r:id="rId3895" xr:uid="{045CE172-E48F-4228-A3D1-13DA3DBCAB8A}"/>
    <hyperlink ref="F4466" r:id="rId3896" xr:uid="{6D314451-E7F9-4A1E-A795-D962257E81B4}"/>
    <hyperlink ref="F4511" r:id="rId3897" xr:uid="{2A24BB3F-073B-4BCE-A448-532C24FB7462}"/>
    <hyperlink ref="F4512" r:id="rId3898" xr:uid="{CBE35159-95FC-4EF3-87EA-68BF4D5F844A}"/>
    <hyperlink ref="F4513" r:id="rId3899" xr:uid="{F4030490-2A74-4E8C-960D-D02DE921539A}"/>
    <hyperlink ref="F4514" r:id="rId3900" xr:uid="{1209BA8A-046F-45F3-B330-62BA530B05EC}"/>
    <hyperlink ref="F6" r:id="rId3901" xr:uid="{AFF88975-EAC0-4B3E-BED0-F1EF33281DCF}"/>
    <hyperlink ref="F7" r:id="rId3902" xr:uid="{F06706E5-B66D-402C-8AD9-B11872742993}"/>
    <hyperlink ref="F8" r:id="rId3903" xr:uid="{95C60AD0-8312-4BC1-9672-D18A691F51B5}"/>
    <hyperlink ref="F9" r:id="rId3904" xr:uid="{3A657255-0D38-4933-BEF2-FC87F67B6646}"/>
    <hyperlink ref="F10" r:id="rId3905" xr:uid="{2D192BB8-0A43-41AB-B8AF-16F01F25B976}"/>
    <hyperlink ref="F2857" r:id="rId3906" xr:uid="{FB41C14F-41B7-4B53-98B1-3B2B69FB02CC}"/>
    <hyperlink ref="F2858" r:id="rId3907" xr:uid="{B3D472EA-DF95-4CBD-9B5E-D11BB350A130}"/>
    <hyperlink ref="F2859" r:id="rId3908" xr:uid="{CB3C92E9-BF1B-492F-8E4F-865ED77F427C}"/>
    <hyperlink ref="F2860" r:id="rId3909" xr:uid="{30F2B449-BA9B-407E-BD2A-609AA4FEA13D}"/>
    <hyperlink ref="F2861" r:id="rId3910" xr:uid="{2158EA46-968D-4684-A211-3863C79798D9}"/>
    <hyperlink ref="F2862" r:id="rId3911" xr:uid="{B73CE454-6410-446D-B425-A22A12D55B0F}"/>
    <hyperlink ref="F2863" r:id="rId3912" xr:uid="{DAF21716-02BA-40F0-A1CB-7A2059377892}"/>
    <hyperlink ref="F2864" r:id="rId3913" xr:uid="{9FBA2F91-AC40-4F7D-929F-DB3AF21D0756}"/>
    <hyperlink ref="F2865" r:id="rId3914" xr:uid="{553651FA-BC3D-413B-8533-FE838FC3DB6C}"/>
    <hyperlink ref="F2866" r:id="rId3915" xr:uid="{6AF71601-43D5-4B46-B866-00930EF84EB3}"/>
    <hyperlink ref="F2867" r:id="rId3916" xr:uid="{13556EEB-1E1B-46C9-B511-CF708F4CAEC8}"/>
    <hyperlink ref="F2868" r:id="rId3917" xr:uid="{698FCDC0-E4C7-4F82-839F-1F1B97513428}"/>
    <hyperlink ref="F1063" r:id="rId3918" xr:uid="{F1D9D81D-97E4-4153-9C41-1872EBF2BE68}"/>
    <hyperlink ref="F1064" r:id="rId3919" xr:uid="{BCFAE853-EDB7-4FD3-8187-E3FF5379E4C7}"/>
    <hyperlink ref="F1065" r:id="rId3920" xr:uid="{F5723CEC-66ED-4C9F-9B91-EC155E827F6F}"/>
    <hyperlink ref="F2798" r:id="rId3921" xr:uid="{13E666C5-2209-49F6-9850-8E500CBE311C}"/>
    <hyperlink ref="F2799" r:id="rId3922" xr:uid="{0FF9A70D-729D-4AC6-AA53-350DFCB9455B}"/>
    <hyperlink ref="F2800" r:id="rId3923" xr:uid="{48D614A2-361A-437E-9D75-3B599200672B}"/>
    <hyperlink ref="F2801" r:id="rId3924" xr:uid="{FE84F226-406C-4B60-90FA-A6F1A68F89DB}"/>
    <hyperlink ref="F2802" r:id="rId3925" xr:uid="{9DC7344F-1E01-4E65-9BE2-5969792AEC88}"/>
    <hyperlink ref="F2803" r:id="rId3926" xr:uid="{1C694DFF-2428-42C7-AE9C-9B70046F4DA0}"/>
    <hyperlink ref="F2804" r:id="rId3927" xr:uid="{36A3EC15-6CB1-4C5A-979A-2DB3BFF97267}"/>
    <hyperlink ref="F2805" r:id="rId3928" xr:uid="{2169446C-D9B6-4B19-9102-8069C9AEA469}"/>
    <hyperlink ref="F2806" r:id="rId3929" xr:uid="{3143B059-8C3B-46AC-A9AE-F15C97074BE0}"/>
    <hyperlink ref="F2807" r:id="rId3930" xr:uid="{DEF8E227-42AC-4747-870B-AFB63E1AF094}"/>
    <hyperlink ref="F2808" r:id="rId3931" xr:uid="{46090EAB-1F7E-4428-B5BA-EAD53A3FD95B}"/>
    <hyperlink ref="F2809" r:id="rId3932" xr:uid="{A1CA102C-650F-44BE-A191-F3721783E70C}"/>
    <hyperlink ref="F2810" r:id="rId3933" xr:uid="{C1B10CEA-DB87-499B-A913-3A15555BFE76}"/>
    <hyperlink ref="F2811" r:id="rId3934" xr:uid="{47DB1EFC-5953-4B07-91C2-070B0E5A91D9}"/>
    <hyperlink ref="F2812" r:id="rId3935" xr:uid="{7001EE21-D175-4921-AFDA-C2DA79BA5649}"/>
    <hyperlink ref="F2813" r:id="rId3936" xr:uid="{81A4F793-CB8A-4E79-A487-6AAB95E4A91E}"/>
    <hyperlink ref="F4588" r:id="rId3937" xr:uid="{178E6B17-1305-4F7E-ABD1-0694F3053216}"/>
    <hyperlink ref="F4589" r:id="rId3938" xr:uid="{111FAF45-7400-4F39-A728-87EFDEAEFBB4}"/>
    <hyperlink ref="F4590" r:id="rId3939" xr:uid="{814F1F5B-2592-46EF-8D03-063B8E911302}"/>
    <hyperlink ref="F4591" r:id="rId3940" xr:uid="{120C6027-8EAB-4281-8748-09223D652422}"/>
    <hyperlink ref="F4592" r:id="rId3941" xr:uid="{142EF480-1903-4A4C-A84C-FA82DBADC591}"/>
    <hyperlink ref="F4593" r:id="rId3942" xr:uid="{E1F859B4-45BF-4D22-96C0-A633FAC1AC2E}"/>
    <hyperlink ref="F4594" r:id="rId3943" xr:uid="{74835ADC-EFF1-4445-94E4-BE3463079824}"/>
    <hyperlink ref="F4595" r:id="rId3944" xr:uid="{B9105D2A-15DF-49C2-BFC2-DF08770A03B6}"/>
    <hyperlink ref="F4596" r:id="rId3945" xr:uid="{98AE6026-7D7D-4130-A4B8-C93DF83DBB98}"/>
    <hyperlink ref="F4597" r:id="rId3946" xr:uid="{3B8237E8-2C35-4D84-81B0-6497275D5D14}"/>
    <hyperlink ref="F4598" r:id="rId3947" xr:uid="{20F598E8-4CB4-4A07-AC97-F3497D0D8C08}"/>
    <hyperlink ref="F4599" r:id="rId3948" xr:uid="{513A663C-DBAA-4C54-998D-EC16983DDC0F}"/>
    <hyperlink ref="F4628" r:id="rId3949" xr:uid="{708C5486-6D1E-4299-8082-B661884AFC36}"/>
    <hyperlink ref="F4629" r:id="rId3950" xr:uid="{748C505E-FA98-4243-958E-7586E3716BD3}"/>
    <hyperlink ref="F4630" r:id="rId3951" xr:uid="{72C8B2BC-65CD-4E87-AA17-9C962B1EECCB}"/>
    <hyperlink ref="F4631" r:id="rId3952" xr:uid="{D00D47DC-796E-4D9C-8720-C3CD2497FB5A}"/>
    <hyperlink ref="F4632" r:id="rId3953" xr:uid="{9FD34E44-D526-4A93-B64F-B225C2C7B524}"/>
    <hyperlink ref="F4633" r:id="rId3954" xr:uid="{7191AF01-902E-4974-A6B4-FE5D3F4A8987}"/>
    <hyperlink ref="F4634" r:id="rId3955" xr:uid="{3B114612-2A18-43E1-9C7D-4A926C4D99B8}"/>
    <hyperlink ref="F4635" r:id="rId3956" xr:uid="{52D0D468-71C8-434A-9D81-766788B6F383}"/>
    <hyperlink ref="F4636" r:id="rId3957" xr:uid="{553DBF6C-2DD5-453C-9346-8E3E0C4C84D1}"/>
    <hyperlink ref="F4637" r:id="rId3958" xr:uid="{18F0442D-8300-48B4-9830-98A9A38FA0E6}"/>
    <hyperlink ref="F4638" r:id="rId3959" xr:uid="{7A748BB9-4664-4727-9EB7-7791C6628C6F}"/>
    <hyperlink ref="F4639" r:id="rId3960" xr:uid="{EE40CC50-7F53-4A6D-8FA9-F6C542520BC0}"/>
    <hyperlink ref="F4640" r:id="rId3961" xr:uid="{2E278822-CE3E-4C64-ACBC-64BF6E72FD6A}"/>
    <hyperlink ref="F4641" r:id="rId3962" xr:uid="{416EF2C2-197C-4E38-96AC-38AA3E789FD3}"/>
    <hyperlink ref="F4642" r:id="rId3963" xr:uid="{6854495A-46B2-433A-9950-D65176EDB6FE}"/>
    <hyperlink ref="F4643" r:id="rId3964" xr:uid="{8F24DA62-AE5D-43D1-A879-5D5D0F580794}"/>
    <hyperlink ref="F4644" r:id="rId3965" xr:uid="{5A4A1EC4-A91D-4401-BCB9-687FF972FC81}"/>
    <hyperlink ref="F4645" r:id="rId3966" xr:uid="{8487E207-D150-4493-B786-32B1806E0447}"/>
    <hyperlink ref="F385" r:id="rId3967" xr:uid="{4CE21F84-5B50-42CD-B31D-165FC39BFB80}"/>
    <hyperlink ref="F386" r:id="rId3968" xr:uid="{4AB03ACA-5E9D-4D65-A653-7A59BA4E8085}"/>
    <hyperlink ref="F387" r:id="rId3969" xr:uid="{C8B274B3-D90D-41E9-B217-5AADA6A535EC}"/>
    <hyperlink ref="F388" r:id="rId3970" xr:uid="{EA5BE27F-2D76-4A12-BB2D-7FFF4BBB4F06}"/>
    <hyperlink ref="F389" r:id="rId3971" xr:uid="{D23ABDB5-263A-49AD-804F-D1C0FAAE6A68}"/>
    <hyperlink ref="F390" r:id="rId3972" xr:uid="{3C558C34-0471-4D6E-8F42-103D8DD4C220}"/>
    <hyperlink ref="F391" r:id="rId3973" xr:uid="{C605A080-5ADD-4C34-B2B5-646F18DD8886}"/>
    <hyperlink ref="F392" r:id="rId3974" xr:uid="{E2729306-B595-4261-A906-152A32DEF6DD}"/>
    <hyperlink ref="F448" r:id="rId3975" xr:uid="{E991760D-A6F2-4B1C-A435-9439AEA0DC76}"/>
    <hyperlink ref="F449" r:id="rId3976" xr:uid="{23DB2E15-6FF2-4971-9E87-BE05F341B6B0}"/>
    <hyperlink ref="F450" r:id="rId3977" xr:uid="{F8FA62E2-B61A-4ED2-AF3A-C392D5B96AD8}"/>
    <hyperlink ref="F451" r:id="rId3978" xr:uid="{62534DDC-0019-48F9-95A5-4ED648ABA2B0}"/>
    <hyperlink ref="F1392" r:id="rId3979" xr:uid="{0487E751-614E-4B7F-887C-F7FC424943CD}"/>
    <hyperlink ref="F1393" r:id="rId3980" xr:uid="{E960B6C8-461C-42F1-B0B0-93CCC42CC067}"/>
    <hyperlink ref="F1406" r:id="rId3981" xr:uid="{641BEB9C-933F-4400-972D-5CBDFCFC75E3}"/>
    <hyperlink ref="F1407" r:id="rId3982" xr:uid="{A4D3162D-2EB3-4587-BB91-FC7FF00D8ADA}"/>
    <hyperlink ref="F1408" r:id="rId3983" xr:uid="{EB4BE5D0-E862-4485-BD8D-14BC5611C6D9}"/>
    <hyperlink ref="F1409" r:id="rId3984" xr:uid="{727D30F5-C3E0-40DD-B039-BA834664356B}"/>
    <hyperlink ref="F2223" r:id="rId3985" xr:uid="{25A03C3E-77F5-44FA-AE07-27D53E643D25}"/>
    <hyperlink ref="F2224" r:id="rId3986" xr:uid="{4D072791-97F4-4DFA-9734-DD41908A548C}"/>
    <hyperlink ref="F2225" r:id="rId3987" xr:uid="{74509C5A-626F-485A-8432-27D6F47249CB}"/>
    <hyperlink ref="F2226" r:id="rId3988" xr:uid="{DBBAFB36-4F10-441A-BA79-03164A450D45}"/>
    <hyperlink ref="F2299" r:id="rId3989" xr:uid="{B0CC65D1-56A0-4758-A1BE-84B99C303B28}"/>
    <hyperlink ref="F2300" r:id="rId3990" xr:uid="{736E98F9-58EF-4AE5-959A-76EF34A01340}"/>
    <hyperlink ref="F2301" r:id="rId3991" xr:uid="{2A983251-03E9-462F-90FA-8C5056C2AB33}"/>
    <hyperlink ref="F2302" r:id="rId3992" xr:uid="{D4B42DEE-D2E9-4897-94E3-1FD3AD7A1F80}"/>
    <hyperlink ref="F2762" r:id="rId3993" xr:uid="{6F779E8A-8393-4CFD-92F7-FA3F328E5D9C}"/>
    <hyperlink ref="F2763" r:id="rId3994" xr:uid="{5D4EA180-35A6-4B3F-85A5-3786307BB630}"/>
    <hyperlink ref="F2764" r:id="rId3995" xr:uid="{31D5C142-60C4-4F36-96A9-405B16B37919}"/>
    <hyperlink ref="F2765" r:id="rId3996" xr:uid="{79749BDC-A303-4673-97DC-99381DE7991F}"/>
    <hyperlink ref="F2766" r:id="rId3997" xr:uid="{458C5DE6-7B7A-4400-9049-3C22C7875F07}"/>
    <hyperlink ref="F2770" r:id="rId3998" xr:uid="{143FACC2-2D90-4CC7-B9C3-A07EDF89F7E9}"/>
    <hyperlink ref="F2771" r:id="rId3999" xr:uid="{51E68AFE-A014-4423-B080-5B95EC59642C}"/>
    <hyperlink ref="F2772" r:id="rId4000" xr:uid="{1198172E-E320-42FB-91D1-1CBC87B40991}"/>
    <hyperlink ref="F2773" r:id="rId4001" xr:uid="{7C1B8595-694A-4BA2-8AB8-1CF02F67A3DA}"/>
    <hyperlink ref="F2774" r:id="rId4002" xr:uid="{C74D9E4E-03F1-4294-AEF7-2BD689559B9B}"/>
    <hyperlink ref="F2775" r:id="rId4003" xr:uid="{084F539B-1799-4B81-AF2B-4B1B9092BA77}"/>
    <hyperlink ref="F2776" r:id="rId4004" xr:uid="{65C3E247-EF4D-47C7-ACE5-67690CFF2501}"/>
    <hyperlink ref="F2777" r:id="rId4005" xr:uid="{BAA49C13-F436-403D-88C0-AF177938325E}"/>
    <hyperlink ref="F2778" r:id="rId4006" xr:uid="{16F618EF-2FE1-4937-A084-A0A1C30FB250}"/>
    <hyperlink ref="F2779" r:id="rId4007" xr:uid="{1E6B01F6-4CCF-4828-928A-A140AEE3809B}"/>
    <hyperlink ref="F2780" r:id="rId4008" xr:uid="{108CE4F6-FB29-418D-90A9-3919BC9BB37E}"/>
    <hyperlink ref="F2781" r:id="rId4009" xr:uid="{A5B2C1F0-1B0F-4461-8D2B-AEF0F2EF65E9}"/>
    <hyperlink ref="F2782" r:id="rId4010" xr:uid="{82676B21-90DC-4B5C-96E6-991E4D0CF0E5}"/>
    <hyperlink ref="F2783" r:id="rId4011" xr:uid="{E9A370BD-5187-4854-93D5-D2FD5DB7454F}"/>
    <hyperlink ref="F2784" r:id="rId4012" xr:uid="{4026DE92-8276-4227-820D-48B44AF023EB}"/>
    <hyperlink ref="F3876" r:id="rId4013" xr:uid="{86E38C6B-A529-418F-A44C-675DBAC682CB}"/>
    <hyperlink ref="F3877" r:id="rId4014" xr:uid="{6375B8BA-6EA5-47BD-84AF-649A71FCDCBD}"/>
    <hyperlink ref="F3878" r:id="rId4015" xr:uid="{5E59DAF9-26AB-4163-8A7F-6933646F84B2}"/>
    <hyperlink ref="F3879" r:id="rId4016" xr:uid="{D65A0521-89D0-4460-A57A-E70CF200318C}"/>
    <hyperlink ref="F2405" r:id="rId4017" xr:uid="{37407A52-978A-4200-9A23-342CFDE32CD0}"/>
    <hyperlink ref="F2406" r:id="rId4018" xr:uid="{0208C314-44E9-4B26-90B9-5D507F27D8CD}"/>
    <hyperlink ref="F2652" r:id="rId4019" xr:uid="{C338BA0C-AA9A-4A2D-B212-6BCB6B42C5A7}"/>
    <hyperlink ref="F2653" r:id="rId4020" xr:uid="{69D50F09-C3A1-4835-8A58-6F752D79F5E6}"/>
    <hyperlink ref="F2654" r:id="rId4021" xr:uid="{6B7909FC-A206-4D7C-AA25-C8AE644FC01A}"/>
    <hyperlink ref="F2679" r:id="rId4022" xr:uid="{EF74DFA5-89BA-4D38-A18B-76B012FBE79A}"/>
    <hyperlink ref="F2680" r:id="rId4023" xr:uid="{495B6A06-9B72-4343-BF70-274AD0FDCE1F}"/>
    <hyperlink ref="F2681" r:id="rId4024" xr:uid="{B2CFDA85-9555-4972-934B-E3D338C7EED8}"/>
    <hyperlink ref="F2684" r:id="rId4025" xr:uid="{C159719C-B537-4EDC-A4FE-924B986CEF5E}"/>
    <hyperlink ref="F2685" r:id="rId4026" xr:uid="{FA3A5AA1-ADCE-4405-87EC-93A4CB2B20F8}"/>
    <hyperlink ref="F2686" r:id="rId4027" xr:uid="{4C7ABB8A-543B-4962-A095-FA761A246576}"/>
    <hyperlink ref="F2687" r:id="rId4028" xr:uid="{87C6CCE5-092D-468B-AF94-481D92B2105B}"/>
    <hyperlink ref="F2688" r:id="rId4029" xr:uid="{CC0E5346-0B86-4F6B-9866-2BA8805FEC52}"/>
    <hyperlink ref="F2689" r:id="rId4030" xr:uid="{B74F66D5-A775-4A1F-84E9-FF2B15716361}"/>
    <hyperlink ref="F3725" r:id="rId4031" xr:uid="{7B4CAFC7-478A-4466-91D8-6563F776F65E}"/>
    <hyperlink ref="F3726" r:id="rId4032" xr:uid="{980EF79E-E911-41EB-BA25-40E1E8D67333}"/>
    <hyperlink ref="F3727" r:id="rId4033" xr:uid="{4FBE5C4B-BE2E-4510-89C4-3F47C5A14448}"/>
    <hyperlink ref="F3728" r:id="rId4034" xr:uid="{9014E138-4DA1-497B-A971-5347553F36A9}"/>
    <hyperlink ref="F3729" r:id="rId4035" xr:uid="{AF0AA323-5AF3-49A9-82E3-2992DF346E26}"/>
    <hyperlink ref="F3730" r:id="rId4036" xr:uid="{DFBCB466-937C-4A0D-933C-FD19EADEF749}"/>
    <hyperlink ref="F3731" r:id="rId4037" xr:uid="{4033CA44-3DE4-4C57-9AA3-4B2ECD2D37FA}"/>
    <hyperlink ref="F3732" r:id="rId4038" xr:uid="{D21C9733-764A-4381-8E3F-2DB54E2F063B}"/>
    <hyperlink ref="F3733" r:id="rId4039" xr:uid="{BF621CE1-1F9F-4764-BF7F-04BB5A166182}"/>
    <hyperlink ref="F3734" r:id="rId4040" xr:uid="{5EACFD7B-8E99-4E0A-9E5C-CAEE0BD8AE6F}"/>
    <hyperlink ref="F3735" r:id="rId4041" xr:uid="{F3D4BBEB-8062-4F1F-B5E6-7F1C45E0B8D2}"/>
    <hyperlink ref="F3736" r:id="rId4042" xr:uid="{AED84EC6-0DFE-41F7-959B-24BEED308B00}"/>
    <hyperlink ref="F3737" r:id="rId4043" xr:uid="{6F50D985-EB9D-4649-B442-16C95491FC10}"/>
    <hyperlink ref="F3738" r:id="rId4044" xr:uid="{7FC14F06-1BF5-4EFD-8E18-453A386B89AE}"/>
    <hyperlink ref="F3739" r:id="rId4045" xr:uid="{311A61B2-565C-40CC-A967-3DAA65A186C0}"/>
    <hyperlink ref="F3740" r:id="rId4046" xr:uid="{D0B885D3-1618-4764-BB3E-CB1DACAAC6E3}"/>
    <hyperlink ref="F3741" r:id="rId4047" xr:uid="{247ECFD0-91F3-4D56-8617-C04FCAEB6A92}"/>
    <hyperlink ref="F3742" r:id="rId4048" xr:uid="{28207958-6F24-4178-B74F-43C905D8DC9D}"/>
    <hyperlink ref="F3743" r:id="rId4049" xr:uid="{1000225E-F9A1-4104-AC9D-1E8F4B65ACFC}"/>
    <hyperlink ref="F3744" r:id="rId4050" xr:uid="{5E12745F-3999-401B-BABB-0C5D35DDE349}"/>
    <hyperlink ref="F3745" r:id="rId4051" xr:uid="{B00532C4-E500-463C-B76D-F942689DEC1E}"/>
    <hyperlink ref="F3746" r:id="rId4052" xr:uid="{DA078C93-8AA2-4E3B-9DD0-3FF7478ED86B}"/>
    <hyperlink ref="F3747" r:id="rId4053" xr:uid="{1770C7F5-0EE6-4EFE-9BF8-B5CC17FA7A43}"/>
    <hyperlink ref="F3748" r:id="rId4054" xr:uid="{7B0BAEB8-273E-438E-8591-84DAAE97D953}"/>
    <hyperlink ref="F3749" r:id="rId4055" xr:uid="{F5DADE29-AB09-40C9-A279-A8310190E9AA}"/>
    <hyperlink ref="F3750" r:id="rId4056" xr:uid="{43310C8C-B837-46E9-BE1A-B4D73C9C9589}"/>
    <hyperlink ref="F3751" r:id="rId4057" xr:uid="{2F3090A8-CA7C-414F-8C26-A96569C7EE28}"/>
    <hyperlink ref="F3752" r:id="rId4058" xr:uid="{1924C20F-4E71-4C15-9344-5DD06B01AFB8}"/>
    <hyperlink ref="F3753" r:id="rId4059" xr:uid="{DC5F67A2-8695-44DD-AA93-2C59976C9872}"/>
    <hyperlink ref="F3754" r:id="rId4060" xr:uid="{21422B7A-9316-4A50-8D8E-0F5ADD44F36A}"/>
    <hyperlink ref="F3755" r:id="rId4061" xr:uid="{FDE55A5F-B13D-436A-B636-3F6B4F0408B4}"/>
    <hyperlink ref="F3756" r:id="rId4062" xr:uid="{C2C8EE53-9B3B-4FFB-90D1-601E67B8692C}"/>
    <hyperlink ref="F3757" r:id="rId4063" xr:uid="{9F6B8B45-FB07-46C7-A8D6-EB213C0C644A}"/>
    <hyperlink ref="F3766" r:id="rId4064" xr:uid="{16E773B6-D65A-4CE4-A37F-FCBABFB54D34}"/>
    <hyperlink ref="F3767" r:id="rId4065" xr:uid="{348797B2-13A6-46DF-BCF9-E0CD2E940B43}"/>
    <hyperlink ref="F3768" r:id="rId4066" xr:uid="{3D5C25DF-C453-440D-B7C1-104820DCA504}"/>
    <hyperlink ref="F3769" r:id="rId4067" xr:uid="{3BDEF01B-A2FE-4CF4-8D59-F75D868F7715}"/>
    <hyperlink ref="F3770" r:id="rId4068" xr:uid="{13036EF1-0A14-49A1-B1A6-1945A277BEB9}"/>
    <hyperlink ref="F3771" r:id="rId4069" xr:uid="{D62D6500-4D4F-48D6-8868-D5CC05C517C2}"/>
    <hyperlink ref="F3772" r:id="rId4070" xr:uid="{A47BFE52-B23F-43EE-A6D4-FF63B051C809}"/>
    <hyperlink ref="F3773" r:id="rId4071" xr:uid="{4F977623-29BE-4268-95C7-5CF6B604543B}"/>
    <hyperlink ref="F3774" r:id="rId4072" xr:uid="{A82CD753-D4A5-4E41-9289-A621819F4D0D}"/>
    <hyperlink ref="F3775" r:id="rId4073" xr:uid="{714A53E6-3565-403B-8877-47CB6CEC50A1}"/>
    <hyperlink ref="F3776" r:id="rId4074" xr:uid="{D2940A14-EAE9-40DD-B048-44A0B4A31B1B}"/>
    <hyperlink ref="F3777" r:id="rId4075" xr:uid="{571BC158-0B64-43D0-AD31-EE231114F8E0}"/>
    <hyperlink ref="F3778" r:id="rId4076" xr:uid="{E9892A97-BBB5-47C7-BE61-82292C2D3DF1}"/>
    <hyperlink ref="F3779" r:id="rId4077" xr:uid="{262DB557-75F3-48C4-B0AF-D5F5B4FFB3CA}"/>
    <hyperlink ref="F3780" r:id="rId4078" xr:uid="{18881723-3FB2-4BAD-9C88-173A4E998151}"/>
    <hyperlink ref="F3781" r:id="rId4079" xr:uid="{FBCEE67D-3EA3-4492-9F1B-8E831F2CDCF2}"/>
    <hyperlink ref="F3782" r:id="rId4080" xr:uid="{FAFED7A9-51AC-49B6-B1B6-9D77D678ECFF}"/>
    <hyperlink ref="F3783" r:id="rId4081" xr:uid="{6B9237B3-2AFA-489B-AB85-77E8874E1B96}"/>
    <hyperlink ref="F3784" r:id="rId4082" xr:uid="{244A34D6-0B85-4EF5-82E6-9C0C01520A00}"/>
    <hyperlink ref="F3785" r:id="rId4083" xr:uid="{B97E18C8-4FF3-473C-9C6E-D8A5D67B17BE}"/>
    <hyperlink ref="F3786" r:id="rId4084" xr:uid="{2271045C-5B35-4821-AB9C-D367616B884E}"/>
    <hyperlink ref="F3787" r:id="rId4085" xr:uid="{E617A7BA-FD26-4F77-B955-3B28208ED2B2}"/>
    <hyperlink ref="F3788" r:id="rId4086" xr:uid="{50A626FE-6587-4194-AFB4-D9CD54058463}"/>
    <hyperlink ref="F3789" r:id="rId4087" xr:uid="{60219F60-D084-445F-8084-4D645C81C414}"/>
    <hyperlink ref="F3790" r:id="rId4088" xr:uid="{CA8AC9B2-1005-4A6A-8BB5-2A745A4220F8}"/>
    <hyperlink ref="F3791" r:id="rId4089" xr:uid="{F972625D-E92F-4A04-A661-CFE049329059}"/>
    <hyperlink ref="F3792" r:id="rId4090" xr:uid="{34426EBD-B041-4745-A480-0F5B262FA43C}"/>
    <hyperlink ref="F3793" r:id="rId4091" xr:uid="{7EF7871E-76A4-4748-9455-7A245CD40C03}"/>
    <hyperlink ref="F3794" r:id="rId4092" xr:uid="{742BADCB-7153-4BC2-AA63-04BF81E20C43}"/>
    <hyperlink ref="F3795" r:id="rId4093" xr:uid="{A176F07A-7CEE-414E-B89E-B7C0C29A9176}"/>
    <hyperlink ref="F3796" r:id="rId4094" xr:uid="{64CEC5BE-8AD6-4552-BA3F-354C3A9592FC}"/>
    <hyperlink ref="F3797" r:id="rId4095" xr:uid="{E896F031-7A36-4105-956B-AC65D5C0D56D}"/>
    <hyperlink ref="F3798" r:id="rId4096" xr:uid="{977F585E-09F1-421F-B316-664CA23CC83D}"/>
    <hyperlink ref="F3799" r:id="rId4097" xr:uid="{4699AC4D-A3A7-45E7-B1A1-657120967C71}"/>
    <hyperlink ref="F3800" r:id="rId4098" xr:uid="{B247CA35-A5BE-4B27-9DEC-AC9BCA3C99B2}"/>
    <hyperlink ref="F3801" r:id="rId4099" xr:uid="{7FF83543-8927-43C0-9456-79A0F1686F22}"/>
    <hyperlink ref="F3802" r:id="rId4100" xr:uid="{D2124019-D61D-41D7-86E6-0CA334617E01}"/>
    <hyperlink ref="F3803" r:id="rId4101" xr:uid="{50317851-B6B5-49FC-96E8-0554ADB57115}"/>
    <hyperlink ref="F3804" r:id="rId4102" xr:uid="{70B23E0F-8D49-4ED1-B852-C76CAA2B93EB}"/>
    <hyperlink ref="F3805" r:id="rId4103" xr:uid="{97AA8B3F-CE0A-4E94-A030-D220065ED775}"/>
    <hyperlink ref="F3806" r:id="rId4104" xr:uid="{8860C3EB-DBAD-42C5-9417-62CAF3C1E0B8}"/>
    <hyperlink ref="F3807" r:id="rId4105" xr:uid="{D6C78906-21F1-4719-9D9A-459002F1D3CF}"/>
    <hyperlink ref="F3808" r:id="rId4106" xr:uid="{8214F767-1565-4480-8EAD-C2C1B3DC034F}"/>
    <hyperlink ref="F3809" r:id="rId4107" xr:uid="{99243DF1-C05A-4503-9650-162734E9981C}"/>
    <hyperlink ref="F3810" r:id="rId4108" xr:uid="{970F13EC-F471-429D-81E5-DF5E1DE8EE79}"/>
    <hyperlink ref="F3811" r:id="rId4109" xr:uid="{683D350E-70D1-4E91-BE79-A8C81DBBDBE9}"/>
    <hyperlink ref="F3812" r:id="rId4110" xr:uid="{EDBB98E0-84E5-442F-B411-7D7AC69F15B2}"/>
    <hyperlink ref="F3813" r:id="rId4111" xr:uid="{28D40717-D71E-4321-BFC4-C1F40EF6FC32}"/>
    <hyperlink ref="F3814" r:id="rId4112" xr:uid="{0C213AE3-5D26-4E53-99E5-89DDD3934286}"/>
    <hyperlink ref="F3815" r:id="rId4113" xr:uid="{3171813A-9C0A-4F1A-A24B-D1E9B551C50C}"/>
    <hyperlink ref="F3816" r:id="rId4114" xr:uid="{12656F06-54D9-450D-AA3A-D9AC3836D10C}"/>
    <hyperlink ref="F3817" r:id="rId4115" xr:uid="{D341E7BD-8122-4478-B34B-2FA831E82158}"/>
    <hyperlink ref="F3818" r:id="rId4116" xr:uid="{FC4872A4-649A-479B-AFFB-40FF36527E11}"/>
    <hyperlink ref="F3819" r:id="rId4117" xr:uid="{D6293E2B-00FE-4CF2-AAEA-0A9D905DDD86}"/>
    <hyperlink ref="F2682" r:id="rId4118" xr:uid="{1D5A0129-0D36-446B-B9B1-195551655CD9}"/>
    <hyperlink ref="F2683" r:id="rId4119" xr:uid="{B47D34D2-D6E2-48FB-9120-68AF8B21EDE1}"/>
    <hyperlink ref="F3758" r:id="rId4120" xr:uid="{40C41427-6767-4490-96F2-13784C3FEB08}"/>
    <hyperlink ref="F3759" r:id="rId4121" xr:uid="{67CF789A-18D0-4A3F-998B-D6B549A578C1}"/>
    <hyperlink ref="F3760" r:id="rId4122" xr:uid="{9E06C7DC-27D9-4EE9-A8F2-A2C71B00972B}"/>
    <hyperlink ref="F3761" r:id="rId4123" xr:uid="{EBA0EAB0-21F7-4E2C-9257-F4CC7399E7D9}"/>
    <hyperlink ref="F3762" r:id="rId4124" xr:uid="{EF14565C-8DE8-4498-87E6-72EC6D764020}"/>
    <hyperlink ref="F3763" r:id="rId4125" xr:uid="{EC9AFC95-B979-45A7-9E29-D443A98DA043}"/>
    <hyperlink ref="F3764" r:id="rId4126" xr:uid="{58E75AE2-8C78-430D-A7D5-A249E0311DCD}"/>
    <hyperlink ref="F3765" r:id="rId4127" xr:uid="{D2E021DC-0DF8-49EF-A727-170356B6F958}"/>
    <hyperlink ref="F3909" r:id="rId4128" xr:uid="{09ED58DA-1A16-4A9D-A68E-B46DD3A8DDDE}"/>
    <hyperlink ref="F3910" r:id="rId4129" xr:uid="{29827E1E-C22A-4615-B32E-D5742F86E08D}"/>
    <hyperlink ref="F3911" r:id="rId4130" xr:uid="{3F5BBDF3-81A1-4F32-BB8B-6B8313AC8372}"/>
    <hyperlink ref="F3912" r:id="rId4131" xr:uid="{F1924541-43F8-480E-88E0-97BF7F22284B}"/>
    <hyperlink ref="F3913" r:id="rId4132" xr:uid="{EF82BF8B-84D0-4319-8BFE-3F5088A419C7}"/>
    <hyperlink ref="F3914" r:id="rId4133" xr:uid="{703A0AAE-62C9-41EE-87C2-03F17ECB8348}"/>
    <hyperlink ref="F3915" r:id="rId4134" xr:uid="{D48ED8BB-00AD-41AF-BB3A-6FC6E244EE29}"/>
    <hyperlink ref="F3916" r:id="rId4135" xr:uid="{3B38C5A5-C0AC-4FAF-A3B8-8E1960372F87}"/>
    <hyperlink ref="F3917" r:id="rId4136" xr:uid="{D8994976-4194-4C77-898E-CA171250A91A}"/>
    <hyperlink ref="F3918" r:id="rId4137" xr:uid="{4E850C03-3A76-4E00-A3F2-15F024F4C050}"/>
    <hyperlink ref="F3919" r:id="rId4138" xr:uid="{A7BA456F-7D1E-4B12-B422-7442F06AC551}"/>
    <hyperlink ref="F3920" r:id="rId4139" xr:uid="{D3F5CB6B-AB33-4013-B1AA-8B1B8F5143E1}"/>
    <hyperlink ref="F4209" r:id="rId4140" xr:uid="{CD49A040-C393-471E-B7C9-5A782D4E85BE}"/>
    <hyperlink ref="F4210" r:id="rId4141" xr:uid="{738DFAD0-6161-4D57-8045-AF5A71C5DD01}"/>
    <hyperlink ref="F4211" r:id="rId4142" xr:uid="{49CADAED-818D-41BB-84DB-D2E06A339EC3}"/>
    <hyperlink ref="F4212" r:id="rId4143" xr:uid="{477EC2A1-099B-493D-8833-204CDC2804F1}"/>
    <hyperlink ref="F34" r:id="rId4144" xr:uid="{755E252F-73EB-443B-A26A-FAA7CB80A0DC}"/>
    <hyperlink ref="F35" r:id="rId4145" xr:uid="{E7424D1A-75A1-4414-8791-A9F302D995BB}"/>
    <hyperlink ref="F36" r:id="rId4146" xr:uid="{0722D923-84C4-4CB5-9D95-18CBD0ACD9F3}"/>
    <hyperlink ref="F37" r:id="rId4147" xr:uid="{9408CFF7-C1D7-482B-8FBB-2A3465EBCCF7}"/>
    <hyperlink ref="F38" r:id="rId4148" xr:uid="{1FB30D6D-970E-4340-A8F6-F6177D61D543}"/>
    <hyperlink ref="F39" r:id="rId4149" xr:uid="{EC754BEF-75E1-4F88-AD34-6EE8F008B8D2}"/>
    <hyperlink ref="F40" r:id="rId4150" xr:uid="{86388D00-A7DB-4882-B887-01040AA45DAC}"/>
    <hyperlink ref="F41" r:id="rId4151" xr:uid="{7296EA71-C592-4D0B-8AF1-CA08362083B2}"/>
    <hyperlink ref="F42" r:id="rId4152" xr:uid="{E85DD9B7-ECA3-43E4-A7D7-30086E67B411}"/>
    <hyperlink ref="F43" r:id="rId4153" xr:uid="{D22FFF2E-2EF0-4655-9D7F-91060F9FF11D}"/>
    <hyperlink ref="F44" r:id="rId4154" xr:uid="{BEB9B466-ABC2-4926-8C08-F60E2A4545E7}"/>
    <hyperlink ref="F45" r:id="rId4155" xr:uid="{661AC9D1-AEA1-4EF3-B2B6-EDB2F33C314C}"/>
    <hyperlink ref="F46" r:id="rId4156" xr:uid="{A4B0D6A6-41AB-4666-AC3B-E43FB5DC9417}"/>
    <hyperlink ref="F47" r:id="rId4157" xr:uid="{DFEBBD4D-F411-440C-9165-C811674905E1}"/>
    <hyperlink ref="F48" r:id="rId4158" xr:uid="{D731FE98-F88E-4FBB-B910-8BC7294401B1}"/>
    <hyperlink ref="F49" r:id="rId4159" xr:uid="{2D58DFDC-17D1-4F44-A784-6D37C85F079D}"/>
    <hyperlink ref="F50" r:id="rId4160" xr:uid="{2749017F-8F8B-430D-90DF-5FE63B1F8875}"/>
    <hyperlink ref="F51" r:id="rId4161" xr:uid="{77D8F9C5-D15B-40C1-BF61-419BD639210C}"/>
    <hyperlink ref="F52" r:id="rId4162" xr:uid="{D2406819-25BD-4620-B5CA-2FE88E70ED88}"/>
    <hyperlink ref="F53" r:id="rId4163" xr:uid="{B164FEEE-6801-4C20-87B6-93E0D8C423F0}"/>
    <hyperlink ref="F54" r:id="rId4164" xr:uid="{C61C9148-7929-4D7D-8D91-9691448145AC}"/>
    <hyperlink ref="F55" r:id="rId4165" xr:uid="{F5C75146-F381-42DF-B3A7-FAD27E5C06CF}"/>
    <hyperlink ref="F56" r:id="rId4166" xr:uid="{08756C82-E70C-45F7-9145-7A89E6CE3645}"/>
    <hyperlink ref="F57" r:id="rId4167" xr:uid="{0EAEFE34-A175-4EF9-B3DC-1F2133A6978F}"/>
    <hyperlink ref="F197" r:id="rId4168" xr:uid="{AB316590-6825-4A3D-A15B-83694DB3A7C8}"/>
    <hyperlink ref="F193" r:id="rId4169" xr:uid="{447B438F-E338-489E-B5DB-F1E0EF91CBBC}"/>
    <hyperlink ref="F194" r:id="rId4170" xr:uid="{633F53DA-5A47-4122-8FE7-B259F8DF3E56}"/>
    <hyperlink ref="F195" r:id="rId4171" xr:uid="{EC877BCA-D44C-47A2-BC5B-788BB65CF6FE}"/>
    <hyperlink ref="F196" r:id="rId4172" xr:uid="{333E2F88-162D-4B28-A9F8-F647E06FAEDC}"/>
    <hyperlink ref="F198" r:id="rId4173" xr:uid="{8729C919-DD57-4452-9741-76C07CA93A47}"/>
    <hyperlink ref="F199" r:id="rId4174" xr:uid="{037CA0B2-F211-43F8-92E2-7FAD4826F6E1}"/>
    <hyperlink ref="F200" r:id="rId4175" xr:uid="{332A3D5A-FBCB-4698-A295-2A6C4B3DB05E}"/>
    <hyperlink ref="F201" r:id="rId4176" xr:uid="{FC03C248-2621-4A7A-B3F6-77A18D222E9A}"/>
    <hyperlink ref="F202" r:id="rId4177" xr:uid="{C15120AC-E8C6-47F2-9253-50FBD08D0FF9}"/>
    <hyperlink ref="F203" r:id="rId4178" xr:uid="{459BC6EF-4C0D-4309-88DE-960D52C2B306}"/>
    <hyperlink ref="F204" r:id="rId4179" xr:uid="{9B7666CF-F5E8-47A2-A401-6B3F0C47A555}"/>
    <hyperlink ref="F205" r:id="rId4180" xr:uid="{CEB2F1ED-5925-4F30-8D02-F9E0FDC762CA}"/>
    <hyperlink ref="F206" r:id="rId4181" xr:uid="{B796897A-E6FB-4A9E-8753-32B914BE1712}"/>
    <hyperlink ref="F207" r:id="rId4182" xr:uid="{4FADA052-78ED-4FDD-9E49-3B5C617023B2}"/>
    <hyperlink ref="F208" r:id="rId4183" xr:uid="{72459075-7225-4E38-AAE4-3A200F41EECF}"/>
    <hyperlink ref="F209" r:id="rId4184" xr:uid="{DEFE250A-E55D-4B30-B42C-3C8E9786D79C}"/>
    <hyperlink ref="F210" r:id="rId4185" xr:uid="{2996FCF1-66FC-4DEF-AC03-A4CA99DDADB1}"/>
    <hyperlink ref="F211" r:id="rId4186" xr:uid="{D9287936-706A-4C28-B860-8BA374137883}"/>
    <hyperlink ref="F212" r:id="rId4187" xr:uid="{CC7FDEC3-8124-4586-9F0D-F5CCFE6FEC39}"/>
    <hyperlink ref="F213" r:id="rId4188" xr:uid="{7A58AB65-8763-433A-A28A-7E44690AF57E}"/>
    <hyperlink ref="F214" r:id="rId4189" xr:uid="{FC7BBAE9-C0B1-4A8E-B0E2-8080103B5B52}"/>
    <hyperlink ref="F215" r:id="rId4190" xr:uid="{B44DC348-1DCD-4793-923C-7DA859EEE0E6}"/>
    <hyperlink ref="F216" r:id="rId4191" xr:uid="{6954D7E1-38A5-417F-B9C1-412FF55F6273}"/>
    <hyperlink ref="F217" r:id="rId4192" xr:uid="{7ECF6FDE-96F6-46FF-AB85-CB0AB082C977}"/>
    <hyperlink ref="F393" r:id="rId4193" xr:uid="{DA1E5BBF-06F1-4269-BC09-49DC476A88B9}"/>
    <hyperlink ref="F394" r:id="rId4194" xr:uid="{8FF64AE4-9944-4D1B-BF0C-09083213F56B}"/>
    <hyperlink ref="F395" r:id="rId4195" xr:uid="{F266C7EA-A8E6-45E4-B08E-73A259AA747A}"/>
    <hyperlink ref="F454" r:id="rId4196" xr:uid="{D6981FBB-398B-4DFB-8477-0F2F88EA08F5}"/>
    <hyperlink ref="F455" r:id="rId4197" xr:uid="{2AEECF65-95BF-4E4A-A941-39627A358099}"/>
    <hyperlink ref="F456" r:id="rId4198" xr:uid="{9EFB6B40-55D8-41D0-A04C-6388E2091096}"/>
    <hyperlink ref="F457" r:id="rId4199" xr:uid="{8A479836-75D2-426D-B228-4FB8B1C97DC8}"/>
    <hyperlink ref="F473" r:id="rId4200" xr:uid="{349E5917-2BAC-4DD7-BBCA-A8E460E663BC}"/>
    <hyperlink ref="F474" r:id="rId4201" xr:uid="{1AC2B2F9-F47F-44B3-9CC0-FA8DB559B727}"/>
    <hyperlink ref="F475" r:id="rId4202" xr:uid="{10FB1A98-CE3F-47A8-9D8A-275F2D270ECC}"/>
    <hyperlink ref="F2931" r:id="rId4203" xr:uid="{2A73CBFA-8005-44D6-90F8-3C38E213D72D}"/>
    <hyperlink ref="F2932" r:id="rId4204" xr:uid="{2FEEB2AC-6B4B-429C-9F27-6B0202095EF3}"/>
    <hyperlink ref="F2933" r:id="rId4205" xr:uid="{6048CCB1-366E-4C05-9DEA-78A6E1CC8B5A}"/>
    <hyperlink ref="F2934" r:id="rId4206" xr:uid="{2E0C4EA6-FC3C-4A69-88B0-1F669931D6D7}"/>
    <hyperlink ref="F2935" r:id="rId4207" xr:uid="{6FA8FE37-A286-4B37-A401-2B5323C73B16}"/>
    <hyperlink ref="F2936" r:id="rId4208" xr:uid="{3B932436-102E-4719-839A-A9EC878345EE}"/>
    <hyperlink ref="F2937" r:id="rId4209" xr:uid="{912278A4-3D76-44FC-B187-DA982F7ACE2F}"/>
    <hyperlink ref="F2938" r:id="rId4210" xr:uid="{02E54E2C-2062-4D3A-A55C-88772699F5FD}"/>
    <hyperlink ref="F2939" r:id="rId4211" xr:uid="{1F035CEA-6BE2-4170-983D-55E48CABC1DB}"/>
    <hyperlink ref="F2940" r:id="rId4212" xr:uid="{CF193D8F-2E42-4063-A7BB-2C7AB1DC707F}"/>
    <hyperlink ref="F2941" r:id="rId4213" xr:uid="{008C7CD1-E631-484E-9283-3BE062D657F3}"/>
    <hyperlink ref="F1713" r:id="rId4214" xr:uid="{5D559A72-FD0B-48A4-B310-C20445B58F92}"/>
    <hyperlink ref="F1711" r:id="rId4215" xr:uid="{80063A91-9157-4599-90E7-C2D47A444E30}"/>
    <hyperlink ref="F1712" r:id="rId4216" xr:uid="{326DFD9B-C7DE-458F-8A1E-4C627D4B4916}"/>
    <hyperlink ref="F1716" r:id="rId4217" xr:uid="{1AED96C6-538B-46ED-BE32-C82A5E4E0958}"/>
    <hyperlink ref="F1714" r:id="rId4218" xr:uid="{CDEACF29-EB9A-484C-B56B-BD1BAFA0EECC}"/>
    <hyperlink ref="F1715" r:id="rId4219" xr:uid="{D3A3D961-99C9-4435-BFD1-6FEC71484C3D}"/>
    <hyperlink ref="F2928" r:id="rId4220" xr:uid="{15930980-B1DF-4D6B-85B4-D3D128D1E9CA}"/>
    <hyperlink ref="F2929" r:id="rId4221" xr:uid="{751F8BA9-8612-4186-8EA6-0D57C1524000}"/>
    <hyperlink ref="F2995" r:id="rId4222" xr:uid="{01DD4841-2DC3-4A42-B710-5C347DA1ED62}"/>
    <hyperlink ref="F2996" r:id="rId4223" xr:uid="{88BDD09E-03EB-4B46-8CED-2B074ACEDBBE}"/>
    <hyperlink ref="F2997" r:id="rId4224" xr:uid="{962B806E-5792-474E-AB79-E0577A3E2E5E}"/>
    <hyperlink ref="F2998" r:id="rId4225" xr:uid="{0A74E88B-2A61-4289-A086-0FEA0CA352FE}"/>
    <hyperlink ref="F2999" r:id="rId4226" xr:uid="{851CE9EC-B855-4F5D-A585-4C718D041DDF}"/>
    <hyperlink ref="F3000" r:id="rId4227" xr:uid="{6C36FBA9-016E-4E30-BA06-B3E575D77340}"/>
    <hyperlink ref="F3001" r:id="rId4228" xr:uid="{D357D9FB-20EE-42E7-9E62-4279630D9F4D}"/>
    <hyperlink ref="F3002" r:id="rId4229" xr:uid="{D6062C04-1ED5-43DF-88CF-F2D3C61B31A2}"/>
    <hyperlink ref="F3003" r:id="rId4230" xr:uid="{E503B6E4-30B1-4A60-A696-676A12945516}"/>
    <hyperlink ref="F3004" r:id="rId4231" xr:uid="{92CABE2C-6F24-42FE-8E78-2E62CB4B996C}"/>
    <hyperlink ref="F3005" r:id="rId4232" xr:uid="{668142C9-68E2-4340-8B7E-C2549AE8FA03}"/>
    <hyperlink ref="F3006" r:id="rId4233" xr:uid="{55563607-B284-4679-8D95-AF9A830D411E}"/>
    <hyperlink ref="F3007" r:id="rId4234" xr:uid="{87F1690A-A6F1-496A-8D8F-0409B0C5D171}"/>
    <hyperlink ref="F3008" r:id="rId4235" xr:uid="{EA9CE2AA-1C93-4F31-99D6-B9AA356A8F5D}"/>
    <hyperlink ref="F3009" r:id="rId4236" xr:uid="{4CED226C-82CB-478A-B768-AB5ABA4FA0B5}"/>
    <hyperlink ref="F3010" r:id="rId4237" xr:uid="{A89A0A37-6E90-48EB-813C-1BC85EC898D2}"/>
    <hyperlink ref="F3035" r:id="rId4238" xr:uid="{3B6068C1-5E31-466A-AC4E-FF9BBDBA5DFD}"/>
    <hyperlink ref="F3036" r:id="rId4239" xr:uid="{FF27D279-E481-4425-B9EA-F8989820511B}"/>
    <hyperlink ref="F601" r:id="rId4240" xr:uid="{05DD5B9C-F8E7-43C2-B4D4-AA03BB84FAF1}"/>
    <hyperlink ref="F602" r:id="rId4241" xr:uid="{47F7B1B6-8E4A-4351-81CB-8BAD3D91E4DB}"/>
    <hyperlink ref="F603" r:id="rId4242" xr:uid="{CC7BD6B9-025E-45FC-953B-4BB312534300}"/>
    <hyperlink ref="F604" r:id="rId4243" xr:uid="{F4CC2B3B-086B-4347-8B00-3FFC347216F1}"/>
    <hyperlink ref="F605" r:id="rId4244" xr:uid="{35135D2A-A1D9-4307-AA00-03BEA6DAFB9E}"/>
    <hyperlink ref="F606" r:id="rId4245" xr:uid="{F29F1FFC-2B09-42BB-AA10-9583A315B0C7}"/>
    <hyperlink ref="F607" r:id="rId4246" xr:uid="{696E0F81-BC8F-4131-BC98-B24A1B44B7BC}"/>
    <hyperlink ref="F608" r:id="rId4247" xr:uid="{C8EDF045-1CD3-4EFA-99D5-32A3947D72E2}"/>
    <hyperlink ref="F609" r:id="rId4248" xr:uid="{E80A8716-16AB-432E-8A1A-6CB9742FD413}"/>
    <hyperlink ref="F610" r:id="rId4249" xr:uid="{B9628693-BA9E-4F72-9525-4BC40489F6FF}"/>
    <hyperlink ref="F2521" r:id="rId4250" xr:uid="{5470BAB7-BD0A-4210-B415-2F64491ACD3D}"/>
    <hyperlink ref="F2596" r:id="rId4251" xr:uid="{2606EBB0-B4CC-46D7-B137-31EF66C207EA}"/>
    <hyperlink ref="F2597" r:id="rId4252" xr:uid="{9069E0D3-1509-4D5F-B928-8B4886769476}"/>
    <hyperlink ref="F2598" r:id="rId4253" xr:uid="{655685F8-D297-4910-84CB-912EF31687DE}"/>
    <hyperlink ref="F2599" r:id="rId4254" xr:uid="{4D2AD071-E838-4204-8963-4A3364FDF46A}"/>
    <hyperlink ref="F2600" r:id="rId4255" xr:uid="{6DBB9531-500C-45D2-914F-EBE8AF9A4A11}"/>
    <hyperlink ref="F2601" r:id="rId4256" xr:uid="{600BB7E5-946A-4F5F-BEEE-1F98E44B4584}"/>
    <hyperlink ref="F2602" r:id="rId4257" xr:uid="{223BBC6A-D202-455B-9670-900FB657352B}"/>
    <hyperlink ref="F2603" r:id="rId4258" xr:uid="{195049AF-5532-4F5A-86F7-22A40E5DBCA1}"/>
    <hyperlink ref="F2604" r:id="rId4259" xr:uid="{56279C07-97B3-433E-925B-911AF580022B}"/>
    <hyperlink ref="F2605" r:id="rId4260" xr:uid="{953AAB8C-E367-4A0D-94C3-5B715739F10A}"/>
    <hyperlink ref="F2606" r:id="rId4261" xr:uid="{050D5CCA-EC4C-41E9-A0C4-70023D7D9FAD}"/>
    <hyperlink ref="F2607" r:id="rId4262" xr:uid="{E2C74D59-8B01-412E-B4D9-28E2983558A0}"/>
    <hyperlink ref="F2608" r:id="rId4263" xr:uid="{2913EDF2-0BE3-482F-9A84-FD17AF0E7B1A}"/>
    <hyperlink ref="F3042" r:id="rId4264" xr:uid="{3E0730A9-B001-42CF-99FA-58B4D8182E75}"/>
    <hyperlink ref="F3043" r:id="rId4265" xr:uid="{1DCE5A91-68F4-4D18-98E4-DA7EAA897D61}"/>
    <hyperlink ref="F3044" r:id="rId4266" xr:uid="{5AEBD7F9-28A8-44D6-9D34-FC904248342D}"/>
    <hyperlink ref="F3045" r:id="rId4267" xr:uid="{7AB9C536-68B1-47FF-905F-CF56F200AA53}"/>
    <hyperlink ref="F3046" r:id="rId4268" xr:uid="{BAFAED27-D080-4426-9C38-9081BC0CAC62}"/>
    <hyperlink ref="F3047" r:id="rId4269" xr:uid="{9EED8E91-49A6-4AF8-AB95-723932D737A0}"/>
    <hyperlink ref="F3048" r:id="rId4270" xr:uid="{2A83379E-CA35-4900-8CBB-D7011E3287C5}"/>
    <hyperlink ref="F3049" r:id="rId4271" xr:uid="{38BFC3AB-420A-4FF9-894E-C6143371F578}"/>
    <hyperlink ref="F3050" r:id="rId4272" xr:uid="{0D1B2855-A6DF-485B-898E-DCE514D6B8C7}"/>
    <hyperlink ref="F3051" r:id="rId4273" xr:uid="{E4DF693F-1EB7-4BD5-8590-FA23F9E7C834}"/>
    <hyperlink ref="F855" r:id="rId4274" xr:uid="{61C82CA4-82C2-4C84-87CF-C6C09259FB49}"/>
    <hyperlink ref="F1134" r:id="rId4275" xr:uid="{51A213EC-418F-4F47-8C7F-2D83AB520F18}"/>
    <hyperlink ref="F1135" r:id="rId4276" xr:uid="{4AD5B154-A615-4B2C-9279-00D1C513163B}"/>
    <hyperlink ref="F1136" r:id="rId4277" xr:uid="{9560892C-7889-49E9-A35E-F3ADEEB03166}"/>
    <hyperlink ref="F1137" r:id="rId4278" xr:uid="{2DAC6DDB-5439-4DE9-BAC6-BDAB895FD88B}"/>
    <hyperlink ref="F1138" r:id="rId4279" xr:uid="{1A936F33-BC6E-441B-8FB7-741BFE1BAFA6}"/>
    <hyperlink ref="F1139" r:id="rId4280" xr:uid="{DF7B8ABD-46F1-420C-9AB6-186B3CC90A0C}"/>
    <hyperlink ref="F1140" r:id="rId4281" xr:uid="{1D544799-F9AF-4136-84E2-BFA869220195}"/>
    <hyperlink ref="F2029" r:id="rId4282" xr:uid="{03EAAD33-94B5-4985-8D61-A593ACADEE4D}"/>
    <hyperlink ref="F2815" r:id="rId4283" xr:uid="{69D67662-9177-45C1-8D52-0A307AB6305F}"/>
    <hyperlink ref="F3489" r:id="rId4284" xr:uid="{3E30876B-DC8D-4396-AEB5-3D957756F8F9}"/>
    <hyperlink ref="F3490" r:id="rId4285" xr:uid="{B40064EE-4B63-4A43-97C6-5F371C2FFC47}"/>
    <hyperlink ref="F3491" r:id="rId4286" xr:uid="{0A48BB78-0617-4A8D-8964-9E45D99693C8}"/>
    <hyperlink ref="F3492" r:id="rId4287" xr:uid="{87B07BF8-84FA-46A4-BF7D-BE4D5CA80222}"/>
    <hyperlink ref="F3493" r:id="rId4288" xr:uid="{50440930-A44D-4011-BA0F-25866AD2A817}"/>
    <hyperlink ref="F3494" r:id="rId4289" xr:uid="{5C66CB7C-906F-4906-AB79-A4B354C65E62}"/>
    <hyperlink ref="F3495" r:id="rId4290" xr:uid="{9347D76D-1306-488E-AD71-8EDD2881BA9C}"/>
    <hyperlink ref="F3496" r:id="rId4291" xr:uid="{2FE4B885-0978-4020-8D16-53C63EB02480}"/>
    <hyperlink ref="F3497" r:id="rId4292" xr:uid="{ABCA2BB8-457A-4BE4-8DA9-70BB8655C38C}"/>
    <hyperlink ref="F3498" r:id="rId4293" xr:uid="{452128A5-835F-4016-869A-72EF499A0B82}"/>
    <hyperlink ref="F3499" r:id="rId4294" xr:uid="{BCA3548C-8125-4A36-AA77-B3BB7A000BFB}"/>
    <hyperlink ref="F3500" r:id="rId4295" xr:uid="{03B84957-60A3-46F2-A9ED-F89B5C31F9BC}"/>
    <hyperlink ref="F3501" r:id="rId4296" xr:uid="{290C77A7-A90F-4421-88EE-10FA43AE5727}"/>
    <hyperlink ref="F3502" r:id="rId4297" xr:uid="{424DD0F2-9AFE-4CAF-860B-4219897B0BB9}"/>
    <hyperlink ref="F3503" r:id="rId4298" xr:uid="{D4ED52A5-9D97-4CA8-AD39-C5A80D8FFC44}"/>
    <hyperlink ref="F3504" r:id="rId4299" xr:uid="{F1530936-CF23-4151-85E1-E87311BBD50E}"/>
    <hyperlink ref="F3505" r:id="rId4300" xr:uid="{F6AEC099-4C8F-4527-A33F-F1EBBBA71511}"/>
    <hyperlink ref="F3506" r:id="rId4301" xr:uid="{11BDEAFF-98AA-4BE8-B4A7-96697F25D446}"/>
    <hyperlink ref="F3507" r:id="rId4302" xr:uid="{404A5504-A7FA-402E-BB72-6B4190ECC571}"/>
    <hyperlink ref="F3508" r:id="rId4303" xr:uid="{FA99E081-6751-498A-8A2A-2FF2DE56C314}"/>
    <hyperlink ref="F3509" r:id="rId4304" xr:uid="{FC8502F5-B72F-4F2F-8CF8-62D7EF0ECC66}"/>
    <hyperlink ref="F3510" r:id="rId4305" xr:uid="{AD7FC175-60CE-479C-A619-E5E24EFCD67A}"/>
    <hyperlink ref="F3511" r:id="rId4306" xr:uid="{04447289-676F-4098-8A72-D5A7BE567E4C}"/>
    <hyperlink ref="F3512" r:id="rId4307" xr:uid="{92E2253C-54DA-4F98-B387-4D6CA0A9C4A6}"/>
    <hyperlink ref="F3513" r:id="rId4308" xr:uid="{350E7795-8366-4EF2-AA6D-49D6454E1B34}"/>
    <hyperlink ref="F3514" r:id="rId4309" xr:uid="{B3C3CA08-A146-4DB9-97D9-32244BC535B9}"/>
    <hyperlink ref="F3464" r:id="rId4310" xr:uid="{EC589629-86DD-4E32-9FA9-DAD321A1407A}"/>
    <hyperlink ref="F3465" r:id="rId4311" xr:uid="{1D0C00ED-F327-4D7A-9FA4-8703DB96F000}"/>
    <hyperlink ref="F3466" r:id="rId4312" xr:uid="{27B3AE58-141C-4926-80BF-9AEF66DC4877}"/>
    <hyperlink ref="F3467" r:id="rId4313" xr:uid="{2DEC3201-BB89-44BF-AA08-85AD4A9A94F1}"/>
    <hyperlink ref="F3468" r:id="rId4314" xr:uid="{869D2743-0340-4132-9E0D-49915A0EA63C}"/>
    <hyperlink ref="F3962" r:id="rId4315" xr:uid="{AC57AECE-6555-4A5C-8457-6069E431801C}"/>
    <hyperlink ref="F4569" r:id="rId4316" xr:uid="{4BC67371-8640-4CE6-A18C-8880D51127A7}"/>
    <hyperlink ref="F4570" r:id="rId4317" xr:uid="{6FAFC741-3373-4832-90DC-9B11E6231D9B}"/>
    <hyperlink ref="F4571" r:id="rId4318" xr:uid="{8B70326F-55B4-4BE2-ADE2-ADAA245CCF5A}"/>
    <hyperlink ref="F4572" r:id="rId4319" xr:uid="{7A46B4C1-8952-4EEF-AAED-5320D79581D8}"/>
    <hyperlink ref="F3143" r:id="rId4320" xr:uid="{58FC4845-322A-45A9-BF0F-303E32C1B4A6}"/>
    <hyperlink ref="F3144" r:id="rId4321" xr:uid="{445884CC-EF38-41B1-A484-98BE6B84D90F}"/>
    <hyperlink ref="F3145" r:id="rId4322" xr:uid="{22CE44CD-83A0-497E-B053-DBA1F9B8C562}"/>
    <hyperlink ref="F3146" r:id="rId4323" xr:uid="{AD48239D-47C1-427F-AE39-C474E9FBD1E8}"/>
    <hyperlink ref="F3147" r:id="rId4324" xr:uid="{D7CCB3D8-67ED-4F4D-8273-6DD58441F8B6}"/>
    <hyperlink ref="F3148" r:id="rId4325" xr:uid="{96C9ADA9-F6A9-4A53-AFAF-657B0C97766A}"/>
    <hyperlink ref="F3149" r:id="rId4326" xr:uid="{A98BB784-0805-4AAE-A910-92E0845A6C32}"/>
    <hyperlink ref="F3150" r:id="rId4327" xr:uid="{932E9F6C-941D-4257-853C-BB68CA8C5583}"/>
    <hyperlink ref="F3151" r:id="rId4328" xr:uid="{BFD397E9-AFD9-49C5-8AE4-0195C1EC8CE2}"/>
    <hyperlink ref="F3152" r:id="rId4329" xr:uid="{EEEEF69D-AF18-492C-808B-440DE9FE8FEA}"/>
    <hyperlink ref="F3153" r:id="rId4330" xr:uid="{30CF367B-3960-4387-AB85-E60DA56B86EA}"/>
    <hyperlink ref="F4199" r:id="rId4331" xr:uid="{7566CA60-5982-480E-8723-46754DBF9F88}"/>
    <hyperlink ref="F4200" r:id="rId4332" xr:uid="{DE926855-147E-4BC2-8426-FC1F5AB936F6}"/>
    <hyperlink ref="F4201" r:id="rId4333" xr:uid="{B48BC22D-0478-46E0-B3A9-E388F23FD0EE}"/>
    <hyperlink ref="F4202" r:id="rId4334" xr:uid="{7B8E4C0F-BBAB-4150-BAD6-F9BBF0FA74A8}"/>
    <hyperlink ref="F4203" r:id="rId4335" xr:uid="{370CB267-EE8C-4456-A62A-4EA2AB3BE82F}"/>
    <hyperlink ref="F4198" r:id="rId4336" xr:uid="{2D351842-B81D-4EDF-AFA5-6D4A23A52C5C}"/>
    <hyperlink ref="F4204" r:id="rId4337" xr:uid="{4AF32E47-C239-442F-8CB2-2AF22EE5488A}"/>
    <hyperlink ref="F4205" r:id="rId4338" xr:uid="{A3654D40-64C3-4AAC-9DEE-FDC702BE470C}"/>
    <hyperlink ref="F4206" r:id="rId4339" xr:uid="{77F5B6AB-0B80-4149-A53B-AC022DA91936}"/>
    <hyperlink ref="F4207" r:id="rId4340" xr:uid="{EA408C1D-239A-4F9C-8BF0-2A55B7C11FD4}"/>
    <hyperlink ref="F4208" r:id="rId4341" xr:uid="{C94670D1-6C02-4931-B3C2-4142CACEF541}"/>
    <hyperlink ref="F4743" r:id="rId4342" xr:uid="{6999E05E-90A0-4F6E-BEB5-5E5903CD5B46}"/>
    <hyperlink ref="F4744" r:id="rId4343" xr:uid="{30981931-560D-468B-9F8F-B9E58BF0FDA5}"/>
    <hyperlink ref="F4745" r:id="rId4344" xr:uid="{02828A8D-E0B9-41AC-BA2A-52DE0C099DBF}"/>
    <hyperlink ref="F4746" r:id="rId4345" xr:uid="{8711BACA-9E7C-4B17-A9F2-FC0C16E3077B}"/>
    <hyperlink ref="F4747" r:id="rId4346" xr:uid="{4C269BF6-2B37-490A-8040-AE9E8E5B7D26}"/>
    <hyperlink ref="F4748" r:id="rId4347" xr:uid="{06FEED05-CAD7-4D94-AF1A-87E39F368B1E}"/>
    <hyperlink ref="F4749" r:id="rId4348" xr:uid="{7EE9ABEE-3ADE-4DB2-8C39-AFEAE6D9600D}"/>
    <hyperlink ref="F995" r:id="rId4349" xr:uid="{B14D880D-3921-4C19-834B-C16A00C3B68F}"/>
    <hyperlink ref="F996" r:id="rId4350" xr:uid="{AB60ACC4-A8E7-4199-96F3-D913093F44C3}"/>
    <hyperlink ref="F998" r:id="rId4351" xr:uid="{AEB231FC-3245-4640-A13A-678A45860C94}"/>
    <hyperlink ref="F999" r:id="rId4352" xr:uid="{A086195C-1108-4D94-B163-5F442C0F3F62}"/>
    <hyperlink ref="F1002" r:id="rId4353" xr:uid="{591FD9C8-482A-4CEF-88DD-1047DDD5C967}"/>
    <hyperlink ref="F1003" r:id="rId4354" xr:uid="{5936168E-D42F-4356-94D3-077D3E585A71}"/>
    <hyperlink ref="F1004" r:id="rId4355" xr:uid="{D27CF759-0FCB-4E4C-AC5D-5297D3375BFB}"/>
    <hyperlink ref="F1005" r:id="rId4356" xr:uid="{DEC3ED3F-8923-4028-BF41-4AF1F70962D0}"/>
    <hyperlink ref="F1008" r:id="rId4357" xr:uid="{63D45F05-453F-4989-B726-F715FD91C558}"/>
    <hyperlink ref="F1009" r:id="rId4358" xr:uid="{278AF7A1-1D2F-4B64-A001-8B2BB9098050}"/>
    <hyperlink ref="F1011" r:id="rId4359" xr:uid="{860E7A4C-D982-4927-B83C-67D4C0A705E6}"/>
    <hyperlink ref="F1012" r:id="rId4360" xr:uid="{54999138-6710-4C87-AED3-E20545881756}"/>
    <hyperlink ref="F1057" r:id="rId4361" xr:uid="{B8BF85A9-24C0-457C-8452-672CF6CD507B}"/>
    <hyperlink ref="F1058" r:id="rId4362" xr:uid="{227FA585-1414-4317-84CD-8236E6936D09}"/>
    <hyperlink ref="F1059" r:id="rId4363" xr:uid="{4B1A6E6C-7E5D-4F6D-A3AE-7051C42B7E48}"/>
    <hyperlink ref="F1060" r:id="rId4364" xr:uid="{3A9D287D-B12F-4C42-8BCE-7A2DFF7843E2}"/>
    <hyperlink ref="F1061" r:id="rId4365" xr:uid="{57BBD8EC-1F11-4585-A22C-CAB47762434E}"/>
    <hyperlink ref="F1062" r:id="rId4366" xr:uid="{79C5653B-9E47-4F7C-8D24-523527DFF7D3}"/>
    <hyperlink ref="F1110" r:id="rId4367" xr:uid="{A338CAD4-9239-428A-AD18-6EBE80EB032A}"/>
    <hyperlink ref="F1111" r:id="rId4368" xr:uid="{60BF88F6-0135-479E-B930-A92DD4E2F0E2}"/>
    <hyperlink ref="F1112" r:id="rId4369" xr:uid="{19FBB64B-E383-4CB1-9D47-ED00739CE62F}"/>
    <hyperlink ref="F1113" r:id="rId4370" xr:uid="{3CE74F8A-D912-4F12-80F6-CEA8F4BAABD4}"/>
    <hyperlink ref="F1114" r:id="rId4371" xr:uid="{4ECD4DB6-9C5A-4011-B6D8-2C17D0154BC0}"/>
    <hyperlink ref="F1115" r:id="rId4372" xr:uid="{AB414AAE-2D54-4187-9BE4-335A10FD2DF2}"/>
    <hyperlink ref="F1116" r:id="rId4373" xr:uid="{DE9E5BDE-186E-46D0-BA17-3E02FBCB5DA9}"/>
    <hyperlink ref="F1117" r:id="rId4374" xr:uid="{4743F4D9-2D69-47CB-830D-244D5042776B}"/>
    <hyperlink ref="F1118" r:id="rId4375" xr:uid="{704A8D65-2CC8-4659-B4EA-8FAC378040A9}"/>
    <hyperlink ref="F1119" r:id="rId4376" xr:uid="{DD96A2F4-D569-455D-9B06-3453B29D24C6}"/>
    <hyperlink ref="F1120" r:id="rId4377" xr:uid="{7198210C-F056-4773-B4A8-C50B5231141A}"/>
    <hyperlink ref="F1121" r:id="rId4378" xr:uid="{FFA0D7B4-F789-4E88-86A1-5F1F81470473}"/>
    <hyperlink ref="F1122" r:id="rId4379" xr:uid="{E897484B-1A65-4219-88FD-A6FEF6978586}"/>
    <hyperlink ref="F1123" r:id="rId4380" xr:uid="{402C3CC7-E4F1-4002-A4C9-D4497B2A38D6}"/>
    <hyperlink ref="F1124" r:id="rId4381" xr:uid="{B0CC322A-C7C1-45EE-840D-E03B93D036B5}"/>
    <hyperlink ref="F1125" r:id="rId4382" xr:uid="{033CDF63-B942-48EB-AB3E-88C52CEF2A0E}"/>
    <hyperlink ref="F1274" r:id="rId4383" xr:uid="{FFD83D8B-3659-4A76-8CE1-99D3332879D7}"/>
    <hyperlink ref="F1275" r:id="rId4384" xr:uid="{CCD40399-6C5D-4AF4-969E-932B143380F8}"/>
    <hyperlink ref="F1795" r:id="rId4385" xr:uid="{4B214BB7-4592-4560-BF1E-7C34A0A5BDE5}"/>
    <hyperlink ref="F1796" r:id="rId4386" xr:uid="{DC7172D7-77B3-4163-B272-6C0902DAFEA9}"/>
    <hyperlink ref="F1797" r:id="rId4387" xr:uid="{C96045D3-77D0-4C34-B6BB-5E721B3233A0}"/>
    <hyperlink ref="F1798" r:id="rId4388" xr:uid="{8FC5BD81-6DB9-494D-A6D2-CEACC3CE2DF5}"/>
    <hyperlink ref="F1799" r:id="rId4389" xr:uid="{81B5214D-96A5-40C6-9C37-2FF245FA2A6C}"/>
    <hyperlink ref="F1800" r:id="rId4390" xr:uid="{90557B48-1D9F-44A3-B111-6E265CFA59F6}"/>
    <hyperlink ref="F1801" r:id="rId4391" xr:uid="{D47D78AA-36C1-45D5-85FC-CC6496EB3467}"/>
    <hyperlink ref="F1802" r:id="rId4392" xr:uid="{3FB89C50-8AE4-4C42-A65E-B4D37373B611}"/>
    <hyperlink ref="F1803" r:id="rId4393" xr:uid="{3A5C2A76-58A5-4B3C-B539-1E6EF9C9CA56}"/>
    <hyperlink ref="F1804" r:id="rId4394" xr:uid="{951834CD-9B53-44F9-8892-5FC143F47584}"/>
    <hyperlink ref="F1805" r:id="rId4395" xr:uid="{ABCE72DB-BB76-492A-AD4D-FE21CB7B1662}"/>
    <hyperlink ref="F1806" r:id="rId4396" xr:uid="{ED3FB678-163D-44F3-A76C-64E228F3ADED}"/>
    <hyperlink ref="F1807" r:id="rId4397" xr:uid="{CEF0B261-9CD2-4D0C-95F9-39F8C61692E3}"/>
    <hyperlink ref="F1808" r:id="rId4398" xr:uid="{82C7E503-4355-4E6C-BE2D-9D4BB8CE47F3}"/>
    <hyperlink ref="F1809" r:id="rId4399" xr:uid="{94A0F2BD-B836-4582-9699-9E013931A229}"/>
    <hyperlink ref="F1824" r:id="rId4400" xr:uid="{DDC02EAC-1552-4753-8EA7-C7D5F7F2D985}"/>
    <hyperlink ref="F1825" r:id="rId4401" xr:uid="{B4B98BF6-CA00-44A0-AC9F-0B45038B2E16}"/>
    <hyperlink ref="F1826" r:id="rId4402" xr:uid="{A991064E-D0A1-407C-AFE5-A72092F64A21}"/>
    <hyperlink ref="F1827" r:id="rId4403" xr:uid="{B0580B5F-7155-43B4-B35E-15C5EA329DE4}"/>
    <hyperlink ref="F1828" r:id="rId4404" xr:uid="{3A4C3E8D-4DCE-4482-BB78-4F04E5593A29}"/>
    <hyperlink ref="F1829" r:id="rId4405" xr:uid="{EF443A4E-A292-4D19-85DD-7E6D3610EC3C}"/>
    <hyperlink ref="F1830" r:id="rId4406" xr:uid="{A19E7AA5-01F8-44E5-855A-4A008780061F}"/>
    <hyperlink ref="F1831" r:id="rId4407" xr:uid="{10FF367C-8563-476D-9B7C-D7A4C2048568}"/>
    <hyperlink ref="F1832" r:id="rId4408" xr:uid="{AD79D3FF-A02B-4B3E-8B01-5A6F1824BA35}"/>
    <hyperlink ref="F1833" r:id="rId4409" xr:uid="{0E9ED711-5E59-4714-882E-EE3FAD152404}"/>
    <hyperlink ref="F1834" r:id="rId4410" xr:uid="{3DDD5049-C259-4B6D-B992-B1474C3B03B7}"/>
    <hyperlink ref="F1835" r:id="rId4411" xr:uid="{4EC8419F-C3E8-40BC-AF39-F1B283352A79}"/>
    <hyperlink ref="F1922" r:id="rId4412" xr:uid="{AB791421-442D-49C3-8B62-C7E84EC53B3F}"/>
    <hyperlink ref="F1923" r:id="rId4413" xr:uid="{32EF53CD-28E7-463D-80EC-1294AEC4A455}"/>
    <hyperlink ref="F2043" r:id="rId4414" xr:uid="{E169346D-3265-442C-A9FE-7C25F33F7E32}"/>
    <hyperlink ref="F2044" r:id="rId4415" xr:uid="{D9F70954-C339-46B7-9246-C29BEAB04F02}"/>
    <hyperlink ref="F2045" r:id="rId4416" xr:uid="{1F9C0345-A02B-4626-A29A-3802B58197ED}"/>
    <hyperlink ref="F2046" r:id="rId4417" xr:uid="{341B35F2-13E1-4CCF-80D4-4568DD4FB9C6}"/>
    <hyperlink ref="F2047" r:id="rId4418" xr:uid="{20695964-3A28-4C41-9634-78B936628867}"/>
    <hyperlink ref="F2048" r:id="rId4419" xr:uid="{E97E3070-790C-4DC4-877A-1B09630B8A0C}"/>
    <hyperlink ref="F2049" r:id="rId4420" xr:uid="{68113E35-7777-4A61-A17A-2C76D80A53BB}"/>
    <hyperlink ref="F2050" r:id="rId4421" xr:uid="{A7B93059-B038-41B8-892C-887C0BBEB52B}"/>
    <hyperlink ref="F2051" r:id="rId4422" xr:uid="{AF87E879-80F4-46B1-9219-E65FCF688B38}"/>
    <hyperlink ref="F2052" r:id="rId4423" xr:uid="{50846DA3-4B42-47DA-AF62-8160C7CAFD41}"/>
    <hyperlink ref="F2053" r:id="rId4424" xr:uid="{50E31844-4E93-4C95-9296-2291C9A91206}"/>
    <hyperlink ref="F2054" r:id="rId4425" xr:uid="{709057DC-CEAC-4D03-9FD9-A35B0A47385F}"/>
    <hyperlink ref="F2055" r:id="rId4426" xr:uid="{0FD1F0C2-77CF-4FC1-9A3A-A7538AA6F88D}"/>
    <hyperlink ref="F2056" r:id="rId4427" xr:uid="{7A0848F9-91DD-4920-B26E-D5FE5C937E13}"/>
    <hyperlink ref="F2057" r:id="rId4428" xr:uid="{E9514052-F6E9-46B1-B62C-7E1A45CC9AE4}"/>
    <hyperlink ref="F2058" r:id="rId4429" xr:uid="{A816931D-6019-41AD-B0F3-C48D21ABCF81}"/>
    <hyperlink ref="F2059" r:id="rId4430" xr:uid="{744C040D-F8C2-4A9A-8A24-FF183F495D32}"/>
    <hyperlink ref="F2060" r:id="rId4431" xr:uid="{9AF10211-BA90-4B07-B34B-488F4849FF21}"/>
    <hyperlink ref="F2061" r:id="rId4432" xr:uid="{D11769FF-9DF1-4A07-99A8-CBC08D26571A}"/>
    <hyperlink ref="F2062" r:id="rId4433" xr:uid="{0C5746B8-13E4-406C-99BB-77516990B829}"/>
    <hyperlink ref="F2063" r:id="rId4434" xr:uid="{8F591D44-492C-405F-B051-3930B51C74DC}"/>
    <hyperlink ref="F2064" r:id="rId4435" xr:uid="{468C72AB-634F-461D-AFF4-221B519CAEA0}"/>
    <hyperlink ref="F2065" r:id="rId4436" xr:uid="{19242FBA-42D9-4BC8-B92E-9EBE90081256}"/>
    <hyperlink ref="F2066" r:id="rId4437" xr:uid="{3F17136A-2788-4D1E-B984-BCD87F62371B}"/>
    <hyperlink ref="F2067" r:id="rId4438" xr:uid="{2338EAE3-8448-4D73-83D2-CE0E7C76398E}"/>
    <hyperlink ref="F2068" r:id="rId4439" xr:uid="{6188BAF9-D92A-4FD0-B63D-EF1DC078CD8B}"/>
    <hyperlink ref="F2069" r:id="rId4440" xr:uid="{96A41478-14CF-4FCD-BB1F-DA6355923442}"/>
    <hyperlink ref="F2070" r:id="rId4441" xr:uid="{768B7870-B13E-4922-983A-88E804BC1923}"/>
    <hyperlink ref="F2071" r:id="rId4442" xr:uid="{8F8F2EEC-1058-4101-BEE3-245A0C0DC99A}"/>
    <hyperlink ref="F2072" r:id="rId4443" xr:uid="{C8B53E37-F5C7-4264-9E7F-E95D7C4F7630}"/>
    <hyperlink ref="F2073" r:id="rId4444" xr:uid="{DEAF275B-514F-43AB-8B1E-FFAFEBDE4504}"/>
    <hyperlink ref="F2074" r:id="rId4445" xr:uid="{09CF3593-AB6C-4C68-AF24-3EC54ABCEAC3}"/>
    <hyperlink ref="F2075" r:id="rId4446" xr:uid="{88143AC8-43F8-4DF7-AE8F-34B64075C2B4}"/>
    <hyperlink ref="F2076" r:id="rId4447" xr:uid="{CC890C67-1B03-43C4-A4CA-B23C5C57F24C}"/>
    <hyperlink ref="F2077" r:id="rId4448" xr:uid="{50FECDA9-A118-4A6F-84BD-80CE3514D801}"/>
    <hyperlink ref="F2078" r:id="rId4449" xr:uid="{B4296E34-4C7D-4915-AA5D-C09EE82DEF25}"/>
    <hyperlink ref="F2079" r:id="rId4450" xr:uid="{F652769B-B78D-481D-8736-7BF7CCED6167}"/>
    <hyperlink ref="F2080" r:id="rId4451" xr:uid="{169F43C6-BC2B-4824-AE70-8D466085B062}"/>
    <hyperlink ref="F2081" r:id="rId4452" xr:uid="{294325F1-6493-419C-82AD-CF2F09D1C5BC}"/>
    <hyperlink ref="F3241" r:id="rId4453" xr:uid="{26A8033C-B91A-4D66-A3FE-D76C8CF1D31E}"/>
    <hyperlink ref="F3242" r:id="rId4454" xr:uid="{5FB2D694-E47F-46FB-89F3-78A4683241AA}"/>
    <hyperlink ref="F3243" r:id="rId4455" xr:uid="{7FE82572-2470-468D-AEF8-604DE1B5CCCE}"/>
    <hyperlink ref="F3244" r:id="rId4456" xr:uid="{C59B0E6E-F500-4C5E-8127-1DBC51F39471}"/>
    <hyperlink ref="F3245" r:id="rId4457" xr:uid="{DD81AACF-CB1D-4C01-B64A-EF85BF5E6059}"/>
    <hyperlink ref="F3246" r:id="rId4458" xr:uid="{561096E8-6820-45FF-815B-6DBD19619740}"/>
    <hyperlink ref="F3247" r:id="rId4459" xr:uid="{9641751B-7D26-4B87-AE64-E5DE9B7E239F}"/>
    <hyperlink ref="F3248" r:id="rId4460" xr:uid="{681EF639-462C-47CF-83B4-ABC4306B0483}"/>
    <hyperlink ref="F3249" r:id="rId4461" xr:uid="{E78310A8-B5CC-4517-9F9F-7BFAD52AF267}"/>
    <hyperlink ref="F3250" r:id="rId4462" xr:uid="{F517E5CD-CC0B-4EA2-9FC4-64E37573D96A}"/>
    <hyperlink ref="F3251" r:id="rId4463" xr:uid="{47FA7730-6470-48C9-8294-AC47646CCDF5}"/>
    <hyperlink ref="F3252" r:id="rId4464" xr:uid="{E2F0EB3A-B9CC-4E48-9D04-4932A6A72FA1}"/>
    <hyperlink ref="F3253" r:id="rId4465" xr:uid="{D78EBE40-0D58-43CF-B96F-BAB3DA87D674}"/>
    <hyperlink ref="F3254" r:id="rId4466" xr:uid="{84BE2937-8211-4FCB-9B7A-9C803DED27BC}"/>
    <hyperlink ref="F3255" r:id="rId4467" xr:uid="{95EA1ACA-8511-450B-BC05-DE6F0E05DF74}"/>
    <hyperlink ref="F3256" r:id="rId4468" xr:uid="{7AAB5712-7FB9-48E3-95F3-CD09EE7AFB6C}"/>
    <hyperlink ref="F3257" r:id="rId4469" xr:uid="{B41B32E3-1222-4CCA-B7C3-F636EF77C17E}"/>
    <hyperlink ref="F3258" r:id="rId4470" xr:uid="{981DEB84-9032-49A8-A911-8EF2733E9FC5}"/>
    <hyperlink ref="F3259" r:id="rId4471" xr:uid="{BA1DDE4B-29B2-4FFE-96A0-894AA0BC00C5}"/>
    <hyperlink ref="F3260" r:id="rId4472" xr:uid="{C58FCC3B-2F3B-45FD-A4E1-B3293B0ED037}"/>
    <hyperlink ref="F3261" r:id="rId4473" xr:uid="{69E427D9-3F92-4595-9245-2BCFB68DA5E5}"/>
    <hyperlink ref="F3262" r:id="rId4474" xr:uid="{093C652F-3636-4C4B-B510-B66A0295A219}"/>
    <hyperlink ref="F3263" r:id="rId4475" xr:uid="{46ABC95F-EDEC-476F-A424-D73E2098F117}"/>
    <hyperlink ref="F3264" r:id="rId4476" xr:uid="{4785452B-7379-4D90-8E00-1AE88D671879}"/>
    <hyperlink ref="F3265" r:id="rId4477" xr:uid="{E0160341-80C5-4A50-8739-1A187D70CC6D}"/>
    <hyperlink ref="F3266" r:id="rId4478" xr:uid="{8E73A8A6-9C9E-4048-A674-515BAA8119E5}"/>
    <hyperlink ref="F3267" r:id="rId4479" xr:uid="{8EE321C7-5CA3-42C1-A6A3-D08CBE6AB57A}"/>
    <hyperlink ref="F3268" r:id="rId4480" xr:uid="{246EC76B-19FC-4F9C-8C6F-1A3B58479041}"/>
    <hyperlink ref="F3269" r:id="rId4481" xr:uid="{24117590-04BB-4BE2-8433-9728442B521A}"/>
    <hyperlink ref="F3270" r:id="rId4482" xr:uid="{B7AF3E9A-70DA-427F-98F1-6B0A9A45B1B8}"/>
    <hyperlink ref="F3271" r:id="rId4483" xr:uid="{E5597745-DBFE-4550-90C0-8AC3BF5A84C2}"/>
    <hyperlink ref="F3272" r:id="rId4484" xr:uid="{61E14491-7F57-423B-A9E8-896498054534}"/>
    <hyperlink ref="F3273" r:id="rId4485" xr:uid="{FB7D5FB8-3F35-4CD6-B033-39A7BBCFB6E9}"/>
    <hyperlink ref="F3274" r:id="rId4486" xr:uid="{DA5E973F-DDF6-4122-9DB6-DB91C4478905}"/>
    <hyperlink ref="F3275" r:id="rId4487" xr:uid="{AC2BD53B-F21D-4EF1-B867-1CB612FA1F27}"/>
    <hyperlink ref="F3276" r:id="rId4488" xr:uid="{A5445CD6-82BA-4A52-8256-AFBA7A260D33}"/>
    <hyperlink ref="F3277" r:id="rId4489" xr:uid="{600F5EC4-FBE3-40F9-839C-6C116F2C282B}"/>
    <hyperlink ref="F3278" r:id="rId4490" xr:uid="{1A81451C-812A-4B2B-A9FE-94270FC3C414}"/>
    <hyperlink ref="F3279" r:id="rId4491" xr:uid="{CDE0A9EF-DF72-48D2-AA51-8AE8104963EB}"/>
    <hyperlink ref="F3280" r:id="rId4492" xr:uid="{BE2B6A5B-946C-49FC-B546-D93E6A2EC927}"/>
    <hyperlink ref="F3281" r:id="rId4493" xr:uid="{CE558BC2-1BB1-469C-82F3-DCBDF71BD8A7}"/>
    <hyperlink ref="F3282" r:id="rId4494" xr:uid="{F8ADF6F2-5A9F-417A-9ABC-B3E97C6BC87C}"/>
    <hyperlink ref="F3283" r:id="rId4495" xr:uid="{BD8DAC15-D5F4-453D-8AB5-F25A01C0AD9A}"/>
    <hyperlink ref="F3284" r:id="rId4496" xr:uid="{F42C215A-E702-4BBD-AB58-8B11C1C6FF3B}"/>
    <hyperlink ref="F3285" r:id="rId4497" xr:uid="{4F598D1C-5229-4DD3-81FD-F1F47351A2CE}"/>
    <hyperlink ref="F3286" r:id="rId4498" xr:uid="{7BAA6174-D789-4AEA-A82D-C80B900E9B4D}"/>
    <hyperlink ref="F3287" r:id="rId4499" xr:uid="{9D77F7DC-C1C2-4624-9B7A-EF0C3987D588}"/>
    <hyperlink ref="F3288" r:id="rId4500" xr:uid="{99C3AB4A-8E56-4645-B121-11E47AEF963E}"/>
    <hyperlink ref="F3532" r:id="rId4501" xr:uid="{1355C023-D375-4E9A-BB49-B14943369610}"/>
    <hyperlink ref="F3533" r:id="rId4502" xr:uid="{B4E1ED8E-0678-4373-A8FA-51E9FCF9BB37}"/>
    <hyperlink ref="F3534" r:id="rId4503" xr:uid="{91D0C3FC-3EA5-4D57-B3BF-36F112967779}"/>
    <hyperlink ref="F3535" r:id="rId4504" xr:uid="{FDFE6FC2-D2A1-41D2-8838-4A540EFF0D39}"/>
    <hyperlink ref="F3536" r:id="rId4505" xr:uid="{5174AE2C-1A19-4F58-92B5-F50E6A9FDF35}"/>
    <hyperlink ref="F3537" r:id="rId4506" xr:uid="{03426A79-88CE-472E-966D-5136071D5663}"/>
    <hyperlink ref="F3538" r:id="rId4507" xr:uid="{E75C9FAF-DD28-47F1-8BE1-0C93DB74112D}"/>
    <hyperlink ref="F3539" r:id="rId4508" xr:uid="{C2623450-D79E-4A5A-A25C-F38F854D5D9A}"/>
    <hyperlink ref="F3540" r:id="rId4509" xr:uid="{860B5021-569C-47C0-A888-C55187DBB873}"/>
    <hyperlink ref="F3541" r:id="rId4510" xr:uid="{49BD64BD-D249-45D1-BD99-D1704F57C3DD}"/>
    <hyperlink ref="F3542" r:id="rId4511" xr:uid="{B2E94F48-0E21-4756-8801-AF7D5ADE389C}"/>
    <hyperlink ref="F3543" r:id="rId4512" xr:uid="{E7086DA1-D311-4482-BE2C-E83B919045A5}"/>
    <hyperlink ref="F4603" r:id="rId4513" xr:uid="{6AFDB373-D0A3-45CA-B452-E7F48FDA7E3B}"/>
    <hyperlink ref="F4604" r:id="rId4514" xr:uid="{F9F2CC68-0887-4AF8-A25E-4F5ADCE0A828}"/>
    <hyperlink ref="F4605" r:id="rId4515" xr:uid="{B805151B-D6E1-460F-891B-9972DA142F76}"/>
    <hyperlink ref="F4606" r:id="rId4516" xr:uid="{DDD3D78B-E4B9-44F4-A267-278B1F8CF101}"/>
    <hyperlink ref="F4607" r:id="rId4517" xr:uid="{CB79E63E-CB73-42FB-81D9-218AAA9A0032}"/>
    <hyperlink ref="F4608" r:id="rId4518" xr:uid="{3E04D2BA-B6E9-4546-8776-E4D620D18C4D}"/>
    <hyperlink ref="F4683" r:id="rId4519" xr:uid="{33197456-7B0F-4BE1-8873-4840E1933160}"/>
    <hyperlink ref="F4684" r:id="rId4520" xr:uid="{1671A1BB-1E9C-4A5C-8489-62DC8C69B8A3}"/>
    <hyperlink ref="F4685" r:id="rId4521" xr:uid="{4529FC2E-0CF1-42DC-BE4E-5E94597BE494}"/>
    <hyperlink ref="F4686" r:id="rId4522" xr:uid="{3AAF889A-4C0D-4F7A-AAE3-E77F5C37730E}"/>
    <hyperlink ref="F4687" r:id="rId4523" xr:uid="{41264EFF-6B97-472A-AB53-9964E01EF0F6}"/>
    <hyperlink ref="F4688" r:id="rId4524" xr:uid="{EAD4BEA9-0698-4312-9CB0-FFF8E1C9CE67}"/>
    <hyperlink ref="F4689" r:id="rId4525" xr:uid="{6B660D08-BE42-4A6A-9854-5D38D8DD5BF9}"/>
    <hyperlink ref="F4690" r:id="rId4526" xr:uid="{9AF2FDB2-10C1-4C25-8C04-32BA1E41F699}"/>
    <hyperlink ref="F4691" r:id="rId4527" xr:uid="{1B24812A-9740-4C21-92EC-5ED034374C2E}"/>
    <hyperlink ref="F4692" r:id="rId4528" xr:uid="{B2C286A5-EE98-4E25-B8D1-E4BFF2D15DA8}"/>
    <hyperlink ref="F4693" r:id="rId4529" xr:uid="{B14F6557-02A0-49F1-A341-503FD4E13445}"/>
    <hyperlink ref="F4694" r:id="rId4530" xr:uid="{15B89D06-D73C-4B66-9D77-70638782AC79}"/>
    <hyperlink ref="F4695" r:id="rId4531" xr:uid="{D375EBF9-5D94-41A0-83BA-B146DE9960F0}"/>
    <hyperlink ref="F4696" r:id="rId4532" xr:uid="{9DC34830-C3F6-492B-81DB-A3086B72C6A1}"/>
    <hyperlink ref="F4697" r:id="rId4533" xr:uid="{202555A6-9759-4425-9E81-CF2C2C1023B0}"/>
    <hyperlink ref="F4698" r:id="rId4534" xr:uid="{4B1DD1E3-51FE-4B24-9CAD-958E9FD9CECF}"/>
    <hyperlink ref="F4699" r:id="rId4535" xr:uid="{A2AEE10F-8F75-472F-8B9D-077E8C43C3D0}"/>
    <hyperlink ref="F4700" r:id="rId4536" xr:uid="{AB1A3AA1-EB25-451E-95F7-962B54F668DD}"/>
    <hyperlink ref="F4701" r:id="rId4537" xr:uid="{780913E8-5FD8-4341-9CA6-77F848C20B01}"/>
    <hyperlink ref="F4702" r:id="rId4538" xr:uid="{344F3D22-F0DD-4AB2-8016-0F7D01603442}"/>
    <hyperlink ref="F4703" r:id="rId4539" xr:uid="{574BF80E-0B37-46F6-924E-1BD796946DDB}"/>
    <hyperlink ref="F4704" r:id="rId4540" xr:uid="{5ED0EB94-192B-4FC0-88A3-C50636DAE275}"/>
    <hyperlink ref="F4705" r:id="rId4541" xr:uid="{DBA0341A-7639-4840-945D-C5C72EC4786E}"/>
    <hyperlink ref="F4706" r:id="rId4542" xr:uid="{5B363828-1C9A-4D96-8F00-5DAEAD9DF3DD}"/>
    <hyperlink ref="F4707" r:id="rId4543" xr:uid="{EF15DD9E-419E-4564-B15C-2188B90A9A66}"/>
    <hyperlink ref="F4708" r:id="rId4544" xr:uid="{8F213A66-3FA3-4AEF-930F-09C6FC3F11C3}"/>
    <hyperlink ref="F4709" r:id="rId4545" xr:uid="{169B3733-D4AB-4E0C-9E3E-43ABAAA23D6D}"/>
    <hyperlink ref="F4710" r:id="rId4546" xr:uid="{99108B02-6CD6-4600-9B6A-99B3454A7C3E}"/>
    <hyperlink ref="F4711" r:id="rId4547" xr:uid="{84810791-3A78-41B7-92E4-AE0AB178B17B}"/>
    <hyperlink ref="F4712" r:id="rId4548" xr:uid="{9EF0CBA3-3C6C-43AD-B7D7-1A83A6C88C82}"/>
    <hyperlink ref="F4713" r:id="rId4549" xr:uid="{FC188D12-69C9-4EB9-94C8-4E7E2D66BC32}"/>
    <hyperlink ref="F4714" r:id="rId4550" xr:uid="{680BB0A2-49A1-4F7D-AC44-5F9C81F50EA5}"/>
    <hyperlink ref="F1421" r:id="rId4551" xr:uid="{DE125255-CD70-48D4-AFF4-A3B8FFCAD2BE}"/>
    <hyperlink ref="F1422" r:id="rId4552" xr:uid="{232F76B9-28E6-4C05-B647-70D6003D21A5}"/>
    <hyperlink ref="F1423" r:id="rId4553" xr:uid="{428B167E-28D7-41DE-8876-C3414E3BA66E}"/>
    <hyperlink ref="F1424" r:id="rId4554" xr:uid="{3521A4AB-495B-4EF8-88AB-3C4A4850D9D3}"/>
    <hyperlink ref="F1425" r:id="rId4555" xr:uid="{385F6F8C-C66B-41A8-8A3C-55AFAAC71434}"/>
    <hyperlink ref="F1426" r:id="rId4556" xr:uid="{B138BA55-457A-44AD-8006-86FCEBAD0222}"/>
    <hyperlink ref="F1427" r:id="rId4557" xr:uid="{9D01E129-C657-425A-A02D-68B8511B8234}"/>
    <hyperlink ref="F1428" r:id="rId4558" xr:uid="{9E6E75A3-104E-4155-8FB4-439908D9270A}"/>
    <hyperlink ref="F1429" r:id="rId4559" xr:uid="{7FEED70F-0C80-4864-8551-0C66DB4B4729}"/>
    <hyperlink ref="F1430" r:id="rId4560" xr:uid="{DD95C9AB-40EB-45E9-94BA-DE0C053B26CE}"/>
    <hyperlink ref="F1431" r:id="rId4561" xr:uid="{55CBC459-4A02-4BA3-8748-6123574279EC}"/>
    <hyperlink ref="F1432" r:id="rId4562" xr:uid="{6B7C9EA1-C2C0-4EB7-9C78-4EB37EB86C87}"/>
    <hyperlink ref="F1433" r:id="rId4563" xr:uid="{C788CA56-F010-4C64-8D2D-398FC9DDDB2C}"/>
    <hyperlink ref="F1434" r:id="rId4564" xr:uid="{A5D2DF93-B8BC-465B-83AF-9DEB446F7AFA}"/>
    <hyperlink ref="F1435" r:id="rId4565" xr:uid="{1A42213A-07FD-4A74-90A9-6FDA3061B053}"/>
    <hyperlink ref="F1436" r:id="rId4566" xr:uid="{94F6B2BD-CD86-4948-9835-134357BC1CE1}"/>
    <hyperlink ref="F1437" r:id="rId4567" xr:uid="{438C1A77-695B-47AD-AF81-9ABA7462E8ED}"/>
    <hyperlink ref="F1438" r:id="rId4568" xr:uid="{24565737-060B-4AA5-B262-D6CE70F039DC}"/>
    <hyperlink ref="F1439" r:id="rId4569" xr:uid="{41CA36AD-72B4-4818-AD30-B3C958715B94}"/>
    <hyperlink ref="F1440" r:id="rId4570" xr:uid="{38B69FEE-92E4-49B3-89F8-2F159894B6F5}"/>
    <hyperlink ref="F1441" r:id="rId4571" xr:uid="{07DF8074-0759-493A-A200-B7662C8EDD96}"/>
    <hyperlink ref="F1442" r:id="rId4572" xr:uid="{D9EE0ECA-ACBF-4957-8BE5-51C7994C6493}"/>
    <hyperlink ref="F1443" r:id="rId4573" xr:uid="{DA6CA601-3BF7-4B80-BD70-5718922ED4C1}"/>
    <hyperlink ref="F1444" r:id="rId4574" xr:uid="{4ABE66FD-B21C-4A0A-A2B0-10E06BDAFFD2}"/>
    <hyperlink ref="F1445" r:id="rId4575" xr:uid="{546460A1-D761-4576-ABFC-AAE6BFF4E19D}"/>
    <hyperlink ref="F1446" r:id="rId4576" xr:uid="{8F1733A9-D401-4812-AB3D-4D9284479FF6}"/>
    <hyperlink ref="F1447" r:id="rId4577" xr:uid="{39D70985-5FF6-4C8B-90A9-446729BDB9DF}"/>
    <hyperlink ref="F1448" r:id="rId4578" xr:uid="{37411F7A-D97C-4029-8D8F-8CFDC19BCF2E}"/>
    <hyperlink ref="F1449" r:id="rId4579" xr:uid="{FB36ADEA-EEF8-4F36-85A6-5708C96B3633}"/>
    <hyperlink ref="F1450" r:id="rId4580" xr:uid="{A9F76A15-79A8-44FE-BF2E-46C0A0C9E230}"/>
    <hyperlink ref="F1451" r:id="rId4581" xr:uid="{B6C2CEBD-C7E4-4E69-84AB-7A0A14833649}"/>
    <hyperlink ref="F1452" r:id="rId4582" xr:uid="{5DDE719A-5005-4A48-9720-D32DE5B6C733}"/>
    <hyperlink ref="F1453" r:id="rId4583" xr:uid="{41FA9B8C-CA76-4BCF-85AA-BF048E7597C0}"/>
    <hyperlink ref="F1454" r:id="rId4584" xr:uid="{01D8686B-2032-4787-A960-8EF555D3219B}"/>
    <hyperlink ref="F1455" r:id="rId4585" xr:uid="{C84992C2-0141-413A-9A5E-46A97996A070}"/>
    <hyperlink ref="F1456" r:id="rId4586" xr:uid="{20A666EB-FEE7-4699-8501-BEB35C725405}"/>
    <hyperlink ref="F1457" r:id="rId4587" xr:uid="{C2582570-907F-48EC-8BC8-E4CCD44E517F}"/>
    <hyperlink ref="F1458" r:id="rId4588" xr:uid="{3B385EEB-47F2-403C-AF2C-CF2E8E72B3C9}"/>
    <hyperlink ref="F1459" r:id="rId4589" xr:uid="{0DE6A661-827A-4A5B-A442-7B60B7268856}"/>
    <hyperlink ref="F1460" r:id="rId4590" xr:uid="{545EBDC7-D833-4023-9F90-820A39CED861}"/>
    <hyperlink ref="F1461" r:id="rId4591" xr:uid="{F5EAD6A5-AB78-4D3B-8D8A-C9D52BE84BF9}"/>
    <hyperlink ref="F1462" r:id="rId4592" xr:uid="{D6481F32-1375-4368-BB2D-FFDD1EBCA535}"/>
    <hyperlink ref="F1463" r:id="rId4593" xr:uid="{1CB0DD6B-E224-4799-9BDD-032DB03496D8}"/>
    <hyperlink ref="F1464" r:id="rId4594" xr:uid="{6A4D50D2-AA54-4E92-BF56-102558AA752C}"/>
    <hyperlink ref="F1465" r:id="rId4595" xr:uid="{DB6D740D-DC84-41E7-959C-FFE056D479B4}"/>
    <hyperlink ref="F1466" r:id="rId4596" xr:uid="{FC1ADD94-C33A-415A-BF34-5B539ADB187E}"/>
    <hyperlink ref="F1467" r:id="rId4597" xr:uid="{98023214-0050-44CF-9392-FFECF75AF0F4}"/>
    <hyperlink ref="F1468" r:id="rId4598" xr:uid="{432E95B9-0815-4407-880D-725BB35784CF}"/>
    <hyperlink ref="F1469" r:id="rId4599" xr:uid="{EE254387-3C90-49F8-A1AE-00C171EF7B86}"/>
    <hyperlink ref="F1470" r:id="rId4600" xr:uid="{9F9CAAB2-0DB6-4DF3-B7CA-600FF83E715B}"/>
    <hyperlink ref="F1471" r:id="rId4601" xr:uid="{FD2EEE88-5752-407D-B13E-0BD108550D33}"/>
    <hyperlink ref="F1472" r:id="rId4602" xr:uid="{F9297014-A273-4C80-A720-74F5ED5FC678}"/>
    <hyperlink ref="F1473" r:id="rId4603" xr:uid="{6231A586-55C9-4504-864E-364AE855BD7D}"/>
    <hyperlink ref="F1791" r:id="rId4604" xr:uid="{61E2F077-6B0F-4C15-A05E-B9DB18B25591}"/>
    <hyperlink ref="F1792" r:id="rId4605" xr:uid="{A2158932-971F-4E79-B16D-0C2C1DE92A56}"/>
    <hyperlink ref="F1793" r:id="rId4606" xr:uid="{153A371C-BBD3-419A-9E8C-2FC622DA3482}"/>
    <hyperlink ref="F1794" r:id="rId4607" xr:uid="{CA77F4C2-BFDC-4888-AFDF-DF60CE564622}"/>
    <hyperlink ref="F1810" r:id="rId4608" xr:uid="{7D07F135-63CA-400E-B0C2-F5AAAAB914AC}"/>
    <hyperlink ref="F1811" r:id="rId4609" xr:uid="{91DF2534-A526-4C8A-910C-966778C52382}"/>
    <hyperlink ref="F1812" r:id="rId4610" xr:uid="{30AA7ACC-7FDD-4737-B350-9A676DD99E87}"/>
    <hyperlink ref="F1813" r:id="rId4611" xr:uid="{F2AF7A47-BF26-4D3A-9BFD-A6ACFD0D1CA3}"/>
    <hyperlink ref="F1820" r:id="rId4612" xr:uid="{376D4486-0E53-4A7C-A503-B1D831590481}"/>
    <hyperlink ref="F1821" r:id="rId4613" xr:uid="{CFAC91F6-4145-4241-B830-DF00BB872A28}"/>
    <hyperlink ref="F1822" r:id="rId4614" xr:uid="{895B99E5-3DA8-4C30-9936-203685C46F98}"/>
    <hyperlink ref="F1823" r:id="rId4615" xr:uid="{9740C19D-8AB2-439D-AB6F-C360C1C4493E}"/>
    <hyperlink ref="F1836" r:id="rId4616" xr:uid="{91D1AA8C-5F7E-4F8A-8928-F81D7192576F}"/>
    <hyperlink ref="F1837" r:id="rId4617" xr:uid="{0BA6E3FA-B0A7-4EE7-B261-8D4B8BB3A827}"/>
    <hyperlink ref="F1838" r:id="rId4618" xr:uid="{6056B64C-AD65-4206-BAFD-4FF34FB3B74F}"/>
    <hyperlink ref="F2085" r:id="rId4619" xr:uid="{FA37B082-CE03-4B97-A100-FD9BF400D2EE}"/>
    <hyperlink ref="F2086" r:id="rId4620" xr:uid="{A9C5CE40-18B4-42EB-983F-861646EEB671}"/>
    <hyperlink ref="F2087" r:id="rId4621" xr:uid="{3059058E-0B8E-42CB-82AC-58BC554400D1}"/>
    <hyperlink ref="F2088" r:id="rId4622" xr:uid="{829616FC-A784-4BD1-B57F-EF73C0D6DEB0}"/>
    <hyperlink ref="F2082" r:id="rId4623" xr:uid="{7BCBD55B-B91F-40A6-8009-B95E0300D69A}"/>
    <hyperlink ref="F2083" r:id="rId4624" xr:uid="{FD36DABC-24E3-4D31-AC57-A81560BB00FF}"/>
    <hyperlink ref="F2084" r:id="rId4625" xr:uid="{98F892C3-E09F-4D00-8DE5-CB4C403DD706}"/>
    <hyperlink ref="F3516" r:id="rId4626" xr:uid="{208EB4D9-1937-4F62-9AD1-87982BC9D291}"/>
    <hyperlink ref="F3517" r:id="rId4627" xr:uid="{112EC35C-68FE-4823-9B1B-A7F12DFCDEF7}"/>
    <hyperlink ref="F3518" r:id="rId4628" xr:uid="{E524CB93-FCFE-4C00-93F2-0522E98A9E29}"/>
    <hyperlink ref="F3519" r:id="rId4629" xr:uid="{A68BDAF9-66CB-453A-A866-5E5D28DFF0CA}"/>
    <hyperlink ref="F3544" r:id="rId4630" xr:uid="{849FEDCB-CB30-4E52-8AC1-3EAE4EDD0730}"/>
    <hyperlink ref="F3545" r:id="rId4631" xr:uid="{413D3CE6-6C5E-402C-8346-003D820F2FC9}"/>
    <hyperlink ref="F3546" r:id="rId4632" xr:uid="{BDAB4C3E-95BA-410C-8C14-068733052A74}"/>
    <hyperlink ref="F1015" r:id="rId4633" xr:uid="{1917EA17-9E2F-44AC-A4B7-496EF8CFB64D}"/>
    <hyperlink ref="F1016" r:id="rId4634" xr:uid="{DE5F083D-C10A-4680-9D57-6A58F337C25B}"/>
    <hyperlink ref="F1017" r:id="rId4635" xr:uid="{147BB276-262A-4036-A5E7-D9C7AF6D7B16}"/>
    <hyperlink ref="F1056" r:id="rId4636" xr:uid="{7012614F-18E0-4ECC-86C2-6AE4A5A8508A}"/>
    <hyperlink ref="F1625" r:id="rId4637" xr:uid="{29B09D63-8BCA-49D9-A9C6-5CA978ADEE0D}"/>
    <hyperlink ref="F1626" r:id="rId4638" xr:uid="{89571FDC-B3BF-4434-84C7-B89A9C55F9DF}"/>
    <hyperlink ref="F1627" r:id="rId4639" xr:uid="{F4319500-119F-438A-A0A9-EE40661C4D94}"/>
    <hyperlink ref="F1628" r:id="rId4640" xr:uid="{70F73527-8A52-4EE2-BBA1-A47BB3899FF4}"/>
    <hyperlink ref="F1766" r:id="rId4641" xr:uid="{6C0215A9-8FE7-4A9D-8CC9-E2B5D60608E9}"/>
    <hyperlink ref="F1767" r:id="rId4642" xr:uid="{F5E954C3-58F5-497E-9EFD-1E6721A3972E}"/>
    <hyperlink ref="F1768" r:id="rId4643" xr:uid="{651F9692-BE4D-4F5D-BBB9-057B5F7EE482}"/>
    <hyperlink ref="F1769" r:id="rId4644" xr:uid="{9A606907-1F39-424C-BBC4-9A94F0A8BD62}"/>
    <hyperlink ref="F1770" r:id="rId4645" xr:uid="{49BB82A4-7C61-4EC3-AD55-373E052F0FD7}"/>
    <hyperlink ref="F1771" r:id="rId4646" xr:uid="{83A3A11C-92C8-4CFE-8EA9-E2CB4C287427}"/>
    <hyperlink ref="F1772" r:id="rId4647" xr:uid="{68A0CEC2-8831-431D-A182-D17A9AD61095}"/>
    <hyperlink ref="F1773" r:id="rId4648" xr:uid="{65272323-C2CB-4AB0-806B-6FBC725B85FC}"/>
    <hyperlink ref="F1774" r:id="rId4649" xr:uid="{0058EBBF-3367-4CB4-8339-47654E1BDD42}"/>
    <hyperlink ref="F1775" r:id="rId4650" xr:uid="{1CA35E29-BF72-412F-860D-58C0111EC586}"/>
    <hyperlink ref="F1924" r:id="rId4651" xr:uid="{90230633-5027-42D4-9D41-983A60D849D8}"/>
    <hyperlink ref="F1925" r:id="rId4652" xr:uid="{1D0A7319-48F8-4405-9CCC-C044C0F07B29}"/>
    <hyperlink ref="F1926" r:id="rId4653" xr:uid="{05B52806-6EF7-4482-9EE3-EC2822869766}"/>
    <hyperlink ref="F1927" r:id="rId4654" xr:uid="{03C6B2FE-8DCD-4037-B706-BB8882BAD524}"/>
    <hyperlink ref="F1928" r:id="rId4655" xr:uid="{EA44DA17-A784-4BEF-AB08-AE0ED7E28C35}"/>
    <hyperlink ref="F1929" r:id="rId4656" xr:uid="{5D581F60-BA70-4007-98C4-EA534E44A02C}"/>
    <hyperlink ref="F1930" r:id="rId4657" xr:uid="{65AFD44D-B929-4D69-B3B7-C371AE62985A}"/>
    <hyperlink ref="F1931" r:id="rId4658" xr:uid="{CFBD6BCB-79E4-4FF5-9339-08D4F78E854B}"/>
    <hyperlink ref="F1932" r:id="rId4659" xr:uid="{5DE7EC17-6F62-4862-A15B-847320810A80}"/>
    <hyperlink ref="F1933" r:id="rId4660" xr:uid="{F8047587-8278-4C03-9581-D93E5D980389}"/>
    <hyperlink ref="F1934" r:id="rId4661" xr:uid="{90093CB6-5546-466F-8783-73E592A8B23A}"/>
    <hyperlink ref="F1935" r:id="rId4662" xr:uid="{573514F5-4F55-4DF0-986A-6FEF6E89DF1F}"/>
    <hyperlink ref="F1936" r:id="rId4663" xr:uid="{C2272261-9679-4909-86C8-FABA45B545AD}"/>
    <hyperlink ref="F1937" r:id="rId4664" xr:uid="{B21B3B89-7104-411E-B80A-86BF5F29B4A4}"/>
    <hyperlink ref="F1938" r:id="rId4665" xr:uid="{05FFF6C7-63A6-4F5F-AB7D-7A51D9EF15E9}"/>
    <hyperlink ref="F1939" r:id="rId4666" xr:uid="{2133BD0B-125F-4EC5-81B5-89B0442769EA}"/>
    <hyperlink ref="F1940" r:id="rId4667" xr:uid="{7E3ECE6B-7AB1-42CF-8DDB-333B73770989}"/>
    <hyperlink ref="F1941" r:id="rId4668" xr:uid="{F786EFCB-F6AD-4914-BB1A-FD00B74B9655}"/>
    <hyperlink ref="F1942" r:id="rId4669" xr:uid="{1D057C30-BA9B-4272-8934-78F77920C4B2}"/>
    <hyperlink ref="F1943" r:id="rId4670" xr:uid="{E41DFB91-C100-43C1-B969-5F2E05C2E72A}"/>
    <hyperlink ref="F1944" r:id="rId4671" xr:uid="{DB3B9DF3-689E-405C-A13F-18408A471F0E}"/>
    <hyperlink ref="F1945" r:id="rId4672" xr:uid="{7D560D78-5E70-4207-A01C-533C2A1AEA1A}"/>
    <hyperlink ref="F1946" r:id="rId4673" xr:uid="{1598AF8E-E4E9-4F37-993C-7EAE9FFFB7E7}"/>
    <hyperlink ref="F1947" r:id="rId4674" xr:uid="{083EC8FE-FF3F-4E43-9809-C6AF33721FBD}"/>
    <hyperlink ref="F1948" r:id="rId4675" xr:uid="{8C1C08EB-343C-4AFC-834E-1313D85FB155}"/>
    <hyperlink ref="F1949" r:id="rId4676" xr:uid="{79CEAC9E-F45D-4DCE-8545-69E052ACAFBD}"/>
    <hyperlink ref="F1950" r:id="rId4677" xr:uid="{4B51AF79-3087-4686-BDA0-7B47B0891F5E}"/>
    <hyperlink ref="F1951" r:id="rId4678" xr:uid="{235AA928-90DE-4276-ABEF-1734F7009952}"/>
    <hyperlink ref="F1952" r:id="rId4679" xr:uid="{094FB52F-515D-425C-9C9F-A5C28FA306AD}"/>
    <hyperlink ref="F1953" r:id="rId4680" xr:uid="{DD0CA5BB-66E1-492E-859E-BCFFA78ABFEF}"/>
    <hyperlink ref="F1954" r:id="rId4681" xr:uid="{3317F94A-8D54-4748-BC48-11155DAE8579}"/>
    <hyperlink ref="F1955" r:id="rId4682" xr:uid="{65D8ADDC-88CB-48BC-86BD-4794E36B56B9}"/>
    <hyperlink ref="F1956" r:id="rId4683" xr:uid="{9908C4E7-6024-4AC5-A295-F996668A0BFF}"/>
    <hyperlink ref="F1957" r:id="rId4684" xr:uid="{D2F88F31-4445-4D33-A9F2-CA9ADBF401D3}"/>
    <hyperlink ref="F1958" r:id="rId4685" xr:uid="{EB2786C8-E165-4440-A765-6DCDD609ED81}"/>
    <hyperlink ref="F1959" r:id="rId4686" xr:uid="{C1F40D65-C55F-4AA5-BED4-B9972E7B668A}"/>
    <hyperlink ref="F1960" r:id="rId4687" xr:uid="{37721225-D3E9-4AB4-A765-929F294B06E0}"/>
    <hyperlink ref="F1961" r:id="rId4688" xr:uid="{C6CCF14A-820E-43D8-80F9-0CE6752100D1}"/>
    <hyperlink ref="F1962" r:id="rId4689" xr:uid="{ED1E6A1E-C30B-4547-9105-5F8954416C23}"/>
    <hyperlink ref="F1963" r:id="rId4690" xr:uid="{86BF704A-DC9C-42F2-925D-B3BDFBEC8CC2}"/>
    <hyperlink ref="F1964" r:id="rId4691" xr:uid="{0AB07EFB-D12E-44B2-ABD6-B5EEFBA41799}"/>
    <hyperlink ref="F1965" r:id="rId4692" xr:uid="{E3BD11C2-FD15-4A36-AFB0-DC22C04712AE}"/>
    <hyperlink ref="F2906" r:id="rId4693" xr:uid="{C820C64D-988D-46F3-9DDD-C80CA917C795}"/>
    <hyperlink ref="F3939" r:id="rId4694" xr:uid="{B268ED5A-3473-4A81-A288-13E45A3C1070}"/>
    <hyperlink ref="F3940" r:id="rId4695" xr:uid="{CDE962BB-0CCF-4956-9337-E73E85987D6F}"/>
    <hyperlink ref="F3941" r:id="rId4696" xr:uid="{41FBDE7B-4F2E-461D-B563-CE7200980DD7}"/>
    <hyperlink ref="F3942" r:id="rId4697" xr:uid="{2C90480A-1838-4853-80C3-F5B2D5B76EEC}"/>
    <hyperlink ref="F3943" r:id="rId4698" xr:uid="{DA70DB94-CF28-4507-9575-CBA631847F31}"/>
    <hyperlink ref="F3944" r:id="rId4699" xr:uid="{892FAF41-A69F-47E0-8F3A-AC54DE7B9974}"/>
    <hyperlink ref="F3945" r:id="rId4700" xr:uid="{B71B8972-97C1-4B2E-85F7-A3A3DC12EBCE}"/>
    <hyperlink ref="F3946" r:id="rId4701" xr:uid="{C7C36029-65B9-468A-807A-00CEFF7A1FAB}"/>
    <hyperlink ref="F3947" r:id="rId4702" xr:uid="{2E4EDA81-5D3F-48F4-8A15-E18EE19D24D7}"/>
    <hyperlink ref="F3948" r:id="rId4703" xr:uid="{9633A7E1-67F3-45B4-9E51-4B1548AD746F}"/>
    <hyperlink ref="F4220" r:id="rId4704" xr:uid="{0352FAF5-4D14-4C34-BC6E-C8CAA587D1C0}"/>
    <hyperlink ref="F4221" r:id="rId4705" xr:uid="{E3441639-DB04-4087-A3A0-9D99C335C6F7}"/>
    <hyperlink ref="F4222" r:id="rId4706" xr:uid="{60C93547-57E8-45CC-92D3-363BA10C299B}"/>
    <hyperlink ref="F4223" r:id="rId4707" xr:uid="{074D3FA8-5F87-4740-BC56-0B770C6CC268}"/>
    <hyperlink ref="F4224" r:id="rId4708" xr:uid="{3A5BF98D-40D0-4738-A392-95A354497B5A}"/>
    <hyperlink ref="F4225" r:id="rId4709" xr:uid="{9AB0D166-DBBA-4379-9F99-CB883699CC85}"/>
    <hyperlink ref="F4226" r:id="rId4710" xr:uid="{613BA54C-688A-4F8E-A349-F7EFAFA8E881}"/>
    <hyperlink ref="F4227" r:id="rId4711" xr:uid="{51C56434-8419-47A2-8227-EBCF3A553672}"/>
    <hyperlink ref="F4228" r:id="rId4712" xr:uid="{23A9033C-8B0D-4DAB-900F-6BAEFF751B34}"/>
    <hyperlink ref="F4229" r:id="rId4713" xr:uid="{941B8E15-D036-4528-A04A-47D245C3CBC4}"/>
    <hyperlink ref="F4230" r:id="rId4714" xr:uid="{40AA6A81-6DDD-4819-A1F0-4B9CD71C2D84}"/>
    <hyperlink ref="F4231" r:id="rId4715" xr:uid="{641B98CD-D249-4F23-8000-11115185ED5B}"/>
    <hyperlink ref="F4232" r:id="rId4716" xr:uid="{8A8AE573-04F7-4326-BA01-661BB2BCE246}"/>
    <hyperlink ref="F4233" r:id="rId4717" xr:uid="{378B5F25-C27B-41E7-A183-4A72E2E45BAC}"/>
    <hyperlink ref="F4234" r:id="rId4718" xr:uid="{F0147855-D718-472E-89C5-3EDA5F6F1804}"/>
    <hyperlink ref="F4235" r:id="rId4719" xr:uid="{07ACDBA6-3B04-4584-A60D-A3AFE564E752}"/>
    <hyperlink ref="F4236" r:id="rId4720" xr:uid="{3468F03B-61C1-4E9E-A92D-1AE90776A363}"/>
    <hyperlink ref="F4237" r:id="rId4721" xr:uid="{10CE1249-17EB-474E-A902-E8A1495F72CB}"/>
    <hyperlink ref="F4238" r:id="rId4722" xr:uid="{4145C400-0559-4C66-8F9E-EECE7BFCC49B}"/>
    <hyperlink ref="F4239" r:id="rId4723" xr:uid="{F65A3C17-DBDD-4EFB-A795-EDD80AADC291}"/>
    <hyperlink ref="F4240" r:id="rId4724" xr:uid="{3F8D3C04-666D-4688-A101-68F1DD98D2AD}"/>
    <hyperlink ref="F4241" r:id="rId4725" xr:uid="{0427965C-FF7E-4650-A03F-2A408F902490}"/>
    <hyperlink ref="F4242" r:id="rId4726" xr:uid="{E6E3051D-0F5A-4F9D-9009-E6FCBEF1EF84}"/>
    <hyperlink ref="F4243" r:id="rId4727" xr:uid="{64F739CA-5588-46AC-B085-575EE088A784}"/>
    <hyperlink ref="F63" r:id="rId4728" xr:uid="{D3E24C7A-BE59-47B1-A3FD-4C63DF101472}"/>
    <hyperlink ref="F64" r:id="rId4729" xr:uid="{66A429C0-17B7-4D3F-88F1-9D1B76C720F8}"/>
    <hyperlink ref="F65" r:id="rId4730" xr:uid="{F642F646-404C-44CB-B921-76A5681778F2}"/>
    <hyperlink ref="F66" r:id="rId4731" xr:uid="{941CE622-9244-4B1E-92D3-B683EFF38B68}"/>
    <hyperlink ref="F192" r:id="rId4732" xr:uid="{F6658E56-495C-4FBE-9CAF-533C9A1AD6B5}"/>
    <hyperlink ref="F458" r:id="rId4733" xr:uid="{EA99D5B5-C02E-46EB-B025-9E644116CBA3}"/>
    <hyperlink ref="F459" r:id="rId4734" xr:uid="{DC7703DF-830B-40ED-82C4-DE352B8DBC50}"/>
    <hyperlink ref="F460" r:id="rId4735" xr:uid="{05734904-526F-4A18-AA30-8F6CF776B782}"/>
    <hyperlink ref="F461" r:id="rId4736" xr:uid="{E399974C-9CB4-4E1C-9CB5-3BC1BBBCC1B5}"/>
    <hyperlink ref="F462" r:id="rId4737" xr:uid="{C89ADCF1-C356-4CA7-9369-B10D414067DC}"/>
    <hyperlink ref="F463" r:id="rId4738" xr:uid="{A720250D-E606-44DA-A51D-545DEEA65C46}"/>
    <hyperlink ref="F464" r:id="rId4739" xr:uid="{A9553819-839D-4730-B237-57B39BAA8A4A}"/>
    <hyperlink ref="F465" r:id="rId4740" xr:uid="{68CBD9F3-95D5-45D2-86FB-53BE17B2FB5A}"/>
    <hyperlink ref="F997" r:id="rId4741" xr:uid="{E7C34297-3959-4C7C-85F2-8830A34D4B39}"/>
    <hyperlink ref="F1000" r:id="rId4742" xr:uid="{F618D69B-5E9B-4042-8537-967B98C05618}"/>
    <hyperlink ref="F1001" r:id="rId4743" xr:uid="{690AE4F3-3503-446C-85F9-2B40EAA09A20}"/>
    <hyperlink ref="F1006" r:id="rId4744" xr:uid="{9649F183-28E9-47A7-A1FE-1928E2698D60}"/>
    <hyperlink ref="F1007" r:id="rId4745" xr:uid="{CC289FD3-3782-4E63-BC62-8FB1B8FF444A}"/>
    <hyperlink ref="F1010" r:id="rId4746" xr:uid="{7E13E0C4-2400-4758-8A70-4878D86A19D1}"/>
    <hyperlink ref="F1013" r:id="rId4747" xr:uid="{CFF83211-D3D1-4CA6-963C-4B02B4DCA1C9}"/>
    <hyperlink ref="F1014" r:id="rId4748" xr:uid="{20CF3CFE-1A55-432B-81B9-97B7FC21EAAF}"/>
    <hyperlink ref="F1474" r:id="rId4749" xr:uid="{147B8D03-60CA-47B1-AAF4-4AA0747D836D}"/>
    <hyperlink ref="F1479" r:id="rId4750" xr:uid="{41368B46-93DC-4E6C-A388-9F13769F6369}"/>
    <hyperlink ref="F1482" r:id="rId4751" xr:uid="{7BFD66DC-47A2-403C-9F30-C0242769D9C7}"/>
    <hyperlink ref="F2112" r:id="rId4752" xr:uid="{28077DD4-B519-4D16-8770-0B5204523A82}"/>
    <hyperlink ref="F2113" r:id="rId4753" xr:uid="{7231168B-BDD5-41A7-9115-FB94A9E5998B}"/>
    <hyperlink ref="F2114" r:id="rId4754" xr:uid="{B769F25F-C230-4273-9489-362C3D0015E4}"/>
    <hyperlink ref="F2115" r:id="rId4755" xr:uid="{DC4C5B09-6F24-4C67-A2B8-2D7F477B680D}"/>
    <hyperlink ref="F2116" r:id="rId4756" xr:uid="{60DDD3E1-C755-4B9F-AA30-AD6CDB728620}"/>
    <hyperlink ref="F2117" r:id="rId4757" xr:uid="{AD72CE0D-68DF-4A4D-80E1-66429F772D5E}"/>
    <hyperlink ref="F2118" r:id="rId4758" xr:uid="{564CA785-1329-43DA-887E-5A17AAB029F3}"/>
    <hyperlink ref="F2119" r:id="rId4759" xr:uid="{3E309FE3-5CB0-4CF0-9D48-3D3DCF72B466}"/>
    <hyperlink ref="F2120" r:id="rId4760" xr:uid="{706098E8-037C-413F-AF36-F4F97565A43B}"/>
    <hyperlink ref="F2121" r:id="rId4761" xr:uid="{7A9C2726-6EF3-4C92-95A9-E4139CAC578C}"/>
    <hyperlink ref="F2122" r:id="rId4762" xr:uid="{B6758729-10C7-4B87-918F-D778CB2BD14E}"/>
    <hyperlink ref="F2123" r:id="rId4763" xr:uid="{ACDC128F-5862-40EC-AAC1-FBC5F2A0522A}"/>
    <hyperlink ref="F2124" r:id="rId4764" xr:uid="{A3AEF2E2-1B2A-46B1-B490-FFE56D0DCD03}"/>
    <hyperlink ref="F2125" r:id="rId4765" xr:uid="{CFABA492-1576-4387-81CC-611A3A3A4E58}"/>
    <hyperlink ref="F2126" r:id="rId4766" xr:uid="{A8D314E2-57EA-48A7-9173-D7751175C195}"/>
    <hyperlink ref="F2127" r:id="rId4767" xr:uid="{E43CC64C-2062-416E-B2D9-750A42250724}"/>
    <hyperlink ref="F2128" r:id="rId4768" xr:uid="{FAC34B79-FEA9-4885-A4AA-2F70B5A76CA8}"/>
    <hyperlink ref="F2129" r:id="rId4769" xr:uid="{CE904164-C5FE-4618-8CC9-CB4BB734E107}"/>
    <hyperlink ref="F2130" r:id="rId4770" xr:uid="{1EF47D0F-CFBD-40B8-9CE3-E277F2B76F11}"/>
    <hyperlink ref="F2131" r:id="rId4771" xr:uid="{66727CD1-FF1B-4D8F-9B7F-FF7DFC1FF197}"/>
    <hyperlink ref="F2132" r:id="rId4772" xr:uid="{96AB63E4-952E-446D-8407-65BA45BC9E15}"/>
    <hyperlink ref="F2133" r:id="rId4773" xr:uid="{83164DA7-7850-4533-9466-8AFB70443587}"/>
    <hyperlink ref="F2134" r:id="rId4774" xr:uid="{BE8FEA4C-74EA-4F1C-920C-B1C5B3EC7773}"/>
    <hyperlink ref="F2135" r:id="rId4775" xr:uid="{FB161020-0315-4ED8-B84C-F21C3C21B39A}"/>
    <hyperlink ref="F2136" r:id="rId4776" xr:uid="{C1FAB16A-2B79-4E89-AB23-7CA0A64838EF}"/>
    <hyperlink ref="F2137" r:id="rId4777" xr:uid="{09912158-8C67-4C9A-BBB4-6CD60EFED771}"/>
    <hyperlink ref="F2138" r:id="rId4778" xr:uid="{3030A949-3687-480A-8B04-72DDC83B3559}"/>
    <hyperlink ref="F2139" r:id="rId4779" xr:uid="{4B61F119-976F-4B19-9116-CE6A4A15017A}"/>
    <hyperlink ref="F2140" r:id="rId4780" xr:uid="{74FD346E-5B58-4789-9CAD-C94BA7A2E04B}"/>
    <hyperlink ref="F2141" r:id="rId4781" xr:uid="{0F826FE4-77E4-497D-A77F-F973DFE176F7}"/>
    <hyperlink ref="F2142" r:id="rId4782" xr:uid="{18310323-D83C-475D-8CF5-AA1BBB5616C4}"/>
    <hyperlink ref="F2143" r:id="rId4783" xr:uid="{834EBDDD-4E6D-48E3-8217-9DAABA07A72D}"/>
    <hyperlink ref="F2144" r:id="rId4784" xr:uid="{5AB29126-E95D-47B9-B215-7B585BA1E4FB}"/>
    <hyperlink ref="F2145" r:id="rId4785" xr:uid="{56CE8094-B780-4342-920F-A271C1035772}"/>
    <hyperlink ref="F2146" r:id="rId4786" xr:uid="{85963B99-12D0-4C9B-95F6-28889C32843C}"/>
    <hyperlink ref="F2147" r:id="rId4787" xr:uid="{D0C7C80E-D062-48F6-A58F-36CA1CF0D2F6}"/>
    <hyperlink ref="F2148" r:id="rId4788" xr:uid="{43B396D8-D6E6-4C09-B066-AA02EEC00DB4}"/>
    <hyperlink ref="F2149" r:id="rId4789" xr:uid="{95C40E73-5F46-4BBB-B84F-C5E1A1C2940E}"/>
    <hyperlink ref="F2150" r:id="rId4790" xr:uid="{453AB093-5DFA-4578-99EF-1A44E7DC3263}"/>
    <hyperlink ref="F2151" r:id="rId4791" xr:uid="{3AA0224A-C28A-475A-A0DA-C21C8D8BB340}"/>
    <hyperlink ref="F2152" r:id="rId4792" xr:uid="{4B0607AD-A6B1-43F3-9778-12541B0D4CBC}"/>
    <hyperlink ref="F2153" r:id="rId4793" xr:uid="{A9160A58-F51C-43B0-BBA2-0C5F92245647}"/>
    <hyperlink ref="F2154" r:id="rId4794" xr:uid="{B99E0DE6-974C-45A9-B873-4C92E84B320F}"/>
    <hyperlink ref="F2155" r:id="rId4795" xr:uid="{5F2E69AA-3E43-403D-98F4-D6ACE05BEB97}"/>
    <hyperlink ref="F2156" r:id="rId4796" xr:uid="{F33F1B2F-E393-4FC6-BF72-66E110443134}"/>
    <hyperlink ref="F2157" r:id="rId4797" xr:uid="{141DD811-6EC7-41EB-9E33-C80E1B2F4401}"/>
    <hyperlink ref="F2158" r:id="rId4798" xr:uid="{5EEB8C2D-1930-45FA-8A8E-3F316B2F976A}"/>
    <hyperlink ref="F2159" r:id="rId4799" xr:uid="{C6C0E375-12A8-4FB9-AB22-7C896A93C5BA}"/>
    <hyperlink ref="F2930" r:id="rId4800" xr:uid="{557F6787-5F35-4E20-969C-C6E2A688EBA7}"/>
    <hyperlink ref="F3296" r:id="rId4801" xr:uid="{48D49D63-626E-4044-933C-C94800CE7EE1}"/>
    <hyperlink ref="F3297" r:id="rId4802" xr:uid="{C3B3B03E-034A-4CB9-85A7-3ED080399DBD}"/>
    <hyperlink ref="F3298" r:id="rId4803" xr:uid="{3EE36EBE-858A-4F90-A776-49E210B9C085}"/>
    <hyperlink ref="F11" r:id="rId4804" xr:uid="{BF1AAE1D-5698-4414-9349-3A602715D08D}"/>
    <hyperlink ref="F12" r:id="rId4805" xr:uid="{68136150-BC16-46C4-80A5-468A5888B6F0}"/>
    <hyperlink ref="F13" r:id="rId4806" xr:uid="{7668D129-4934-4D7E-94AC-E40E649E60D8}"/>
    <hyperlink ref="F14" r:id="rId4807" xr:uid="{42C476E8-3A56-442C-B089-C9B6E6454BE6}"/>
    <hyperlink ref="F15" r:id="rId4808" xr:uid="{655CE2A9-6F98-4D97-998B-A4EA3874F325}"/>
    <hyperlink ref="F16" r:id="rId4809" xr:uid="{4B2C33B9-E2F0-49A7-AAF2-49D957D7FB9C}"/>
    <hyperlink ref="F17" r:id="rId4810" xr:uid="{83F94039-EE1C-461B-87C7-6BA2A380C75C}"/>
    <hyperlink ref="F18" r:id="rId4811" xr:uid="{A3EBA040-82EE-4AC2-88C3-BE2DD91DD4DA}"/>
    <hyperlink ref="F19" r:id="rId4812" xr:uid="{3E32DA40-C53E-4BC9-AE69-55435795C67F}"/>
    <hyperlink ref="F20" r:id="rId4813" xr:uid="{636B71B6-25FD-4D65-B16D-9C7DB609A1BC}"/>
    <hyperlink ref="F21" r:id="rId4814" xr:uid="{87D0B69A-405F-4A29-959D-231E75304A1A}"/>
    <hyperlink ref="F22" r:id="rId4815" xr:uid="{E1E66A06-4570-44CC-B2D8-A9D050C68693}"/>
    <hyperlink ref="F23" r:id="rId4816" xr:uid="{D6E3297C-FC4D-4F1A-A2B0-E02828DFC99D}"/>
    <hyperlink ref="F24" r:id="rId4817" xr:uid="{F384582F-E6B5-470B-AD8E-529B385F9A59}"/>
    <hyperlink ref="F25" r:id="rId4818" xr:uid="{CB654E6E-B660-467C-97F3-32B95FF88A16}"/>
    <hyperlink ref="F26" r:id="rId4819" xr:uid="{2C998C4C-F356-4C3A-8037-778D669CACE5}"/>
    <hyperlink ref="F27" r:id="rId4820" xr:uid="{3C05487C-58E2-44C8-9F3B-A45DB968D715}"/>
    <hyperlink ref="F28" r:id="rId4821" xr:uid="{A0893735-E940-4095-8EDF-E0C77E841222}"/>
    <hyperlink ref="F29" r:id="rId4822" xr:uid="{0DC112DA-C82D-4CDB-8EFD-A16BCDC95F84}"/>
    <hyperlink ref="F30" r:id="rId4823" xr:uid="{88E720AB-B761-4AD0-9DA2-9193EC9E235E}"/>
    <hyperlink ref="F31" r:id="rId4824" xr:uid="{95AC20A7-BE19-4857-88DF-AA2471A7416E}"/>
    <hyperlink ref="F32" r:id="rId4825" xr:uid="{383F29A9-F5A6-437D-B757-0ACFCDEB0A3C}"/>
    <hyperlink ref="F33" r:id="rId4826" xr:uid="{84BEA5B1-5BD1-4C97-8810-2F3FB96721B7}"/>
    <hyperlink ref="F975" r:id="rId4827" xr:uid="{4B69A048-AB34-41E7-B541-8EFD7B0EF996}"/>
    <hyperlink ref="F976" r:id="rId4828" xr:uid="{8779E17F-F4B3-4B98-BC95-DBEA9B072A8B}"/>
    <hyperlink ref="F977" r:id="rId4829" xr:uid="{1630F609-BA2A-4C5B-A1A0-3E3DBEFD3A5A}"/>
    <hyperlink ref="F978" r:id="rId4830" xr:uid="{BE21DE04-87DA-439F-9CE9-46A0FEA1F709}"/>
    <hyperlink ref="F979" r:id="rId4831" xr:uid="{ADCA0A66-AA8F-44F1-9599-1AAB140EB0D3}"/>
    <hyperlink ref="F980" r:id="rId4832" xr:uid="{000B2DF6-A846-4679-ACF2-ECDE9532624E}"/>
    <hyperlink ref="F981" r:id="rId4833" xr:uid="{4AA7D198-0ACB-4517-993A-65DA82DFC9C3}"/>
    <hyperlink ref="F982" r:id="rId4834" xr:uid="{22C5CB33-AD78-4F6C-A1FD-E43B3AA23EB2}"/>
    <hyperlink ref="F983" r:id="rId4835" xr:uid="{B1E9E766-6114-49BE-B917-80A7FA69C8C3}"/>
    <hyperlink ref="F984" r:id="rId4836" xr:uid="{5F4066DB-19B0-4674-8893-00873274C854}"/>
    <hyperlink ref="F985" r:id="rId4837" xr:uid="{8C65E617-2E2A-470C-8E5F-48F91853CB0F}"/>
    <hyperlink ref="F986" r:id="rId4838" xr:uid="{4FFBF7E4-CA8C-49B9-AD73-EFFD5539F619}"/>
    <hyperlink ref="F987" r:id="rId4839" xr:uid="{F85C386E-72A8-49E2-B1F0-58199E75BB12}"/>
    <hyperlink ref="F988" r:id="rId4840" xr:uid="{CF7AF638-0B8D-4F8A-A055-2152AA884A4E}"/>
    <hyperlink ref="F989" r:id="rId4841" xr:uid="{61AE4757-EF3D-4E46-883B-C10C344AA0A9}"/>
    <hyperlink ref="F990" r:id="rId4842" xr:uid="{E1FE0459-A02F-4237-8FD0-A69D744FB1C6}"/>
    <hyperlink ref="F991" r:id="rId4843" xr:uid="{12534950-773A-45E9-BC18-4F1F67B1D4A9}"/>
    <hyperlink ref="F992" r:id="rId4844" xr:uid="{71567EEE-BE7C-4A7E-A5ED-A69099BEDC21}"/>
    <hyperlink ref="F993" r:id="rId4845" xr:uid="{1F3CA83D-0B65-4D61-A105-8517AE8B1CC8}"/>
    <hyperlink ref="F994" r:id="rId4846" xr:uid="{0B4F593C-CEFE-41CD-B184-05E82C319696}"/>
    <hyperlink ref="F1475" r:id="rId4847" xr:uid="{962BD7C0-0020-40BB-90F0-EC4F74D9FC9F}"/>
    <hyperlink ref="F1476" r:id="rId4848" xr:uid="{CB1FF910-C292-47FA-A714-FC809C66395A}"/>
    <hyperlink ref="F1477" r:id="rId4849" xr:uid="{00D51252-DC44-4FF2-8CDD-FEA12AAA2E70}"/>
    <hyperlink ref="F1478" r:id="rId4850" xr:uid="{91379A36-EA87-4B0E-84E2-1E1813872D5F}"/>
    <hyperlink ref="F1480" r:id="rId4851" xr:uid="{C9CBC47B-450A-45D7-A10F-7267D25BA717}"/>
    <hyperlink ref="F1481" r:id="rId4852" xr:uid="{AC3D498E-2E96-4EBF-A066-0894C50C70DD}"/>
    <hyperlink ref="F1483" r:id="rId4853" xr:uid="{5537FD6F-F880-4F0C-94D4-B3A68D491BDF}"/>
    <hyperlink ref="F1484" r:id="rId4854" xr:uid="{0145189B-A938-46B7-A561-8D95E4BBD365}"/>
    <hyperlink ref="F1485" r:id="rId4855" xr:uid="{07980494-9F4E-45CF-9401-BE3FA6277D99}"/>
    <hyperlink ref="F1486" r:id="rId4856" xr:uid="{00DADE85-8C8B-41A1-8FD1-5DC4879C4604}"/>
    <hyperlink ref="F1487" r:id="rId4857" xr:uid="{01877A0E-1655-45BB-BD37-E9539D5E7486}"/>
    <hyperlink ref="F1488" r:id="rId4858" xr:uid="{D3DEC276-1875-4A96-9470-905DB955D8C2}"/>
    <hyperlink ref="F1489" r:id="rId4859" xr:uid="{B53038FB-A10A-4B7A-80DC-0ECE28DBFAF3}"/>
    <hyperlink ref="F1490" r:id="rId4860" xr:uid="{73937F1D-3BE8-4B48-AF7A-3DA3351B03C3}"/>
    <hyperlink ref="F1497" r:id="rId4861" xr:uid="{E14848B1-56A6-4980-AB64-0EE36F5E2817}"/>
    <hyperlink ref="F1498" r:id="rId4862" xr:uid="{D720240D-5414-469F-A77A-A7A4999A21C1}"/>
    <hyperlink ref="F1499" r:id="rId4863" xr:uid="{169E4F2E-2B8D-4839-B3E6-FAB4857BB694}"/>
    <hyperlink ref="F1500" r:id="rId4864" xr:uid="{4F972A04-1AB3-491F-B38B-A7796CC520F2}"/>
    <hyperlink ref="F1740" r:id="rId4865" xr:uid="{06B7AD79-2857-4440-A192-828A95DEBFAC}"/>
    <hyperlink ref="F1741" r:id="rId4866" xr:uid="{C265BDEE-2EC6-4EF4-AF5E-3D0333EE081F}"/>
    <hyperlink ref="F1742" r:id="rId4867" xr:uid="{0D9BEACA-AF98-4F71-8A5B-CD8D3742C67C}"/>
    <hyperlink ref="F1743" r:id="rId4868" xr:uid="{7FF1285C-E9B4-4C01-BA95-67B81ADA39B4}"/>
    <hyperlink ref="F1744" r:id="rId4869" xr:uid="{949D1F1E-8553-4E5C-BD2D-B43C2C700C5A}"/>
    <hyperlink ref="F1745" r:id="rId4870" xr:uid="{EA8243D2-7A22-4E04-94FD-4E0888B24868}"/>
    <hyperlink ref="F1746" r:id="rId4871" xr:uid="{91E1070F-5AF8-457D-ADE8-2E797CD2D65E}"/>
    <hyperlink ref="F1747" r:id="rId4872" xr:uid="{FE3AC822-35E9-45FD-B313-D5F890B62F20}"/>
    <hyperlink ref="F1748" r:id="rId4873" xr:uid="{97571D0A-1AD1-443F-8BFD-ECCDF16F1CE1}"/>
    <hyperlink ref="F1749" r:id="rId4874" xr:uid="{7BA47617-2818-4BC0-A03C-EAF809BBC014}"/>
    <hyperlink ref="F1750" r:id="rId4875" xr:uid="{56595BAC-DF80-4ECB-8921-295A18E4B25A}"/>
    <hyperlink ref="F1751" r:id="rId4876" xr:uid="{66B80464-D957-4F46-8737-B54D1A8D3FBF}"/>
    <hyperlink ref="F1752" r:id="rId4877" xr:uid="{7AE147F0-FE0C-4D8C-9D14-9930CB3BAC0A}"/>
    <hyperlink ref="F1789" r:id="rId4878" xr:uid="{A8991750-BF09-41BE-BC1D-6EAF0BF3DAB6}"/>
    <hyperlink ref="F1814" r:id="rId4879" xr:uid="{4F9129D4-F421-4EE1-8D5B-37E61BB2208F}"/>
    <hyperlink ref="F1815" r:id="rId4880" xr:uid="{24642AD0-EA68-450F-BF7B-0B8D7B32DCB1}"/>
    <hyperlink ref="F1816" r:id="rId4881" xr:uid="{5DFE311F-CCFA-4F4D-B3CF-63A9E00631AE}"/>
    <hyperlink ref="F1817" r:id="rId4882" xr:uid="{9C03AC1D-7452-49AA-A8EA-5D9B78E0E490}"/>
    <hyperlink ref="F1818" r:id="rId4883" xr:uid="{2CBFD8F3-15FE-4F58-9ECD-E39976E5B23A}"/>
    <hyperlink ref="F1819" r:id="rId4884" xr:uid="{0E4B4B75-8CE5-445E-AA33-9217368AE18E}"/>
    <hyperlink ref="F1839" r:id="rId4885" xr:uid="{BF356634-0B52-4DF1-B002-69B3181359BF}"/>
    <hyperlink ref="F1840" r:id="rId4886" xr:uid="{4DCC9664-66FE-47E9-9659-B935B301921B}"/>
    <hyperlink ref="F1841" r:id="rId4887" xr:uid="{5DE9BC1D-6F3E-4F48-93E3-52F97319F206}"/>
    <hyperlink ref="F1842" r:id="rId4888" xr:uid="{FBB5922F-E488-4B8C-833D-BE13AAD28D0A}"/>
    <hyperlink ref="F1843" r:id="rId4889" xr:uid="{3F78D598-2A98-4D33-B43E-FEFC6D35F333}"/>
    <hyperlink ref="F1844" r:id="rId4890" xr:uid="{6CC24AA8-5DDB-426F-89C0-88DB85069CEB}"/>
    <hyperlink ref="F1845" r:id="rId4891" xr:uid="{0804DA3F-B4DA-4B0E-B105-76EECE86420E}"/>
    <hyperlink ref="F1846" r:id="rId4892" xr:uid="{D9F61445-E428-4B37-AB6F-3A226EEFFEEA}"/>
    <hyperlink ref="F1847" r:id="rId4893" xr:uid="{9B912E74-13EB-41B8-B215-52D15BB1E269}"/>
    <hyperlink ref="F1848" r:id="rId4894" xr:uid="{0E7E99B2-DF5E-494F-B991-443EF80CD841}"/>
    <hyperlink ref="F1849" r:id="rId4895" xr:uid="{C956F143-6913-4288-87E1-D8CC1167D940}"/>
    <hyperlink ref="F1850" r:id="rId4896" xr:uid="{D1A6ECBD-1D78-47BC-81B6-4E41B7D52D0E}"/>
    <hyperlink ref="F1851" r:id="rId4897" xr:uid="{CE75AA18-1A59-4DCE-AEC6-2D3DB13DB1A4}"/>
    <hyperlink ref="F1852" r:id="rId4898" xr:uid="{CF361075-7B6F-4796-B894-5B4A4BB9FE33}"/>
    <hyperlink ref="F1853" r:id="rId4899" xr:uid="{9E943F61-CBD3-4288-8275-04E080056561}"/>
    <hyperlink ref="F1854" r:id="rId4900" xr:uid="{59ED305D-D978-4DAF-8B3C-42501A382B94}"/>
    <hyperlink ref="F1855" r:id="rId4901" xr:uid="{6440DF6E-6656-4D71-9568-F9C0E7B4EC27}"/>
    <hyperlink ref="F1856" r:id="rId4902" xr:uid="{39B9DBFA-C907-4C7F-9708-9574A22D6BE6}"/>
    <hyperlink ref="F1857" r:id="rId4903" xr:uid="{76655D5F-DCAD-4E52-BF55-9626DF27ACA5}"/>
    <hyperlink ref="F1858" r:id="rId4904" xr:uid="{660B95C2-947D-4619-92EE-50EAB8A5FDB4}"/>
    <hyperlink ref="F1859" r:id="rId4905" xr:uid="{B85A5648-D4D6-4E9F-B037-11381FCB5DD7}"/>
    <hyperlink ref="F1860" r:id="rId4906" xr:uid="{0F9DC5AC-0CE1-432B-A1E2-95D85501882E}"/>
    <hyperlink ref="F1861" r:id="rId4907" xr:uid="{BE640575-7AB3-4C0E-BEB8-90540EAFB170}"/>
    <hyperlink ref="F1862" r:id="rId4908" xr:uid="{B31C882F-81FA-400F-9CFC-4354191A1D99}"/>
    <hyperlink ref="F1863" r:id="rId4909" xr:uid="{A6FE3EA0-C20D-4BE1-8825-BC2DE8FA1CAE}"/>
    <hyperlink ref="F1864" r:id="rId4910" xr:uid="{A91694D6-347D-4F1A-ABF9-83D05970325F}"/>
    <hyperlink ref="F1865" r:id="rId4911" xr:uid="{20CB91D0-08CB-4FF6-960B-7FA5A6CFAE5D}"/>
    <hyperlink ref="F1866" r:id="rId4912" xr:uid="{A8B38D6F-6484-40A4-87E1-DD41D8C8F4DF}"/>
    <hyperlink ref="F1867" r:id="rId4913" xr:uid="{F8DDBD6F-B3E0-47B7-A81C-07C2BF789BBC}"/>
    <hyperlink ref="F1881" r:id="rId4914" xr:uid="{EE8FD0A0-D5BB-4576-9688-D17FF25C1C7E}"/>
    <hyperlink ref="F1882" r:id="rId4915" xr:uid="{8B37A842-298B-4CFA-B3BB-A07ADAF4C96E}"/>
    <hyperlink ref="F1883" r:id="rId4916" xr:uid="{A0A897B9-810E-4F76-8956-581F0959084F}"/>
    <hyperlink ref="F1884" r:id="rId4917" xr:uid="{B903AD9F-E65D-4997-B69F-11D0D8FBE157}"/>
    <hyperlink ref="F1885" r:id="rId4918" xr:uid="{3C86229A-F960-453D-8E22-3B081597C6A5}"/>
    <hyperlink ref="F1886" r:id="rId4919" xr:uid="{8A279942-277F-41EB-BE97-D523BB60F49F}"/>
    <hyperlink ref="F1887" r:id="rId4920" xr:uid="{D8F1AE09-651B-43F0-B5BF-D6F0AF216C58}"/>
    <hyperlink ref="F1888" r:id="rId4921" xr:uid="{531412E4-0CE5-4FC4-A0C2-FE92034D30D1}"/>
    <hyperlink ref="F1889" r:id="rId4922" xr:uid="{FE4A22EB-D634-4026-B38A-60DEF7CE4EDC}"/>
    <hyperlink ref="F2816" r:id="rId4923" xr:uid="{BB8CC385-6497-4378-AD3F-35F770E37E7E}"/>
    <hyperlink ref="F2817" r:id="rId4924" xr:uid="{3784F95A-E838-40F7-9982-958A1A3B8F06}"/>
    <hyperlink ref="F2818" r:id="rId4925" xr:uid="{19AFDD53-0691-4707-86A4-9D97DBDCF9EC}"/>
    <hyperlink ref="F2819" r:id="rId4926" xr:uid="{FAAA7981-8FEE-4A60-822C-53F4C154A5B2}"/>
    <hyperlink ref="F3326" r:id="rId4927" xr:uid="{DC5FECF3-C43F-470C-82CF-3B142E1DE340}"/>
    <hyperlink ref="F3327" r:id="rId4928" xr:uid="{A7423E2B-16DF-4297-BE19-79C83ABE8F48}"/>
    <hyperlink ref="F3328" r:id="rId4929" xr:uid="{E45CC6FF-73C4-4D57-BCEE-ABE46BCC30E3}"/>
    <hyperlink ref="F3329" r:id="rId4930" xr:uid="{DFE50120-99EE-4205-B666-ECDAB1EC8728}"/>
    <hyperlink ref="F3330" r:id="rId4931" xr:uid="{03139731-E087-4847-A152-5976C0B16DBC}"/>
    <hyperlink ref="F3331" r:id="rId4932" xr:uid="{C265FD68-2E65-46F5-9D13-737F4AF8A4D2}"/>
    <hyperlink ref="F3332" r:id="rId4933" xr:uid="{381F0ED1-811E-4ABC-9119-D91C72BFFE36}"/>
    <hyperlink ref="F3333" r:id="rId4934" xr:uid="{11D99EB4-9364-4EB2-8043-70834DA4F5EC}"/>
    <hyperlink ref="F3334" r:id="rId4935" xr:uid="{FB1029C2-3606-4427-AFC5-3F60FAD3917D}"/>
    <hyperlink ref="F3335" r:id="rId4936" xr:uid="{45ED34E4-1AAD-44C2-99E9-8FA3CB4779A3}"/>
    <hyperlink ref="F3336" r:id="rId4937" xr:uid="{3320BA1D-F8AE-4189-BAEC-DCFAEF86E65A}"/>
    <hyperlink ref="F3337" r:id="rId4938" xr:uid="{E90D1606-43A4-4A8D-BF9F-98D80D374459}"/>
    <hyperlink ref="F3338" r:id="rId4939" xr:uid="{ABCD49BB-F122-4CF2-9892-6A6299052F71}"/>
    <hyperlink ref="F3339" r:id="rId4940" xr:uid="{2B1EFEC0-4B63-4176-8DD2-85E82898D1D6}"/>
    <hyperlink ref="F3340" r:id="rId4941" xr:uid="{B2D94575-8E4F-4756-8525-BFB055717B63}"/>
    <hyperlink ref="F3341" r:id="rId4942" xr:uid="{D3CBD717-0E42-4CDD-9F55-51DE33488417}"/>
    <hyperlink ref="F3342" r:id="rId4943" xr:uid="{17A1D4EE-175E-4FA4-8771-0A442A4AC464}"/>
    <hyperlink ref="F3343" r:id="rId4944" xr:uid="{DD39F3E8-E0F2-437E-92F2-FA207C6A575B}"/>
    <hyperlink ref="F3344" r:id="rId4945" xr:uid="{C2546FC6-8976-4959-86FC-7C199C032818}"/>
    <hyperlink ref="F3347" r:id="rId4946" xr:uid="{E50729DF-5655-470C-A2AC-AE17ABBA17F7}"/>
    <hyperlink ref="F3349" r:id="rId4947" xr:uid="{1EAF3CF4-F684-4E0E-B676-E71402DDDC75}"/>
    <hyperlink ref="F3350" r:id="rId4948" xr:uid="{67A63E49-5F3C-429B-ACE7-F9FEC7E1B9CC}"/>
    <hyperlink ref="F3351" r:id="rId4949" xr:uid="{6F6AB6F4-A36C-4C2D-9330-7ECFE9C7B869}"/>
    <hyperlink ref="F3352" r:id="rId4950" xr:uid="{FEB448A5-7E4D-47E7-ABB5-BA9172014289}"/>
    <hyperlink ref="F3353" r:id="rId4951" xr:uid="{541FDCD6-3D7E-4652-86EB-05EF3D1A5321}"/>
    <hyperlink ref="F3354" r:id="rId4952" xr:uid="{FC7074EA-E55F-4A9C-9739-3651F8A328D5}"/>
    <hyperlink ref="F3355" r:id="rId4953" xr:uid="{F224D405-5D1B-4893-9A9D-8D79F1A67A46}"/>
    <hyperlink ref="F3356" r:id="rId4954" xr:uid="{D0D3A364-B0E7-41FD-BC2C-4C9BCBFF6865}"/>
    <hyperlink ref="F3357" r:id="rId4955" xr:uid="{94578296-04BC-4118-AE40-F136995C8158}"/>
    <hyperlink ref="F3358" r:id="rId4956" xr:uid="{63B4CA11-E071-42E0-9B5D-EFB50BB68816}"/>
    <hyperlink ref="F3359" r:id="rId4957" xr:uid="{9266876B-ABF6-42EB-AE73-A1C83756F41C}"/>
    <hyperlink ref="F3360" r:id="rId4958" xr:uid="{5911FE48-D086-46FE-9278-06EBCE52B1E9}"/>
    <hyperlink ref="F3361" r:id="rId4959" xr:uid="{B14620F9-A76C-4823-B175-1AFA3D076CAF}"/>
    <hyperlink ref="F3362" r:id="rId4960" xr:uid="{54368869-2108-493F-AC0B-72449F79D20A}"/>
    <hyperlink ref="F3363" r:id="rId4961" xr:uid="{C1AA1306-2A51-45BE-9C27-D82787930439}"/>
    <hyperlink ref="F3364" r:id="rId4962" xr:uid="{6532C054-706D-4E95-A0FD-99E6C9710F76}"/>
    <hyperlink ref="F3365" r:id="rId4963" xr:uid="{32F431C1-60BD-4754-8C84-CD4AB7D363D3}"/>
    <hyperlink ref="F3366" r:id="rId4964" xr:uid="{5B79E46A-89D9-4385-9B8A-660A72C6E3CB}"/>
    <hyperlink ref="F3367" r:id="rId4965" xr:uid="{81730DE7-51D5-419C-A807-88A90FB3107E}"/>
    <hyperlink ref="F3368" r:id="rId4966" xr:uid="{B861C256-ABA2-4D2C-9D90-7A34E0958DFF}"/>
    <hyperlink ref="F3369" r:id="rId4967" xr:uid="{7714C265-44E4-4F76-B006-DCC959D99072}"/>
    <hyperlink ref="F3370" r:id="rId4968" xr:uid="{275F8490-449A-4B6B-B1E3-3BF00F840FEE}"/>
    <hyperlink ref="F3371" r:id="rId4969" xr:uid="{46C9E897-621B-427F-B25E-927F6434D8D3}"/>
    <hyperlink ref="F3372" r:id="rId4970" xr:uid="{F88B5DA4-5F1F-4192-ABCE-98BBBD09C487}"/>
    <hyperlink ref="F3373" r:id="rId4971" xr:uid="{A8592C82-F99E-495D-9D41-11BE5DDEFA65}"/>
    <hyperlink ref="F3374" r:id="rId4972" xr:uid="{5B3133AA-FF47-41EE-AB3E-416BF65ABB36}"/>
    <hyperlink ref="F3375" r:id="rId4973" xr:uid="{3E16F82B-6B0C-4AB9-9B79-A0ACE12B610E}"/>
    <hyperlink ref="F3515" r:id="rId4974" xr:uid="{12CFAB02-BC5A-438B-B976-23B05CBCFDA2}"/>
    <hyperlink ref="F3522" r:id="rId4975" xr:uid="{D8C8C5AF-496F-4627-A412-AE57787B81CA}"/>
    <hyperlink ref="F3523" r:id="rId4976" xr:uid="{CA6BB811-E2EF-4D1E-BD6B-46A7FC9331B1}"/>
    <hyperlink ref="F3524" r:id="rId4977" xr:uid="{5A67381E-AF3A-47F3-8261-0096592172A9}"/>
    <hyperlink ref="F3525" r:id="rId4978" xr:uid="{E808DDE7-D7C6-405E-974E-F75227C4CCBF}"/>
    <hyperlink ref="F3526" r:id="rId4979" xr:uid="{CF5341A1-E0D5-4660-A32F-F05C87CE5CA0}"/>
    <hyperlink ref="F3527" r:id="rId4980" xr:uid="{1B2E58C1-A87C-452B-9B2B-EE632A136D6E}"/>
    <hyperlink ref="F3528" r:id="rId4981" xr:uid="{0BDA5F68-E47E-4078-8BAF-FB5D3F8023CB}"/>
    <hyperlink ref="F3529" r:id="rId4982" xr:uid="{477FFDF5-6C10-4F0C-A08F-ED1D43CED075}"/>
    <hyperlink ref="F3530" r:id="rId4983" xr:uid="{1380B49B-5F97-4E94-8F04-E76D85A99632}"/>
    <hyperlink ref="F3531" r:id="rId4984" xr:uid="{B41922B3-2546-481D-B182-F499074A2854}"/>
    <hyperlink ref="F3547" r:id="rId4985" xr:uid="{2CF14078-3B36-4F87-90CE-09722BCEDCC4}"/>
    <hyperlink ref="F4991" r:id="rId4986" xr:uid="{C9337315-02B8-4407-B3D3-40A71D1662BE}"/>
    <hyperlink ref="F4992" r:id="rId4987" xr:uid="{091DCEF6-A31C-4239-8C7A-59F3F0DADFFA}"/>
    <hyperlink ref="F4993" r:id="rId4988" xr:uid="{A12B49B8-C883-49A8-8BB0-FC130428DFB7}"/>
    <hyperlink ref="F4994" r:id="rId4989" xr:uid="{8F448AFA-D96E-4413-9E8A-7BD2CA952540}"/>
    <hyperlink ref="F4995" r:id="rId4990" xr:uid="{BB93178A-42D2-4964-A59E-EBA50937EE32}"/>
    <hyperlink ref="F4996" r:id="rId4991" xr:uid="{E15E0D77-3ED4-478A-A7FF-B6CD07752E7C}"/>
    <hyperlink ref="F4997" r:id="rId4992" xr:uid="{DD6058C6-6ACC-4DA3-9ED3-AD6358B73D9F}"/>
    <hyperlink ref="F4998" r:id="rId4993" xr:uid="{B077763D-DCDA-408B-9834-F2EBD8AABFDB}"/>
    <hyperlink ref="F4999" r:id="rId4994" xr:uid="{E711D41F-D8CA-4D4A-8150-DCB05B964AE9}"/>
    <hyperlink ref="F5000" r:id="rId4995" xr:uid="{6346C800-0ECD-4F24-B7BA-9293744329E3}"/>
    <hyperlink ref="F5001" r:id="rId4996" xr:uid="{48419422-D294-4C32-AC5D-6835BF53F979}"/>
    <hyperlink ref="F5002" r:id="rId4997" xr:uid="{3F853192-A8EF-42F1-BC69-49DA946A3271}"/>
    <hyperlink ref="F5003" r:id="rId4998" xr:uid="{C7C457CE-1C1C-421A-97FE-6CAA35839533}"/>
    <hyperlink ref="F5004" r:id="rId4999" xr:uid="{A339CCCC-05BA-4FD3-ACC5-1631C2605E35}"/>
    <hyperlink ref="F5005" r:id="rId5000" xr:uid="{11554054-C916-4765-975E-A4B8FBF75D56}"/>
    <hyperlink ref="F5006" r:id="rId5001" xr:uid="{72D51B5B-E8BF-416E-8F15-B6DBAF97E68C}"/>
    <hyperlink ref="F5007" r:id="rId5002" xr:uid="{E587504F-A320-4BCA-A081-A4DF2D488D1E}"/>
    <hyperlink ref="F5008" r:id="rId5003" xr:uid="{E0AE4901-D13C-410D-9CB9-0A8A749280EC}"/>
    <hyperlink ref="F5009" r:id="rId5004" xr:uid="{DA97429B-5A19-4187-980E-2D5E969B31B5}"/>
    <hyperlink ref="F5010" r:id="rId5005" xr:uid="{383EB482-3C81-4999-90BB-4B77A75F2890}"/>
    <hyperlink ref="F5011" r:id="rId5006" xr:uid="{520FDE16-9B6A-4CE2-9571-838F5B0A4259}"/>
    <hyperlink ref="F5012" r:id="rId5007" xr:uid="{C62EF3E0-D8EE-4828-8E06-803044A85080}"/>
    <hyperlink ref="F5013" r:id="rId5008" xr:uid="{6439CC57-B51C-4176-A850-6752CC50ED41}"/>
    <hyperlink ref="F5014" r:id="rId5009" xr:uid="{42916A63-0D81-4FA6-A746-4B731CC67675}"/>
    <hyperlink ref="F5015" r:id="rId5010" xr:uid="{B7C3FC7B-9382-455D-A9C4-7E1CAFAD3866}"/>
    <hyperlink ref="F5016" r:id="rId5011" xr:uid="{C652E2A6-FAA4-4BAE-ACE3-7798C685414D}"/>
    <hyperlink ref="F5017" r:id="rId5012" xr:uid="{440A59DE-99D7-4729-9386-D5F6C9A8B049}"/>
    <hyperlink ref="F5018" r:id="rId5013" xr:uid="{D618D21D-17CD-402D-8B5D-626A7751584F}"/>
    <hyperlink ref="F5019" r:id="rId5014" xr:uid="{C0841FCB-9902-4614-A3B7-707EAD48A8D4}"/>
    <hyperlink ref="F5020" r:id="rId5015" xr:uid="{418A8ADD-3485-42E2-B9AF-F8B07481B119}"/>
    <hyperlink ref="F5021" r:id="rId5016" xr:uid="{435B35B6-9601-4417-A004-3E3AF5814F13}"/>
    <hyperlink ref="F5022" r:id="rId5017" xr:uid="{AF51D58F-8FB0-43D1-B447-DC6201D974E9}"/>
    <hyperlink ref="F5023" r:id="rId5018" xr:uid="{7AF69E99-94A0-4679-809E-4A6CBC079890}"/>
    <hyperlink ref="F5024" r:id="rId5019" xr:uid="{6316F414-8468-43B0-9B16-4DF3FB3A22D2}"/>
    <hyperlink ref="F5025" r:id="rId5020" xr:uid="{74C89200-02A9-463B-85BC-058C48BCA53C}"/>
    <hyperlink ref="F5026" r:id="rId5021" xr:uid="{9E8CBA3C-46A0-4BCC-B646-F842DDDAE8D5}"/>
    <hyperlink ref="F5027" r:id="rId5022" xr:uid="{FE3F9150-ED80-48A3-A385-7521A0413EF4}"/>
    <hyperlink ref="F5028" r:id="rId5023" xr:uid="{23B70914-2DFE-4C76-A83F-46AF0FD0112B}"/>
    <hyperlink ref="F5029" r:id="rId5024" xr:uid="{7FBEF15E-8A14-41D1-8DC7-FFCA3637B93F}"/>
    <hyperlink ref="F5030" r:id="rId5025" xr:uid="{828FC385-18AD-4733-86B8-3AB6AB440F61}"/>
    <hyperlink ref="F5031" r:id="rId5026" xr:uid="{317524E7-7BEB-41BF-9D17-66A5AF9971E3}"/>
    <hyperlink ref="F5032" r:id="rId5027" xr:uid="{94299548-CBA1-4BF8-BC4F-0F066AC9953D}"/>
    <hyperlink ref="F5033" r:id="rId5028" xr:uid="{F47FC096-D57D-4D92-A9A6-4FFF6FBCE7FF}"/>
    <hyperlink ref="F5034" r:id="rId5029" xr:uid="{E45626D1-8E3C-44BD-8E83-035B5CCDA100}"/>
    <hyperlink ref="F5035" r:id="rId5030" xr:uid="{78E82CF9-2A00-4895-A638-F8556E1632E0}"/>
    <hyperlink ref="F5036" r:id="rId5031" xr:uid="{E15B2754-C3CA-488E-ADF2-EB4A39D7B261}"/>
    <hyperlink ref="F5037" r:id="rId5032" xr:uid="{7B701C8E-F250-46BD-8FBD-66F363842C30}"/>
    <hyperlink ref="F5038" r:id="rId5033" xr:uid="{78C6E9EE-ABA2-4E74-9F6A-301C633971B7}"/>
    <hyperlink ref="F5039" r:id="rId5034" xr:uid="{EF21D992-0133-4303-939F-60354230D5C5}"/>
    <hyperlink ref="F5040" r:id="rId5035" xr:uid="{4DFC26D2-B1FB-4BE4-91A6-0475CF9D4947}"/>
    <hyperlink ref="F5041" r:id="rId5036" xr:uid="{C91CC174-3D03-4FCB-A046-CCA90DA2B09F}"/>
    <hyperlink ref="F5042" r:id="rId5037" xr:uid="{089CD8D8-E03F-49D9-911C-E7C9DE89DBE1}"/>
    <hyperlink ref="F5043" r:id="rId5038" xr:uid="{B61BC077-48E9-4FE6-907D-147762F1E55E}"/>
    <hyperlink ref="F5044" r:id="rId5039" xr:uid="{BCDF0E63-01C6-4B0F-9228-655A589634F4}"/>
    <hyperlink ref="F5045" r:id="rId5040" xr:uid="{1A061E2A-CEAC-4DBD-A932-F46CBC0C8869}"/>
    <hyperlink ref="F5046" r:id="rId5041" xr:uid="{029A4DFC-E673-41A2-9725-FEF8F383C93F}"/>
    <hyperlink ref="F5047" r:id="rId5042" xr:uid="{338FF535-9CAE-473F-8DE0-3AC5480C3B68}"/>
    <hyperlink ref="F5048" r:id="rId5043" xr:uid="{CB6BFFAC-30B3-42D4-9B6A-C8D9820A23A8}"/>
    <hyperlink ref="F5049" r:id="rId5044" xr:uid="{FFB85C8B-2E07-4238-966B-D6E098322DD0}"/>
    <hyperlink ref="F5050" r:id="rId5045" xr:uid="{5592F3A8-D220-4253-998D-97EB38834166}"/>
    <hyperlink ref="F5051" r:id="rId5046" xr:uid="{98B429B6-FD04-45AA-9A56-CA83A622AC23}"/>
    <hyperlink ref="F5052" r:id="rId5047" xr:uid="{48803D0C-9AE5-472D-AD12-EB3BF99CC7E2}"/>
    <hyperlink ref="F5053" r:id="rId5048" xr:uid="{1578B163-A0C0-455F-8E4E-351ABCD41715}"/>
    <hyperlink ref="F5054" r:id="rId5049" xr:uid="{63F5BADD-F507-4941-8988-6A5FCC769210}"/>
    <hyperlink ref="F5055" r:id="rId5050" xr:uid="{83E38C5D-C8B9-466F-8678-7CF59DF48ABE}"/>
    <hyperlink ref="F5056" r:id="rId5051" xr:uid="{BFDC97AF-0D87-4F17-92A6-B36EEA592460}"/>
    <hyperlink ref="F5057" r:id="rId5052" xr:uid="{93984C5B-482F-4B26-98EB-A33CFD9696DC}"/>
    <hyperlink ref="F5058" r:id="rId5053" xr:uid="{43D10F90-BB7A-4525-98B1-6CA2F15E0FB5}"/>
    <hyperlink ref="F5059" r:id="rId5054" xr:uid="{C197D4FE-AC02-47D0-B9D2-0EAC52DB4D96}"/>
    <hyperlink ref="F5060" r:id="rId5055" xr:uid="{9FBE89E3-6953-4CDA-9A6A-D3EF070F5256}"/>
    <hyperlink ref="F5061" r:id="rId5056" xr:uid="{B2E9A20B-8434-4E8D-B86D-EC4E10108707}"/>
    <hyperlink ref="F5062" r:id="rId5057" xr:uid="{BE344B1B-AC94-449E-B2A0-EA62AAD42F71}"/>
    <hyperlink ref="F5063" r:id="rId5058" xr:uid="{A87D3345-EF1E-488D-81A9-09AE3F462C8B}"/>
    <hyperlink ref="F5064" r:id="rId5059" xr:uid="{1A1BE588-E5C1-47A1-A101-8872328EBDF5}"/>
    <hyperlink ref="F5065" r:id="rId5060" xr:uid="{71470B3D-A71C-48D3-A7C6-1A31A3B3D958}"/>
    <hyperlink ref="F5066" r:id="rId5061" xr:uid="{FF0E5C65-124D-41A1-83BD-8096B0FB78B7}"/>
    <hyperlink ref="F5067" r:id="rId5062" xr:uid="{BE435568-A406-4673-9B36-75E0BECBA8A3}"/>
    <hyperlink ref="F5068" r:id="rId5063" xr:uid="{043832C0-DF9D-4FC1-BA65-C1BC794F8DF7}"/>
    <hyperlink ref="F5069" r:id="rId5064" xr:uid="{143D7DC2-4B61-4430-92DE-B931279F8998}"/>
    <hyperlink ref="F5070" r:id="rId5065" xr:uid="{E82EE3A9-3CD9-4448-B5F0-9A498751E155}"/>
    <hyperlink ref="F5071" r:id="rId5066" xr:uid="{2719DFD2-F33D-43A6-8BF6-AD70663E3410}"/>
    <hyperlink ref="F5072" r:id="rId5067" xr:uid="{FD45CA60-14A3-48C0-9B41-63501F697807}"/>
    <hyperlink ref="F5073" r:id="rId5068" xr:uid="{95DC16A4-B0BE-42F7-B47F-2F4FCA0AACE5}"/>
    <hyperlink ref="F5074" r:id="rId5069" xr:uid="{A63D0D80-69EB-454C-B36B-DA76F624821E}"/>
    <hyperlink ref="F5075" r:id="rId5070" xr:uid="{5CCC3AC3-FF2B-4FCB-A1E0-49507FA11E49}"/>
    <hyperlink ref="F5076" r:id="rId5071" xr:uid="{845A50D1-37E9-4A4A-BAC4-89954C129382}"/>
    <hyperlink ref="F5077" r:id="rId5072" xr:uid="{D7A53E7B-0A6C-4D9F-8182-E32E44E863B8}"/>
    <hyperlink ref="F5078" r:id="rId5073" xr:uid="{75ECBC6F-8132-4D0F-8977-23FBF616ADF1}"/>
    <hyperlink ref="F5079" r:id="rId5074" xr:uid="{37CFC2B0-A515-4433-BC33-0C8E670DDA5C}"/>
    <hyperlink ref="F5080" r:id="rId5075" xr:uid="{90A2E3CC-E440-4C66-AF8B-2A1D27EE1B1F}"/>
    <hyperlink ref="F5081" r:id="rId5076" xr:uid="{AE5366B8-8752-4A95-BE48-6777754C608D}"/>
    <hyperlink ref="F5082" r:id="rId5077" xr:uid="{6A3B9240-CECC-43E6-9D72-888B33BFFBFC}"/>
    <hyperlink ref="F5083" r:id="rId5078" xr:uid="{BA56A00A-347D-46BE-9571-D82832C85B83}"/>
    <hyperlink ref="F5084" r:id="rId5079" xr:uid="{4E05D414-652B-47BF-9E2E-CDE9B84C082A}"/>
    <hyperlink ref="F5085" r:id="rId5080" xr:uid="{DD2CB8B7-61A7-43A6-A391-17F797A46FF7}"/>
    <hyperlink ref="F5086" r:id="rId5081" xr:uid="{0FC599B5-5D59-4DCA-91F5-7D76E3C982F1}"/>
    <hyperlink ref="F5087" r:id="rId5082" xr:uid="{94A12F81-C3DC-4BD6-9515-3949342D1BD0}"/>
    <hyperlink ref="F5088" r:id="rId5083" xr:uid="{B0727C0E-5ACE-4477-A866-D11BA5EA77DE}"/>
    <hyperlink ref="F5089" r:id="rId5084" xr:uid="{45EBB9A4-6D51-40C4-B34E-53E0C771BD21}"/>
    <hyperlink ref="F5090" r:id="rId5085" xr:uid="{D23DD862-F51C-4B5F-9B2A-0D328231E07C}"/>
    <hyperlink ref="F5091" r:id="rId5086" xr:uid="{F04E9A3C-D825-4E3E-829F-E4725BCC7C56}"/>
    <hyperlink ref="F5092" r:id="rId5087" xr:uid="{06552A4F-65DC-4FAA-B979-712DC294DDC1}"/>
    <hyperlink ref="F5093" r:id="rId5088" xr:uid="{1565977F-08D3-4E27-88DA-7C1232E776D9}"/>
    <hyperlink ref="F5094" r:id="rId5089" xr:uid="{66228410-0EDE-4752-821E-4F02BB247DDD}"/>
    <hyperlink ref="F5095" r:id="rId5090" xr:uid="{2639C96B-FCFE-419C-B3C6-56E7405E5616}"/>
    <hyperlink ref="F5096" r:id="rId5091" xr:uid="{C1DE128A-EAC8-40BC-B6E1-99F17C47F153}"/>
    <hyperlink ref="F5097" r:id="rId5092" xr:uid="{92584301-3FAF-403F-944F-F46858C86710}"/>
    <hyperlink ref="F5098" r:id="rId5093" xr:uid="{AE47BF80-4545-4A43-8385-1401931CE266}"/>
    <hyperlink ref="F5099" r:id="rId5094" xr:uid="{26AAAADE-9DAA-4F9D-AA98-30DD5198FFF7}"/>
    <hyperlink ref="F5100" r:id="rId5095" xr:uid="{7E14DB94-A729-4742-B700-FAA3DB47F9C5}"/>
    <hyperlink ref="F5101" r:id="rId5096" xr:uid="{69018A71-1808-4CE1-BB98-E07C519034F4}"/>
    <hyperlink ref="F5102" r:id="rId5097" xr:uid="{88F8A8DD-2855-4B29-A1E0-51610AF7C922}"/>
    <hyperlink ref="F5103" r:id="rId5098" xr:uid="{A85CFC2B-02D9-4B36-8EB1-215654B81549}"/>
    <hyperlink ref="F5104" r:id="rId5099" xr:uid="{D9C2F5B1-69EF-4E1F-A561-C80F7C21DA3A}"/>
    <hyperlink ref="F5105" r:id="rId5100" xr:uid="{CD94E3AF-A3F7-4216-A03F-B9AD5F59B49E}"/>
    <hyperlink ref="F5106" r:id="rId5101" xr:uid="{9269F72D-7217-440A-BF5B-F3B8C9EA4BC9}"/>
    <hyperlink ref="F5107" r:id="rId5102" xr:uid="{5515E6D2-EC1A-42E3-AACA-7139BFCA876E}"/>
    <hyperlink ref="F5108" r:id="rId5103" xr:uid="{F4710A62-DFF5-4CBD-A0A8-A36DFDBAAFDF}"/>
    <hyperlink ref="F5109" r:id="rId5104" xr:uid="{526F559F-E479-488C-BF08-5D713939BF44}"/>
    <hyperlink ref="F5110" r:id="rId5105" xr:uid="{22095261-FD59-4B0B-959E-8385921A0FD0}"/>
    <hyperlink ref="F5111" r:id="rId5106" xr:uid="{CBB3114A-FF89-4CDB-9AA1-663DE8D862E1}"/>
    <hyperlink ref="F5112" r:id="rId5107" xr:uid="{B4DD47CA-4B50-42F2-BF0F-972238463E01}"/>
    <hyperlink ref="F5113" r:id="rId5108" xr:uid="{270A8E1E-2A23-482B-838F-767A45B6D8BC}"/>
    <hyperlink ref="F5114" r:id="rId5109" xr:uid="{B85FA61F-923E-428B-BF17-752C7BF46B7D}"/>
    <hyperlink ref="F5115" r:id="rId5110" xr:uid="{17AABB9A-80E0-433C-9200-36506449C004}"/>
    <hyperlink ref="F5116" r:id="rId5111" xr:uid="{6723E313-4A26-426F-9086-BA4C4B9C5818}"/>
    <hyperlink ref="F5117" r:id="rId5112" xr:uid="{87AE82F8-809F-4D93-8140-05CE9F8CC26D}"/>
    <hyperlink ref="F5118" r:id="rId5113" xr:uid="{A10CB15A-77E5-4B7C-B80D-614FF72981CE}"/>
    <hyperlink ref="F5119" r:id="rId5114" xr:uid="{9FA51606-FA39-45F1-A17B-E598CD895E61}"/>
    <hyperlink ref="F5120" r:id="rId5115" xr:uid="{1BEF9243-1923-4E89-9E2D-D06796954F16}"/>
    <hyperlink ref="F5121" r:id="rId5116" xr:uid="{77DECA15-842B-4FA9-8A5B-4218B6C70E1A}"/>
    <hyperlink ref="F5122" r:id="rId5117" xr:uid="{5AC211B7-9466-44D4-9EC7-386BA54A43C5}"/>
    <hyperlink ref="F5123" r:id="rId5118" xr:uid="{A12E22A6-1FB6-4AE9-B054-D373E56E4740}"/>
    <hyperlink ref="F5124" r:id="rId5119" xr:uid="{FD65D7E9-0D3A-4A26-99E2-79D93ED9872B}"/>
    <hyperlink ref="F5125" r:id="rId5120" xr:uid="{E6857347-E01D-4345-B330-00112799A152}"/>
    <hyperlink ref="F5126" r:id="rId5121" xr:uid="{8014F799-9EE2-4DEE-B098-C90007CCBCAC}"/>
    <hyperlink ref="F5127" r:id="rId5122" xr:uid="{672951E8-DDF5-4FFA-918E-6EEBC8329085}"/>
    <hyperlink ref="F5128" r:id="rId5123" xr:uid="{9C5FE998-F364-4226-BBEB-C02D4AF29A3F}"/>
    <hyperlink ref="F5129" r:id="rId5124" xr:uid="{595F29CC-51B0-4E28-89D3-50C10B1CBB11}"/>
    <hyperlink ref="F5130" r:id="rId5125" xr:uid="{ABC20BD5-0554-4349-9D67-A1B491F1980D}"/>
    <hyperlink ref="F5131" r:id="rId5126" xr:uid="{1AD727D1-5774-49C6-B9FA-B70327242A14}"/>
    <hyperlink ref="F5132" r:id="rId5127" xr:uid="{B0482CF1-D6E6-45FB-AE12-921B9A389F62}"/>
    <hyperlink ref="F5133" r:id="rId5128" xr:uid="{EBD0AEEA-846F-4A5E-A60A-EDA7575C8404}"/>
    <hyperlink ref="F5134" r:id="rId5129" xr:uid="{B618F9B7-C115-4D6F-B134-16D98E39B75A}"/>
    <hyperlink ref="F5135" r:id="rId5130" xr:uid="{8D06C7AC-7F32-4CA1-A8EF-85B4FDB93B97}"/>
    <hyperlink ref="F5136" r:id="rId5131" xr:uid="{25B26904-8618-49BA-BEE1-025172BEB392}"/>
    <hyperlink ref="F5137" r:id="rId5132" xr:uid="{3E2028B1-C410-4B27-8DE0-A574B6786B7E}"/>
    <hyperlink ref="F5138" r:id="rId5133" xr:uid="{BA71AF23-E426-4E25-AA35-07ED2EC6C0EF}"/>
    <hyperlink ref="F5139" r:id="rId5134" xr:uid="{6B39EDF0-0F9B-44EB-99C8-BC266E496BB5}"/>
    <hyperlink ref="F5140" r:id="rId5135" xr:uid="{AC001C77-106F-412A-AC2E-358A14C3A524}"/>
    <hyperlink ref="F5141" r:id="rId5136" xr:uid="{8F3DB8AD-6197-49F1-9AD6-BFA1F3B474B3}"/>
    <hyperlink ref="F5142" r:id="rId5137" xr:uid="{489AFD1B-A06A-4578-B2B9-A868388CDE7D}"/>
    <hyperlink ref="F5143" r:id="rId5138" xr:uid="{7C2C7525-8A60-486F-B5BE-81BC56D0057D}"/>
    <hyperlink ref="F5144" r:id="rId5139" xr:uid="{736C09C1-A679-4900-A36C-79195FC03BAE}"/>
    <hyperlink ref="F5145" r:id="rId5140" xr:uid="{00969D99-087A-47F5-B4FA-B2027E96C20B}"/>
    <hyperlink ref="F5146" r:id="rId5141" xr:uid="{D854B760-891D-4C77-B29E-2B6C465CDEA9}"/>
    <hyperlink ref="F5147" r:id="rId5142" xr:uid="{E3F353D4-E8C2-46A3-ADF4-D0D97DD8D63E}"/>
    <hyperlink ref="F5148" r:id="rId5143" xr:uid="{C65910D2-9803-4459-ACA1-0C5BA0F70918}"/>
    <hyperlink ref="F5149" r:id="rId5144" xr:uid="{F66B0141-0A56-4DFB-BFDB-951AF962BDB7}"/>
    <hyperlink ref="F5150" r:id="rId5145" xr:uid="{51A339F8-175D-48F3-BE65-FEE02B0D62E4}"/>
    <hyperlink ref="F5151" r:id="rId5146" xr:uid="{45CF349C-82D9-477B-A4D1-9B24371F8715}"/>
    <hyperlink ref="F5152" r:id="rId5147" xr:uid="{FF1C0E3A-F67F-4D5E-A1C3-5C19E415E9E2}"/>
    <hyperlink ref="F5153" r:id="rId5148" xr:uid="{64BB960F-7F4E-4523-AC70-B84AB3C2AB9F}"/>
    <hyperlink ref="F5154" r:id="rId5149" xr:uid="{104C12B0-C695-4A30-9BF0-071296220EED}"/>
    <hyperlink ref="F5155" r:id="rId5150" xr:uid="{2DE0FCC4-7ACE-4A1D-A105-43779288A3DA}"/>
    <hyperlink ref="F5156" r:id="rId5151" xr:uid="{072BDF01-4F5C-40D4-B755-12DFDBA48A41}"/>
    <hyperlink ref="F5157" r:id="rId5152" xr:uid="{3EBAA167-A0EA-4471-B54D-2DCD1DB32D64}"/>
    <hyperlink ref="F5158" r:id="rId5153" xr:uid="{521E789D-1B83-4AD3-A168-0A989EE9FA0A}"/>
    <hyperlink ref="F5159" r:id="rId5154" xr:uid="{1D41C839-FB65-49D1-AE7C-788E09361B80}"/>
    <hyperlink ref="F5160" r:id="rId5155" xr:uid="{D487BC11-6A31-4255-A3D4-1C01DFBFA887}"/>
    <hyperlink ref="F5161" r:id="rId5156" xr:uid="{0BE0B2BA-EDF9-44DE-9C30-B8F626C84DB1}"/>
    <hyperlink ref="F5162" r:id="rId5157" xr:uid="{7BB28746-06F2-41F8-80A0-E93141B9E0B8}"/>
    <hyperlink ref="F5163" r:id="rId5158" xr:uid="{0BECC422-AF31-41A4-9223-D0565BB43959}"/>
    <hyperlink ref="F5164" r:id="rId5159" xr:uid="{0CA01EA8-5343-4DC4-A953-7A7F9D6032C3}"/>
    <hyperlink ref="F5165" r:id="rId5160" xr:uid="{8EE76417-23F5-40DA-BFAA-2C491E973E34}"/>
    <hyperlink ref="F5166" r:id="rId5161" xr:uid="{C4DEE1FE-3706-4557-8A08-062918814F06}"/>
    <hyperlink ref="F5167" r:id="rId5162" xr:uid="{882F3DA9-C04A-4FB0-9FFB-627FDC0F0AEA}"/>
    <hyperlink ref="F5168" r:id="rId5163" xr:uid="{697F64F2-213C-45FF-A708-0FE6B18CE489}"/>
    <hyperlink ref="F5169" r:id="rId5164" xr:uid="{6556AE31-A707-4FE8-8AB6-A6DE2B07B697}"/>
    <hyperlink ref="F5170" r:id="rId5165" xr:uid="{E5D96338-9CD2-4DFE-B4A5-47E058DBAF9B}"/>
    <hyperlink ref="F5171" r:id="rId5166" xr:uid="{3DCA6791-2896-45DA-8454-884213214E21}"/>
    <hyperlink ref="F5172" r:id="rId5167" xr:uid="{0D30823C-18F6-4FE8-95F1-208ADEC9076B}"/>
    <hyperlink ref="F5173" r:id="rId5168" xr:uid="{F80559F9-186E-4A56-91E3-92B70E470D36}"/>
    <hyperlink ref="F5174" r:id="rId5169" xr:uid="{66E7CD2B-B1B0-4B8E-A985-17991C8F0A07}"/>
    <hyperlink ref="F5175" r:id="rId5170" xr:uid="{5BDEE0EA-19F6-41A7-A092-7AA996464E1D}"/>
    <hyperlink ref="F5176" r:id="rId5171" xr:uid="{9194A4F2-DCC4-461B-8181-6DE9EE2D93BB}"/>
    <hyperlink ref="F5177" r:id="rId5172" xr:uid="{69080C32-F12C-497B-8BA1-64045F794E9C}"/>
    <hyperlink ref="F5178" r:id="rId5173" xr:uid="{1AB1B09A-D742-43ED-B730-7E481CC06358}"/>
    <hyperlink ref="F5179" r:id="rId5174" xr:uid="{0EF4019F-F4A1-4025-9705-F99298D0FFC4}"/>
    <hyperlink ref="F5180" r:id="rId5175" xr:uid="{6B421A60-D574-4DCF-9B44-5A147A2B5B77}"/>
    <hyperlink ref="F5181" r:id="rId5176" xr:uid="{452CA7DD-4792-4F86-B366-461AF259ED33}"/>
    <hyperlink ref="F5182" r:id="rId5177" xr:uid="{30A9B2A1-4911-4A68-A2EB-18D9496E8E0B}"/>
    <hyperlink ref="F5183" r:id="rId5178" xr:uid="{78785E4E-5AA9-47A6-9CBB-8A00D54092C3}"/>
    <hyperlink ref="F5184" r:id="rId5179" xr:uid="{1AC066D4-C0E9-4EA4-9ECF-2C3E31B00880}"/>
    <hyperlink ref="F5185" r:id="rId5180" xr:uid="{92D794F2-EC69-472A-A9CA-17AA837A104B}"/>
    <hyperlink ref="F5186" r:id="rId5181" xr:uid="{158B465E-36AE-42F4-84CB-05C71472F2E8}"/>
    <hyperlink ref="F5187" r:id="rId5182" xr:uid="{AF4876C5-ABB6-4AFD-94B2-9E10016E17F3}"/>
    <hyperlink ref="F5188" r:id="rId5183" xr:uid="{CBFC39CC-CCC0-49FC-AEF2-0C63AAD6D742}"/>
    <hyperlink ref="F5189" r:id="rId5184" xr:uid="{8AE38D3E-D5C8-403E-83EF-B5A942ED9D4C}"/>
    <hyperlink ref="F5190" r:id="rId5185" xr:uid="{B278F107-4A5A-4BD2-9FA7-E100BF3634EC}"/>
    <hyperlink ref="F5191" r:id="rId5186" xr:uid="{087C2D27-5417-4B18-8921-639C45B35DDA}"/>
    <hyperlink ref="F5192" r:id="rId5187" xr:uid="{E572FB07-62DD-4A3B-944E-3DB34A72E571}"/>
    <hyperlink ref="F5193" r:id="rId5188" xr:uid="{7F42DAF3-57E2-431D-8F55-5E3B583EBFEE}"/>
    <hyperlink ref="F5194" r:id="rId5189" xr:uid="{C326C3FB-076E-4E16-837C-1B1D1C57FD4D}"/>
    <hyperlink ref="F5195" r:id="rId5190" xr:uid="{890AC847-6B6E-4BD1-8F34-FDD206FA22AB}"/>
    <hyperlink ref="F5196" r:id="rId5191" xr:uid="{B9A9DFF0-0A3D-49E3-9E7E-A63ADE6A84B2}"/>
    <hyperlink ref="F5197" r:id="rId5192" xr:uid="{12F4BB47-70E8-450F-869B-35A7F81FEA86}"/>
    <hyperlink ref="F5198" r:id="rId5193" xr:uid="{DE1E8DE8-2A71-4841-9064-599C04BFB0C0}"/>
    <hyperlink ref="F5199" r:id="rId5194" xr:uid="{3D06F657-B92D-4B35-8642-5DBA8FB36C0B}"/>
    <hyperlink ref="F5200" r:id="rId5195" xr:uid="{A7F38BDD-4980-4768-9946-6551ADE2F3C3}"/>
    <hyperlink ref="F5201" r:id="rId5196" xr:uid="{7563BABA-A1EC-424D-A6DF-FF081D202499}"/>
    <hyperlink ref="F5202" r:id="rId5197" xr:uid="{82A88D31-B714-4AC8-B6C1-B0D6DDED7271}"/>
    <hyperlink ref="F5203" r:id="rId5198" xr:uid="{7C608D24-32DA-409D-9EEB-5B94B78625DE}"/>
    <hyperlink ref="F5204" r:id="rId5199" xr:uid="{83851E74-0C34-4291-AD27-7CBBA7DD9E95}"/>
    <hyperlink ref="F5205" r:id="rId5200" xr:uid="{A851E28E-3EB9-40A9-A9B3-E06CDA5EB5F2}"/>
    <hyperlink ref="F5206" r:id="rId5201" xr:uid="{0C082A19-F223-4080-87F8-656172C1C8BC}"/>
    <hyperlink ref="F5207" r:id="rId5202" xr:uid="{34816497-07AC-4762-86F1-4446077FE2C3}"/>
    <hyperlink ref="F5208" r:id="rId5203" xr:uid="{EC83CD75-E532-4707-BD46-08025BAD1DE0}"/>
    <hyperlink ref="F5209" r:id="rId5204" xr:uid="{B7E997E1-860E-431D-827F-8957B0BB0DF2}"/>
    <hyperlink ref="F5210" r:id="rId5205" xr:uid="{CB25AFE8-123E-405B-B1A5-74DF300CA31C}"/>
    <hyperlink ref="F5211" r:id="rId5206" xr:uid="{1938906E-D6A5-4FA7-843C-12148C69D8AF}"/>
    <hyperlink ref="F5212" r:id="rId5207" xr:uid="{479A180F-AC4B-4467-A9AB-A8D1FF3FEA17}"/>
    <hyperlink ref="F5213" r:id="rId5208" xr:uid="{10F3C773-ADB6-4653-856D-86AD6C8544B6}"/>
    <hyperlink ref="F5214" r:id="rId5209" xr:uid="{351BEC4F-4BE2-4417-9546-4D1D60FC4D86}"/>
    <hyperlink ref="F5215" r:id="rId5210" xr:uid="{F590A006-0AEB-4ABA-83A4-9FB5C1177E4E}"/>
    <hyperlink ref="F5216" r:id="rId5211" xr:uid="{DE7C8C7A-AA33-4FE5-A6DA-97F51DBF3C56}"/>
    <hyperlink ref="F5217" r:id="rId5212" xr:uid="{343E261E-877D-4AD0-A3B1-000FFB20BC26}"/>
    <hyperlink ref="F5218" r:id="rId5213" xr:uid="{3F3E2E4B-10D9-423B-8465-4BB06E26935F}"/>
    <hyperlink ref="F5219" r:id="rId5214" xr:uid="{EA1CBEFB-CAA6-4092-B717-0DF375A63D82}"/>
    <hyperlink ref="F5220" r:id="rId5215" xr:uid="{82D90017-7E76-4316-9D60-B99CE57ED2F1}"/>
    <hyperlink ref="F5221" r:id="rId5216" xr:uid="{90E33A1D-4688-4F2D-AC50-487F2BDB89C6}"/>
    <hyperlink ref="F5222" r:id="rId5217" xr:uid="{20C965E3-7845-4253-9BE3-A36FCED75E9D}"/>
    <hyperlink ref="F5223" r:id="rId5218" xr:uid="{3D974370-0186-44A0-BD2C-FD8FE04BCBFA}"/>
    <hyperlink ref="F5224" r:id="rId5219" xr:uid="{93E934BB-0409-456B-8A84-8284BF187960}"/>
    <hyperlink ref="F5225" r:id="rId5220" xr:uid="{A485D651-C124-4C05-84CB-D13CBBC3A80E}"/>
    <hyperlink ref="F5226" r:id="rId5221" xr:uid="{2EB540FE-EBE3-4A51-96F1-786043DDE989}"/>
    <hyperlink ref="F5227" r:id="rId5222" xr:uid="{DD236E7A-30C2-4A35-AC6C-0130FD85E4CA}"/>
    <hyperlink ref="F5228" r:id="rId5223" xr:uid="{3D0A3B9A-F2BB-41E8-AF17-07980DD07504}"/>
    <hyperlink ref="F5229" r:id="rId5224" xr:uid="{509EC807-07CA-4D64-BA91-57F03761AD0A}"/>
    <hyperlink ref="F5230" r:id="rId5225" xr:uid="{C5F21A1E-2029-4636-A73C-D12D5ACDE5FA}"/>
    <hyperlink ref="F5231" r:id="rId5226" xr:uid="{0410C394-E15F-43C1-B9BB-4C60EBB6462E}"/>
    <hyperlink ref="F5232" r:id="rId5227" xr:uid="{97DF8B77-F9A6-415B-B146-B01615586B5B}"/>
    <hyperlink ref="F5233" r:id="rId5228" xr:uid="{C6BCD536-2909-44B4-B404-2A3B4229AABD}"/>
    <hyperlink ref="F5234" r:id="rId5229" xr:uid="{1609AFC3-92CA-4653-B04A-34339B03F7CF}"/>
    <hyperlink ref="F5235" r:id="rId5230" xr:uid="{BCB38FD0-CAF4-49CF-945C-B5B5A57BAA9C}"/>
    <hyperlink ref="F5236" r:id="rId5231" xr:uid="{E7EA344A-BFC0-4AA1-9752-1EA2EC835EEA}"/>
    <hyperlink ref="F5237" r:id="rId5232" xr:uid="{D78679BC-D598-4779-848F-3E4C563E0799}"/>
    <hyperlink ref="F5238" r:id="rId5233" xr:uid="{98669BC4-8CEB-41FD-9F9A-47A980414815}"/>
    <hyperlink ref="F5239" r:id="rId5234" xr:uid="{04818BC5-7BDC-4F80-B839-C4E23FA747AD}"/>
    <hyperlink ref="F5240" r:id="rId5235" xr:uid="{1BB5D558-C2C5-4A0A-859E-47FC803CDAA2}"/>
    <hyperlink ref="F5241" r:id="rId5236" xr:uid="{60C36E71-085E-4755-9351-36AD11D9F45C}"/>
    <hyperlink ref="F5242" r:id="rId5237" xr:uid="{7547E64F-D512-4ECE-B3A3-EE906D339CCE}"/>
    <hyperlink ref="F5243" r:id="rId5238" xr:uid="{F881FEFB-1CF2-4521-9309-11BBB42BB1FD}"/>
    <hyperlink ref="F5244" r:id="rId5239" xr:uid="{33B36BDD-A3D1-4E10-9428-73373C388BA2}"/>
    <hyperlink ref="F5245" r:id="rId5240" xr:uid="{43980420-E06B-40E9-8619-AF1EC657E5E2}"/>
    <hyperlink ref="F5246" r:id="rId5241" xr:uid="{80EB152F-E503-46A1-8A66-C1DC6180D48E}"/>
    <hyperlink ref="F5247" r:id="rId5242" xr:uid="{78863E0E-A519-4A74-9EF9-A5A62E39F604}"/>
    <hyperlink ref="F5248" r:id="rId5243" xr:uid="{0A977350-36BA-4D81-ADF4-98F6E465A5F8}"/>
    <hyperlink ref="F5249" r:id="rId5244" xr:uid="{AF15FA96-ABD4-48EC-8EA2-F53DC3A7ABD9}"/>
    <hyperlink ref="F5250" r:id="rId5245" xr:uid="{5A8B8EB4-5306-483D-BEBC-24229CCC1AFB}"/>
    <hyperlink ref="F5251" r:id="rId5246" xr:uid="{58514237-73B1-4943-B02A-605C080C6F87}"/>
    <hyperlink ref="F5252" r:id="rId5247" xr:uid="{A3790F48-CE14-461B-A5EF-EFECF073180A}"/>
    <hyperlink ref="F5253" r:id="rId5248" xr:uid="{944B6414-6733-4862-8BEA-B9BBF4333D93}"/>
    <hyperlink ref="F5254" r:id="rId5249" xr:uid="{55689518-EF95-455B-8FF5-66AD3C4209CE}"/>
    <hyperlink ref="F5255" r:id="rId5250" xr:uid="{A77121FE-15C8-4250-A1FA-FD6664B0D308}"/>
    <hyperlink ref="F5256" r:id="rId5251" xr:uid="{CD1C8538-C82F-4145-B33F-67FFAFC64A2C}"/>
    <hyperlink ref="F5257" r:id="rId5252" xr:uid="{2B9B4B24-50E9-4069-A611-DFC6DA59B82C}"/>
    <hyperlink ref="F5258" r:id="rId5253" xr:uid="{1B0D266C-F498-4DA8-BF19-15D7CD306DB8}"/>
    <hyperlink ref="F5259" r:id="rId5254" xr:uid="{42B8DEC0-1B52-456F-93E8-70DB38C94733}"/>
    <hyperlink ref="F5260" r:id="rId5255" xr:uid="{3FD1CA80-942D-4DEF-BA4B-7CABA2686819}"/>
    <hyperlink ref="F5261" r:id="rId5256" xr:uid="{1D5E434E-6882-46B2-B9EB-A033DE52B2FA}"/>
    <hyperlink ref="F5262" r:id="rId5257" xr:uid="{C88B22CF-A27F-43E6-ADF2-3BDA6A88BA41}"/>
    <hyperlink ref="F5263" r:id="rId5258" xr:uid="{99694C57-34E9-4FFC-9AC5-1FAF0AE05A7D}"/>
    <hyperlink ref="F5264" r:id="rId5259" xr:uid="{14BC2BFE-D043-47BF-9E6D-AB396BA95405}"/>
    <hyperlink ref="F5265" r:id="rId5260" xr:uid="{17FCA2F3-D81E-41F9-BC39-75DD098F6972}"/>
    <hyperlink ref="F5266" r:id="rId5261" xr:uid="{C9E99B22-A68C-414F-B653-BA4CF6586EAE}"/>
    <hyperlink ref="F5267" r:id="rId5262" xr:uid="{1D287006-4415-4183-B911-0BFB6E5635F1}"/>
    <hyperlink ref="F5268" r:id="rId5263" xr:uid="{9FFFB13D-77A5-4A14-B5C8-A28AE1F8AA47}"/>
    <hyperlink ref="F5269" r:id="rId5264" xr:uid="{F8A486B4-00AB-4DFD-B639-869E14C20292}"/>
    <hyperlink ref="F5270" r:id="rId5265" xr:uid="{367927D1-D726-4551-AAC2-FF544CCDF774}"/>
    <hyperlink ref="F5271" r:id="rId5266" xr:uid="{96F10E62-567D-4059-A20F-F486042FF187}"/>
    <hyperlink ref="F5272" r:id="rId5267" xr:uid="{69EE1AF0-DA9A-40F7-A49F-4CD80CCF7414}"/>
    <hyperlink ref="F5273" r:id="rId5268" xr:uid="{398B0162-48CA-42EA-A3BF-7F5B78F939AA}"/>
    <hyperlink ref="F5274" r:id="rId5269" xr:uid="{89C898B1-1487-463F-8F7A-99EB1BFE3FE2}"/>
    <hyperlink ref="F5275" r:id="rId5270" xr:uid="{181AC984-9F97-45D6-81B1-91D0E5989953}"/>
    <hyperlink ref="F5276" r:id="rId5271" xr:uid="{AA2AC01B-0E0C-4667-8FF3-E9B1B24EA639}"/>
    <hyperlink ref="F5277" r:id="rId5272" xr:uid="{E66DCC68-4DCF-4555-AA9A-A696D7355E93}"/>
    <hyperlink ref="F5278" r:id="rId5273" xr:uid="{3AC336FB-9A5B-4ED8-9DD9-3ED223EDC7CF}"/>
    <hyperlink ref="F5279" r:id="rId5274" xr:uid="{A38E7739-460D-4EFF-ABCF-7A13A344F8FB}"/>
    <hyperlink ref="F5280" r:id="rId5275" xr:uid="{CF163214-2EE8-489B-B887-956310176178}"/>
    <hyperlink ref="F5281" r:id="rId5276" xr:uid="{28127BEC-FB36-4A5D-8FEC-5AAF26FB1974}"/>
    <hyperlink ref="F5282" r:id="rId5277" xr:uid="{32250CC4-77A2-4026-8DF1-11FFD9C10396}"/>
    <hyperlink ref="F5283" r:id="rId5278" xr:uid="{EADE9CCB-E255-428F-A4F7-1583E203C05B}"/>
    <hyperlink ref="F5284" r:id="rId5279" xr:uid="{430A954A-DB13-44AB-81A5-5C21FBB508FC}"/>
    <hyperlink ref="F5285" r:id="rId5280" xr:uid="{7845C622-56EC-4C2E-9B58-45489948FEE3}"/>
    <hyperlink ref="F5286" r:id="rId5281" xr:uid="{7D75BB30-ED32-47D9-B0C3-D003F8699300}"/>
    <hyperlink ref="F5287" r:id="rId5282" xr:uid="{CA82CC6D-3EE9-4A28-A244-CD79AB6B76CA}"/>
    <hyperlink ref="F5288" r:id="rId5283" xr:uid="{45782675-9202-4785-A254-5E1696BFA7AC}"/>
    <hyperlink ref="F5289" r:id="rId5284" xr:uid="{EE1A69CA-4802-4690-9E30-40F20A3CF7BF}"/>
    <hyperlink ref="F5290" r:id="rId5285" xr:uid="{951856BD-59D0-4620-B6FC-ECD6545E2F14}"/>
    <hyperlink ref="F5291" r:id="rId5286" xr:uid="{07CCA042-B3DD-49DE-910E-20D16E3609AA}"/>
    <hyperlink ref="F5292" r:id="rId5287" xr:uid="{761D2BF2-2954-4FB3-967C-8E5B3CC667BF}"/>
    <hyperlink ref="F5293" r:id="rId5288" xr:uid="{A03826F1-2165-46FE-84D8-E8D7B7475E40}"/>
    <hyperlink ref="F5294" r:id="rId5289" xr:uid="{6BEB3161-D743-48EF-8122-5F242F968AC4}"/>
    <hyperlink ref="F5295" r:id="rId5290" xr:uid="{3301E004-B11C-465B-85A9-88C48EF842A8}"/>
    <hyperlink ref="F5296" r:id="rId5291" xr:uid="{987FF39E-705E-4CF0-90C0-D275426ADC65}"/>
    <hyperlink ref="F5297" r:id="rId5292" xr:uid="{EDA01898-3EFF-405D-AB40-95C0BD7C1E27}"/>
    <hyperlink ref="F5298" r:id="rId5293" xr:uid="{10B1E8E2-0A23-4B71-B1E1-FE3AB29431BD}"/>
    <hyperlink ref="F5299" r:id="rId5294" xr:uid="{F0A0120C-A3B3-4E78-A92E-B4D85B5B9C22}"/>
    <hyperlink ref="F5300" r:id="rId5295" xr:uid="{C5DE3323-3F78-4CB4-BD67-33905C2CCB8A}"/>
    <hyperlink ref="F5301" r:id="rId5296" xr:uid="{2235DA14-44C8-45D4-93DB-976D7BB0EAA0}"/>
    <hyperlink ref="F5302" r:id="rId5297" xr:uid="{319B43B6-7879-4A2C-942D-A0B31DD96A4F}"/>
    <hyperlink ref="F5303" r:id="rId5298" xr:uid="{841D3A60-393C-445E-B77A-05A46167B56B}"/>
    <hyperlink ref="F5304" r:id="rId5299" xr:uid="{2FEEBD2C-36F8-4AD0-8789-0D77132DB4D7}"/>
    <hyperlink ref="F5305" r:id="rId5300" xr:uid="{9A39501E-5437-482D-BD1C-B5003E512D62}"/>
    <hyperlink ref="F5306" r:id="rId5301" xr:uid="{A174E8E9-B714-4F2D-A052-03E80E0CA6C7}"/>
    <hyperlink ref="F5307" r:id="rId5302" xr:uid="{FFAB3419-9644-4264-BDE2-0D541774B144}"/>
    <hyperlink ref="F5308" r:id="rId5303" xr:uid="{62204776-A48D-45F6-BD81-0E7B4A3F2D18}"/>
    <hyperlink ref="F5309" r:id="rId5304" xr:uid="{7306AB8B-C30F-4008-90A4-1F5EFAEF46F3}"/>
    <hyperlink ref="F5310" r:id="rId5305" xr:uid="{FDAE0519-3230-44C8-B60A-8C8BD412F39E}"/>
    <hyperlink ref="F5311" r:id="rId5306" xr:uid="{EF5F3F5D-877E-4C0E-9B48-95BC221162BC}"/>
    <hyperlink ref="F5312" r:id="rId5307" xr:uid="{2B69B0D8-38BD-468D-8A51-2E61C76A29E2}"/>
    <hyperlink ref="F5313" r:id="rId5308" xr:uid="{4D6C84FE-0988-4685-8D0A-194D8ADA98DE}"/>
    <hyperlink ref="F5314" r:id="rId5309" xr:uid="{0D995C1A-D6DD-4760-A0EC-9638374C4A23}"/>
    <hyperlink ref="F5315" r:id="rId5310" xr:uid="{1CE51EAB-8B89-4591-8D31-3844282A0502}"/>
    <hyperlink ref="F5316" r:id="rId5311" xr:uid="{C1EBA959-005A-4FB0-977D-10F733B20138}"/>
    <hyperlink ref="F5317" r:id="rId5312" xr:uid="{46F33CB1-B70C-40C8-9663-FF6490EAC083}"/>
    <hyperlink ref="F5318" r:id="rId5313" xr:uid="{7D8EB45B-C73F-43BC-A299-5DEA3394904A}"/>
    <hyperlink ref="F5319" r:id="rId5314" xr:uid="{63C2C4EC-0855-418F-9EF8-61C2955A0AF2}"/>
    <hyperlink ref="F5320" r:id="rId5315" xr:uid="{E57D4359-6E03-48C8-A999-55A0575627AB}"/>
    <hyperlink ref="F5321" r:id="rId5316" xr:uid="{1B64AB62-BB8F-4703-B1ED-2A6A7CEE527E}"/>
    <hyperlink ref="F5322" r:id="rId5317" xr:uid="{84BFA20F-C545-4AB0-9075-C0B49C27422C}"/>
    <hyperlink ref="F5323" r:id="rId5318" xr:uid="{ECC2CB59-8203-4D53-9EAE-BEDCD4155C24}"/>
    <hyperlink ref="F5324" r:id="rId5319" xr:uid="{9A28CFEB-ABD1-42F5-AC14-048E0A5CC436}"/>
    <hyperlink ref="F5325" r:id="rId5320" xr:uid="{097C26A0-25BE-44A6-8DA4-9956FD596978}"/>
    <hyperlink ref="F5326" r:id="rId5321" xr:uid="{D7FE217D-E389-44FB-AD7D-6B3DA34288AE}"/>
    <hyperlink ref="F5327" r:id="rId5322" xr:uid="{679BCF32-4949-442B-98D3-7F9985C49CFE}"/>
    <hyperlink ref="F5328" r:id="rId5323" xr:uid="{41CA051C-35E2-453C-9524-CECA19843F92}"/>
    <hyperlink ref="F5329" r:id="rId5324" xr:uid="{13CEB763-76AF-4069-BF7C-C9C1ECF4DED6}"/>
    <hyperlink ref="F5330" r:id="rId5325" xr:uid="{C6DA157F-C42F-4131-8A26-96935BB52FF3}"/>
    <hyperlink ref="F5331" r:id="rId5326" xr:uid="{469A291D-B26A-4377-B85F-3936341DDDAB}"/>
    <hyperlink ref="F5332" r:id="rId5327" xr:uid="{2DA8886D-EB46-4B79-9B47-79E6625CA1F5}"/>
    <hyperlink ref="F5333" r:id="rId5328" xr:uid="{A85237D9-F5E8-4A9B-9C01-6767DB31A2EB}"/>
    <hyperlink ref="F5334" r:id="rId5329" xr:uid="{6EE21E39-FACD-44C3-B4CF-144528225EE2}"/>
    <hyperlink ref="F5335" r:id="rId5330" xr:uid="{1B82D3F4-03D0-4345-A8B9-CF2DF79B0BD2}"/>
    <hyperlink ref="F5336" r:id="rId5331" xr:uid="{7823496D-42C3-48B7-BF9B-D8A63D86D9D3}"/>
    <hyperlink ref="F5337" r:id="rId5332" xr:uid="{E6FAC8B1-412E-4EF6-8684-865D4130A365}"/>
    <hyperlink ref="F5338" r:id="rId5333" xr:uid="{8CA618BC-C409-4CB9-90C4-7D95837EFCBA}"/>
    <hyperlink ref="F5339" r:id="rId5334" xr:uid="{E41C1E11-3D01-4C80-9D52-FC36DD0B3F34}"/>
    <hyperlink ref="F5340" r:id="rId5335" xr:uid="{292D3B73-D03E-4A0A-8CCB-987A09DFF0C3}"/>
    <hyperlink ref="F5341" r:id="rId5336" xr:uid="{DE0BC0BC-6D2D-439A-A9F0-EA60B6834DCC}"/>
    <hyperlink ref="F5342" r:id="rId5337" xr:uid="{F7DBDC17-A53C-4FB4-8B0D-B38655DFDE87}"/>
    <hyperlink ref="F5343" r:id="rId5338" xr:uid="{5B1A1D81-4EBA-42B4-B129-092E3AAC4044}"/>
    <hyperlink ref="F5344" r:id="rId5339" xr:uid="{8A6D6D8D-C0D3-44B8-9792-EA0DC9F1B7AB}"/>
    <hyperlink ref="F5345" r:id="rId5340" xr:uid="{7D95E27E-8410-4308-AC28-0A0EE8D70FEA}"/>
    <hyperlink ref="F5346" r:id="rId5341" xr:uid="{9E324EA0-E707-440B-BB2D-A0F6EDDC1381}"/>
    <hyperlink ref="F5347" r:id="rId5342" xr:uid="{B8B3957D-44D2-4285-B9E6-49D19A255C59}"/>
    <hyperlink ref="F5348" r:id="rId5343" xr:uid="{B0D9B15F-F07D-4B42-A95E-BEA8FF454BFD}"/>
    <hyperlink ref="F5349" r:id="rId5344" xr:uid="{FECB0552-BCDA-4C10-92DF-1E29050E82BE}"/>
    <hyperlink ref="F5350" r:id="rId5345" xr:uid="{262DC5A5-CCC0-4985-A12B-38CB163149D4}"/>
    <hyperlink ref="F5351" r:id="rId5346" xr:uid="{280BBB02-2C24-4BE2-8969-B21434F30A32}"/>
    <hyperlink ref="F5352" r:id="rId5347" xr:uid="{79B218A4-B838-478B-B368-97A10FCBA965}"/>
    <hyperlink ref="F5353" r:id="rId5348" xr:uid="{FC7BB030-DE2D-4E30-8FFF-87232768956B}"/>
    <hyperlink ref="F5354" r:id="rId5349" xr:uid="{A01C9326-B1B0-4FA7-AAA6-E99CC4658D96}"/>
    <hyperlink ref="F5355" r:id="rId5350" xr:uid="{02F2D58B-DE93-4823-8D07-4B1C096CB7A1}"/>
    <hyperlink ref="F5356" r:id="rId5351" xr:uid="{0664B773-3BDA-45F5-A182-B38373C204B4}"/>
    <hyperlink ref="F5357" r:id="rId5352" xr:uid="{9803F6AC-8990-4D2E-B56F-853489EC0DCA}"/>
    <hyperlink ref="F5358" r:id="rId5353" xr:uid="{6E1442CC-5237-4D37-B857-078EB4A0F29D}"/>
    <hyperlink ref="F5359" r:id="rId5354" xr:uid="{900590F6-398A-4137-9A64-495A9E30F408}"/>
    <hyperlink ref="F5360" r:id="rId5355" xr:uid="{44CEC291-C494-40AB-B453-55A0A1066877}"/>
    <hyperlink ref="F5361" r:id="rId5356" xr:uid="{694425A9-D9A8-4B50-A547-BBD28FF1C626}"/>
    <hyperlink ref="F5362" r:id="rId5357" xr:uid="{80325CAA-6F96-4403-AF06-BF3723A08477}"/>
    <hyperlink ref="F5363" r:id="rId5358" xr:uid="{5741E1CE-CEE2-4439-9830-8AD5DC24D8F5}"/>
    <hyperlink ref="F5364" r:id="rId5359" xr:uid="{03C91887-21A0-463D-82B3-73DB46E1B6FA}"/>
    <hyperlink ref="F5365" r:id="rId5360" xr:uid="{EE557865-8FD7-41A3-8B68-7D173DC38D87}"/>
    <hyperlink ref="F5366" r:id="rId5361" xr:uid="{CC20D545-A778-4EAE-8CAA-09FD2C89E0CD}"/>
    <hyperlink ref="F5367" r:id="rId5362" xr:uid="{7DE95B97-F1FE-4998-920F-48240666ECBB}"/>
    <hyperlink ref="F5368" r:id="rId5363" xr:uid="{B7D27BFC-74A0-47FE-A4B1-3385008F039D}"/>
    <hyperlink ref="F5369" r:id="rId5364" xr:uid="{83736E32-2C03-43D4-8947-8CA0993B5BC7}"/>
    <hyperlink ref="F5370" r:id="rId5365" xr:uid="{61EB1B7A-88B8-4EB9-9BA8-AA0CBF6773B8}"/>
    <hyperlink ref="F5371" r:id="rId5366" xr:uid="{7F2C244D-8D64-4E4B-8F60-8AC7F8B64112}"/>
    <hyperlink ref="F5372" r:id="rId5367" xr:uid="{5F548F92-154D-4B06-935D-DC7ECB851765}"/>
    <hyperlink ref="F5373" r:id="rId5368" xr:uid="{DBD5E049-1338-43BD-8BED-9630D1431EE4}"/>
    <hyperlink ref="F5374" r:id="rId5369" xr:uid="{C904F1B6-C60A-4E86-B737-A1B42B295309}"/>
    <hyperlink ref="F5375" r:id="rId5370" xr:uid="{53A9FEBA-4FAF-4FBA-A798-CE4A347094BB}"/>
    <hyperlink ref="F5376" r:id="rId5371" xr:uid="{847E7E32-3ACA-4795-9C6E-585E002A9620}"/>
    <hyperlink ref="F5377" r:id="rId5372" xr:uid="{1FDD2739-42E2-4419-AE05-0658BC62F5C8}"/>
    <hyperlink ref="F5378" r:id="rId5373" xr:uid="{9A406732-4F0F-4124-ABCC-DFA8D019CD21}"/>
    <hyperlink ref="F5379" r:id="rId5374" xr:uid="{30A1AEAB-2A5F-4AFD-A0CD-597FA3177963}"/>
    <hyperlink ref="F5380" r:id="rId5375" xr:uid="{4B11B907-6484-4CCA-B273-BE8BB057D3B1}"/>
    <hyperlink ref="F5381" r:id="rId5376" xr:uid="{E8D02068-54CB-454C-B7E4-5E4728FD42AF}"/>
    <hyperlink ref="F5382" r:id="rId5377" xr:uid="{E26B82F7-9649-408E-9710-C149AF4E559D}"/>
    <hyperlink ref="F5383" r:id="rId5378" xr:uid="{766B2223-7F45-451D-8203-E5AF36C670B8}"/>
    <hyperlink ref="F5384" r:id="rId5379" xr:uid="{B4755C3F-2549-4714-A93F-481AFF182EC4}"/>
    <hyperlink ref="F5385" r:id="rId5380" xr:uid="{D2A514FE-4D76-4E01-B29E-B8EF8C2068F4}"/>
    <hyperlink ref="F5386" r:id="rId5381" xr:uid="{1E373318-86AF-4975-B21E-AD5C2EBACA51}"/>
    <hyperlink ref="F5387" r:id="rId5382" xr:uid="{F28187FD-1073-4747-8AFC-793BF76A71E8}"/>
    <hyperlink ref="F5388" r:id="rId5383" xr:uid="{293955E5-74D5-43B4-85D0-94D3E911FB8E}"/>
    <hyperlink ref="F5389" r:id="rId5384" xr:uid="{96E22DF8-D2C1-446D-9587-68BCD0F75127}"/>
    <hyperlink ref="F5390" r:id="rId5385" xr:uid="{B7F0B5DB-3242-42E0-88C4-617BFD7EEC65}"/>
    <hyperlink ref="F5391" r:id="rId5386" xr:uid="{F6ECF7E9-E616-484A-ACE3-6EBB71D10386}"/>
    <hyperlink ref="F5392" r:id="rId5387" xr:uid="{406CB85C-ED20-4FBD-B7D3-B3ED1DF2523D}"/>
    <hyperlink ref="F5393" r:id="rId5388" xr:uid="{A0C701B3-75A2-43F8-BD38-85F3D69CFC10}"/>
    <hyperlink ref="F5394" r:id="rId5389" xr:uid="{C613B3F6-82E0-40AF-9C4F-3993507671A9}"/>
    <hyperlink ref="F5395" r:id="rId5390" xr:uid="{4A82CFAE-3A66-418B-A265-E546D2A98F07}"/>
    <hyperlink ref="F5396" r:id="rId5391" xr:uid="{A6D22C4F-8377-4107-85E6-52EF42346501}"/>
    <hyperlink ref="F5397" r:id="rId5392" xr:uid="{A0D52249-EBE1-4318-ACBB-875CB34A2DC5}"/>
    <hyperlink ref="F5398" r:id="rId5393" xr:uid="{6CFAAD10-EB46-4ACF-8A99-60C72211561B}"/>
    <hyperlink ref="F5399" r:id="rId5394" xr:uid="{53FE81AD-2F3D-416E-AF51-98C27B847AC5}"/>
    <hyperlink ref="F5400" r:id="rId5395" xr:uid="{A6923B99-1D2D-4B04-8B3F-0E01F9BE6FFD}"/>
    <hyperlink ref="F5401" r:id="rId5396" xr:uid="{3D782B09-5BC9-4DC0-8E95-55019E445F8A}"/>
    <hyperlink ref="F5402" r:id="rId5397" xr:uid="{8DB4A566-FF29-40BA-A8D7-E08CD1F80BF0}"/>
    <hyperlink ref="F5403" r:id="rId5398" xr:uid="{65A6BE57-F749-4975-9DB3-6DBAE21A7EC7}"/>
    <hyperlink ref="F5404" r:id="rId5399" xr:uid="{F32BB34E-82BA-4DA5-B0FC-0CB6388401F1}"/>
    <hyperlink ref="F5405" r:id="rId5400" xr:uid="{B58AD118-7C37-4F09-A2E6-4BA1FB02717A}"/>
    <hyperlink ref="F5406" r:id="rId5401" xr:uid="{338F5337-A906-492C-B6A9-B2E6313478D0}"/>
    <hyperlink ref="F5407" r:id="rId5402" xr:uid="{3A1CB125-6B03-4E06-8B7C-AB9E17ACA9DB}"/>
    <hyperlink ref="F5408" r:id="rId5403" xr:uid="{C3C07E0C-8493-4739-ABFD-B8834729118B}"/>
    <hyperlink ref="F5409" r:id="rId5404" xr:uid="{12FF5D15-1735-4682-83B2-E20CEA8F8E6D}"/>
    <hyperlink ref="F5410" r:id="rId5405" xr:uid="{41FF314B-FFA2-4EDF-B810-0A009981D9A7}"/>
    <hyperlink ref="F5411" r:id="rId5406" xr:uid="{C25C5D90-9F6F-4CE0-8813-75E331A202FC}"/>
    <hyperlink ref="F5412" r:id="rId5407" xr:uid="{1B2B1781-3F44-4104-B508-35D7CA04C352}"/>
    <hyperlink ref="F5413" r:id="rId5408" xr:uid="{FAC9B305-C9DB-4DD6-8A22-4144DEB40EAE}"/>
    <hyperlink ref="F5414" r:id="rId5409" xr:uid="{BA08BF28-9D3E-4C12-999D-C581C12233DC}"/>
    <hyperlink ref="F5415" r:id="rId5410" xr:uid="{D59560E2-5453-456B-9546-95F1F5431D29}"/>
    <hyperlink ref="F5416" r:id="rId5411" xr:uid="{884CF66F-160E-48D6-B505-67905A45ADD2}"/>
    <hyperlink ref="F5417" r:id="rId5412" xr:uid="{CC8BFF48-7171-4774-9142-6DFCBDC4238E}"/>
    <hyperlink ref="F5418" r:id="rId5413" xr:uid="{7BF45D74-A692-4494-A42F-837E85E2699F}"/>
    <hyperlink ref="F5419" r:id="rId5414" xr:uid="{FC1F106A-74D7-48D8-8E99-D16165C00927}"/>
    <hyperlink ref="F5420" r:id="rId5415" xr:uid="{EAD4C867-7F0C-4CC1-B6F9-E9C6EC3376A0}"/>
    <hyperlink ref="F5421" r:id="rId5416" xr:uid="{A64C653E-67CB-43A5-B70E-BF647F91F3C9}"/>
    <hyperlink ref="F5422" r:id="rId5417" xr:uid="{6EB7431F-D7EC-4422-BFDB-F1045FAE5427}"/>
    <hyperlink ref="F5423" r:id="rId5418" xr:uid="{6F8DADAF-5F20-44FB-A598-58130C622E22}"/>
    <hyperlink ref="F5424" r:id="rId5419" xr:uid="{3CF0AB2E-A375-4AF8-880D-2C291F4CBFD1}"/>
    <hyperlink ref="F5425" r:id="rId5420" xr:uid="{EFC8079B-2D84-44A0-B6EC-4B8D33E7E3AC}"/>
    <hyperlink ref="F5426" r:id="rId5421" xr:uid="{73ED083C-11CE-411B-B85E-F0F8CFE7DEEE}"/>
    <hyperlink ref="F5427" r:id="rId5422" xr:uid="{FBDE2F10-4C06-4B20-BC5C-4630EE7C0E4A}"/>
    <hyperlink ref="F5428" r:id="rId5423" xr:uid="{198C4919-1435-4FFB-9892-BDF03B1606F7}"/>
    <hyperlink ref="F5429" r:id="rId5424" xr:uid="{6632079A-4D7A-4D77-A8F7-D4880CBA3298}"/>
    <hyperlink ref="F5430" r:id="rId5425" xr:uid="{B8B65E74-4B2D-4825-A08B-F44529DD2A09}"/>
    <hyperlink ref="F5431" r:id="rId5426" xr:uid="{3E1948DA-55CD-4BEC-9914-9F5078788E58}"/>
    <hyperlink ref="F5432" r:id="rId5427" xr:uid="{926315E7-DA1F-45AF-B249-A909C66B0485}"/>
    <hyperlink ref="F5433" r:id="rId5428" xr:uid="{F4E78560-F766-4C11-AD67-3888C72D8C79}"/>
    <hyperlink ref="F5434" r:id="rId5429" xr:uid="{9239325B-C10B-4C8A-AFC0-EF71E7165256}"/>
    <hyperlink ref="F5435" r:id="rId5430" xr:uid="{FE386333-5A00-4AC8-AA6B-704CDA0FE25E}"/>
    <hyperlink ref="F5436" r:id="rId5431" xr:uid="{9CC306A0-962D-4A8D-8056-09DF5623EED4}"/>
    <hyperlink ref="F5437" r:id="rId5432" xr:uid="{65A7FAB9-55FD-4D4F-8319-DE79F3F7528D}"/>
    <hyperlink ref="F5438" r:id="rId5433" xr:uid="{8AAB072F-F177-43DF-876D-9668467D78B9}"/>
    <hyperlink ref="F5439" r:id="rId5434" xr:uid="{47B37187-FC5B-4FC0-BB88-A5D137CB872C}"/>
    <hyperlink ref="F5440" r:id="rId5435" xr:uid="{95448528-2ED2-4216-9089-1C06E29145C7}"/>
    <hyperlink ref="F5441" r:id="rId5436" xr:uid="{BFCBBAF7-E10D-491E-8370-9B1B2B006DC2}"/>
    <hyperlink ref="F5442" r:id="rId5437" xr:uid="{7ACC9682-7D0C-48F9-A370-75BDAF577D8F}"/>
    <hyperlink ref="F5443" r:id="rId5438" xr:uid="{CFE71212-1B81-4F6E-9F63-FF9A2E48C134}"/>
    <hyperlink ref="F5444" r:id="rId5439" xr:uid="{F5060620-BDF0-4761-B87C-26C857692842}"/>
    <hyperlink ref="F5445" r:id="rId5440" xr:uid="{839A525B-8A59-47A8-AFEA-BDC0BF54A4EE}"/>
    <hyperlink ref="F5446" r:id="rId5441" xr:uid="{205162CC-17BF-4496-8458-1DF10B957875}"/>
    <hyperlink ref="F5447" r:id="rId5442" xr:uid="{01DAAE39-323C-46D4-9408-FFBA01AE66D9}"/>
    <hyperlink ref="F5448" r:id="rId5443" xr:uid="{63D0B876-6FC1-45C0-B98C-3AE73AA0D92A}"/>
    <hyperlink ref="F5449" r:id="rId5444" xr:uid="{F86D730A-A5D9-49F4-86C1-700BCBC78E6E}"/>
    <hyperlink ref="F5450" r:id="rId5445" xr:uid="{D5BBEF6B-3E5A-4ED9-8871-B49C720286C6}"/>
    <hyperlink ref="F5451" r:id="rId5446" xr:uid="{54B40DF4-FC78-4040-B9D5-F18431A03DD4}"/>
    <hyperlink ref="F5452" r:id="rId5447" xr:uid="{34E5C99C-C99A-4CF1-8815-713E74BEA7B2}"/>
    <hyperlink ref="F5453" r:id="rId5448" xr:uid="{7C433C05-8733-492C-8479-1512BD1DA551}"/>
    <hyperlink ref="F5454" r:id="rId5449" xr:uid="{26561189-BD3D-4E14-833E-A6C80E6699CB}"/>
    <hyperlink ref="F5455" r:id="rId5450" xr:uid="{C71BF630-BFD0-4683-B63B-E3ADF4816AB7}"/>
    <hyperlink ref="F5456" r:id="rId5451" xr:uid="{62484369-FC79-4394-BDB3-8642EF31A41E}"/>
    <hyperlink ref="F5457" r:id="rId5452" xr:uid="{5861BE4F-ED0B-4473-8579-6C889036C88C}"/>
    <hyperlink ref="F5458" r:id="rId5453" xr:uid="{82C8068E-9CF3-4591-9799-08AD5107E1FC}"/>
    <hyperlink ref="F5459" r:id="rId5454" xr:uid="{1B44F8B2-115F-4C35-A351-ACBEC1EB1C30}"/>
    <hyperlink ref="F5460" r:id="rId5455" xr:uid="{0C812119-69AC-4261-B41E-383D8F1E0E20}"/>
    <hyperlink ref="F5461" r:id="rId5456" xr:uid="{20BEA1D3-685A-4952-BBA4-7E16BCEAA9B1}"/>
    <hyperlink ref="F5462" r:id="rId5457" xr:uid="{B5D3354C-C85D-4CA2-8880-0852DECD605B}"/>
    <hyperlink ref="F5463" r:id="rId5458" xr:uid="{333990E1-158B-49FD-AD30-26A0E1940B4A}"/>
    <hyperlink ref="F5464" r:id="rId5459" xr:uid="{A011E061-DD45-4EF2-B2D3-C5223B3F83F2}"/>
    <hyperlink ref="F5465" r:id="rId5460" xr:uid="{42F4BB8F-2B98-49F5-AE7C-20028A2E8218}"/>
    <hyperlink ref="F5466" r:id="rId5461" xr:uid="{EC55C986-0833-4D68-BEA5-A1256A58FB80}"/>
    <hyperlink ref="F5467" r:id="rId5462" xr:uid="{92FFCB37-2E50-4FEF-A635-D2FC24DAB219}"/>
    <hyperlink ref="F5468" r:id="rId5463" xr:uid="{C47C2E2F-F7F7-4A09-877D-DE7F93BB4DEB}"/>
    <hyperlink ref="F5469" r:id="rId5464" xr:uid="{EB18EAE3-BC12-43BA-8E11-0B57F3AFA3C2}"/>
    <hyperlink ref="F5470" r:id="rId5465" xr:uid="{17330625-4B3F-440A-904B-BC346D2408BA}"/>
    <hyperlink ref="F5471" r:id="rId5466" xr:uid="{1086EF10-6710-4F20-A67E-8FDADF92C1AF}"/>
    <hyperlink ref="F5472" r:id="rId5467" xr:uid="{6A3E2671-136F-4703-AA73-FD9CACF2F4E0}"/>
    <hyperlink ref="F5473" r:id="rId5468" xr:uid="{256AE591-008F-47B0-AACB-D9C30A97A15D}"/>
    <hyperlink ref="F5474" r:id="rId5469" xr:uid="{B9E05C1A-96C4-44DB-941C-127866A42967}"/>
    <hyperlink ref="F5475" r:id="rId5470" xr:uid="{B720A7A5-8713-4F1E-B1F3-EC770682903D}"/>
    <hyperlink ref="F5476" r:id="rId5471" xr:uid="{DCC1771A-778F-493C-9FEE-813DC53E7C3C}"/>
    <hyperlink ref="F5477" r:id="rId5472" xr:uid="{CC547904-5090-4B10-8DF9-3694D072B955}"/>
    <hyperlink ref="F5478" r:id="rId5473" xr:uid="{4765E745-86A3-4C61-A080-F1613075AF48}"/>
    <hyperlink ref="F5479" r:id="rId5474" xr:uid="{D972D71A-C8ED-4A0E-B003-07AAE64E91B7}"/>
    <hyperlink ref="F5480" r:id="rId5475" xr:uid="{939DBFD6-C08F-4CFB-A712-6DC7CB7BB706}"/>
    <hyperlink ref="F5481" r:id="rId5476" xr:uid="{8CCDAE65-992C-4276-9119-7499EA7BC81F}"/>
    <hyperlink ref="F5482" r:id="rId5477" xr:uid="{2206D952-FB67-46F7-BC50-2EE94E5E234D}"/>
    <hyperlink ref="F5483" r:id="rId5478" xr:uid="{6445D86E-57C2-46D1-A21F-16CB561CD3F1}"/>
    <hyperlink ref="F5484" r:id="rId5479" xr:uid="{3F84F4C3-41F5-4A4F-BC32-2D98B7FC886D}"/>
    <hyperlink ref="F5485" r:id="rId5480" xr:uid="{A375CAAA-1FF3-44DE-BB6D-AD091A734FFC}"/>
    <hyperlink ref="F5486" r:id="rId5481" xr:uid="{9807EC74-C33A-4AE0-A50E-7466C4D8D2BD}"/>
    <hyperlink ref="F5487" r:id="rId5482" xr:uid="{8E9255A6-0A98-4A0C-A6D6-8EED4012EDD5}"/>
    <hyperlink ref="F5488" r:id="rId5483" xr:uid="{2D534011-7ACA-4741-BE52-0B1138FBB7AF}"/>
    <hyperlink ref="F5489" r:id="rId5484" xr:uid="{9B176A9E-BD9E-4B48-BACB-E9F7DF3B57BC}"/>
    <hyperlink ref="F5490" r:id="rId5485" xr:uid="{B050DA22-4505-49E1-8018-9150B040A38D}"/>
    <hyperlink ref="F5491" r:id="rId5486" xr:uid="{543DE739-48B3-4F91-9AF7-D242C0133EB4}"/>
    <hyperlink ref="F5492" r:id="rId5487" xr:uid="{B6DFA896-80DE-464B-8DF7-7B074AE00391}"/>
    <hyperlink ref="F5493" r:id="rId5488" xr:uid="{F787B19E-FC07-4E5F-B4A8-BE6E1D018435}"/>
    <hyperlink ref="F5494" r:id="rId5489" xr:uid="{0BFA502A-506A-4B98-A018-64F52F20908B}"/>
    <hyperlink ref="F5495" r:id="rId5490" xr:uid="{5B9A43D0-05AC-4600-8E84-DC237C23D01F}"/>
    <hyperlink ref="F5496" r:id="rId5491" xr:uid="{05BE9098-1E87-43D7-9C78-FF92365A1F92}"/>
    <hyperlink ref="F5497" r:id="rId5492" xr:uid="{93DFB11F-6F24-49B1-94C0-AA97811F2BD9}"/>
    <hyperlink ref="F5498" r:id="rId5493" xr:uid="{9177DB5C-BF01-470D-9278-C90E02D618E2}"/>
    <hyperlink ref="F5499" r:id="rId5494" xr:uid="{B57454A9-8E0A-4280-BF0F-AE845AF5F071}"/>
    <hyperlink ref="F5500" r:id="rId5495" xr:uid="{98E10D8A-BBF2-4D2C-B6F5-EF6380826183}"/>
    <hyperlink ref="F5501" r:id="rId5496" xr:uid="{383841D1-3BDE-4EF1-B4B4-23CD412FA09F}"/>
    <hyperlink ref="F5502" r:id="rId5497" xr:uid="{953A9B54-EE75-46F0-8627-15A9D254C14D}"/>
    <hyperlink ref="F5503" r:id="rId5498" xr:uid="{4025ECDD-AA34-44F0-AE88-88D48F201D1F}"/>
    <hyperlink ref="F5504" r:id="rId5499" xr:uid="{7940839D-18AF-4893-BF4B-212FCDDB0FBE}"/>
    <hyperlink ref="F5505" r:id="rId5500" xr:uid="{54A870CA-F3AA-41EB-8A68-723A4CD0EC75}"/>
    <hyperlink ref="F5506" r:id="rId5501" xr:uid="{28A80BB2-86A2-47A7-A9EF-F3DC2EE50D96}"/>
    <hyperlink ref="F5507" r:id="rId5502" xr:uid="{CC55DD3C-71B2-402C-96CB-B713EDBBDC1E}"/>
    <hyperlink ref="F5508" r:id="rId5503" xr:uid="{9659CB0C-20ED-40CC-8F6F-C82D3DEE1E33}"/>
    <hyperlink ref="F5509" r:id="rId5504" xr:uid="{4A3FA68B-27F8-4D93-9A4A-DE07E183E1D4}"/>
    <hyperlink ref="F5510" r:id="rId5505" xr:uid="{0FADDAC2-BF37-49DC-B52A-BD08B546085C}"/>
    <hyperlink ref="F5511" r:id="rId5506" xr:uid="{B89712C3-F7CE-4C77-A8AC-59E8A7C3D374}"/>
    <hyperlink ref="F5512" r:id="rId5507" xr:uid="{06BFE4B4-D6B9-4176-90E4-8269E4ED2091}"/>
    <hyperlink ref="F5513" r:id="rId5508" xr:uid="{5CA61055-BB49-4DE1-B90F-7182D00A84A8}"/>
    <hyperlink ref="F5514" r:id="rId5509" xr:uid="{3C175E6A-2433-4E7C-8580-90266E7704A8}"/>
    <hyperlink ref="F5515" r:id="rId5510" xr:uid="{D2BB40DF-067C-412B-A07C-2F30732D2BB6}"/>
    <hyperlink ref="F5516" r:id="rId5511" xr:uid="{E7680F53-6143-477E-B489-409A8B32A62B}"/>
    <hyperlink ref="F5517" r:id="rId5512" xr:uid="{C1DEE215-44D9-4279-B7FC-DFEBE71D5284}"/>
    <hyperlink ref="F5518" r:id="rId5513" xr:uid="{0F3043B5-EABA-4235-B0B3-1312D7607755}"/>
    <hyperlink ref="F5519" r:id="rId5514" xr:uid="{C1275D53-A718-4046-B151-21866282E5C4}"/>
    <hyperlink ref="F5520" r:id="rId5515" xr:uid="{663DC8D4-9CEE-4C64-911F-9E1E8B8CBD8D}"/>
    <hyperlink ref="F5521" r:id="rId5516" xr:uid="{C0F7D0FB-25D7-436A-904C-FFD37B578E85}"/>
    <hyperlink ref="F5522" r:id="rId5517" xr:uid="{9E8CBF68-2A3C-4851-B5D8-9C70A352739E}"/>
    <hyperlink ref="F5523" r:id="rId5518" xr:uid="{4DDDFF07-1027-406A-AF07-7432ED835A52}"/>
    <hyperlink ref="F5524" r:id="rId5519" xr:uid="{2A50E296-06C3-425A-86A2-76AD57953D35}"/>
    <hyperlink ref="F5525" r:id="rId5520" xr:uid="{1C7972B9-2A8B-40EA-9897-0ADEA6D2347B}"/>
    <hyperlink ref="F5526" r:id="rId5521" xr:uid="{AB95EA6C-3852-4604-882E-B60AE91A035D}"/>
    <hyperlink ref="F5527" r:id="rId5522" xr:uid="{9AEA0CE4-DD8B-4451-B997-B9397BDB5850}"/>
    <hyperlink ref="F5528" r:id="rId5523" xr:uid="{F37B1360-3C7E-4E68-B572-73C66F645782}"/>
    <hyperlink ref="F5529" r:id="rId5524" xr:uid="{C980ACD6-1B7E-4D0E-A944-60B4A8A6D6A7}"/>
    <hyperlink ref="F5530" r:id="rId5525" xr:uid="{AE73A91B-F1D7-46B8-85D5-C85AB6EE260F}"/>
    <hyperlink ref="F5531" r:id="rId5526" xr:uid="{3C898541-6A91-434A-9137-00BE3294808A}"/>
    <hyperlink ref="F5532" r:id="rId5527" xr:uid="{54F821A5-01D1-43D1-AF27-38D565A7A7AD}"/>
    <hyperlink ref="F5533" r:id="rId5528" xr:uid="{1F03B4A1-461B-4AA3-9462-4F7584FC09FE}"/>
    <hyperlink ref="F5534" r:id="rId5529" xr:uid="{35F4743C-24CD-4DDA-93A7-0E87BC927949}"/>
    <hyperlink ref="F5535" r:id="rId5530" xr:uid="{9F7F541B-37E5-4D7C-A773-068009F7560D}"/>
    <hyperlink ref="F5536" r:id="rId5531" xr:uid="{16B5DD83-9F70-430F-A3CC-954891C63DFE}"/>
    <hyperlink ref="F5537" r:id="rId5532" xr:uid="{50781CBF-3A61-4CE7-ACE9-B4293BF956D3}"/>
    <hyperlink ref="F5538" r:id="rId5533" xr:uid="{5FBD318D-F2B1-4EEC-B29B-06A27B5E0992}"/>
    <hyperlink ref="F5539" r:id="rId5534" xr:uid="{E94E2A55-3F56-45A2-B3CF-6140688422CE}"/>
    <hyperlink ref="F5540" r:id="rId5535" xr:uid="{B3C3F603-C2E2-48C0-9D56-C971CBBCBC95}"/>
    <hyperlink ref="F5541" r:id="rId5536" xr:uid="{FEEEB7E3-FE0C-4C32-B3C2-641E143FFD41}"/>
    <hyperlink ref="F5542" r:id="rId5537" xr:uid="{7AEDF847-7E21-4CEC-9B7B-649C186042B7}"/>
    <hyperlink ref="F5543" r:id="rId5538" xr:uid="{8DB698CA-93F4-447C-815A-A7F8F876BCD3}"/>
    <hyperlink ref="F5544" r:id="rId5539" xr:uid="{68A5C223-BD53-4696-B582-8D4A15947E14}"/>
    <hyperlink ref="F5545" r:id="rId5540" xr:uid="{ED64D4A2-38B8-4016-BE38-0B72EDAE2D60}"/>
    <hyperlink ref="F5546" r:id="rId5541" xr:uid="{4866E7BD-0176-4CDF-B6C4-CA352B1F63DA}"/>
    <hyperlink ref="F5547" r:id="rId5542" xr:uid="{5690245F-B75A-4167-B31C-26545D5B5A5C}"/>
    <hyperlink ref="F5548" r:id="rId5543" xr:uid="{50F32F58-0D0A-40AC-AE3D-8EE6B8FB26C9}"/>
    <hyperlink ref="F5549" r:id="rId5544" xr:uid="{53A419CA-1DC2-4875-B612-639F83C4EEA1}"/>
    <hyperlink ref="F5550" r:id="rId5545" xr:uid="{C969CFE0-DF5F-4B51-9735-D263A76444E0}"/>
    <hyperlink ref="F5551" r:id="rId5546" xr:uid="{BFD599BD-12FA-495C-A3F6-C61F9EF4598F}"/>
    <hyperlink ref="F5552" r:id="rId5547" xr:uid="{AAD9ACAC-72B9-46EE-847C-704E2438A58D}"/>
    <hyperlink ref="F5553" r:id="rId5548" xr:uid="{73238DF9-D317-4CF0-B383-3BEDA18534C0}"/>
    <hyperlink ref="F5554" r:id="rId5549" xr:uid="{9C2E997B-F91F-4433-A297-3A18A35994F1}"/>
    <hyperlink ref="F5555" r:id="rId5550" xr:uid="{A5980F85-8752-4E4E-939D-034599BEF4EB}"/>
    <hyperlink ref="F5556" r:id="rId5551" xr:uid="{B4FEB0EE-AFFE-4141-9161-FE0A131B9E7B}"/>
    <hyperlink ref="F5557" r:id="rId5552" xr:uid="{DCF0730A-6A17-4938-90A8-C889D36336BD}"/>
    <hyperlink ref="F5558" r:id="rId5553" xr:uid="{469719C8-4866-4FD8-A51C-3C44FDF73A50}"/>
    <hyperlink ref="F5559" r:id="rId5554" xr:uid="{C59C8317-8FFC-480C-BDD1-CFB39386FE1A}"/>
    <hyperlink ref="F5560" r:id="rId5555" xr:uid="{AAAEED53-56F0-4DAD-84A8-6121A70ABAC5}"/>
    <hyperlink ref="F5561" r:id="rId5556" xr:uid="{4B4B7A9A-1E0F-4DF2-8972-D2E046D97463}"/>
    <hyperlink ref="F5562" r:id="rId5557" xr:uid="{B42F20ED-6280-4F82-AEC1-26B32605347D}"/>
    <hyperlink ref="F5563" r:id="rId5558" xr:uid="{FC473145-09D5-4292-94F3-09B71D40B66F}"/>
    <hyperlink ref="F5564" r:id="rId5559" xr:uid="{516EB5D6-ED81-44DF-9B80-E4CBFAA1A15C}"/>
    <hyperlink ref="F5565" r:id="rId5560" xr:uid="{B0AADF2A-569E-481A-9E3B-DB55965994E6}"/>
    <hyperlink ref="F5566" r:id="rId5561" xr:uid="{9CEA9DF3-72FB-4B5F-A8BC-B67A157BBA3F}"/>
    <hyperlink ref="F5567" r:id="rId5562" xr:uid="{59369FC5-B104-4137-AC7D-8AB1B365A5F7}"/>
    <hyperlink ref="F5568" r:id="rId5563" xr:uid="{7864C542-06F0-45D1-8943-F60C97CA1271}"/>
    <hyperlink ref="F5569" r:id="rId5564" xr:uid="{5543768B-B130-43DB-90AF-88E4D64DB00C}"/>
    <hyperlink ref="F5570" r:id="rId5565" xr:uid="{3CC1BEC9-AC74-4936-85CE-5B65EFCD7596}"/>
    <hyperlink ref="F5571" r:id="rId5566" xr:uid="{1B09964E-7432-440E-B3BB-F3DC95F0E6F5}"/>
    <hyperlink ref="F5572" r:id="rId5567" xr:uid="{D0307256-AE53-47C7-B8F2-E9097A120A06}"/>
    <hyperlink ref="F5573" r:id="rId5568" xr:uid="{1661930D-519F-44BC-BED1-C2F46A25C26F}"/>
    <hyperlink ref="F5574" r:id="rId5569" xr:uid="{D077D934-831A-4DC6-855E-0AD240F81A39}"/>
    <hyperlink ref="F5575" r:id="rId5570" xr:uid="{9B7BDF6B-3A0D-45FB-9531-B4224CDC1E85}"/>
    <hyperlink ref="F5576" r:id="rId5571" xr:uid="{A5249980-2156-48CF-B434-0160734B380C}"/>
    <hyperlink ref="F5577" r:id="rId5572" xr:uid="{4F3A173E-1F80-4F4B-88A8-9E88C5F88CAD}"/>
    <hyperlink ref="F5578" r:id="rId5573" xr:uid="{0ACF71F5-DB31-47D8-93A4-65EFDDA70328}"/>
    <hyperlink ref="F5579" r:id="rId5574" xr:uid="{0195000B-9437-4354-9622-A2A1AF2E7FD7}"/>
    <hyperlink ref="F5580" r:id="rId5575" xr:uid="{AC6790E2-06A7-466E-A258-DA0FCCFA3C71}"/>
    <hyperlink ref="F5581" r:id="rId5576" xr:uid="{C1A7A774-5980-4F64-BADF-0EF96C1E41C5}"/>
    <hyperlink ref="F5582" r:id="rId5577" xr:uid="{8034F4B1-DF04-4D65-B29D-292FB1865B34}"/>
    <hyperlink ref="F5583" r:id="rId5578" xr:uid="{10FA1A84-4197-442F-A5F0-FD55ADA8CF0E}"/>
    <hyperlink ref="F5584" r:id="rId5579" xr:uid="{23F5ED18-6E6E-47A8-82D3-DE809673B309}"/>
    <hyperlink ref="F5585" r:id="rId5580" xr:uid="{EE6353FE-CC55-4FB3-A86D-9D9C96C70893}"/>
    <hyperlink ref="F5586" r:id="rId5581" xr:uid="{74536A27-FCAA-4F72-B12C-C8444BEEF9C4}"/>
    <hyperlink ref="F5587" r:id="rId5582" xr:uid="{885ED68B-20CA-414D-931F-0F4113109FBD}"/>
    <hyperlink ref="F5588" r:id="rId5583" xr:uid="{F976DA73-0E18-4419-B22A-44C2D8FE37B4}"/>
    <hyperlink ref="F5589" r:id="rId5584" xr:uid="{BC90D226-6B8C-4651-89D9-B99A0F4378F8}"/>
    <hyperlink ref="F5590" r:id="rId5585" xr:uid="{5A5C23B1-4F1B-4B74-B3CC-DBC46F4DB080}"/>
    <hyperlink ref="F5591" r:id="rId5586" xr:uid="{2F21AABB-202B-4C5A-8872-78D87DBB90B0}"/>
    <hyperlink ref="F5592" r:id="rId5587" xr:uid="{254EABE2-1397-4241-9600-980F123472CD}"/>
    <hyperlink ref="F5593" r:id="rId5588" xr:uid="{2719318E-4336-4961-8CDC-75C5A8E8466A}"/>
    <hyperlink ref="F5594" r:id="rId5589" xr:uid="{B95735A1-BF32-4735-90CC-D079E07BD5E3}"/>
    <hyperlink ref="F5595" r:id="rId5590" xr:uid="{2CF454AF-6150-4749-8455-CA9DF0F94499}"/>
    <hyperlink ref="F5596" r:id="rId5591" xr:uid="{39D16511-844C-49E2-B7DA-9672A99B288B}"/>
    <hyperlink ref="F5597" r:id="rId5592" xr:uid="{CDC055D9-1E69-41E6-9A71-630E5A8FAD50}"/>
    <hyperlink ref="F5598" r:id="rId5593" xr:uid="{AF9809E2-6616-4A9E-B70E-CEB586BDB3B8}"/>
    <hyperlink ref="F5599" r:id="rId5594" xr:uid="{26C56A0C-5B8B-4F54-AFFB-9CBD1FE5C302}"/>
    <hyperlink ref="F5600" r:id="rId5595" xr:uid="{29C1F9C5-C7AB-4429-9C9B-9B40E9CF8A9B}"/>
    <hyperlink ref="F5601" r:id="rId5596" xr:uid="{4AFBAA21-B81B-4ACF-8B38-3B96D69E6334}"/>
    <hyperlink ref="F5602" r:id="rId5597" xr:uid="{D1022871-82DD-4F08-A380-BC59A3B71994}"/>
    <hyperlink ref="F5603" r:id="rId5598" xr:uid="{D064AEFC-6A30-471A-ADEE-332CFDF6DA0C}"/>
    <hyperlink ref="F5604" r:id="rId5599" xr:uid="{236A9973-58C9-4AE4-8CC7-9E292B560FE0}"/>
    <hyperlink ref="F5605" r:id="rId5600" xr:uid="{B15AEB4D-3DFE-4886-BDAF-8856688FAB31}"/>
    <hyperlink ref="F5606" r:id="rId5601" xr:uid="{31AF7890-26C3-4E4D-BF8A-DDB58B75D396}"/>
    <hyperlink ref="F5607" r:id="rId5602" xr:uid="{8B008432-0492-4D44-A228-360C06DC5359}"/>
    <hyperlink ref="F5608" r:id="rId5603" xr:uid="{130BD1AA-ED6A-4C62-BB70-11F4D012EED7}"/>
    <hyperlink ref="F5609" r:id="rId5604" xr:uid="{8C0B09AA-2632-43E4-9263-93C460836CDF}"/>
    <hyperlink ref="F5610" r:id="rId5605" xr:uid="{4D2AB985-2480-4FB1-B76E-B64FB1241014}"/>
    <hyperlink ref="F5611" r:id="rId5606" xr:uid="{A9E4FC6F-194A-4CE7-A343-34E72EB2A59F}"/>
    <hyperlink ref="F5612" r:id="rId5607" xr:uid="{83A28758-5EC9-4C90-9C84-731B6DFC3DDA}"/>
    <hyperlink ref="F5613" r:id="rId5608" xr:uid="{E3276948-F584-4EC5-AD2B-C40D1EA3AC30}"/>
    <hyperlink ref="F5614" r:id="rId5609" xr:uid="{2FD95627-F11E-474E-832F-BED6C810F8E9}"/>
    <hyperlink ref="F5615" r:id="rId5610" xr:uid="{EC95B3E4-8656-4B83-8CE4-3CE4CDC4D459}"/>
    <hyperlink ref="F5616" r:id="rId5611" xr:uid="{ECF5AEC7-4D37-41FA-B568-226D622D43C1}"/>
    <hyperlink ref="F5617" r:id="rId5612" xr:uid="{320D0B11-4417-4803-84E1-62D881360FAF}"/>
    <hyperlink ref="F5618" r:id="rId5613" xr:uid="{5DE6E3C1-9C04-419D-A94B-F223BDAE90B9}"/>
    <hyperlink ref="F5619" r:id="rId5614" xr:uid="{7FA79198-D2A7-4FED-B8A9-A15F56A63748}"/>
    <hyperlink ref="F5620" r:id="rId5615" xr:uid="{7CC7C865-1B3D-4C54-94B8-50ADCFD5B8E0}"/>
    <hyperlink ref="F5621" r:id="rId5616" xr:uid="{99D9806B-B33B-4F5C-AE92-20AF35687EFA}"/>
    <hyperlink ref="F5622" r:id="rId5617" xr:uid="{D207AAA0-6C1D-472B-B405-8FD958EE5064}"/>
    <hyperlink ref="F5623" r:id="rId5618" xr:uid="{98F0E3A8-C6EF-451D-9434-C27CD5565AC9}"/>
    <hyperlink ref="F5624" r:id="rId5619" xr:uid="{E468CC4D-7FD5-495E-AC58-BA7114E00A5F}"/>
    <hyperlink ref="F5625" r:id="rId5620" xr:uid="{25B66138-C0D0-4244-B018-E3F90B73F945}"/>
    <hyperlink ref="F5626" r:id="rId5621" xr:uid="{71BE3E6A-1DE0-4142-A7EB-9BC872539A39}"/>
    <hyperlink ref="F5627" r:id="rId5622" xr:uid="{FC0C9445-4BC2-4B80-8A3A-0A7B51A7EFC4}"/>
    <hyperlink ref="F5628" r:id="rId5623" xr:uid="{EEB91EC2-FC2F-438C-8B6E-D1FA819B7850}"/>
    <hyperlink ref="F5629" r:id="rId5624" xr:uid="{4095A4EC-5982-49FF-A6BF-9072712721A5}"/>
    <hyperlink ref="F5630" r:id="rId5625" xr:uid="{BD17A7DC-0F2C-4744-9C7A-2D902D08B9C0}"/>
    <hyperlink ref="F5631" r:id="rId5626" xr:uid="{418BE58F-67DB-4EB2-A840-73C1C21ADB37}"/>
    <hyperlink ref="F5632" r:id="rId5627" xr:uid="{1273DCD2-A925-4E58-A5D8-6AB22037DAC8}"/>
    <hyperlink ref="F5633" r:id="rId5628" xr:uid="{336187AE-7B9E-4042-88DB-C7C2AF626206}"/>
    <hyperlink ref="F5634" r:id="rId5629" xr:uid="{41B1FF22-7E78-4A63-83F5-B6D11AD70ADE}"/>
    <hyperlink ref="F5635" r:id="rId5630" xr:uid="{6E51B9BE-1EF4-4D6A-B454-DE1D296E1B11}"/>
    <hyperlink ref="F5636" r:id="rId5631" xr:uid="{05F3A6F8-7B2B-454C-8DE2-83C33D1A800E}"/>
    <hyperlink ref="F5637" r:id="rId5632" xr:uid="{065F32BF-7059-42EF-A1AD-CAECAC81A44B}"/>
    <hyperlink ref="F5638" r:id="rId5633" xr:uid="{AB90A2A8-A317-48E7-A635-90385C30B2C4}"/>
    <hyperlink ref="F5639" r:id="rId5634" xr:uid="{B7871024-3AF7-4D60-B442-7418EA20A29A}"/>
    <hyperlink ref="F5640" r:id="rId5635" xr:uid="{641BA2AB-EFB4-48B1-A9D9-2A2FBEBB0ED0}"/>
    <hyperlink ref="F5641" r:id="rId5636" xr:uid="{DA20C6D7-1F75-437B-82EB-D3F660AB70B7}"/>
    <hyperlink ref="F5642" r:id="rId5637" xr:uid="{7FFC200E-9C9C-4EC1-BD79-B47A533FCDDE}"/>
    <hyperlink ref="F5643" r:id="rId5638" xr:uid="{C79D9BD2-C006-45B5-97D4-557402AF12A8}"/>
    <hyperlink ref="F5644" r:id="rId5639" xr:uid="{6FE52B71-7FF8-4C9E-9DFD-5A92EB207A16}"/>
    <hyperlink ref="F5645" r:id="rId5640" xr:uid="{0B9D04BF-2E9A-41D1-8125-E299B3867F40}"/>
    <hyperlink ref="F5646" r:id="rId5641" xr:uid="{D39C4EAA-DB89-4A46-9BF4-1F95B449319E}"/>
    <hyperlink ref="F5647" r:id="rId5642" xr:uid="{8B5D6921-37F9-4ECB-A2FE-A59C33E2ACF5}"/>
    <hyperlink ref="F5648" r:id="rId5643" xr:uid="{90110B6C-D4A9-4953-971E-A0125547ED6F}"/>
    <hyperlink ref="F5649" r:id="rId5644" xr:uid="{1E01F424-4CAB-4672-BFA8-9B593C51750A}"/>
    <hyperlink ref="F5650" r:id="rId5645" xr:uid="{FD86A896-6C04-42DA-809A-46611BA08071}"/>
    <hyperlink ref="F5651" r:id="rId5646" xr:uid="{FB1907C3-3A70-48BA-B334-2178BD21A363}"/>
    <hyperlink ref="F5652" r:id="rId5647" xr:uid="{CCC505E0-DE57-42AB-8A14-B72F40BCD643}"/>
    <hyperlink ref="F5653" r:id="rId5648" xr:uid="{855D0714-6AE9-4C8C-BD0D-25D735AAB088}"/>
    <hyperlink ref="F5654" r:id="rId5649" xr:uid="{501DBACD-CA23-42C5-ACDD-B42638E4377E}"/>
    <hyperlink ref="F5655" r:id="rId5650" xr:uid="{B8747297-356F-4038-AC5A-CE8C5332C15C}"/>
    <hyperlink ref="F5656" r:id="rId5651" xr:uid="{6521D867-27DA-4487-AC5F-5925CEAECD8F}"/>
    <hyperlink ref="F5657" r:id="rId5652" xr:uid="{E5194980-3261-442B-BD88-CF78D2E051DD}"/>
    <hyperlink ref="F5658" r:id="rId5653" xr:uid="{A71997AC-AF53-4D5C-9796-C336C22AF323}"/>
    <hyperlink ref="F5659" r:id="rId5654" xr:uid="{F83D351F-D841-408C-B442-891261DB455C}"/>
    <hyperlink ref="F5660" r:id="rId5655" xr:uid="{C7603F5D-D66C-4816-BD08-2ADE3F674475}"/>
    <hyperlink ref="F5661" r:id="rId5656" xr:uid="{1144023E-95A9-4664-86A2-493A00F32DB9}"/>
    <hyperlink ref="F5662" r:id="rId5657" xr:uid="{94626EAF-1C66-4EBD-89C0-14C99B9AD89E}"/>
    <hyperlink ref="F5663" r:id="rId5658" xr:uid="{71BC9AF2-2A67-49CB-86EE-24D8D0244C11}"/>
    <hyperlink ref="F5664" r:id="rId5659" xr:uid="{9739464A-6020-4056-81F2-690A8F32FEA6}"/>
    <hyperlink ref="F5665" r:id="rId5660" xr:uid="{42B22F1C-B1EC-4595-9E35-44467F214F8A}"/>
    <hyperlink ref="F5666" r:id="rId5661" xr:uid="{63FA69A6-AD64-4275-A2A1-A23153AF9919}"/>
    <hyperlink ref="F5667" r:id="rId5662" xr:uid="{5030B07D-190E-442F-90F7-5059AF23369E}"/>
    <hyperlink ref="F5668" r:id="rId5663" xr:uid="{7D55B244-8397-4C2E-9CF6-762740FF1477}"/>
    <hyperlink ref="F5669" r:id="rId5664" xr:uid="{FD9C5D06-1105-4D23-AA1A-E189700E629A}"/>
    <hyperlink ref="F5670" r:id="rId5665" xr:uid="{0E8FC247-E0CC-4BE0-AFA6-A5EA56868A83}"/>
    <hyperlink ref="F5671" r:id="rId5666" xr:uid="{26B4EDD9-FE16-4CE0-86D9-15188B5C0BE2}"/>
    <hyperlink ref="F5672" r:id="rId5667" xr:uid="{29465360-51E5-4DC9-A404-FA096D392678}"/>
    <hyperlink ref="F5673" r:id="rId5668" xr:uid="{320DE801-8F9B-4635-9738-8E37634E5577}"/>
    <hyperlink ref="F5674" r:id="rId5669" xr:uid="{FE097F89-9662-4C79-94CE-F9167C2670EC}"/>
    <hyperlink ref="F5675" r:id="rId5670" xr:uid="{25FDB670-DFAA-4D99-A12A-97BCA9530E25}"/>
    <hyperlink ref="F5676" r:id="rId5671" xr:uid="{5A3350BC-24E1-4946-93EA-90149AF337C0}"/>
    <hyperlink ref="F5677" r:id="rId5672" xr:uid="{06C1AA08-B80B-46DE-8691-BB2F02E12011}"/>
    <hyperlink ref="F5678" r:id="rId5673" xr:uid="{0E8FC6BE-A43C-456F-87CF-EB536851E651}"/>
    <hyperlink ref="F5679" r:id="rId5674" xr:uid="{5C38AEE9-093A-45CC-920A-3DC0B217BE68}"/>
    <hyperlink ref="F5680" r:id="rId5675" xr:uid="{064D02E9-48CF-4EA8-9241-C7DB1165917B}"/>
    <hyperlink ref="F5681" r:id="rId5676" xr:uid="{EECDAC90-3D4B-447A-87A2-FA7FCC25DD35}"/>
    <hyperlink ref="F5682" r:id="rId5677" xr:uid="{3CEAB069-36A4-4867-8944-853C2AB8381B}"/>
    <hyperlink ref="F5683" r:id="rId5678" xr:uid="{D0B47BBB-E960-4370-9E08-D950BE71175D}"/>
    <hyperlink ref="F5684" r:id="rId5679" xr:uid="{1D077E45-8E1E-42EF-A1B3-E06623E6BBA6}"/>
    <hyperlink ref="F5685" r:id="rId5680" xr:uid="{D35D2470-01F0-49F0-9485-7000B948716A}"/>
    <hyperlink ref="F5686" r:id="rId5681" xr:uid="{215C2C72-D9A9-4E28-A291-4964BB1869DD}"/>
    <hyperlink ref="F5687" r:id="rId5682" xr:uid="{3C4BE59A-6A61-4BDD-ADFC-DEBC1AC20D40}"/>
    <hyperlink ref="F5688" r:id="rId5683" xr:uid="{BCB43BD8-55E8-4FC8-B115-32407F40D23E}"/>
    <hyperlink ref="F5689" r:id="rId5684" xr:uid="{0FA36303-36AD-42BB-9758-E34C9053B52B}"/>
    <hyperlink ref="F5690" r:id="rId5685" xr:uid="{0D814B35-2C20-447D-8962-CAA39652C27E}"/>
    <hyperlink ref="F5691" r:id="rId5686" xr:uid="{9F1F96C4-FA4E-4E33-86C0-C57AD56C8350}"/>
    <hyperlink ref="F5692" r:id="rId5687" xr:uid="{C3DF5A46-F2A8-410B-9D8F-0B72DF7604E0}"/>
    <hyperlink ref="F5693" r:id="rId5688" xr:uid="{4E114E34-A67C-4EC9-A66D-8FB09D008E9B}"/>
    <hyperlink ref="F5694" r:id="rId5689" xr:uid="{385DA78C-E705-4207-A418-76E1E73DF426}"/>
    <hyperlink ref="F5695" r:id="rId5690" xr:uid="{1AEBEE55-FC65-406A-A3C3-7B41F563BC45}"/>
    <hyperlink ref="F5696" r:id="rId5691" xr:uid="{866C1FF9-85D3-492B-95FF-8A27A1DB9818}"/>
    <hyperlink ref="F5697" r:id="rId5692" xr:uid="{8903A471-DAF4-40B6-8D1D-3BF053170B1E}"/>
    <hyperlink ref="F5698" r:id="rId5693" xr:uid="{A16D4174-B4D3-4060-98FA-FDF66B08C454}"/>
    <hyperlink ref="F5699" r:id="rId5694" xr:uid="{BA74C353-430D-4D17-ABF4-9805C3F3AD5D}"/>
    <hyperlink ref="F5700" r:id="rId5695" xr:uid="{003B4059-F202-4726-B6C7-A28661A12167}"/>
    <hyperlink ref="F5701" r:id="rId5696" xr:uid="{26C87636-248E-478A-B3CF-AFF13CB06AA0}"/>
    <hyperlink ref="F5702" r:id="rId5697" xr:uid="{6AE1EB28-0FCC-4C77-9292-57FAFE098FDE}"/>
    <hyperlink ref="F5703" r:id="rId5698" xr:uid="{ED4AD2B3-D891-4C94-B96F-E0170EB19643}"/>
    <hyperlink ref="F5704" r:id="rId5699" xr:uid="{820C5E8C-20B1-45B4-8BE1-B1FE45D1D412}"/>
    <hyperlink ref="F5705" r:id="rId5700" xr:uid="{E481A12E-244F-451B-A4A2-B1F8F113A274}"/>
    <hyperlink ref="F5706" r:id="rId5701" xr:uid="{18E47929-4B78-48E8-AEBC-B8730F98F610}"/>
    <hyperlink ref="F5707" r:id="rId5702" xr:uid="{AED23A1A-1C5B-43E9-A18A-857C013C3017}"/>
    <hyperlink ref="F5708" r:id="rId5703" xr:uid="{E03F8411-15EB-496D-8D62-F105ED6178C9}"/>
    <hyperlink ref="F5709" r:id="rId5704" xr:uid="{84CE2FF2-C429-4BDD-BB8F-76D40CE97B08}"/>
    <hyperlink ref="F5710" r:id="rId5705" xr:uid="{F46FCB07-BB1C-4446-B514-F7A0FB7AC478}"/>
    <hyperlink ref="F5711" r:id="rId5706" xr:uid="{776A95B6-4518-4E49-9B51-579E5A64C737}"/>
    <hyperlink ref="F5712" r:id="rId5707" xr:uid="{B8F79FCA-1967-432A-A139-E51E2AFB1599}"/>
    <hyperlink ref="F5713" r:id="rId5708" xr:uid="{760E0673-5F74-4D0C-8287-C35428FAE0F3}"/>
    <hyperlink ref="F5714" r:id="rId5709" xr:uid="{D042CAD8-1713-421C-96DA-51A8AF115CAC}"/>
    <hyperlink ref="F5715" r:id="rId5710" xr:uid="{0BD1443E-2665-443D-9EAE-89046118189E}"/>
    <hyperlink ref="F5716" r:id="rId5711" xr:uid="{02B07CE2-3C48-4295-B29C-21143438B225}"/>
    <hyperlink ref="F5717" r:id="rId5712" xr:uid="{5141E191-A098-4B44-995E-EA77196A4780}"/>
    <hyperlink ref="F5718" r:id="rId5713" xr:uid="{7CA109B8-6C17-4B11-856D-39C24F2DC4D0}"/>
    <hyperlink ref="F5719" r:id="rId5714" xr:uid="{796CBED9-425E-498D-9D40-8A30D3DC46B5}"/>
    <hyperlink ref="F5720" r:id="rId5715" xr:uid="{19A085B7-9DB2-44EE-82F2-87034DFB3CA2}"/>
    <hyperlink ref="F5721" r:id="rId5716" xr:uid="{9CB7A92F-A693-4CBA-907E-9B9F84F8BABB}"/>
    <hyperlink ref="F5722" r:id="rId5717" xr:uid="{82CB025E-A5EC-44D7-B803-B915DC0BA65E}"/>
    <hyperlink ref="F5723" r:id="rId5718" xr:uid="{DBAE86EB-9410-4773-8040-D480FA6EFCB3}"/>
    <hyperlink ref="F5724" r:id="rId5719" xr:uid="{49823A14-50AE-40B3-B77F-51B170FB1880}"/>
    <hyperlink ref="F5725" r:id="rId5720" xr:uid="{8E821BD2-8D04-432D-B484-A00C3DD6891D}"/>
    <hyperlink ref="F5726" r:id="rId5721" xr:uid="{6EBD787F-6E9F-4EDE-A291-2E6B0796D284}"/>
    <hyperlink ref="F5727" r:id="rId5722" xr:uid="{1A746430-2EE3-402D-BA29-5EA7C24900FF}"/>
    <hyperlink ref="F5728" r:id="rId5723" xr:uid="{C9D422B8-1C0B-4CD0-B1F8-F7DF97232C9E}"/>
    <hyperlink ref="F5729" r:id="rId5724" xr:uid="{B34C21DA-35E7-4D48-B088-3E46C7B2981C}"/>
    <hyperlink ref="F5730" r:id="rId5725" xr:uid="{F6E68AEF-FB6C-44B3-870B-703C81E7D202}"/>
    <hyperlink ref="F5731" r:id="rId5726" xr:uid="{D369518C-7605-4AB1-A6F2-3A2AAF3BEE22}"/>
    <hyperlink ref="F5732" r:id="rId5727" xr:uid="{0535F56E-179B-4800-949C-370F3D3A58DA}"/>
    <hyperlink ref="F5733" r:id="rId5728" xr:uid="{5672F501-1DE7-49B8-A38E-AEE33BA7FA64}"/>
    <hyperlink ref="F5734" r:id="rId5729" xr:uid="{28776451-2F25-40F6-A8F5-26D38C6543EF}"/>
    <hyperlink ref="F5735" r:id="rId5730" xr:uid="{E3B42EFE-B845-42D8-92CE-20A5B2A79EF5}"/>
    <hyperlink ref="F5736" r:id="rId5731" xr:uid="{522583E8-30CA-4CDE-A250-4C799F3A0E43}"/>
    <hyperlink ref="F5737" r:id="rId5732" xr:uid="{A8F5428A-0806-4A50-B796-2F91B14386C9}"/>
    <hyperlink ref="F5738" r:id="rId5733" xr:uid="{B98FF416-0EA0-48E5-AFB4-43BA75313B74}"/>
    <hyperlink ref="F5739" r:id="rId5734" xr:uid="{6151B23E-71AE-479A-B7A8-3E370A786F83}"/>
    <hyperlink ref="F5740" r:id="rId5735" xr:uid="{88D47D90-E2C8-4931-B26D-CC93C3F7DECD}"/>
    <hyperlink ref="F5741" r:id="rId5736" xr:uid="{397295B8-4BCF-430B-9405-4FD4FDFA9225}"/>
    <hyperlink ref="F5742" r:id="rId5737" xr:uid="{944BF12C-2FA3-4FA8-805F-0E0474FC3FEB}"/>
    <hyperlink ref="F5743" r:id="rId5738" xr:uid="{11B4E3B1-2467-41DD-9A48-5E7F13C5590A}"/>
    <hyperlink ref="F5744" r:id="rId5739" xr:uid="{89110BC2-02E0-44FE-A7F2-CF2890D5A15F}"/>
    <hyperlink ref="F5745" r:id="rId5740" xr:uid="{FAF5622E-25AE-4D6E-8110-910A3327556B}"/>
    <hyperlink ref="F5746" r:id="rId5741" xr:uid="{4C70D9D6-0D82-4F64-996E-218CF712773C}"/>
    <hyperlink ref="F5747" r:id="rId5742" xr:uid="{395D2C94-9C10-4386-B958-CCA7B68631DD}"/>
    <hyperlink ref="F5748" r:id="rId5743" xr:uid="{F292DEDB-6EAF-438B-AF55-A5F38F50E76B}"/>
    <hyperlink ref="F5749" r:id="rId5744" xr:uid="{A7432859-0EE0-4979-A417-516DC58C80E6}"/>
    <hyperlink ref="F5750" r:id="rId5745" xr:uid="{093E1298-AE1B-4F90-8B6A-386EA5879000}"/>
    <hyperlink ref="F5751" r:id="rId5746" xr:uid="{EB6C30DA-1A88-4C93-AB91-ABE18E034230}"/>
    <hyperlink ref="F5752" r:id="rId5747" xr:uid="{0F0B649C-F32D-40A3-9F36-AD00A6D8247F}"/>
    <hyperlink ref="F5753" r:id="rId5748" xr:uid="{D2181DE5-6EC6-46B2-8309-2111C53A3E43}"/>
    <hyperlink ref="F5754" r:id="rId5749" xr:uid="{26F61DFC-E24D-42E3-9480-824C08CC1E93}"/>
    <hyperlink ref="F5755" r:id="rId5750" xr:uid="{EA6FEB13-18B2-4A82-8704-7E6062CEE93F}"/>
    <hyperlink ref="F5756" r:id="rId5751" xr:uid="{5FE981C2-2432-4D7C-97D9-06F086A5B714}"/>
    <hyperlink ref="F5757" r:id="rId5752" xr:uid="{AE2C9442-AA8E-4D01-8E46-FF1884AD4806}"/>
    <hyperlink ref="F5758" r:id="rId5753" xr:uid="{23402810-A594-42D9-847B-A3C9B23FFC4F}"/>
    <hyperlink ref="F5759" r:id="rId5754" xr:uid="{6266B42C-30EF-4B9E-924F-4603A75FC24F}"/>
    <hyperlink ref="F5760" r:id="rId5755" xr:uid="{13E66FEE-FEE8-40CB-AB2B-3E57C78DADCC}"/>
    <hyperlink ref="F5761" r:id="rId5756" xr:uid="{F5FCFC6F-07B2-4089-A681-D673A85D4D5E}"/>
    <hyperlink ref="F5762" r:id="rId5757" xr:uid="{DB90A2B7-0E12-49D2-8505-471BA33B4802}"/>
    <hyperlink ref="F5763" r:id="rId5758" xr:uid="{89CDB0ED-71A0-42FE-A6F0-78C767E0A23E}"/>
    <hyperlink ref="F5764" r:id="rId5759" xr:uid="{2162E816-6325-4400-9C9B-DDDA5C352BAE}"/>
    <hyperlink ref="F5765" r:id="rId5760" xr:uid="{58ED80D2-96EA-4B4D-ACB9-BD6C4C04F3F7}"/>
    <hyperlink ref="F5766" r:id="rId5761" xr:uid="{3F80B414-36BA-4016-A65B-303F02EA65AA}"/>
    <hyperlink ref="F5767" r:id="rId5762" xr:uid="{E7AC5D92-247F-40D5-AE08-BF71F1B117FA}"/>
    <hyperlink ref="F5768" r:id="rId5763" xr:uid="{78CF9BE2-ADDD-4BBA-8BBA-3253341A41DF}"/>
    <hyperlink ref="F5769" r:id="rId5764" xr:uid="{EB1C605D-E9FB-48E4-A046-A5B77031A097}"/>
    <hyperlink ref="F5770" r:id="rId5765" xr:uid="{4A3BA263-DA24-4DD5-989C-B7D8D7F6A687}"/>
    <hyperlink ref="F5771" r:id="rId5766" xr:uid="{744F6305-2E46-461E-B446-95A790E75CB3}"/>
    <hyperlink ref="F5772" r:id="rId5767" xr:uid="{0FC81176-E47D-48D2-8B95-4BF11B00E92C}"/>
    <hyperlink ref="F5773" r:id="rId5768" xr:uid="{0D951790-7672-4F51-9754-49778D24035A}"/>
    <hyperlink ref="F5774" r:id="rId5769" xr:uid="{4D249316-C6B9-4144-8D40-2C7796F9EDCF}"/>
    <hyperlink ref="F5775" r:id="rId5770" xr:uid="{8979A3D3-6328-4A5B-830B-83FB61F752E5}"/>
    <hyperlink ref="F5776" r:id="rId5771" xr:uid="{EE705B6D-DD33-4F68-BF2B-FC1F8BCAF129}"/>
    <hyperlink ref="F5777" r:id="rId5772" xr:uid="{B29D177D-9330-4FAF-81D4-B897E68B357D}"/>
    <hyperlink ref="F5778" r:id="rId5773" xr:uid="{FFCC8307-299E-42E7-A89A-D46CFCE43C7E}"/>
    <hyperlink ref="F5779" r:id="rId5774" xr:uid="{33E5A792-CA30-45E0-95D2-55166EED30D2}"/>
    <hyperlink ref="F5780" r:id="rId5775" xr:uid="{C6D85D56-7C73-4A05-8F45-778B0B5F457E}"/>
    <hyperlink ref="F5781" r:id="rId5776" xr:uid="{89010CC7-4CC9-46F4-BFF2-48AC393E37D9}"/>
    <hyperlink ref="F5782" r:id="rId5777" xr:uid="{784FA0DD-7C18-4266-A4DA-DF5E440407AA}"/>
    <hyperlink ref="F5783" r:id="rId5778" xr:uid="{450E76DF-0386-4D87-9303-700A637459D2}"/>
    <hyperlink ref="F5784" r:id="rId5779" xr:uid="{0F20D97F-1D05-4A11-BD27-FEC649EC2137}"/>
    <hyperlink ref="F5785" r:id="rId5780" xr:uid="{45F20DDA-EC69-4704-A008-916497D16D9B}"/>
    <hyperlink ref="F5786" r:id="rId5781" xr:uid="{6BA52B98-251A-4796-A155-0A9052EF2B9B}"/>
    <hyperlink ref="F5787" r:id="rId5782" xr:uid="{640100A7-8B3F-4C99-99F9-94B807855BE9}"/>
    <hyperlink ref="F5788" r:id="rId5783" xr:uid="{C41B9ED8-463C-444A-9B21-49C86896FFBD}"/>
    <hyperlink ref="F5789" r:id="rId5784" xr:uid="{1CF71772-9856-4928-89B2-5C3E2406D2F7}"/>
    <hyperlink ref="F5790" r:id="rId5785" xr:uid="{4CA2E8F2-6D31-4D82-938B-C4C372FB6CBD}"/>
    <hyperlink ref="F5791" r:id="rId5786" xr:uid="{FBA7BF12-BBC9-45F6-A74F-7EF624401A5A}"/>
    <hyperlink ref="F5792" r:id="rId5787" xr:uid="{38CA889F-7049-403C-98A1-4349DDBA32B0}"/>
    <hyperlink ref="F5793" r:id="rId5788" xr:uid="{8E86CE16-5D35-4853-A572-20EB4F89C55D}"/>
    <hyperlink ref="F5794" r:id="rId5789" xr:uid="{F82428C0-0E1F-4810-9051-95A0F3CD0314}"/>
    <hyperlink ref="F5795" r:id="rId5790" xr:uid="{274634F7-3A19-47E5-A6DB-8E0908BA12B8}"/>
    <hyperlink ref="F5796" r:id="rId5791" xr:uid="{1A3CE9EC-8D9C-4952-815D-CE5BB8F1B5FD}"/>
    <hyperlink ref="F5797" r:id="rId5792" xr:uid="{590B8975-2FC7-47B3-9893-C85D3D022C93}"/>
    <hyperlink ref="F5798" r:id="rId5793" xr:uid="{0D36D254-4DE7-4B41-A3F2-73E13FB93583}"/>
    <hyperlink ref="F5799" r:id="rId5794" xr:uid="{4A447DA4-DC31-4DB0-87E8-2303DE225AE4}"/>
    <hyperlink ref="F5800" r:id="rId5795" xr:uid="{6E184FBC-89F4-4624-8559-E62566471A5F}"/>
    <hyperlink ref="F5801" r:id="rId5796" xr:uid="{EE47CE8B-578D-405F-849F-808210BCBE6A}"/>
    <hyperlink ref="F5802" r:id="rId5797" xr:uid="{335BCF60-752D-4538-A423-B1D4A90918DE}"/>
    <hyperlink ref="F5803" r:id="rId5798" xr:uid="{2F6D37C7-DF25-49FA-968E-BA7A4EEA0CCB}"/>
    <hyperlink ref="F5804" r:id="rId5799" xr:uid="{D63CA38B-5633-4AD9-A495-3CE41BEDA102}"/>
    <hyperlink ref="F5805" r:id="rId5800" xr:uid="{5BAD3F0E-9D32-4BAA-B14C-493D335C2D5B}"/>
    <hyperlink ref="F5806" r:id="rId5801" xr:uid="{47CFEA1B-08D6-407D-9E9D-392A346C69CD}"/>
    <hyperlink ref="F5807" r:id="rId5802" xr:uid="{D62D67B3-A0BA-4D86-8C2D-85C096A8EAA2}"/>
    <hyperlink ref="F5808" r:id="rId5803" xr:uid="{F136926B-5691-4C52-8B80-6F361350B7B5}"/>
    <hyperlink ref="F5809" r:id="rId5804" xr:uid="{F5904848-6C12-4B97-BD1D-84CB194C5642}"/>
    <hyperlink ref="F5810" r:id="rId5805" xr:uid="{07FD73AA-5A31-46A7-AFAF-AA8A200636BB}"/>
    <hyperlink ref="F5811" r:id="rId5806" xr:uid="{CD888206-DB89-44A7-A7B2-0226343A689A}"/>
    <hyperlink ref="F5812" r:id="rId5807" xr:uid="{61C0413D-D011-4C29-B4BE-39C6F6B84C4A}"/>
    <hyperlink ref="F5813" r:id="rId5808" xr:uid="{75FA8DCC-9B05-47C7-8E2D-39865D9F1ECF}"/>
    <hyperlink ref="F5814" r:id="rId5809" xr:uid="{00829A24-5991-402A-908E-21C693551A70}"/>
    <hyperlink ref="F5815" r:id="rId5810" xr:uid="{1F60B5C4-6C57-4610-AA67-A59D2CDB9DC1}"/>
    <hyperlink ref="F5816" r:id="rId5811" xr:uid="{4BB6734C-3CB8-4D47-AB3E-C4EF1C84EDB3}"/>
    <hyperlink ref="F5817" r:id="rId5812" xr:uid="{6B96ECD9-D0BB-41AB-B2B2-0E234163CDE0}"/>
    <hyperlink ref="F5818" r:id="rId5813" xr:uid="{70EABF40-DE72-4DA2-B843-FD89A1ACFD6C}"/>
    <hyperlink ref="F5819" r:id="rId5814" xr:uid="{4330278C-5E40-4136-809E-41AFC30DDBE3}"/>
    <hyperlink ref="F5820" r:id="rId5815" xr:uid="{D287B0E0-8638-4A51-B205-9A4DFBC15C8E}"/>
    <hyperlink ref="F5821" r:id="rId5816" xr:uid="{26886B84-9A61-4AF2-8FBA-1D98C9BFFAAE}"/>
    <hyperlink ref="F5822" r:id="rId5817" xr:uid="{65C36A2E-4E16-4BF0-9279-5DF546DFB4E8}"/>
    <hyperlink ref="F5823" r:id="rId5818" xr:uid="{255FE015-DAD5-42B0-B4AC-A7E398DD7C70}"/>
    <hyperlink ref="F5824" r:id="rId5819" xr:uid="{FE59CD57-B43D-47ED-8D5A-B90536E7D434}"/>
    <hyperlink ref="F5825" r:id="rId5820" xr:uid="{D16B0291-C704-418F-9A46-F122BF2E9D0B}"/>
    <hyperlink ref="F5826" r:id="rId5821" xr:uid="{850782B1-AB3A-49DE-AA80-D150264827F4}"/>
    <hyperlink ref="F5827" r:id="rId5822" xr:uid="{C28D284C-54E6-4B81-B533-B0F90E752D7B}"/>
    <hyperlink ref="F5828" r:id="rId5823" xr:uid="{6A417E5B-EF4D-47E1-A119-A8D552AC6FE9}"/>
    <hyperlink ref="F5829" r:id="rId5824" xr:uid="{E8BB2AF4-6416-426F-B1D7-430C5D014BBC}"/>
    <hyperlink ref="F5830" r:id="rId5825" xr:uid="{C15CAA86-4A42-4895-9DDF-32E7AEF0B5FE}"/>
    <hyperlink ref="F5831" r:id="rId5826" xr:uid="{8D09B0CA-DA54-4B77-94A3-ACCAE29C56E2}"/>
    <hyperlink ref="F5832" r:id="rId5827" xr:uid="{DBD3AB60-C963-49EF-B510-54D728E6ADF5}"/>
    <hyperlink ref="F5833" r:id="rId5828" xr:uid="{7FA50C56-9838-4B09-B897-08DA7B6E1C37}"/>
    <hyperlink ref="F5834" r:id="rId5829" xr:uid="{5566A2AF-7671-4E79-AF77-9D7E298A5463}"/>
    <hyperlink ref="F5835" r:id="rId5830" xr:uid="{0EEED69F-A935-4EFB-9821-B7847BF3BAB5}"/>
    <hyperlink ref="F5836" r:id="rId5831" xr:uid="{E7923E1F-EAAD-41F7-B465-5424F5501178}"/>
    <hyperlink ref="F5837" r:id="rId5832" xr:uid="{7A325197-F81C-4165-B75F-9467902CD05F}"/>
    <hyperlink ref="F5838" r:id="rId5833" xr:uid="{E5E8ADDD-6F5C-473E-9215-831978ED7E86}"/>
    <hyperlink ref="F5839" r:id="rId5834" xr:uid="{F93BDE23-26FF-4C9E-AE30-CD14CA697E82}"/>
    <hyperlink ref="F5840" r:id="rId5835" xr:uid="{58416C77-37F5-47E4-ABA8-EA320895152D}"/>
    <hyperlink ref="F5841" r:id="rId5836" xr:uid="{D78D3573-47EE-40A2-B64A-A80D23DDF829}"/>
    <hyperlink ref="F5842" r:id="rId5837" xr:uid="{D94B1D7B-5737-4E93-8659-4068FFFEDB76}"/>
    <hyperlink ref="F5843" r:id="rId5838" xr:uid="{70F16F2D-FB7D-481A-A582-284E85895E04}"/>
    <hyperlink ref="F5844" r:id="rId5839" xr:uid="{DC9015A3-CC94-4D52-982E-D77BE1052265}"/>
    <hyperlink ref="F5845" r:id="rId5840" xr:uid="{7A8B6AFC-C1F2-4E9A-83AD-6DD0C2E19962}"/>
    <hyperlink ref="F5846" r:id="rId5841" xr:uid="{A02C7893-4727-4543-A53B-75F4FB73FCB8}"/>
    <hyperlink ref="F5847" r:id="rId5842" xr:uid="{C15B56FE-48C1-4F15-8CA8-36804B0E3A35}"/>
    <hyperlink ref="F5848" r:id="rId5843" xr:uid="{9B9F520F-6A5C-4429-A52D-ADF9B26ADB30}"/>
    <hyperlink ref="F5849" r:id="rId5844" xr:uid="{2B1CC501-0C49-4F55-B630-469F94052AA7}"/>
    <hyperlink ref="F5850" r:id="rId5845" xr:uid="{BB731C95-3C36-4919-B5F9-0DF86E6841C6}"/>
    <hyperlink ref="F5851" r:id="rId5846" xr:uid="{0F910C68-2998-48F7-B039-BDFCCC077AC1}"/>
    <hyperlink ref="F5852" r:id="rId5847" xr:uid="{52D85218-F0A8-4F58-B18F-B3B52C7E451B}"/>
    <hyperlink ref="F5853" r:id="rId5848" xr:uid="{E141A429-799D-42C1-9E3D-3FA478B88570}"/>
    <hyperlink ref="F5854" r:id="rId5849" xr:uid="{11F73D25-3F80-4A18-A4E1-834733135509}"/>
    <hyperlink ref="F5855" r:id="rId5850" xr:uid="{5E617424-B356-4AA3-85DF-A7DF05DD0C20}"/>
    <hyperlink ref="F5856" r:id="rId5851" xr:uid="{B98B6FA6-7604-4A3E-8919-7E61DB6A97F0}"/>
    <hyperlink ref="F5857" r:id="rId5852" xr:uid="{A9BD813C-2060-4665-8AA3-277D858B6032}"/>
    <hyperlink ref="F5858" r:id="rId5853" xr:uid="{2E8A2674-35D3-485D-A7BF-9DAB3190CD8E}"/>
    <hyperlink ref="F5859" r:id="rId5854" xr:uid="{D75B119E-70ED-419E-8BD5-BBB26674F321}"/>
    <hyperlink ref="F5860" r:id="rId5855" xr:uid="{279A76E2-2657-4545-89E7-AE4196613B29}"/>
    <hyperlink ref="F5861" r:id="rId5856" xr:uid="{BA3DDC3A-0FA3-4986-90D6-81E08864FE1F}"/>
    <hyperlink ref="F5862" r:id="rId5857" xr:uid="{4BE0276B-998C-4915-960F-52A67E69E749}"/>
    <hyperlink ref="F5863" r:id="rId5858" xr:uid="{31C4B16F-98A0-4C56-B394-1C96EF063B40}"/>
    <hyperlink ref="F5864" r:id="rId5859" xr:uid="{D2329915-1C19-4927-80B5-2C3D8349EF92}"/>
    <hyperlink ref="F5865" r:id="rId5860" xr:uid="{60230EC5-1BC6-441D-8784-7DDB8E2DB244}"/>
    <hyperlink ref="F5866" r:id="rId5861" xr:uid="{9D9B3419-BAE8-4D08-B00C-92EACD9E87A6}"/>
    <hyperlink ref="F5867" r:id="rId5862" xr:uid="{59F1AAE5-24C8-4068-AB94-9E6224199C36}"/>
    <hyperlink ref="F5868" r:id="rId5863" xr:uid="{58874CA3-F324-49F6-B0D2-5C7EF9A305F1}"/>
    <hyperlink ref="F5869" r:id="rId5864" xr:uid="{80F453EE-D02B-4D40-9854-AD44DD169573}"/>
    <hyperlink ref="F5870" r:id="rId5865" xr:uid="{BADA6BB0-3B77-4738-A3BA-DE599E662263}"/>
    <hyperlink ref="F5871" r:id="rId5866" xr:uid="{4CCBB61A-9CAD-4952-983D-FFDD899FDA8B}"/>
    <hyperlink ref="F5872" r:id="rId5867" xr:uid="{BCB4E68D-1158-4499-9359-8FBE144C770A}"/>
    <hyperlink ref="F5873" r:id="rId5868" xr:uid="{3073CE7B-E77E-4D30-8601-0ABF7F6747C4}"/>
    <hyperlink ref="F5874" r:id="rId5869" xr:uid="{136B4629-ACF7-4CC0-9565-96801351C6EB}"/>
    <hyperlink ref="F5875" r:id="rId5870" xr:uid="{7FF2BD86-B74B-4F0F-BBF5-3402EB6B7DBA}"/>
    <hyperlink ref="F5876" r:id="rId5871" xr:uid="{62CA2204-6E78-47DF-8373-E50775FF1CFD}"/>
    <hyperlink ref="F5877" r:id="rId5872" xr:uid="{1E3BCC69-39A1-48AE-9012-A454EA22C641}"/>
    <hyperlink ref="F5878" r:id="rId5873" xr:uid="{36FCB8B0-9E9A-48A8-A5D0-E02986DDC04E}"/>
    <hyperlink ref="F5879" r:id="rId5874" xr:uid="{AA713A17-6F2A-4336-8886-4AC8E80C0370}"/>
    <hyperlink ref="F5880" r:id="rId5875" xr:uid="{310CE130-70EF-4D41-8A2F-BEF130F7A897}"/>
    <hyperlink ref="F5881" r:id="rId5876" xr:uid="{09A3E5A8-F49F-448E-B7A0-B4E130505539}"/>
    <hyperlink ref="F5882" r:id="rId5877" xr:uid="{505FAF03-E59A-474E-B31D-94925E802ECE}"/>
    <hyperlink ref="F5883" r:id="rId5878" xr:uid="{ADEE627B-4D56-421D-8DCD-E0190DC6381E}"/>
    <hyperlink ref="F5884" r:id="rId5879" xr:uid="{C35C00B0-8396-4E5B-B888-03494B913915}"/>
    <hyperlink ref="F5885" r:id="rId5880" xr:uid="{F90536E4-22FC-48E3-A170-792B4CBC05C3}"/>
    <hyperlink ref="F5886" r:id="rId5881" xr:uid="{AE8904E2-A156-4EDB-B6E0-AAF0858B1AD9}"/>
    <hyperlink ref="F5887" r:id="rId5882" xr:uid="{B3947293-4B3D-4C2F-9349-23CF56BDD494}"/>
    <hyperlink ref="F5888" r:id="rId5883" xr:uid="{E0568258-DE78-4950-8996-B4A29D7F42B8}"/>
    <hyperlink ref="F5889" r:id="rId5884" xr:uid="{C6358689-2262-4521-B253-7D2ED4464D6E}"/>
    <hyperlink ref="F5890" r:id="rId5885" xr:uid="{2DC08831-F3E4-4716-B1B2-80D7B0812516}"/>
    <hyperlink ref="F5891" r:id="rId5886" xr:uid="{A29CED23-57B6-4AC8-BBCF-7A9FE9BCC599}"/>
    <hyperlink ref="F5892" r:id="rId5887" xr:uid="{F05C2D64-47DD-44B2-A3F2-059802E0B8E0}"/>
    <hyperlink ref="F5893" r:id="rId5888" xr:uid="{028852F4-3C2B-48DA-A92B-3F9E767BC85D}"/>
    <hyperlink ref="F5894" r:id="rId5889" xr:uid="{AA2DD3B9-D805-4F7D-96C9-9969BC7A3E18}"/>
    <hyperlink ref="F5895" r:id="rId5890" xr:uid="{DC83795D-1256-485B-ABF2-85AE2AE38DDB}"/>
    <hyperlink ref="F5896" r:id="rId5891" xr:uid="{3743C2D7-D904-4EC8-B762-8CD3A901497C}"/>
    <hyperlink ref="F5897" r:id="rId5892" xr:uid="{A9359542-43EE-40E9-B69A-88FF9866114D}"/>
    <hyperlink ref="F5898" r:id="rId5893" xr:uid="{734B5F0D-D139-480C-856B-5D7717FCE642}"/>
    <hyperlink ref="F5899" r:id="rId5894" xr:uid="{34C996E8-9159-4EED-8B3F-275DEC596B9F}"/>
    <hyperlink ref="F5900" r:id="rId5895" xr:uid="{7F38E6F9-B704-445F-A373-BF48FC0F1808}"/>
    <hyperlink ref="F5901" r:id="rId5896" xr:uid="{7856CE0E-92C8-4483-8FBA-1F4EDEAAF678}"/>
    <hyperlink ref="F5902" r:id="rId5897" xr:uid="{3BC17C3E-149F-4FF5-968E-5DB11F12F01F}"/>
    <hyperlink ref="F5903" r:id="rId5898" xr:uid="{C261CC03-C960-4864-9B26-14ABDE93AD71}"/>
    <hyperlink ref="F5904" r:id="rId5899" xr:uid="{D3520870-1227-40BE-9AFA-262ED958C131}"/>
    <hyperlink ref="F5905" r:id="rId5900" xr:uid="{ACC0BF8E-3536-4594-AABF-AB3306F3BC6F}"/>
    <hyperlink ref="F5906" r:id="rId5901" xr:uid="{C9DDCB8E-CEF5-4BE8-A19F-5ADC49795C8F}"/>
    <hyperlink ref="F5907" r:id="rId5902" xr:uid="{85B5EA22-D09A-4910-973F-B712072A9D1D}"/>
    <hyperlink ref="F5908" r:id="rId5903" xr:uid="{5DBDB279-9818-4B65-8D92-C5F61DD22D6F}"/>
    <hyperlink ref="F5909" r:id="rId5904" xr:uid="{B6593A43-4E62-40E6-9674-FC1691E5C207}"/>
    <hyperlink ref="F5910" r:id="rId5905" xr:uid="{B63E1031-A224-4DDD-B561-F7DD37E04876}"/>
    <hyperlink ref="F5911" r:id="rId5906" xr:uid="{5EF4CE20-7A16-4C55-9A14-11A845708A53}"/>
    <hyperlink ref="F5912" r:id="rId5907" xr:uid="{AC840AB1-911E-42F3-BEE7-FBF8AD233CDA}"/>
    <hyperlink ref="F5913" r:id="rId5908" xr:uid="{32605C2D-6B38-4908-9D97-62E9FFAE14C8}"/>
    <hyperlink ref="F5914" r:id="rId5909" xr:uid="{A137F91B-1E18-431F-815D-B6E580DF7685}"/>
    <hyperlink ref="F5915" r:id="rId5910" xr:uid="{42AF0C81-6A3A-4A03-A60C-56BF2866D5BD}"/>
    <hyperlink ref="F5916" r:id="rId5911" xr:uid="{501080E9-59C2-4C06-8A6B-6BF89F3CBF65}"/>
    <hyperlink ref="F5917" r:id="rId5912" xr:uid="{43BC26EA-A00E-4B3F-8F55-31F11E94525C}"/>
    <hyperlink ref="F5918" r:id="rId5913" xr:uid="{CC092AB0-82F0-4B17-896B-8956EA632895}"/>
    <hyperlink ref="F5919" r:id="rId5914" xr:uid="{C415A4B7-8320-4F67-BEC3-87BCB8A7A400}"/>
    <hyperlink ref="F5920" r:id="rId5915" xr:uid="{C546FE67-97BC-4C99-AEC5-B2485DCA4EB0}"/>
    <hyperlink ref="F5921" r:id="rId5916" xr:uid="{52B1B5F6-3B48-441E-8AD1-E835F2EA26DB}"/>
    <hyperlink ref="F5922" r:id="rId5917" xr:uid="{524117BA-20B7-42CE-BB77-0E124F27719C}"/>
    <hyperlink ref="F5923" r:id="rId5918" xr:uid="{BAF01388-A9A3-430D-AEFD-6F87EBF6FB92}"/>
    <hyperlink ref="F5924" r:id="rId5919" xr:uid="{A89EE716-1169-4D0F-A561-8A755324C497}"/>
    <hyperlink ref="F5925" r:id="rId5920" xr:uid="{C4984C00-FC1C-4077-9E0E-D5E9977F5B99}"/>
    <hyperlink ref="F5926" r:id="rId5921" xr:uid="{56FA8032-A2B1-444E-AF09-74C834833F63}"/>
    <hyperlink ref="F5927" r:id="rId5922" xr:uid="{17961EFA-3280-4FE6-AB77-B968D2DB2F23}"/>
    <hyperlink ref="F5928" r:id="rId5923" xr:uid="{CC3F27E6-E2AA-4736-A44A-E408EC375FE2}"/>
    <hyperlink ref="F5929" r:id="rId5924" xr:uid="{5799465A-5928-4589-BB0A-4D23AB05CC4B}"/>
    <hyperlink ref="F5930" r:id="rId5925" xr:uid="{CCAB92BD-BD4E-47F5-A002-7BC725F62869}"/>
    <hyperlink ref="F5931" r:id="rId5926" xr:uid="{AC387B0F-7EA7-4FBA-ACC2-F1EFCF451439}"/>
    <hyperlink ref="F5932" r:id="rId5927" xr:uid="{266CACD2-333D-4EBB-A9D7-54899452889E}"/>
    <hyperlink ref="F5933" r:id="rId5928" xr:uid="{795A32EC-CBA5-4FD3-B34C-8B183467370B}"/>
    <hyperlink ref="F5934" r:id="rId5929" xr:uid="{8ED4A3F1-6898-41D6-9DD5-E291D5B7D6C7}"/>
    <hyperlink ref="F5935" r:id="rId5930" xr:uid="{E213ECAB-BA08-4DE8-945C-AC7B800094CD}"/>
    <hyperlink ref="F5936" r:id="rId5931" xr:uid="{4908A35E-FC3F-4816-820E-0E2B0324B5B3}"/>
    <hyperlink ref="F5937" r:id="rId5932" xr:uid="{BA1CA9F6-7E2E-4E17-861F-60F462046B0D}"/>
    <hyperlink ref="F5938" r:id="rId5933" xr:uid="{956CA276-5DB8-4482-B291-3A0D0C182399}"/>
    <hyperlink ref="F5939" r:id="rId5934" xr:uid="{40C249CA-F2F7-4AFE-AD1C-80703F123F2E}"/>
    <hyperlink ref="F5940" r:id="rId5935" xr:uid="{7C9C6C7B-96EF-40CA-ACC0-149BBB5EF4DE}"/>
    <hyperlink ref="F5941" r:id="rId5936" xr:uid="{47AEA843-8E67-4BD5-8205-E9B25663A6CC}"/>
    <hyperlink ref="F5942" r:id="rId5937" xr:uid="{77B02A21-3FCD-407C-9AD0-2F7E8C74B65B}"/>
    <hyperlink ref="F5943" r:id="rId5938" xr:uid="{9C3E0A86-7447-4C64-A294-460B6F084B1A}"/>
    <hyperlink ref="F5944" r:id="rId5939" xr:uid="{E273233B-1729-4DEC-B43C-A9201952AAFE}"/>
    <hyperlink ref="F5945" r:id="rId5940" xr:uid="{D1E94474-8C60-4D51-8B8A-1AC1752E813C}"/>
    <hyperlink ref="F5946" r:id="rId5941" xr:uid="{87AFF761-86E2-4895-8B18-62515E3028C7}"/>
    <hyperlink ref="F5947" r:id="rId5942" xr:uid="{0C10D77B-14B5-4399-9A4F-99E6B227B1BD}"/>
    <hyperlink ref="F5948" r:id="rId5943" xr:uid="{1BCF226A-55D7-4766-AAEB-B4D4A6C8FEDC}"/>
    <hyperlink ref="F5949" r:id="rId5944" xr:uid="{DC910F62-25F9-4EC9-A00B-EC3F6AED7292}"/>
    <hyperlink ref="F5950" r:id="rId5945" xr:uid="{41AF5CA8-F297-426F-9E37-05BD955EB51A}"/>
    <hyperlink ref="F5951" r:id="rId5946" xr:uid="{CC082893-2808-45D8-B52F-FE291184B4AD}"/>
    <hyperlink ref="F5952" r:id="rId5947" xr:uid="{C31B929E-63E2-4167-928C-58BFF563DF48}"/>
    <hyperlink ref="F5953" r:id="rId5948" xr:uid="{84AF2204-4688-4CDA-8DE6-39B002630D71}"/>
    <hyperlink ref="F5954" r:id="rId5949" xr:uid="{E1E6D710-3EE9-4EF1-ABA7-99C619EEB921}"/>
    <hyperlink ref="F5955" r:id="rId5950" xr:uid="{32110724-0FD9-463F-AE27-6A8F96A58F06}"/>
    <hyperlink ref="F5956" r:id="rId5951" xr:uid="{AB4FDB5F-0CDB-4AB7-A9B7-04BD9B4743C7}"/>
    <hyperlink ref="F5957" r:id="rId5952" xr:uid="{C7683D0B-C265-4966-851D-795E8E07E384}"/>
    <hyperlink ref="F5958" r:id="rId5953" xr:uid="{F758A096-893D-4FCC-8E00-BA25E01FDCE9}"/>
    <hyperlink ref="F5959" r:id="rId5954" xr:uid="{E1467A6A-415C-4006-97A4-981E3CD9CE93}"/>
    <hyperlink ref="F5960" r:id="rId5955" xr:uid="{1911CAA5-7E79-4951-9881-31663E5745AB}"/>
    <hyperlink ref="F5961" r:id="rId5956" xr:uid="{47A20375-1B99-44E6-B348-AC70D866A0CE}"/>
    <hyperlink ref="F5962" r:id="rId5957" xr:uid="{E90CDE12-DB24-4DA2-97B9-1315F2B6A910}"/>
    <hyperlink ref="F5963" r:id="rId5958" xr:uid="{D94C9869-ECCB-4891-A500-9982246D8DB9}"/>
    <hyperlink ref="F5964" r:id="rId5959" xr:uid="{8D8131BE-E36D-4ECC-9E72-889610DF8DB9}"/>
    <hyperlink ref="F5965" r:id="rId5960" xr:uid="{BD15FCF6-E586-4EF6-BA0C-96BE5CD856F0}"/>
    <hyperlink ref="F5966" r:id="rId5961" xr:uid="{20372EC6-8597-43EB-9545-49BA591F816D}"/>
    <hyperlink ref="F5967" r:id="rId5962" xr:uid="{F310E291-DCA9-4286-B677-1DE5FE3F10F7}"/>
    <hyperlink ref="F5968" r:id="rId5963" xr:uid="{15042687-0A30-4716-8426-A8FBAC1E512F}"/>
    <hyperlink ref="F5969" r:id="rId5964" xr:uid="{F2D7D52E-DD5A-4E6E-9364-D3D0CFF69F00}"/>
    <hyperlink ref="F5970" r:id="rId5965" xr:uid="{741C08C9-E415-45BF-9EE1-F8F7E68CDE41}"/>
    <hyperlink ref="F5971" r:id="rId5966" xr:uid="{103ED550-D1E9-4E03-86B5-C9E2F4FBD29A}"/>
    <hyperlink ref="F5972" r:id="rId5967" xr:uid="{F6B53A6D-C53B-49BC-AF27-56B723E48ADE}"/>
    <hyperlink ref="F5973" r:id="rId5968" xr:uid="{CD587F7C-B328-4118-8202-46891AAAC242}"/>
    <hyperlink ref="F5974" r:id="rId5969" xr:uid="{0CBE0505-C7AD-47DE-8059-B049FB40A98F}"/>
    <hyperlink ref="F5975" r:id="rId5970" xr:uid="{05D7C879-F326-4499-8138-458BE44CE3CA}"/>
    <hyperlink ref="F5976" r:id="rId5971" xr:uid="{22BBC032-1FD4-49E4-9CFB-9F462FF8DE31}"/>
    <hyperlink ref="F5977" r:id="rId5972" xr:uid="{E9B37B1A-7EEB-49A3-B238-5B7B818F91D4}"/>
    <hyperlink ref="F5978" r:id="rId5973" xr:uid="{DE6C89F1-FC37-48E0-AD45-244D1F9C0ABE}"/>
    <hyperlink ref="F5979" r:id="rId5974" xr:uid="{BF923C38-B9F7-4E22-B7B6-3A3085E95133}"/>
    <hyperlink ref="F5980" r:id="rId5975" xr:uid="{3E9C0B80-F2F5-4CED-BDA2-3325118FEC56}"/>
    <hyperlink ref="F5981" r:id="rId5976" xr:uid="{0068E52D-2981-4E44-B682-559A18858B99}"/>
    <hyperlink ref="F5982" r:id="rId5977" xr:uid="{7D35A0F7-B08F-4750-87F0-5DD7B636EF45}"/>
    <hyperlink ref="F5983" r:id="rId5978" xr:uid="{DDBA83E2-379B-4905-8ABA-D5136C9373D9}"/>
    <hyperlink ref="F5984" r:id="rId5979" xr:uid="{D6253560-7D74-4BDC-9EFE-9CA70AD68698}"/>
    <hyperlink ref="F5985" r:id="rId5980" xr:uid="{2D58EAFC-090C-4116-97D3-7266154BD5B3}"/>
    <hyperlink ref="F5986" r:id="rId5981" xr:uid="{311B7889-91CD-483F-A43B-C661CF1CE526}"/>
    <hyperlink ref="F5987" r:id="rId5982" xr:uid="{136DF11C-6A62-40A2-94E8-B676AEE629E2}"/>
    <hyperlink ref="F5988" r:id="rId5983" xr:uid="{B4ECB9DB-B41D-4684-8858-E052B683A7C2}"/>
    <hyperlink ref="F5989" r:id="rId5984" xr:uid="{1A9C797D-5587-43A9-9EB9-2334303FA63C}"/>
    <hyperlink ref="F5990" r:id="rId5985" xr:uid="{1914E803-15BC-4305-941E-EF7AC888CB27}"/>
    <hyperlink ref="F5991" r:id="rId5986" xr:uid="{1B9943F8-DA00-46EE-9973-5396C32B8EDA}"/>
    <hyperlink ref="F5992" r:id="rId5987" xr:uid="{D29C74B5-8ADE-453F-9923-520AC71907AD}"/>
    <hyperlink ref="F5993" r:id="rId5988" xr:uid="{02977251-8418-47ED-96D8-8F2F48272DDA}"/>
    <hyperlink ref="F5994" r:id="rId5989" xr:uid="{80A80020-BD0B-497A-A8C5-1E22E7E8B193}"/>
    <hyperlink ref="F5995" r:id="rId5990" xr:uid="{632A3D09-254E-45D6-85BC-5D81245DFE4F}"/>
    <hyperlink ref="F5996" r:id="rId5991" xr:uid="{81B2AD72-66B4-4097-B532-305EC7DE6162}"/>
    <hyperlink ref="F5997" r:id="rId5992" xr:uid="{4DA2757C-37FE-4F35-951D-5C36679375C1}"/>
    <hyperlink ref="F5998" r:id="rId5993" xr:uid="{7D2A993C-2EF7-479E-B65F-B9773EFA0C65}"/>
    <hyperlink ref="F5999" r:id="rId5994" xr:uid="{A131C3FE-1561-4359-AA8E-DD84D931FDA9}"/>
    <hyperlink ref="F6000" r:id="rId5995" xr:uid="{0384A3BB-F07B-4FB9-A48D-40EADCC61715}"/>
    <hyperlink ref="F6001" r:id="rId5996" xr:uid="{A982D0E4-D7CA-4FDA-BD27-FF238631AA08}"/>
    <hyperlink ref="F6002" r:id="rId5997" xr:uid="{B2B3D124-A16A-497D-9A39-C841041FF49C}"/>
    <hyperlink ref="F6003" r:id="rId5998" xr:uid="{91F6E6A3-8965-4960-A10A-70AB72D5FF74}"/>
    <hyperlink ref="F6004" r:id="rId5999" xr:uid="{0A2A0E0B-02D2-407A-AC22-EA0178A7994B}"/>
    <hyperlink ref="F6005" r:id="rId6000" xr:uid="{4E0D068A-1DA7-4327-8AB0-44567B84CA3E}"/>
    <hyperlink ref="F6006" r:id="rId6001" xr:uid="{526EB8D9-00E8-4AE1-9D4A-EBEB243C0A84}"/>
    <hyperlink ref="F6007" r:id="rId6002" xr:uid="{2EC24152-5B0B-407C-B51B-14D09E2B0DCB}"/>
    <hyperlink ref="F6008" r:id="rId6003" xr:uid="{70F1164F-6B3B-4BFF-9110-0CD387622F0E}"/>
    <hyperlink ref="F6009" r:id="rId6004" xr:uid="{E28C75F3-4307-41AC-B84E-25E097BFED77}"/>
    <hyperlink ref="F6010" r:id="rId6005" xr:uid="{52938E55-9530-4481-831A-CA32841791C3}"/>
    <hyperlink ref="F6011" r:id="rId6006" xr:uid="{8847EE36-46D5-4E70-81F0-6ABDD428C982}"/>
    <hyperlink ref="F6012" r:id="rId6007" xr:uid="{40C176D0-9859-4BC9-A317-4591220783B0}"/>
    <hyperlink ref="F6013" r:id="rId6008" xr:uid="{2F52F7A3-8F5C-4043-8798-F3A05E3181F0}"/>
    <hyperlink ref="F6014" r:id="rId6009" xr:uid="{6258CF79-BB63-4E18-9093-67B4F101111D}"/>
    <hyperlink ref="F6015" r:id="rId6010" xr:uid="{14EA2116-A0D3-4D59-B88F-C25AE2778211}"/>
    <hyperlink ref="F6016" r:id="rId6011" xr:uid="{D456E5EA-0201-44B9-B355-CAF2EDCEA945}"/>
    <hyperlink ref="F6017" r:id="rId6012" xr:uid="{3E76DB57-30D5-43B5-9660-1AEB1FA645BA}"/>
    <hyperlink ref="F6018" r:id="rId6013" xr:uid="{4304D38C-652B-4F08-9D50-0488EBF384DF}"/>
    <hyperlink ref="F6019" r:id="rId6014" xr:uid="{883A24B7-7174-4634-8C7E-79457792F2FD}"/>
    <hyperlink ref="F6020" r:id="rId6015" xr:uid="{56266198-D78E-4382-880C-70E6677B8047}"/>
    <hyperlink ref="F6021" r:id="rId6016" xr:uid="{B3EE2E73-CA09-4671-B8C3-5DECF855BB0D}"/>
    <hyperlink ref="F6022" r:id="rId6017" xr:uid="{790DE354-337C-4FD0-8091-9404550E3F47}"/>
    <hyperlink ref="F6023" r:id="rId6018" xr:uid="{504AE7F9-9F95-40D3-855A-BD033E896172}"/>
    <hyperlink ref="F6024" r:id="rId6019" xr:uid="{C9FBC556-9697-4D73-B176-B9ADE3AF8519}"/>
    <hyperlink ref="F6025" r:id="rId6020" xr:uid="{61E524ED-F39A-4C0A-B1BF-CE248758918D}"/>
    <hyperlink ref="F6026" r:id="rId6021" xr:uid="{1AA2C02E-3CA0-488A-861D-05475EEADF24}"/>
    <hyperlink ref="F6027" r:id="rId6022" xr:uid="{A806AD9F-EF09-4569-A082-2FAA4EB11483}"/>
    <hyperlink ref="F6028" r:id="rId6023" xr:uid="{651FC070-6543-4903-968B-0D2C65BCEC9E}"/>
    <hyperlink ref="F6029" r:id="rId6024" xr:uid="{12FF924F-7391-4879-B4B9-316EB19E9D5A}"/>
    <hyperlink ref="F6030" r:id="rId6025" xr:uid="{BDCE98AF-BFD8-4C8D-8BC9-37A60DEF5573}"/>
    <hyperlink ref="F6031" r:id="rId6026" xr:uid="{6210F93D-05C2-43F6-9E9B-2C153BF0376C}"/>
    <hyperlink ref="F6032" r:id="rId6027" xr:uid="{29A426AA-BF2D-4629-8406-EA3076568CAC}"/>
    <hyperlink ref="F6033" r:id="rId6028" xr:uid="{B24E1713-859E-41C6-8482-BD05FA8D7715}"/>
    <hyperlink ref="F6034" r:id="rId6029" xr:uid="{FEB0EE37-AF9E-430A-ACC7-5AD79C149DEE}"/>
    <hyperlink ref="F6035" r:id="rId6030" xr:uid="{E84F6FDB-C417-4210-B166-C1D2811FC409}"/>
    <hyperlink ref="F6036" r:id="rId6031" xr:uid="{00DCD0A4-CB0A-4646-BB19-5CD17157DD54}"/>
    <hyperlink ref="F6037" r:id="rId6032" xr:uid="{CB36F774-6DA3-405D-8AEC-47444BCF86A4}"/>
    <hyperlink ref="F6038" r:id="rId6033" xr:uid="{D48C9C4B-6CD0-4691-A6B4-1B3284F3C0E7}"/>
    <hyperlink ref="F6039" r:id="rId6034" xr:uid="{1912057F-5108-459C-80E3-42633F916B35}"/>
    <hyperlink ref="F6040" r:id="rId6035" xr:uid="{579AB941-8A0D-41D7-BD40-F3FD3D05047F}"/>
    <hyperlink ref="F6041" r:id="rId6036" xr:uid="{248B6B83-F71D-4BE7-A5AC-1951F9A0F4AF}"/>
    <hyperlink ref="F6042" r:id="rId6037" xr:uid="{00FF9AC8-EE18-4461-AD58-DAAC36167528}"/>
    <hyperlink ref="F6043" r:id="rId6038" xr:uid="{80DE4C93-7B40-42EC-87B4-2C8A847735CD}"/>
    <hyperlink ref="F6044" r:id="rId6039" xr:uid="{E84BCD42-EDD1-489F-A575-752830DD7A32}"/>
    <hyperlink ref="F6045" r:id="rId6040" xr:uid="{C1B99880-7F74-4E15-A62E-2000B0B9E47B}"/>
    <hyperlink ref="F6046" r:id="rId6041" xr:uid="{8CAA41DC-B329-4E0E-922D-2EBCD2942255}"/>
    <hyperlink ref="F6047" r:id="rId6042" xr:uid="{9DB1E4D6-D225-4A28-9BF9-DE44E4FCF9EA}"/>
    <hyperlink ref="F6048" r:id="rId6043" xr:uid="{72740D35-3FCD-4490-9D92-8D82A135E0CB}"/>
    <hyperlink ref="F6049" r:id="rId6044" xr:uid="{CB4F8754-BFCB-4167-8C2E-8AFF7965C583}"/>
    <hyperlink ref="F6050" r:id="rId6045" xr:uid="{A854E370-B0E8-48EB-8530-4A37ABE0D083}"/>
    <hyperlink ref="F6051" r:id="rId6046" xr:uid="{E65B817B-92C5-4CEC-A1D6-A9DB06774523}"/>
    <hyperlink ref="F6052" r:id="rId6047" xr:uid="{0A7BB0F3-1B1D-45EA-85CE-283280CF223F}"/>
    <hyperlink ref="F6053" r:id="rId6048" xr:uid="{2013610C-7502-4413-A8AC-D9A7935EB0C8}"/>
    <hyperlink ref="F6054" r:id="rId6049" xr:uid="{41AE753A-254A-4429-94B8-B1512EDC3619}"/>
    <hyperlink ref="F6055" r:id="rId6050" xr:uid="{7A72C514-AE7E-4825-857F-270A89BE95D9}"/>
    <hyperlink ref="F6056" r:id="rId6051" xr:uid="{E3841681-DD4B-4E7E-8103-232B61B14D60}"/>
    <hyperlink ref="F6057" r:id="rId6052" xr:uid="{8C9B665B-1CE3-42A4-8092-C7EC1427F64B}"/>
    <hyperlink ref="F6058" r:id="rId6053" xr:uid="{CD6D6C29-7AC4-4110-825F-EF5AD9CFA6EA}"/>
    <hyperlink ref="F6059" r:id="rId6054" xr:uid="{A91610CE-6116-474B-88A7-78A96766FDAC}"/>
    <hyperlink ref="F6060" r:id="rId6055" xr:uid="{88339A0C-D546-4860-9876-E46CA28C1E71}"/>
    <hyperlink ref="F6061" r:id="rId6056" xr:uid="{941B4D8E-36B6-476A-BBCD-37F16FE7DE42}"/>
    <hyperlink ref="F6062" r:id="rId6057" xr:uid="{77B45B90-AF21-4208-B005-2F61469F3662}"/>
    <hyperlink ref="F6063" r:id="rId6058" xr:uid="{EBA8AA3C-7201-49FF-B877-434542AB49EC}"/>
    <hyperlink ref="F6064" r:id="rId6059" xr:uid="{A2A26A72-DD7D-4796-898E-69CE5EAFF283}"/>
    <hyperlink ref="F6065" r:id="rId6060" xr:uid="{8519FBF0-FFC1-43BF-84C3-8E8663AACAF6}"/>
    <hyperlink ref="F6066" r:id="rId6061" xr:uid="{F8BC2316-FA88-4AE8-93BF-CC25A33F2921}"/>
    <hyperlink ref="F6067" r:id="rId6062" xr:uid="{4D54FB6D-B189-49C3-A0C8-C616C6595431}"/>
    <hyperlink ref="F6068" r:id="rId6063" xr:uid="{12F8CA7D-CBBE-434B-8393-C48DE0E25FB3}"/>
    <hyperlink ref="F6069" r:id="rId6064" xr:uid="{D29FDE5A-6CA3-43E3-8F2D-A1F5C70F5C51}"/>
    <hyperlink ref="F6070" r:id="rId6065" xr:uid="{216A7C4E-42F1-497C-98EF-6290C66EA55B}"/>
    <hyperlink ref="F6071" r:id="rId6066" xr:uid="{5E56F403-38E5-4444-8B61-BE4F4F34ECB5}"/>
    <hyperlink ref="F6072" r:id="rId6067" xr:uid="{5049FED0-E9CF-45C4-BAFD-A08D2C131B1E}"/>
    <hyperlink ref="F6073" r:id="rId6068" xr:uid="{DB811F91-F706-4166-A907-AF8578B2D104}"/>
    <hyperlink ref="F6074" r:id="rId6069" xr:uid="{A96C56B6-7118-4376-A56A-FEEA48C65119}"/>
    <hyperlink ref="F6075" r:id="rId6070" xr:uid="{59A9D64C-EEFD-4F36-931C-EFA8E7B92038}"/>
    <hyperlink ref="F6076" r:id="rId6071" xr:uid="{58F6E89E-4557-48BC-B0F3-57595B5ED8A1}"/>
    <hyperlink ref="F6077" r:id="rId6072" xr:uid="{97A765F5-7A2D-4E65-A8D3-9D20AFBD9365}"/>
    <hyperlink ref="F6078" r:id="rId6073" xr:uid="{E8FA4B59-E09A-4F0A-8BAC-9D48F8E2D424}"/>
    <hyperlink ref="F6079" r:id="rId6074" xr:uid="{B1B07923-0497-4C6D-8124-F957CCD95737}"/>
    <hyperlink ref="F6080" r:id="rId6075" xr:uid="{867AFE09-5327-4F9F-948A-0193B440CBBF}"/>
    <hyperlink ref="F6081" r:id="rId6076" xr:uid="{93E29084-90B6-4EE4-990A-29BCC9496388}"/>
    <hyperlink ref="F6082" r:id="rId6077" xr:uid="{09389254-9487-441A-AE52-90AA7FD9BF24}"/>
    <hyperlink ref="F6083" r:id="rId6078" xr:uid="{CB18B656-6915-4AD8-9B26-AE85535F25D0}"/>
    <hyperlink ref="F6084" r:id="rId6079" xr:uid="{A21E39EB-E01B-46A6-A54C-E0B82C8848D3}"/>
    <hyperlink ref="F6085" r:id="rId6080" xr:uid="{5B232F1F-8424-4110-A47F-A84DE503214D}"/>
    <hyperlink ref="F6086" r:id="rId6081" xr:uid="{62FC1FED-9A3F-4003-829D-E444EC6A779B}"/>
    <hyperlink ref="F6087" r:id="rId6082" xr:uid="{F9A16A0D-BA6A-48C9-91B1-AA8D01A93084}"/>
    <hyperlink ref="F6088" r:id="rId6083" xr:uid="{112A49A2-7547-497A-AC03-DCDC8DDAF491}"/>
    <hyperlink ref="F6089" r:id="rId6084" xr:uid="{A5BD643B-CB11-40CD-B979-497DAF725328}"/>
    <hyperlink ref="F6090" r:id="rId6085" xr:uid="{3C90B42A-013B-44B3-8DF3-1356239297B6}"/>
    <hyperlink ref="F6091" r:id="rId6086" xr:uid="{D6C80B33-99A5-4BED-8ADC-A80FF4E16766}"/>
    <hyperlink ref="F6092" r:id="rId6087" xr:uid="{4E317746-4C1E-4BCE-87E3-8DB7B38A99B8}"/>
    <hyperlink ref="F6093" r:id="rId6088" xr:uid="{6B838C5C-8E6C-4C38-8231-79A9AE0CAD1D}"/>
    <hyperlink ref="F6094" r:id="rId6089" xr:uid="{7AE8E949-B855-4078-B139-CB2F01B2A420}"/>
    <hyperlink ref="F6095" r:id="rId6090" xr:uid="{3126F5B1-AAAD-403D-9053-8C457EB98FDD}"/>
    <hyperlink ref="F6096" r:id="rId6091" xr:uid="{512EF17A-E989-462A-833F-CB150C5723C9}"/>
    <hyperlink ref="F6097" r:id="rId6092" xr:uid="{D88716B8-5492-4616-B759-D1E299CF04AC}"/>
    <hyperlink ref="F6098" r:id="rId6093" xr:uid="{BC41EEF9-68A7-4827-887B-7FC9D564E439}"/>
    <hyperlink ref="F6099" r:id="rId6094" xr:uid="{F5400B06-0517-42C0-98C5-4AFFC031763E}"/>
    <hyperlink ref="F6100" r:id="rId6095" xr:uid="{5F681236-1679-48CF-9ABE-B3E2C0341F7A}"/>
    <hyperlink ref="F6101" r:id="rId6096" xr:uid="{8CB1CA0A-4FF4-429A-8925-E97B3B6AB491}"/>
    <hyperlink ref="F6102" r:id="rId6097" xr:uid="{7CE58457-9429-414A-ACC7-19D09542B5ED}"/>
    <hyperlink ref="F6103" r:id="rId6098" xr:uid="{D481AA0C-1E28-49C2-8840-0D2B5EC246BC}"/>
    <hyperlink ref="F6104" r:id="rId6099" xr:uid="{6A44BC76-FA51-4E79-8CA6-CEF62BBC5195}"/>
    <hyperlink ref="F6105" r:id="rId6100" xr:uid="{F1C2B1D3-58AE-433B-A9BB-0D6A8F80D32F}"/>
    <hyperlink ref="F6106" r:id="rId6101" xr:uid="{63F31246-D918-4A89-8081-92371807AD7E}"/>
    <hyperlink ref="F6107" r:id="rId6102" xr:uid="{FBB44182-0E5B-45B5-AD9B-7821EA27B8CB}"/>
    <hyperlink ref="F6108" r:id="rId6103" xr:uid="{8442D55F-1EF6-4BB9-8646-37523AA060B9}"/>
    <hyperlink ref="F6109" r:id="rId6104" xr:uid="{BD944037-16B2-4D10-8127-C8BAF1951712}"/>
    <hyperlink ref="F6110" r:id="rId6105" xr:uid="{81BC8801-4092-4833-A832-C7F4846E1E5F}"/>
    <hyperlink ref="F6111" r:id="rId6106" xr:uid="{3F3437E7-F2DA-463E-AF74-4B805B93AEC8}"/>
    <hyperlink ref="F6112" r:id="rId6107" xr:uid="{B3F1F93D-A26C-4614-9C62-88555303662D}"/>
    <hyperlink ref="F6113" r:id="rId6108" xr:uid="{EC952BC8-D511-428A-8438-B052578243B3}"/>
    <hyperlink ref="F6114" r:id="rId6109" xr:uid="{29ED24FC-FE71-40F2-9A3B-3745021D7401}"/>
    <hyperlink ref="F6115" r:id="rId6110" xr:uid="{C3638005-3072-478A-8DE1-8F5759CEE25D}"/>
    <hyperlink ref="F6116" r:id="rId6111" xr:uid="{292E4B5C-DCE4-4BD6-B62E-3E5B1CE8449D}"/>
    <hyperlink ref="F6117" r:id="rId6112" xr:uid="{0B747970-30E4-4DAF-AFAD-7B1908AC126A}"/>
    <hyperlink ref="F6118" r:id="rId6113" xr:uid="{19E67C50-D6C1-4794-8FA7-5534134F61F4}"/>
    <hyperlink ref="F6119" r:id="rId6114" xr:uid="{20DC991C-1FD4-4F3C-829C-8CB8F7BB862F}"/>
    <hyperlink ref="F6120" r:id="rId6115" xr:uid="{D2FD04A2-550D-4DBB-8BBB-D97146F41E99}"/>
    <hyperlink ref="F6121" r:id="rId6116" xr:uid="{4C9CC353-B55D-4C88-9199-24B4C4F99588}"/>
    <hyperlink ref="F6122" r:id="rId6117" xr:uid="{588D2CD8-8D0F-44E3-AA26-3153C96CE046}"/>
    <hyperlink ref="F6123" r:id="rId6118" xr:uid="{D0ED5DE6-0D6D-4FE9-92F4-21AF07C2F03E}"/>
    <hyperlink ref="F6124" r:id="rId6119" xr:uid="{9AE0E49D-5511-4CB9-BB2B-6E21E57D435D}"/>
    <hyperlink ref="F6125" r:id="rId6120" xr:uid="{69B77886-E2B6-4226-A599-C69D042591D0}"/>
    <hyperlink ref="F6126" r:id="rId6121" xr:uid="{DB15E765-92C9-48E2-A6FE-2AC3AC88206D}"/>
    <hyperlink ref="F6127" r:id="rId6122" xr:uid="{7EFFA0BD-697A-4F17-9B20-CBD9CAC28359}"/>
    <hyperlink ref="F6128" r:id="rId6123" xr:uid="{3843834B-F9BF-4536-976C-3369FDC7713C}"/>
    <hyperlink ref="F6129" r:id="rId6124" xr:uid="{E808BD71-15E9-4AF3-9CA9-22780599DE21}"/>
    <hyperlink ref="F6130" r:id="rId6125" xr:uid="{5AB29463-888E-45B3-AD80-A855B8AF6922}"/>
    <hyperlink ref="F6131" r:id="rId6126" xr:uid="{F2BC75FD-EA6F-4ACD-B840-4EC7CC68D3A6}"/>
    <hyperlink ref="F6132" r:id="rId6127" xr:uid="{40947957-82C5-4DBC-870F-1D49A7150055}"/>
    <hyperlink ref="F6133" r:id="rId6128" xr:uid="{3416214A-6602-4054-986E-91BDAAD8F141}"/>
    <hyperlink ref="F6134" r:id="rId6129" xr:uid="{56462E66-414A-49A6-9EB7-0D45B0073330}"/>
    <hyperlink ref="F6135" r:id="rId6130" xr:uid="{8C0E02EA-0059-4BFA-96BF-8DDAB5063D17}"/>
    <hyperlink ref="F6136" r:id="rId6131" xr:uid="{C3AE35AA-4118-4173-A03E-F4A19CB3805C}"/>
    <hyperlink ref="F6137" r:id="rId6132" xr:uid="{E595846E-3C0F-424C-A053-D0276C31833C}"/>
    <hyperlink ref="F6138" r:id="rId6133" xr:uid="{691907AB-EBFC-4DF7-8865-1B499F7D097B}"/>
    <hyperlink ref="F6139" r:id="rId6134" xr:uid="{A6B571B2-7FC8-45A2-B0FD-856D366AAEA6}"/>
    <hyperlink ref="F6140" r:id="rId6135" xr:uid="{A2848E55-D843-4306-9BD3-3A89BA928B78}"/>
    <hyperlink ref="F6141" r:id="rId6136" xr:uid="{5DCD45B8-95DC-4C63-9FBB-50918EEAC7D8}"/>
    <hyperlink ref="F6142" r:id="rId6137" xr:uid="{D3ACC9AC-4B80-4878-89D1-F8A02E41CFC8}"/>
    <hyperlink ref="F6143" r:id="rId6138" xr:uid="{0D4504A8-9870-43A9-A2A2-35F028D2F3EC}"/>
    <hyperlink ref="F6144" r:id="rId6139" xr:uid="{C16ED6C3-6319-4491-AB34-D7BA33CA0F21}"/>
    <hyperlink ref="F6145" r:id="rId6140" xr:uid="{01161BFD-FAE5-466D-A0BB-F73847B66F26}"/>
    <hyperlink ref="F6146" r:id="rId6141" xr:uid="{E7B00939-FC6E-44B9-843A-E1FD12CE98ED}"/>
    <hyperlink ref="F6147" r:id="rId6142" xr:uid="{0D5122C6-3F4D-49B6-AFAC-56BCA67A3835}"/>
    <hyperlink ref="F6148" r:id="rId6143" xr:uid="{27BEAF57-0F5F-4135-B390-97F3D3B2F943}"/>
    <hyperlink ref="F6149" r:id="rId6144" xr:uid="{5177942C-F35C-4D12-8B8F-6FEADC076642}"/>
    <hyperlink ref="F6150" r:id="rId6145" xr:uid="{26ACA0E7-7C4B-44A0-A9D9-BEC070DD5695}"/>
    <hyperlink ref="F6151" r:id="rId6146" xr:uid="{10F17631-3BC3-4539-AEF2-D9D77F090E1A}"/>
    <hyperlink ref="F6152" r:id="rId6147" xr:uid="{F38B18AC-E90D-4555-B0C9-2F716559954E}"/>
    <hyperlink ref="F6153" r:id="rId6148" xr:uid="{E3D33B56-6411-4904-AAAF-FB0B34C71662}"/>
    <hyperlink ref="F6154" r:id="rId6149" xr:uid="{CF26561E-E9FA-439D-B9E3-12537EA25B32}"/>
    <hyperlink ref="F6155" r:id="rId6150" xr:uid="{82E7DA78-5D06-499E-8584-69C43382C5F6}"/>
    <hyperlink ref="F6156" r:id="rId6151" xr:uid="{83521106-F1AF-429F-8DB8-E7C1F5506E43}"/>
    <hyperlink ref="F6157" r:id="rId6152" xr:uid="{6FB04B26-A16B-4923-A694-C1342098F1D8}"/>
    <hyperlink ref="F6158" r:id="rId6153" xr:uid="{9848465C-FA68-4AA6-8B77-BBA851A984F9}"/>
    <hyperlink ref="F6159" r:id="rId6154" xr:uid="{3C6D03F6-3761-4C6F-B2EB-DDC099E6FF94}"/>
    <hyperlink ref="F6160" r:id="rId6155" xr:uid="{8B3BB187-5326-4F3A-8DAC-2E1697C7B0F1}"/>
    <hyperlink ref="F6161" r:id="rId6156" xr:uid="{BDC465AC-C8A4-45C8-8433-E91F21F2266B}"/>
    <hyperlink ref="F6162" r:id="rId6157" xr:uid="{2F1D8D98-9D5D-4154-A611-774FBC01B7C3}"/>
    <hyperlink ref="F6163" r:id="rId6158" xr:uid="{248C452A-9B4E-4EA0-BA91-6FEAD1A03DE6}"/>
    <hyperlink ref="F6164" r:id="rId6159" xr:uid="{838DECAD-B8A9-41B3-935D-3F13535B784B}"/>
    <hyperlink ref="F6165" r:id="rId6160" xr:uid="{D1780E22-0408-497B-9DF9-B7DFA65CBCC8}"/>
    <hyperlink ref="F6166" r:id="rId6161" xr:uid="{414EA15A-7789-4E2A-BFAC-7A7B5A897CAC}"/>
    <hyperlink ref="F6167" r:id="rId6162" xr:uid="{04C1A9A4-AE4E-44B9-8587-F3ACE9D51371}"/>
    <hyperlink ref="F6168" r:id="rId6163" xr:uid="{5E0A38CB-2B57-4C9C-8CEC-F3B8A5E00878}"/>
    <hyperlink ref="F6169" r:id="rId6164" xr:uid="{89EC36E8-86E9-4E0A-9016-9BA0E3201E63}"/>
    <hyperlink ref="F6170" r:id="rId6165" xr:uid="{7EAC6F9B-A290-407E-910E-914FE1D880D6}"/>
    <hyperlink ref="F6171" r:id="rId6166" xr:uid="{2D3A7583-6F26-4D30-8B41-166C6A23D698}"/>
    <hyperlink ref="F6172" r:id="rId6167" xr:uid="{A0BF71A4-7DB3-4A3F-833F-5E71006F64AA}"/>
    <hyperlink ref="F6173" r:id="rId6168" xr:uid="{2EC3F1F9-714E-4D33-A487-5676776CE7C6}"/>
    <hyperlink ref="F6174" r:id="rId6169" xr:uid="{D690534C-B2EC-4686-875F-CA500C4AB4E0}"/>
    <hyperlink ref="F6175" r:id="rId6170" xr:uid="{D398FD62-1CE5-40BD-8101-66C1C50E3CF8}"/>
    <hyperlink ref="F6176" r:id="rId6171" xr:uid="{E2611029-2B34-4B4C-BC61-F16D14FB7A6B}"/>
    <hyperlink ref="F6177" r:id="rId6172" xr:uid="{81276601-6F4C-4787-A81E-437ACAF198C1}"/>
    <hyperlink ref="F6178" r:id="rId6173" xr:uid="{CA696CB5-4E4A-478D-B2CC-E6FD3527FF87}"/>
    <hyperlink ref="F6179" r:id="rId6174" xr:uid="{7DF43329-BF46-476E-AA2C-7BEF573C9E48}"/>
    <hyperlink ref="F6180" r:id="rId6175" xr:uid="{EF0FB8B2-B714-4FBE-86D8-7EC458E07087}"/>
    <hyperlink ref="F6181" r:id="rId6176" xr:uid="{FFC31347-BD13-4130-8F5C-3B7974445629}"/>
    <hyperlink ref="F6182" r:id="rId6177" xr:uid="{D853CE68-9EF6-4329-A8AC-F51B66C8C855}"/>
    <hyperlink ref="F6183" r:id="rId6178" xr:uid="{C57BD5C0-E572-4207-943D-70B45BF4C646}"/>
    <hyperlink ref="F6184" r:id="rId6179" xr:uid="{CBA877A6-211D-45B5-9346-B7F00E2C9918}"/>
    <hyperlink ref="F6185" r:id="rId6180" xr:uid="{6177DBA5-E842-4873-AF28-C36F08FC2B8B}"/>
    <hyperlink ref="F6186" r:id="rId6181" xr:uid="{60968082-1E7C-41EB-87C0-E537F0AFA81D}"/>
    <hyperlink ref="F6187" r:id="rId6182" xr:uid="{FDEC15B6-93C2-4974-923F-132EC28711E5}"/>
    <hyperlink ref="F6188" r:id="rId6183" xr:uid="{C1E95178-63C7-4419-8F3C-A94D834442F8}"/>
    <hyperlink ref="F6189" r:id="rId6184" xr:uid="{F6012C86-9124-40AA-9803-25100DF48D91}"/>
    <hyperlink ref="F6190" r:id="rId6185" xr:uid="{03C872B0-20D5-4B44-85FA-66A66CD86302}"/>
    <hyperlink ref="F6191" r:id="rId6186" xr:uid="{BA4B2B69-6E20-4171-85A2-2F55D5D8565F}"/>
    <hyperlink ref="F6192" r:id="rId6187" xr:uid="{C4A0ED36-D61E-4A69-A620-2845D33FAAB4}"/>
    <hyperlink ref="F6193" r:id="rId6188" xr:uid="{700403E6-1136-447C-BCC9-94CE4A15284D}"/>
    <hyperlink ref="F6194" r:id="rId6189" xr:uid="{E4919C77-A772-44F8-99ED-DB06EA182ACE}"/>
    <hyperlink ref="F6195" r:id="rId6190" xr:uid="{16B04BC1-0AEB-4899-B179-163F0D5D170C}"/>
    <hyperlink ref="F6196" r:id="rId6191" xr:uid="{852830F3-C71A-40B0-995F-025F74420F0E}"/>
    <hyperlink ref="F6197" r:id="rId6192" xr:uid="{67AA9EEC-EB32-41B6-8CA1-190BC04E5149}"/>
    <hyperlink ref="F6198" r:id="rId6193" xr:uid="{63FCF48E-3FFE-4270-893A-61CB8433AAF2}"/>
    <hyperlink ref="F6199" r:id="rId6194" xr:uid="{FBF153D8-F90B-4030-9521-AB82BA5295AD}"/>
    <hyperlink ref="F6200" r:id="rId6195" xr:uid="{58FC2D58-747D-4399-BD0C-4E981C786C92}"/>
    <hyperlink ref="F6201" r:id="rId6196" xr:uid="{598E7BE0-B823-4211-A88C-00F15A732B9A}"/>
    <hyperlink ref="F6202" r:id="rId6197" xr:uid="{C76AFE76-5E3C-4983-A7FC-D238752DDD71}"/>
    <hyperlink ref="F6203" r:id="rId6198" xr:uid="{AEA2069B-C932-47B8-8C34-34AC339DC5E5}"/>
    <hyperlink ref="F6204" r:id="rId6199" xr:uid="{2D881E69-97F8-4395-B2A7-FF52A8E54C5C}"/>
    <hyperlink ref="F6205" r:id="rId6200" xr:uid="{1F6201D5-A41F-4C31-AAC9-D534E4282582}"/>
    <hyperlink ref="F6206" r:id="rId6201" xr:uid="{E9B03478-2F42-4E38-9FB6-8086092781ED}"/>
    <hyperlink ref="F6207" r:id="rId6202" xr:uid="{2CA62F4A-792D-4769-B548-1A154DD3C4AE}"/>
    <hyperlink ref="F6208" r:id="rId6203" xr:uid="{D9311EB4-1D18-4EAE-A02B-72AB44785C0B}"/>
    <hyperlink ref="F6209" r:id="rId6204" xr:uid="{19C15BFA-DCBC-4703-A431-3041AFFC524F}"/>
    <hyperlink ref="F6210" r:id="rId6205" xr:uid="{3B6A1F56-6C37-4CF4-8F95-2E90D07E09BC}"/>
    <hyperlink ref="F6211" r:id="rId6206" xr:uid="{1960F90F-F305-4375-AD00-058697BCC4AD}"/>
    <hyperlink ref="F6212" r:id="rId6207" xr:uid="{62D93729-5892-4052-9F21-9805E09A2340}"/>
    <hyperlink ref="F6213" r:id="rId6208" xr:uid="{577F67D6-38D1-49FD-9601-15F72F896995}"/>
    <hyperlink ref="F6214" r:id="rId6209" xr:uid="{81138EA1-F6A7-4788-A9AA-8B31C35C615C}"/>
    <hyperlink ref="F6215" r:id="rId6210" xr:uid="{E22C4F59-1A63-4D3D-900A-8131EA5C5F45}"/>
    <hyperlink ref="F6216" r:id="rId6211" xr:uid="{A9FA6556-49B8-4258-84DA-03E5845E5DF5}"/>
    <hyperlink ref="F6217" r:id="rId6212" xr:uid="{E47F5A1C-8BDD-4293-88B0-C2553C42F9EF}"/>
    <hyperlink ref="F6218" r:id="rId6213" xr:uid="{CB07AC3B-5F5B-4047-880D-AA43B4017B8F}"/>
    <hyperlink ref="F6219" r:id="rId6214" xr:uid="{D81F63C5-D898-488A-95AF-BC0CD6E3D2DA}"/>
    <hyperlink ref="F6220" r:id="rId6215" xr:uid="{A54BA903-B4E0-42E3-B3A2-36D6A714266D}"/>
    <hyperlink ref="F6221" r:id="rId6216" xr:uid="{4D07E1F9-3600-402F-B214-7C3FF1B6A7EA}"/>
    <hyperlink ref="F6222" r:id="rId6217" xr:uid="{8B67118E-0DB1-450C-A3E3-67BCB600B349}"/>
    <hyperlink ref="F6223" r:id="rId6218" xr:uid="{B14A2CE9-A5A7-474F-A3AF-A6BDDAF68382}"/>
    <hyperlink ref="F6224" r:id="rId6219" xr:uid="{0DBD8C6F-68F2-4FB0-9E6F-BB2B2FC35183}"/>
    <hyperlink ref="F6225" r:id="rId6220" xr:uid="{021DF536-E546-44EB-A7C0-5FDB03B763BC}"/>
    <hyperlink ref="F6226" r:id="rId6221" xr:uid="{3D6669DA-9BAC-40B9-AF91-DDA9C1A3503D}"/>
    <hyperlink ref="F6227" r:id="rId6222" xr:uid="{147722B2-EA19-4FBD-950C-1ECD1B3B535C}"/>
    <hyperlink ref="F6228" r:id="rId6223" xr:uid="{0DC821AB-A065-4619-AEC0-7AE54E414AE5}"/>
    <hyperlink ref="F6229" r:id="rId6224" xr:uid="{79E8844C-6C74-4126-9DBE-9B210AE046FD}"/>
    <hyperlink ref="F6230" r:id="rId6225" xr:uid="{B3BFAE53-39A5-4B25-B510-E46FA4659740}"/>
    <hyperlink ref="F6231" r:id="rId6226" xr:uid="{A418C943-CC68-4168-B58C-A23B7BCF5D01}"/>
    <hyperlink ref="F6232" r:id="rId6227" xr:uid="{5D171585-7CDF-4A7D-971F-559B9008EAA2}"/>
    <hyperlink ref="F6233" r:id="rId6228" xr:uid="{AEDE170A-8F2F-4FA0-AD90-ED0B4722548C}"/>
    <hyperlink ref="F6234" r:id="rId6229" xr:uid="{441E8A0E-41DC-4410-A2A0-F5AAE631364D}"/>
    <hyperlink ref="F6235" r:id="rId6230" xr:uid="{AF7F425E-021E-4880-821B-7E30D3A76CF2}"/>
    <hyperlink ref="F6236" r:id="rId6231" xr:uid="{25795049-17D7-4E22-AB9D-45661940C2F3}"/>
    <hyperlink ref="F6237" r:id="rId6232" xr:uid="{51B0DE9C-3E87-45D6-A409-8A85E6B058AE}"/>
    <hyperlink ref="F6238" r:id="rId6233" xr:uid="{EB3FADD7-F5F6-4CFD-BED3-521C90E6AA11}"/>
    <hyperlink ref="F6239" r:id="rId6234" xr:uid="{0880DC70-63CB-45FB-B174-04DDAB07A911}"/>
    <hyperlink ref="F6240" r:id="rId6235" xr:uid="{A8D102F2-EB65-4ABA-9ABC-BF64420E5CB5}"/>
    <hyperlink ref="F6241" r:id="rId6236" xr:uid="{C37ED02D-3E87-44D5-84BD-3EB55F8037DD}"/>
    <hyperlink ref="F6242" r:id="rId6237" xr:uid="{CDBCFB8A-F5BE-4114-918D-AE0E76ABAE5C}"/>
    <hyperlink ref="F6243" r:id="rId6238" xr:uid="{BF97DC98-BA49-49C7-BC55-1A037C12AF2B}"/>
    <hyperlink ref="F6244" r:id="rId6239" xr:uid="{DF18C49C-80C3-4D45-BA6D-8CFF12D19525}"/>
    <hyperlink ref="F6245" r:id="rId6240" xr:uid="{80947423-3297-4AB2-B3A6-A6DCEA3B2760}"/>
    <hyperlink ref="F6246" r:id="rId6241" xr:uid="{259AA66A-9B73-4307-A9F8-46CF17B5F14E}"/>
    <hyperlink ref="F6247" r:id="rId6242" xr:uid="{92E6D9E8-B351-4D7F-8773-1770C5F0FC58}"/>
    <hyperlink ref="F6248" r:id="rId6243" xr:uid="{845D40CA-F7F1-4515-B099-92AAB866DF7B}"/>
    <hyperlink ref="F6249" r:id="rId6244" xr:uid="{90AA865A-2776-4792-8765-6E4900DE9586}"/>
    <hyperlink ref="F6250" r:id="rId6245" xr:uid="{E96E0C12-1B42-4F0B-A650-44E7CEFA3A22}"/>
    <hyperlink ref="F6251" r:id="rId6246" xr:uid="{285A8E0C-BCE5-4E21-A727-D50BDCDA641F}"/>
    <hyperlink ref="F6252" r:id="rId6247" xr:uid="{764DCF25-F526-4142-A2E0-FFBBBC62B824}"/>
    <hyperlink ref="F6253" r:id="rId6248" xr:uid="{A54E7E55-425E-4381-B739-70A498C31737}"/>
    <hyperlink ref="F6254" r:id="rId6249" xr:uid="{8D4B6834-41F0-406B-A51C-74612FC63C62}"/>
    <hyperlink ref="F6255" r:id="rId6250" xr:uid="{9B8924F0-8177-4143-BCCE-92D0E40262AD}"/>
    <hyperlink ref="F6256" r:id="rId6251" xr:uid="{983F7F75-52D5-4748-939C-63A6609EA134}"/>
    <hyperlink ref="F6257" r:id="rId6252" xr:uid="{5AFE2F6B-8347-40BE-B04E-B3E360C281B8}"/>
    <hyperlink ref="F6258" r:id="rId6253" xr:uid="{ADAB5DD9-6E44-44DD-891D-50368DB7CDC3}"/>
    <hyperlink ref="F6259" r:id="rId6254" xr:uid="{26665C11-D590-4EEA-9058-DCDD436799C3}"/>
    <hyperlink ref="F6260" r:id="rId6255" xr:uid="{78BB7870-2DB0-451B-8903-4391CA48F874}"/>
    <hyperlink ref="F6261" r:id="rId6256" xr:uid="{2B23A9C0-DBB1-44B4-9C83-25662CE32778}"/>
    <hyperlink ref="F6262" r:id="rId6257" xr:uid="{A0DF5DD6-1232-4193-8F6C-A41235FB203C}"/>
    <hyperlink ref="F6263" r:id="rId6258" xr:uid="{3B68FBF9-FE9E-48BE-9CDE-B2E0A6A715ED}"/>
    <hyperlink ref="F6264" r:id="rId6259" xr:uid="{6F8ACF7B-C96E-42FD-ADFC-96805A6DF7D1}"/>
    <hyperlink ref="F6265" r:id="rId6260" xr:uid="{A5D56E28-8D0E-4302-B5AC-57F7A9F08762}"/>
    <hyperlink ref="F6266" r:id="rId6261" xr:uid="{2AF50A38-3F7E-47BB-8EFD-6AA6420CC2EF}"/>
    <hyperlink ref="F6267" r:id="rId6262" xr:uid="{C9DB4874-9B04-4C1B-A626-E18477C2A954}"/>
    <hyperlink ref="F6268" r:id="rId6263" xr:uid="{945C97BE-1CDA-4631-BF03-99D26463317E}"/>
    <hyperlink ref="F6269" r:id="rId6264" xr:uid="{2BAA0660-C2DC-4AE4-94CC-F5D699B18F3A}"/>
    <hyperlink ref="F6270" r:id="rId6265" xr:uid="{429BD94D-609A-4496-8573-ABD97E0ACF09}"/>
    <hyperlink ref="F6271" r:id="rId6266" xr:uid="{997FB315-1503-4C64-A25E-62B6146B47AC}"/>
    <hyperlink ref="F6272" r:id="rId6267" xr:uid="{BE9640AB-FB58-488A-A06F-57D7FCA0B9FB}"/>
    <hyperlink ref="F6273" r:id="rId6268" xr:uid="{4212A9DA-C809-48C7-BFCA-2AB2E2B1DC2E}"/>
    <hyperlink ref="F6274" r:id="rId6269" xr:uid="{1269B5A2-A22F-403A-A15B-EAE72F4A9BBC}"/>
    <hyperlink ref="F6275" r:id="rId6270" xr:uid="{F33D37D3-816E-483C-B403-4DE3E3CB8EB1}"/>
    <hyperlink ref="F6276" r:id="rId6271" xr:uid="{7041197B-80AC-4D52-ACD6-2A0C30C9E2F1}"/>
    <hyperlink ref="F6277" r:id="rId6272" xr:uid="{1E00A6AF-7E7C-4796-957A-27F44C62F16D}"/>
    <hyperlink ref="F6278" r:id="rId6273" xr:uid="{DCB1FB68-D4C6-4429-95CB-577B0D30CFD1}"/>
    <hyperlink ref="F6279" r:id="rId6274" xr:uid="{99A7E07F-C84B-4912-A8D5-0B9641C4478F}"/>
    <hyperlink ref="F6280" r:id="rId6275" xr:uid="{CF2CDA59-7554-41C3-AD72-28413F77E131}"/>
    <hyperlink ref="F6281" r:id="rId6276" xr:uid="{A2C0D0B7-3370-42E2-B80D-72D361311C51}"/>
    <hyperlink ref="F6282" r:id="rId6277" xr:uid="{CA44B1FB-0E18-421E-A9D5-FE32F77A7165}"/>
    <hyperlink ref="F6283" r:id="rId6278" xr:uid="{9804B9AB-94A8-46E1-A6C2-DAF620D4045C}"/>
    <hyperlink ref="F6284" r:id="rId6279" xr:uid="{F0B8D04B-7570-4454-AF33-966FB38AD30C}"/>
    <hyperlink ref="F6285" r:id="rId6280" xr:uid="{1524CEA8-805F-4CB8-9485-DB133EA17036}"/>
    <hyperlink ref="F6286" r:id="rId6281" xr:uid="{A509B1DE-A025-4996-A714-AA4B4E7C2624}"/>
    <hyperlink ref="F6287" r:id="rId6282" xr:uid="{E7952A05-451D-4F1A-B5F2-F874C0FCFDEB}"/>
    <hyperlink ref="F6288" r:id="rId6283" xr:uid="{8A144A0F-1C0B-4971-8729-C0870FF7C4DA}"/>
    <hyperlink ref="F6289" r:id="rId6284" xr:uid="{D10E3C9A-B66C-4CA1-BFAF-E7490D951052}"/>
    <hyperlink ref="F6290" r:id="rId6285" xr:uid="{9219D44D-92C3-4248-A1ED-BF3232794EB3}"/>
    <hyperlink ref="F6291" r:id="rId6286" xr:uid="{E4B8819E-58F4-4666-9B8F-8D04A78E728B}"/>
    <hyperlink ref="F6292" r:id="rId6287" xr:uid="{310CB608-A80B-45A5-B4C7-006D4131DEC0}"/>
    <hyperlink ref="F6293" r:id="rId6288" xr:uid="{417645C9-283E-415C-A369-231698BC0E05}"/>
    <hyperlink ref="F6294" r:id="rId6289" xr:uid="{973F8D13-6E39-446A-AC63-0A6FD9A6CA99}"/>
    <hyperlink ref="F6295" r:id="rId6290" xr:uid="{2E0A3CC6-9C2F-40F7-B327-97B825BAF0F7}"/>
    <hyperlink ref="F6296" r:id="rId6291" xr:uid="{9EF155AD-F54D-4790-BA27-98DDDF40C24A}"/>
    <hyperlink ref="F6297" r:id="rId6292" xr:uid="{89CC24D7-AB9D-4927-8915-DB4550D4E967}"/>
    <hyperlink ref="F6298" r:id="rId6293" xr:uid="{A5BB61E3-E39F-40F6-AF2A-9749BE6FBFC3}"/>
    <hyperlink ref="F6299" r:id="rId6294" xr:uid="{B20C9E1B-F045-43B6-A705-DC456F0EF2C5}"/>
    <hyperlink ref="F6300" r:id="rId6295" xr:uid="{7C5EF65A-DA00-45B2-8AC1-36A062EF32DE}"/>
    <hyperlink ref="F6301" r:id="rId6296" xr:uid="{2EBC784C-95E5-4906-941E-95E608220F6B}"/>
    <hyperlink ref="F6302" r:id="rId6297" xr:uid="{2703F2D7-61CB-4AE8-A2DE-45C58A344EF0}"/>
    <hyperlink ref="F6303" r:id="rId6298" xr:uid="{5BD71828-35ED-4117-B458-E6AD11833754}"/>
    <hyperlink ref="F6304" r:id="rId6299" xr:uid="{685FDD7A-66E5-47B4-BFF4-60EB4B79545C}"/>
    <hyperlink ref="F6305" r:id="rId6300" xr:uid="{DBCC1F07-158C-48BA-AE6A-B7BE94B81F7A}"/>
    <hyperlink ref="F6306" r:id="rId6301" xr:uid="{8BDC15AB-E687-4588-B3E7-F4082C156965}"/>
    <hyperlink ref="F6307" r:id="rId6302" xr:uid="{C27B6BA9-DECC-4E27-A9F8-D0B9D90E69AF}"/>
    <hyperlink ref="F6308" r:id="rId6303" xr:uid="{9C06265D-A7BD-4B1A-981A-33723732A9EA}"/>
    <hyperlink ref="F6309" r:id="rId6304" xr:uid="{81194C7A-AE68-4D50-9E46-A0D31CB0A353}"/>
    <hyperlink ref="F6310" r:id="rId6305" xr:uid="{394373C4-21AF-400E-BDF2-DE7639791C47}"/>
    <hyperlink ref="F6311" r:id="rId6306" xr:uid="{5F4EDBFC-31B9-43C5-B2EF-04A5A262CDB7}"/>
    <hyperlink ref="F6312" r:id="rId6307" xr:uid="{B203B538-9BCB-4607-B2A5-CF2D2CD067A5}"/>
    <hyperlink ref="F6313" r:id="rId6308" xr:uid="{DE1A569F-9055-48D2-81A4-D297624B54CA}"/>
    <hyperlink ref="F6314" r:id="rId6309" xr:uid="{7DA54AE3-41E6-4508-9632-A510CC4FADA4}"/>
    <hyperlink ref="F6315" r:id="rId6310" xr:uid="{601F7637-FC93-465A-A384-1C96DF10E4B7}"/>
    <hyperlink ref="F6316" r:id="rId6311" xr:uid="{17C14BF5-14EE-4CF6-A17A-FA0FF38C46AD}"/>
    <hyperlink ref="F6317" r:id="rId6312" xr:uid="{F4B1EFF7-EA29-4B85-8901-5B3731EC04F0}"/>
    <hyperlink ref="F6318" r:id="rId6313" xr:uid="{0EC527CB-F517-4964-A0C2-86ABC8B4C62C}"/>
    <hyperlink ref="F6319" r:id="rId6314" xr:uid="{DD7D3C8E-B00C-412B-A65F-753AEA34A067}"/>
    <hyperlink ref="F6320" r:id="rId6315" xr:uid="{E4C89F4F-851D-4D84-83B3-8DFEFC43D77C}"/>
    <hyperlink ref="F6321" r:id="rId6316" xr:uid="{DD9048EE-69F0-48B9-ADD0-9B44FE7CB907}"/>
    <hyperlink ref="F6322" r:id="rId6317" xr:uid="{2E80757F-226E-41FF-A7C5-CDE478142D2C}"/>
    <hyperlink ref="F6323" r:id="rId6318" xr:uid="{45BC445B-9E30-48D1-8EC3-77DC6BFDFCE1}"/>
    <hyperlink ref="F6324" r:id="rId6319" xr:uid="{E6FAB49E-E635-40F3-A8EA-4CC7748340D0}"/>
    <hyperlink ref="F6325" r:id="rId6320" xr:uid="{C725BD30-312A-4BDB-BCB8-8F0F6BC4E215}"/>
    <hyperlink ref="F6326" r:id="rId6321" xr:uid="{7D9DE6E2-6722-4B20-B933-7907A1EE4B22}"/>
    <hyperlink ref="F6327" r:id="rId6322" xr:uid="{F4D09E8E-E8F8-479F-A8C6-C8474FEE1ECC}"/>
    <hyperlink ref="F6328" r:id="rId6323" xr:uid="{2C2B0616-4C00-4B7B-8572-8F26248B2F75}"/>
    <hyperlink ref="F6329" r:id="rId6324" xr:uid="{1EB741F9-32E3-44DE-89FA-45D5A507DDEE}"/>
    <hyperlink ref="F6330" r:id="rId6325" xr:uid="{B1AAB043-E05A-49FB-A186-B157BBBCF1C4}"/>
    <hyperlink ref="F6331" r:id="rId6326" xr:uid="{BBFBA415-C2B4-4488-A2F0-6FCBFAA53C69}"/>
    <hyperlink ref="F6332" r:id="rId6327" xr:uid="{93A1E173-EBBB-4E17-A2D0-E8B22962470C}"/>
    <hyperlink ref="F6333" r:id="rId6328" xr:uid="{733CBD70-F42C-45FD-8006-69EA9E7766D0}"/>
    <hyperlink ref="F6334" r:id="rId6329" xr:uid="{BD10C0EE-D966-4601-92D2-C55D8EABF0F0}"/>
    <hyperlink ref="F6335" r:id="rId6330" xr:uid="{566CEDCA-628E-4D79-8E18-228B5BCBC9E4}"/>
    <hyperlink ref="F6336" r:id="rId6331" xr:uid="{B0C5D9E9-0526-4D04-99D3-3761ECF35DB0}"/>
    <hyperlink ref="F6337" r:id="rId6332" xr:uid="{4EFE0813-EE33-41AA-AA41-7CC03D255EAD}"/>
    <hyperlink ref="F6338" r:id="rId6333" xr:uid="{60186482-72BC-45A4-941F-ECA7C6B5CF4A}"/>
    <hyperlink ref="F6339" r:id="rId6334" xr:uid="{1DB26608-A737-4F4F-B640-DC5C894C90FB}"/>
    <hyperlink ref="F6340" r:id="rId6335" xr:uid="{99546BBE-F60D-48C5-A7B7-6E2ED6F4FFC7}"/>
    <hyperlink ref="F6341" r:id="rId6336" xr:uid="{ABB85C87-596C-4978-9F57-64F2582FD71D}"/>
    <hyperlink ref="F6342" r:id="rId6337" xr:uid="{1E7BCF7A-04A2-408A-B928-37EAC3D99597}"/>
    <hyperlink ref="F6343" r:id="rId6338" xr:uid="{F3C1C80E-520E-4D5A-A522-D44F69751C7B}"/>
    <hyperlink ref="F6344" r:id="rId6339" xr:uid="{39072382-01A3-4C9E-80C2-CD5E840B5207}"/>
    <hyperlink ref="F6345" r:id="rId6340" xr:uid="{736326C0-C42C-448D-91C8-95FCF431F2E9}"/>
    <hyperlink ref="F6346" r:id="rId6341" xr:uid="{699425B9-BDF7-42C9-B9B4-87BB50C0ED91}"/>
    <hyperlink ref="F6347" r:id="rId6342" xr:uid="{05225C49-0814-4901-AC0C-F7804A0E0B1F}"/>
    <hyperlink ref="F6348" r:id="rId6343" xr:uid="{EBF4E6D0-9C37-4BA0-B900-FC18E0D39558}"/>
    <hyperlink ref="F6349" r:id="rId6344" xr:uid="{82FAB25F-5456-41FB-8E34-746814164B52}"/>
    <hyperlink ref="F6350" r:id="rId6345" xr:uid="{76AD870E-E300-4703-A631-52046D5B8693}"/>
    <hyperlink ref="F6351" r:id="rId6346" xr:uid="{FD2419B3-24DA-4686-A11B-D8437FAD6A74}"/>
    <hyperlink ref="F6352" r:id="rId6347" xr:uid="{909D0428-8024-4DAF-90CC-68C44EA7EB6C}"/>
    <hyperlink ref="F6353" r:id="rId6348" xr:uid="{ED997DC2-FD11-4DEE-9132-3BBAE110B690}"/>
    <hyperlink ref="F6354" r:id="rId6349" xr:uid="{2DD20E06-CF2B-40DE-99C1-184EE12312B0}"/>
    <hyperlink ref="F6355" r:id="rId6350" xr:uid="{8BF8F108-CB5C-4E7D-814A-C607EE1B5212}"/>
    <hyperlink ref="F6356" r:id="rId6351" xr:uid="{70C2C58C-583A-402E-AD5C-332DDF8E48EF}"/>
    <hyperlink ref="F6357" r:id="rId6352" xr:uid="{A5DD8953-4075-44D2-963F-382754334629}"/>
    <hyperlink ref="F6358" r:id="rId6353" xr:uid="{E11C168F-5F68-4FBB-BF5A-DE42385033E0}"/>
    <hyperlink ref="F6359" r:id="rId6354" xr:uid="{9EC9D6F2-5566-4FAD-B1C4-4DB815ABB6DA}"/>
    <hyperlink ref="F6360" r:id="rId6355" xr:uid="{68EF89EB-E9BB-4AB8-B39B-F736ACE24997}"/>
    <hyperlink ref="F6361" r:id="rId6356" xr:uid="{DB058B5F-9225-4773-895C-B78BF6616DA9}"/>
    <hyperlink ref="F6362" r:id="rId6357" xr:uid="{DA9D464B-FD41-43A5-8CE7-A41AC7748A4B}"/>
    <hyperlink ref="F6363" r:id="rId6358" xr:uid="{2D7EB30A-AF44-4E42-ACE4-25EEC4BF5189}"/>
    <hyperlink ref="F6364" r:id="rId6359" xr:uid="{D2B6033B-2F00-4C96-80C6-F32C91BDB007}"/>
    <hyperlink ref="F6365" r:id="rId6360" xr:uid="{9B7F8EC5-D4EB-45BA-B26E-DA46787DBCC6}"/>
    <hyperlink ref="F6366" r:id="rId6361" xr:uid="{3C5BFBC9-43E8-4B84-AA6E-C903EB6378D4}"/>
    <hyperlink ref="F6367" r:id="rId6362" xr:uid="{07C0FD0A-3CFE-4819-8D5D-95E2CAA5D39C}"/>
    <hyperlink ref="F6368" r:id="rId6363" xr:uid="{D60CF902-3C31-4F4F-B63C-792DA3203812}"/>
    <hyperlink ref="F6369" r:id="rId6364" xr:uid="{00CE5DC9-154E-4777-8509-F8BDB785A381}"/>
    <hyperlink ref="F6370" r:id="rId6365" xr:uid="{FDF162DB-E253-478D-A88C-D0FD8A09C584}"/>
    <hyperlink ref="F6371" r:id="rId6366" xr:uid="{3AB8A293-F7A3-4BA3-A77C-5788779463B2}"/>
    <hyperlink ref="F6372" r:id="rId6367" xr:uid="{718024C0-14BC-4EC8-8822-6A6CE0C9699D}"/>
    <hyperlink ref="F6373" r:id="rId6368" xr:uid="{FC02486D-6FCA-408F-B575-5169E584D11D}"/>
    <hyperlink ref="F6374" r:id="rId6369" xr:uid="{D191A485-2266-4986-9E01-8350B65C669E}"/>
    <hyperlink ref="F6375" r:id="rId6370" xr:uid="{7A833B99-4499-43BC-AA7C-1A125C7D78AD}"/>
    <hyperlink ref="F6376" r:id="rId6371" xr:uid="{3162A744-8225-4966-998B-27323E15089F}"/>
    <hyperlink ref="F6377" r:id="rId6372" xr:uid="{53A34AA8-C5A8-4940-B44F-315EE03A7AFC}"/>
    <hyperlink ref="F6378" r:id="rId6373" xr:uid="{5B51675D-A9E8-4859-ACA8-BB008263D090}"/>
    <hyperlink ref="F6379" r:id="rId6374" xr:uid="{8D94A822-9DD4-497C-888B-431E8F92125A}"/>
    <hyperlink ref="F6380" r:id="rId6375" xr:uid="{21DA3BC8-3D9A-4C3E-A11C-FAC6981126E3}"/>
    <hyperlink ref="F6381" r:id="rId6376" xr:uid="{94D643E6-362E-45FE-A14B-56C5D9A66B89}"/>
    <hyperlink ref="F6382" r:id="rId6377" xr:uid="{34A1E7C2-309E-40B6-A3DC-BB22576FAE2C}"/>
    <hyperlink ref="F6383" r:id="rId6378" xr:uid="{7AA85A0E-DF51-4343-80DD-6BEDF07D9499}"/>
    <hyperlink ref="F6384" r:id="rId6379" xr:uid="{7FB13E68-33E6-4A45-ADF2-0ED4E7EB223D}"/>
    <hyperlink ref="F6385" r:id="rId6380" xr:uid="{B7A22504-0651-402F-BC5E-E1BB122EBA42}"/>
    <hyperlink ref="F6386" r:id="rId6381" xr:uid="{F08C5F8F-5438-413C-9732-32CB14EED346}"/>
    <hyperlink ref="F6387" r:id="rId6382" xr:uid="{16E7D8A0-DDB6-4F25-8169-34D54C073E3D}"/>
    <hyperlink ref="F6388" r:id="rId6383" xr:uid="{6E1040CF-1B5A-48CF-BBE8-F4E215FC21CA}"/>
    <hyperlink ref="F6389" r:id="rId6384" xr:uid="{EA32251D-E7D6-4793-95D3-E1A12F910E48}"/>
    <hyperlink ref="F6390" r:id="rId6385" xr:uid="{AFAB9DDE-C3D7-45E6-B2E2-74A443DBCC84}"/>
    <hyperlink ref="F6391" r:id="rId6386" xr:uid="{1C5213FB-EDB6-48AC-B900-B97389DCFB10}"/>
    <hyperlink ref="F6392" r:id="rId6387" xr:uid="{EC3ED805-E7AA-4782-A7C9-1C5AE173C7E2}"/>
    <hyperlink ref="F6393" r:id="rId6388" xr:uid="{17736D02-4CB8-4660-A5A4-E1ECFFB3FD09}"/>
    <hyperlink ref="F6394" r:id="rId6389" xr:uid="{32D9F0C7-698B-47FF-942F-F5DF8282CA03}"/>
    <hyperlink ref="F6395" r:id="rId6390" xr:uid="{0ACBD095-6B30-410E-9657-CBD4C828F3BF}"/>
    <hyperlink ref="F6396" r:id="rId6391" xr:uid="{FBAB8477-24D6-48FB-BD79-AA342BE24FFC}"/>
    <hyperlink ref="F6397" r:id="rId6392" xr:uid="{D4DCFD90-5240-481F-9638-6CCE3C0CE995}"/>
    <hyperlink ref="F6398" r:id="rId6393" xr:uid="{FA859A22-D324-4D07-89FF-9F08AA09E117}"/>
    <hyperlink ref="F6399" r:id="rId6394" xr:uid="{863ACA42-2690-4BB5-8EF7-F01444957DEF}"/>
    <hyperlink ref="F6400" r:id="rId6395" xr:uid="{801D5CB0-17F6-4902-8C83-F1C86D1DEB0B}"/>
    <hyperlink ref="F6401" r:id="rId6396" xr:uid="{EEC9CC4D-A7B0-4B1D-97E1-3EBB2E490C42}"/>
    <hyperlink ref="F6402" r:id="rId6397" xr:uid="{0A1A1224-5EC5-4F4A-BE44-5416E1FC8AAB}"/>
    <hyperlink ref="F6403" r:id="rId6398" xr:uid="{A704163B-458A-4BC7-8DDC-2878F77ED458}"/>
    <hyperlink ref="F6404" r:id="rId6399" xr:uid="{A3B6480F-4354-4182-9916-439A044109C4}"/>
    <hyperlink ref="F6405" r:id="rId6400" xr:uid="{87740A49-33BB-48C0-B2E3-EA1595C2C974}"/>
    <hyperlink ref="F6406" r:id="rId6401" xr:uid="{C8D5C074-3950-4E3F-AE55-9F3CEDD82D6D}"/>
    <hyperlink ref="F6407" r:id="rId6402" xr:uid="{CCC6A7BC-2801-4FBD-BB4C-CBB6C1B90062}"/>
    <hyperlink ref="F6408" r:id="rId6403" xr:uid="{D6F149F5-B894-45C9-B299-1B0F319C0CBC}"/>
    <hyperlink ref="F6409" r:id="rId6404" xr:uid="{00D4AC69-BCB8-4462-BB50-3431FF85C0D4}"/>
    <hyperlink ref="F6410" r:id="rId6405" xr:uid="{A9D752B7-543C-414D-9564-F14EDD4F592A}"/>
    <hyperlink ref="F6411" r:id="rId6406" xr:uid="{AC6CDC17-2A67-4C8A-86F2-EC890FD7176F}"/>
    <hyperlink ref="F6412" r:id="rId6407" xr:uid="{19BD9965-BEB7-4844-8FF4-8246539BA6DB}"/>
    <hyperlink ref="F6413" r:id="rId6408" xr:uid="{B8CE2A46-3EDF-42A2-85EF-83AC6F35A920}"/>
    <hyperlink ref="F6414" r:id="rId6409" xr:uid="{E0B25B01-F40E-47B4-9FF3-D7097E0ACF4A}"/>
    <hyperlink ref="F6415" r:id="rId6410" xr:uid="{C937230B-C574-43C4-9AB9-AC08AA607BAB}"/>
    <hyperlink ref="F6416" r:id="rId6411" xr:uid="{776B6A82-3E6E-42C5-8F58-B90B0E40F294}"/>
    <hyperlink ref="F6417" r:id="rId6412" xr:uid="{626B25BF-4E80-478C-8DB3-32E44A7E5410}"/>
    <hyperlink ref="F6418" r:id="rId6413" xr:uid="{6B70C5EB-1CA2-4CEF-BAB5-C774EC6248CB}"/>
    <hyperlink ref="F6419" r:id="rId6414" xr:uid="{5D7CD3DB-08A2-4B41-B731-4A0040AED77A}"/>
    <hyperlink ref="F6420" r:id="rId6415" xr:uid="{E03F21B3-7281-4B2B-B343-99B09DE87D17}"/>
    <hyperlink ref="F6421" r:id="rId6416" xr:uid="{233E6801-F876-487A-BFEA-A80357B79365}"/>
    <hyperlink ref="F6422" r:id="rId6417" xr:uid="{DF8667FE-C321-4197-926C-6833E1CC8F8F}"/>
    <hyperlink ref="F6423" r:id="rId6418" xr:uid="{C3B5337D-BEF5-4B7C-8102-E0237D586E6A}"/>
    <hyperlink ref="F6424" r:id="rId6419" xr:uid="{E4904E49-C1A1-45C0-A5CD-38F8AA87CD13}"/>
    <hyperlink ref="F6425" r:id="rId6420" xr:uid="{A1AF6187-6DBA-476E-B01A-B381179000CF}"/>
    <hyperlink ref="F6426" r:id="rId6421" xr:uid="{E9DC2F16-4820-4DF2-B775-AD7953039993}"/>
    <hyperlink ref="F6427" r:id="rId6422" xr:uid="{58045459-0128-4B49-8AB7-BA29F9978C3F}"/>
    <hyperlink ref="F6428" r:id="rId6423" xr:uid="{A5400335-84A1-4109-8979-4F425FA231AB}"/>
    <hyperlink ref="F6429" r:id="rId6424" xr:uid="{E54FDAEF-AD73-4BAB-9E3B-4E9594CE3244}"/>
    <hyperlink ref="F6430" r:id="rId6425" xr:uid="{FC46468C-7D23-4E81-BF99-34574204BDAB}"/>
    <hyperlink ref="F6431" r:id="rId6426" xr:uid="{2BFE641E-92A7-443C-BC0E-BB512A1C3623}"/>
    <hyperlink ref="F6432" r:id="rId6427" xr:uid="{006ED6F5-A6B2-4490-BC7F-CCE66BEC3D5B}"/>
    <hyperlink ref="F6433" r:id="rId6428" xr:uid="{FBFA3461-60A7-4986-83D0-6BE3DA05B6B1}"/>
    <hyperlink ref="F6434" r:id="rId6429" xr:uid="{6B51613B-492C-42AB-9096-B609EDFE8899}"/>
    <hyperlink ref="F6435" r:id="rId6430" xr:uid="{0E16A446-40DB-4C37-8220-87C847F4D0E5}"/>
    <hyperlink ref="F6436" r:id="rId6431" xr:uid="{56E3D26E-A0F5-4C30-A7A2-7D78217C5647}"/>
    <hyperlink ref="F6437" r:id="rId6432" xr:uid="{E9713693-6622-4688-A1B5-8E54228E31A8}"/>
    <hyperlink ref="F6438" r:id="rId6433" xr:uid="{83252459-C9CD-489C-B5AD-081734205163}"/>
    <hyperlink ref="F6439" r:id="rId6434" xr:uid="{7DD43395-68CE-4521-B996-6F07936380D4}"/>
    <hyperlink ref="F6440" r:id="rId6435" xr:uid="{C2F37F02-C172-405B-AB67-C69EEE3D5A50}"/>
    <hyperlink ref="F6441" r:id="rId6436" xr:uid="{1F614585-7483-45B8-A45D-D52007DEFA58}"/>
    <hyperlink ref="F6442" r:id="rId6437" xr:uid="{ACDFC595-83FD-4823-B167-CC681FAEBAB9}"/>
    <hyperlink ref="F6443" r:id="rId6438" xr:uid="{34D48922-F583-49E4-8C27-A680952F80D8}"/>
    <hyperlink ref="F6444" r:id="rId6439" xr:uid="{E6C862FC-CB25-4A22-A9E9-34000A70003F}"/>
    <hyperlink ref="F6445" r:id="rId6440" xr:uid="{5E5D18D2-FC00-4DB5-9A50-3E65EE7760AA}"/>
    <hyperlink ref="F6446" r:id="rId6441" xr:uid="{4EF39845-4610-467F-9DFE-2C21414B89D4}"/>
    <hyperlink ref="F6447" r:id="rId6442" xr:uid="{8EF2F5F2-9202-48F3-B792-C0552CBBF386}"/>
    <hyperlink ref="F6448" r:id="rId6443" xr:uid="{5A09864C-E905-436B-8861-28956D751441}"/>
    <hyperlink ref="F6449" r:id="rId6444" xr:uid="{954BF02C-CF52-4B56-BA04-17DC79F26018}"/>
    <hyperlink ref="F6450" r:id="rId6445" xr:uid="{81A5F28E-56BB-498E-BD2E-0B5DC294299F}"/>
    <hyperlink ref="F6451" r:id="rId6446" xr:uid="{8515B9F4-F649-4453-86BF-2FADCA8BA638}"/>
    <hyperlink ref="F6452" r:id="rId6447" xr:uid="{7F018BB9-4C62-46EA-81B7-ABCAE7C92C74}"/>
    <hyperlink ref="F6453" r:id="rId6448" xr:uid="{BD6D2A7C-18D9-4102-B39F-A16BEF97B24D}"/>
    <hyperlink ref="F6454" r:id="rId6449" xr:uid="{B2C64B0E-9CCD-4E6B-9970-FE9829F565E9}"/>
    <hyperlink ref="F6455" r:id="rId6450" xr:uid="{A3F9AE50-6AB6-4F17-A14D-7DCA806BF8CE}"/>
    <hyperlink ref="F6456" r:id="rId6451" xr:uid="{4BE7FF18-16C5-417B-8168-5FC3094BAFB4}"/>
    <hyperlink ref="F6457" r:id="rId6452" xr:uid="{E443D3AA-B8D1-4E09-A0D2-5F7E8D925D79}"/>
    <hyperlink ref="F6458" r:id="rId6453" xr:uid="{9D064B7A-4EF9-4106-9E09-C5F795051073}"/>
    <hyperlink ref="F6459" r:id="rId6454" xr:uid="{BC03DF56-1E86-4DBB-8A52-DEA6AF731C1E}"/>
    <hyperlink ref="F6460" r:id="rId6455" xr:uid="{96BFFA20-EF3D-4186-9C3F-898058EDCA5E}"/>
    <hyperlink ref="F6461" r:id="rId6456" xr:uid="{0EDEC915-1B99-4F34-9602-C6CE7E578714}"/>
    <hyperlink ref="F6462" r:id="rId6457" xr:uid="{2EAFBA1E-BFB8-4A65-9E39-6CC92B1D44B0}"/>
    <hyperlink ref="F6463" r:id="rId6458" xr:uid="{3C5575C4-6CD8-4C33-B53C-13F7BA9162DC}"/>
    <hyperlink ref="F6464" r:id="rId6459" xr:uid="{0563576E-600E-4912-8291-3AA947F40D5E}"/>
    <hyperlink ref="F6465" r:id="rId6460" xr:uid="{AE89E282-853A-4AC2-83D2-91F6A321AA73}"/>
    <hyperlink ref="F6466" r:id="rId6461" xr:uid="{5FF5C25A-5551-428C-AA96-065883825D78}"/>
    <hyperlink ref="F6467" r:id="rId6462" xr:uid="{BECBE7AC-3D79-4921-BA5B-9D27BB142E7A}"/>
    <hyperlink ref="F6468" r:id="rId6463" xr:uid="{6FCD66F0-EE5F-441D-A3BD-C5265EBF2ED5}"/>
    <hyperlink ref="F6469" r:id="rId6464" xr:uid="{5A2364D3-34F1-4940-B56B-FFC0E88D8A83}"/>
    <hyperlink ref="F6470" r:id="rId6465" xr:uid="{7FF71B6D-E005-45DC-B8C4-40A1C037E982}"/>
    <hyperlink ref="F6471" r:id="rId6466" xr:uid="{DD7721C4-3738-48B3-8B5C-B7EC98060A92}"/>
    <hyperlink ref="F6472" r:id="rId6467" xr:uid="{40BE0D57-ECC9-406A-A388-9A4971541365}"/>
    <hyperlink ref="F6473" r:id="rId6468" xr:uid="{E083721C-D9BB-4BB9-9C66-DE03B7D853E0}"/>
    <hyperlink ref="F6474" r:id="rId6469" xr:uid="{18389F00-5357-4AA8-AD90-0C99651F7323}"/>
    <hyperlink ref="F6475" r:id="rId6470" xr:uid="{13D40C3B-D095-44B2-B8C5-C445A8BFBCF6}"/>
    <hyperlink ref="F6476" r:id="rId6471" xr:uid="{C6ADA1DF-7325-43D8-A32A-76BFB74BA76A}"/>
    <hyperlink ref="F6477" r:id="rId6472" xr:uid="{DF8D27BB-E78D-4DC5-BC63-38A50625115E}"/>
    <hyperlink ref="F6478" r:id="rId6473" xr:uid="{DDF2184D-B6BE-4DD6-95A5-9F295ECC0C92}"/>
    <hyperlink ref="F6479" r:id="rId6474" xr:uid="{DAE91119-46AB-46DF-A39E-27B8A5A83C92}"/>
    <hyperlink ref="F6480" r:id="rId6475" xr:uid="{086C47FA-AE09-4723-9857-BB2030337635}"/>
    <hyperlink ref="F6481" r:id="rId6476" xr:uid="{7367974E-6CC8-4869-A368-1DD55DAD9E33}"/>
    <hyperlink ref="F6482" r:id="rId6477" xr:uid="{2E58FB2E-BD22-4673-ADA4-356FC33DA32D}"/>
    <hyperlink ref="F6483" r:id="rId6478" xr:uid="{FDB42E38-95D2-4009-989C-523E62CAE6EE}"/>
    <hyperlink ref="F6484" r:id="rId6479" xr:uid="{8ADD6588-5841-4DA9-86C1-F4B61CB11EAC}"/>
    <hyperlink ref="F6485" r:id="rId6480" xr:uid="{DB8DB9F3-EF70-4770-BC26-12D058EEF425}"/>
    <hyperlink ref="F6486" r:id="rId6481" xr:uid="{66F8F27F-DC42-44D0-BA1B-29BAC96C8703}"/>
    <hyperlink ref="F6487" r:id="rId6482" xr:uid="{6F457E2A-AD0E-499A-AC8C-FE3EE6E2AA5F}"/>
    <hyperlink ref="F6488" r:id="rId6483" xr:uid="{9F58A820-2C89-40CE-AA50-547045FE365B}"/>
    <hyperlink ref="F6489" r:id="rId6484" xr:uid="{8FA96E4D-181F-42D1-88D4-5AC7DA464F29}"/>
    <hyperlink ref="F6490" r:id="rId6485" xr:uid="{B2E0CC90-B228-4191-B916-998AAB53C674}"/>
    <hyperlink ref="F6491" r:id="rId6486" xr:uid="{1CC7F247-C8DB-4A33-9EC2-001F100EE19F}"/>
    <hyperlink ref="F6492" r:id="rId6487" xr:uid="{B9A883C0-42D6-44B7-94A0-EAC8E0714224}"/>
    <hyperlink ref="F6493" r:id="rId6488" xr:uid="{CCCFE57E-6BBC-4611-952A-337DFD6D4374}"/>
    <hyperlink ref="F6494" r:id="rId6489" xr:uid="{285F5C78-87B1-4233-BD23-FCF84DF8EEF9}"/>
    <hyperlink ref="F6495" r:id="rId6490" xr:uid="{5C2C76BC-C72A-463D-BE1B-FFA86A8B230D}"/>
    <hyperlink ref="F6496" r:id="rId6491" xr:uid="{20CC413B-910A-4CFB-A2A4-CDA2489732E5}"/>
    <hyperlink ref="F6497" r:id="rId6492" xr:uid="{31144BCA-DA21-4B7D-99D1-000216D227C4}"/>
    <hyperlink ref="F6498" r:id="rId6493" xr:uid="{686481B2-0A63-42B2-8948-55F278F274B2}"/>
    <hyperlink ref="F6499" r:id="rId6494" xr:uid="{8717E30E-A4C5-43DB-8748-6B41321ACC66}"/>
    <hyperlink ref="F6500" r:id="rId6495" xr:uid="{70691597-FBC9-413A-BBCC-15F98B279B62}"/>
    <hyperlink ref="F6501" r:id="rId6496" xr:uid="{A73DD458-09FA-4049-BE2E-DE99092B5769}"/>
    <hyperlink ref="F6502" r:id="rId6497" xr:uid="{4B72CB2B-5818-488E-9500-9F7E52135850}"/>
    <hyperlink ref="F6503" r:id="rId6498" xr:uid="{6CFD1BB9-D25E-40A3-B703-ED6C46F93BFE}"/>
    <hyperlink ref="F6504" r:id="rId6499" xr:uid="{9E30631A-64F4-452B-AECF-07017D1F4142}"/>
    <hyperlink ref="F6505" r:id="rId6500" xr:uid="{22E2E1AD-7CAF-4F72-8FD1-46D2F8E044EA}"/>
    <hyperlink ref="F6506" r:id="rId6501" xr:uid="{FAABB3F4-E67A-488B-A979-B73B0D397608}"/>
    <hyperlink ref="F6507" r:id="rId6502" xr:uid="{E0C208A6-7CA5-4C9F-B417-2A3C9C7757A8}"/>
    <hyperlink ref="F6508" r:id="rId6503" xr:uid="{AC608F94-DD10-4FE9-A5D8-F1A4958100B2}"/>
    <hyperlink ref="F6509" r:id="rId6504" xr:uid="{4998CD20-0C99-4F84-8154-8C2D1E847CEE}"/>
    <hyperlink ref="F6510" r:id="rId6505" xr:uid="{B4A325A8-6921-4FB5-B369-897112A3CE89}"/>
    <hyperlink ref="F6511" r:id="rId6506" xr:uid="{A2F4098D-55D1-4FFB-A855-88ABA0276F84}"/>
    <hyperlink ref="F6512" r:id="rId6507" xr:uid="{D6C36121-E5FC-424D-86B9-8DC44010390E}"/>
    <hyperlink ref="F6513" r:id="rId6508" xr:uid="{AEE365DE-D834-4B48-9846-16BFEA99A268}"/>
    <hyperlink ref="F6514" r:id="rId6509" xr:uid="{194762EC-C911-4376-B288-7BF0B41B572C}"/>
    <hyperlink ref="F6515" r:id="rId6510" xr:uid="{32BE6C16-7916-474A-8410-4974CBCC5465}"/>
    <hyperlink ref="F6516" r:id="rId6511" xr:uid="{4C3B35EE-3170-4EDF-A3E4-0C501078E8E2}"/>
    <hyperlink ref="F6517" r:id="rId6512" xr:uid="{CF001D26-D9C0-428D-9AA0-E0E823D3A492}"/>
    <hyperlink ref="F6518" r:id="rId6513" xr:uid="{4E4A52A6-449B-4A9D-95FC-1258F43CD431}"/>
    <hyperlink ref="F6519" r:id="rId6514" xr:uid="{A9A2BDBA-28CB-49F8-962D-30AEBF0BB335}"/>
    <hyperlink ref="F6520" r:id="rId6515" xr:uid="{BB62B768-EBC2-4EDB-B6A7-8A3D053E23E0}"/>
    <hyperlink ref="F6521" r:id="rId6516" xr:uid="{1F386AEA-65FF-4401-9B71-962569795D30}"/>
    <hyperlink ref="F6522" r:id="rId6517" xr:uid="{B526A3CA-2BC6-4E81-BE31-E8F6E4E811EF}"/>
    <hyperlink ref="F6523" r:id="rId6518" xr:uid="{1D5DBC64-F3C6-4DFE-9540-8A2D3FA65F94}"/>
    <hyperlink ref="F6524" r:id="rId6519" xr:uid="{FB3634BB-23C9-4A40-933A-6DB89FEE4932}"/>
    <hyperlink ref="F6525" r:id="rId6520" xr:uid="{AC78694C-4367-403F-A67E-ECC86EF7B1AA}"/>
    <hyperlink ref="F6526" r:id="rId6521" xr:uid="{5BAFEA2C-C41A-41BC-B0E8-45970F5E81F0}"/>
    <hyperlink ref="F6527" r:id="rId6522" xr:uid="{EF3E61DE-CFED-481E-819D-36FFE308ABEC}"/>
    <hyperlink ref="F6528" r:id="rId6523" xr:uid="{32B863A3-4737-49B5-92C0-07C49E0E3E31}"/>
    <hyperlink ref="F6529" r:id="rId6524" xr:uid="{E6145B64-F7C0-40A0-8E2E-3297B13DB7FE}"/>
    <hyperlink ref="F6530" r:id="rId6525" xr:uid="{F72E86EE-BBB3-4946-9C54-2313E538A3D8}"/>
    <hyperlink ref="F6531" r:id="rId6526" xr:uid="{35288332-719D-4F68-BD6B-DF54E702F851}"/>
    <hyperlink ref="F6532" r:id="rId6527" xr:uid="{8C5B997E-C15A-4456-97C4-B1EAED94BAC2}"/>
    <hyperlink ref="F6533" r:id="rId6528" xr:uid="{2C4403C6-8798-4C08-84CF-CC51AF2AE222}"/>
    <hyperlink ref="F6534" r:id="rId6529" xr:uid="{974AAE00-E76B-41FC-B979-F78538422A3B}"/>
    <hyperlink ref="F6535" r:id="rId6530" xr:uid="{D16B1229-68CA-4C1E-AE96-70267BE61BF2}"/>
    <hyperlink ref="F6536" r:id="rId6531" xr:uid="{AD748E6C-27DA-4DE1-9102-F633E901D806}"/>
    <hyperlink ref="F6537" r:id="rId6532" xr:uid="{50CDD3F7-130A-4516-9202-219F90528368}"/>
    <hyperlink ref="F6538" r:id="rId6533" xr:uid="{1D824A91-EA5A-4886-8632-1431F65ECC85}"/>
    <hyperlink ref="F6539" r:id="rId6534" xr:uid="{BD4D9FFB-79C2-42F6-97BF-D4E3A302331C}"/>
    <hyperlink ref="F6540" r:id="rId6535" xr:uid="{9DD0B4D8-DB47-45A0-8F00-09502EE0A459}"/>
    <hyperlink ref="F6541" r:id="rId6536" xr:uid="{D7A94206-D5DA-415B-B4AD-03CE9805838A}"/>
    <hyperlink ref="F6542" r:id="rId6537" xr:uid="{A2F78D55-36E7-432F-8B8F-8BC5E245796D}"/>
    <hyperlink ref="F6543" r:id="rId6538" xr:uid="{42298EC9-C38E-442A-9613-AD775C84F98A}"/>
    <hyperlink ref="F6544" r:id="rId6539" xr:uid="{5AB518C9-BFE0-4E86-BF8D-82A2FDC9FE19}"/>
    <hyperlink ref="F6545" r:id="rId6540" xr:uid="{437D0C60-2C7B-4901-B726-4AFF6C98B720}"/>
    <hyperlink ref="F6546" r:id="rId6541" xr:uid="{77C0D031-B3C0-41D4-ABF2-2928C0D2BAA4}"/>
    <hyperlink ref="F6547" r:id="rId6542" xr:uid="{4A772348-8239-4D21-96A3-3CED80B7D26A}"/>
    <hyperlink ref="F6548" r:id="rId6543" xr:uid="{E0BDB3E6-CDF0-4CC5-AB7F-F2B63262E239}"/>
    <hyperlink ref="F6549" r:id="rId6544" xr:uid="{97D6B82B-8368-42CE-A657-D174A2ED23A9}"/>
    <hyperlink ref="F6550" r:id="rId6545" xr:uid="{3F2C6F7C-C41D-481C-A5E3-D448734927CF}"/>
    <hyperlink ref="F6551" r:id="rId6546" xr:uid="{FA16A5AA-DB08-4645-8339-46F8197A9D9B}"/>
    <hyperlink ref="F6552" r:id="rId6547" xr:uid="{2804BD57-0684-4C96-84B4-75238139C633}"/>
    <hyperlink ref="F6553" r:id="rId6548" xr:uid="{83AC3D0E-FD5A-437A-A350-3D4642050882}"/>
    <hyperlink ref="F6554" r:id="rId6549" xr:uid="{CBFB3BA6-C71C-4BA0-B17E-BAAF903458B9}"/>
    <hyperlink ref="F6555" r:id="rId6550" xr:uid="{A8E4217D-3BDF-4B50-9334-DF9A7C9EC9F8}"/>
    <hyperlink ref="F6556" r:id="rId6551" xr:uid="{D07A37BB-F88E-4B84-96CD-2E81A6596577}"/>
    <hyperlink ref="F6557" r:id="rId6552" xr:uid="{CEDB3DEA-EC10-47BF-B913-EA993B1F0A8C}"/>
    <hyperlink ref="F6558" r:id="rId6553" xr:uid="{816FDA91-582B-420B-89F7-473707094ED1}"/>
    <hyperlink ref="F6559" r:id="rId6554" xr:uid="{7211777A-F0B1-4E79-9C3B-C6EC7C8DCC21}"/>
    <hyperlink ref="F6560" r:id="rId6555" xr:uid="{791CB2DA-8385-4B4D-B361-DBE0FB1A5278}"/>
    <hyperlink ref="F6561" r:id="rId6556" xr:uid="{EDC0383A-3BFB-4BAD-8DAE-FF77BB889486}"/>
    <hyperlink ref="F6562" r:id="rId6557" xr:uid="{B865873E-93E7-4AD4-95AF-7E8D0DE24046}"/>
    <hyperlink ref="F6563" r:id="rId6558" xr:uid="{BA324360-C45E-4539-946C-EB07F9F044E3}"/>
    <hyperlink ref="F6564" r:id="rId6559" xr:uid="{973B9A9D-93F2-4DED-B718-210F7314B9F3}"/>
    <hyperlink ref="F6565" r:id="rId6560" xr:uid="{577C8F48-5FE2-4DF6-AC91-40FC1B384ED1}"/>
    <hyperlink ref="F6566" r:id="rId6561" xr:uid="{45338E15-840F-45E9-BD51-6D53835391B5}"/>
    <hyperlink ref="F6567" r:id="rId6562" xr:uid="{310A636E-35EF-4562-95D2-6E8EDB174422}"/>
    <hyperlink ref="F6568" r:id="rId6563" xr:uid="{51092298-9B5A-4780-96A3-89ACCAA8113A}"/>
    <hyperlink ref="F6569" r:id="rId6564" xr:uid="{714CD30C-1261-4232-A569-51AD2905DBCD}"/>
    <hyperlink ref="F6570" r:id="rId6565" xr:uid="{622E3982-2766-4DB7-AF3C-73B994FCFC40}"/>
    <hyperlink ref="F6571" r:id="rId6566" xr:uid="{EBBE82D7-C7D7-49A4-85AE-EBE4DD5BDAB1}"/>
    <hyperlink ref="F6572" r:id="rId6567" xr:uid="{57FA17B5-3418-460A-822C-2D66C92281D5}"/>
    <hyperlink ref="F6573" r:id="rId6568" xr:uid="{5DC21130-FFB0-4B34-8BF5-62BD30B5121E}"/>
    <hyperlink ref="F6574" r:id="rId6569" xr:uid="{4D753C5B-0640-4929-A7B7-4A037975CAE6}"/>
    <hyperlink ref="F6575" r:id="rId6570" xr:uid="{D9228D74-7819-40F2-A9E5-76F3B5EDDA9F}"/>
    <hyperlink ref="F6576" r:id="rId6571" xr:uid="{E97D288F-92AA-4CFE-B291-BA8E312D7A40}"/>
    <hyperlink ref="F6577" r:id="rId6572" xr:uid="{878FF3D0-FC90-4B2F-81DC-909BA09B8BA6}"/>
    <hyperlink ref="F6578" r:id="rId6573" xr:uid="{D13AF5C1-0486-4172-886C-940F085D9E18}"/>
    <hyperlink ref="F6579" r:id="rId6574" xr:uid="{C27D0FC0-4CE9-4B45-8AA1-BA3D91CEFBDE}"/>
    <hyperlink ref="F6580" r:id="rId6575" xr:uid="{ED5636B4-D669-44AC-B971-B37D4C421424}"/>
    <hyperlink ref="F6581" r:id="rId6576" xr:uid="{DD99D40C-BE20-4978-BC9A-50E5EDB51485}"/>
    <hyperlink ref="F6582" r:id="rId6577" xr:uid="{B5EF36A9-E175-409D-8AF6-CA08FA4A3250}"/>
    <hyperlink ref="F6583" r:id="rId6578" xr:uid="{0AD26B9A-437F-453A-B341-D3242D8189E9}"/>
    <hyperlink ref="F6584" r:id="rId6579" xr:uid="{801F2929-871A-4358-A3B4-2D84DB5B6EA1}"/>
    <hyperlink ref="F6585" r:id="rId6580" xr:uid="{0EC65553-E9E0-4FF4-9F3C-83761D20017C}"/>
    <hyperlink ref="F6586" r:id="rId6581" xr:uid="{8719FA18-0F96-4885-8C0E-58F26AB530D9}"/>
    <hyperlink ref="F6587" r:id="rId6582" xr:uid="{7F29E6B1-4B4F-431F-A14C-2634CDC583DE}"/>
    <hyperlink ref="F6588" r:id="rId6583" xr:uid="{E2761EFD-890E-4400-BE4A-7DD2D17FE347}"/>
    <hyperlink ref="F6589" r:id="rId6584" xr:uid="{33E41803-77E2-4092-838B-6CF03A03FBB6}"/>
    <hyperlink ref="F6590" r:id="rId6585" xr:uid="{AEE596E6-B0D1-42A3-9E9D-5158391D7880}"/>
    <hyperlink ref="F6591" r:id="rId6586" xr:uid="{3DC90A16-9A11-4E20-B44A-2D61FD4D5409}"/>
    <hyperlink ref="F6592" r:id="rId6587" xr:uid="{FCE90A6F-9184-4700-90ED-0AC75D12738E}"/>
    <hyperlink ref="F6593" r:id="rId6588" xr:uid="{A26C0B39-9EB1-4B19-808E-42083A0C2524}"/>
    <hyperlink ref="F6594" r:id="rId6589" xr:uid="{83A9D222-F33F-4D26-8CDC-B6AB3ADFBD9F}"/>
    <hyperlink ref="F6595" r:id="rId6590" xr:uid="{2DA75C99-9DDB-490D-9060-F31A19E3B3AF}"/>
    <hyperlink ref="F6596" r:id="rId6591" xr:uid="{3F42DBF8-15E1-4CFA-B259-E86C030C1414}"/>
    <hyperlink ref="F6597" r:id="rId6592" xr:uid="{A6ED691A-B28C-4AF2-994B-346BC1511A87}"/>
    <hyperlink ref="F6598" r:id="rId6593" xr:uid="{A4228F4C-19ED-4E38-83F8-A9E92E7562D6}"/>
    <hyperlink ref="F6599" r:id="rId6594" xr:uid="{BADFEB1D-CBA3-4E3A-90AD-DA5B87BC8D75}"/>
    <hyperlink ref="F6600" r:id="rId6595" xr:uid="{CD5C7400-3C34-4A25-AD0D-23CE5230DDB0}"/>
    <hyperlink ref="F6601" r:id="rId6596" xr:uid="{0E2B1B4F-E949-4303-AD71-EB953C22EFBE}"/>
    <hyperlink ref="F6602" r:id="rId6597" xr:uid="{76F1AEA5-B089-44CA-B9BA-B8CF82F4063C}"/>
    <hyperlink ref="F6603" r:id="rId6598" xr:uid="{B10C6245-9758-4310-A158-C7978873FEC1}"/>
    <hyperlink ref="F6604" r:id="rId6599" xr:uid="{C312700C-B9D6-40BF-B5A6-6E4C11E0CEFB}"/>
    <hyperlink ref="F6605" r:id="rId6600" xr:uid="{C43D6126-B839-4D16-8204-3A51C02A494D}"/>
    <hyperlink ref="F6606" r:id="rId6601" xr:uid="{32F87B3D-4CB8-43A2-A22C-D1ECCBD1ECA6}"/>
    <hyperlink ref="F6607" r:id="rId6602" xr:uid="{45F06E00-FC72-4276-A0FC-5634DEB8A8B2}"/>
    <hyperlink ref="F6608" r:id="rId6603" xr:uid="{1FB2A35F-7941-4280-8F52-B15C09FC1DC7}"/>
    <hyperlink ref="F6609" r:id="rId6604" xr:uid="{110C380E-C6E8-413D-A67A-542CF1092170}"/>
    <hyperlink ref="F6610" r:id="rId6605" xr:uid="{19ABC6E9-E5D4-45F9-BCCE-B8C4E0626D4C}"/>
    <hyperlink ref="F6611" r:id="rId6606" xr:uid="{068B29CD-0214-4BDB-8262-0D2982D315CB}"/>
    <hyperlink ref="F6612" r:id="rId6607" xr:uid="{609CC423-8082-4252-8732-9A20A4D527BA}"/>
    <hyperlink ref="F6613" r:id="rId6608" xr:uid="{74A924C8-161D-4A0F-8680-B6017C30DD1B}"/>
    <hyperlink ref="F6614" r:id="rId6609" xr:uid="{E5F2AA61-5CD4-458F-88F7-7FEF513A56F6}"/>
    <hyperlink ref="F6615" r:id="rId6610" xr:uid="{1BBA83A3-017B-4766-86A4-FC66B8BA34E6}"/>
    <hyperlink ref="F6616" r:id="rId6611" xr:uid="{E6E362FE-9C5E-4FE3-B7E1-1BD414A956D6}"/>
    <hyperlink ref="F6617" r:id="rId6612" xr:uid="{49052B94-9196-406A-B302-20AEE04FF8BA}"/>
    <hyperlink ref="F6618" r:id="rId6613" xr:uid="{C12E265A-D521-42A5-A4EC-2A796101C9B8}"/>
    <hyperlink ref="F6619" r:id="rId6614" xr:uid="{C7933037-515B-4286-82DC-0943CEE299C2}"/>
    <hyperlink ref="F6620" r:id="rId6615" xr:uid="{17BAFEA4-F878-49DE-921C-3C345C4278E9}"/>
    <hyperlink ref="F6621" r:id="rId6616" xr:uid="{702DBF1A-CF1B-44E2-BDBC-0ABBB47981AB}"/>
    <hyperlink ref="F6622" r:id="rId6617" xr:uid="{CDD01D7D-75E4-40C8-8A24-6D8D236870C1}"/>
    <hyperlink ref="F6623" r:id="rId6618" xr:uid="{556CB6A0-E96E-45A4-90D7-2DB6C4ED122B}"/>
    <hyperlink ref="F6624" r:id="rId6619" xr:uid="{64521B12-D4B7-4689-BB1F-E0987031DA39}"/>
    <hyperlink ref="F6625" r:id="rId6620" xr:uid="{27C10E67-F712-4FB0-A0DE-3B9D553525E5}"/>
    <hyperlink ref="F6626" r:id="rId6621" xr:uid="{B055B35F-F3E9-4068-9ACF-8D28CBA738C6}"/>
    <hyperlink ref="F6627" r:id="rId6622" xr:uid="{D4DB05B5-54FE-4D11-8C51-EE831677EE6C}"/>
    <hyperlink ref="F6628" r:id="rId6623" xr:uid="{637BC400-C4B9-4AD4-8377-550C42E205EC}"/>
    <hyperlink ref="F6629" r:id="rId6624" xr:uid="{7FE788EB-D86A-4FE3-956C-2BF1883706B4}"/>
    <hyperlink ref="F6630" r:id="rId6625" xr:uid="{81B00A5D-479F-44D1-BA62-82E1B05D3A12}"/>
    <hyperlink ref="F6631" r:id="rId6626" xr:uid="{1FE1F35F-B7EF-4970-AB2E-5EED9D5520E6}"/>
    <hyperlink ref="F6632" r:id="rId6627" xr:uid="{6542AEA4-E7DC-4846-A50E-70C7B7D1491E}"/>
    <hyperlink ref="F6633" r:id="rId6628" xr:uid="{0D124BE2-7154-447C-957F-0B8AF6AEE2E1}"/>
    <hyperlink ref="F6634" r:id="rId6629" xr:uid="{EEE35277-9C2F-4E9F-8F4E-BA45DB6803F2}"/>
    <hyperlink ref="F6635" r:id="rId6630" xr:uid="{2227C600-8AF7-457E-9477-9D878E799A15}"/>
    <hyperlink ref="F6636" r:id="rId6631" xr:uid="{E5043509-CAE9-41C3-B5B6-05D0B47337BF}"/>
    <hyperlink ref="F6637" r:id="rId6632" xr:uid="{651728E1-ED3F-4651-825A-83F92B29CDD4}"/>
    <hyperlink ref="F6638" r:id="rId6633" xr:uid="{91EDE10D-0755-4DB0-9384-8B946F8082D6}"/>
    <hyperlink ref="F6639" r:id="rId6634" xr:uid="{0291CB21-F249-4111-A9B0-8E1279A5342E}"/>
    <hyperlink ref="F6640" r:id="rId6635" xr:uid="{ED6F3274-531F-43D4-94AC-25260A0F5058}"/>
    <hyperlink ref="F6641" r:id="rId6636" xr:uid="{A2BF9D71-5CB1-46D3-BE61-F131E881B41C}"/>
    <hyperlink ref="F6642" r:id="rId6637" xr:uid="{8F0D4EA9-08F5-4219-8480-F716518A4490}"/>
    <hyperlink ref="F6643" r:id="rId6638" xr:uid="{8863AEB8-D101-48A3-8581-1402329EC802}"/>
    <hyperlink ref="F6644" r:id="rId6639" xr:uid="{3C70766C-57DE-4749-8E9D-D078703CD74C}"/>
    <hyperlink ref="F6645" r:id="rId6640" xr:uid="{27CCD787-BE55-43F7-A581-F26F87ED8C7A}"/>
    <hyperlink ref="F6646" r:id="rId6641" xr:uid="{D3ED85D3-5C7E-4439-96FA-F07222511A2B}"/>
    <hyperlink ref="F6647" r:id="rId6642" xr:uid="{BCDE6774-3A2D-440F-B677-EFD0B3D1002F}"/>
    <hyperlink ref="F6648" r:id="rId6643" xr:uid="{BA79545E-4271-4C1D-9805-49CB22EDF55D}"/>
    <hyperlink ref="F6649" r:id="rId6644" xr:uid="{EBA5EDDC-089A-4FAB-B0D5-A3FF2C736DF4}"/>
    <hyperlink ref="F6650" r:id="rId6645" xr:uid="{FC39990B-8F8D-4314-BA51-6C13BBF0B545}"/>
    <hyperlink ref="F6651" r:id="rId6646" xr:uid="{D78F99BD-12B0-4788-8690-6C1F3D2550CA}"/>
    <hyperlink ref="F6652" r:id="rId6647" xr:uid="{58C491E9-932B-49AC-B510-067E13E71865}"/>
    <hyperlink ref="F6653" r:id="rId6648" xr:uid="{086FB2A6-954D-4597-B6DB-C83D7EC96D5B}"/>
    <hyperlink ref="F6654" r:id="rId6649" xr:uid="{BE5D3AD3-B30E-4A22-9362-D9BD79649C22}"/>
    <hyperlink ref="F6655" r:id="rId6650" xr:uid="{8F6067A7-5133-4280-9BB8-910DCA080AAD}"/>
    <hyperlink ref="F6656" r:id="rId6651" xr:uid="{7F7474F6-6AE1-493D-8723-9F2A9084FEEA}"/>
    <hyperlink ref="F6657" r:id="rId6652" xr:uid="{8D1DFDEE-C1FE-4214-9B10-4461B62E16E9}"/>
    <hyperlink ref="F6658" r:id="rId6653" xr:uid="{434DECB0-1503-4124-917E-9282F698561C}"/>
    <hyperlink ref="F6659" r:id="rId6654" xr:uid="{D83DECA4-D811-4283-A718-3A39F5887AFC}"/>
    <hyperlink ref="F6660" r:id="rId6655" xr:uid="{BF83F407-F78E-4CB4-872C-086A0D96CA98}"/>
    <hyperlink ref="F6661" r:id="rId6656" xr:uid="{130847B0-4485-40B9-B6A5-2106D6BEBF8A}"/>
    <hyperlink ref="F6662" r:id="rId6657" xr:uid="{BBAAAA94-7333-4249-A1B9-979F362EEFAC}"/>
    <hyperlink ref="F6663" r:id="rId6658" xr:uid="{EEE42366-376C-4636-955B-64DD1DC23314}"/>
    <hyperlink ref="F6664" r:id="rId6659" xr:uid="{0477D84C-295D-4AD9-A33B-8EC45EA16C63}"/>
    <hyperlink ref="F6665" r:id="rId6660" xr:uid="{5E5E288C-D933-4520-BC0A-617899170D2A}"/>
    <hyperlink ref="F6666" r:id="rId6661" xr:uid="{C33307FE-CB1F-4FDE-9012-197152E45712}"/>
    <hyperlink ref="F6667" r:id="rId6662" xr:uid="{61F3246A-9B70-4399-9556-9657469DFE9B}"/>
    <hyperlink ref="F6668" r:id="rId6663" xr:uid="{08208BF5-DFDA-41F1-B0E6-A086BD1A5324}"/>
    <hyperlink ref="F6669" r:id="rId6664" xr:uid="{7B81F220-84CE-48ED-B3F5-CC1486CF0EDE}"/>
    <hyperlink ref="F6670" r:id="rId6665" xr:uid="{B2A1D293-64B9-4685-826A-F7A780CE6B91}"/>
    <hyperlink ref="F6671" r:id="rId6666" xr:uid="{74BC4897-4D60-4D36-AC3C-511C185E0D5F}"/>
    <hyperlink ref="F6672" r:id="rId6667" xr:uid="{D6DED7EF-379B-4D80-ADB8-014F31F507FD}"/>
    <hyperlink ref="F6673" r:id="rId6668" xr:uid="{E2B0668A-4B38-404F-B793-30476F321771}"/>
    <hyperlink ref="F6674" r:id="rId6669" xr:uid="{37DD5B7B-4323-4D51-9C1D-F0BE69C2E87F}"/>
    <hyperlink ref="F6675" r:id="rId6670" xr:uid="{CFE9A36E-9130-4AF0-B91F-833C1C772359}"/>
    <hyperlink ref="F6676" r:id="rId6671" xr:uid="{7004F13E-FFC8-4B0D-8C5E-0EF097E0BFC9}"/>
    <hyperlink ref="F6677" r:id="rId6672" xr:uid="{4EC2305E-6FC8-42CD-A77B-A626635B2A85}"/>
    <hyperlink ref="F6678" r:id="rId6673" xr:uid="{F3CC50E1-361F-4878-A24E-666B87ED1B21}"/>
    <hyperlink ref="F6679" r:id="rId6674" xr:uid="{2B3579BB-22D8-48B4-B3DD-C425E433EA79}"/>
    <hyperlink ref="F6680" r:id="rId6675" xr:uid="{FFBCF221-E38B-4FAF-A338-59C966F063F6}"/>
    <hyperlink ref="F6681" r:id="rId6676" xr:uid="{9667E4F1-160D-4268-A46A-80A52ECAC19A}"/>
    <hyperlink ref="F6682" r:id="rId6677" xr:uid="{2A0D0516-A0C9-4B7D-9020-5A5B349CF721}"/>
    <hyperlink ref="F6683" r:id="rId6678" xr:uid="{B6A02382-280D-48E5-A417-E23E56BEE67F}"/>
    <hyperlink ref="F6684" r:id="rId6679" xr:uid="{087783F6-362F-4EEB-ADC1-CD553732EAB4}"/>
    <hyperlink ref="F6685" r:id="rId6680" xr:uid="{F83C001A-FC85-4DCB-8D33-F148E358F2A8}"/>
    <hyperlink ref="F6686" r:id="rId6681" xr:uid="{0B428E51-BCF0-4DDF-8D67-97AC4121A674}"/>
    <hyperlink ref="F6687" r:id="rId6682" xr:uid="{0C1D5483-411B-46CC-9964-C70E0DB7B6C0}"/>
    <hyperlink ref="F6688" r:id="rId6683" xr:uid="{6AEDFA73-153C-46A4-BC47-C39690F4CCFC}"/>
    <hyperlink ref="F6689" r:id="rId6684" xr:uid="{270E3680-4C11-453A-BE9D-582E4C30DFEF}"/>
    <hyperlink ref="F6690" r:id="rId6685" xr:uid="{6ACC6C68-AEF8-4BE4-BDE2-B856AEF76A47}"/>
    <hyperlink ref="F6691" r:id="rId6686" xr:uid="{7A6CE860-361A-4689-AB61-48CB3FC637A8}"/>
    <hyperlink ref="F6692" r:id="rId6687" xr:uid="{CCA069F8-D417-4108-AA47-95AD65B61091}"/>
    <hyperlink ref="F6693" r:id="rId6688" xr:uid="{B951EB09-FFAD-4183-9D0F-A6D1F457AB35}"/>
    <hyperlink ref="F6694" r:id="rId6689" xr:uid="{498516A0-E50E-44BE-B09E-0786418859F0}"/>
    <hyperlink ref="F6695" r:id="rId6690" xr:uid="{204BC709-F046-4B1E-8A25-29B99B948784}"/>
    <hyperlink ref="F6696" r:id="rId6691" xr:uid="{E4F9EFD2-A97A-4080-BA49-0072CCE74008}"/>
    <hyperlink ref="F6697" r:id="rId6692" xr:uid="{BA3C7196-46D6-409E-A82F-3D26FBDE6D66}"/>
    <hyperlink ref="F6698" r:id="rId6693" xr:uid="{6D1CD42B-DC0E-43D5-A769-D74B9BB7BE08}"/>
    <hyperlink ref="F6699" r:id="rId6694" xr:uid="{36ABF62D-3E89-4214-A765-193910B6E106}"/>
    <hyperlink ref="F6700" r:id="rId6695" xr:uid="{A71F5F09-4E64-4B9D-ABC0-DCB793007D3E}"/>
    <hyperlink ref="F6701" r:id="rId6696" xr:uid="{5202055B-9CAB-4AAB-BADD-E6A1196ACA8A}"/>
    <hyperlink ref="F6702" r:id="rId6697" xr:uid="{8047504E-AFA8-436E-95D4-E3ECD16DA6AF}"/>
    <hyperlink ref="F6703" r:id="rId6698" xr:uid="{09C0714B-FBEC-48AD-8237-BC4BA48C065E}"/>
    <hyperlink ref="F6704" r:id="rId6699" xr:uid="{84B4E89E-40F1-4E81-A017-F2DCFCCB6795}"/>
    <hyperlink ref="F6705" r:id="rId6700" xr:uid="{DEE94283-15EA-487F-AAF1-F5B1AB77834C}"/>
    <hyperlink ref="F6706" r:id="rId6701" xr:uid="{4C5A7B55-CEFA-431E-B4F0-F33D4C472B5B}"/>
    <hyperlink ref="F6707" r:id="rId6702" xr:uid="{CC066E35-315F-4897-B369-803CEE6AF024}"/>
    <hyperlink ref="F6708" r:id="rId6703" xr:uid="{263B6920-2809-4414-B34B-9C0F32C26896}"/>
    <hyperlink ref="F6709" r:id="rId6704" xr:uid="{53E33F7F-810A-4804-8E47-01E511BC852F}"/>
    <hyperlink ref="F6710" r:id="rId6705" xr:uid="{B73284A9-1C8A-4EC8-BE93-B289FF93F8F8}"/>
    <hyperlink ref="F6711" r:id="rId6706" xr:uid="{5F2B81FB-D894-4BFC-AE0F-ED19356097E4}"/>
    <hyperlink ref="F6712" r:id="rId6707" xr:uid="{5BBA2435-8764-4D9F-ADF8-C3CE921E4734}"/>
    <hyperlink ref="F6713" r:id="rId6708" xr:uid="{8CCD5B5E-1F28-4444-AE7C-11451BFF4D9C}"/>
    <hyperlink ref="F6714" r:id="rId6709" xr:uid="{4791F40F-2EFB-4617-AABC-4A5DC67D271B}"/>
    <hyperlink ref="F6715" r:id="rId6710" xr:uid="{EAFE3036-3F4E-43A1-8480-A5A235B0B9BC}"/>
    <hyperlink ref="F6716" r:id="rId6711" xr:uid="{921EC146-1494-4184-9677-F3CDEEF824F9}"/>
    <hyperlink ref="F6717" r:id="rId6712" xr:uid="{240D11D8-AFF1-4D3E-8FC7-1DCCAF11F314}"/>
    <hyperlink ref="F6718" r:id="rId6713" xr:uid="{D104A1A2-5D65-48FF-BCFB-AA5420649B66}"/>
    <hyperlink ref="F6719" r:id="rId6714" xr:uid="{39ED62E1-130B-4F4C-AE61-EB0CDE96FA4F}"/>
    <hyperlink ref="F6720" r:id="rId6715" xr:uid="{DDBB672E-6834-4C00-BA02-527EF12B6742}"/>
    <hyperlink ref="F6721" r:id="rId6716" xr:uid="{C2CF3B1A-E90D-4FC7-9DF5-B138E7616468}"/>
    <hyperlink ref="F6722" r:id="rId6717" xr:uid="{71B49608-C586-485B-85B7-3978263D9655}"/>
    <hyperlink ref="F6723" r:id="rId6718" xr:uid="{0ABB04BD-89AC-4E76-A2B6-8F64B4C48B77}"/>
    <hyperlink ref="F6724" r:id="rId6719" xr:uid="{385D521B-A510-4CDF-B558-04DF30C907E3}"/>
    <hyperlink ref="F6725" r:id="rId6720" xr:uid="{40FF0644-D338-4D19-90A9-EC07504817FD}"/>
    <hyperlink ref="F6726" r:id="rId6721" xr:uid="{EBA2AE28-6529-4E50-8A65-8A6110962336}"/>
    <hyperlink ref="F6727" r:id="rId6722" xr:uid="{1193BAB0-49F5-4923-8CCF-1AD1D5B33BEA}"/>
    <hyperlink ref="F6728" r:id="rId6723" xr:uid="{03C631CB-2020-4F0A-8D68-7D49FE627916}"/>
    <hyperlink ref="F6729" r:id="rId6724" xr:uid="{63A0CD84-EC04-41C3-B94E-B7333432F1E8}"/>
    <hyperlink ref="F6730" r:id="rId6725" xr:uid="{E7F59424-ABFE-4B50-B5D7-906E2ACA1BA0}"/>
    <hyperlink ref="F6731" r:id="rId6726" xr:uid="{FC7139BC-1303-4CE3-91AD-0F3E7D2CE521}"/>
    <hyperlink ref="F6732" r:id="rId6727" xr:uid="{60952832-63AE-4FBB-83CD-471E357319FE}"/>
    <hyperlink ref="F6733" r:id="rId6728" xr:uid="{F9AA8FA9-8C8A-44F5-A8B2-5EFC54080D8B}"/>
    <hyperlink ref="F6734" r:id="rId6729" xr:uid="{53DC4C52-31F8-4B99-9C28-17870597C299}"/>
    <hyperlink ref="F6735" r:id="rId6730" xr:uid="{665825FD-4BE2-4BB7-B854-6AF9B5CB97BB}"/>
    <hyperlink ref="F6736" r:id="rId6731" xr:uid="{DE72EF21-C513-4A53-ACB9-FE69B402346E}"/>
    <hyperlink ref="F6737" r:id="rId6732" xr:uid="{DC593A56-3E0A-430C-B482-2A74FD611C33}"/>
    <hyperlink ref="F6738" r:id="rId6733" xr:uid="{F15DC1AA-FAC7-4821-AF32-5BD59C9D9BC4}"/>
    <hyperlink ref="F6739" r:id="rId6734" xr:uid="{35DC4085-CC68-4590-9372-7B947C8C2061}"/>
    <hyperlink ref="F6740" r:id="rId6735" xr:uid="{DD45A818-1F88-4B61-AE6C-EDF2FD66B1BB}"/>
    <hyperlink ref="F6741" r:id="rId6736" xr:uid="{D27AC32B-F7E2-453C-8355-E7168BC41EAE}"/>
    <hyperlink ref="F6742" r:id="rId6737" xr:uid="{603732BD-0696-44ED-B981-9D5FA4CC3048}"/>
    <hyperlink ref="F6743" r:id="rId6738" xr:uid="{BA26CB94-E91D-4E1A-AAB3-C36368CD7F44}"/>
    <hyperlink ref="F6744" r:id="rId6739" xr:uid="{19115AB3-1B52-413D-923D-5A453EB2C5A1}"/>
    <hyperlink ref="F6745" r:id="rId6740" xr:uid="{806E7757-14E5-433B-8B07-5B02D20C5ED7}"/>
    <hyperlink ref="F6746" r:id="rId6741" xr:uid="{6BC1B9ED-EE56-44E6-850C-18A4FB08465C}"/>
    <hyperlink ref="F6747" r:id="rId6742" xr:uid="{774E7EA0-4F49-489B-A284-B63C18DBABA7}"/>
    <hyperlink ref="F6748" r:id="rId6743" xr:uid="{20E5703B-2C53-44AA-B0D7-5553982AD4BD}"/>
    <hyperlink ref="F6749" r:id="rId6744" xr:uid="{D4524F47-E141-4180-9D8A-22CFC2D94E6B}"/>
    <hyperlink ref="F6750" r:id="rId6745" xr:uid="{87FF2407-D13D-439E-B3DE-DB0897B3475C}"/>
    <hyperlink ref="F6751" r:id="rId6746" xr:uid="{5C667CB1-7EE0-48AF-A55D-4C4BD101ACD8}"/>
    <hyperlink ref="F6752" r:id="rId6747" xr:uid="{E3C237D3-40BA-4DD1-9610-DA1681701536}"/>
    <hyperlink ref="F6753" r:id="rId6748" xr:uid="{7B95C9FE-14EE-4A92-BAAC-A59BEEBE2EE4}"/>
    <hyperlink ref="F6754" r:id="rId6749" xr:uid="{ECCE201F-A70A-4D6F-8624-8196D0E071DF}"/>
    <hyperlink ref="F6755" r:id="rId6750" xr:uid="{5578805C-E663-45D0-9661-F2D52E54F7D8}"/>
    <hyperlink ref="F6756" r:id="rId6751" xr:uid="{EA88916A-B74E-46FF-B451-0489EE4991B3}"/>
    <hyperlink ref="F6757" r:id="rId6752" xr:uid="{9E9DCB93-9FC3-4449-A144-BE3FD3644E12}"/>
    <hyperlink ref="F6758" r:id="rId6753" xr:uid="{206A4D12-BA8A-4C77-9320-E66B52A829B3}"/>
    <hyperlink ref="F6759" r:id="rId6754" xr:uid="{AEDCE163-65C0-4C72-876B-81CEDA66C4B6}"/>
    <hyperlink ref="F6760" r:id="rId6755" xr:uid="{B3260AAA-C00B-4BA9-A50F-BC624C528E99}"/>
    <hyperlink ref="F6761" r:id="rId6756" xr:uid="{032FE7B2-AEB9-4B87-ADD9-4D23D075A77C}"/>
    <hyperlink ref="F6762" r:id="rId6757" xr:uid="{F163C55D-5F12-4AD1-A972-B5D27D19CAEA}"/>
    <hyperlink ref="F6763" r:id="rId6758" xr:uid="{CEBA05A4-846C-4493-9167-04A67B7D5669}"/>
    <hyperlink ref="F6764" r:id="rId6759" xr:uid="{6D6B4BD9-6A86-4237-886B-973F367516FA}"/>
    <hyperlink ref="F6765" r:id="rId6760" xr:uid="{E14CD021-A3F5-4F8C-BD23-7C7D8096A3DD}"/>
    <hyperlink ref="F6766" r:id="rId6761" xr:uid="{C6F52CA1-9F44-478D-8B1E-1D178BCA1C13}"/>
    <hyperlink ref="F6767" r:id="rId6762" xr:uid="{5CF6E6DD-D168-403E-9D6B-D8217CE12E4C}"/>
    <hyperlink ref="F6768" r:id="rId6763" xr:uid="{6B0E57E5-8090-4835-8EA1-3E41EF8A5FF3}"/>
    <hyperlink ref="F6769" r:id="rId6764" xr:uid="{84F336AF-15B3-408F-B80C-27AD37D93043}"/>
    <hyperlink ref="F6770" r:id="rId6765" xr:uid="{C1024019-985A-42DB-9950-3A4C5688C060}"/>
    <hyperlink ref="F6771" r:id="rId6766" xr:uid="{3971EBD6-85BA-46C2-855F-1D4AB68979A4}"/>
    <hyperlink ref="F6772" r:id="rId6767" xr:uid="{2734773E-1C39-46DC-9F5A-2B30249AFD12}"/>
    <hyperlink ref="F6773" r:id="rId6768" xr:uid="{5FEEDA0A-96A2-4E94-8C4B-3150D5FCE6E2}"/>
    <hyperlink ref="F6774" r:id="rId6769" xr:uid="{D19C7783-F6F2-4118-88F2-0DE2C2D9F796}"/>
    <hyperlink ref="F6775" r:id="rId6770" xr:uid="{86BFFC38-8A65-42AF-8BA6-9DC717EFA128}"/>
    <hyperlink ref="F6776" r:id="rId6771" xr:uid="{1AAA406F-348F-4823-9374-5DFEC1A348AB}"/>
    <hyperlink ref="F6777" r:id="rId6772" xr:uid="{1D6C733D-327E-4C16-ACC4-AE7A08444637}"/>
    <hyperlink ref="F6778" r:id="rId6773" xr:uid="{CE126C3F-2742-42D8-A79E-E7093A5C8CEE}"/>
    <hyperlink ref="F6779" r:id="rId6774" xr:uid="{242F624A-DC67-46A1-A691-1E3DBC821CCD}"/>
    <hyperlink ref="F6780" r:id="rId6775" xr:uid="{68BA4C09-E143-42B0-B112-6869F2738AE9}"/>
    <hyperlink ref="F6781" r:id="rId6776" xr:uid="{81043AEA-8F41-4B21-B7B1-FBC5F1EE1256}"/>
    <hyperlink ref="F6782" r:id="rId6777" xr:uid="{2531A749-5468-490E-BA28-D406EEB3F497}"/>
    <hyperlink ref="F6783" r:id="rId6778" xr:uid="{A5FC3403-2582-403D-BB6B-CE6D4C412205}"/>
    <hyperlink ref="F6784" r:id="rId6779" xr:uid="{39A13910-7D67-41F7-977E-DF9D0C44BD50}"/>
    <hyperlink ref="F6785" r:id="rId6780" xr:uid="{5A7855AE-30D2-460B-B797-6A1C341BE425}"/>
    <hyperlink ref="F6786" r:id="rId6781" xr:uid="{326B171B-16A6-4DD8-BCA9-85F6EF390FFC}"/>
    <hyperlink ref="F6787" r:id="rId6782" xr:uid="{29BA214B-3CC7-45D5-B363-9B17DA714662}"/>
    <hyperlink ref="F6788" r:id="rId6783" xr:uid="{FCA96E54-3F1E-42DD-8E42-A15FABD9D81F}"/>
    <hyperlink ref="F6789" r:id="rId6784" xr:uid="{B0A9A0A5-B7CE-47E6-851A-233B7A6A2541}"/>
    <hyperlink ref="F6790" r:id="rId6785" xr:uid="{24871C1E-D40E-46BF-891C-ACBAEBD430C8}"/>
    <hyperlink ref="F6791" r:id="rId6786" xr:uid="{32EB8A87-7B8E-4188-A907-53BDEA26069E}"/>
    <hyperlink ref="F6792" r:id="rId6787" xr:uid="{9B537E87-56F1-47B0-AEDD-3AD46B3CA219}"/>
    <hyperlink ref="F6793" r:id="rId6788" xr:uid="{4F50E9C5-BA0A-4F42-9EED-03D8263A4620}"/>
    <hyperlink ref="F6794" r:id="rId6789" xr:uid="{A5737E4A-A095-4ABF-B011-C8DADC1CCB22}"/>
    <hyperlink ref="F6795" r:id="rId6790" xr:uid="{97AAFB31-8392-455D-8834-A50FA24CF1DA}"/>
    <hyperlink ref="F6796" r:id="rId6791" xr:uid="{3CF5CE5B-BCB5-43B5-9C5E-8FC2E74C06D9}"/>
    <hyperlink ref="F6797" r:id="rId6792" xr:uid="{8665A4E2-96F5-4EF7-A938-AEA4CE124C44}"/>
    <hyperlink ref="F6798" r:id="rId6793" xr:uid="{C7798C21-1D56-49F9-8385-4095F42EA7CF}"/>
    <hyperlink ref="F6799" r:id="rId6794" xr:uid="{312F58AA-07E5-4A8D-87DF-88D9CB17D3E0}"/>
    <hyperlink ref="F6800" r:id="rId6795" xr:uid="{464B97F9-52A5-46DF-9857-CAC0819F2825}"/>
    <hyperlink ref="F6801" r:id="rId6796" xr:uid="{C1092E40-88B4-4AA0-A812-07274C1E9422}"/>
    <hyperlink ref="F6802" r:id="rId6797" xr:uid="{CF631C16-50E4-4A93-9D17-421E9A26194A}"/>
    <hyperlink ref="F6803" r:id="rId6798" xr:uid="{908094AF-B0C1-47CB-B208-008B057A2809}"/>
    <hyperlink ref="F6804" r:id="rId6799" xr:uid="{B993965E-389F-4DE2-854A-9DD79173A421}"/>
    <hyperlink ref="F6805" r:id="rId6800" xr:uid="{66AF7D8B-126F-41A9-A418-1AAC3B046DFD}"/>
    <hyperlink ref="F6806" r:id="rId6801" xr:uid="{44E931F5-AC23-486C-A3B7-9B3790454B89}"/>
    <hyperlink ref="F6807" r:id="rId6802" xr:uid="{497A750C-7FD3-492A-8AE1-D363DD44673F}"/>
    <hyperlink ref="F6808" r:id="rId6803" xr:uid="{37D74052-9DD6-4697-B434-DCEDF4EE5717}"/>
    <hyperlink ref="F6809" r:id="rId6804" xr:uid="{BD04866A-7B37-42CF-A126-E762FD4422F0}"/>
    <hyperlink ref="F6810" r:id="rId6805" xr:uid="{68AB4E60-E9EA-4A0C-A9BC-66F38A327D0A}"/>
    <hyperlink ref="F6811" r:id="rId6806" xr:uid="{FBCD0565-836C-42A1-9EBF-6877699DCDF7}"/>
    <hyperlink ref="F6812" r:id="rId6807" xr:uid="{BDAF8BDA-D57B-4F6A-8D9B-2EF89E4F2B7C}"/>
    <hyperlink ref="F6813" r:id="rId6808" xr:uid="{2F0808BD-FB43-4D01-8DE6-E676FD87F78B}"/>
    <hyperlink ref="F6814" r:id="rId6809" xr:uid="{3A2EDC24-A75F-4A40-A200-9A1A8D1C8E92}"/>
    <hyperlink ref="F6815" r:id="rId6810" xr:uid="{883678F9-3D76-4C53-9046-DDE48BD28560}"/>
    <hyperlink ref="F6816" r:id="rId6811" xr:uid="{B434EBF4-84ED-4F85-BD5A-070D499DB94E}"/>
    <hyperlink ref="F6817" r:id="rId6812" xr:uid="{54053203-E6AE-4FB4-A3F3-7A6A7C7E9385}"/>
    <hyperlink ref="F6818" r:id="rId6813" xr:uid="{A7D52DF0-22F8-4616-8D9C-52A1E6DD96D1}"/>
    <hyperlink ref="F6819" r:id="rId6814" xr:uid="{DA8602E5-B913-4F60-A5F5-FFBBC50922D8}"/>
    <hyperlink ref="F6820" r:id="rId6815" xr:uid="{88A5BCD1-0018-49A3-AA66-53C3BD7FE726}"/>
    <hyperlink ref="F6821" r:id="rId6816" xr:uid="{1EA04DD2-FE5C-4392-A967-9D2B4A97A33A}"/>
    <hyperlink ref="F6822" r:id="rId6817" xr:uid="{723EB383-F9AC-4848-9865-E49D55733113}"/>
    <hyperlink ref="F6823" r:id="rId6818" xr:uid="{1E27C04C-275E-4049-BC2B-0372BA2EC1BA}"/>
    <hyperlink ref="F6824" r:id="rId6819" xr:uid="{3781D76F-4CAC-4A04-BFB5-2254F5EAF157}"/>
    <hyperlink ref="F6825" r:id="rId6820" xr:uid="{0F1AA243-95AD-4A30-94E8-48C59ABE3D53}"/>
    <hyperlink ref="F6826" r:id="rId6821" xr:uid="{5AE07D12-E104-4732-BDA0-6753BFA65B92}"/>
    <hyperlink ref="F6827" r:id="rId6822" xr:uid="{AB921648-9586-411D-B644-210BF04599F1}"/>
    <hyperlink ref="F6828" r:id="rId6823" xr:uid="{B8F1FC39-9D91-4F02-B7D0-F2C90EB31969}"/>
    <hyperlink ref="F6829" r:id="rId6824" xr:uid="{80D80373-D522-4F5D-880A-0AF2919475CF}"/>
    <hyperlink ref="F6830" r:id="rId6825" xr:uid="{AD07F565-3F28-4CA7-A45C-42E29CADE3DB}"/>
    <hyperlink ref="F6831" r:id="rId6826" xr:uid="{E59E28F3-C405-4EBB-B675-B6C7B6BC2A4D}"/>
    <hyperlink ref="F6832" r:id="rId6827" xr:uid="{D321F54F-BD06-44A0-A472-9159A2B5E566}"/>
    <hyperlink ref="F6833" r:id="rId6828" xr:uid="{6E87EEE2-F36B-453B-8DAA-AA8CB53A7D92}"/>
    <hyperlink ref="F6834" r:id="rId6829" xr:uid="{FEA95D30-A223-4E04-AC2C-FD4315E79B73}"/>
    <hyperlink ref="F6835" r:id="rId6830" xr:uid="{4ACC9352-50EE-4C28-85B1-3509CBE3F354}"/>
    <hyperlink ref="F6836" r:id="rId6831" xr:uid="{E7FEEED8-AE1A-4E9C-BA84-9BCDD3154F4D}"/>
    <hyperlink ref="F6837" r:id="rId6832" xr:uid="{CBF79C84-B07C-4820-9B7F-4943934F7D61}"/>
    <hyperlink ref="F6838" r:id="rId6833" xr:uid="{994D6A76-53CD-4F87-B8B8-ADD93E5D9CB4}"/>
    <hyperlink ref="F6839" r:id="rId6834" xr:uid="{64AE74CF-6002-44C6-802F-F45F0C34C2A3}"/>
    <hyperlink ref="F6840" r:id="rId6835" xr:uid="{F4192DE7-5B99-485C-8EFC-FEBDFEEDC465}"/>
    <hyperlink ref="F6841" r:id="rId6836" xr:uid="{8E176494-E6DD-4A5B-A0C2-CD47403D33CA}"/>
    <hyperlink ref="F6842" r:id="rId6837" xr:uid="{5E48D091-E7D8-4EAD-89CF-680C8838F4CF}"/>
    <hyperlink ref="F6843" r:id="rId6838" xr:uid="{FD2242C0-D9C2-4FBD-8804-F565FBD8D8B8}"/>
    <hyperlink ref="F6844" r:id="rId6839" xr:uid="{6CEB70A5-709A-4117-B61B-17A712EB7930}"/>
    <hyperlink ref="F6845" r:id="rId6840" xr:uid="{007472DF-0A76-463A-8ECF-E694002DF49F}"/>
    <hyperlink ref="F6846" r:id="rId6841" xr:uid="{58EB0B57-B028-4936-8830-8B242C0B3994}"/>
    <hyperlink ref="F6847" r:id="rId6842" xr:uid="{53B67640-7A1A-425A-8DBF-37FD46C47960}"/>
    <hyperlink ref="F6848" r:id="rId6843" xr:uid="{E6CC656F-0BF7-4EB6-A683-2FC442FCDEB7}"/>
    <hyperlink ref="F6849" r:id="rId6844" xr:uid="{4A49B669-8263-49D4-ABF0-4AF8366FB1C7}"/>
    <hyperlink ref="F6850" r:id="rId6845" xr:uid="{1F29B11D-AC96-490A-A465-B13DCDF499F2}"/>
    <hyperlink ref="F6851" r:id="rId6846" xr:uid="{9349BA58-9794-46BD-A3AC-AF06E2A5221E}"/>
    <hyperlink ref="F6852" r:id="rId6847" xr:uid="{CB34B215-52C4-438A-9820-2D724274D2C1}"/>
    <hyperlink ref="F6853" r:id="rId6848" xr:uid="{1E7E37C4-2DE9-4727-B4D2-AE5B104752D5}"/>
    <hyperlink ref="F6854" r:id="rId6849" xr:uid="{516CD5B4-8AA5-4F73-A20E-A7148F4E450D}"/>
    <hyperlink ref="F6855" r:id="rId6850" xr:uid="{A9C21585-F765-414E-8ADF-A6A968D9A81D}"/>
    <hyperlink ref="F6856" r:id="rId6851" xr:uid="{7467D1D3-F86D-4C9A-B179-17489951C3C0}"/>
    <hyperlink ref="F6857" r:id="rId6852" xr:uid="{54F6D563-66A9-44C2-8683-F0E2D490C5BC}"/>
    <hyperlink ref="F6858" r:id="rId6853" xr:uid="{8FC5E71D-0FD2-451F-8C36-29F447C25C6C}"/>
    <hyperlink ref="F6859" r:id="rId6854" xr:uid="{2FE6CDA5-2D87-470D-B60C-D0EFC9333AAE}"/>
    <hyperlink ref="F6860" r:id="rId6855" xr:uid="{16AC510A-4061-42BF-A8DE-2A25EA1F2F4F}"/>
    <hyperlink ref="F6861" r:id="rId6856" xr:uid="{90805B9B-FD78-484F-BF8C-1B544F6954A6}"/>
    <hyperlink ref="F6862" r:id="rId6857" xr:uid="{7FAA2B6D-3BF4-4916-A001-94DC95DF8043}"/>
    <hyperlink ref="F6863" r:id="rId6858" xr:uid="{52689DAE-570C-4515-B761-31C628F17936}"/>
    <hyperlink ref="F6864" r:id="rId6859" xr:uid="{61FE4601-BAEA-468B-9E5E-9630BC564270}"/>
    <hyperlink ref="F6865" r:id="rId6860" xr:uid="{05FE79E6-7BB1-4BB8-A657-361DE39634C2}"/>
    <hyperlink ref="F6866" r:id="rId6861" xr:uid="{283ED288-DF20-4721-9318-A4126A7052F4}"/>
    <hyperlink ref="F6867" r:id="rId6862" xr:uid="{C7F72416-2BBE-4363-BED0-20F71C79A5FD}"/>
    <hyperlink ref="F6868" r:id="rId6863" xr:uid="{2BCE2491-BC83-4C43-AA91-00DDC721810C}"/>
    <hyperlink ref="F6869" r:id="rId6864" xr:uid="{3F538C63-A120-4639-9BBC-929BA9D3387B}"/>
    <hyperlink ref="F6870" r:id="rId6865" xr:uid="{915E4FD6-B531-43B3-8514-D287382B6611}"/>
    <hyperlink ref="F6871" r:id="rId6866" xr:uid="{1952F2F1-6B1F-479F-A71C-5C2CE90563B0}"/>
    <hyperlink ref="F6872" r:id="rId6867" xr:uid="{321A51E1-8398-4D5C-AE0A-BF3E90584146}"/>
    <hyperlink ref="F6873" r:id="rId6868" xr:uid="{804D7E96-8FA2-4CD2-89F8-499F99E61090}"/>
    <hyperlink ref="F6874" r:id="rId6869" xr:uid="{9EA2F7DD-720A-47B6-B54E-997409682809}"/>
    <hyperlink ref="F6875" r:id="rId6870" xr:uid="{D0F2F493-B818-4771-AF82-581B94587714}"/>
    <hyperlink ref="F6876" r:id="rId6871" xr:uid="{9B8D141F-962E-406A-B3D4-6FEB5ED07206}"/>
    <hyperlink ref="F6877" r:id="rId6872" xr:uid="{987BDE02-CB15-4475-8B7B-C4EB40A1F412}"/>
    <hyperlink ref="F6878" r:id="rId6873" xr:uid="{35352020-B065-43B1-BF5F-D9B220A56721}"/>
    <hyperlink ref="F6879" r:id="rId6874" xr:uid="{C1ECC5C0-C81E-4C04-84C8-563844BAFA6D}"/>
    <hyperlink ref="F6880" r:id="rId6875" xr:uid="{C6FA5418-E40F-4DFE-86F1-DB5F4C46F1E5}"/>
    <hyperlink ref="F6881" r:id="rId6876" xr:uid="{42E51C9F-19D4-4E7D-94BC-F542DD642490}"/>
    <hyperlink ref="F6882" r:id="rId6877" xr:uid="{6BBB0158-6453-4471-A0D6-3BF930488EDD}"/>
    <hyperlink ref="F6883" r:id="rId6878" xr:uid="{ED402325-758F-4C68-81AB-0CF8525FE602}"/>
    <hyperlink ref="F6884" r:id="rId6879" xr:uid="{D54D308A-96A3-45C0-B764-4DB3C621145F}"/>
    <hyperlink ref="F6885" r:id="rId6880" xr:uid="{C3F5E8A7-CAA7-4519-96D5-CAA704E7060B}"/>
    <hyperlink ref="F6886" r:id="rId6881" xr:uid="{98D22C46-14CF-475A-8806-83D2BA59F43F}"/>
    <hyperlink ref="F6887" r:id="rId6882" xr:uid="{AF0B2560-FB3B-4DE2-AE98-7BEEF9D5B6DE}"/>
    <hyperlink ref="F6888" r:id="rId6883" xr:uid="{C7F607D7-AC36-4E9D-B279-5EBA4185E78A}"/>
    <hyperlink ref="F6889" r:id="rId6884" xr:uid="{2B89FDF8-4848-4B74-801C-32D3A17BE0E0}"/>
    <hyperlink ref="F6890" r:id="rId6885" xr:uid="{803A898B-0997-48EF-A3AA-AED40A94FB5C}"/>
    <hyperlink ref="F6891" r:id="rId6886" xr:uid="{AF21B145-932F-4FB5-AC53-3C4C9EC93066}"/>
    <hyperlink ref="F6892" r:id="rId6887" xr:uid="{54AE4784-0E59-40CA-9705-7D61DDAF53CE}"/>
    <hyperlink ref="F6893" r:id="rId6888" xr:uid="{E6F0DD00-35C0-4CFC-BE58-D2668E837625}"/>
    <hyperlink ref="F6894" r:id="rId6889" xr:uid="{6A6C3B91-3647-49BD-B79F-0B8232AC1321}"/>
    <hyperlink ref="F6895" r:id="rId6890" xr:uid="{0EE40905-B634-453F-9E41-EB01E75C6526}"/>
    <hyperlink ref="F6896" r:id="rId6891" xr:uid="{7C06D933-C2CD-4994-BE55-43635D7E5043}"/>
    <hyperlink ref="F6897" r:id="rId6892" xr:uid="{6063DDAE-7E65-48B3-9F87-FF19499AA1AD}"/>
    <hyperlink ref="F6898" r:id="rId6893" xr:uid="{B6BAEF3F-C6D9-49E3-BA9D-0F9DE8C3C41F}"/>
    <hyperlink ref="F6899" r:id="rId6894" xr:uid="{CF4ED29D-AAC6-43B3-B433-FA7F791B4194}"/>
    <hyperlink ref="F6900" r:id="rId6895" xr:uid="{DC8C1CB7-A35C-4AB9-AB13-76A3B97E7D64}"/>
    <hyperlink ref="F6901" r:id="rId6896" xr:uid="{81FC50D1-DEE4-43E5-BE78-37716228E3B2}"/>
    <hyperlink ref="F6902" r:id="rId6897" xr:uid="{1C003675-39D1-4E5E-926C-A3904DFF8158}"/>
    <hyperlink ref="F6903" r:id="rId6898" xr:uid="{39812889-95E7-4F01-8D1F-5AE85CD633CB}"/>
    <hyperlink ref="F6904" r:id="rId6899" xr:uid="{79A87D06-7BFD-4ADB-9924-B5A8AA3B1B67}"/>
    <hyperlink ref="F6905" r:id="rId6900" xr:uid="{20E0F903-5889-4AB5-B088-E3A6F340E8BD}"/>
    <hyperlink ref="F6906" r:id="rId6901" xr:uid="{85D5DA1C-AA08-40E2-82AC-F9C8DB0BCE1E}"/>
    <hyperlink ref="F6907" r:id="rId6902" xr:uid="{17C3BCF0-96DD-48BD-B658-DACA8149FCD6}"/>
    <hyperlink ref="F6908" r:id="rId6903" xr:uid="{435483CE-69D3-4DF7-9C37-3FD94FA3E6C0}"/>
    <hyperlink ref="F6909" r:id="rId6904" xr:uid="{9A7F5AE7-C93E-4CF9-BEAB-51CF12EE0C40}"/>
    <hyperlink ref="F6910" r:id="rId6905" xr:uid="{AE61AA84-AE1A-4E22-A0CF-8F6903343827}"/>
    <hyperlink ref="F6911" r:id="rId6906" xr:uid="{E94D43D7-28B5-404B-B64D-BCDDE87F1D46}"/>
    <hyperlink ref="F6912" r:id="rId6907" xr:uid="{D1EC1122-CB55-4EDE-B235-CDC38756EAD4}"/>
    <hyperlink ref="F6913" r:id="rId6908" xr:uid="{8F3F4485-58E4-4762-B84A-22FB07EBF663}"/>
    <hyperlink ref="F6914" r:id="rId6909" xr:uid="{334D9FE9-DB00-4853-AEB3-FE496D2D643F}"/>
    <hyperlink ref="F6915" r:id="rId6910" xr:uid="{F8ACD7F8-CD6A-42D0-81E8-6698D3526E83}"/>
    <hyperlink ref="F6916" r:id="rId6911" xr:uid="{4304492B-9727-4242-96AD-73D004679D3E}"/>
    <hyperlink ref="F6917" r:id="rId6912" xr:uid="{94E7B7D7-C7B5-4F8C-8050-7902BDC1AAAD}"/>
    <hyperlink ref="F6918" r:id="rId6913" xr:uid="{FA742214-30C8-425B-8454-C4D896A55CCA}"/>
    <hyperlink ref="F6919" r:id="rId6914" xr:uid="{C7303E5E-4424-45C5-830C-6C484CEAE616}"/>
    <hyperlink ref="F6920" r:id="rId6915" xr:uid="{0A31E935-9579-4A6A-9AFF-DCBCBF460AFC}"/>
    <hyperlink ref="F6921" r:id="rId6916" xr:uid="{AECE58B5-0840-40D2-BF45-323C6928ED81}"/>
    <hyperlink ref="F6922" r:id="rId6917" xr:uid="{C0296DE4-2047-4238-91E2-48D3449A9408}"/>
    <hyperlink ref="F6923" r:id="rId6918" xr:uid="{67C29E8E-FB2B-44D6-89E8-F4C7EAEEACAC}"/>
    <hyperlink ref="F6924" r:id="rId6919" xr:uid="{A8E67B85-9330-45E6-8BE3-B37E159BE462}"/>
    <hyperlink ref="F6925" r:id="rId6920" xr:uid="{3AE89171-5AEB-4767-BB5F-ABC5C860FB38}"/>
    <hyperlink ref="F6926" r:id="rId6921" xr:uid="{93BAE531-91A8-4811-AB4C-733CBD7BA0C6}"/>
    <hyperlink ref="F6927" r:id="rId6922" xr:uid="{52589A91-84FD-49C9-906E-593096337793}"/>
    <hyperlink ref="F6928" r:id="rId6923" xr:uid="{2A1E3DBB-3D89-4B0C-A560-D06F9143486C}"/>
    <hyperlink ref="F6929" r:id="rId6924" xr:uid="{3AD0840C-81A6-4C8C-A53C-59228CC7DAFC}"/>
    <hyperlink ref="F6930" r:id="rId6925" xr:uid="{115C3FBD-2457-4F19-BD0C-F783F9A294C7}"/>
    <hyperlink ref="F6931" r:id="rId6926" xr:uid="{1BB29CC1-1847-433E-9AC4-1104CD2985E5}"/>
    <hyperlink ref="F6932" r:id="rId6927" xr:uid="{8713FE76-4A75-4A58-95A9-92A790BEA8EF}"/>
    <hyperlink ref="F6933" r:id="rId6928" xr:uid="{2137E75D-92AD-4589-ADD1-E735364BE5B4}"/>
    <hyperlink ref="F6934" r:id="rId6929" xr:uid="{2DD16EB8-B4BF-4609-A52B-D4FA5481C1F3}"/>
    <hyperlink ref="F6935" r:id="rId6930" xr:uid="{259B5F24-8FEC-4418-A5D7-B067430F6F29}"/>
    <hyperlink ref="F6936" r:id="rId6931" xr:uid="{CA8BB1CF-BE7A-441A-920D-86567457BE3C}"/>
    <hyperlink ref="F6937" r:id="rId6932" xr:uid="{9760EA7F-CDD8-49C2-8CB1-95D91AEB73BB}"/>
    <hyperlink ref="F6938" r:id="rId6933" xr:uid="{586C0B0A-2455-4209-991E-96C5D37C3EC1}"/>
    <hyperlink ref="F6939" r:id="rId6934" xr:uid="{D33FC749-8E25-4BC9-94D2-3328AB0346C7}"/>
    <hyperlink ref="F6940" r:id="rId6935" xr:uid="{F24C94D5-479B-416A-95D8-E15E55A2E3AE}"/>
    <hyperlink ref="F6941" r:id="rId6936" xr:uid="{E752BB26-757E-421C-A974-480BEE885EB4}"/>
    <hyperlink ref="F6942" r:id="rId6937" xr:uid="{3F4660AE-8328-46B1-92E8-83768435B272}"/>
    <hyperlink ref="F6943" r:id="rId6938" xr:uid="{3108B64B-8DE7-4D6A-AE9E-031BAA2C7EBE}"/>
    <hyperlink ref="F6944" r:id="rId6939" xr:uid="{4E2C4D04-8F06-4276-9E8C-29B54CC2C9E9}"/>
    <hyperlink ref="F6945" r:id="rId6940" xr:uid="{673D2579-F86E-4070-8DF7-3AB04960FBB0}"/>
    <hyperlink ref="F6946" r:id="rId6941" xr:uid="{5A8A5732-12FC-48D2-9C69-508713845C19}"/>
    <hyperlink ref="F6947" r:id="rId6942" xr:uid="{BC1C1453-1141-4936-A733-F2736FF8AF3C}"/>
    <hyperlink ref="F6948" r:id="rId6943" xr:uid="{B5658FAF-7071-4C94-B176-AB3DB3658C05}"/>
    <hyperlink ref="F6949" r:id="rId6944" xr:uid="{D80C34F6-C220-4AE2-995D-0B3CC67A40E3}"/>
    <hyperlink ref="F6950" r:id="rId6945" xr:uid="{7A1FB617-24BE-46DC-BF59-50A676B9AA60}"/>
    <hyperlink ref="F6951" r:id="rId6946" xr:uid="{990E68B8-41E0-4734-86DA-C287A251A063}"/>
    <hyperlink ref="F6952" r:id="rId6947" xr:uid="{D37BC9B5-50C6-4B08-B649-FC3DCAE7B282}"/>
    <hyperlink ref="F6953" r:id="rId6948" xr:uid="{48A6A814-65F7-4EF7-89B0-7A1B8753C009}"/>
    <hyperlink ref="F6954" r:id="rId6949" xr:uid="{6719EEFC-E06B-4935-8AD0-014C2BF64B87}"/>
    <hyperlink ref="F6955" r:id="rId6950" xr:uid="{DDB0DD85-3456-4807-902B-4C316931E0BC}"/>
    <hyperlink ref="F6956" r:id="rId6951" xr:uid="{403829D3-C4C1-4D93-B240-A091F43AB3B0}"/>
    <hyperlink ref="F6957" r:id="rId6952" xr:uid="{775FE839-B53D-476B-BFC8-27977BF8F549}"/>
    <hyperlink ref="F6958" r:id="rId6953" xr:uid="{E9B0DB89-61AD-4680-853D-6DDD37A1FDF1}"/>
    <hyperlink ref="F6959" r:id="rId6954" xr:uid="{43B29714-2629-4591-9746-185E6ED44CC0}"/>
    <hyperlink ref="F6960" r:id="rId6955" xr:uid="{A820C7B0-E7B0-4712-AB36-736DA659C51F}"/>
    <hyperlink ref="F6961" r:id="rId6956" xr:uid="{539B0607-C221-4FFB-86B5-CFD54C067FD9}"/>
    <hyperlink ref="F6962" r:id="rId6957" xr:uid="{2643A66A-B6D3-4262-A46C-D2C7393AD45A}"/>
    <hyperlink ref="F6963" r:id="rId6958" xr:uid="{5C88588D-C22B-4C6F-9083-BDB264F71D21}"/>
    <hyperlink ref="F6964" r:id="rId6959" xr:uid="{032228C1-B798-4D2B-AF60-F3DCDB2CEC32}"/>
    <hyperlink ref="F6965" r:id="rId6960" xr:uid="{8494A84B-CF4A-4C8D-82E4-F9C9DBDE1E86}"/>
    <hyperlink ref="F6966" r:id="rId6961" xr:uid="{5483B93F-A3FB-4020-A14F-A03AF22F131C}"/>
    <hyperlink ref="F6967" r:id="rId6962" xr:uid="{90D13132-2489-44C0-92DF-05334FD65669}"/>
    <hyperlink ref="F6968" r:id="rId6963" xr:uid="{298245B5-A1DA-4941-B954-33C81A25B522}"/>
    <hyperlink ref="F6969" r:id="rId6964" xr:uid="{8F5323DD-14A1-4035-93C9-C735074F6FC5}"/>
    <hyperlink ref="F6970" r:id="rId6965" xr:uid="{F29F41AB-AE7C-4CB6-B4AC-ED4FBE8EEDE6}"/>
    <hyperlink ref="F6971" r:id="rId6966" xr:uid="{34A39B0B-E3F9-4542-A4BE-2017C02948AA}"/>
    <hyperlink ref="F6972" r:id="rId6967" xr:uid="{9908FDDE-B7F8-443D-837F-8BB887750937}"/>
    <hyperlink ref="F6973" r:id="rId6968" xr:uid="{0A03D823-4383-4B9C-BB00-FE76BA06B74C}"/>
    <hyperlink ref="F6974" r:id="rId6969" xr:uid="{3D4D6C9F-6967-49B7-9440-0BBF4EAAB5EC}"/>
    <hyperlink ref="F6975" r:id="rId6970" xr:uid="{FFF801C8-51B3-427A-831F-51ED68C7847C}"/>
    <hyperlink ref="F6976" r:id="rId6971" xr:uid="{8FBC7B02-BCA2-4F46-9F54-DC51D348427E}"/>
    <hyperlink ref="F6977" r:id="rId6972" xr:uid="{9DEB5279-A4FD-4FB8-A253-79DF4B4AE7D2}"/>
    <hyperlink ref="F6978" r:id="rId6973" xr:uid="{EB9CC0BF-11B2-4281-9DB6-4615FCDDCF2B}"/>
    <hyperlink ref="F6979" r:id="rId6974" xr:uid="{F2CBACA4-DDEF-4D7B-B78B-E9D6DC7E24F5}"/>
    <hyperlink ref="F6980" r:id="rId6975" xr:uid="{BD242AD7-910E-47CC-852B-B097BB39F476}"/>
    <hyperlink ref="F6981" r:id="rId6976" xr:uid="{8AB3732E-7A6C-46D6-98A1-C5FBD0497C7C}"/>
    <hyperlink ref="F6982" r:id="rId6977" xr:uid="{A33C4B55-633C-48DA-8C25-128D35293342}"/>
    <hyperlink ref="F6983" r:id="rId6978" xr:uid="{E5609C4E-0273-4CFC-8B4B-5EA8FE732E5E}"/>
    <hyperlink ref="F6984" r:id="rId6979" xr:uid="{9DE4ABA4-1D07-4FE7-A7E8-CC4BF48602B9}"/>
    <hyperlink ref="F6985" r:id="rId6980" xr:uid="{66B9A271-2E18-4F03-94B8-0D8E04EB6635}"/>
    <hyperlink ref="F6986" r:id="rId6981" xr:uid="{EF2528FA-F5E8-44E2-AA2B-256A8AEFB209}"/>
    <hyperlink ref="F6987" r:id="rId6982" xr:uid="{B49546F1-A0FC-4C77-9B50-1B1D0B961512}"/>
    <hyperlink ref="F6988" r:id="rId6983" xr:uid="{79C1CC1F-86E4-4F8A-AC9B-48FE301A9C03}"/>
    <hyperlink ref="F6989" r:id="rId6984" xr:uid="{12945A40-FD60-4B93-B45D-6FCC8D275540}"/>
    <hyperlink ref="F6990" r:id="rId6985" xr:uid="{A89AB8B9-2BA8-468A-938C-4FB7C6F737A2}"/>
    <hyperlink ref="F6991" r:id="rId6986" xr:uid="{A10ED60B-46A1-4F8D-96E9-284369F94E7E}"/>
    <hyperlink ref="F6992" r:id="rId6987" xr:uid="{528E6D5C-506C-4214-AA7F-DFA7BFAAB4EA}"/>
    <hyperlink ref="F6993" r:id="rId6988" xr:uid="{4D70FB69-A63E-4F7D-991B-B6D34A2869A8}"/>
    <hyperlink ref="F6994" r:id="rId6989" xr:uid="{C204D1C8-C9B5-45A5-84FD-F1DC74005FC0}"/>
    <hyperlink ref="F6995" r:id="rId6990" xr:uid="{7FFE1194-9951-4CC7-9F6B-596E0CCAEF4F}"/>
    <hyperlink ref="F6996" r:id="rId6991" xr:uid="{5089B3E6-2CEA-4EF2-986E-2AC51836622E}"/>
    <hyperlink ref="F6997" r:id="rId6992" xr:uid="{39F76257-7AB7-4209-9929-B7E669B0D59E}"/>
    <hyperlink ref="F6998" r:id="rId6993" xr:uid="{0A8C07F2-66F6-44CC-B23E-D82126628FAF}"/>
    <hyperlink ref="F6999" r:id="rId6994" xr:uid="{786D9C58-D1C0-4542-A846-866C47F97B51}"/>
    <hyperlink ref="F7000" r:id="rId6995" xr:uid="{895E9474-31E4-42F4-8C04-A8E0A036B930}"/>
    <hyperlink ref="F7001" r:id="rId6996" xr:uid="{A2C45940-A0F4-4958-8694-D8C4202BAAF4}"/>
    <hyperlink ref="F7002" r:id="rId6997" xr:uid="{D4CF0077-49EC-461D-849C-94280E0D5F5B}"/>
    <hyperlink ref="F7003" r:id="rId6998" xr:uid="{B1F093A4-110B-4DED-89C9-D8B79F5B556C}"/>
    <hyperlink ref="F7004" r:id="rId6999" xr:uid="{2BF78749-EB30-4798-A877-0F0860FD70C7}"/>
    <hyperlink ref="F7005" r:id="rId7000" xr:uid="{FD8E56A9-6015-48C7-8759-877634BCEA80}"/>
    <hyperlink ref="F7006" r:id="rId7001" xr:uid="{EA339173-8BC0-414A-9E90-66C5385F5935}"/>
    <hyperlink ref="F7007" r:id="rId7002" xr:uid="{DCC78460-56D1-4EBE-A19A-49FAB6B7B33A}"/>
    <hyperlink ref="F7008" r:id="rId7003" xr:uid="{386A2010-F8E6-43C2-88BA-897D19E54672}"/>
    <hyperlink ref="F7009" r:id="rId7004" xr:uid="{DBAD253E-81AE-456C-80FA-09236E60ED46}"/>
    <hyperlink ref="F7010" r:id="rId7005" xr:uid="{38028032-26BC-4DE5-9BE3-7893BF050384}"/>
    <hyperlink ref="F7011" r:id="rId7006" xr:uid="{96B72A6A-1B1A-4D9E-96F3-2537B2FBB4B3}"/>
    <hyperlink ref="F7012" r:id="rId7007" xr:uid="{1BF139A6-57A8-4C01-AC40-EDEBDD3EE3B4}"/>
    <hyperlink ref="F7013" r:id="rId7008" xr:uid="{F9834C45-71A7-4C92-86F7-C769158E0655}"/>
    <hyperlink ref="F7014" r:id="rId7009" xr:uid="{958A305C-DB86-4215-8C4C-EBF4F3A0AA0F}"/>
    <hyperlink ref="F7015" r:id="rId7010" xr:uid="{13DC584D-8894-4695-B210-14E3FB061D6D}"/>
    <hyperlink ref="F7016" r:id="rId7011" xr:uid="{D4FA7B27-36A7-4034-9E1C-2768F60DC7E1}"/>
    <hyperlink ref="F7017" r:id="rId7012" xr:uid="{DD07317C-4157-4A17-A6CD-65DC444EEAF5}"/>
    <hyperlink ref="F7018" r:id="rId7013" xr:uid="{9DCEAE1D-4125-4273-AC6B-5F09277CD490}"/>
    <hyperlink ref="F7019" r:id="rId7014" xr:uid="{A6AD5DD2-EE8F-4F78-987E-F0884F073EC4}"/>
    <hyperlink ref="F7020" r:id="rId7015" xr:uid="{F7486472-EA88-4F58-96F1-DD54BD0F7356}"/>
    <hyperlink ref="F7021" r:id="rId7016" xr:uid="{FDE02169-EE48-4DE3-89DF-1C26E72C9F77}"/>
    <hyperlink ref="F7022" r:id="rId7017" xr:uid="{F832D2A8-5755-4BE5-8B49-95754F5911F5}"/>
    <hyperlink ref="F7023" r:id="rId7018" xr:uid="{49166AAB-9DE0-4492-860F-0E2698801EF4}"/>
    <hyperlink ref="F7024" r:id="rId7019" xr:uid="{96D76D17-451F-4D0A-A388-AC6A38B0FDD2}"/>
    <hyperlink ref="F7025" r:id="rId7020" xr:uid="{DB3D7622-C9B1-4F8C-9960-E99364A83EEA}"/>
    <hyperlink ref="F7026" r:id="rId7021" xr:uid="{C38F39A2-5F81-4FD3-9C77-88D11BAF7FB5}"/>
    <hyperlink ref="F7027" r:id="rId7022" xr:uid="{CBC048F1-758A-4BB1-B4E7-93176D1179EC}"/>
    <hyperlink ref="F7028" r:id="rId7023" xr:uid="{5D3FAD1C-C6C6-4C2E-A5AD-4E2549D5D7AF}"/>
    <hyperlink ref="F7029" r:id="rId7024" xr:uid="{67A2CA5A-7E5F-4E66-8CEB-DA8D8D98A699}"/>
    <hyperlink ref="F7030" r:id="rId7025" xr:uid="{D4AF2BD0-9E77-453C-A1D9-E1547493DB84}"/>
    <hyperlink ref="F7031" r:id="rId7026" xr:uid="{FCEA3CEC-1828-4C4D-B096-9C9723269028}"/>
    <hyperlink ref="F7032" r:id="rId7027" xr:uid="{6B0814A1-A287-4E0A-A9E6-4264BC65B229}"/>
    <hyperlink ref="F7033" r:id="rId7028" xr:uid="{7E44F981-C480-4D7A-95E9-E2F85EE776BB}"/>
    <hyperlink ref="F7034" r:id="rId7029" xr:uid="{EA50742E-5E02-4EE5-9233-0D262E8E0A5A}"/>
    <hyperlink ref="F7035" r:id="rId7030" xr:uid="{A85B0FAF-8F27-4AE9-BB06-ECC902893D69}"/>
    <hyperlink ref="F7036" r:id="rId7031" xr:uid="{2D16017A-B6C0-450C-9F3E-8228BF64E7EB}"/>
    <hyperlink ref="F7037" r:id="rId7032" xr:uid="{00895F6D-7D30-48F9-8449-6BAE514C34CD}"/>
    <hyperlink ref="F7038" r:id="rId7033" xr:uid="{6DBD29B4-8C21-4AFB-B2E2-CF3B4B92888E}"/>
    <hyperlink ref="F7039" r:id="rId7034" xr:uid="{FB13E3A9-DA97-46D0-8996-9782BA63E3E2}"/>
    <hyperlink ref="F7040" r:id="rId7035" xr:uid="{18E278C4-FF77-47F9-B58D-100B08DD56B8}"/>
    <hyperlink ref="F7041" r:id="rId7036" xr:uid="{6BD25EE9-7F40-4341-B280-7DD9A34E0EBF}"/>
    <hyperlink ref="F7042" r:id="rId7037" xr:uid="{7B3F305B-9815-41B1-98A9-0C72680ED9BC}"/>
    <hyperlink ref="F7043" r:id="rId7038" xr:uid="{861B8984-A1DA-4FF2-8C40-76A34369E08C}"/>
    <hyperlink ref="F7044" r:id="rId7039" xr:uid="{D285FBC5-EA55-4DDD-A8C7-BE0D3D7A29FC}"/>
    <hyperlink ref="F7045" r:id="rId7040" xr:uid="{0D47E31E-6AB4-4435-A854-75D65FBC2B1F}"/>
    <hyperlink ref="F7046" r:id="rId7041" xr:uid="{5563CC92-0CF7-4DD2-AB61-2AA4323B6AB4}"/>
    <hyperlink ref="F7047" r:id="rId7042" xr:uid="{C53B9733-B7E0-4B38-9ED1-ED4650E09E67}"/>
    <hyperlink ref="F7048" r:id="rId7043" xr:uid="{55E44A94-39AD-4837-9285-E58FBFE68264}"/>
    <hyperlink ref="F7049" r:id="rId7044" xr:uid="{243D9F0B-AEDB-4F43-9F21-710F2759357E}"/>
    <hyperlink ref="F7050" r:id="rId7045" xr:uid="{4148A4E0-9F0A-411B-9132-BC9AB9D77327}"/>
    <hyperlink ref="F7051" r:id="rId7046" xr:uid="{22040921-9D43-46F6-93A4-C636BF490ABB}"/>
    <hyperlink ref="F7052" r:id="rId7047" xr:uid="{C2D69AE4-E4CF-42FB-8F5E-0DC2E3A99E16}"/>
    <hyperlink ref="F7053" r:id="rId7048" xr:uid="{3B22C4C1-2E7A-4074-934F-DF2EDA81BCE0}"/>
    <hyperlink ref="F7054" r:id="rId7049" xr:uid="{7DD38ABB-7DE2-4386-B7C3-06951C844D47}"/>
    <hyperlink ref="F7055" r:id="rId7050" xr:uid="{F706D9FC-AA64-4902-A4D4-826BAF21B8DF}"/>
    <hyperlink ref="F7056" r:id="rId7051" xr:uid="{4051F639-3D1A-4D0F-B1FB-25655D52BC9D}"/>
    <hyperlink ref="F7057" r:id="rId7052" xr:uid="{A9433535-A78A-4117-B22E-8241A86AE7E6}"/>
    <hyperlink ref="F7058" r:id="rId7053" xr:uid="{0B07B09E-704F-4C87-AF3D-97D0188E1645}"/>
    <hyperlink ref="F7059" r:id="rId7054" xr:uid="{BAA5ACBE-E63A-4981-A563-DBAFE4FDD2DE}"/>
    <hyperlink ref="F7060" r:id="rId7055" xr:uid="{C6A2FD3F-4786-4DA9-A463-4B3AA882544F}"/>
    <hyperlink ref="F7061" r:id="rId7056" xr:uid="{10B7EDD4-0CE7-4078-896E-8B1B10B1B0B5}"/>
    <hyperlink ref="F7062" r:id="rId7057" xr:uid="{3DE79975-169F-4FF5-A30C-53184CA8CCB1}"/>
    <hyperlink ref="F7063" r:id="rId7058" xr:uid="{C8A8D13F-B339-410B-A245-433CD63D1006}"/>
    <hyperlink ref="F7064" r:id="rId7059" xr:uid="{6C4AA586-F6F0-46FE-877E-099884085B88}"/>
    <hyperlink ref="F7065" r:id="rId7060" xr:uid="{11176AFE-179B-4BAB-99FF-5A9A47CF7C23}"/>
    <hyperlink ref="F7066" r:id="rId7061" xr:uid="{044FCD51-BBBB-40D4-A2D9-6679A7DB1E29}"/>
    <hyperlink ref="F7067" r:id="rId7062" xr:uid="{E197AFD7-38C4-4308-86AB-2D8CDB28CB26}"/>
    <hyperlink ref="F7068" r:id="rId7063" xr:uid="{EAD6A3D8-6124-4D25-8A2E-5FDD7426E62D}"/>
    <hyperlink ref="F7069" r:id="rId7064" xr:uid="{5884B22E-EB52-4107-BAB3-943D99379C1A}"/>
    <hyperlink ref="F7070" r:id="rId7065" xr:uid="{71485501-D38C-4273-89EC-4B8E5DEA049E}"/>
    <hyperlink ref="F7071" r:id="rId7066" xr:uid="{CF6F96BE-453D-4376-B602-EC11AD021CFD}"/>
    <hyperlink ref="F7072" r:id="rId7067" xr:uid="{4874585C-9130-4B3D-806B-179ECABE4B60}"/>
    <hyperlink ref="F7073" r:id="rId7068" xr:uid="{4CB4B7CB-F1E1-4C62-B2DD-FD5D7A569084}"/>
    <hyperlink ref="F7074" r:id="rId7069" xr:uid="{F2F3A7B5-980A-4314-83B3-9982CC5AD93B}"/>
    <hyperlink ref="F7075" r:id="rId7070" xr:uid="{71B04327-216F-4078-94FA-CED45DDC50B5}"/>
    <hyperlink ref="F7076" r:id="rId7071" xr:uid="{E9AD44A9-61D4-4C0E-9F0B-11B4CAEEB774}"/>
    <hyperlink ref="F7077" r:id="rId7072" xr:uid="{99367642-6157-4144-9EBE-0F59BE85C6D2}"/>
    <hyperlink ref="F7078" r:id="rId7073" xr:uid="{F727B3A4-E195-46CE-BA5C-A092D1557734}"/>
    <hyperlink ref="F7079" r:id="rId7074" xr:uid="{6180AA21-64E2-4479-ABA1-4CC86CD6EF53}"/>
    <hyperlink ref="F7080" r:id="rId7075" xr:uid="{0C6FE48F-9AEE-40A2-A2E2-0AA0F775CA4A}"/>
    <hyperlink ref="F7081" r:id="rId7076" xr:uid="{574A9320-FD0D-468F-856D-58574696FFB5}"/>
    <hyperlink ref="F7082" r:id="rId7077" xr:uid="{CF787278-6EC4-4B67-A465-A811012EE0FE}"/>
    <hyperlink ref="F7083" r:id="rId7078" xr:uid="{D9A529A7-7B34-489A-ADBE-ACB33879C98D}"/>
    <hyperlink ref="F7084" r:id="rId7079" xr:uid="{F071569B-575D-45AB-820F-27A1211D12D2}"/>
    <hyperlink ref="F7085" r:id="rId7080" xr:uid="{9B231CB9-7881-45FD-AE4F-1B488A426603}"/>
    <hyperlink ref="F7086" r:id="rId7081" xr:uid="{012B50FD-AA8B-4244-A17D-84F300E16913}"/>
    <hyperlink ref="F7087" r:id="rId7082" xr:uid="{2BF827E0-29CF-48D5-83FA-921329FE3F12}"/>
    <hyperlink ref="F7088" r:id="rId7083" xr:uid="{07DD9C64-B432-4628-B77D-21D2E9FEADF3}"/>
    <hyperlink ref="F7089" r:id="rId7084" xr:uid="{FB2B0A3E-AB8A-4C4A-B117-DD423054015D}"/>
    <hyperlink ref="F7090" r:id="rId7085" xr:uid="{64CD5BED-60E2-4EC8-9072-4F3E3CC80444}"/>
    <hyperlink ref="F7091" r:id="rId7086" xr:uid="{F163EB66-1272-4A1A-905D-DABBD17680B5}"/>
    <hyperlink ref="F7092" r:id="rId7087" xr:uid="{07A13263-7A99-40CF-8B23-A1D6463428E7}"/>
    <hyperlink ref="F7093" r:id="rId7088" xr:uid="{200FF9E6-334C-4847-BE56-52AE4D9A27AA}"/>
    <hyperlink ref="F7094" r:id="rId7089" xr:uid="{71EDF971-BD5E-4CD9-A59C-F1AE5C413E5E}"/>
    <hyperlink ref="F7095" r:id="rId7090" xr:uid="{0741E805-67D4-459A-A481-BBD413F80BBB}"/>
    <hyperlink ref="F7096" r:id="rId7091" xr:uid="{F4E64407-B31B-4857-BAF2-EFCC3881157F}"/>
    <hyperlink ref="F7097" r:id="rId7092" xr:uid="{7FF3BEBC-BF56-4BDF-BD4F-B3AF48D88D05}"/>
    <hyperlink ref="F7098" r:id="rId7093" xr:uid="{CBAFC8EC-1FB5-40F4-970C-D2F726F04B2E}"/>
    <hyperlink ref="F7099" r:id="rId7094" xr:uid="{C7ACE546-7F87-4B99-8B74-2DAA898B1B8F}"/>
    <hyperlink ref="F7100" r:id="rId7095" xr:uid="{A59C885C-D549-4543-972B-5AEF71D1478E}"/>
    <hyperlink ref="F7101" r:id="rId7096" xr:uid="{6526D749-15C2-45A2-AF22-241DC4E3BE4D}"/>
    <hyperlink ref="F7102" r:id="rId7097" xr:uid="{1802F472-7F8C-477B-83E6-EA79FAA45D77}"/>
    <hyperlink ref="F7103" r:id="rId7098" xr:uid="{BBF97D71-FC54-43A6-A6DB-6A41D68C2F80}"/>
    <hyperlink ref="F7104" r:id="rId7099" xr:uid="{A4C76D27-1CB7-4051-9817-478B8DF4FB86}"/>
    <hyperlink ref="F7105" r:id="rId7100" xr:uid="{27D8635E-F266-4D8F-979E-2C6CB4ABDB55}"/>
    <hyperlink ref="F7106" r:id="rId7101" xr:uid="{55C2A9B3-874A-4834-9E97-D9F9757D3D91}"/>
    <hyperlink ref="F7107" r:id="rId7102" xr:uid="{EEC4F47C-B1AC-4EE4-A8D9-77CC47C7373F}"/>
    <hyperlink ref="F7108" r:id="rId7103" xr:uid="{8D0E53AF-0672-4C38-8446-92D93C93CD25}"/>
    <hyperlink ref="F7109" r:id="rId7104" xr:uid="{15BCF8CF-8E1F-49AE-A2FB-DA90FD7DCFD5}"/>
    <hyperlink ref="F7110" r:id="rId7105" xr:uid="{250140FA-19D8-4E2E-A280-AAAB33726E65}"/>
    <hyperlink ref="F7111" r:id="rId7106" xr:uid="{666727E6-58DF-49FE-BCF8-EE0FDFCB3D6F}"/>
    <hyperlink ref="F7112" r:id="rId7107" xr:uid="{5B669F5D-FA4D-4924-AD9C-3D7FBB090704}"/>
    <hyperlink ref="F7113" r:id="rId7108" xr:uid="{D4EB874C-EC40-4180-BA5E-71629EDD8B6E}"/>
    <hyperlink ref="F7114" r:id="rId7109" xr:uid="{4B422991-6AC2-4D75-8685-51F1A9E049E2}"/>
    <hyperlink ref="F7115" r:id="rId7110" xr:uid="{04E65E3D-F800-404E-9796-A0B74851D65C}"/>
    <hyperlink ref="F7116" r:id="rId7111" xr:uid="{9F9DA1F5-7A5B-4097-B0E8-1AD66831698A}"/>
    <hyperlink ref="F7117" r:id="rId7112" xr:uid="{A441DAB3-5165-42C4-AD6A-4524FEA7E7DE}"/>
    <hyperlink ref="F7118" r:id="rId7113" xr:uid="{2EDCEA3F-157C-47F2-A323-6110E862CA2A}"/>
    <hyperlink ref="F7119" r:id="rId7114" xr:uid="{BF19FE2C-A0A9-46E6-BA5B-7503B7FC5A58}"/>
    <hyperlink ref="F7120" r:id="rId7115" xr:uid="{E75B25FF-3A22-48AE-AEBE-74208B257099}"/>
    <hyperlink ref="F7121" r:id="rId7116" xr:uid="{9468313B-5A16-4C5B-AEB7-9F2AF5DDB754}"/>
    <hyperlink ref="F7122" r:id="rId7117" xr:uid="{262AB3D1-1EC9-454B-97E9-DC8D553CE38F}"/>
    <hyperlink ref="F7123" r:id="rId7118" xr:uid="{D62834D2-102D-455D-B564-A01DC7B693B0}"/>
    <hyperlink ref="F7124" r:id="rId7119" xr:uid="{6D7FC857-E94C-43CD-8443-FF43B765C8C3}"/>
    <hyperlink ref="F7125" r:id="rId7120" xr:uid="{23EBF519-7EEF-4D46-8DE7-2F87139F543C}"/>
    <hyperlink ref="F7126" r:id="rId7121" xr:uid="{5F23C4A6-472E-4F8E-94E9-71125142617F}"/>
    <hyperlink ref="F7127" r:id="rId7122" xr:uid="{5523DD2F-FFB5-46EC-AEA8-7E5875347D6F}"/>
    <hyperlink ref="F7128" r:id="rId7123" xr:uid="{20AB68F2-DEC0-4B88-A9BC-77C85D8BFA7B}"/>
    <hyperlink ref="F7129" r:id="rId7124" xr:uid="{63A98F5A-5168-45BF-8169-560F88D3B988}"/>
    <hyperlink ref="F7130" r:id="rId7125" xr:uid="{23BFFCA4-725C-4293-81B3-7A5786372B53}"/>
    <hyperlink ref="F7131" r:id="rId7126" xr:uid="{CFAE6FE7-E914-45A0-B62D-7336C056F467}"/>
    <hyperlink ref="F7132" r:id="rId7127" xr:uid="{5A80AB23-84A2-4CEC-9A77-EAA0B2E18C6F}"/>
    <hyperlink ref="F7133" r:id="rId7128" xr:uid="{9502E161-3550-412C-9F9A-8DE09DA87BB4}"/>
    <hyperlink ref="F7134" r:id="rId7129" xr:uid="{3DFDEC5A-CEA6-451A-9450-28D90802FD34}"/>
    <hyperlink ref="F7135" r:id="rId7130" xr:uid="{BA969EAC-A816-4725-9482-922364F5E02F}"/>
    <hyperlink ref="F7136" r:id="rId7131" xr:uid="{481B44CD-B8B8-4A4D-9870-D6BAC55E122F}"/>
    <hyperlink ref="F7137" r:id="rId7132" xr:uid="{7E8A1561-ABE9-4663-B6D4-2939CD8736FF}"/>
    <hyperlink ref="F7138" r:id="rId7133" xr:uid="{545DB18D-5910-4C40-AD75-8E5D1A56C2E9}"/>
    <hyperlink ref="F7139" r:id="rId7134" xr:uid="{6B065388-7B51-4A88-A106-AC7C8AA873A5}"/>
    <hyperlink ref="F7140" r:id="rId7135" xr:uid="{E809B749-33A9-4D8F-BEC7-E13D38D58FF0}"/>
    <hyperlink ref="F7141" r:id="rId7136" xr:uid="{2328FD9C-CD15-4B60-9338-27A4E1E83801}"/>
    <hyperlink ref="F7142" r:id="rId7137" xr:uid="{E5366CBE-DA89-4724-B0B5-69751D1A67EA}"/>
    <hyperlink ref="F7143" r:id="rId7138" xr:uid="{0D9B7660-CB39-4107-9AEE-4B9246AA99BF}"/>
    <hyperlink ref="F7144" r:id="rId7139" xr:uid="{8DBCA4F1-A9F5-42C2-8C1F-DB6BC0728EF9}"/>
    <hyperlink ref="F7145" r:id="rId7140" xr:uid="{A8B8D146-7190-41EA-A780-C01CED4AF446}"/>
    <hyperlink ref="F7146" r:id="rId7141" xr:uid="{5A735966-D404-4DBF-929E-186AA0374A94}"/>
    <hyperlink ref="F7147" r:id="rId7142" xr:uid="{9381A9A3-1D68-40CC-8945-CC54E7798665}"/>
    <hyperlink ref="F7148" r:id="rId7143" xr:uid="{95F1D880-899E-49DF-AD36-50E7782CD6EE}"/>
    <hyperlink ref="F7149" r:id="rId7144" xr:uid="{C49584BC-A408-4419-B386-8D094E2360EE}"/>
    <hyperlink ref="F7150" r:id="rId7145" xr:uid="{DDD3997E-F429-41B9-A41C-812E826AEF84}"/>
    <hyperlink ref="F7151" r:id="rId7146" xr:uid="{4D0A0C64-A7E2-434B-9731-2193EFFFD46C}"/>
    <hyperlink ref="F7152" r:id="rId7147" xr:uid="{AC67D857-D466-4621-8F97-C9306B55BD7A}"/>
    <hyperlink ref="F7153" r:id="rId7148" xr:uid="{270F9740-4545-41C0-836F-77C56E6FD58F}"/>
    <hyperlink ref="F7154" r:id="rId7149" xr:uid="{2CF83E90-AC23-4B53-B0B4-98CD5088BB5B}"/>
    <hyperlink ref="F7155" r:id="rId7150" xr:uid="{D4CBC148-62DC-4D72-BE4D-F2B9BA9F4569}"/>
    <hyperlink ref="F7156" r:id="rId7151" xr:uid="{BF5A1AD3-E114-459C-AFFC-11B92DD73027}"/>
    <hyperlink ref="F7157" r:id="rId7152" xr:uid="{B561CE27-7AD3-4BE0-B3B5-19155487914B}"/>
    <hyperlink ref="F7158" r:id="rId7153" xr:uid="{EAC10A49-116B-404E-A4FD-2C27E51F4F31}"/>
    <hyperlink ref="F7159" r:id="rId7154" xr:uid="{19189C42-AA5F-4D65-B500-36C42DF0D767}"/>
    <hyperlink ref="F7160" r:id="rId7155" xr:uid="{5A8CB862-96C7-4857-B2DB-D235771BA96C}"/>
    <hyperlink ref="F7161" r:id="rId7156" xr:uid="{52388548-C984-480F-B235-7B158993D08C}"/>
    <hyperlink ref="F7162" r:id="rId7157" xr:uid="{70F2F045-3083-4C54-B7AA-5A33FC6E1B29}"/>
    <hyperlink ref="F7163" r:id="rId7158" xr:uid="{05EF7A00-D667-4BEA-9101-1867A5654D59}"/>
    <hyperlink ref="F7164" r:id="rId7159" xr:uid="{D9119418-099F-48B5-966E-C51BA27D06EF}"/>
    <hyperlink ref="F7165" r:id="rId7160" xr:uid="{58FF9C38-831D-4D17-BEA8-BAC29C1EEA98}"/>
    <hyperlink ref="F7166" r:id="rId7161" xr:uid="{D9A8613E-E441-4364-B797-16A92ED059CF}"/>
    <hyperlink ref="F7167" r:id="rId7162" xr:uid="{2CAA9FB6-630B-450E-B481-4BE7145DB568}"/>
    <hyperlink ref="F7168" r:id="rId7163" xr:uid="{294311FF-B3D0-4292-AD8B-43DBBC6473EC}"/>
    <hyperlink ref="F7169" r:id="rId7164" xr:uid="{98BF1899-54D3-4D36-98BF-E424A210346C}"/>
    <hyperlink ref="F7170" r:id="rId7165" xr:uid="{B25EB2C2-7C96-4D0F-9C6F-219F5252FAF6}"/>
    <hyperlink ref="F7171" r:id="rId7166" xr:uid="{31A3352C-8507-40F1-B011-545D69154407}"/>
    <hyperlink ref="F7172" r:id="rId7167" xr:uid="{7688C80A-8620-4FD4-B416-BFEF69DFE0AF}"/>
    <hyperlink ref="F7173" r:id="rId7168" xr:uid="{228941DC-4783-49CE-A25E-A9B5C3E93906}"/>
    <hyperlink ref="F7174" r:id="rId7169" xr:uid="{4289F345-B17D-49BF-9868-9A4CABF45D8D}"/>
    <hyperlink ref="F7175" r:id="rId7170" xr:uid="{02ED9BBA-981D-4A58-8374-E12094F9BFE3}"/>
    <hyperlink ref="F7176" r:id="rId7171" xr:uid="{359A9974-3448-475A-BAEC-13A95E69BFB4}"/>
    <hyperlink ref="F7177" r:id="rId7172" xr:uid="{FD5878BB-F12F-4BC9-B668-1B3443390EF7}"/>
    <hyperlink ref="F7178" r:id="rId7173" xr:uid="{CC462844-949C-4960-BF7A-EAACFD076E5F}"/>
    <hyperlink ref="F7179" r:id="rId7174" xr:uid="{D99DA4FE-3D8D-43E5-B191-02DF80396BCB}"/>
    <hyperlink ref="F7180" r:id="rId7175" xr:uid="{F336DFE6-AFF6-4978-8FFC-F068A6BDBA7F}"/>
    <hyperlink ref="F7181" r:id="rId7176" xr:uid="{4D905E15-C384-4A8D-85FA-F6FA2304780E}"/>
    <hyperlink ref="F7182" r:id="rId7177" xr:uid="{FA052BFD-5F31-4E6F-A35E-875D6C63F2F6}"/>
    <hyperlink ref="F7183" r:id="rId7178" xr:uid="{6FB62F82-9654-44DD-9190-393F6CBEA185}"/>
    <hyperlink ref="F7184" r:id="rId7179" xr:uid="{FDF36FDC-1527-48B8-95BC-BD8EB5C9164C}"/>
    <hyperlink ref="F7185" r:id="rId7180" xr:uid="{B7A7216E-773E-4ACC-A390-5A0160A1FDC6}"/>
    <hyperlink ref="F7186" r:id="rId7181" xr:uid="{F40698A1-6041-403A-A7F5-DCF4313AC050}"/>
    <hyperlink ref="F7187" r:id="rId7182" xr:uid="{A60C701F-D24B-46B6-8C20-139DCF801615}"/>
    <hyperlink ref="F7188" r:id="rId7183" xr:uid="{CB6C117C-F40D-4FCE-B191-062CAEABF2D7}"/>
    <hyperlink ref="F7189" r:id="rId7184" xr:uid="{4284BF93-ADF8-477A-8ECA-07D0FBFE074A}"/>
    <hyperlink ref="F7190" r:id="rId7185" xr:uid="{B9C9C749-43CF-4553-AEE5-7A37B397BEE0}"/>
    <hyperlink ref="F7191" r:id="rId7186" xr:uid="{71FC10E2-D156-41F6-AE48-C78C3369A7B3}"/>
    <hyperlink ref="F7192" r:id="rId7187" xr:uid="{A70D6F94-8E71-4F42-B2E4-14A00203AAAD}"/>
    <hyperlink ref="F7193" r:id="rId7188" xr:uid="{7F565C73-00B7-4EA1-82AC-C1777F7671A8}"/>
    <hyperlink ref="F7194" r:id="rId7189" xr:uid="{62AF9D7A-91A5-4E8E-8DF5-550252024062}"/>
    <hyperlink ref="F7195" r:id="rId7190" xr:uid="{22453C45-4B55-42FC-BE89-9AFC06E8EB1C}"/>
    <hyperlink ref="F7196" r:id="rId7191" xr:uid="{F527FD8D-4D5B-42AE-A001-8A57124AAF9C}"/>
    <hyperlink ref="F7197" r:id="rId7192" xr:uid="{966173D7-D8CA-4AA9-A6DD-F91C8EBC10F6}"/>
    <hyperlink ref="F7198" r:id="rId7193" xr:uid="{3CB15DB4-AD9F-4913-BF35-940427939C3E}"/>
    <hyperlink ref="F7199" r:id="rId7194" xr:uid="{4B9850F7-DBF5-4178-9B0C-D50F5DD744A3}"/>
    <hyperlink ref="F7200" r:id="rId7195" xr:uid="{1CAA64E6-5297-4FDF-B152-BEE4143230EA}"/>
    <hyperlink ref="F7201" r:id="rId7196" xr:uid="{014D0A62-F027-468F-B93B-508002129A84}"/>
    <hyperlink ref="F7202" r:id="rId7197" xr:uid="{A8A7EE09-5AC8-44FC-AE39-81F2D01CF0DC}"/>
    <hyperlink ref="F7203" r:id="rId7198" xr:uid="{26471A24-F8C9-430B-957D-73343D6B7D66}"/>
    <hyperlink ref="F7204" r:id="rId7199" xr:uid="{0D523568-7440-4579-AD61-61AD945B7107}"/>
    <hyperlink ref="F7205" r:id="rId7200" xr:uid="{013FE5C2-C78C-4A41-9F87-2BEC16D40649}"/>
    <hyperlink ref="F7206" r:id="rId7201" xr:uid="{A146825F-83AE-4674-82D9-31579738FE6D}"/>
    <hyperlink ref="F7207" r:id="rId7202" xr:uid="{86DE9544-F604-49A0-88FF-5E7BF92CD37C}"/>
    <hyperlink ref="F7208" r:id="rId7203" xr:uid="{AE4F40A4-4A70-427C-9595-FA9BD8E1833A}"/>
    <hyperlink ref="F7209" r:id="rId7204" xr:uid="{E96ACC53-96CB-440E-AE5A-EE874EA830D5}"/>
    <hyperlink ref="F7210" r:id="rId7205" xr:uid="{E0EF5605-CD38-41A0-A8AA-853FD9040A97}"/>
    <hyperlink ref="F7211" r:id="rId7206" xr:uid="{8A9038E9-DA4D-4426-AC5F-795CB1CAC6A2}"/>
    <hyperlink ref="F7212" r:id="rId7207" xr:uid="{B0A8152D-6FDB-415F-802F-E6FD4E548C0B}"/>
    <hyperlink ref="F7213" r:id="rId7208" xr:uid="{86E42F75-EF12-444F-B83A-F9489DC7EFDA}"/>
    <hyperlink ref="F7214" r:id="rId7209" xr:uid="{0888ED64-D25A-43BE-98E9-78CFEF3DF0F8}"/>
    <hyperlink ref="F7215" r:id="rId7210" xr:uid="{7ED0484B-91D6-47A8-8AAD-0CFC33D73337}"/>
    <hyperlink ref="F7216" r:id="rId7211" xr:uid="{226AD3E8-7D1F-4905-B181-C39EA027DE08}"/>
    <hyperlink ref="F7217" r:id="rId7212" xr:uid="{80C2037B-2B0C-4970-B1DC-C8EF138F5E60}"/>
    <hyperlink ref="F7218" r:id="rId7213" xr:uid="{D28393FD-1FE0-4BE2-ABC2-A3F6C8D1C8BC}"/>
    <hyperlink ref="F7219" r:id="rId7214" xr:uid="{A42BF9F2-7DF7-4CFF-BF13-0E95FD1120E1}"/>
    <hyperlink ref="F7220" r:id="rId7215" xr:uid="{FA169D94-D736-41B5-8C4E-9D87600A9875}"/>
    <hyperlink ref="F7221" r:id="rId7216" xr:uid="{BE4EEF69-37A7-4F6C-9302-BF7E933634F8}"/>
    <hyperlink ref="F7222" r:id="rId7217" xr:uid="{3278FBDE-59CA-421E-A572-61A00D45138F}"/>
    <hyperlink ref="F7223" r:id="rId7218" xr:uid="{DD9E103D-652F-43B8-AA61-55A00954568B}"/>
    <hyperlink ref="F7224" r:id="rId7219" xr:uid="{B5CFFF86-9C05-44EE-BA12-67CE2DA19F1C}"/>
    <hyperlink ref="F7225" r:id="rId7220" xr:uid="{A9B2A558-C444-4852-AF89-F8C593378E10}"/>
    <hyperlink ref="F7226" r:id="rId7221" xr:uid="{C42498F0-9E4D-4551-A2C0-2F7D00558AFF}"/>
    <hyperlink ref="F7227" r:id="rId7222" xr:uid="{F0EA2A96-1F30-45B7-A667-5507C1E62770}"/>
    <hyperlink ref="F7228" r:id="rId7223" xr:uid="{2E7AAA1C-7D12-4353-ABD3-2A694AF2254D}"/>
    <hyperlink ref="F7229" r:id="rId7224" xr:uid="{C1120547-6BB7-41EE-AAFE-255D908265F6}"/>
    <hyperlink ref="F7230" r:id="rId7225" xr:uid="{74DC3BF6-EC7F-4BEA-8B3C-1921DE6F4DE9}"/>
    <hyperlink ref="F7231" r:id="rId7226" xr:uid="{4D81F466-CAC8-4F9B-A721-9F67BD4BA5F0}"/>
    <hyperlink ref="F7232" r:id="rId7227" xr:uid="{291C5985-4B5F-480C-B168-1BAB2ED914AE}"/>
    <hyperlink ref="F7233" r:id="rId7228" xr:uid="{C4E18043-E57D-40A6-A5D6-E32D422ED7FF}"/>
    <hyperlink ref="F7234" r:id="rId7229" xr:uid="{B8EA6395-4C69-45A9-8002-EF767BD07045}"/>
    <hyperlink ref="F7235" r:id="rId7230" xr:uid="{40FD2D10-6645-4981-9EAC-7383F11A1FAA}"/>
    <hyperlink ref="F7236" r:id="rId7231" xr:uid="{0D292C42-B793-47D7-A7E2-F75D1A24FA2C}"/>
    <hyperlink ref="F7237" r:id="rId7232" xr:uid="{F1E7D419-45F9-4B13-863E-8FC1F646830C}"/>
    <hyperlink ref="F7238" r:id="rId7233" xr:uid="{FB8ACF36-9ACB-4CDE-B819-65BB28F624EF}"/>
    <hyperlink ref="F7239" r:id="rId7234" xr:uid="{047B5BE9-017A-4706-85A5-24A6AF6FF8CE}"/>
    <hyperlink ref="F7240" r:id="rId7235" xr:uid="{E87CD2D8-A5DB-49B9-90EF-200719A45777}"/>
    <hyperlink ref="F7241" r:id="rId7236" xr:uid="{FE44D36A-AAFC-4868-B496-513571429A50}"/>
    <hyperlink ref="F7242" r:id="rId7237" xr:uid="{8913FCD0-BFD5-4BFA-9140-DD431B41F462}"/>
    <hyperlink ref="F7243" r:id="rId7238" xr:uid="{86C7FB53-9F15-464B-B63C-FE7EB27437DD}"/>
    <hyperlink ref="F7244" r:id="rId7239" xr:uid="{AA6F2846-6590-4797-939A-02D18DE6A48E}"/>
    <hyperlink ref="F7245" r:id="rId7240" xr:uid="{33496B38-0616-418E-8F8F-D26F1F1A3FA1}"/>
    <hyperlink ref="F7246" r:id="rId7241" xr:uid="{A0B58470-1621-4F4E-9D24-0DC43DDE5FFA}"/>
    <hyperlink ref="F7247" r:id="rId7242" xr:uid="{C7F4A7E4-0C1F-4C8D-8767-E5FE0DF30639}"/>
    <hyperlink ref="F7248" r:id="rId7243" xr:uid="{F3D49BC6-370B-4897-98BF-35C1C089D514}"/>
    <hyperlink ref="F7249" r:id="rId7244" xr:uid="{BFAF37DE-1351-4CCB-9BB5-54E93D86DD94}"/>
    <hyperlink ref="F7250" r:id="rId7245" xr:uid="{34AC7880-0286-4678-809C-E98DFC74415A}"/>
    <hyperlink ref="F7251" r:id="rId7246" xr:uid="{61075298-B016-4380-9B5B-D247F005B5CA}"/>
    <hyperlink ref="F7252" r:id="rId7247" xr:uid="{E82C0C51-3D80-4F23-AD72-6E17297FE5C3}"/>
    <hyperlink ref="F7253" r:id="rId7248" xr:uid="{17CC78CA-867F-4D28-8488-108EAC737D1E}"/>
    <hyperlink ref="F7254" r:id="rId7249" xr:uid="{79BF4592-7B2E-4224-9608-C6040AC620B4}"/>
    <hyperlink ref="F7255" r:id="rId7250" xr:uid="{B682069E-9E63-411A-B92E-51243AC70971}"/>
    <hyperlink ref="F7256" r:id="rId7251" xr:uid="{641D86D3-767D-4965-847F-68B054F10D5D}"/>
    <hyperlink ref="F7257" r:id="rId7252" xr:uid="{CF4DA6F9-7E0E-4B68-BBAB-727C676760E3}"/>
    <hyperlink ref="F7258" r:id="rId7253" xr:uid="{106ED778-251F-4B84-87BD-E10E65438E8C}"/>
    <hyperlink ref="F7259" r:id="rId7254" xr:uid="{5C5140BF-D6EB-4DEF-AFC2-2A6D5D91290C}"/>
    <hyperlink ref="F7260" r:id="rId7255" xr:uid="{44A1BD33-4B6B-46CC-B2E5-E33DCDB4BD87}"/>
    <hyperlink ref="F7261" r:id="rId7256" xr:uid="{D68E3610-3599-44B6-9EBC-7BD2EA310EAD}"/>
    <hyperlink ref="F7262" r:id="rId7257" xr:uid="{846DC622-1395-45E5-BED2-12A54686FAA0}"/>
    <hyperlink ref="F7263" r:id="rId7258" xr:uid="{F5A78640-D4CB-49EC-A9F3-A41F52003146}"/>
    <hyperlink ref="F7264" r:id="rId7259" xr:uid="{3E98EB13-F7B5-4226-850A-D974807A8719}"/>
    <hyperlink ref="F7265" r:id="rId7260" xr:uid="{4C6836C3-F712-4429-95FC-6A1C6CF407DF}"/>
    <hyperlink ref="F7266" r:id="rId7261" xr:uid="{69FAF4AB-DECE-4D78-BE8F-BB8BD31CA95D}"/>
    <hyperlink ref="F7267" r:id="rId7262" xr:uid="{8BE2042F-0A74-43D7-A422-30F7FC573735}"/>
    <hyperlink ref="F7268" r:id="rId7263" xr:uid="{36415ADB-ACE8-41C1-8442-C330C278EFAC}"/>
    <hyperlink ref="F7269" r:id="rId7264" xr:uid="{870CC92B-5CAA-4855-B953-C4D11E4F3160}"/>
    <hyperlink ref="F7270" r:id="rId7265" xr:uid="{C5F3D127-19FF-4F54-8EAF-84FDF167C31C}"/>
    <hyperlink ref="F7271" r:id="rId7266" xr:uid="{C8D2FB85-0516-420A-A984-65808FB26CC3}"/>
    <hyperlink ref="F7272" r:id="rId7267" xr:uid="{871BE98F-9846-4EE4-AEEE-F36156601D46}"/>
    <hyperlink ref="F7273" r:id="rId7268" xr:uid="{A60190F4-EACC-465F-BE2B-E0ED39E0A060}"/>
    <hyperlink ref="F7274" r:id="rId7269" xr:uid="{0C978002-49CC-486C-B01D-263EDE3E008C}"/>
    <hyperlink ref="F7275" r:id="rId7270" xr:uid="{0608AEA3-A0AE-45C8-870F-670BDFCCC010}"/>
    <hyperlink ref="F7276" r:id="rId7271" xr:uid="{23F8C1F0-8A53-4F72-B9FD-2455E1CAC2EA}"/>
    <hyperlink ref="F7277" r:id="rId7272" xr:uid="{260EF880-D608-4E46-BE5B-02C3A8AC1764}"/>
    <hyperlink ref="F7278" r:id="rId7273" xr:uid="{98974384-A0F9-4039-99D4-72838A305F41}"/>
    <hyperlink ref="F7279" r:id="rId7274" xr:uid="{C8F01358-3544-4071-A858-677F41713962}"/>
    <hyperlink ref="F7280" r:id="rId7275" xr:uid="{9FEDC773-6C9A-4A67-99D1-B666F2533330}"/>
    <hyperlink ref="F7281" r:id="rId7276" xr:uid="{CA8FD1C5-8201-4253-8D1B-C0BD70259A3F}"/>
    <hyperlink ref="F7282" r:id="rId7277" xr:uid="{9211F77F-FB8E-46A7-B733-CCFFCE9A7F03}"/>
    <hyperlink ref="F7283" r:id="rId7278" xr:uid="{B083D59F-D215-4DD8-8E87-48E61317A06A}"/>
    <hyperlink ref="F7284" r:id="rId7279" xr:uid="{C514D607-0B31-42BA-B299-B5150B42D167}"/>
    <hyperlink ref="F7285" r:id="rId7280" xr:uid="{8E1A2190-26B0-449A-8E59-83760532DE42}"/>
    <hyperlink ref="F7286" r:id="rId7281" xr:uid="{5858205A-0695-432D-A9E9-A6D83CB22278}"/>
    <hyperlink ref="F7287" r:id="rId7282" xr:uid="{FAAC65CF-73DF-493A-B560-B9D0313C5D44}"/>
    <hyperlink ref="F7288" r:id="rId7283" xr:uid="{214CCCE0-4CDE-4F47-AC36-C75EF7B1CA51}"/>
    <hyperlink ref="F7289" r:id="rId7284" xr:uid="{8A20B0E0-B003-4B37-B34E-85B445F9E6F8}"/>
    <hyperlink ref="F7290" r:id="rId7285" xr:uid="{DC78B3F4-A1D4-420C-B667-BCFCA6DDC564}"/>
    <hyperlink ref="F7291" r:id="rId7286" xr:uid="{927EDB7E-4A1A-4874-BE87-5C7D39F58D53}"/>
    <hyperlink ref="F7292" r:id="rId7287" xr:uid="{DF6A4B27-FA5A-44CE-B26F-A110A9F08D46}"/>
    <hyperlink ref="F7293" r:id="rId7288" xr:uid="{07C35F3E-123F-4D2D-A2C3-39D20178A979}"/>
    <hyperlink ref="F7294" r:id="rId7289" xr:uid="{C9B33F89-783E-4A53-9447-E5A0287909CA}"/>
    <hyperlink ref="F7295" r:id="rId7290" xr:uid="{3D311F0E-1206-4992-A24B-5DAA53E5B064}"/>
    <hyperlink ref="F7296" r:id="rId7291" xr:uid="{56E08881-42AF-4098-BB88-649D7ADCA368}"/>
    <hyperlink ref="F7297" r:id="rId7292" xr:uid="{0EEA4A6F-4E10-4799-858D-0AEB5D3687A7}"/>
    <hyperlink ref="F7298" r:id="rId7293" xr:uid="{08AD2B55-5860-4767-BAC9-5C923C3D4BDB}"/>
    <hyperlink ref="F7299" r:id="rId7294" xr:uid="{7A21557A-B02B-42D8-A202-7146EFFD88A8}"/>
    <hyperlink ref="F7300" r:id="rId7295" xr:uid="{66043E67-5D47-421A-9C35-033F7AA5F0BE}"/>
    <hyperlink ref="F7301" r:id="rId7296" xr:uid="{5322642D-1848-4DA6-9B3B-A1056F0D6135}"/>
    <hyperlink ref="F7302" r:id="rId7297" xr:uid="{FF431D01-FC02-4731-9629-300D3D0C87EF}"/>
    <hyperlink ref="F7303" r:id="rId7298" xr:uid="{47B18557-8BEB-4FA1-B1DE-8C1A1D4F6E58}"/>
    <hyperlink ref="F7304" r:id="rId7299" xr:uid="{7C28F044-0A32-46FE-9348-E794A6AC7DA6}"/>
    <hyperlink ref="F7305" r:id="rId7300" xr:uid="{8002D32B-BD33-4084-B48E-BBA4CD126425}"/>
    <hyperlink ref="F7306" r:id="rId7301" xr:uid="{75248A0D-3753-48A8-AF30-A66FF9157318}"/>
    <hyperlink ref="F7307" r:id="rId7302" xr:uid="{99541ABE-F9F2-4D7D-BDA5-A20EB7541E6C}"/>
    <hyperlink ref="F7308" r:id="rId7303" xr:uid="{6B1135E5-111D-4D3B-AE92-BB5042125D6B}"/>
    <hyperlink ref="F7309" r:id="rId7304" xr:uid="{78536587-A0D0-4892-B6E7-2ECD9E7F26F8}"/>
    <hyperlink ref="F7310" r:id="rId7305" xr:uid="{0EF5A009-FFD8-4DE5-8914-C7C2B6455471}"/>
    <hyperlink ref="F7311" r:id="rId7306" xr:uid="{4B05113F-0535-4D9B-A1F2-724AC6FD9E75}"/>
    <hyperlink ref="F7312" r:id="rId7307" xr:uid="{1C7F56B5-5C2A-4945-BC41-381CE719621D}"/>
    <hyperlink ref="F7313" r:id="rId7308" xr:uid="{4F4925AE-9068-4AD2-9F81-3C46AF341848}"/>
    <hyperlink ref="F7314" r:id="rId7309" xr:uid="{DDE1A825-6E4B-4111-ADFE-EAB550166AF8}"/>
    <hyperlink ref="F7315" r:id="rId7310" xr:uid="{636382E2-0898-4960-83B8-C1F0E8ABF8D9}"/>
    <hyperlink ref="F7316" r:id="rId7311" xr:uid="{69CAA737-24CB-40F6-B369-D1880C9C00FD}"/>
    <hyperlink ref="F7317" r:id="rId7312" xr:uid="{33ACA812-E4F2-4A1A-A0D7-615715D9BC7F}"/>
    <hyperlink ref="F7318" r:id="rId7313" xr:uid="{DD4F7089-0FB5-4C89-A818-2ABC230B859A}"/>
    <hyperlink ref="F7319" r:id="rId7314" xr:uid="{35EBEE49-F659-462F-9DAA-FB81EF15D0EE}"/>
    <hyperlink ref="F7320" r:id="rId7315" xr:uid="{450AF564-A399-4CF7-8ED4-DF9E5E8AB4CD}"/>
    <hyperlink ref="F7321" r:id="rId7316" xr:uid="{F1210E8B-710A-4151-99A0-E0DD12B34FE1}"/>
    <hyperlink ref="F7322" r:id="rId7317" xr:uid="{080CEC53-2DCB-48C5-9C41-7578CEB0073C}"/>
    <hyperlink ref="F7323" r:id="rId7318" xr:uid="{14BCD2BF-DCB3-48FA-AD87-D0266314CA1A}"/>
    <hyperlink ref="F7324" r:id="rId7319" xr:uid="{FBAFA47E-2EFB-47E8-B46B-120A1969AC96}"/>
    <hyperlink ref="F7325" r:id="rId7320" xr:uid="{D8FEB393-6508-4638-A214-E53908FFC450}"/>
    <hyperlink ref="F7326" r:id="rId7321" xr:uid="{5DEA0878-3334-46F3-AA19-3D3764C56FEE}"/>
    <hyperlink ref="F7327" r:id="rId7322" xr:uid="{F137FF2B-0CB1-45DB-AE63-7D008C5345F5}"/>
    <hyperlink ref="F7328" r:id="rId7323" xr:uid="{6774C897-7326-4976-AEF8-0A57C2C88613}"/>
    <hyperlink ref="F7329" r:id="rId7324" xr:uid="{4A67D504-9520-49CC-A1C3-9CF6040DEC3D}"/>
    <hyperlink ref="F7330" r:id="rId7325" xr:uid="{89B41AB2-F197-4100-A610-A9C85C0C697C}"/>
    <hyperlink ref="F7331" r:id="rId7326" xr:uid="{EA44EE71-EA82-4C09-8208-27B793C7B563}"/>
    <hyperlink ref="F7332" r:id="rId7327" xr:uid="{412C60F8-613F-43AA-AAE9-275742094140}"/>
    <hyperlink ref="F7333" r:id="rId7328" xr:uid="{FCB3F4C8-3C62-4EF2-85F5-4E0EE2DF6937}"/>
    <hyperlink ref="F7334" r:id="rId7329" xr:uid="{30D3BB3D-F16D-4078-B38D-0A032FEDAB39}"/>
    <hyperlink ref="F7335" r:id="rId7330" xr:uid="{C6A52178-40C2-4E82-8389-830676172AB3}"/>
    <hyperlink ref="F7336" r:id="rId7331" xr:uid="{3F70268E-AFDC-4B56-AD1F-256434A96845}"/>
    <hyperlink ref="F7337" r:id="rId7332" xr:uid="{2749F623-85DB-4DE9-8FCD-012555CDF2ED}"/>
    <hyperlink ref="F7338" r:id="rId7333" xr:uid="{79AE2104-416C-4D8E-BADF-94F4541C2A3D}"/>
    <hyperlink ref="F7339" r:id="rId7334" xr:uid="{20011182-9544-40B7-A20D-0271BDF2C66E}"/>
    <hyperlink ref="F7340" r:id="rId7335" xr:uid="{95C87C8B-A0D9-4292-9F86-071DDCFAE5F1}"/>
    <hyperlink ref="F7341" r:id="rId7336" xr:uid="{A43FD5D6-718A-40D3-AC01-F5A52CDAE13B}"/>
    <hyperlink ref="F7342" r:id="rId7337" xr:uid="{6C33F1D9-7EB7-4D6B-AE3A-69F353999C0B}"/>
    <hyperlink ref="F7343" r:id="rId7338" xr:uid="{79767FB2-2C9A-48B8-80B0-9ECD45861C85}"/>
    <hyperlink ref="F7344" r:id="rId7339" xr:uid="{965A9434-0E5B-4895-91F5-8E9B70112DEF}"/>
    <hyperlink ref="F7345" r:id="rId7340" xr:uid="{6EE9A73F-B0C5-4CA5-B39F-BF015CF9EE01}"/>
    <hyperlink ref="F7346" r:id="rId7341" xr:uid="{B7079329-F37F-471A-9FC7-12FFCC9AC5EB}"/>
    <hyperlink ref="F7347" r:id="rId7342" xr:uid="{C355BF3F-59AA-470C-A3C4-B07151465155}"/>
    <hyperlink ref="F7348" r:id="rId7343" xr:uid="{4520B1FA-7500-437F-83E0-EC3A81F542E3}"/>
    <hyperlink ref="F7349" r:id="rId7344" xr:uid="{DF39D9B7-2C85-4011-BD84-84E7DCB58DA2}"/>
    <hyperlink ref="F7350" r:id="rId7345" xr:uid="{35ABEFB1-8025-479A-A259-6C06663ED99A}"/>
    <hyperlink ref="F7351" r:id="rId7346" xr:uid="{D268026E-4210-4382-9619-4473363AC134}"/>
    <hyperlink ref="F7352" r:id="rId7347" xr:uid="{C0896406-1E36-40A2-BA28-8F5AE28E90BC}"/>
    <hyperlink ref="F7353" r:id="rId7348" xr:uid="{CC7F22CB-08EF-403A-ABEB-A3663F7189EE}"/>
    <hyperlink ref="F7354" r:id="rId7349" xr:uid="{770A3B37-2607-48C2-B4EE-46314E89B7D7}"/>
    <hyperlink ref="F7355" r:id="rId7350" xr:uid="{19729742-9DB5-4C40-9D62-62B678DF1851}"/>
    <hyperlink ref="F7356" r:id="rId7351" xr:uid="{91A14D29-4289-4440-9C11-E4647BC047B5}"/>
    <hyperlink ref="F7357" r:id="rId7352" xr:uid="{BD57D962-1E72-4B1B-8082-18F84F03B028}"/>
    <hyperlink ref="F7358" r:id="rId7353" xr:uid="{022E1CC4-4F51-4E73-B5DB-4B411776B0CE}"/>
    <hyperlink ref="F7359" r:id="rId7354" xr:uid="{93713DED-C86F-46F1-874D-C45207657334}"/>
    <hyperlink ref="F7360" r:id="rId7355" xr:uid="{6C9CB408-6283-42B6-B662-CA735342F538}"/>
    <hyperlink ref="F7361" r:id="rId7356" xr:uid="{B0B267BC-178F-48B1-AE5E-BC62C8E1DCE0}"/>
    <hyperlink ref="F7362" r:id="rId7357" xr:uid="{E61E2F72-CE65-4DD6-919A-FE782004B2B2}"/>
    <hyperlink ref="F7363" r:id="rId7358" xr:uid="{5A375101-0C9D-4824-A1B8-F98D529220C8}"/>
    <hyperlink ref="F7364" r:id="rId7359" xr:uid="{D26C0E6B-A87C-408B-B0B3-3DD6D3D080B1}"/>
    <hyperlink ref="F7365" r:id="rId7360" xr:uid="{D701FDB9-4D9B-4A27-8E74-B277E2D87093}"/>
    <hyperlink ref="F7366" r:id="rId7361" xr:uid="{15AF7719-193F-431B-940F-F6919EA7ACD0}"/>
    <hyperlink ref="F7367" r:id="rId7362" xr:uid="{EC910F68-6191-4F56-A57C-5F4851478E66}"/>
    <hyperlink ref="F7368" r:id="rId7363" xr:uid="{38AC6F01-945A-4A62-A4CB-DE2EC326006D}"/>
    <hyperlink ref="F7369" r:id="rId7364" xr:uid="{C0BAEF02-21FE-44A7-BBF2-CE8404A5F959}"/>
    <hyperlink ref="F7370" r:id="rId7365" xr:uid="{C0FB0370-739F-4FC4-AE17-B94CE86AACA4}"/>
    <hyperlink ref="F7371" r:id="rId7366" xr:uid="{1DDA756F-64A2-4813-9A8D-DDBE7F5BD860}"/>
    <hyperlink ref="F7372" r:id="rId7367" xr:uid="{68A91638-90E7-4B69-B210-4A1904EB7E3E}"/>
    <hyperlink ref="F7373" r:id="rId7368" xr:uid="{63AF74BA-B806-4AC6-AC57-97A6FC063698}"/>
    <hyperlink ref="F7374" r:id="rId7369" xr:uid="{9E1F8C05-3ADF-4748-A4C9-4F8E150198E3}"/>
    <hyperlink ref="F7375" r:id="rId7370" xr:uid="{A887DE35-7321-47A6-A46B-4ED06560FE26}"/>
    <hyperlink ref="F7376" r:id="rId7371" xr:uid="{AA766C43-3FCC-4D1E-AD43-16DC3F38034F}"/>
    <hyperlink ref="F7377" r:id="rId7372" xr:uid="{535E5B02-74B8-4366-A13D-CF8F7CD50FB2}"/>
    <hyperlink ref="F7378" r:id="rId7373" xr:uid="{B96C5BE7-DBA2-4523-A13A-7A7689B3A43D}"/>
    <hyperlink ref="F7379" r:id="rId7374" xr:uid="{64A40E6E-812E-4EDA-B083-850BB1C87AE7}"/>
    <hyperlink ref="F7380" r:id="rId7375" xr:uid="{91DF357A-5571-4A3A-971A-BE7D0AD477A1}"/>
    <hyperlink ref="F7381" r:id="rId7376" xr:uid="{9F1EDAFC-911F-4207-998F-25FDF3E7C67C}"/>
    <hyperlink ref="F7382" r:id="rId7377" xr:uid="{247A6A01-221D-4CFE-AC7C-37DF44352D3B}"/>
    <hyperlink ref="F7383" r:id="rId7378" xr:uid="{D04439C5-6EED-4E56-BC42-E718A7186003}"/>
    <hyperlink ref="F7384" r:id="rId7379" xr:uid="{0B6606C0-6F88-45E2-9F36-531772A75AFC}"/>
    <hyperlink ref="F7385" r:id="rId7380" xr:uid="{E575D654-9655-4543-9A47-92911F79D00D}"/>
    <hyperlink ref="F7386" r:id="rId7381" xr:uid="{C905819C-17B3-437F-977D-FDD19D8210E5}"/>
    <hyperlink ref="F7387" r:id="rId7382" xr:uid="{80948BAB-EEA5-4615-8CC8-4A4C899456A5}"/>
    <hyperlink ref="F7388" r:id="rId7383" xr:uid="{E956410D-E5BD-4976-A054-D932B13FEB87}"/>
    <hyperlink ref="F7389" r:id="rId7384" xr:uid="{40EB94D3-FB3A-4719-AB7F-03EFAAAF352E}"/>
    <hyperlink ref="F7390" r:id="rId7385" xr:uid="{B8F15D0B-D9F7-4E17-8D02-E76746B980B6}"/>
    <hyperlink ref="F7391" r:id="rId7386" xr:uid="{D25609C5-6B0B-424C-9F7C-7A3ED2D2491A}"/>
    <hyperlink ref="F7392" r:id="rId7387" xr:uid="{D6F6E7D6-E627-4C29-A257-1B05B99F384F}"/>
    <hyperlink ref="F7393" r:id="rId7388" xr:uid="{59F3F9AE-4C70-4F0A-B97C-2BEDA19AB030}"/>
    <hyperlink ref="F7394" r:id="rId7389" xr:uid="{7A37AC0E-79D3-4F64-86BA-ED761C700FBC}"/>
    <hyperlink ref="F7395" r:id="rId7390" xr:uid="{E79F7CD8-E212-445B-8208-B6968AFD076A}"/>
    <hyperlink ref="F7396" r:id="rId7391" xr:uid="{64495902-CD1B-4686-96E4-B0EB6EB1E400}"/>
    <hyperlink ref="F7397" r:id="rId7392" xr:uid="{7AB5163E-89EE-47C1-8677-D4ECCD246AAA}"/>
    <hyperlink ref="F7398" r:id="rId7393" xr:uid="{AD104A52-E9AB-4C47-9339-1178F72E770D}"/>
    <hyperlink ref="F7399" r:id="rId7394" xr:uid="{449A8651-5BDF-4119-86F8-641404D5B4B1}"/>
    <hyperlink ref="F7400" r:id="rId7395" xr:uid="{98CECC82-793B-4D1E-B5A3-E6AD40D6775A}"/>
    <hyperlink ref="F7401" r:id="rId7396" xr:uid="{B2204984-2617-450D-9381-7D6EDC0931F0}"/>
    <hyperlink ref="F7402" r:id="rId7397" xr:uid="{4BCF7987-DF90-4A64-A346-647014E98F05}"/>
    <hyperlink ref="F7403" r:id="rId7398" xr:uid="{480C8335-1C89-4725-B08B-C8F5B521F8C0}"/>
    <hyperlink ref="F7404" r:id="rId7399" xr:uid="{B096F345-9213-43D5-96BF-F527FC9EC3A4}"/>
    <hyperlink ref="F7405" r:id="rId7400" xr:uid="{1A61ABAC-28DA-472C-91E7-4876775A0921}"/>
    <hyperlink ref="F7406" r:id="rId7401" xr:uid="{DC0D0287-18E7-4664-A299-9547AF0A28FF}"/>
    <hyperlink ref="F7407" r:id="rId7402" xr:uid="{8F9BE1F6-A4F6-48F0-A486-9759FD27B216}"/>
    <hyperlink ref="F7408" r:id="rId7403" xr:uid="{E3C5F2A5-AC04-4AA2-B012-D5A841D15C39}"/>
    <hyperlink ref="F7409" r:id="rId7404" xr:uid="{9A4FF9BD-40F7-4330-9BE9-9BDCB2FC4F7F}"/>
    <hyperlink ref="F7410" r:id="rId7405" xr:uid="{114C379B-5747-4703-BCEF-57F5CC7A87A7}"/>
    <hyperlink ref="F7411" r:id="rId7406" xr:uid="{C6B05DD8-D654-4449-9F9A-61D39A0DBCE5}"/>
    <hyperlink ref="F7412" r:id="rId7407" xr:uid="{BF42798E-DEC3-4386-BA56-5D1087576087}"/>
    <hyperlink ref="F7413" r:id="rId7408" xr:uid="{199B0BC9-F04F-4EEA-9104-53DEE06284B1}"/>
    <hyperlink ref="F7414" r:id="rId7409" xr:uid="{CCF14241-E9AE-49EE-846E-7B431277CC7F}"/>
    <hyperlink ref="F7415" r:id="rId7410" xr:uid="{EAF8CB81-4B0D-4D63-AE4F-8F6E6411FD8B}"/>
    <hyperlink ref="F7416" r:id="rId7411" xr:uid="{F5833DDE-AC7E-4551-AE40-FFBB80A26193}"/>
    <hyperlink ref="F7417" r:id="rId7412" xr:uid="{408EFE36-F0D7-41C6-97AB-B6EC70761A7E}"/>
    <hyperlink ref="F7418" r:id="rId7413" xr:uid="{8091F76F-52C6-4DF8-AF62-D4C4A11610A3}"/>
    <hyperlink ref="F7419" r:id="rId7414" xr:uid="{5AC1A0D6-BCF6-45F7-B8BB-C4648B8CAD0F}"/>
    <hyperlink ref="F7420" r:id="rId7415" xr:uid="{79A196AF-7C94-46DA-8BEE-3AED7DF39220}"/>
    <hyperlink ref="F7421" r:id="rId7416" xr:uid="{AC64E39C-77DC-41F4-97F4-F22377D35BD1}"/>
    <hyperlink ref="F7422" r:id="rId7417" xr:uid="{CDAED16B-1A72-4E96-AA69-5C374A23B25C}"/>
    <hyperlink ref="F7423" r:id="rId7418" xr:uid="{BC85A39C-9A1F-46CF-9000-7C48F558837A}"/>
    <hyperlink ref="F7424" r:id="rId7419" xr:uid="{B6A38C61-C764-4B49-8561-41E7CA7C3811}"/>
    <hyperlink ref="F7425" r:id="rId7420" xr:uid="{A065B274-64BE-4FFF-A2BD-9370379DAB28}"/>
    <hyperlink ref="F7426" r:id="rId7421" xr:uid="{58C62DB7-EEF2-4BD1-B9AB-BED5A9DB1A1D}"/>
    <hyperlink ref="F7427" r:id="rId7422" xr:uid="{85AB7F87-6379-41D8-A711-9963A2FB0033}"/>
    <hyperlink ref="F7428" r:id="rId7423" xr:uid="{68ED8421-336B-48CB-A7BE-A1D71E802AC0}"/>
    <hyperlink ref="F7429" r:id="rId7424" xr:uid="{BE656749-A2D1-4361-82FB-6692C2A1CBD1}"/>
    <hyperlink ref="F7430" r:id="rId7425" xr:uid="{2341BB80-11F0-41AA-9B62-4243278EA16D}"/>
    <hyperlink ref="F7431" r:id="rId7426" xr:uid="{8B092C0D-90ED-431B-91EA-20BDF2CBDEB5}"/>
    <hyperlink ref="F7432" r:id="rId7427" xr:uid="{7E5ED095-8EC4-4B3B-AAD5-C79AB73FA9C5}"/>
    <hyperlink ref="F7433" r:id="rId7428" xr:uid="{4003C37B-7BA3-4473-913A-5CFD21D40E96}"/>
    <hyperlink ref="F7434" r:id="rId7429" xr:uid="{2B8FD6B8-4354-40AF-B157-439081A038AB}"/>
    <hyperlink ref="F7435" r:id="rId7430" xr:uid="{06190233-39BB-41D4-9E63-6CBDD7CF1268}"/>
    <hyperlink ref="F7436" r:id="rId7431" xr:uid="{D7ECCFCB-06B5-40A9-B9B1-3DAB74315B93}"/>
    <hyperlink ref="F7437" r:id="rId7432" xr:uid="{4FC848EF-8CC3-4A4C-8044-062CB4CA727C}"/>
    <hyperlink ref="F7438" r:id="rId7433" xr:uid="{AED982BE-ED77-486D-A73C-45957E04B19C}"/>
    <hyperlink ref="F7439" r:id="rId7434" xr:uid="{5DC252E3-3818-40B0-97C1-D086EDC71C92}"/>
    <hyperlink ref="F7440" r:id="rId7435" xr:uid="{CCFDDBFA-20AA-485A-9292-8E5837EC9CFB}"/>
    <hyperlink ref="F7441" r:id="rId7436" xr:uid="{6698DB7F-9271-4837-9A0F-083718D831B0}"/>
    <hyperlink ref="F7442" r:id="rId7437" xr:uid="{97F12423-90B9-4E6E-826F-BA7793251817}"/>
    <hyperlink ref="F7443" r:id="rId7438" xr:uid="{C51AB2D4-21CD-4A92-8ADB-1616148AE2D2}"/>
    <hyperlink ref="F7444" r:id="rId7439" xr:uid="{B8F9380A-7CD6-402C-AF93-E4C9A02B355C}"/>
    <hyperlink ref="F7445" r:id="rId7440" xr:uid="{9A192E53-2E67-464D-840D-CE5036352642}"/>
    <hyperlink ref="F7446" r:id="rId7441" xr:uid="{5A562809-E454-44C9-80CC-E5FA9131C190}"/>
    <hyperlink ref="F7447" r:id="rId7442" xr:uid="{6037BBF5-BBD5-47D2-BB7C-C654A68B08E0}"/>
    <hyperlink ref="F7448" r:id="rId7443" xr:uid="{C5BDB3B1-70CA-4AD7-9985-08BFFF28203A}"/>
    <hyperlink ref="F7449" r:id="rId7444" xr:uid="{39ABF0FF-7B7A-490F-8118-050F70491F6C}"/>
    <hyperlink ref="F7450" r:id="rId7445" xr:uid="{BD09D6BE-1731-47A1-B27A-E15E2DF875BC}"/>
    <hyperlink ref="F7451" r:id="rId7446" xr:uid="{565E60B7-68C6-4AFD-9817-52D08FEFBA8E}"/>
    <hyperlink ref="F7452" r:id="rId7447" xr:uid="{51193DAA-B573-46F8-A0CE-CD7F51B0F305}"/>
    <hyperlink ref="F7453" r:id="rId7448" xr:uid="{BCCBEFF5-A958-4B01-AB63-184F94BEAD0B}"/>
    <hyperlink ref="F7454" r:id="rId7449" xr:uid="{7CF1F2AE-4738-4813-9E77-9A1CE525981E}"/>
    <hyperlink ref="F7455" r:id="rId7450" xr:uid="{C378BECC-BCBB-4092-9739-1496CAA74152}"/>
    <hyperlink ref="F7456" r:id="rId7451" xr:uid="{762DB0D7-F18F-4BDF-8F45-07FFE342F815}"/>
    <hyperlink ref="F7457" r:id="rId7452" xr:uid="{B6DF208F-8F53-4E35-B4BE-F2F923B34DB0}"/>
    <hyperlink ref="F7458" r:id="rId7453" xr:uid="{B7DF4DB6-825B-41A7-B9BF-226D4D26EAAB}"/>
    <hyperlink ref="F7459" r:id="rId7454" xr:uid="{09FE65A1-04E3-4E4E-8848-9BF07F540FAE}"/>
    <hyperlink ref="F7460" r:id="rId7455" xr:uid="{601AEFBE-1882-4BAA-867A-D379A3CDF5B7}"/>
    <hyperlink ref="F7461" r:id="rId7456" xr:uid="{AE6BA083-6DF6-4003-8CE3-ECE7C92BF9BB}"/>
    <hyperlink ref="F7462" r:id="rId7457" xr:uid="{70B6A394-9D53-4C43-BCAE-519091A63F42}"/>
    <hyperlink ref="F7463" r:id="rId7458" xr:uid="{1B79BDD4-E3C3-46A9-ADFF-AB070C495471}"/>
    <hyperlink ref="F7464" r:id="rId7459" xr:uid="{994B5877-C9C0-4AF6-869A-3268467D9B72}"/>
    <hyperlink ref="F7465" r:id="rId7460" xr:uid="{04658350-3D65-4FE6-A4DA-93EECFE01970}"/>
    <hyperlink ref="F7466" r:id="rId7461" xr:uid="{79A4234D-5D0B-41B4-A39F-87D99F2E1C90}"/>
    <hyperlink ref="F7467" r:id="rId7462" xr:uid="{AA027259-93FF-4618-8D8E-F3253ED290E1}"/>
    <hyperlink ref="F7468" r:id="rId7463" xr:uid="{96A26C58-08E0-4FEB-8CD0-ABC152E4AF95}"/>
    <hyperlink ref="F7469" r:id="rId7464" xr:uid="{C8F10213-C99C-4D7C-A5DA-16BDDF533A89}"/>
    <hyperlink ref="F7470" r:id="rId7465" xr:uid="{E680E762-D46D-4591-8AC0-F0DB5A1848B6}"/>
    <hyperlink ref="F7471" r:id="rId7466" xr:uid="{4C6FCA63-A970-45E5-AAD5-D07E63B3F305}"/>
    <hyperlink ref="F7472" r:id="rId7467" xr:uid="{BB4CB725-FFB1-4751-855F-2698C655EEF0}"/>
    <hyperlink ref="F7473" r:id="rId7468" xr:uid="{B36F8285-3AA1-464C-AAE2-4A69D05FF47C}"/>
    <hyperlink ref="F7474" r:id="rId7469" xr:uid="{E87B3CED-C642-4B5A-86AF-21B8588DD5FA}"/>
    <hyperlink ref="F7475" r:id="rId7470" xr:uid="{DF5D43C4-5E87-4E40-B7FB-DC391E338813}"/>
    <hyperlink ref="F7476" r:id="rId7471" xr:uid="{110DED74-7519-4380-AC5A-792A96F44D53}"/>
    <hyperlink ref="F7477" r:id="rId7472" xr:uid="{BB9BC334-099E-4C7A-9446-F4E7276F49C1}"/>
    <hyperlink ref="F7478" r:id="rId7473" xr:uid="{CDB0691A-FC28-4978-9411-24377C2AB144}"/>
    <hyperlink ref="F7479" r:id="rId7474" xr:uid="{F7CF9293-B0C0-4AF5-B719-9D424F7B2B1A}"/>
    <hyperlink ref="F7480" r:id="rId7475" xr:uid="{5DCC3424-D0FA-41F4-A287-CE651C336593}"/>
    <hyperlink ref="F7481" r:id="rId7476" xr:uid="{EFD66D42-27D3-4DD0-886E-240D559121E0}"/>
    <hyperlink ref="F7482" r:id="rId7477" xr:uid="{65AE2430-59B6-452F-B1C3-7A7DF7EA042B}"/>
    <hyperlink ref="F7483" r:id="rId7478" xr:uid="{7618C9F0-12DC-4CF2-989C-E5D928D09204}"/>
    <hyperlink ref="F7484" r:id="rId7479" xr:uid="{C127B2F4-35BA-4766-831D-A22258E9BFEB}"/>
    <hyperlink ref="F7485" r:id="rId7480" xr:uid="{A5C657DD-D24F-482F-9193-D5090F4362EB}"/>
    <hyperlink ref="F7486" r:id="rId7481" xr:uid="{7B609629-79FA-486F-B60F-A2FDEF757CFE}"/>
    <hyperlink ref="F7487" r:id="rId7482" xr:uid="{87BAA79A-1B99-42A8-8E0B-0121CB3229B0}"/>
    <hyperlink ref="F7488" r:id="rId7483" xr:uid="{A2BDCC1A-A3D7-4284-B736-3A13098E5549}"/>
    <hyperlink ref="F7489" r:id="rId7484" xr:uid="{82AA76E4-353C-49FD-B3B5-09B7D5DA0E7A}"/>
    <hyperlink ref="F7490" r:id="rId7485" xr:uid="{81BC4633-FEFB-41BE-A901-830BF0158E0C}"/>
    <hyperlink ref="F7491" r:id="rId7486" xr:uid="{416BAC05-4809-4800-8EB1-7887B154E546}"/>
    <hyperlink ref="F7492" r:id="rId7487" xr:uid="{1B05A010-1FA9-4D88-A119-DA6AF712500A}"/>
    <hyperlink ref="F7493" r:id="rId7488" xr:uid="{6E588D97-289A-414E-B0E8-B06880876168}"/>
    <hyperlink ref="F7494" r:id="rId7489" xr:uid="{E34B8405-FAF7-4662-941B-01CB5FF87832}"/>
    <hyperlink ref="F7495" r:id="rId7490" xr:uid="{4A7BB9F6-E30F-4841-A67A-487DB78A1E40}"/>
    <hyperlink ref="F7496" r:id="rId7491" xr:uid="{442DF10E-3E95-4155-A33C-5A2AC231370D}"/>
    <hyperlink ref="F7497" r:id="rId7492" xr:uid="{01FCE9CC-E590-4E4E-B843-99A26122AEB9}"/>
    <hyperlink ref="F7498" r:id="rId7493" xr:uid="{7B080815-8AC9-4F08-95F4-F63D1BEDF810}"/>
    <hyperlink ref="F7499" r:id="rId7494" xr:uid="{D500C430-8402-4572-A113-6A8B71884050}"/>
    <hyperlink ref="F7500" r:id="rId7495" xr:uid="{88B9FEE3-46E8-4FC9-BC81-4FC988BFD1B8}"/>
    <hyperlink ref="F7501" r:id="rId7496" xr:uid="{7018A14F-6975-40BF-8363-9CC57575FC6A}"/>
    <hyperlink ref="F7502" r:id="rId7497" xr:uid="{739A4FA5-E222-483B-A525-C738B3F082D0}"/>
    <hyperlink ref="F7503" r:id="rId7498" xr:uid="{D8E2ED83-6416-4143-9937-3E0EC5192D8E}"/>
    <hyperlink ref="F7504" r:id="rId7499" xr:uid="{D66B30EC-2B21-425E-A533-BAEE024A4EDC}"/>
    <hyperlink ref="F7505" r:id="rId7500" xr:uid="{6CB098C3-0CB1-4596-B8FA-961A32817757}"/>
    <hyperlink ref="F7506" r:id="rId7501" xr:uid="{968212D6-F4D6-41FC-9D34-78F1BC73A0E3}"/>
    <hyperlink ref="F7507" r:id="rId7502" xr:uid="{B2C76D54-C817-4F7F-BBF5-73EAC482AB8A}"/>
    <hyperlink ref="F7508" r:id="rId7503" xr:uid="{7513990D-E7B4-4488-8D68-5C345FDA8542}"/>
    <hyperlink ref="F7509" r:id="rId7504" xr:uid="{6D37798B-D6DB-4176-B7E0-70FAFBB2CCB5}"/>
    <hyperlink ref="F7510" r:id="rId7505" xr:uid="{2E31790C-441A-4E4E-96BF-78B2DC4E7B4D}"/>
    <hyperlink ref="F7511" r:id="rId7506" xr:uid="{35196054-A5BF-4C1C-9950-5F8508FE98D9}"/>
    <hyperlink ref="F7512" r:id="rId7507" xr:uid="{66C444E1-2028-45D4-8215-52503647CB2A}"/>
    <hyperlink ref="F7513" r:id="rId7508" xr:uid="{40E0C5E4-9694-43CA-BE1E-432EC7DABD5F}"/>
    <hyperlink ref="F7514" r:id="rId7509" xr:uid="{891372F8-BF3A-46F8-B765-43CBCF919AB8}"/>
    <hyperlink ref="F7515" r:id="rId7510" xr:uid="{A3EA4A5B-FAE7-4BC3-A0F8-669E7100B987}"/>
    <hyperlink ref="F7516" r:id="rId7511" xr:uid="{A2B0D122-26B3-4EBA-8411-43D3FF3A84BF}"/>
    <hyperlink ref="F7517" r:id="rId7512" xr:uid="{DF4C4FF1-E1A7-4D73-8DC2-B7759100B290}"/>
    <hyperlink ref="F7518" r:id="rId7513" xr:uid="{D567A98E-4E07-4627-8B31-42503CDDC781}"/>
    <hyperlink ref="F7519" r:id="rId7514" xr:uid="{3A0CBF81-BFC3-401E-A0B8-D09B8CED4416}"/>
    <hyperlink ref="F7520" r:id="rId7515" xr:uid="{EBDAF332-6CB7-49D8-BB5C-6B3C188C872E}"/>
    <hyperlink ref="F7521" r:id="rId7516" xr:uid="{084D8DE1-B45B-4E1A-9945-10432236FA34}"/>
    <hyperlink ref="F7522" r:id="rId7517" xr:uid="{FF1EBA25-A127-4A13-BA93-98F74A95382D}"/>
    <hyperlink ref="F7523" r:id="rId7518" xr:uid="{E65D219F-2398-4C80-8073-91B087734F8B}"/>
    <hyperlink ref="F7524" r:id="rId7519" xr:uid="{B5391149-442A-492C-9E64-86201D60FD15}"/>
    <hyperlink ref="F7525" r:id="rId7520" xr:uid="{034DFF4E-D86D-4FEC-8CC7-9EAE15696EA4}"/>
    <hyperlink ref="F7526" r:id="rId7521" xr:uid="{F7192AD1-2043-49B0-8A99-90D933062C10}"/>
    <hyperlink ref="F7527" r:id="rId7522" xr:uid="{C310C930-6769-4344-9C5D-4F99F95B6769}"/>
    <hyperlink ref="F7528" r:id="rId7523" xr:uid="{1DBDAF34-54C1-44D7-8489-E99B93B67B13}"/>
    <hyperlink ref="F7529" r:id="rId7524" xr:uid="{66EA7DED-1EE5-4BE6-8DD2-43FD18D8485D}"/>
    <hyperlink ref="F7530" r:id="rId7525" xr:uid="{4EABA79E-FA91-46B7-8F06-9F4F32495C3D}"/>
    <hyperlink ref="F7531" r:id="rId7526" xr:uid="{46F70A2C-7470-4C47-9425-F330A3A5C9A6}"/>
    <hyperlink ref="F7532" r:id="rId7527" xr:uid="{F955E117-3813-482D-8D23-4E47D1E34355}"/>
    <hyperlink ref="F7533" r:id="rId7528" xr:uid="{5BCE02C5-0391-499A-805F-BCC835B2CA69}"/>
    <hyperlink ref="F7534" r:id="rId7529" xr:uid="{5208AEBC-B408-40D3-AC3A-E32238071015}"/>
    <hyperlink ref="F7535" r:id="rId7530" xr:uid="{66C89B7B-EBB4-4AE0-B107-7EC3736A0437}"/>
    <hyperlink ref="F7536" r:id="rId7531" xr:uid="{11C4B815-22EC-4ABB-936A-56ECCE5BE5FF}"/>
    <hyperlink ref="F7537" r:id="rId7532" xr:uid="{614E072C-A480-441E-B122-3F0044CA0792}"/>
    <hyperlink ref="F7538" r:id="rId7533" xr:uid="{0E99ACEE-2B3B-4EDD-86E8-D75A55746964}"/>
    <hyperlink ref="F7539" r:id="rId7534" xr:uid="{647F87E9-2EF3-446D-93C3-8629E8965F16}"/>
    <hyperlink ref="F7540" r:id="rId7535" xr:uid="{278F95DA-2DF4-4561-8CFF-CEF2A5DB9699}"/>
    <hyperlink ref="F7541" r:id="rId7536" xr:uid="{4C6B6AAC-3DEE-4DF7-AA9A-B9598EBB1CA7}"/>
    <hyperlink ref="F7542" r:id="rId7537" xr:uid="{36EE3903-91AA-47FA-A489-4FCACD371581}"/>
    <hyperlink ref="F7543" r:id="rId7538" xr:uid="{E0095D7B-27AE-4933-AE97-CC346C7124B2}"/>
    <hyperlink ref="F7544" r:id="rId7539" xr:uid="{3B2B3886-143D-4488-B990-48B18D470569}"/>
    <hyperlink ref="F7545" r:id="rId7540" xr:uid="{A04CD2C7-1E04-40F8-B4B1-63477F1EB50F}"/>
    <hyperlink ref="F7546" r:id="rId7541" xr:uid="{8B4AB91A-03B8-497A-9C5B-98C75DFA74EF}"/>
    <hyperlink ref="F7547" r:id="rId7542" xr:uid="{5006929F-CD43-4485-B8BA-C7CB3117E6DD}"/>
    <hyperlink ref="F7548" r:id="rId7543" xr:uid="{EA2D4DDC-F08A-40E7-A71A-5592D65E9F26}"/>
    <hyperlink ref="F7549" r:id="rId7544" xr:uid="{2AC07A33-76BB-4074-A5A3-31DE6967D0FD}"/>
    <hyperlink ref="F7550" r:id="rId7545" xr:uid="{ABA29AFB-FCD6-4622-BCF1-03BB724216E5}"/>
    <hyperlink ref="F7551" r:id="rId7546" xr:uid="{655B402C-7D66-438E-B0B3-95AA18D471AA}"/>
    <hyperlink ref="F7552" r:id="rId7547" xr:uid="{B7A16151-351D-4BFF-B3A1-280EE3A19419}"/>
    <hyperlink ref="F7553" r:id="rId7548" xr:uid="{CDA03164-A6C2-4579-99F7-BBF39E00A57B}"/>
    <hyperlink ref="F7554" r:id="rId7549" xr:uid="{6D289D18-EF14-47FD-A76D-AA7A9FD3F75D}"/>
    <hyperlink ref="F7555" r:id="rId7550" xr:uid="{3530EFC4-4ECF-40C7-AD38-9FF31D52B9C7}"/>
    <hyperlink ref="F7556" r:id="rId7551" xr:uid="{355399EA-2BD3-430E-B37E-2FD1458528A2}"/>
    <hyperlink ref="F7557" r:id="rId7552" xr:uid="{A1A01184-767B-4EA7-B61D-5FE18468F8D2}"/>
    <hyperlink ref="F7558" r:id="rId7553" xr:uid="{A0C3EA91-42D0-4E6B-92C9-3A5C2BA4CC3A}"/>
    <hyperlink ref="F7559" r:id="rId7554" xr:uid="{7E42EB0D-ED22-4412-AB7A-FF891FD6935F}"/>
    <hyperlink ref="F7560" r:id="rId7555" xr:uid="{14DECAEF-B12C-46A8-8719-23E7CCD98A40}"/>
    <hyperlink ref="F7561" r:id="rId7556" xr:uid="{99ABF0BB-FB3F-42AB-84F4-F76C9AE9F365}"/>
    <hyperlink ref="F7562" r:id="rId7557" xr:uid="{AD49FDD4-F233-4AB3-8221-0EA56D02037D}"/>
    <hyperlink ref="F7563" r:id="rId7558" xr:uid="{97AFDA41-4177-4FA0-B6BF-4C408B17EF72}"/>
    <hyperlink ref="F7564" r:id="rId7559" xr:uid="{EC594559-F606-43B7-9338-26C83ED2F9E7}"/>
    <hyperlink ref="F7565" r:id="rId7560" xr:uid="{0C06AB58-7F40-4265-9170-B90BA075FFE8}"/>
    <hyperlink ref="F7566" r:id="rId7561" xr:uid="{1E17874E-04B7-47DD-A6F1-592515CCFEED}"/>
    <hyperlink ref="F7567" r:id="rId7562" xr:uid="{7B34A128-B4A2-4381-B379-0952E3C42633}"/>
    <hyperlink ref="F7568" r:id="rId7563" xr:uid="{552B4AB4-673D-4C96-B1C6-0BABD48562F0}"/>
    <hyperlink ref="F7569" r:id="rId7564" xr:uid="{23B5ED7E-E987-4956-BD64-D8241277DBEB}"/>
    <hyperlink ref="F7570" r:id="rId7565" xr:uid="{31213ED2-213F-4F6C-974E-6219994565A3}"/>
    <hyperlink ref="F7571" r:id="rId7566" xr:uid="{A05765C1-EB4F-454C-9519-1E9BC85D4E19}"/>
    <hyperlink ref="F7572" r:id="rId7567" xr:uid="{DDD9C37D-B6D5-4722-ADBE-D3CFD9AB2B4A}"/>
    <hyperlink ref="F7573" r:id="rId7568" xr:uid="{5EFF243D-DDD4-4A26-BACC-9170036A9DEE}"/>
    <hyperlink ref="F7574" r:id="rId7569" xr:uid="{8182C431-8FD3-497F-81CD-61CD783B94E2}"/>
    <hyperlink ref="F7575" r:id="rId7570" xr:uid="{3BF3BD69-BE13-43A9-B454-1EF61E64A4F9}"/>
    <hyperlink ref="F7576" r:id="rId7571" xr:uid="{AB9040BF-BA16-4E65-93BA-0A10035AC7A0}"/>
    <hyperlink ref="F7577" r:id="rId7572" xr:uid="{0C6B3988-A599-456B-9A3F-382AC4E7E9EF}"/>
    <hyperlink ref="F7578" r:id="rId7573" xr:uid="{76303E4A-D800-4665-B42A-FE56FACEE3D0}"/>
    <hyperlink ref="F7579" r:id="rId7574" xr:uid="{999251A7-D888-496C-A8EE-AB4AC75D25A3}"/>
    <hyperlink ref="F7580" r:id="rId7575" xr:uid="{1D737BB8-67C2-4E25-A59A-EEC5FE2D001C}"/>
    <hyperlink ref="F7581" r:id="rId7576" xr:uid="{2A15A122-6E6E-4E3D-9C18-D2E897D19FAB}"/>
    <hyperlink ref="F7582" r:id="rId7577" xr:uid="{A60CFB7C-F662-4720-A4A9-19893AC96B2F}"/>
    <hyperlink ref="F7583" r:id="rId7578" xr:uid="{CA47AFA4-6351-4C33-BF06-C970D7DD68F2}"/>
    <hyperlink ref="F7584" r:id="rId7579" xr:uid="{A0F53325-F0C8-498B-B0D9-1EDE77E37724}"/>
    <hyperlink ref="F7585" r:id="rId7580" xr:uid="{6EF166E0-319E-4C32-B616-C54ED902C013}"/>
    <hyperlink ref="F7586" r:id="rId7581" xr:uid="{16892777-8B00-4FFA-B143-A10F170662A9}"/>
    <hyperlink ref="F7587" r:id="rId7582" xr:uid="{47313E9E-9A20-4EFA-9BBD-5A6D6C911221}"/>
    <hyperlink ref="F7588" r:id="rId7583" xr:uid="{BDE76C44-E4C2-461E-8F0C-AA93AA1197FF}"/>
    <hyperlink ref="F7589" r:id="rId7584" xr:uid="{50855A9D-D372-48FE-9734-A8D1DAB9CA5F}"/>
    <hyperlink ref="F7590" r:id="rId7585" xr:uid="{D6EA00D3-0E87-4C0D-B62C-9627286FF470}"/>
    <hyperlink ref="F7591" r:id="rId7586" xr:uid="{479325F0-18D0-400F-A4BB-DC08164738CD}"/>
    <hyperlink ref="F7592" r:id="rId7587" xr:uid="{5279AEF9-B19B-42B6-ACAF-F647AD38FFD3}"/>
    <hyperlink ref="F7593" r:id="rId7588" xr:uid="{CA163B96-A458-4107-BE16-3C5CC632B3C0}"/>
    <hyperlink ref="F7594" r:id="rId7589" xr:uid="{76D1C3AA-48E6-4D0B-B363-3E6B00F6BBBC}"/>
    <hyperlink ref="F7595" r:id="rId7590" xr:uid="{031A9A22-4C49-4927-B679-2B4FA13CFECF}"/>
    <hyperlink ref="F7596" r:id="rId7591" xr:uid="{9423F4E8-CC2F-4146-B251-16D900DEF493}"/>
    <hyperlink ref="F7597" r:id="rId7592" xr:uid="{5D7C3F1C-8C5D-4863-BB41-BEB1B1C1F707}"/>
    <hyperlink ref="F7598" r:id="rId7593" xr:uid="{3B4F8DF9-F6F4-420D-8411-5A594EE6D2D1}"/>
    <hyperlink ref="F7599" r:id="rId7594" xr:uid="{1B9F5EB6-06BF-491B-AFEF-AA98CDE84621}"/>
    <hyperlink ref="F7600" r:id="rId7595" xr:uid="{95EFD902-6F3B-4D14-8709-1BFE5F89A8F2}"/>
    <hyperlink ref="F7601" r:id="rId7596" xr:uid="{CE939B17-DEC0-46D2-A17C-7724B9062A95}"/>
    <hyperlink ref="F7602" r:id="rId7597" xr:uid="{C2B7042C-F1DF-45D9-A4B3-6B92B641FD34}"/>
    <hyperlink ref="F7603" r:id="rId7598" xr:uid="{DCB08650-B219-4A3F-BF39-EAAD606E081B}"/>
    <hyperlink ref="F7604" r:id="rId7599" xr:uid="{CE35B549-A763-424E-90BF-BFE2F4620BEA}"/>
    <hyperlink ref="F7605" r:id="rId7600" xr:uid="{81980EF6-6829-495A-99F8-C7D622E034C8}"/>
    <hyperlink ref="F7606" r:id="rId7601" xr:uid="{C9BF9321-056A-49FD-8884-690BB970F169}"/>
    <hyperlink ref="F7607" r:id="rId7602" xr:uid="{6B9F30D2-3B3D-49E8-ABB2-9DD1DA3FD661}"/>
    <hyperlink ref="F7608" r:id="rId7603" xr:uid="{1CA07194-5687-4E24-8497-048C1C57CE57}"/>
    <hyperlink ref="F7609" r:id="rId7604" xr:uid="{F3CDBD3C-464F-4C2F-8E55-A9EB2DFA7717}"/>
    <hyperlink ref="F7610" r:id="rId7605" xr:uid="{7F858645-B8B3-4833-9416-6EC75F4C87BA}"/>
    <hyperlink ref="F7611" r:id="rId7606" xr:uid="{EF6DC187-CEB0-4078-B61E-08386C03BC87}"/>
    <hyperlink ref="F7612" r:id="rId7607" xr:uid="{CACD013C-44DA-4090-9076-D9FB496B4059}"/>
    <hyperlink ref="F7613" r:id="rId7608" xr:uid="{565B4ED0-B780-4BDA-BCEE-C4E08C8E767F}"/>
    <hyperlink ref="F7614" r:id="rId7609" xr:uid="{CFF17314-A725-4BE7-95D9-62A5039F9F65}"/>
    <hyperlink ref="F7615" r:id="rId7610" xr:uid="{02D594E6-AD6D-4C0B-8038-0C374629544A}"/>
    <hyperlink ref="F7616" r:id="rId7611" xr:uid="{9E190A89-489D-4F6E-AFCF-DFE7C1B7FC9B}"/>
    <hyperlink ref="F7617" r:id="rId7612" xr:uid="{4C1FD2CD-6919-4550-B019-FCE23043F581}"/>
    <hyperlink ref="F7618" r:id="rId7613" xr:uid="{A75C7370-E33F-4F53-A294-34633CA74093}"/>
    <hyperlink ref="F7619" r:id="rId7614" xr:uid="{7858A0F1-A638-4074-BF30-EE2DFD253534}"/>
    <hyperlink ref="F7620" r:id="rId7615" xr:uid="{4FF0C16F-BAF1-4E47-A57B-9B87A1AC9E6C}"/>
    <hyperlink ref="F7621" r:id="rId7616" xr:uid="{F8EEBF46-402C-4957-9E0D-1289D022EDC2}"/>
    <hyperlink ref="F7622" r:id="rId7617" xr:uid="{0D61A5EC-9645-4A56-989B-8B50832A1FBB}"/>
    <hyperlink ref="F7623" r:id="rId7618" xr:uid="{F4C0C03F-2FC2-41B0-9ACA-EF6E158D47D0}"/>
    <hyperlink ref="F7624" r:id="rId7619" xr:uid="{5916BCB5-18EF-4815-B0E2-6CAA8A240D56}"/>
    <hyperlink ref="F7625" r:id="rId7620" xr:uid="{0A3315AF-DB83-4FA4-AC8B-C7C43BD72F21}"/>
    <hyperlink ref="F7626" r:id="rId7621" xr:uid="{1AB4E7B5-4622-4345-91B6-0BAEDEE442BC}"/>
    <hyperlink ref="F7627" r:id="rId7622" xr:uid="{FE468C19-B838-4ACB-8E6A-618F5E9F065A}"/>
    <hyperlink ref="F7628" r:id="rId7623" xr:uid="{5F05CE53-DE97-43E5-A9EA-E8A21947A041}"/>
    <hyperlink ref="F7629" r:id="rId7624" xr:uid="{9F42CA2D-97B3-4DCF-A142-074B054CC721}"/>
    <hyperlink ref="F7630" r:id="rId7625" xr:uid="{DE147758-F6D9-42E4-8FF7-F9D1B747CFEA}"/>
    <hyperlink ref="F7631" r:id="rId7626" xr:uid="{31217F51-7352-4CEC-B2A6-95FB97096006}"/>
    <hyperlink ref="F7632" r:id="rId7627" xr:uid="{BA5E20F0-EDFB-4DF6-A953-A7863776D395}"/>
    <hyperlink ref="F7633" r:id="rId7628" xr:uid="{6707E402-0C42-4053-B199-B15819078B7A}"/>
    <hyperlink ref="F7634" r:id="rId7629" xr:uid="{4EBAEC3A-B539-4D6D-A85A-2EF41920BC66}"/>
    <hyperlink ref="F7635" r:id="rId7630" xr:uid="{B5E0D7D6-B544-4276-82B9-754595D1E068}"/>
    <hyperlink ref="F7636" r:id="rId7631" xr:uid="{9DAB733C-51A6-4396-B609-51F700BBE2B3}"/>
    <hyperlink ref="F7637" r:id="rId7632" xr:uid="{81FF427A-E1EB-422E-87CC-5F3D0DD086AE}"/>
    <hyperlink ref="F7638" r:id="rId7633" xr:uid="{01EDFD89-5720-43A6-8FDB-92F018FD7E67}"/>
    <hyperlink ref="F7639" r:id="rId7634" xr:uid="{3D4DB041-0149-4EA5-B1F5-69B730F2A5F3}"/>
    <hyperlink ref="F7640" r:id="rId7635" xr:uid="{49006035-AF9F-4562-A065-6B8C60DE8CDB}"/>
    <hyperlink ref="F7641" r:id="rId7636" xr:uid="{EDCCD665-3680-4909-BDE7-0948E9135592}"/>
    <hyperlink ref="F7642" r:id="rId7637" xr:uid="{0F305305-1FAC-4CAD-A296-21FD01EA49C3}"/>
    <hyperlink ref="F7643" r:id="rId7638" xr:uid="{C470500C-FFE7-471F-9500-85DDD6075D28}"/>
    <hyperlink ref="F7644" r:id="rId7639" xr:uid="{96FCDD68-0962-428A-AE6B-3629F9F1A445}"/>
    <hyperlink ref="F7645" r:id="rId7640" xr:uid="{E41E64ED-F098-4FC1-8042-9EEF97C8E194}"/>
    <hyperlink ref="F7646" r:id="rId7641" xr:uid="{244AA598-EFF4-43B4-A718-89979937AA24}"/>
    <hyperlink ref="F7647" r:id="rId7642" xr:uid="{22A07A72-EC6F-4FFE-A63C-76B23567DBEB}"/>
    <hyperlink ref="F7648" r:id="rId7643" xr:uid="{16CED6A9-2D0C-439F-B55B-1E7329DF75B8}"/>
    <hyperlink ref="F7649" r:id="rId7644" xr:uid="{A2EF48DF-8EF4-4D91-9AE5-3035B4E74E25}"/>
    <hyperlink ref="F7650" r:id="rId7645" xr:uid="{D5CB8152-B8E1-4B49-98A8-0A1252D59F13}"/>
    <hyperlink ref="F7651" r:id="rId7646" xr:uid="{AD32E538-D0CA-4FE3-94BF-36F2FB0514BC}"/>
    <hyperlink ref="F7652" r:id="rId7647" xr:uid="{A33D38F2-5125-4F94-929B-04DAB082BD94}"/>
    <hyperlink ref="F7653" r:id="rId7648" xr:uid="{B26E67A2-49AF-4116-9225-B051014793AD}"/>
    <hyperlink ref="F7654" r:id="rId7649" xr:uid="{0648D5D5-DFDF-4076-A8B5-E3FC5E07BDE6}"/>
    <hyperlink ref="F7655" r:id="rId7650" xr:uid="{D9277DCC-F135-4139-8AE4-7DD197918B19}"/>
    <hyperlink ref="F7656" r:id="rId7651" xr:uid="{3255B9E0-A77F-4104-95DB-0839D0020FA3}"/>
    <hyperlink ref="F7657" r:id="rId7652" xr:uid="{A848C56E-A911-453A-8038-CA92A0570CC3}"/>
    <hyperlink ref="F7658" r:id="rId7653" xr:uid="{7AD072D8-CF18-4BD5-991D-2CE66EFD178A}"/>
    <hyperlink ref="F7659" r:id="rId7654" xr:uid="{CC4BA6E0-8479-450A-9F3C-3E6F33144D32}"/>
    <hyperlink ref="F7660" r:id="rId7655" xr:uid="{CB992029-C921-4CB3-BF79-AA07B24A793C}"/>
    <hyperlink ref="F7661" r:id="rId7656" xr:uid="{F8062EDC-50AD-4014-A85D-B44E77F20D63}"/>
    <hyperlink ref="F7662" r:id="rId7657" xr:uid="{DCF26D2C-42C7-4F2F-BEC7-469DBC9B2740}"/>
    <hyperlink ref="F7663" r:id="rId7658" xr:uid="{F8F68849-A832-46DD-A4FD-95FDED7EE18A}"/>
    <hyperlink ref="F7664" r:id="rId7659" xr:uid="{AB3EDBDB-4AA6-453B-9094-D0EAFA8052C4}"/>
    <hyperlink ref="F7665" r:id="rId7660" xr:uid="{7948F5B3-8712-4577-927B-DA85629B83F9}"/>
    <hyperlink ref="F7666" r:id="rId7661" xr:uid="{068F3B88-E0ED-4076-92C7-CD413A631739}"/>
    <hyperlink ref="F7667" r:id="rId7662" xr:uid="{6C8232F1-5A8D-43B4-8545-43ED6A150453}"/>
    <hyperlink ref="F7668" r:id="rId7663" xr:uid="{2B7FA0D7-E16B-432F-A31B-DAA7368CA574}"/>
    <hyperlink ref="F7669" r:id="rId7664" xr:uid="{9BEBC75A-0E00-4DEB-A352-A6849C276F72}"/>
    <hyperlink ref="F7670" r:id="rId7665" xr:uid="{00DD6F4E-0B9A-4841-806A-5A07BA2AB1C4}"/>
    <hyperlink ref="F7671" r:id="rId7666" xr:uid="{8DA69375-942A-452D-8B7D-CE91BDA05841}"/>
    <hyperlink ref="F7672" r:id="rId7667" xr:uid="{DD115CAF-107A-45B2-A3FD-CACC641D6F09}"/>
    <hyperlink ref="F7673" r:id="rId7668" xr:uid="{4A517B5F-EC46-4061-A537-5AA02A3B5191}"/>
    <hyperlink ref="F7674" r:id="rId7669" xr:uid="{FEBE0087-EC4A-4677-94A4-0718A43D88B6}"/>
    <hyperlink ref="F7675" r:id="rId7670" xr:uid="{BF12AA68-F5B5-46EB-B2D7-EC1F0FF34715}"/>
    <hyperlink ref="F7676" r:id="rId7671" xr:uid="{A4BD151F-48A3-451A-AAFA-E1D08B1F268F}"/>
    <hyperlink ref="F7677" r:id="rId7672" xr:uid="{BF0E72BC-74FE-4FA3-A464-E55FB51667C9}"/>
    <hyperlink ref="F7678" r:id="rId7673" xr:uid="{05A70A5C-FCEB-4529-A62A-A5164C80CA5F}"/>
    <hyperlink ref="F7679" r:id="rId7674" xr:uid="{96F50CAE-D5CD-4075-8EE9-4C75AD258ED8}"/>
    <hyperlink ref="F7680" r:id="rId7675" xr:uid="{621473C8-CC22-444D-B58E-E4590E001EED}"/>
    <hyperlink ref="F7681" r:id="rId7676" xr:uid="{ADE8F3DE-5F33-44BB-9AF7-EB7EEF6DC9DA}"/>
    <hyperlink ref="F7682" r:id="rId7677" xr:uid="{5D517686-A384-473D-A62C-6084FF923E9B}"/>
    <hyperlink ref="F7683" r:id="rId7678" xr:uid="{AB604F7D-36FD-4142-8D70-E06955F5FDDD}"/>
    <hyperlink ref="F7684" r:id="rId7679" xr:uid="{CD59D2DD-0D82-4631-A682-A905AB0A9A91}"/>
    <hyperlink ref="F7685" r:id="rId7680" xr:uid="{B24FC525-84D5-4BB9-8B35-1FBCA175A709}"/>
    <hyperlink ref="F7686" r:id="rId7681" xr:uid="{293CBF98-16F5-495E-834C-1147E7CB9C6A}"/>
    <hyperlink ref="F7687" r:id="rId7682" xr:uid="{13F4DB9C-6911-4B40-A0BC-66CF52A111ED}"/>
    <hyperlink ref="F7688" r:id="rId7683" xr:uid="{342B5EC4-A244-4C09-927D-79F706BC219D}"/>
    <hyperlink ref="F7689" r:id="rId7684" xr:uid="{EA17D6E5-C3B4-4A15-98E1-DF447144A6E3}"/>
    <hyperlink ref="F7690" r:id="rId7685" xr:uid="{2352F6F1-6FFA-41B0-995D-A707F793B21D}"/>
    <hyperlink ref="F7691" r:id="rId7686" xr:uid="{246F1D43-2466-46C0-BED7-E02BCDFD3EC1}"/>
    <hyperlink ref="F7692" r:id="rId7687" xr:uid="{6BA64D31-1FAE-42EF-957D-F46B32CD48F1}"/>
    <hyperlink ref="F7693" r:id="rId7688" xr:uid="{42FE9689-A9D5-4675-B8AD-5A5463B92137}"/>
    <hyperlink ref="F7694" r:id="rId7689" xr:uid="{E6B3EA84-A078-48E3-8474-2561D0807E60}"/>
    <hyperlink ref="F7695" r:id="rId7690" xr:uid="{859E483C-5890-4549-A6E4-649049B6EAD1}"/>
    <hyperlink ref="F7696" r:id="rId7691" xr:uid="{97E0D6C8-2ABD-4A75-B8F7-52FCD24C5DE7}"/>
    <hyperlink ref="F7697" r:id="rId7692" xr:uid="{5E0263CC-6482-46A1-AFD7-904C0BAC3BE7}"/>
    <hyperlink ref="F7698" r:id="rId7693" xr:uid="{7D196A15-4240-44AD-8CC3-C224B7631966}"/>
    <hyperlink ref="F7699" r:id="rId7694" xr:uid="{4301229C-9D3B-4860-B67E-DE7C6B8C723D}"/>
    <hyperlink ref="F7700" r:id="rId7695" xr:uid="{FF35CD0E-B838-42C4-BF7D-E9FEA3D354B0}"/>
    <hyperlink ref="F7701" r:id="rId7696" xr:uid="{22DF7D2E-E6E2-4673-91DF-70E6D0CF8A80}"/>
    <hyperlink ref="F7702" r:id="rId7697" xr:uid="{C08BC2B5-1846-41CF-AB7C-D68F9A9CADF8}"/>
    <hyperlink ref="F7703" r:id="rId7698" xr:uid="{0CCC3995-6884-4FB8-9DA8-2B6E8543DF8C}"/>
    <hyperlink ref="F7704" r:id="rId7699" xr:uid="{D5F05335-9B24-4B0D-B78F-22109265328D}"/>
    <hyperlink ref="F7705" r:id="rId7700" xr:uid="{9D1806B4-D597-4D8C-97CA-37B3F5B4E985}"/>
    <hyperlink ref="F7706" r:id="rId7701" xr:uid="{E48460B7-7D03-4EF0-B937-8D482776C77C}"/>
    <hyperlink ref="F7707" r:id="rId7702" xr:uid="{4B6EA461-6110-4F3B-8438-BEA123D6729A}"/>
    <hyperlink ref="F7708" r:id="rId7703" xr:uid="{03BAB402-1BEE-4E30-859D-CB9D6B829885}"/>
    <hyperlink ref="F7709" r:id="rId7704" xr:uid="{B017BFB5-EA25-4070-AFEB-D64183540400}"/>
    <hyperlink ref="F7710" r:id="rId7705" xr:uid="{4068AD16-DEAF-462E-AF77-97C37B6A819F}"/>
    <hyperlink ref="F7711" r:id="rId7706" xr:uid="{007DE13A-B2D4-46C8-AC02-57CF6433BAEE}"/>
    <hyperlink ref="F7712" r:id="rId7707" xr:uid="{7D910361-143E-4127-9C85-EF0572BA96B4}"/>
    <hyperlink ref="F7713" r:id="rId7708" xr:uid="{61FD2B60-94FF-406F-A891-B41D8BA9C5A1}"/>
    <hyperlink ref="F7714" r:id="rId7709" xr:uid="{E672B5B0-8441-4BBB-851C-C58D881D5212}"/>
    <hyperlink ref="F7715" r:id="rId7710" xr:uid="{21DBAB56-5B57-428D-82C2-8CDD60991CA8}"/>
    <hyperlink ref="F7716" r:id="rId7711" xr:uid="{B1AEA7F9-CFEA-4809-B6C6-8E4183131C0A}"/>
    <hyperlink ref="F7717" r:id="rId7712" xr:uid="{2438FF68-4827-49D6-B32D-DFA0F0E57C75}"/>
    <hyperlink ref="F7718" r:id="rId7713" xr:uid="{E1D193C2-16CF-42F8-AEC3-20D1EFF86DE6}"/>
    <hyperlink ref="F7719" r:id="rId7714" xr:uid="{3B6A69CC-D85E-41C3-B9BF-29A345D3CD5F}"/>
    <hyperlink ref="F7720" r:id="rId7715" xr:uid="{E2AD45F7-370B-417D-8266-851D7306E474}"/>
    <hyperlink ref="F7721" r:id="rId7716" xr:uid="{35A58366-0F57-4934-9800-668ED20883D2}"/>
    <hyperlink ref="F7722" r:id="rId7717" xr:uid="{473991AE-224D-4F4E-93A2-9694B484C5BB}"/>
    <hyperlink ref="F7723" r:id="rId7718" xr:uid="{085D422E-015F-49C3-92ED-D7529F7E5DCC}"/>
    <hyperlink ref="F7724" r:id="rId7719" xr:uid="{EFD525A8-DB19-4359-81E4-414565D02320}"/>
    <hyperlink ref="F7725" r:id="rId7720" xr:uid="{0A6FE5B2-52E2-43F0-80DF-95252950E5CF}"/>
    <hyperlink ref="F7726" r:id="rId7721" xr:uid="{6DE88718-9A79-4C45-B21F-BA2B7336F6AD}"/>
    <hyperlink ref="F7727" r:id="rId7722" xr:uid="{75F289E4-A78C-4B6C-85D3-F41FEB235562}"/>
    <hyperlink ref="F7728" r:id="rId7723" xr:uid="{28CE8CBF-68D3-4A5D-8234-ABFC45C34808}"/>
    <hyperlink ref="F7729" r:id="rId7724" xr:uid="{F73D3DCE-5489-4810-AFE0-3CAC836896F7}"/>
    <hyperlink ref="F7730" r:id="rId7725" xr:uid="{F8F3EA00-018E-4A7A-AD13-B547FBACE8B8}"/>
    <hyperlink ref="F7731" r:id="rId7726" xr:uid="{016A1562-FEA9-44B3-B784-4331B40C3218}"/>
    <hyperlink ref="F7732" r:id="rId7727" xr:uid="{448046FA-E4D3-4CD6-9B19-22A2B8354F2B}"/>
    <hyperlink ref="F7733" r:id="rId7728" xr:uid="{77841545-B60F-4435-AC6D-8680C6530DC5}"/>
    <hyperlink ref="F7734" r:id="rId7729" xr:uid="{D32C3239-49C8-494A-98B9-69479DB5325F}"/>
    <hyperlink ref="F7735" r:id="rId7730" xr:uid="{E1C1F088-DABD-4940-B2B6-6D3A5D04051B}"/>
    <hyperlink ref="F7736" r:id="rId7731" xr:uid="{CB4F385B-105B-4D4B-9AE7-1D8A5372A290}"/>
    <hyperlink ref="F7737" r:id="rId7732" xr:uid="{E9BD37FF-DAB2-4378-993E-7D3027DD1BC4}"/>
    <hyperlink ref="F7738" r:id="rId7733" xr:uid="{03E04E1F-FF71-4A99-A925-8CB559EBEC04}"/>
    <hyperlink ref="F7739" r:id="rId7734" xr:uid="{9EEB71F9-7F14-461D-98D1-E2042F29C390}"/>
    <hyperlink ref="F7740" r:id="rId7735" xr:uid="{20ACB695-55FD-4244-A768-06AC5CCF3E33}"/>
    <hyperlink ref="F7741" r:id="rId7736" xr:uid="{A4112CC2-AD1F-46B5-8E74-B06CED9E93A3}"/>
    <hyperlink ref="F7742" r:id="rId7737" xr:uid="{0FA94772-6C11-4E58-BCBB-27721459E43D}"/>
    <hyperlink ref="F7743" r:id="rId7738" xr:uid="{E9451371-93D3-4A7D-A4F3-CA1DDC4F27E3}"/>
    <hyperlink ref="F7744" r:id="rId7739" xr:uid="{D9FDB59E-7B77-46E6-880A-750AD1A5B7F3}"/>
    <hyperlink ref="F7745" r:id="rId7740" xr:uid="{9F5874D4-4DBF-4AE8-9428-7B152E0A06A9}"/>
    <hyperlink ref="F7746" r:id="rId7741" xr:uid="{7F3DEE63-6702-4C60-A6C8-16E4802231BA}"/>
    <hyperlink ref="F7747" r:id="rId7742" xr:uid="{8483F72E-D6F7-4F26-B953-DD9C861F9234}"/>
    <hyperlink ref="F7748" r:id="rId7743" xr:uid="{723CD275-18B8-4B39-AB2C-D177B33A69BA}"/>
    <hyperlink ref="F7749" r:id="rId7744" xr:uid="{10CC7C5D-5681-4794-B20C-76EB34AFA7FD}"/>
    <hyperlink ref="F7750" r:id="rId7745" xr:uid="{FF5F3D1E-5AF2-4F00-878A-00500D290454}"/>
    <hyperlink ref="F7751" r:id="rId7746" xr:uid="{D639E343-02C5-4492-8C30-A91321645FA3}"/>
    <hyperlink ref="F7752" r:id="rId7747" xr:uid="{9B4109E1-0B9F-401E-8995-7C550C635661}"/>
    <hyperlink ref="F7753" r:id="rId7748" xr:uid="{64E874E7-F1C7-4042-A63C-3463B92FCA42}"/>
    <hyperlink ref="F7754" r:id="rId7749" xr:uid="{64052070-4F3A-4FE7-8B79-FACE0C4AB00C}"/>
    <hyperlink ref="F7755" r:id="rId7750" xr:uid="{3FC7B0EF-E2E4-4754-954A-D2E5B8C8C533}"/>
    <hyperlink ref="F7756" r:id="rId7751" xr:uid="{0BA08DC4-4463-42D5-9480-836B8E3AC499}"/>
    <hyperlink ref="F7757" r:id="rId7752" xr:uid="{CEAB3C42-8B70-4547-AA8C-15C0252A94C3}"/>
    <hyperlink ref="F7758" r:id="rId7753" xr:uid="{89FFE4D1-86B1-496B-8FC0-D541500AB9B9}"/>
    <hyperlink ref="F7759" r:id="rId7754" xr:uid="{B73D2A91-3623-415B-BAC7-00C4197E0CC2}"/>
    <hyperlink ref="F7760" r:id="rId7755" xr:uid="{6A9FEBEA-64EE-4BBE-A5C1-52E2A60BC904}"/>
    <hyperlink ref="F7761" r:id="rId7756" xr:uid="{DC2277A1-5EAA-4C11-9CED-721FE61530A1}"/>
    <hyperlink ref="F7762" r:id="rId7757" xr:uid="{DE6C0A8F-554E-4271-83F4-1C0136894500}"/>
    <hyperlink ref="F7763" r:id="rId7758" xr:uid="{E8893FBB-9E7A-4D46-A543-AC9E9FFFE5FD}"/>
    <hyperlink ref="F7764" r:id="rId7759" xr:uid="{5179E812-F10F-4E07-899E-7D52C6CC7E71}"/>
    <hyperlink ref="F7765" r:id="rId7760" xr:uid="{FD4991A8-7E70-46DD-9903-342BFB676EAC}"/>
    <hyperlink ref="F7766" r:id="rId7761" xr:uid="{DF4971A7-FB6A-466A-9D6B-768A30EA7AF0}"/>
    <hyperlink ref="F7767" r:id="rId7762" xr:uid="{247BC338-A97C-47C2-BA37-5191CEDEDAC1}"/>
    <hyperlink ref="F7768" r:id="rId7763" xr:uid="{F4E48B21-BC3F-402A-B8B2-4ADC14FA2D72}"/>
    <hyperlink ref="F7769" r:id="rId7764" xr:uid="{9B85EDF4-B2F5-480C-AC62-BDA0E91AC348}"/>
    <hyperlink ref="F7770" r:id="rId7765" xr:uid="{39BCF0D0-FDB6-478F-A250-3D70CEB014A0}"/>
    <hyperlink ref="F7771" r:id="rId7766" xr:uid="{1FF8B46F-E8BE-4CC5-A9F3-AE225C0B9175}"/>
    <hyperlink ref="F7772" r:id="rId7767" xr:uid="{334C3008-B8F0-48C0-AD19-030FBFE8D7CA}"/>
    <hyperlink ref="F7773" r:id="rId7768" xr:uid="{7DB909EA-66E8-4F9D-9B6B-A8DFDF11EB5B}"/>
    <hyperlink ref="F7774" r:id="rId7769" xr:uid="{D90E5C17-B470-4522-8D36-281D37BB66AF}"/>
    <hyperlink ref="F7775" r:id="rId7770" xr:uid="{9561A752-EB17-44BB-9107-0D4AF6D083C9}"/>
    <hyperlink ref="F7776" r:id="rId7771" xr:uid="{09FBC48A-85A4-4C33-8DF5-60E9F64B8111}"/>
    <hyperlink ref="F7777" r:id="rId7772" xr:uid="{3B08F1B3-0EE8-4315-8878-F9D4EB4661C6}"/>
    <hyperlink ref="F7778" r:id="rId7773" xr:uid="{908E5921-1FCE-4D92-8368-44307F1D5B98}"/>
    <hyperlink ref="F7779" r:id="rId7774" xr:uid="{592B6CBA-8164-4F2F-967B-8AA519F7D419}"/>
    <hyperlink ref="F7780" r:id="rId7775" xr:uid="{53828E50-0783-4009-AAFD-8093BC5711F1}"/>
    <hyperlink ref="F7781" r:id="rId7776" xr:uid="{6EDA923C-9708-4AAE-B28F-15A11AFB3EB9}"/>
    <hyperlink ref="F7782" r:id="rId7777" xr:uid="{CD784392-615B-4309-A62F-1FBD34C9DE45}"/>
    <hyperlink ref="F7783" r:id="rId7778" xr:uid="{BDD943C3-1CE9-4DA3-9C01-98668506F82D}"/>
    <hyperlink ref="F7784" r:id="rId7779" xr:uid="{CBF41D71-CC95-48CD-AADB-425D1FBA25C1}"/>
    <hyperlink ref="F7785" r:id="rId7780" xr:uid="{B35FA907-1744-4402-9DC7-3003ED0992F1}"/>
    <hyperlink ref="F7786" r:id="rId7781" xr:uid="{86CC94A8-320D-48D8-B736-20E0C3F636C0}"/>
    <hyperlink ref="F7787" r:id="rId7782" xr:uid="{C442DBB9-68ED-403A-AD4F-1023FC6E02F7}"/>
    <hyperlink ref="F7788" r:id="rId7783" xr:uid="{DFD21080-97F7-4FE0-A9EB-1DA4F13B5167}"/>
    <hyperlink ref="F7789" r:id="rId7784" xr:uid="{A2DF9217-6292-4B7F-AA2C-4B6253E34A3B}"/>
    <hyperlink ref="F7790" r:id="rId7785" xr:uid="{17F5DABF-31E7-4419-8741-9F68479810FA}"/>
    <hyperlink ref="F7791" r:id="rId7786" xr:uid="{86FBF632-6DE0-4E0D-8203-31D9C021979B}"/>
    <hyperlink ref="F7792" r:id="rId7787" xr:uid="{ECD5262F-9E2B-43CB-A387-4C3D68A7CED8}"/>
    <hyperlink ref="F7793" r:id="rId7788" xr:uid="{2458E332-7296-4E22-8AD6-1928F1A7FB0A}"/>
    <hyperlink ref="F7794" r:id="rId7789" xr:uid="{1BCCD09B-DBAF-4247-8C73-2991C5576C55}"/>
    <hyperlink ref="F7795" r:id="rId7790" xr:uid="{DE68548E-A70A-4757-A311-253E5E353A33}"/>
    <hyperlink ref="F7796" r:id="rId7791" xr:uid="{A18742BF-0F37-41D5-AE32-6C75E0A59063}"/>
    <hyperlink ref="F7797" r:id="rId7792" xr:uid="{A5E714BC-327A-4B76-A382-37C1988A8F26}"/>
    <hyperlink ref="F7798" r:id="rId7793" xr:uid="{77628A05-51BA-4587-B1DD-52ACD9F65ADD}"/>
    <hyperlink ref="F7799" r:id="rId7794" xr:uid="{616547E0-D579-4B19-9934-0905AE47293D}"/>
    <hyperlink ref="F7800" r:id="rId7795" xr:uid="{6E103FDB-3D6C-4EA7-8560-AF4ACF7467B1}"/>
    <hyperlink ref="F7801" r:id="rId7796" xr:uid="{378D861D-D2AA-41AD-B38E-FDBD6BF918DD}"/>
    <hyperlink ref="F7802" r:id="rId7797" xr:uid="{617BBEE8-34FE-45E2-94BB-31CE5F0065F6}"/>
    <hyperlink ref="F7803" r:id="rId7798" xr:uid="{3B6922E7-42E1-48F9-BA26-4784C07D4611}"/>
    <hyperlink ref="F7804" r:id="rId7799" xr:uid="{7184FC89-4230-44B8-AE88-F81DA03C9F98}"/>
    <hyperlink ref="F7805" r:id="rId7800" xr:uid="{862DA9DC-6DBC-4B75-B060-5F994723CF6E}"/>
    <hyperlink ref="F7806" r:id="rId7801" xr:uid="{5D3C82E7-DD4E-4185-AAB9-7A41875110BB}"/>
    <hyperlink ref="F7807" r:id="rId7802" xr:uid="{FE2A8476-2B3C-4734-9F1D-BEA719453236}"/>
    <hyperlink ref="F7808" r:id="rId7803" xr:uid="{C6E37765-B3A9-41CC-ACA9-A7C8F4662085}"/>
    <hyperlink ref="F7809" r:id="rId7804" xr:uid="{73A3A52D-1DB5-4B96-B88A-40B175673906}"/>
    <hyperlink ref="F7810" r:id="rId7805" xr:uid="{98D88C47-077E-47D1-82C5-519B5AFD0349}"/>
    <hyperlink ref="F7811" r:id="rId7806" xr:uid="{2C5EB61C-AF0E-4244-8216-B3CD337F3128}"/>
    <hyperlink ref="F7812" r:id="rId7807" xr:uid="{92EE5BDA-7CCD-415B-A761-4E39EBE568A1}"/>
    <hyperlink ref="F7813" r:id="rId7808" xr:uid="{A3CA9EE3-63EA-4866-ABFB-2009B2268790}"/>
    <hyperlink ref="F7814" r:id="rId7809" xr:uid="{C1FA8048-B1F5-4E6A-8BA4-04E56540BE16}"/>
    <hyperlink ref="F7815" r:id="rId7810" xr:uid="{684A3923-6CC1-4BEE-AAEB-4A45DDFB911B}"/>
    <hyperlink ref="F7816" r:id="rId7811" xr:uid="{53C74A13-80B9-4689-B737-3B4AADF58A26}"/>
    <hyperlink ref="F7817" r:id="rId7812" xr:uid="{DD22B56B-571D-4F98-9919-BC6FEFEAE0B5}"/>
    <hyperlink ref="F7818" r:id="rId7813" xr:uid="{1D160649-8988-45D7-A76D-9A0922C4E6B7}"/>
    <hyperlink ref="F7819" r:id="rId7814" xr:uid="{0B2955DE-B555-4C95-94D6-9BD2152806EA}"/>
    <hyperlink ref="F7820" r:id="rId7815" xr:uid="{347C91B4-1D33-4A84-9329-CC1FD928C63B}"/>
    <hyperlink ref="F7821" r:id="rId7816" xr:uid="{E363F9FF-57CF-4FA6-8A89-1240B4E9EA1B}"/>
    <hyperlink ref="F7822" r:id="rId7817" xr:uid="{4FA3EB87-0E63-40AB-89BA-C351374AA17F}"/>
    <hyperlink ref="F7823" r:id="rId7818" xr:uid="{48E943EA-1FCB-4483-A50B-5589974D8936}"/>
    <hyperlink ref="F7824" r:id="rId7819" xr:uid="{FA0ACA31-1802-4E94-B963-9BFF7AF4BC86}"/>
    <hyperlink ref="F7825" r:id="rId7820" xr:uid="{D2C0F948-A96B-4390-AC44-07B848E77082}"/>
    <hyperlink ref="F7826" r:id="rId7821" xr:uid="{ED16F311-7000-4BE9-9635-8496609B285C}"/>
    <hyperlink ref="F7827" r:id="rId7822" xr:uid="{DFD344DC-3FB5-4604-A3FA-0F1FDA4BA24D}"/>
    <hyperlink ref="F7828" r:id="rId7823" xr:uid="{6089E528-0239-4EA0-A773-C9883E5F0434}"/>
    <hyperlink ref="F7829" r:id="rId7824" xr:uid="{659535C2-0C6E-4D08-B341-7E99D21CE810}"/>
    <hyperlink ref="F7830" r:id="rId7825" xr:uid="{A43F156C-4E68-4A83-8ED6-9354BC2DA5E9}"/>
    <hyperlink ref="F7831" r:id="rId7826" xr:uid="{278760C4-5102-46B3-82A5-64DB483207C4}"/>
    <hyperlink ref="F7832" r:id="rId7827" xr:uid="{7D32F292-253A-4CEE-A7E2-45D49C8BEE66}"/>
    <hyperlink ref="F7833" r:id="rId7828" xr:uid="{AA363E51-45A7-4271-9ED1-2301C7C12A65}"/>
    <hyperlink ref="F7834" r:id="rId7829" xr:uid="{B50F4831-E049-4F8B-BCDF-E04E7242C61A}"/>
    <hyperlink ref="F7835" r:id="rId7830" xr:uid="{7DE6AD27-554B-40B0-B918-E93D4115B8B7}"/>
    <hyperlink ref="F7836" r:id="rId7831" xr:uid="{7E0CB1C5-EA5E-4851-81B4-786C6E98C399}"/>
    <hyperlink ref="F7837" r:id="rId7832" xr:uid="{3210EEA3-0071-45D7-9AED-ABC3740D2F4C}"/>
    <hyperlink ref="F7838" r:id="rId7833" xr:uid="{DAFFDB65-6E27-42E3-A038-74E85D331F3F}"/>
    <hyperlink ref="F7839" r:id="rId7834" xr:uid="{4D85A3F4-9808-43C2-B924-6A2A61872B8C}"/>
    <hyperlink ref="F7840" r:id="rId7835" xr:uid="{0F75698D-B9E9-4D3A-A097-C74725F325FA}"/>
    <hyperlink ref="F7841" r:id="rId7836" xr:uid="{C9709AA7-051E-4F6B-9AEA-42651BA86A04}"/>
    <hyperlink ref="F7842" r:id="rId7837" xr:uid="{CBB89A03-2F39-4F64-9C4D-EA7A72108621}"/>
    <hyperlink ref="F7843" r:id="rId7838" xr:uid="{A91A1D99-A818-4507-B173-4229F026FA1B}"/>
    <hyperlink ref="F7844" r:id="rId7839" xr:uid="{C9A288B6-262F-4393-BE29-CB5E9223BF7B}"/>
    <hyperlink ref="F7845" r:id="rId7840" xr:uid="{BFF99A07-5BF3-4AE9-B8F9-5A41F1E67796}"/>
    <hyperlink ref="F7846" r:id="rId7841" xr:uid="{1BF4477C-E7D4-4386-96B6-E727E5DF7502}"/>
    <hyperlink ref="F7847" r:id="rId7842" xr:uid="{4F4DC6A2-A366-4B8E-9444-9B5F75E32CBC}"/>
    <hyperlink ref="F7848" r:id="rId7843" xr:uid="{30BDEF9B-5323-42BB-9D99-06A61ED31E5F}"/>
    <hyperlink ref="F7849" r:id="rId7844" xr:uid="{40FBABC5-38EA-4DAE-9CCA-1CB18433A296}"/>
    <hyperlink ref="F7850" r:id="rId7845" xr:uid="{7E6292D2-10D0-4E6C-95BF-EC5075CD9AB0}"/>
    <hyperlink ref="F7851" r:id="rId7846" xr:uid="{4842A3D8-D462-46AC-8171-484D0A8E18D1}"/>
    <hyperlink ref="F7852" r:id="rId7847" xr:uid="{E06982D9-B4FA-454E-B5F1-EBD8F22A31CA}"/>
    <hyperlink ref="F7853" r:id="rId7848" xr:uid="{768A6252-F04C-40C4-BFC1-5A29E68A9519}"/>
    <hyperlink ref="F7854" r:id="rId7849" xr:uid="{039A01C4-A8B1-4BC3-836C-41C66FD48860}"/>
    <hyperlink ref="F7855" r:id="rId7850" xr:uid="{CCDE2976-A19C-42D1-B7B0-D8ACC194C229}"/>
    <hyperlink ref="F7856" r:id="rId7851" xr:uid="{ADA0F731-5DCA-4D0C-87E9-654EC2557ED7}"/>
    <hyperlink ref="F7857" r:id="rId7852" xr:uid="{CD392187-69AC-4E1F-A5A1-F8B99FD81875}"/>
    <hyperlink ref="F7858" r:id="rId7853" xr:uid="{726504AF-7314-4762-9402-6385FFDB9EC4}"/>
    <hyperlink ref="F7859" r:id="rId7854" xr:uid="{5C2BE5F7-4D45-4FAF-841B-C32677FEDC57}"/>
    <hyperlink ref="F7860" r:id="rId7855" xr:uid="{CF668957-4662-4C1B-9A1F-E139BF1313F4}"/>
    <hyperlink ref="F7861" r:id="rId7856" xr:uid="{5E4AA818-5B63-47C6-8DAF-DAC7D35259AB}"/>
    <hyperlink ref="F7862" r:id="rId7857" xr:uid="{9ED558AD-5576-411F-ADDB-405FE439BA6D}"/>
    <hyperlink ref="F7863" r:id="rId7858" xr:uid="{80950549-237F-4666-8BF9-ED52685C4163}"/>
    <hyperlink ref="F7864" r:id="rId7859" xr:uid="{57B8B902-266B-4FB3-A787-6D71BEA6687E}"/>
    <hyperlink ref="F7865" r:id="rId7860" xr:uid="{205E6E23-F6CA-40D9-84C2-CBA227918602}"/>
    <hyperlink ref="F7866" r:id="rId7861" xr:uid="{CE6DC5CC-24DA-47A2-98E8-2C0DEEB3E1DB}"/>
    <hyperlink ref="F7867" r:id="rId7862" xr:uid="{81A19516-38B1-469A-9A0E-9837A0EC3D82}"/>
    <hyperlink ref="F7868" r:id="rId7863" xr:uid="{CEE8ECA4-D38D-494B-8ACE-D74974B53598}"/>
    <hyperlink ref="F7869" r:id="rId7864" xr:uid="{9D0A4AE5-ABBA-4D5F-8447-5EEBF2504C8F}"/>
    <hyperlink ref="F7870" r:id="rId7865" xr:uid="{0B3597C8-B664-4190-81EF-4E265C1F66F9}"/>
    <hyperlink ref="F7871" r:id="rId7866" xr:uid="{6B208BEE-F7E9-42ED-877E-577A6553BFB8}"/>
    <hyperlink ref="F7872" r:id="rId7867" xr:uid="{AF1623EA-FD2E-43F2-B1C2-A2FF4B855FFF}"/>
    <hyperlink ref="F7873" r:id="rId7868" xr:uid="{A39F4820-655D-4E46-B52D-F66E6FC90081}"/>
    <hyperlink ref="F7874" r:id="rId7869" xr:uid="{4240204E-6EB6-4D34-B6A0-F2D736335FF1}"/>
    <hyperlink ref="F7875" r:id="rId7870" xr:uid="{1DB94AFD-1603-4AFA-AFA3-044A5D68C477}"/>
    <hyperlink ref="F7876" r:id="rId7871" xr:uid="{CE5E4AE4-9338-499B-AB17-0F04A99C50A4}"/>
    <hyperlink ref="F7877" r:id="rId7872" xr:uid="{43D2BBC9-4E02-47C9-827E-CAA3B8F238B4}"/>
    <hyperlink ref="F7878" r:id="rId7873" xr:uid="{1D863BC8-C911-4CAC-8423-A65BD11D31DC}"/>
    <hyperlink ref="F7879" r:id="rId7874" xr:uid="{894A587E-72F5-432E-86C9-3C46D17A6C2E}"/>
    <hyperlink ref="F7880" r:id="rId7875" xr:uid="{B6265980-FAB2-439C-8BEF-16C0297266A4}"/>
    <hyperlink ref="F7881" r:id="rId7876" xr:uid="{39360B63-84A9-495F-A281-0DD95F035C5D}"/>
    <hyperlink ref="F7882" r:id="rId7877" xr:uid="{5D46EFE5-591C-4A1E-A721-640A97377534}"/>
    <hyperlink ref="F7883" r:id="rId7878" xr:uid="{5530D270-96D7-4E9A-8E60-1A8C572EACD7}"/>
    <hyperlink ref="F7884" r:id="rId7879" xr:uid="{3A0E8D0E-75CE-439F-9F19-F494BBD51A77}"/>
    <hyperlink ref="F7885" r:id="rId7880" xr:uid="{2F2C18B3-3AD4-43C5-8127-D8BB270FDA46}"/>
    <hyperlink ref="F7886" r:id="rId7881" xr:uid="{74693CD9-9FDD-4B82-8B42-3EBD489E0B70}"/>
    <hyperlink ref="F7887" r:id="rId7882" xr:uid="{BAC9757D-EDF1-463E-8812-42ED1A0CADAB}"/>
    <hyperlink ref="F7888" r:id="rId7883" xr:uid="{3CE10382-187F-4E72-841E-486AEACA7E4F}"/>
    <hyperlink ref="F7889" r:id="rId7884" xr:uid="{CFBE0154-5794-4F06-8652-3280B2E8B0BC}"/>
    <hyperlink ref="F7890" r:id="rId7885" xr:uid="{0CE77956-3F69-470E-B333-D6D824E8DE5E}"/>
    <hyperlink ref="F7891" r:id="rId7886" xr:uid="{540DE110-0EDC-48A4-BA93-74C2344E2180}"/>
    <hyperlink ref="F7892" r:id="rId7887" xr:uid="{90C2A709-6280-42B0-9AC3-A6E83B14069B}"/>
    <hyperlink ref="F7893" r:id="rId7888" xr:uid="{67FD696A-9DBF-4678-A42D-2990BCF4FCCB}"/>
    <hyperlink ref="F7894" r:id="rId7889" xr:uid="{3C387E2C-7553-4AAF-9F92-4E46D41648DC}"/>
    <hyperlink ref="F7895" r:id="rId7890" xr:uid="{13C41CB2-0435-41D1-BD28-B12EF414ED22}"/>
    <hyperlink ref="F7896" r:id="rId7891" xr:uid="{3B9E8DF4-27CC-4819-AF4B-87EC13D33EE2}"/>
    <hyperlink ref="F7897" r:id="rId7892" xr:uid="{252B6844-5C7E-4DF6-A545-65737B0460B1}"/>
    <hyperlink ref="F7898" r:id="rId7893" xr:uid="{CC6478C0-74CD-4F6E-827C-7C35DA10A1D7}"/>
    <hyperlink ref="F7899" r:id="rId7894" xr:uid="{5B0282CF-26ED-49D1-986C-67645A9C7C4E}"/>
    <hyperlink ref="F7900" r:id="rId7895" xr:uid="{AEF612B9-251E-444A-8AB1-67783DA67AB4}"/>
    <hyperlink ref="F7901" r:id="rId7896" xr:uid="{54CB554C-A425-4FB7-8471-DF4422689B2A}"/>
    <hyperlink ref="F7902" r:id="rId7897" xr:uid="{9043F744-A309-4615-8088-820A871FB442}"/>
    <hyperlink ref="F7903" r:id="rId7898" xr:uid="{3E063FE5-B1B2-4069-8388-D58816E4ABDD}"/>
    <hyperlink ref="F7904" r:id="rId7899" xr:uid="{DA71E8A8-1B74-480E-B5C0-B6041FFE7240}"/>
    <hyperlink ref="F7905" r:id="rId7900" xr:uid="{7528D204-9FC0-4FED-BFC2-7FF81FE57788}"/>
    <hyperlink ref="F7906" r:id="rId7901" xr:uid="{D9F95A60-B3C2-46E6-B062-7AE8A4235D05}"/>
    <hyperlink ref="F7907" r:id="rId7902" xr:uid="{0A5860C7-63B3-4B21-800A-09D3D4CAE778}"/>
    <hyperlink ref="F7908" r:id="rId7903" xr:uid="{F60C6DBF-82C7-4919-8446-FF8E24AA8B8F}"/>
    <hyperlink ref="F7909" r:id="rId7904" xr:uid="{529084E2-82F5-48B8-A5F1-DB34D0A87A97}"/>
    <hyperlink ref="F7910" r:id="rId7905" xr:uid="{7469AD39-8C65-4947-8C62-C95C1F293EA8}"/>
    <hyperlink ref="F7911" r:id="rId7906" xr:uid="{4B7FEAE1-8A84-4B55-B3D6-916281B5472F}"/>
    <hyperlink ref="F7912" r:id="rId7907" xr:uid="{16DC2F98-87EB-443E-A42D-68707F4A6C8A}"/>
    <hyperlink ref="F7913" r:id="rId7908" xr:uid="{6D325DBE-EE8A-4797-857D-A8401C9C6976}"/>
    <hyperlink ref="F7914" r:id="rId7909" xr:uid="{0AFCBC8E-3DA8-425C-BFEB-04DC0F7D6B86}"/>
    <hyperlink ref="F7915" r:id="rId7910" xr:uid="{E9E645C3-6992-463D-8E8C-A4AF63E10A52}"/>
    <hyperlink ref="F7916" r:id="rId7911" xr:uid="{BA177B0F-F5BC-4DF1-B31E-1426E37DD3CE}"/>
    <hyperlink ref="F7917" r:id="rId7912" xr:uid="{505E56E6-4AD1-498C-B14E-A6EC409BE946}"/>
    <hyperlink ref="F7918" r:id="rId7913" xr:uid="{B3AE1BF3-3F0C-482C-8316-23E512FA2FBA}"/>
    <hyperlink ref="F7919" r:id="rId7914" xr:uid="{37F1857B-815F-4196-9616-D45E7D7B4AF5}"/>
    <hyperlink ref="F7920" r:id="rId7915" xr:uid="{6DD6BECB-D089-4899-BA05-4EEE429F782B}"/>
    <hyperlink ref="F7921" r:id="rId7916" xr:uid="{F9569306-8ED0-4D97-9DB4-054B593EA9EB}"/>
    <hyperlink ref="F7922" r:id="rId7917" xr:uid="{13BC50B5-B195-4540-872C-D977AC648878}"/>
    <hyperlink ref="F7923" r:id="rId7918" xr:uid="{C3E08C25-4BE1-449F-8D04-C0F6C7306C4B}"/>
    <hyperlink ref="F7924" r:id="rId7919" xr:uid="{10160069-22D0-4929-AC68-265A3307AF9E}"/>
    <hyperlink ref="F7925" r:id="rId7920" xr:uid="{DD4E3F2D-8174-4BC2-B8DC-AD7B9A57592C}"/>
    <hyperlink ref="F7926" r:id="rId7921" xr:uid="{3BCD3191-597E-4892-A2D1-6D0C4DD5C477}"/>
    <hyperlink ref="F7927" r:id="rId7922" xr:uid="{A41F2026-17D9-47C4-9337-B1FC51279D7F}"/>
    <hyperlink ref="F7928" r:id="rId7923" xr:uid="{C98388DA-3726-41EB-8360-0D459260741C}"/>
    <hyperlink ref="F7929" r:id="rId7924" xr:uid="{D06E3981-2E0B-486A-934B-2B34A1C66762}"/>
    <hyperlink ref="F7930" r:id="rId7925" xr:uid="{FF8D7F89-A96E-4E17-A8E0-6DEC8FBC95C9}"/>
    <hyperlink ref="F7931" r:id="rId7926" xr:uid="{6939F20B-E0A9-46D5-A2A7-FB0AE55BB967}"/>
    <hyperlink ref="F7932" r:id="rId7927" xr:uid="{2E0FB21C-21BB-42CF-98E0-7807B3D611F8}"/>
    <hyperlink ref="F7933" r:id="rId7928" xr:uid="{721F22BC-1CC1-4EAC-B0A4-A422D158D95C}"/>
    <hyperlink ref="F7934" r:id="rId7929" xr:uid="{3FE8932B-EC86-4EDA-8E78-BD8570CE93E1}"/>
    <hyperlink ref="F7935" r:id="rId7930" xr:uid="{4EC68C93-5C69-4C9D-AAA9-63E61FEA60DA}"/>
    <hyperlink ref="F7936" r:id="rId7931" xr:uid="{30FB3C79-DEA9-4680-A1A5-14C58A3EB283}"/>
    <hyperlink ref="F7937" r:id="rId7932" xr:uid="{8C310CF6-1D9A-4D53-AB25-34E5F191BB5B}"/>
    <hyperlink ref="F7938" r:id="rId7933" xr:uid="{297A9725-88FF-47CF-8986-E3E53405A46B}"/>
    <hyperlink ref="F7939" r:id="rId7934" xr:uid="{B0A0C565-64DF-4BB3-9FED-CFC6FB934319}"/>
    <hyperlink ref="F7940" r:id="rId7935" xr:uid="{AF4D8E00-B57D-4E89-83A2-16748F629F18}"/>
    <hyperlink ref="F7941" r:id="rId7936" xr:uid="{0FCB53EC-B449-43A7-9C5D-0308FCD8E86C}"/>
    <hyperlink ref="F7942" r:id="rId7937" xr:uid="{DAD31A54-70ED-4463-94C9-1895844EDCE3}"/>
    <hyperlink ref="F7943" r:id="rId7938" xr:uid="{6E65D2EB-10EE-4F98-AE58-5C22965F85E2}"/>
    <hyperlink ref="F7944" r:id="rId7939" xr:uid="{330F672F-FAC0-49EF-8160-38991D648FE4}"/>
    <hyperlink ref="F7945" r:id="rId7940" xr:uid="{870C608F-9438-4539-A576-83AEE81B246D}"/>
    <hyperlink ref="F7946" r:id="rId7941" xr:uid="{454EB6F6-A79E-44A4-8F53-5A670189EDE3}"/>
    <hyperlink ref="F7947" r:id="rId7942" xr:uid="{F10E51C1-9B3C-4755-8962-4EA943FAD626}"/>
    <hyperlink ref="F7948" r:id="rId7943" xr:uid="{BA8ABC35-3352-46FE-9848-391B2640F180}"/>
    <hyperlink ref="F7949" r:id="rId7944" xr:uid="{389F52CA-B746-4E41-B11B-ED71048A7C7E}"/>
    <hyperlink ref="F7950" r:id="rId7945" xr:uid="{A0C09786-6F83-44B4-8286-E14BF3D05821}"/>
    <hyperlink ref="F7951" r:id="rId7946" xr:uid="{66B5B697-5D48-4E10-B28B-C6722250D3CB}"/>
    <hyperlink ref="F7952" r:id="rId7947" xr:uid="{330A75BC-89FD-4EE1-B5D9-87D9807A5728}"/>
    <hyperlink ref="F7953" r:id="rId7948" xr:uid="{75C28FF4-DF39-4177-A3B1-2DFA51BA31E4}"/>
    <hyperlink ref="F7954" r:id="rId7949" xr:uid="{27A86C99-DAE8-43D9-B4AA-7262B0527068}"/>
    <hyperlink ref="F7955" r:id="rId7950" xr:uid="{96426CEE-647D-490D-B595-D103D6D7A81D}"/>
    <hyperlink ref="F7956" r:id="rId7951" xr:uid="{3EEF419A-FCC4-41AA-82FF-D63E336CBAD1}"/>
    <hyperlink ref="F7957" r:id="rId7952" xr:uid="{11CDDAE1-3DA9-4BE7-8F4A-2AB51B54D9ED}"/>
    <hyperlink ref="F7958" r:id="rId7953" xr:uid="{9D104BA9-7700-413B-A4DE-23AF0EAD7085}"/>
    <hyperlink ref="F7959" r:id="rId7954" xr:uid="{9B5191D5-FF67-445A-8D32-15EF2EDAA7D5}"/>
    <hyperlink ref="F7960" r:id="rId7955" xr:uid="{6025A941-45A8-428D-AAC7-46B042269A99}"/>
    <hyperlink ref="F7961" r:id="rId7956" xr:uid="{002B94A1-EFE2-4F4E-B24C-C7CEAE4A975C}"/>
    <hyperlink ref="F7962" r:id="rId7957" xr:uid="{EA17CC4A-065F-4ADF-AC1B-D54A9857CCC6}"/>
    <hyperlink ref="F7963" r:id="rId7958" xr:uid="{83D86B07-53AD-4E24-B855-7501F7AAB533}"/>
    <hyperlink ref="F7964" r:id="rId7959" xr:uid="{EF2A0539-5356-4DCD-89FC-46B622C376ED}"/>
    <hyperlink ref="F7965" r:id="rId7960" xr:uid="{4B5A4098-6947-4CD7-8EFD-6AC264CDD97F}"/>
    <hyperlink ref="F7966" r:id="rId7961" xr:uid="{5B002404-0F94-4660-BD39-1766EF26B37A}"/>
    <hyperlink ref="F7967" r:id="rId7962" xr:uid="{B309B871-3B07-49B3-BA0A-DE6E62A2093E}"/>
    <hyperlink ref="F7968" r:id="rId7963" xr:uid="{324B1F9F-710A-4B98-B4C9-616563DC6CFF}"/>
    <hyperlink ref="F7969" r:id="rId7964" xr:uid="{A7B19AD3-B17F-45FB-8274-9F5829DC9A4E}"/>
    <hyperlink ref="F7970" r:id="rId7965" xr:uid="{54AB7C37-43A7-44E7-A2D7-3EB1F83C21B2}"/>
    <hyperlink ref="F7971" r:id="rId7966" xr:uid="{199F945B-E7B2-45F7-9A24-D4C8666E7A39}"/>
    <hyperlink ref="F7972" r:id="rId7967" xr:uid="{11E0B726-A389-4E82-84FE-F4F381A802D2}"/>
    <hyperlink ref="F7973" r:id="rId7968" xr:uid="{B712D9CB-1744-424C-AADC-60920EAAEE52}"/>
    <hyperlink ref="F7974" r:id="rId7969" xr:uid="{0C6883F8-FC66-4ADD-A257-8E92BE94729B}"/>
    <hyperlink ref="F7975" r:id="rId7970" xr:uid="{C135A6C3-09F0-42D3-A6BA-AB23C5721F5F}"/>
    <hyperlink ref="F7976" r:id="rId7971" xr:uid="{7E03CC11-DEE6-4B3B-8BA4-963BDB73356B}"/>
    <hyperlink ref="F7977" r:id="rId7972" xr:uid="{3F197D02-335E-4F98-A2DF-BE19E61B5D43}"/>
    <hyperlink ref="F7978" r:id="rId7973" xr:uid="{1D4E04B8-721C-4D77-81D5-D7FBDBC1EABD}"/>
    <hyperlink ref="F7979" r:id="rId7974" xr:uid="{79B5CB7F-9B25-4591-B913-1F72CF26FAD1}"/>
    <hyperlink ref="F7980" r:id="rId7975" xr:uid="{12F997F8-F660-4B00-88D0-3C8A54353484}"/>
    <hyperlink ref="F7981" r:id="rId7976" xr:uid="{37652830-EAB5-43D6-96BB-0E7ADEA460D5}"/>
    <hyperlink ref="F7982" r:id="rId7977" xr:uid="{8971CEE0-6765-43C1-9EB9-6ACE6F2B38F1}"/>
    <hyperlink ref="F7983" r:id="rId7978" xr:uid="{81C1E83D-0CFF-470C-BE93-FB8D619F4DA9}"/>
    <hyperlink ref="F7984" r:id="rId7979" xr:uid="{D9032948-0408-42ED-B6C1-6C1AA7380DB8}"/>
    <hyperlink ref="F7985" r:id="rId7980" xr:uid="{9D82B440-9146-49D5-A694-4BFAB2135319}"/>
    <hyperlink ref="F7986" r:id="rId7981" xr:uid="{2AEFD765-2671-433E-84F7-581D24408791}"/>
    <hyperlink ref="F7987" r:id="rId7982" xr:uid="{BF1C60AD-6934-4BD5-9A67-4B95467DCD5B}"/>
    <hyperlink ref="F7988" r:id="rId7983" xr:uid="{DB280ED5-7F52-4630-A236-7674158E3181}"/>
    <hyperlink ref="F7989" r:id="rId7984" xr:uid="{ECE044C3-DAEE-48D0-9904-4B3B9CF6E1B0}"/>
    <hyperlink ref="F7990" r:id="rId7985" xr:uid="{1E14F143-A75F-426B-A5E7-7F47B03B8D20}"/>
    <hyperlink ref="F7991" r:id="rId7986" xr:uid="{7748C70A-761F-4932-B8E2-212224C56C58}"/>
    <hyperlink ref="F7992" r:id="rId7987" xr:uid="{E48B6FAF-2F0E-43F6-894C-45913351095B}"/>
    <hyperlink ref="F7993" r:id="rId7988" xr:uid="{B4720BCF-28E9-4A85-BF7F-C9EEBC5F66C5}"/>
    <hyperlink ref="F7994" r:id="rId7989" xr:uid="{05A4BC6C-4562-4B20-BA71-205F3F068764}"/>
    <hyperlink ref="F7995" r:id="rId7990" xr:uid="{D18AA4FE-80CB-4C24-BD2D-D16D82502808}"/>
    <hyperlink ref="F7996" r:id="rId7991" xr:uid="{8CD39021-0584-487B-A1ED-34E3951C1D44}"/>
    <hyperlink ref="F7997" r:id="rId7992" xr:uid="{503BEC5C-78DF-41CF-A56F-ADA612C4156A}"/>
    <hyperlink ref="F7998" r:id="rId7993" xr:uid="{C179E7D0-9748-404C-8F8F-F2880D917A64}"/>
    <hyperlink ref="F7999" r:id="rId7994" xr:uid="{3627003E-B212-45A3-99C2-DC19AD75D7E8}"/>
    <hyperlink ref="F8000" r:id="rId7995" xr:uid="{2E948F60-0042-4AC2-B697-785306BE8915}"/>
    <hyperlink ref="F8001" r:id="rId7996" xr:uid="{A53FF048-1DDD-4509-9D4B-A4F75F395AE4}"/>
    <hyperlink ref="F8002" r:id="rId7997" xr:uid="{5D5E9A5A-8C51-4D3D-A40B-57DFD23140A3}"/>
    <hyperlink ref="F8003" r:id="rId7998" xr:uid="{0D8733BD-F031-4ADA-870C-C1F9577123BC}"/>
    <hyperlink ref="F8004" r:id="rId7999" xr:uid="{392CECD6-44E4-40DD-BCB6-D7EC00F2C6DE}"/>
    <hyperlink ref="F8005" r:id="rId8000" xr:uid="{93024362-C63E-40CC-9CDA-4BCD80C609F2}"/>
    <hyperlink ref="F8006" r:id="rId8001" xr:uid="{503F9A5A-648C-4966-A030-504FA10AFFAF}"/>
    <hyperlink ref="F8007" r:id="rId8002" xr:uid="{BEF4BC79-381D-45E9-B3EE-F7D23E42CD6D}"/>
    <hyperlink ref="F8008" r:id="rId8003" xr:uid="{72D0EF7A-64C4-4049-8C4F-2E2477BA5C60}"/>
    <hyperlink ref="F8009" r:id="rId8004" xr:uid="{57DD25D6-7DD2-470C-8430-834A687F8243}"/>
    <hyperlink ref="F8010" r:id="rId8005" xr:uid="{D14FE2B1-C508-43E6-9F17-7C54466672B8}"/>
    <hyperlink ref="F8011" r:id="rId8006" xr:uid="{B1EAF39B-B4BB-4BAF-9E09-46F903D7ECB9}"/>
    <hyperlink ref="F8012" r:id="rId8007" xr:uid="{3D38F4A1-D721-4A5B-AD9F-1312271CD0AE}"/>
    <hyperlink ref="F8013" r:id="rId8008" xr:uid="{80F0E401-E3A0-475B-B4AA-C04B05D14C03}"/>
    <hyperlink ref="F8014" r:id="rId8009" xr:uid="{25B5065E-37B0-4F33-8164-AA29426BC1DD}"/>
    <hyperlink ref="F8015" r:id="rId8010" xr:uid="{04F0FF0E-3A70-4FFC-83A2-3A6C8F1735E5}"/>
    <hyperlink ref="F8016" r:id="rId8011" xr:uid="{5F4E5C3E-C604-4FC0-A956-08014462A7BF}"/>
    <hyperlink ref="F8017" r:id="rId8012" xr:uid="{B7DDB914-A154-402A-8D5A-8926E040DA47}"/>
    <hyperlink ref="F8018" r:id="rId8013" xr:uid="{D33FDF88-960F-479B-B0A9-95FABE8B6554}"/>
    <hyperlink ref="F8019" r:id="rId8014" xr:uid="{C2D8304A-11F1-4F70-BED5-F45342C9006B}"/>
    <hyperlink ref="F8020" r:id="rId8015" xr:uid="{A984B262-4A0E-48A2-BFB4-B7597D3BFD50}"/>
    <hyperlink ref="F8021" r:id="rId8016" xr:uid="{7657A1D8-2FC7-499D-8291-C5DB12A40BD4}"/>
    <hyperlink ref="F8022" r:id="rId8017" xr:uid="{35A48D9A-AD69-4639-B38F-E18F393F84F3}"/>
    <hyperlink ref="F8023" r:id="rId8018" xr:uid="{85BC02C4-21CD-4657-ADDA-B32D449B0AE9}"/>
    <hyperlink ref="F8024" r:id="rId8019" xr:uid="{F49B654A-0DA7-4345-ADB1-CDD7A71630AD}"/>
    <hyperlink ref="F8025" r:id="rId8020" xr:uid="{C1A1AA26-D063-4268-9EC3-D2C3B057FFFE}"/>
    <hyperlink ref="F8026" r:id="rId8021" xr:uid="{B10B0C12-E82C-43E9-A325-638BC4E9C90C}"/>
    <hyperlink ref="F8027" r:id="rId8022" xr:uid="{7B98BC40-7C00-426C-A280-F763D65058E1}"/>
    <hyperlink ref="F8028" r:id="rId8023" xr:uid="{272D424D-4E61-460C-909A-F635B03AB933}"/>
    <hyperlink ref="F8029" r:id="rId8024" xr:uid="{9DA30245-A764-4263-9B7D-D28CCFAA2AB2}"/>
    <hyperlink ref="F8030" r:id="rId8025" xr:uid="{5D7872B7-33F9-4B56-8B9C-ADD4F82E9133}"/>
    <hyperlink ref="F8031" r:id="rId8026" xr:uid="{4479883E-8E7E-451E-8EBC-7A80F729FA32}"/>
    <hyperlink ref="F8032" r:id="rId8027" xr:uid="{3C856F4E-02B2-4001-B3C3-5A705A9D0957}"/>
    <hyperlink ref="F8033" r:id="rId8028" xr:uid="{0BE5C5C5-D5B8-4BF2-91EB-B3AAC3AB551D}"/>
    <hyperlink ref="F8034" r:id="rId8029" xr:uid="{3E049578-ECFB-4113-869D-A67DE3CDF95B}"/>
    <hyperlink ref="F8035" r:id="rId8030" xr:uid="{DF52026C-F982-459C-8797-725F43112BA0}"/>
    <hyperlink ref="F8036" r:id="rId8031" xr:uid="{6364EA7B-1DE3-44B9-92BD-B176ED309244}"/>
    <hyperlink ref="F8037" r:id="rId8032" xr:uid="{872C2983-C573-4690-BF2F-D51731396732}"/>
    <hyperlink ref="F8038" r:id="rId8033" xr:uid="{4B7D5C2E-BDCA-4788-9985-9ADDC7B88EAE}"/>
    <hyperlink ref="F8039" r:id="rId8034" xr:uid="{DEC1A871-E99F-40E7-85CD-733744CCC0D0}"/>
    <hyperlink ref="F8040" r:id="rId8035" xr:uid="{4C4FEEE5-A03C-46C2-8719-CC35A50592CE}"/>
    <hyperlink ref="F8041" r:id="rId8036" xr:uid="{1E0804EB-6C39-4F58-9ABC-CF3D7E28FAC1}"/>
    <hyperlink ref="F8042" r:id="rId8037" xr:uid="{F0540A9E-9967-471D-BF57-8ABBF963029A}"/>
    <hyperlink ref="F8043" r:id="rId8038" xr:uid="{19AEF81E-F455-47B4-90DB-A5089C7FF08B}"/>
    <hyperlink ref="F8044" r:id="rId8039" xr:uid="{575B1801-E404-45D2-A4DD-E3745887DF97}"/>
    <hyperlink ref="F8045" r:id="rId8040" xr:uid="{E2A2B0CE-EDE2-42C5-A595-77C27A01DC92}"/>
    <hyperlink ref="F8046" r:id="rId8041" xr:uid="{FA379EA9-05FF-4A45-B420-8444D065CD24}"/>
    <hyperlink ref="F8047" r:id="rId8042" xr:uid="{5AC4BD69-6228-4EBD-84F0-9A54C6D718B7}"/>
    <hyperlink ref="F8048" r:id="rId8043" xr:uid="{08A063A7-1B36-43F6-8FFA-A51F7CA61E9E}"/>
    <hyperlink ref="F8049" r:id="rId8044" xr:uid="{A67863ED-2465-49CC-9FF0-4D5DD46F3129}"/>
    <hyperlink ref="F8050" r:id="rId8045" xr:uid="{7FE8080B-1527-48DC-A4FF-E212603EFE09}"/>
    <hyperlink ref="F8051" r:id="rId8046" xr:uid="{1B569E96-7A64-4F02-992B-90AE18D66C5A}"/>
    <hyperlink ref="F8052" r:id="rId8047" xr:uid="{F9700A4A-A440-4336-B0BF-F4164AC040B9}"/>
    <hyperlink ref="F8053" r:id="rId8048" xr:uid="{64927078-9318-4ECB-8DF8-7307E3FB0EC6}"/>
    <hyperlink ref="F8054" r:id="rId8049" xr:uid="{B06A9A2C-8032-4F1F-803D-A2111518695A}"/>
    <hyperlink ref="F8055" r:id="rId8050" xr:uid="{3A5D9982-F15A-486D-B758-D50975A0E2AD}"/>
    <hyperlink ref="F8056" r:id="rId8051" xr:uid="{0904210C-1A70-421E-B697-DC72DF1840C9}"/>
    <hyperlink ref="F8057" r:id="rId8052" xr:uid="{9FE8B243-E63C-4A2A-B374-44263E6DB7DA}"/>
    <hyperlink ref="F8058" r:id="rId8053" xr:uid="{564EB3A9-B59C-45D7-AEC6-1F33013E5A80}"/>
    <hyperlink ref="F8059" r:id="rId8054" xr:uid="{CAC4AFCF-C232-492F-8B47-DDFE0A3884FE}"/>
    <hyperlink ref="F8060" r:id="rId8055" xr:uid="{7B480808-15AF-40EE-BEF7-3E5D041A49F8}"/>
    <hyperlink ref="F8061" r:id="rId8056" xr:uid="{2AB61EAA-EA31-411A-9A3B-BF1B3EEE4CBE}"/>
    <hyperlink ref="F8062" r:id="rId8057" xr:uid="{585F79DF-3A6A-41AB-8DA3-DC149B9194C0}"/>
    <hyperlink ref="F8063" r:id="rId8058" xr:uid="{F779BEB8-E439-443C-B8F9-987F82F4872D}"/>
    <hyperlink ref="F8064" r:id="rId8059" xr:uid="{F3F8A121-DC05-4A6F-B22C-B484F0D339AA}"/>
    <hyperlink ref="F8065" r:id="rId8060" xr:uid="{228DAD76-B660-412E-8AEF-1BA475F3CABA}"/>
    <hyperlink ref="F8066" r:id="rId8061" xr:uid="{0E9123E7-F4C8-4253-BEB8-C2E35D788880}"/>
    <hyperlink ref="F8067" r:id="rId8062" xr:uid="{BD404860-9616-472A-B164-68E4E77E8EDB}"/>
    <hyperlink ref="F8068" r:id="rId8063" xr:uid="{3F41A4B2-A461-464F-8EBA-F3A23CAD7E06}"/>
    <hyperlink ref="F8069" r:id="rId8064" xr:uid="{34904F53-2DAA-498E-96D1-D923B1A38951}"/>
    <hyperlink ref="F8070" r:id="rId8065" xr:uid="{CF67991C-F5D6-4B07-B5E9-0202C26B2113}"/>
    <hyperlink ref="F8071" r:id="rId8066" xr:uid="{A6BD4A0A-BBD5-4FBA-97B1-1C4686CB00D6}"/>
    <hyperlink ref="F8072" r:id="rId8067" xr:uid="{1A52FFD7-0ACF-4B52-9488-9E1282B4E6F9}"/>
    <hyperlink ref="F8073" r:id="rId8068" xr:uid="{2467A6CB-E5B6-4E28-840F-356D3558D3AA}"/>
    <hyperlink ref="F8074" r:id="rId8069" xr:uid="{77CAF00C-EAF4-4B78-B757-B64A4AF6609C}"/>
    <hyperlink ref="F8075" r:id="rId8070" xr:uid="{EBE888F3-7257-4383-BB0A-7CF9068EF001}"/>
    <hyperlink ref="F8076" r:id="rId8071" xr:uid="{82247CEF-48C8-45FC-A112-2B3E69F23AD0}"/>
    <hyperlink ref="F8077" r:id="rId8072" xr:uid="{B33A0992-FCFA-43A9-AA5E-5811980CEFAB}"/>
    <hyperlink ref="F8078" r:id="rId8073" xr:uid="{548474D9-8DA6-49EE-B5D6-B2FCF72CFE68}"/>
    <hyperlink ref="F8079" r:id="rId8074" xr:uid="{8076D6A7-F6AD-4900-A41B-84741083D99D}"/>
    <hyperlink ref="F8080" r:id="rId8075" xr:uid="{871CAB38-C10E-469A-AB4E-2BA6E410B4B5}"/>
    <hyperlink ref="F8081" r:id="rId8076" xr:uid="{4857261C-FC86-41C7-B652-267CEE8F2C27}"/>
    <hyperlink ref="F8082" r:id="rId8077" xr:uid="{FA4FD0E5-E722-4D1F-BBF6-A906001647A3}"/>
    <hyperlink ref="F8083" r:id="rId8078" xr:uid="{74FD4C5C-2346-4FC6-8B34-42DB1888152C}"/>
    <hyperlink ref="F8084" r:id="rId8079" xr:uid="{7727B455-5328-43DA-B4E5-DDCCE136EC8A}"/>
    <hyperlink ref="F8085" r:id="rId8080" xr:uid="{811F1709-4F6E-49FC-B940-2AAD469A998D}"/>
    <hyperlink ref="F8086" r:id="rId8081" xr:uid="{A9B7CDD4-F0A2-4DDB-9881-752FBB34CF3F}"/>
    <hyperlink ref="F8087" r:id="rId8082" xr:uid="{64367D5B-165E-4516-BCD3-6AB7F0B537D2}"/>
    <hyperlink ref="F8088" r:id="rId8083" xr:uid="{C09AF7DE-F461-4B73-BDC7-9AC22E865CFF}"/>
    <hyperlink ref="F8089" r:id="rId8084" xr:uid="{44AEABC6-9212-48EE-BB67-0AB5001869B8}"/>
    <hyperlink ref="F8090" r:id="rId8085" xr:uid="{F7FAF9E2-105A-4D03-96CA-76E669A277CB}"/>
    <hyperlink ref="F8091" r:id="rId8086" xr:uid="{D75709F2-0FC2-431B-921C-4BD743FA5B24}"/>
    <hyperlink ref="F8092" r:id="rId8087" xr:uid="{C7F6E18E-8F1E-4B01-9E01-B79D177879F3}"/>
    <hyperlink ref="F8093" r:id="rId8088" xr:uid="{CBA5C70C-B099-4F0E-93A0-90B9DCE4C9B3}"/>
    <hyperlink ref="F8094" r:id="rId8089" xr:uid="{E8761B6E-481B-4FB4-A982-24F7106F6190}"/>
    <hyperlink ref="F8095" r:id="rId8090" xr:uid="{FDF78F9C-36F2-4B7F-9E0C-3AAAC83EC54C}"/>
    <hyperlink ref="F8096" r:id="rId8091" xr:uid="{58443C25-D336-4596-BF04-8C28536EC9EA}"/>
    <hyperlink ref="F8097" r:id="rId8092" xr:uid="{9BAD65B7-33AE-4CCC-9884-411944A39E9E}"/>
    <hyperlink ref="F8098" r:id="rId8093" xr:uid="{56DE4832-E6A9-473D-B78F-4CAFABF17E18}"/>
    <hyperlink ref="F8099" r:id="rId8094" xr:uid="{66373FCD-ABCC-40BA-A382-538C13384F26}"/>
    <hyperlink ref="F8100" r:id="rId8095" xr:uid="{39F16B27-772E-4603-B734-07354A4B1717}"/>
    <hyperlink ref="F8101" r:id="rId8096" xr:uid="{097F8562-94E8-4228-BBD0-FEDB74349692}"/>
    <hyperlink ref="F8102" r:id="rId8097" xr:uid="{05BC4AFF-6CAC-4B96-AB46-592FDA226454}"/>
    <hyperlink ref="F8103" r:id="rId8098" xr:uid="{105736C5-95F6-4C3F-BCEF-C6E0A90D44C7}"/>
    <hyperlink ref="F8104" r:id="rId8099" xr:uid="{0DD1BD6A-5A3C-4802-9D86-D46B69F59F69}"/>
    <hyperlink ref="F8105" r:id="rId8100" xr:uid="{CD705AC4-FD2F-4055-9C39-7522EF701D71}"/>
    <hyperlink ref="F8106" r:id="rId8101" xr:uid="{1D1EA57B-3B69-4BC3-B73E-B5AA89E41F17}"/>
    <hyperlink ref="F8107" r:id="rId8102" xr:uid="{67A3C959-5647-4BBA-8F1C-7850D8FD866A}"/>
    <hyperlink ref="F8108" r:id="rId8103" xr:uid="{820962F4-D989-40F5-B29C-BB2B04F21B35}"/>
    <hyperlink ref="F8109" r:id="rId8104" xr:uid="{CD9B9D76-2BAB-46D0-967C-EF0243619231}"/>
    <hyperlink ref="F8110" r:id="rId8105" xr:uid="{F3717E7B-9B6D-472A-AC52-55A37D5B1EBE}"/>
    <hyperlink ref="F8111" r:id="rId8106" xr:uid="{46C25C69-6659-4E67-807A-37443F2E180C}"/>
    <hyperlink ref="F8112" r:id="rId8107" xr:uid="{3BE5628A-A5A3-40F0-A6F5-76291FE603F6}"/>
    <hyperlink ref="F8113" r:id="rId8108" xr:uid="{1E74A65E-A74E-432F-9338-C05A4F102B3E}"/>
    <hyperlink ref="F8114" r:id="rId8109" xr:uid="{800FB638-4D95-4CBA-B29A-600952792E63}"/>
    <hyperlink ref="F8115" r:id="rId8110" xr:uid="{5F75B276-6129-4193-9386-DB0C5F3B8AF6}"/>
    <hyperlink ref="F8116" r:id="rId8111" xr:uid="{6B79AEA8-E0F5-4EB1-A089-210A6D06C5FE}"/>
    <hyperlink ref="F8117" r:id="rId8112" xr:uid="{D74D6B05-8F69-450E-9239-D53092A0BEE6}"/>
    <hyperlink ref="F8118" r:id="rId8113" xr:uid="{B420D417-C610-4B51-8FB2-BA90EA5B2D9D}"/>
    <hyperlink ref="F8119" r:id="rId8114" xr:uid="{9F95E16A-78A5-4CE5-AB74-0907D91447FB}"/>
    <hyperlink ref="F8120" r:id="rId8115" xr:uid="{DAD7571E-DAB2-415F-A418-FAD71A9A6CA1}"/>
    <hyperlink ref="F8121" r:id="rId8116" xr:uid="{4739C344-A72D-4BE7-B5D4-E4B0A83AE44F}"/>
    <hyperlink ref="F8122" r:id="rId8117" xr:uid="{58BFF6D0-AAA4-439F-99D8-B8CAB9E17FF3}"/>
    <hyperlink ref="F8123" r:id="rId8118" xr:uid="{0BA95EC2-E3C0-4DBE-96BD-A0BFB00D086F}"/>
    <hyperlink ref="F8124" r:id="rId8119" xr:uid="{00F58D27-A248-4612-8679-833353A80B00}"/>
    <hyperlink ref="F8125" r:id="rId8120" xr:uid="{7BF6D3A3-3CC9-4F30-9003-BE51A221A746}"/>
    <hyperlink ref="F8126" r:id="rId8121" xr:uid="{381C16C4-C22C-4FD8-A1AA-BE00FCFBFE0A}"/>
    <hyperlink ref="F8127" r:id="rId8122" xr:uid="{D700EA4F-EC49-4A05-95D6-1481DE0C0AB0}"/>
    <hyperlink ref="F8128" r:id="rId8123" xr:uid="{16B3FF2C-1B23-45CA-8ADB-165F35DDEF0C}"/>
    <hyperlink ref="F8129" r:id="rId8124" xr:uid="{9F81B744-D253-45AD-8E51-0AD2386E836A}"/>
    <hyperlink ref="F8130" r:id="rId8125" xr:uid="{B9784F4C-FBD4-4C55-B4F3-2D25E98B4EB1}"/>
    <hyperlink ref="F8131" r:id="rId8126" xr:uid="{480140F4-1937-4E96-8E7E-9C350231B370}"/>
    <hyperlink ref="F8132" r:id="rId8127" xr:uid="{8A84CD64-FC1E-484E-AD42-5F9FF586C045}"/>
    <hyperlink ref="F8133" r:id="rId8128" xr:uid="{9C4573CF-456B-49FB-A979-6D0F03C3AB7B}"/>
    <hyperlink ref="F8134" r:id="rId8129" xr:uid="{5910D0CE-A79B-4A52-81D0-C8312D290D26}"/>
    <hyperlink ref="F8135" r:id="rId8130" xr:uid="{897CD7D2-AEE4-4149-9968-1DB3299D1E6E}"/>
    <hyperlink ref="F8136" r:id="rId8131" xr:uid="{9028B4C9-4657-433B-AC2B-F2C15933726F}"/>
    <hyperlink ref="F8137" r:id="rId8132" xr:uid="{6215535E-84D7-42C1-9643-FE8318FD43FE}"/>
    <hyperlink ref="F8138" r:id="rId8133" xr:uid="{95C617F9-EFE4-4EF7-8D9F-8D885AC4A346}"/>
    <hyperlink ref="F8139" r:id="rId8134" xr:uid="{E4B6B1A3-BBDE-470E-8E6A-A9D82E0AC456}"/>
    <hyperlink ref="F8140" r:id="rId8135" xr:uid="{999BE184-84E9-43E3-A379-59282CE2355A}"/>
    <hyperlink ref="F8141" r:id="rId8136" xr:uid="{749933E6-5062-4F51-865D-FD4325392BAB}"/>
    <hyperlink ref="F8142" r:id="rId8137" xr:uid="{96A57EA6-0ECE-4364-A986-626106ADF759}"/>
    <hyperlink ref="F8143" r:id="rId8138" xr:uid="{5BB58E6B-B191-44AA-9863-33052637168C}"/>
    <hyperlink ref="F8144" r:id="rId8139" xr:uid="{B40ACF14-FA71-42C8-830C-556D406C1945}"/>
    <hyperlink ref="F8145" r:id="rId8140" xr:uid="{FBC15993-5353-4ED0-B6C7-F42CA2664D00}"/>
    <hyperlink ref="F8146" r:id="rId8141" xr:uid="{A201AEB2-8E89-4867-8E91-D6DC09187DFB}"/>
    <hyperlink ref="F8147" r:id="rId8142" xr:uid="{98B1885C-5850-468C-B8EB-AA1AB2385637}"/>
    <hyperlink ref="F8148" r:id="rId8143" xr:uid="{7127BBB4-3BEF-4D74-82B5-A785797EFE79}"/>
    <hyperlink ref="F8149" r:id="rId8144" xr:uid="{D4A950E2-9F79-4678-8011-455C3E393B7F}"/>
    <hyperlink ref="F8150" r:id="rId8145" xr:uid="{F906997A-4CB3-4954-B124-9F8FD7B8E209}"/>
    <hyperlink ref="F8151" r:id="rId8146" xr:uid="{57BF5DE1-0103-4722-ABD3-127F12601B97}"/>
    <hyperlink ref="F8152" r:id="rId8147" xr:uid="{86F29A6C-F5A5-4DB6-BFFE-0DAB4EFFDBB2}"/>
    <hyperlink ref="F8153" r:id="rId8148" xr:uid="{26118939-E0AF-4175-B401-9E920CDE0690}"/>
    <hyperlink ref="F8154" r:id="rId8149" xr:uid="{D50E2A08-F429-4B3F-AF38-10A981577C56}"/>
    <hyperlink ref="F8155" r:id="rId8150" xr:uid="{001B604A-9406-44C4-A2EF-1329F8419615}"/>
    <hyperlink ref="F8156" r:id="rId8151" xr:uid="{30B3F7F3-85DC-4382-BA6A-D90A319B1716}"/>
    <hyperlink ref="F8157" r:id="rId8152" xr:uid="{072BEE7E-2599-480F-9238-5A36F8827F69}"/>
    <hyperlink ref="F8158" r:id="rId8153" xr:uid="{19C7BF06-0540-43A1-93CF-E5499DFF8ED0}"/>
    <hyperlink ref="F8159" r:id="rId8154" xr:uid="{BEB8A7E9-838E-4A63-AC35-73C7429D7EBB}"/>
    <hyperlink ref="F8160" r:id="rId8155" xr:uid="{C1C5750E-EC89-4326-8EA0-8BC8418EFC51}"/>
    <hyperlink ref="F8161" r:id="rId8156" xr:uid="{3AB98003-CA4F-4032-9BFB-A8F6032A6E24}"/>
    <hyperlink ref="F8162" r:id="rId8157" xr:uid="{7C6E8CC9-561A-4FED-A5FA-51EC8BB6DBAD}"/>
    <hyperlink ref="F8163" r:id="rId8158" xr:uid="{06E65699-2F5C-46F6-A1BB-562261CAD4DE}"/>
    <hyperlink ref="F8164" r:id="rId8159" xr:uid="{3AA835A2-2A9C-41EB-842A-6BBF0A95EC89}"/>
    <hyperlink ref="F8165" r:id="rId8160" xr:uid="{BAFD6CC0-AA2B-4703-ACBE-C53D385DF14F}"/>
    <hyperlink ref="F8166" r:id="rId8161" xr:uid="{953F90D0-0449-41FB-A801-DD3D8B09CD04}"/>
    <hyperlink ref="F8167" r:id="rId8162" xr:uid="{05E8E4E0-FF79-4B56-B7D5-E7E5C51CB17E}"/>
    <hyperlink ref="F8168" r:id="rId8163" xr:uid="{97F14FAE-3A7A-4216-844F-CAF0794D7628}"/>
    <hyperlink ref="F8169" r:id="rId8164" xr:uid="{45E0F42E-1E4F-4388-818F-F2F9236AF1AB}"/>
    <hyperlink ref="F8170" r:id="rId8165" xr:uid="{1CC3401D-1B6D-4507-ABD2-772659B9B288}"/>
    <hyperlink ref="F8171" r:id="rId8166" xr:uid="{C666788F-F11C-417A-BCE4-7E7A851DEF41}"/>
    <hyperlink ref="F8172" r:id="rId8167" xr:uid="{AE991643-2FF4-43D7-A50F-95EB2A93B148}"/>
    <hyperlink ref="F8173" r:id="rId8168" xr:uid="{93BE2195-A4FB-44F0-AE3B-DD4E55D6E80B}"/>
    <hyperlink ref="F8174" r:id="rId8169" xr:uid="{D9BD1219-4873-457E-A3FB-98A2DCF6479D}"/>
    <hyperlink ref="F8175" r:id="rId8170" xr:uid="{45CD406C-908C-46C3-98E8-6F29066E1830}"/>
    <hyperlink ref="F8176" r:id="rId8171" xr:uid="{896E081C-AA4C-4E95-A52A-4F6C2F3C7687}"/>
    <hyperlink ref="F8177" r:id="rId8172" xr:uid="{C0E7DBF4-9F74-477B-9C67-F791347706C9}"/>
    <hyperlink ref="F8178" r:id="rId8173" xr:uid="{405D8F94-84B0-4D64-ACCB-A8783A421A60}"/>
    <hyperlink ref="F8179" r:id="rId8174" xr:uid="{AFF1627F-1A98-487D-9A11-A29611D0A834}"/>
    <hyperlink ref="F8180" r:id="rId8175" xr:uid="{18336EDC-7784-44F0-84E7-B87EC8798BC2}"/>
    <hyperlink ref="F8181" r:id="rId8176" xr:uid="{5AAC73D8-F9B2-4B14-873E-BD8FC1955261}"/>
    <hyperlink ref="F8182" r:id="rId8177" xr:uid="{43611E10-2A30-4A7C-8EC4-8DF5BD3051CD}"/>
    <hyperlink ref="F8183" r:id="rId8178" xr:uid="{CBF16491-A4BF-4159-B4EB-CC1623BCD103}"/>
    <hyperlink ref="F8184" r:id="rId8179" xr:uid="{43583B65-960A-4F82-BEEC-6830E4FC5D0F}"/>
    <hyperlink ref="F8185" r:id="rId8180" xr:uid="{0BA2FB92-A6FE-4FA3-91F7-474DFF8809DF}"/>
    <hyperlink ref="F8186" r:id="rId8181" xr:uid="{3E1A32CE-0C26-41D2-AB5B-A91BEC30CAD8}"/>
    <hyperlink ref="F8187" r:id="rId8182" xr:uid="{8FE9A5D8-DADD-4BCE-BCD4-279CAE0D7E29}"/>
    <hyperlink ref="F8188" r:id="rId8183" xr:uid="{E6BFD158-5A71-4E05-AA4B-F124087639C8}"/>
    <hyperlink ref="F8189" r:id="rId8184" xr:uid="{B213FF84-21F9-4848-93A7-334AD13BEB9A}"/>
    <hyperlink ref="F8190" r:id="rId8185" xr:uid="{F054DD58-822F-41A4-95B3-DED5829BB60A}"/>
    <hyperlink ref="F8191" r:id="rId8186" xr:uid="{87A71F8B-0FD9-47E7-A7C9-D373BB06D501}"/>
    <hyperlink ref="F8192" r:id="rId8187" xr:uid="{89EA48EF-5161-4A93-8437-20CE6F420664}"/>
    <hyperlink ref="F8193" r:id="rId8188" xr:uid="{CE087CA6-9214-45A5-AC40-3FCFD09EA799}"/>
    <hyperlink ref="F8194" r:id="rId8189" xr:uid="{012BDEE8-278F-415F-8B42-7DDFFB257ABB}"/>
    <hyperlink ref="F8195" r:id="rId8190" xr:uid="{811AB25A-859B-47F2-93FF-B21594C796C1}"/>
    <hyperlink ref="F8196" r:id="rId8191" xr:uid="{9A7D8A13-0EA4-4512-A4FE-255C8948A7D2}"/>
    <hyperlink ref="F8197" r:id="rId8192" xr:uid="{DB4F9868-892D-408A-99D8-3E2A1B76082C}"/>
    <hyperlink ref="F8198" r:id="rId8193" xr:uid="{5E738E04-A81F-498F-A89B-6F255C9CE5A8}"/>
    <hyperlink ref="F8199" r:id="rId8194" xr:uid="{6977CF6F-ECFE-4EF5-8244-A00AA9144F12}"/>
    <hyperlink ref="F8200" r:id="rId8195" xr:uid="{397E4834-E216-4624-A9F7-ADDECF573333}"/>
    <hyperlink ref="F8201" r:id="rId8196" xr:uid="{97AB3E2C-F372-4E60-988A-4B9B43A1AED5}"/>
    <hyperlink ref="F8202" r:id="rId8197" xr:uid="{EE1ECBDA-78DF-45A1-A219-4D4090A4EFB1}"/>
    <hyperlink ref="F8203" r:id="rId8198" xr:uid="{F47A0E27-3A5B-49A5-9EEB-277D3307ED7E}"/>
    <hyperlink ref="F8204" r:id="rId8199" xr:uid="{17E2DC5A-09BD-4579-BA05-C7A0C9D693A4}"/>
    <hyperlink ref="F8205" r:id="rId8200" xr:uid="{C0C7FA06-CF81-439F-B530-091091AE3DB1}"/>
    <hyperlink ref="F8206" r:id="rId8201" xr:uid="{51DF68A9-DE80-43E1-8808-08BEF636D6FF}"/>
    <hyperlink ref="F8207" r:id="rId8202" xr:uid="{979CCF60-4958-4DD3-A83F-C24078B0DD72}"/>
    <hyperlink ref="F8208" r:id="rId8203" xr:uid="{C67FE4F0-A642-41BF-8903-C38946BBA7AE}"/>
    <hyperlink ref="F8209" r:id="rId8204" xr:uid="{CF0C75F9-EF2C-4AED-AD9D-225B426EC854}"/>
    <hyperlink ref="F8210" r:id="rId8205" xr:uid="{A1D286AB-F032-49FC-B3EE-CE9B3C94ED5C}"/>
    <hyperlink ref="F8211" r:id="rId8206" xr:uid="{46681F8F-C2AF-4C56-AFE2-6A09BF641994}"/>
    <hyperlink ref="F8212" r:id="rId8207" xr:uid="{53CCE9CB-9AC3-4838-ACCB-2497AE5A9C6B}"/>
    <hyperlink ref="F8213" r:id="rId8208" xr:uid="{2F84C949-CAA2-4FE6-BCF9-6338E60093C0}"/>
    <hyperlink ref="F8214" r:id="rId8209" xr:uid="{F8414498-4FC0-4863-BF00-54362E290AF8}"/>
    <hyperlink ref="F8215" r:id="rId8210" xr:uid="{9DED912C-79AE-4F2A-97C0-0B9A9D5D4DE8}"/>
    <hyperlink ref="F8216" r:id="rId8211" xr:uid="{5161A310-AAEC-4FB2-B75A-2D90DC006D7E}"/>
    <hyperlink ref="F8217" r:id="rId8212" xr:uid="{0CA7B234-29D6-422F-8A94-C29A0A2B398E}"/>
    <hyperlink ref="F8218" r:id="rId8213" xr:uid="{7AE1ED00-14F6-499D-9F79-0FC50DD1E6A7}"/>
    <hyperlink ref="F8219" r:id="rId8214" xr:uid="{9C526C5F-5604-432D-9ACE-BCD1F37FB036}"/>
    <hyperlink ref="F8220" r:id="rId8215" xr:uid="{7CAF878C-EDD7-421F-A3F1-7E55F9787047}"/>
    <hyperlink ref="F8221" r:id="rId8216" xr:uid="{A72EAD0C-0867-4666-83B1-68DFFD1AEBDE}"/>
    <hyperlink ref="F8222" r:id="rId8217" xr:uid="{C8D86ED4-D3BE-4C8E-B88D-4888AD1AD0AB}"/>
    <hyperlink ref="F8223" r:id="rId8218" xr:uid="{13806A0B-4CA6-49F5-A9AF-FEDFED66B65F}"/>
    <hyperlink ref="F8224" r:id="rId8219" xr:uid="{3C82CBCE-A837-4BAA-8B7C-83F1E188175B}"/>
    <hyperlink ref="F8225" r:id="rId8220" xr:uid="{9A3B7E33-6FE7-4C88-AF63-E9A7964A60B3}"/>
    <hyperlink ref="F8226" r:id="rId8221" xr:uid="{3A833BBC-3A9D-47A2-9555-86FF36918AE4}"/>
    <hyperlink ref="F8227" r:id="rId8222" xr:uid="{1560AC91-FA35-488B-821B-FA35B845168F}"/>
    <hyperlink ref="F8228" r:id="rId8223" xr:uid="{68C4A0A5-43C1-4510-9831-2C543BADE768}"/>
    <hyperlink ref="F8229" r:id="rId8224" xr:uid="{F7A21915-AD27-4C17-A151-F99334DA205C}"/>
    <hyperlink ref="F8230" r:id="rId8225" xr:uid="{A6873777-D5CF-47A6-A08E-D5E8AA652B2A}"/>
    <hyperlink ref="F8231" r:id="rId8226" xr:uid="{9EE49208-7D11-434D-8A46-5C384093CBEB}"/>
    <hyperlink ref="F8232" r:id="rId8227" xr:uid="{D4283BE8-DF35-4BD3-9542-DB692E74D4B9}"/>
    <hyperlink ref="F8233" r:id="rId8228" xr:uid="{6F486935-8C86-4A55-8B75-0F7EAF5661A4}"/>
    <hyperlink ref="F8234" r:id="rId8229" xr:uid="{49756BC4-7BB1-4419-AF86-D7283A1A1C34}"/>
    <hyperlink ref="F8235" r:id="rId8230" xr:uid="{197F6979-D3FD-40E2-94FD-4C10FE711289}"/>
    <hyperlink ref="F8236" r:id="rId8231" xr:uid="{E1A6D3CF-6FCF-42F9-A499-946205426DB2}"/>
    <hyperlink ref="F8237" r:id="rId8232" xr:uid="{B817C55F-4F9B-4CAD-B326-C32F82E0C275}"/>
    <hyperlink ref="F8238" r:id="rId8233" xr:uid="{4548F53D-ECA6-4D7F-A1D8-BCF2B455EA3C}"/>
    <hyperlink ref="F8239" r:id="rId8234" xr:uid="{90317F59-C7A9-448A-B3DD-6D43055868E3}"/>
    <hyperlink ref="F8240" r:id="rId8235" xr:uid="{635E7F6C-E006-4B55-9284-DC10AA76DC82}"/>
    <hyperlink ref="F8241" r:id="rId8236" xr:uid="{82D294E0-7409-4D02-9A35-6ACD0D2C6331}"/>
    <hyperlink ref="F8242" r:id="rId8237" xr:uid="{E2E13E9B-56B0-4C6D-BBD1-4D631798DBA3}"/>
    <hyperlink ref="F8243" r:id="rId8238" xr:uid="{B179EFD3-49E0-4572-B6D3-A91EF86BAAC3}"/>
    <hyperlink ref="F8244" r:id="rId8239" xr:uid="{119AA8A7-2E76-4891-8459-FE32A6B77228}"/>
    <hyperlink ref="F8245" r:id="rId8240" xr:uid="{18B7ABA5-F832-47FD-BA2C-B51BA907FFF8}"/>
    <hyperlink ref="F8246" r:id="rId8241" xr:uid="{360AB38F-5564-4885-AFF7-F5BFADD4C7B0}"/>
    <hyperlink ref="F8247" r:id="rId8242" xr:uid="{19269152-1E88-4ECA-9CBB-9E1913273326}"/>
    <hyperlink ref="F8248" r:id="rId8243" xr:uid="{51042178-CCF1-49EC-AC4C-D7EBE8ADABE7}"/>
    <hyperlink ref="F8249" r:id="rId8244" xr:uid="{AB558DEC-D149-40C9-85E4-BBC1123A93D0}"/>
    <hyperlink ref="F8250" r:id="rId8245" xr:uid="{35ED5631-0311-4534-AA0B-EAEAD12C0C3F}"/>
    <hyperlink ref="F8251" r:id="rId8246" xr:uid="{ADBFE44E-E52E-476E-AAEA-6F36077495F8}"/>
    <hyperlink ref="F8252" r:id="rId8247" xr:uid="{55F4C859-4050-4449-B3E2-D9DAF7F5FD33}"/>
    <hyperlink ref="F8253" r:id="rId8248" xr:uid="{2846E89D-DB4B-4A21-9B34-0A09F1CDEB26}"/>
    <hyperlink ref="F8254" r:id="rId8249" xr:uid="{00F1E7F4-41E3-4BCD-8871-7C3E9816D394}"/>
    <hyperlink ref="F8255" r:id="rId8250" xr:uid="{1F3958EF-802F-4029-BDCD-66AD5AC1CD47}"/>
    <hyperlink ref="F8256" r:id="rId8251" xr:uid="{61F9449B-AA52-4E16-A607-C25475653949}"/>
    <hyperlink ref="F8257" r:id="rId8252" xr:uid="{A300942D-6D45-41EF-BE20-A51C7DF5763A}"/>
    <hyperlink ref="F8258" r:id="rId8253" xr:uid="{33C35029-B95F-4F52-A275-96423B0863D0}"/>
    <hyperlink ref="F8259" r:id="rId8254" xr:uid="{1AE8ECE0-99DE-4E4B-B409-2AA0645C2125}"/>
    <hyperlink ref="F8260" r:id="rId8255" xr:uid="{04F1DCEA-A14B-4F81-8554-03AB6F85D03C}"/>
    <hyperlink ref="F8261" r:id="rId8256" xr:uid="{59F7B2D8-B5FD-440A-A60D-5EEFB8DF1360}"/>
    <hyperlink ref="F8262" r:id="rId8257" xr:uid="{70828B30-5741-4DFE-88D5-1DE516F338A1}"/>
    <hyperlink ref="F8263" r:id="rId8258" xr:uid="{21BC82C9-D226-4E0F-9CD0-5C0B44B4A8B3}"/>
    <hyperlink ref="F8264" r:id="rId8259" xr:uid="{57EE22E7-50AE-41B7-A251-961FDC018392}"/>
    <hyperlink ref="F8265" r:id="rId8260" xr:uid="{91937180-DC2A-4D01-93E5-38AF871C9173}"/>
    <hyperlink ref="F8266" r:id="rId8261" xr:uid="{534A5C35-6F8B-4CFF-AE17-A2EB1C144165}"/>
    <hyperlink ref="F8267" r:id="rId8262" xr:uid="{416F2F13-76A9-4B8A-98EB-50AE9319DF63}"/>
    <hyperlink ref="F8268" r:id="rId8263" xr:uid="{81465C4C-782C-41C3-BF20-11ACF86DBE3B}"/>
    <hyperlink ref="F8269" r:id="rId8264" xr:uid="{A583D447-8387-48EA-9B36-73EBD675BECA}"/>
    <hyperlink ref="F8270" r:id="rId8265" xr:uid="{8144AE4A-CD9C-4090-AF6A-F1BFD774985D}"/>
    <hyperlink ref="F8271" r:id="rId8266" xr:uid="{47F0A261-AF50-423D-A134-17078852F957}"/>
    <hyperlink ref="F8272" r:id="rId8267" xr:uid="{00FCEE09-3F1A-461E-9D82-CFCBE25AA96B}"/>
    <hyperlink ref="F8273" r:id="rId8268" xr:uid="{65B04B2A-5570-441D-9558-B882D4E4CEAD}"/>
    <hyperlink ref="F8274" r:id="rId8269" xr:uid="{BF559D36-4DF4-4442-9601-9D839F8855A4}"/>
    <hyperlink ref="F8275" r:id="rId8270" xr:uid="{C49FF436-8D4A-4316-B3CD-A70D67A55875}"/>
    <hyperlink ref="F8276" r:id="rId8271" xr:uid="{68B1E873-4B68-485B-8C7D-AB3B0CE95998}"/>
    <hyperlink ref="F8277" r:id="rId8272" xr:uid="{4953F839-256E-4F6A-B467-8E72141D8FA9}"/>
    <hyperlink ref="F8278" r:id="rId8273" xr:uid="{D25F7DDE-3D1F-4A00-8C1A-3EA20C4781A4}"/>
    <hyperlink ref="F8279" r:id="rId8274" xr:uid="{06423B5B-1531-475A-905D-7AB997E03602}"/>
    <hyperlink ref="F8280" r:id="rId8275" xr:uid="{A7CB5F6C-945A-402B-A7ED-660F2513A9A8}"/>
    <hyperlink ref="F8281" r:id="rId8276" xr:uid="{7BB3A969-70AE-4DBD-8547-0314E2547A10}"/>
    <hyperlink ref="F8282" r:id="rId8277" xr:uid="{C03D616C-A7A9-4DA2-B461-9F2EDBF24954}"/>
    <hyperlink ref="F8283" r:id="rId8278" xr:uid="{3A2A9C2D-40D2-427A-9473-76BF725DDC29}"/>
    <hyperlink ref="F8284" r:id="rId8279" xr:uid="{BCBA42FE-3475-4CF5-A19C-01F30D12AC40}"/>
    <hyperlink ref="F8285" r:id="rId8280" xr:uid="{0FC32994-5577-412F-AA32-1E96823671FD}"/>
    <hyperlink ref="F8286" r:id="rId8281" xr:uid="{67B1C806-1B75-4C49-A4BF-3274D36390BE}"/>
    <hyperlink ref="F8287" r:id="rId8282" xr:uid="{2B94C9AE-26EF-4C9E-B063-F421EAAF0124}"/>
    <hyperlink ref="F8288" r:id="rId8283" xr:uid="{36258AB9-0C74-4452-B194-44B06B0B0C22}"/>
    <hyperlink ref="F8289" r:id="rId8284" xr:uid="{EBC89C94-79A7-45FB-BAEB-4F8C7DF6DF83}"/>
    <hyperlink ref="F8290" r:id="rId8285" xr:uid="{BAB50D6F-4664-489F-9CB0-89720C60915D}"/>
    <hyperlink ref="F8291" r:id="rId8286" xr:uid="{079BB7F5-3EEB-499E-83FA-B25EABB81D8A}"/>
    <hyperlink ref="F8292" r:id="rId8287" xr:uid="{2A5295A9-4DF4-4C41-B620-963EAF237E46}"/>
    <hyperlink ref="F8293" r:id="rId8288" xr:uid="{063C5B7E-C3CE-4793-8731-0D96B5EEA73E}"/>
    <hyperlink ref="F8294" r:id="rId8289" xr:uid="{62C29A88-4605-43A1-9612-E0EAA4358BFD}"/>
    <hyperlink ref="F8295" r:id="rId8290" xr:uid="{222A8122-EC37-4FC4-BDED-7F403788B152}"/>
    <hyperlink ref="F8296" r:id="rId8291" xr:uid="{A4E5AE8F-7C51-46E5-B8FE-B67192CFFE88}"/>
    <hyperlink ref="F8297" r:id="rId8292" xr:uid="{711E17C9-11B4-4CB8-B03D-3FB1D300C2EB}"/>
    <hyperlink ref="F8298" r:id="rId8293" xr:uid="{A3AA9043-2996-4E66-B79E-CD278B3FD20C}"/>
    <hyperlink ref="F8299" r:id="rId8294" xr:uid="{C2A4030A-C041-4562-8024-44B4A8684007}"/>
    <hyperlink ref="F8300" r:id="rId8295" xr:uid="{A7C03554-909D-4DFE-9991-846F43EBB8DE}"/>
    <hyperlink ref="F8301" r:id="rId8296" xr:uid="{728E346A-451F-4140-81FA-A05154B67E53}"/>
    <hyperlink ref="F8302" r:id="rId8297" xr:uid="{1655CB1F-74DA-4BAA-8479-268321B0EEB6}"/>
    <hyperlink ref="F8303" r:id="rId8298" xr:uid="{3A065599-943D-4E95-8EF4-4BCF8806E7CD}"/>
    <hyperlink ref="F8304" r:id="rId8299" xr:uid="{0BA8C64C-C6AA-4A99-94A5-F059E27FB8BE}"/>
    <hyperlink ref="F8305" r:id="rId8300" xr:uid="{054789B4-DD8D-4FF5-A39C-A4475E16FED0}"/>
    <hyperlink ref="F8306" r:id="rId8301" xr:uid="{FD327AE7-35FA-40AA-8F25-25C60DB79D2C}"/>
    <hyperlink ref="F8307" r:id="rId8302" xr:uid="{F13BFA15-B2FF-4629-BC23-4707A48541EE}"/>
    <hyperlink ref="F8308" r:id="rId8303" xr:uid="{C04860D9-7468-4617-BE73-2B9926F45D10}"/>
    <hyperlink ref="F8309" r:id="rId8304" xr:uid="{CE3824AA-045C-4CCF-8066-514E5B3A2A7E}"/>
    <hyperlink ref="F8310" r:id="rId8305" xr:uid="{CCBF86C3-D9A2-4452-ADCA-CEB010AF4983}"/>
    <hyperlink ref="F8311" r:id="rId8306" xr:uid="{A105D8AC-4F61-4431-960C-CE85465F9062}"/>
    <hyperlink ref="F8312" r:id="rId8307" xr:uid="{D60A2902-CFCE-4C79-90E4-EFA816ED59DD}"/>
    <hyperlink ref="F8313" r:id="rId8308" xr:uid="{196972D5-49F3-477B-9363-292D260D3CEF}"/>
    <hyperlink ref="F8314" r:id="rId8309" xr:uid="{D7AB0804-E37A-474B-83DE-14DE42A5482B}"/>
    <hyperlink ref="F8315" r:id="rId8310" xr:uid="{142BE03F-E124-47CE-90C7-7477855BA442}"/>
    <hyperlink ref="F8316" r:id="rId8311" xr:uid="{7684C245-D807-4D36-8BD1-D1ECB4A15A1C}"/>
    <hyperlink ref="F8317" r:id="rId8312" xr:uid="{25CADA6A-93DF-48CA-B912-E5CAE53BBC50}"/>
    <hyperlink ref="F8318" r:id="rId8313" xr:uid="{0C654BA6-9042-4148-950D-DEC1656AB6B6}"/>
    <hyperlink ref="F8319" r:id="rId8314" xr:uid="{B2379ECC-2516-4C1A-B543-0726D98E5A11}"/>
    <hyperlink ref="F8320" r:id="rId8315" xr:uid="{0400A1EE-0130-44F8-BFDE-1A6287085606}"/>
    <hyperlink ref="F8321" r:id="rId8316" xr:uid="{86E7E440-BE74-42FC-A6E7-66F5302853AE}"/>
    <hyperlink ref="F8322" r:id="rId8317" xr:uid="{970C452E-59AD-48EB-8CF8-F12183E9169E}"/>
    <hyperlink ref="F8323" r:id="rId8318" xr:uid="{E45DB558-8F9F-4A97-91AB-ED4B268DAD85}"/>
    <hyperlink ref="F8324" r:id="rId8319" xr:uid="{360B0E0C-2C98-4B68-8800-A02E2D1ECD6A}"/>
    <hyperlink ref="F8325" r:id="rId8320" xr:uid="{FD5C60A5-1A64-4E5D-BFD9-F9E69713C226}"/>
    <hyperlink ref="F8326" r:id="rId8321" xr:uid="{5C650902-E085-41D7-B272-674A97F95C52}"/>
    <hyperlink ref="F8327" r:id="rId8322" xr:uid="{C9738F2E-93E1-4111-B820-455695683297}"/>
    <hyperlink ref="F8328" r:id="rId8323" xr:uid="{0BA34F26-E264-4ADC-80D6-C2F1881C7991}"/>
    <hyperlink ref="F8329" r:id="rId8324" xr:uid="{F69A0308-EAAA-467D-AAC0-777D28671DDB}"/>
    <hyperlink ref="F8330" r:id="rId8325" xr:uid="{518483A4-CF91-466D-BD19-CE55DE5D8F17}"/>
    <hyperlink ref="F8331" r:id="rId8326" xr:uid="{5EBF3BE8-656D-4119-B5E6-A82002EDF21F}"/>
    <hyperlink ref="F8332" r:id="rId8327" xr:uid="{2825FE49-B17D-40D1-B5B7-CA0263FCC355}"/>
    <hyperlink ref="F8333" r:id="rId8328" xr:uid="{D1E7132C-D9DD-4BC4-9D3C-332DC781796D}"/>
    <hyperlink ref="F8334" r:id="rId8329" xr:uid="{E4830933-6C37-48BE-87B8-2E67F3E98B6E}"/>
    <hyperlink ref="F8335" r:id="rId8330" xr:uid="{4F508912-B624-4995-B3E6-ABDE19E82101}"/>
    <hyperlink ref="F8336" r:id="rId8331" xr:uid="{5D94120C-FBC4-4A93-9A15-95326D609B67}"/>
    <hyperlink ref="F8337" r:id="rId8332" xr:uid="{9F5B0B52-A62D-4C33-B658-41F4ED580B57}"/>
    <hyperlink ref="F8338" r:id="rId8333" xr:uid="{C5CB4ED4-6FDA-407E-B212-94A017C502A3}"/>
    <hyperlink ref="F8339" r:id="rId8334" xr:uid="{433A80BC-975F-42B3-9CEE-5107A90AFB17}"/>
    <hyperlink ref="F8340" r:id="rId8335" xr:uid="{0E87BB14-0328-46C9-800D-0B0E4541BD7B}"/>
    <hyperlink ref="F8341" r:id="rId8336" xr:uid="{F85D6912-87B7-4B60-842C-EC02F45877E1}"/>
    <hyperlink ref="F8342" r:id="rId8337" xr:uid="{1744301A-CDC0-4E98-9932-C242752B7B79}"/>
    <hyperlink ref="F8343" r:id="rId8338" xr:uid="{385EDA64-3E03-4062-8922-5B09F8D3FD0E}"/>
    <hyperlink ref="F8344" r:id="rId8339" xr:uid="{8FC2A9C4-E1C0-47C6-B4D5-493E7C907312}"/>
    <hyperlink ref="F8345" r:id="rId8340" xr:uid="{B70D8DFC-4D21-4E5D-8A4B-D4642402AAF6}"/>
    <hyperlink ref="F8346" r:id="rId8341" xr:uid="{2FAFAA8D-5409-4902-815B-8ECFE09ED725}"/>
    <hyperlink ref="F8347" r:id="rId8342" xr:uid="{55CEFEB3-2CE0-462A-8FFA-D9B5FAC7E857}"/>
    <hyperlink ref="F8348" r:id="rId8343" xr:uid="{FABFA429-6F41-4603-97CA-4FBA24991A84}"/>
    <hyperlink ref="F8349" r:id="rId8344" xr:uid="{4FFB7D9B-8E29-470D-810A-1F87B82B331C}"/>
    <hyperlink ref="F8350" r:id="rId8345" xr:uid="{0551EEE6-59A9-4B41-9A1B-282A8367979F}"/>
    <hyperlink ref="F8351" r:id="rId8346" xr:uid="{EABE2555-80FB-4891-A8D8-DAE05C4AA6BD}"/>
    <hyperlink ref="F8352" r:id="rId8347" xr:uid="{9B62FB12-FDD9-403C-8E1E-DE739A61CBF7}"/>
    <hyperlink ref="F8353" r:id="rId8348" xr:uid="{7F4113E2-4D81-4502-AE97-2D9BFF494E30}"/>
    <hyperlink ref="F8354" r:id="rId8349" xr:uid="{511EB47A-F8A0-4527-9C91-A262440083F3}"/>
    <hyperlink ref="F8355" r:id="rId8350" xr:uid="{1813A922-E435-4BE3-BA29-7AE27B0412CD}"/>
    <hyperlink ref="F8356" r:id="rId8351" xr:uid="{16F98629-4C53-4D6D-9ADD-227AE59BB21B}"/>
    <hyperlink ref="F8357" r:id="rId8352" xr:uid="{95ACA1D1-5A5D-4856-B7F4-A5350BB60C23}"/>
    <hyperlink ref="F8358" r:id="rId8353" xr:uid="{3CCF13B3-6648-4545-9F67-5095B5D6DBED}"/>
    <hyperlink ref="F8359" r:id="rId8354" xr:uid="{7FBA9172-A74A-4CF9-BCDB-B4C8D4B1ECEE}"/>
    <hyperlink ref="F8360" r:id="rId8355" xr:uid="{973394B0-984C-4FE1-9E99-CB8A25469EE3}"/>
    <hyperlink ref="F8361" r:id="rId8356" xr:uid="{980AAA53-B977-46F9-8BFF-B4A1E98D94D6}"/>
    <hyperlink ref="F8362" r:id="rId8357" xr:uid="{99B3948D-FC87-4BB8-B630-E2147A73F855}"/>
    <hyperlink ref="F8363" r:id="rId8358" xr:uid="{C00CA701-D025-4FEE-844A-06C225D4CA06}"/>
    <hyperlink ref="F8364" r:id="rId8359" xr:uid="{17C622B4-A8E2-4FAC-A550-5D6DCB9FCA1F}"/>
    <hyperlink ref="F8365" r:id="rId8360" xr:uid="{AA7998BA-5972-4B6F-AEC9-DFC944D20A95}"/>
    <hyperlink ref="F8366" r:id="rId8361" xr:uid="{BCB57469-9016-42E0-B15D-663C0DDD710E}"/>
    <hyperlink ref="F8367" r:id="rId8362" xr:uid="{085684B8-E3C3-4D73-85B4-0490108CA07F}"/>
    <hyperlink ref="F8368" r:id="rId8363" xr:uid="{369F14AD-2143-4C22-AB06-961E587BC031}"/>
    <hyperlink ref="F8369" r:id="rId8364" xr:uid="{E81BB21F-62A1-458F-97E2-A75F229B14B8}"/>
    <hyperlink ref="F8370" r:id="rId8365" xr:uid="{2A0FCCF5-346A-4443-A7F7-0635B09D0540}"/>
    <hyperlink ref="F8371" r:id="rId8366" xr:uid="{E50ADEFA-370D-463C-8E38-E8DA95142D8C}"/>
    <hyperlink ref="F8372" r:id="rId8367" xr:uid="{54035AA3-4086-4126-9E40-2311742C7CFB}"/>
    <hyperlink ref="F8373" r:id="rId8368" xr:uid="{0503003A-7D32-4F8C-A052-69978D56EB45}"/>
    <hyperlink ref="F8374" r:id="rId8369" xr:uid="{BBD9DB2F-E390-4796-A97C-178A0BDA5F9B}"/>
    <hyperlink ref="F8375" r:id="rId8370" xr:uid="{457C7459-B41A-4B4F-AC01-2F0A8D909D06}"/>
    <hyperlink ref="F8376" r:id="rId8371" xr:uid="{C7B30372-5880-48EB-91E5-4AB6BBA0CF65}"/>
    <hyperlink ref="F8377" r:id="rId8372" xr:uid="{B84CF77C-0CB7-4A14-BC9D-2BE63C39A061}"/>
    <hyperlink ref="F8378" r:id="rId8373" xr:uid="{B7B2411C-7005-4D17-8CDA-C930FFB4852B}"/>
    <hyperlink ref="F8379" r:id="rId8374" xr:uid="{907E0B6E-56E7-40B8-B5B5-F4E6E9085E12}"/>
    <hyperlink ref="F8380" r:id="rId8375" xr:uid="{FD9AA684-20E1-4077-A365-B4FEFFFE7660}"/>
    <hyperlink ref="F8381" r:id="rId8376" xr:uid="{2DA9ADE5-3767-4707-94AC-BBC345512E0B}"/>
    <hyperlink ref="F8382" r:id="rId8377" xr:uid="{511D4ABD-5063-4A1C-9BF9-04A830202E7F}"/>
    <hyperlink ref="F8383" r:id="rId8378" xr:uid="{89E0D048-827C-4B75-8B33-DD65CA891787}"/>
    <hyperlink ref="F8384" r:id="rId8379" xr:uid="{9847CDEC-2E44-49C3-95B7-933C497D5343}"/>
    <hyperlink ref="F8385" r:id="rId8380" xr:uid="{CD3EFE0E-28DC-44ED-B388-B0FB934C6A1B}"/>
    <hyperlink ref="F8386" r:id="rId8381" xr:uid="{0075A727-82D6-4EDF-AB97-27C116BB8BBF}"/>
    <hyperlink ref="F8387" r:id="rId8382" xr:uid="{B023CAF6-BD35-4AED-BE20-46EA1C82A31B}"/>
    <hyperlink ref="F8388" r:id="rId8383" xr:uid="{D73E9563-B4E8-491B-8782-78222B94A0DA}"/>
    <hyperlink ref="F8389" r:id="rId8384" xr:uid="{1F5B9CDD-0D92-44FC-8ABA-13A6A7ED6513}"/>
    <hyperlink ref="F8390" r:id="rId8385" xr:uid="{77D0E951-6EA6-4977-8444-C5843219C087}"/>
    <hyperlink ref="F8391" r:id="rId8386" xr:uid="{81459316-B1A6-49BC-B88B-822793E3266F}"/>
    <hyperlink ref="F8392" r:id="rId8387" xr:uid="{2A7BFCEC-2869-4F43-B94E-FF735CB13386}"/>
    <hyperlink ref="F8393" r:id="rId8388" xr:uid="{CFF7B336-A642-4D67-B477-9A3384ED2EFE}"/>
    <hyperlink ref="F8394" r:id="rId8389" xr:uid="{08CB6D43-7311-44C2-AD53-9227D6854D49}"/>
    <hyperlink ref="F8395" r:id="rId8390" xr:uid="{D83BADC8-FCCA-4BE3-9D6A-D4044ADADFDA}"/>
    <hyperlink ref="F8396" r:id="rId8391" xr:uid="{B078DB4A-117A-4279-99F4-ED1B06855301}"/>
    <hyperlink ref="F8397" r:id="rId8392" xr:uid="{D73D8DC2-D403-406F-9A09-880F12279AA9}"/>
    <hyperlink ref="F8398" r:id="rId8393" xr:uid="{0CCFCAE3-4C38-4D6B-8153-F8D64EE6591F}"/>
    <hyperlink ref="F8399" r:id="rId8394" xr:uid="{330EDF54-AFF2-457C-BCE1-B02A6E3D46EA}"/>
    <hyperlink ref="F8400" r:id="rId8395" xr:uid="{FFC36F1F-A4DC-4021-894E-AF485477C288}"/>
    <hyperlink ref="F8401" r:id="rId8396" xr:uid="{0BB44811-E42F-44C6-BCA9-30F016B8956F}"/>
    <hyperlink ref="F8402" r:id="rId8397" xr:uid="{D41347D1-04A9-4425-981A-508FB6E7D809}"/>
    <hyperlink ref="F8403" r:id="rId8398" xr:uid="{5A4857B0-25FD-4D47-8DCA-5D1E57CBD3F0}"/>
    <hyperlink ref="F8404" r:id="rId8399" xr:uid="{6BD95D05-30DB-4D95-BB5C-B15BEB3FDB05}"/>
    <hyperlink ref="F8405" r:id="rId8400" xr:uid="{09A6E93D-00E6-4864-8EB3-25094BD35666}"/>
    <hyperlink ref="F8406" r:id="rId8401" xr:uid="{38B980FF-9019-49DE-A050-D6A5F261A736}"/>
    <hyperlink ref="F8407" r:id="rId8402" xr:uid="{39338E28-DD6C-4F0E-AC15-BFC702F8794C}"/>
    <hyperlink ref="F8408" r:id="rId8403" xr:uid="{A90E14C7-ED9E-4229-B430-2E6F1F97DB9F}"/>
    <hyperlink ref="F8409" r:id="rId8404" xr:uid="{78C7AEC2-9320-4FFD-97AA-5DB5A268B589}"/>
    <hyperlink ref="F8410" r:id="rId8405" xr:uid="{B060912D-6822-4001-A8F7-5DCF7872EA63}"/>
    <hyperlink ref="F8411" r:id="rId8406" xr:uid="{5B5287C2-7658-4E63-AA7A-CDAAEFD42056}"/>
    <hyperlink ref="F8412" r:id="rId8407" xr:uid="{AB9A952B-77A4-4BB9-BAF5-749098FEED3B}"/>
    <hyperlink ref="F8413" r:id="rId8408" xr:uid="{1B60DCF8-9DE8-43FE-90ED-AFAF38CF8926}"/>
    <hyperlink ref="F8414" r:id="rId8409" xr:uid="{E3A0996B-01C3-46C6-8D5B-0EC2C91F83A8}"/>
    <hyperlink ref="F8415" r:id="rId8410" xr:uid="{8B461BFE-FE49-4F23-BEF2-96391D8C7C94}"/>
    <hyperlink ref="F8416" r:id="rId8411" xr:uid="{5A62FFDD-E7A2-4134-BBCB-164019B9518E}"/>
    <hyperlink ref="F8417" r:id="rId8412" xr:uid="{3A103A37-DD55-4F80-BD47-EFC2FEC60488}"/>
    <hyperlink ref="F8418" r:id="rId8413" xr:uid="{04F651E2-11E2-4BAC-B024-6E9DC21E585A}"/>
    <hyperlink ref="F8419" r:id="rId8414" xr:uid="{2F29B158-64B4-4F4A-A6AC-0AD4EB650BEA}"/>
    <hyperlink ref="F8420" r:id="rId8415" xr:uid="{D16F2765-EAF0-451C-AA37-B19EC1C06979}"/>
    <hyperlink ref="F8421" r:id="rId8416" xr:uid="{272F35A2-F08B-41F7-9C42-BB302790195E}"/>
    <hyperlink ref="F8422" r:id="rId8417" xr:uid="{A6475DB0-392E-4435-85E1-225BF714D95B}"/>
    <hyperlink ref="F8423" r:id="rId8418" xr:uid="{069B96E0-5B0B-436C-AFE5-D74606EFFE96}"/>
    <hyperlink ref="F8424" r:id="rId8419" xr:uid="{3A40FB00-AB9E-4F27-ABC5-6732F7228804}"/>
    <hyperlink ref="F8425" r:id="rId8420" xr:uid="{F59D551C-46D9-4FBF-8635-8F10B69DAC64}"/>
    <hyperlink ref="F8426" r:id="rId8421" xr:uid="{27CE7EA5-A873-4838-85ED-4CD5BB464BF7}"/>
    <hyperlink ref="F8427" r:id="rId8422" xr:uid="{8F5A6320-3626-4AA9-AE61-5E6C7FEE3182}"/>
    <hyperlink ref="F8428" r:id="rId8423" xr:uid="{70CFDC04-A925-43A8-9171-E18C8F4ABF89}"/>
    <hyperlink ref="F8429" r:id="rId8424" xr:uid="{A5ECEA1E-9977-45B5-B213-126F5925C22F}"/>
    <hyperlink ref="F8430" r:id="rId8425" xr:uid="{A388DB3D-DF35-4DE3-8835-BFCEBE3878F4}"/>
    <hyperlink ref="F8431" r:id="rId8426" xr:uid="{4F2CE45B-F7CA-424E-9944-FA324F445EB6}"/>
    <hyperlink ref="F8432" r:id="rId8427" xr:uid="{FE89259F-3FDA-46B0-A8AE-7F374977473A}"/>
    <hyperlink ref="F8433" r:id="rId8428" xr:uid="{E3694B22-DE89-48C4-AFC5-E3B1B94954BA}"/>
    <hyperlink ref="F8434" r:id="rId8429" xr:uid="{5CDA3D77-1ACC-4172-8EB9-7C8657E83961}"/>
    <hyperlink ref="F8435" r:id="rId8430" xr:uid="{C419D805-2F94-418C-90D4-37271F0FC667}"/>
    <hyperlink ref="F8436" r:id="rId8431" xr:uid="{7F8897E4-4D53-4E66-ACA3-00385F03A534}"/>
    <hyperlink ref="F8437" r:id="rId8432" xr:uid="{06AE365B-744C-4D14-B3BB-DD79B634DC95}"/>
    <hyperlink ref="F8438" r:id="rId8433" xr:uid="{FE30CF43-01CD-4151-81EB-46F30A0C2E07}"/>
    <hyperlink ref="F8439" r:id="rId8434" xr:uid="{7DE487EE-1EDD-482C-96B5-9F4190200BD9}"/>
    <hyperlink ref="F8440" r:id="rId8435" xr:uid="{2CC19956-8F7E-457B-9961-4E774E14A0EE}"/>
    <hyperlink ref="F8441" r:id="rId8436" xr:uid="{92AB67DF-994D-40DF-B125-B27017C58DE8}"/>
    <hyperlink ref="F8442" r:id="rId8437" xr:uid="{6C1C3835-511E-4B9C-969F-63181B96C834}"/>
    <hyperlink ref="F8443" r:id="rId8438" xr:uid="{BFFAD72B-27E5-4B36-AC23-E21D87060C79}"/>
    <hyperlink ref="F8444" r:id="rId8439" xr:uid="{6F6B626E-3CCC-4D59-8CB6-0C1EB6A48441}"/>
    <hyperlink ref="F8445" r:id="rId8440" xr:uid="{E7C8AB58-A13A-4390-A896-E8C64299FF71}"/>
    <hyperlink ref="F8446" r:id="rId8441" xr:uid="{8621ED50-11E5-4D82-A3C6-5B6F014681EE}"/>
    <hyperlink ref="F8447" r:id="rId8442" xr:uid="{3AE11B02-AB3A-4EBC-B32F-B67181445825}"/>
    <hyperlink ref="F8448" r:id="rId8443" xr:uid="{57AB6125-91A8-4689-B8B1-97C6AE94E5D4}"/>
    <hyperlink ref="F8449" r:id="rId8444" xr:uid="{107A93A7-E0DD-409C-9A1A-1B6311984597}"/>
    <hyperlink ref="F8450" r:id="rId8445" xr:uid="{FF11953E-1572-4FC5-B318-8A187CBCD7D5}"/>
    <hyperlink ref="F8451" r:id="rId8446" xr:uid="{C67A9F61-C916-41D6-AFE9-547A8DDD5848}"/>
    <hyperlink ref="F8452" r:id="rId8447" xr:uid="{FA342FC7-E648-4A03-8C2D-22AC11429763}"/>
    <hyperlink ref="F8453" r:id="rId8448" xr:uid="{FD60F1E8-8F37-4D40-8877-F70C6A116D13}"/>
    <hyperlink ref="F8454" r:id="rId8449" xr:uid="{353CA723-F28E-44F5-B1FB-4EFA760AF2E3}"/>
    <hyperlink ref="F8455" r:id="rId8450" xr:uid="{63ABF911-46EB-4C76-A114-76E0CA3ED5B5}"/>
    <hyperlink ref="F8456" r:id="rId8451" xr:uid="{B1340AD0-CCCC-4308-8F7F-5EAF2947EDB5}"/>
    <hyperlink ref="F8457" r:id="rId8452" xr:uid="{A6C4DDA5-F4EC-40DD-8412-ECBC2C03880E}"/>
    <hyperlink ref="F8458" r:id="rId8453" xr:uid="{1792B1B2-4304-42FC-AF54-DF699E955215}"/>
    <hyperlink ref="F8459" r:id="rId8454" xr:uid="{CC20AAC2-D866-4A64-A9A8-3A828CC5B940}"/>
    <hyperlink ref="F8460" r:id="rId8455" xr:uid="{88C33466-69FB-418A-878A-8B40C39B986D}"/>
    <hyperlink ref="F8461" r:id="rId8456" xr:uid="{4B4E4CBA-972B-4076-93CE-41A142493119}"/>
    <hyperlink ref="F8462" r:id="rId8457" xr:uid="{237D1114-CA11-4CD9-BE44-7F85A5B2E770}"/>
    <hyperlink ref="F8463" r:id="rId8458" xr:uid="{D314B497-56D8-4AAE-891A-C7CA0878F9A3}"/>
    <hyperlink ref="F8464" r:id="rId8459" xr:uid="{1A2A0B6F-6D0A-431E-9711-03910A32481B}"/>
    <hyperlink ref="F8465" r:id="rId8460" xr:uid="{31924DD0-DCD3-412F-9C3C-564566DBB1AA}"/>
    <hyperlink ref="F8466" r:id="rId8461" xr:uid="{753564B2-65AC-475E-854D-8A3307F1A388}"/>
    <hyperlink ref="F8467" r:id="rId8462" xr:uid="{73355AEA-DCF9-413E-9E98-35FB1A614622}"/>
    <hyperlink ref="F8468" r:id="rId8463" xr:uid="{63983515-E3AA-4390-8E4B-6CD99409CA69}"/>
    <hyperlink ref="F8469" r:id="rId8464" xr:uid="{17D151D3-6924-4475-A87A-97E4D3F6AE55}"/>
    <hyperlink ref="F8470" r:id="rId8465" xr:uid="{7D600D61-B7B4-4C92-93D5-9380BCB4E71F}"/>
    <hyperlink ref="F8471" r:id="rId8466" xr:uid="{A6E85B86-3408-411F-8E14-61DFE04A6E78}"/>
    <hyperlink ref="F8472" r:id="rId8467" xr:uid="{1234F5D6-9C6A-4FC0-9B86-074AD6D7B51D}"/>
    <hyperlink ref="F8473" r:id="rId8468" xr:uid="{0E1CFF22-18A2-4975-B110-E80BC9CB29B0}"/>
    <hyperlink ref="F8474" r:id="rId8469" xr:uid="{F65A86C8-EDF4-4777-9076-67708861A891}"/>
    <hyperlink ref="F8475" r:id="rId8470" xr:uid="{D6DE990B-B8D4-4C77-8AAA-C95DC98EF2A4}"/>
    <hyperlink ref="F8476" r:id="rId8471" xr:uid="{E4C3D56C-D975-45F3-80BD-8BB33651F946}"/>
    <hyperlink ref="F8477" r:id="rId8472" xr:uid="{1A3290F5-DFC2-4AA4-8DD8-3C0CCDE2BF7D}"/>
    <hyperlink ref="F8478" r:id="rId8473" xr:uid="{22C53C62-5121-419F-82B9-31EA5E6E883C}"/>
    <hyperlink ref="F8479" r:id="rId8474" xr:uid="{D191D23E-CB38-4C68-8E8B-C43DE5C434EA}"/>
    <hyperlink ref="F8480" r:id="rId8475" xr:uid="{86D6BF6E-C2BD-4800-9DEE-F4C259C5C85E}"/>
    <hyperlink ref="F8481" r:id="rId8476" xr:uid="{A3C61E73-9DA3-43F6-BC03-5DBEC6CF7AD2}"/>
    <hyperlink ref="F8482" r:id="rId8477" xr:uid="{DF6D2E66-A4F1-40B6-AA15-454CA03BE3FD}"/>
    <hyperlink ref="F8483" r:id="rId8478" xr:uid="{724B0225-2198-46CA-A14E-B28419D9E997}"/>
    <hyperlink ref="F8484" r:id="rId8479" xr:uid="{9E088ADC-DF1D-492B-8156-7FB45DBA0393}"/>
    <hyperlink ref="F8485" r:id="rId8480" xr:uid="{8E4AD223-6F9A-4EF4-85A8-AF178B2E6856}"/>
    <hyperlink ref="F8486" r:id="rId8481" xr:uid="{058927A8-91CA-4136-A8BA-A8B5DA56A82D}"/>
    <hyperlink ref="F8487" r:id="rId8482" xr:uid="{AA552A61-68FB-4E33-A7C8-90E6E1F83EDF}"/>
    <hyperlink ref="F8488" r:id="rId8483" xr:uid="{ADA627CE-A550-4992-9A4D-5B720E3C04A0}"/>
    <hyperlink ref="F8489" r:id="rId8484" xr:uid="{4F3E1FEA-94AF-4D61-A586-00DEC0736A18}"/>
    <hyperlink ref="F8490" r:id="rId8485" xr:uid="{195969CA-646E-4096-A7CC-17B15CED9630}"/>
    <hyperlink ref="F8491" r:id="rId8486" xr:uid="{752164D5-EFBA-4A24-BF8A-08D2025C1399}"/>
    <hyperlink ref="F8492" r:id="rId8487" xr:uid="{84678F43-073F-40FE-BBF7-15396F647F91}"/>
    <hyperlink ref="F8493" r:id="rId8488" xr:uid="{2D19ED0A-FA26-4C82-AB82-F127AF5313D7}"/>
    <hyperlink ref="F8494" r:id="rId8489" xr:uid="{DAB25603-B304-4642-8817-59D45E63EB5E}"/>
    <hyperlink ref="F8495" r:id="rId8490" xr:uid="{68160E3C-5E14-4E86-8971-73AABADCE989}"/>
    <hyperlink ref="F8496" r:id="rId8491" xr:uid="{246C7210-5999-41D7-BF9B-4A3F690AF02C}"/>
    <hyperlink ref="F8497" r:id="rId8492" xr:uid="{BA652ACD-1EC8-4CEE-9AF5-53418C5D84E3}"/>
    <hyperlink ref="F8498" r:id="rId8493" xr:uid="{03E5FB04-F0E8-4433-8BEC-AFCCAD4353BA}"/>
    <hyperlink ref="F8499" r:id="rId8494" xr:uid="{231FFDA8-EDAF-4051-A9D1-C1C33078E53F}"/>
    <hyperlink ref="F8500" r:id="rId8495" xr:uid="{9A846DE5-EC38-45AB-8FCC-C4D70FCB9ED2}"/>
    <hyperlink ref="F8501" r:id="rId8496" xr:uid="{01404B66-C42E-4306-8853-70175A4CC271}"/>
    <hyperlink ref="F8502" r:id="rId8497" xr:uid="{AF4A8015-C57A-4A39-9CCA-13373CCB3C5A}"/>
    <hyperlink ref="F8503" r:id="rId8498" xr:uid="{E36B5A44-8F94-46C7-8EBD-5A759CF5D966}"/>
    <hyperlink ref="F8504" r:id="rId8499" xr:uid="{A38592D4-A4FE-469F-BE18-6A7B73FFB95D}"/>
    <hyperlink ref="F8505" r:id="rId8500" xr:uid="{9C2B0D28-4D73-4BF5-B15D-16862513148A}"/>
    <hyperlink ref="F8506" r:id="rId8501" xr:uid="{51512C0C-1719-4650-A133-0D6140627414}"/>
    <hyperlink ref="F8507" r:id="rId8502" xr:uid="{02D023D2-3587-434B-806A-5FA52B278A24}"/>
    <hyperlink ref="F8508" r:id="rId8503" xr:uid="{E1729E23-A7F1-4A5A-90B8-82C33063133F}"/>
    <hyperlink ref="F8509" r:id="rId8504" xr:uid="{DA94789C-07EA-4A18-91F3-B07F2D0ADCF5}"/>
    <hyperlink ref="F8510" r:id="rId8505" xr:uid="{DD2A4DE1-9319-42F1-AC79-8F27BA429D3B}"/>
    <hyperlink ref="F8511" r:id="rId8506" xr:uid="{DF6676EF-1FA0-4497-8457-080361A608D4}"/>
    <hyperlink ref="F8512" r:id="rId8507" xr:uid="{29B54F89-C1FC-4A3F-BB31-0876FD4A1422}"/>
    <hyperlink ref="F8513" r:id="rId8508" xr:uid="{65575195-8C5E-4714-8893-3036B34DCF61}"/>
    <hyperlink ref="F8514" r:id="rId8509" xr:uid="{EEC8A916-3ACA-48CD-859E-67A98CC9F58A}"/>
    <hyperlink ref="F8515" r:id="rId8510" xr:uid="{97BE777A-F283-4B88-BECC-77548F85D402}"/>
    <hyperlink ref="F8516" r:id="rId8511" xr:uid="{EBC55DDD-46F3-484C-A145-93BE72B3A49D}"/>
    <hyperlink ref="F8517" r:id="rId8512" xr:uid="{8CCEE0F2-E654-42B8-9393-BA4502818E11}"/>
    <hyperlink ref="F8518" r:id="rId8513" xr:uid="{6D43684A-CE2B-4A74-A081-F44B88965869}"/>
    <hyperlink ref="F8519" r:id="rId8514" xr:uid="{CAB68A92-1950-4EE3-B5E1-5C58B4DA18ED}"/>
    <hyperlink ref="F8520" r:id="rId8515" xr:uid="{6329623C-2766-4273-9D6B-7D264B554605}"/>
    <hyperlink ref="F8521" r:id="rId8516" xr:uid="{125F9B71-B074-4BAD-8DA1-FF28F9351CF4}"/>
    <hyperlink ref="F8522" r:id="rId8517" xr:uid="{FCD6169E-1482-4C7E-8A63-F682097C96C2}"/>
    <hyperlink ref="F8523" r:id="rId8518" xr:uid="{0DF15F9C-4766-46C7-8C63-A128A6700D1E}"/>
    <hyperlink ref="F8524" r:id="rId8519" xr:uid="{27A229EF-F650-49F9-9B54-8719C374E95A}"/>
    <hyperlink ref="F8525" r:id="rId8520" xr:uid="{25F0FC38-8F59-4ADC-804D-0723B9F63A90}"/>
    <hyperlink ref="F8526" r:id="rId8521" xr:uid="{6F1A57B7-83C7-4F57-87DD-41E5B80A7264}"/>
    <hyperlink ref="F8527" r:id="rId8522" xr:uid="{A44A3BE2-7AEF-4160-B37E-DD7F29C299C0}"/>
    <hyperlink ref="F8528" r:id="rId8523" xr:uid="{4F83ACDE-7627-421B-9296-0240AC602B46}"/>
    <hyperlink ref="F8529" r:id="rId8524" xr:uid="{41C3CC46-404C-467F-A891-B5298C9E1282}"/>
    <hyperlink ref="F8530" r:id="rId8525" xr:uid="{60ED1015-DA9F-40AF-93B9-E53110B88060}"/>
    <hyperlink ref="F8531" r:id="rId8526" xr:uid="{2F3D6432-315A-4873-AA40-468CDBB3BADC}"/>
    <hyperlink ref="F8532" r:id="rId8527" xr:uid="{B407DEFA-89E1-4E7D-A31C-8CA724C5C09E}"/>
    <hyperlink ref="F8533" r:id="rId8528" xr:uid="{9464EFCD-B869-48F4-BCED-7896FB47E2A4}"/>
    <hyperlink ref="F8534" r:id="rId8529" xr:uid="{3218A145-CFB0-446D-A2F3-ACB52715EFFE}"/>
    <hyperlink ref="F8535" r:id="rId8530" xr:uid="{527C6A6E-E22E-4CDD-A488-F92ECA773F66}"/>
    <hyperlink ref="F8536" r:id="rId8531" xr:uid="{B1AFADA0-5C60-40DD-AE78-88DF771F66A1}"/>
    <hyperlink ref="F8537" r:id="rId8532" xr:uid="{55B18A34-CBEE-40C9-A36E-D23F4F438372}"/>
    <hyperlink ref="F8538" r:id="rId8533" xr:uid="{66133246-9BDF-4816-AD0B-E6C794422E18}"/>
    <hyperlink ref="F8539" r:id="rId8534" xr:uid="{D03E7E70-C89C-45C6-9B38-D3DF54E8F034}"/>
    <hyperlink ref="F8540" r:id="rId8535" xr:uid="{B0E74665-1B5C-4599-ADDC-5DC422921C2A}"/>
    <hyperlink ref="F8541" r:id="rId8536" xr:uid="{1367C36A-C4B9-4B86-B731-6A407F5C58E2}"/>
    <hyperlink ref="F8542" r:id="rId8537" xr:uid="{6B56A80B-6FC3-4834-9B30-3F3339E63754}"/>
    <hyperlink ref="F8543" r:id="rId8538" xr:uid="{48336D4D-07D0-49EA-8F47-B9047CF1FD3F}"/>
    <hyperlink ref="F8544" r:id="rId8539" xr:uid="{187B1445-BA5F-402B-888E-FF4D0C108CD3}"/>
    <hyperlink ref="F8545" r:id="rId8540" xr:uid="{C64B28EA-1A85-4CE2-83DC-F3EF48315684}"/>
    <hyperlink ref="F8546" r:id="rId8541" xr:uid="{C00979DD-0705-4162-95ED-9E3515EC4E8C}"/>
    <hyperlink ref="F8547" r:id="rId8542" xr:uid="{EE0B479D-7716-4A82-B88D-041C7DB4B92D}"/>
    <hyperlink ref="F8548" r:id="rId8543" xr:uid="{7D617449-9B5A-4F47-8004-DC22153E77F4}"/>
    <hyperlink ref="F8549" r:id="rId8544" xr:uid="{188DDF26-236C-4B20-9F7E-F8EEB53BE0B7}"/>
    <hyperlink ref="F8550" r:id="rId8545" xr:uid="{EF9612DA-F9D4-4CC6-9D68-49844490495D}"/>
    <hyperlink ref="F8551" r:id="rId8546" xr:uid="{AAE40844-3854-4629-980D-CEA228FD3E1E}"/>
    <hyperlink ref="F8552" r:id="rId8547" xr:uid="{843BA610-03D1-44A6-95D1-E78744DDF667}"/>
    <hyperlink ref="F8553" r:id="rId8548" xr:uid="{D80FF5AC-34A7-4EF5-9643-CCE3200623AF}"/>
    <hyperlink ref="F8554" r:id="rId8549" xr:uid="{6E9491D1-1F41-4248-847D-528C4D217D62}"/>
    <hyperlink ref="F8555" r:id="rId8550" xr:uid="{484691ED-D54C-4141-A70E-E49A0480F307}"/>
    <hyperlink ref="F8556" r:id="rId8551" xr:uid="{96332C20-570D-405E-81A3-4EC5D6BEF9E5}"/>
    <hyperlink ref="F8557" r:id="rId8552" xr:uid="{8BFBD87A-0D4A-419D-9E09-E601D62B998A}"/>
    <hyperlink ref="F8558" r:id="rId8553" xr:uid="{AF8B6E3A-8763-419A-80D9-6A8FC91FFBC7}"/>
    <hyperlink ref="F8559" r:id="rId8554" xr:uid="{E435345F-C13E-4ECA-B9D3-406E75B58981}"/>
    <hyperlink ref="F8560" r:id="rId8555" xr:uid="{AF6CFAAA-2DC4-428F-BAE1-F0DD8EE14FD2}"/>
    <hyperlink ref="F8561" r:id="rId8556" xr:uid="{BFE109AD-1E14-49A9-AEC9-A4E3BB5BBF3D}"/>
    <hyperlink ref="F8562" r:id="rId8557" xr:uid="{21E29FC8-4667-4FF8-8467-C7A6E91119D5}"/>
    <hyperlink ref="F8563" r:id="rId8558" xr:uid="{3A615A88-D0D8-4C0A-A4AC-07C11DEFF376}"/>
    <hyperlink ref="F8564" r:id="rId8559" xr:uid="{413C077B-CB9B-4AF3-AFCB-3EA44CB729AE}"/>
    <hyperlink ref="F8565" r:id="rId8560" xr:uid="{C370A4A8-1B26-44D6-B666-2485C3C7F66E}"/>
    <hyperlink ref="F8566" r:id="rId8561" xr:uid="{42BCCE8B-A7F6-48D9-AA0A-8F0EF4A73917}"/>
    <hyperlink ref="F8567" r:id="rId8562" xr:uid="{6E19C916-2A10-4FDB-AE0B-77D7BE0E76B5}"/>
    <hyperlink ref="F8568" r:id="rId8563" xr:uid="{78328777-FD39-480D-A8D0-70E46E0E0206}"/>
    <hyperlink ref="F8569" r:id="rId8564" xr:uid="{12482E4E-0D14-4C8B-9688-77921AD66796}"/>
    <hyperlink ref="F8570" r:id="rId8565" xr:uid="{08D9C76F-E4EB-4E57-8B04-567D7829E758}"/>
    <hyperlink ref="F8571" r:id="rId8566" xr:uid="{AF0F901F-7059-4BA6-8510-1B76242DE9CA}"/>
    <hyperlink ref="F8572" r:id="rId8567" xr:uid="{CD6A0172-1E3C-4FEB-A1D8-D98C61B5F4D5}"/>
    <hyperlink ref="F8573" r:id="rId8568" xr:uid="{BDE9BC3A-F24C-4E84-9159-E101FCAE7155}"/>
    <hyperlink ref="F8574" r:id="rId8569" xr:uid="{EE417BD3-7403-4231-809D-CAAABF92ABBC}"/>
    <hyperlink ref="F8575" r:id="rId8570" xr:uid="{C1F9D202-CFFB-43B8-847D-4096F8CCDAB8}"/>
    <hyperlink ref="F8576" r:id="rId8571" xr:uid="{A2DDE139-6CB9-4145-A7A3-58DFE3C4805C}"/>
    <hyperlink ref="F8577" r:id="rId8572" xr:uid="{35563D71-00FE-4C90-B0A8-A91C28ADCFF2}"/>
    <hyperlink ref="F8578" r:id="rId8573" xr:uid="{8DCAF3D1-9084-468F-B4FB-2F2EF235C866}"/>
    <hyperlink ref="F8579" r:id="rId8574" xr:uid="{DC00559E-9A6D-4942-A2F3-5717BAF5B185}"/>
    <hyperlink ref="F8580" r:id="rId8575" xr:uid="{CFEE5F77-0539-4D9B-8469-A1E9B327B563}"/>
    <hyperlink ref="F8581" r:id="rId8576" xr:uid="{028BAFFA-6494-4BB0-A5D3-3912CFA3CDA0}"/>
    <hyperlink ref="F8582" r:id="rId8577" xr:uid="{87FC37ED-A955-4859-8EC2-26D406DC2533}"/>
    <hyperlink ref="F8583" r:id="rId8578" xr:uid="{AB2F4AF3-4CFC-4F20-B137-57FD8EF15C99}"/>
    <hyperlink ref="F8584" r:id="rId8579" xr:uid="{91D3E313-C178-4B9F-9061-EA88CC82C0DF}"/>
    <hyperlink ref="F8585" r:id="rId8580" xr:uid="{253CDE4C-7A44-4B40-A576-35CF43C635ED}"/>
    <hyperlink ref="F8586" r:id="rId8581" xr:uid="{13F4BEE2-CB74-4CA3-8E32-E219221355D9}"/>
    <hyperlink ref="F8587" r:id="rId8582" xr:uid="{E9E5ED51-2607-491B-AF03-08C0340C61D1}"/>
    <hyperlink ref="F8588" r:id="rId8583" xr:uid="{8BBACCEF-260F-40A5-B642-6503518490B1}"/>
    <hyperlink ref="F8589" r:id="rId8584" xr:uid="{B05262F9-1A56-4D25-BC1E-9809F34BF5EE}"/>
    <hyperlink ref="F8590" r:id="rId8585" xr:uid="{195D5EA3-89FD-4FE2-8912-FDEA975311B3}"/>
    <hyperlink ref="F8591" r:id="rId8586" xr:uid="{25271E1D-82FE-4F3E-ACCD-DB2320A40CA0}"/>
    <hyperlink ref="F8592" r:id="rId8587" xr:uid="{1A49AD26-AD23-4C7C-A54F-F6B14B3FAFD2}"/>
    <hyperlink ref="F8593" r:id="rId8588" xr:uid="{3B364265-6D50-4F21-BF44-7F412726DB2E}"/>
    <hyperlink ref="F8594" r:id="rId8589" xr:uid="{A4C893CA-BE8D-490A-90B9-02BC272E5030}"/>
    <hyperlink ref="F8595" r:id="rId8590" xr:uid="{3A644896-B8D9-42E0-A130-F9A8A936771D}"/>
    <hyperlink ref="F8596" r:id="rId8591" xr:uid="{179B37CC-B006-476A-A5D4-C40EAB64E41E}"/>
    <hyperlink ref="F8597" r:id="rId8592" xr:uid="{E930CDC3-FBEA-40A6-AAE8-D68E8F7E4D14}"/>
    <hyperlink ref="F8598" r:id="rId8593" xr:uid="{82487A66-760B-4A1D-A423-0F10539BD92C}"/>
    <hyperlink ref="F8599" r:id="rId8594" xr:uid="{E658DC92-B387-4AB3-9DFA-CA659A95A04E}"/>
    <hyperlink ref="F8600" r:id="rId8595" xr:uid="{5EFA3F73-3CEC-43BF-AB92-52A7F7564F3C}"/>
    <hyperlink ref="F8601" r:id="rId8596" xr:uid="{83E617E0-DB2C-4978-BB4A-18567C61C145}"/>
    <hyperlink ref="F8602" r:id="rId8597" xr:uid="{41469DB3-4AE0-496E-81CF-AF9E8ED391E3}"/>
    <hyperlink ref="F8603" r:id="rId8598" xr:uid="{556FA205-E718-4896-B479-CAC16877C247}"/>
    <hyperlink ref="F8604" r:id="rId8599" xr:uid="{59F1B492-E27F-4BE1-8F7E-57B7F391C637}"/>
    <hyperlink ref="F8605" r:id="rId8600" xr:uid="{DAF9E0FE-BAA7-47BB-B5EF-2175A9464F3E}"/>
    <hyperlink ref="F8606" r:id="rId8601" xr:uid="{C060CC22-FCFD-4029-8F2E-075FAEBAFCC8}"/>
    <hyperlink ref="F8607" r:id="rId8602" xr:uid="{B3B51843-CE52-4575-BD0D-488EF7E26AD8}"/>
    <hyperlink ref="F8608" r:id="rId8603" xr:uid="{5F322431-76B6-4539-82A2-3A1D523542A8}"/>
    <hyperlink ref="F8609" r:id="rId8604" xr:uid="{DA49BB62-00A0-4DA5-8702-55BA8830AEAE}"/>
    <hyperlink ref="F8610" r:id="rId8605" xr:uid="{743C3AF6-5FF3-4F5A-9171-749534086171}"/>
    <hyperlink ref="F8611" r:id="rId8606" xr:uid="{1BE482D8-294A-4E6E-946D-995B247DDA3D}"/>
    <hyperlink ref="F8612" r:id="rId8607" xr:uid="{EABB72E0-33EB-423D-90B1-AAC9BF8BA0A8}"/>
    <hyperlink ref="F8613" r:id="rId8608" xr:uid="{7EAE242E-AA83-4831-8446-0C119EA30AEF}"/>
    <hyperlink ref="F8614" r:id="rId8609" xr:uid="{720A775B-B419-4DEC-850E-2C0EF71A438B}"/>
    <hyperlink ref="F8615" r:id="rId8610" xr:uid="{72627037-D6F5-4501-AAE3-93DB2E5B2397}"/>
    <hyperlink ref="F8616" r:id="rId8611" xr:uid="{F15BC2D3-AFEB-4414-B481-4C3E773A3A0C}"/>
    <hyperlink ref="F8617" r:id="rId8612" xr:uid="{E6597CAE-37D4-471D-A495-D9DA1120113B}"/>
    <hyperlink ref="F8618" r:id="rId8613" xr:uid="{258BCD93-CD0A-4A3F-8FB6-B358A411BCD1}"/>
    <hyperlink ref="F8619" r:id="rId8614" xr:uid="{C6A76966-3599-4A46-B65A-AE67C315FB93}"/>
    <hyperlink ref="F8620" r:id="rId8615" xr:uid="{EC008778-880D-4A7C-8483-C3FDD6E0D428}"/>
    <hyperlink ref="F8621" r:id="rId8616" xr:uid="{090BF4A9-1DC9-4F96-A7DA-40B89FC8AB16}"/>
    <hyperlink ref="F8622" r:id="rId8617" xr:uid="{7FD3394D-853E-4A6F-9925-1ACEE1EB234D}"/>
    <hyperlink ref="F8623" r:id="rId8618" xr:uid="{C1E63329-D784-4349-8A25-F9412D3215E8}"/>
    <hyperlink ref="F8624" r:id="rId8619" xr:uid="{E24289A6-2D51-470B-BB96-601A453FB071}"/>
    <hyperlink ref="F8625" r:id="rId8620" xr:uid="{7A05D9D6-9E2D-4F69-ABA0-4C9904F42EBB}"/>
    <hyperlink ref="F8626" r:id="rId8621" xr:uid="{E79927BE-8D73-4A0C-B254-F21F05CC43BC}"/>
    <hyperlink ref="F8627" r:id="rId8622" xr:uid="{99E46951-491D-48A2-B6A9-68DC60B425F6}"/>
    <hyperlink ref="F8628" r:id="rId8623" xr:uid="{BB2F3F78-5351-4DF8-A36F-BEA57FE59158}"/>
    <hyperlink ref="F8629" r:id="rId8624" xr:uid="{45456F23-85EB-4F62-AD99-E17461896A1E}"/>
    <hyperlink ref="F8630" r:id="rId8625" xr:uid="{263D3AD9-718C-464A-BC2B-9E29ACE56FE8}"/>
    <hyperlink ref="F8631" r:id="rId8626" xr:uid="{3BBC42AE-2839-4F9D-B703-9750035383CB}"/>
    <hyperlink ref="F8632" r:id="rId8627" xr:uid="{76A3BF03-1963-4731-8552-7B8973D36141}"/>
    <hyperlink ref="F8633" r:id="rId8628" xr:uid="{4FCA6E35-F777-4341-90D2-80A7017CB8FC}"/>
    <hyperlink ref="F8634" r:id="rId8629" xr:uid="{23D7EEA9-F025-4C5E-A1A3-516D081B5375}"/>
    <hyperlink ref="F8635" r:id="rId8630" xr:uid="{9CF3FA5D-411D-467F-A53E-243C43800015}"/>
    <hyperlink ref="F8636" r:id="rId8631" xr:uid="{CFBCF656-2BB5-4CEC-B5ED-8126BCA2BEC2}"/>
    <hyperlink ref="F8637" r:id="rId8632" xr:uid="{4CA92F90-DB3B-4A98-B8D8-7465059DDA21}"/>
    <hyperlink ref="F8638" r:id="rId8633" xr:uid="{9AE063CD-DEE1-41AB-92C5-22501A270C0B}"/>
    <hyperlink ref="F8639" r:id="rId8634" xr:uid="{EE9E7BC9-A193-4F30-8A74-49DA09783A4B}"/>
    <hyperlink ref="F8640" r:id="rId8635" xr:uid="{D8587CB0-0C48-4C86-8570-1BD20A1BF789}"/>
    <hyperlink ref="F8641" r:id="rId8636" xr:uid="{CED47F95-C5CB-4D38-847B-0B058EE1095B}"/>
    <hyperlink ref="F8642" r:id="rId8637" xr:uid="{5CAA574C-18E3-434F-8409-427A30942764}"/>
    <hyperlink ref="F8643" r:id="rId8638" xr:uid="{F014F61F-CAA8-4653-96C5-6EE590CA7A7C}"/>
    <hyperlink ref="F8644" r:id="rId8639" xr:uid="{B02FF3CC-341B-43F2-91FD-3E485E5CB36C}"/>
    <hyperlink ref="F8645" r:id="rId8640" xr:uid="{58E3CCA6-D0AE-4770-8839-768C468DB36B}"/>
    <hyperlink ref="F8646" r:id="rId8641" xr:uid="{2E8F77ED-A4BB-4411-97AF-BB44D25CE410}"/>
    <hyperlink ref="F8647" r:id="rId8642" xr:uid="{B12036F4-7FFC-4C09-9BC0-6D801187E3D4}"/>
    <hyperlink ref="F8648" r:id="rId8643" xr:uid="{6F1673F7-DAC4-449C-A24F-684A58BA921E}"/>
    <hyperlink ref="F8649" r:id="rId8644" xr:uid="{DC915FEE-D013-462A-8E4F-4BF77D7D97E6}"/>
    <hyperlink ref="F8650" r:id="rId8645" xr:uid="{BFB5D371-E6B3-4951-84C5-4D5D8FF5D882}"/>
    <hyperlink ref="F8651" r:id="rId8646" xr:uid="{92A4D0FE-9E86-4B41-9E81-859D81AE711E}"/>
    <hyperlink ref="F8652" r:id="rId8647" xr:uid="{5C68EFCD-B799-43C2-AE50-1CF18FBE5D5B}"/>
    <hyperlink ref="F8653" r:id="rId8648" xr:uid="{64F136EC-6F07-415D-864A-F6AF81648169}"/>
    <hyperlink ref="F8654" r:id="rId8649" xr:uid="{A90FD38E-3BDD-460F-98E8-E906A25ADEC1}"/>
    <hyperlink ref="F8655" r:id="rId8650" xr:uid="{C143F681-5D3B-4EC8-8194-25E28C216906}"/>
    <hyperlink ref="F8656" r:id="rId8651" xr:uid="{20E387E3-F24C-4A82-96F1-46C1C433E5EF}"/>
    <hyperlink ref="F8657" r:id="rId8652" xr:uid="{333E5605-DB8E-4F98-9684-97994D56D261}"/>
    <hyperlink ref="F8658" r:id="rId8653" xr:uid="{A1247AA9-0116-470C-93E1-2A54E64F88DF}"/>
    <hyperlink ref="F8659" r:id="rId8654" xr:uid="{7461E38D-1960-4710-A54E-F12DDE1F57E9}"/>
    <hyperlink ref="F8660" r:id="rId8655" xr:uid="{3AE4D756-E232-49BA-9A5A-593EF066368C}"/>
    <hyperlink ref="F8661" r:id="rId8656" xr:uid="{59ADABA9-A9C9-4246-AC27-46AA5DC64434}"/>
    <hyperlink ref="F8662" r:id="rId8657" xr:uid="{D059224D-B63C-4CB0-A11B-7210AC26E26F}"/>
    <hyperlink ref="F8663" r:id="rId8658" xr:uid="{4C3AC799-84A7-479B-A08A-E716AE80EF09}"/>
    <hyperlink ref="F8664" r:id="rId8659" xr:uid="{48D64962-8837-4C83-8154-5021273DA654}"/>
    <hyperlink ref="F8665" r:id="rId8660" xr:uid="{077B56B0-AC01-456E-9AE9-53B196CDC6FC}"/>
    <hyperlink ref="F8666" r:id="rId8661" xr:uid="{353543C3-FB74-45B4-8494-68CC414D5465}"/>
    <hyperlink ref="F8667" r:id="rId8662" xr:uid="{01FC7578-7D45-4748-B7F7-0BC7AE873AE4}"/>
    <hyperlink ref="F8668" r:id="rId8663" xr:uid="{4F24A2BD-A7DB-403A-A20C-F33F96BC65A9}"/>
    <hyperlink ref="F8669" r:id="rId8664" xr:uid="{CF41949C-CD19-4CB9-B12A-F546D6B367EB}"/>
    <hyperlink ref="F8670" r:id="rId8665" xr:uid="{4BCAA747-FF39-4A30-96AE-D4AD0AB1F312}"/>
    <hyperlink ref="F8671" r:id="rId8666" xr:uid="{C7564F02-07D0-497E-9AE6-F4D86F464B02}"/>
    <hyperlink ref="F8672" r:id="rId8667" xr:uid="{486467CE-A9C7-43AF-BA0E-42AABF130E85}"/>
    <hyperlink ref="F8673" r:id="rId8668" xr:uid="{806701A7-630F-4A47-AAE1-48D602016C47}"/>
    <hyperlink ref="F8674" r:id="rId8669" xr:uid="{35664714-47BF-431A-8F11-0FB2412EB0BA}"/>
    <hyperlink ref="F8675" r:id="rId8670" xr:uid="{603E6A57-2E33-447F-B5B9-BA65D7AB10AB}"/>
    <hyperlink ref="F8676" r:id="rId8671" xr:uid="{C9A1C1BE-E1CA-41D4-BEC6-07898E08F57B}"/>
    <hyperlink ref="F8677" r:id="rId8672" xr:uid="{4E8980AD-683D-4C6D-90C9-40ECC916CFD2}"/>
    <hyperlink ref="F8678" r:id="rId8673" xr:uid="{24BA8DD1-8220-49A3-BC09-4EB6202A761C}"/>
    <hyperlink ref="F8679" r:id="rId8674" xr:uid="{3D742420-16D4-466B-A986-60A6AA181065}"/>
    <hyperlink ref="F8680" r:id="rId8675" xr:uid="{DA5F88D5-4A88-4365-BF30-47934853F279}"/>
    <hyperlink ref="F8681" r:id="rId8676" xr:uid="{82A7569E-18D1-4522-BFB5-BCC48B95F8B9}"/>
    <hyperlink ref="F8682" r:id="rId8677" xr:uid="{A36C44A7-EAEE-4CDC-BDD4-3D3E18296643}"/>
    <hyperlink ref="F8683" r:id="rId8678" xr:uid="{0EBBF4DE-EB27-4AA7-BC37-81607EC59EB4}"/>
    <hyperlink ref="F8684" r:id="rId8679" xr:uid="{ACEE2032-BFFA-492F-B881-83B568AEE69F}"/>
    <hyperlink ref="F8685" r:id="rId8680" xr:uid="{46A1C85E-9A41-47B3-8EDB-D3BD38DC7BEA}"/>
    <hyperlink ref="F8686" r:id="rId8681" xr:uid="{53A2AA15-8650-49D4-BE7C-8F6D639B1220}"/>
    <hyperlink ref="F8687" r:id="rId8682" xr:uid="{C8BDF646-D2EE-4CB1-BF8C-D2F8E121D4F9}"/>
    <hyperlink ref="F8688" r:id="rId8683" xr:uid="{7851F2D0-02AE-407F-B6B4-59329B251F41}"/>
    <hyperlink ref="F8689" r:id="rId8684" xr:uid="{8ECBF9FE-19FA-44DB-A1BA-04FC85A0375B}"/>
    <hyperlink ref="F8690" r:id="rId8685" xr:uid="{076253E0-7C8E-4031-9DAE-C70FE1F1931C}"/>
    <hyperlink ref="F8691" r:id="rId8686" xr:uid="{1AC0D745-00A3-471A-AF0B-6BBEDC784964}"/>
    <hyperlink ref="F8692" r:id="rId8687" xr:uid="{D900B54F-34EB-4510-A0DB-D1A18C32D42B}"/>
    <hyperlink ref="F8693" r:id="rId8688" xr:uid="{1BED0B85-8ECD-463D-8859-3449F7C4DAEF}"/>
    <hyperlink ref="F8694" r:id="rId8689" xr:uid="{3C028804-5E1B-4BA0-8982-3C97009300E5}"/>
    <hyperlink ref="F8695" r:id="rId8690" xr:uid="{90383150-E97D-499F-AAD1-E59E8089817A}"/>
    <hyperlink ref="F8696" r:id="rId8691" xr:uid="{F4C1B4AD-EA15-4D64-AC14-E4F6F64BE32E}"/>
    <hyperlink ref="F8697" r:id="rId8692" xr:uid="{8FEEA93A-E54D-48C8-9826-EB09FADC1BDB}"/>
    <hyperlink ref="F8698" r:id="rId8693" xr:uid="{71D2F4E6-5F94-4983-B0EA-4B85D0F94ACC}"/>
    <hyperlink ref="F8699" r:id="rId8694" xr:uid="{AFD46953-8F60-425E-BF1D-A0BF8CDBEC3F}"/>
    <hyperlink ref="F8700" r:id="rId8695" xr:uid="{E8595DB6-E619-44CC-BBDF-0C69E5627D5C}"/>
    <hyperlink ref="F8701" r:id="rId8696" xr:uid="{89ADDAC5-A764-4324-AF0F-62157E92AE9E}"/>
    <hyperlink ref="F8702" r:id="rId8697" xr:uid="{DC87F691-4E31-4B6E-9C91-8656D2BA9788}"/>
    <hyperlink ref="F8703" r:id="rId8698" xr:uid="{B9298EB7-1DA1-4DF6-B584-B0A4C7FDBFC2}"/>
    <hyperlink ref="F8704" r:id="rId8699" xr:uid="{3054BBD5-1D2A-471C-92B6-83D0CDC71713}"/>
    <hyperlink ref="F8705" r:id="rId8700" xr:uid="{6F180425-C849-40C5-AC77-809FB6359B7B}"/>
    <hyperlink ref="F8706" r:id="rId8701" xr:uid="{C0CDE09B-4227-4F22-8432-C12B54B43F89}"/>
    <hyperlink ref="F8707" r:id="rId8702" xr:uid="{BCDE5854-E7BD-4B2A-AFA5-3B89330769E4}"/>
    <hyperlink ref="F8708" r:id="rId8703" xr:uid="{9493A4DC-ED2C-429B-B3CF-1558D2B243E5}"/>
    <hyperlink ref="F8709" r:id="rId8704" xr:uid="{3B8CEE53-1E69-470A-BEF5-93F99B8986B5}"/>
    <hyperlink ref="F8710" r:id="rId8705" xr:uid="{A18E5278-1E0C-461F-88E9-947CD49D2ADE}"/>
    <hyperlink ref="F8711" r:id="rId8706" xr:uid="{E7C0DF34-3BEE-425F-A681-DB600655CE26}"/>
    <hyperlink ref="F8712" r:id="rId8707" xr:uid="{BFA26F88-94AD-4A30-BB90-417A790194A1}"/>
    <hyperlink ref="F8713" r:id="rId8708" xr:uid="{1AC39398-E85D-4960-95BA-7F7B63810C73}"/>
    <hyperlink ref="F8714" r:id="rId8709" xr:uid="{3EAC676F-5982-4A59-96FF-62A39A579FE1}"/>
    <hyperlink ref="F8715" r:id="rId8710" xr:uid="{463DD746-313E-40ED-B8D2-936114E61CF6}"/>
    <hyperlink ref="F8716" r:id="rId8711" xr:uid="{C1077916-393E-40E4-A82A-52E9C89F6A0C}"/>
    <hyperlink ref="F8717" r:id="rId8712" xr:uid="{785B296D-51B0-4E87-8056-8D4FC0661383}"/>
    <hyperlink ref="F8718" r:id="rId8713" xr:uid="{1272B6B8-9A44-4DB5-BC53-12CF678C50F8}"/>
    <hyperlink ref="F8719" r:id="rId8714" xr:uid="{88CB1B08-B0C8-4937-A6D0-B62333EF86C4}"/>
    <hyperlink ref="F8720" r:id="rId8715" xr:uid="{BCEB3328-B96A-4B56-AFDB-EAF02349DD42}"/>
    <hyperlink ref="F8721" r:id="rId8716" xr:uid="{BDF9D2B3-4673-4630-B019-69D1EDC6F7EF}"/>
    <hyperlink ref="F8722" r:id="rId8717" xr:uid="{76C97703-2735-4521-99DF-879E8052903C}"/>
    <hyperlink ref="F8723" r:id="rId8718" xr:uid="{B95D3117-A3E7-4905-9A24-5C6F449EB0F0}"/>
    <hyperlink ref="F8724" r:id="rId8719" xr:uid="{A8B3D4CB-E2AE-4FD3-90C0-C57BDBAB0CEB}"/>
    <hyperlink ref="F8725" r:id="rId8720" xr:uid="{0996DAC0-3EF3-49C0-B3AE-9C38A721844A}"/>
    <hyperlink ref="F8726" r:id="rId8721" xr:uid="{DAF2EB39-5B1E-465C-86C0-BF7EA4275A1E}"/>
    <hyperlink ref="F8727" r:id="rId8722" xr:uid="{A3B6A3A6-BFCE-4679-991A-58B6E8E0F7FF}"/>
    <hyperlink ref="F8728" r:id="rId8723" xr:uid="{A8A2703F-4730-46FC-86D4-0B431491ED78}"/>
    <hyperlink ref="F8729" r:id="rId8724" xr:uid="{BE9FB2C4-A258-46B4-962F-341357C71F37}"/>
    <hyperlink ref="F8730" r:id="rId8725" xr:uid="{1EEF2CD9-671B-4B27-9E93-EE940BC10B5C}"/>
    <hyperlink ref="F8731" r:id="rId8726" xr:uid="{F5676A66-AB76-47A5-8142-5DF4BEE0A4A7}"/>
    <hyperlink ref="F8732" r:id="rId8727" xr:uid="{FBC0E5AF-85DB-4E20-9B72-DB712F9C4233}"/>
    <hyperlink ref="F8733" r:id="rId8728" xr:uid="{9D0E39F5-0E13-4B57-AA19-192654E4BCA7}"/>
    <hyperlink ref="F8734" r:id="rId8729" xr:uid="{43551CEB-E3D4-40D0-9FFB-5CBD1452C983}"/>
    <hyperlink ref="F8735" r:id="rId8730" xr:uid="{5ECB8891-48AD-4E55-A98A-896AFF41A5A3}"/>
    <hyperlink ref="F8736" r:id="rId8731" xr:uid="{A1FCCC0F-C98E-4717-BB24-9EFACE92804D}"/>
    <hyperlink ref="F8737" r:id="rId8732" xr:uid="{0F9EAF5B-EF81-475B-B082-E37E82F8B1E4}"/>
    <hyperlink ref="F8738" r:id="rId8733" xr:uid="{E674DAE2-15B3-411E-8A15-B8C2267E74C9}"/>
    <hyperlink ref="F8739" r:id="rId8734" xr:uid="{8E2F104A-438C-499B-AD89-97DD3DA000F8}"/>
    <hyperlink ref="F8740" r:id="rId8735" xr:uid="{7B82AD72-9073-4DBA-BAB5-E8445CBBBF09}"/>
    <hyperlink ref="F8741" r:id="rId8736" xr:uid="{E93496AA-1A3C-4655-AB11-D8288CC97B30}"/>
    <hyperlink ref="F8742" r:id="rId8737" xr:uid="{DA6F7234-A1B6-4C49-83CF-062FF49A63E0}"/>
    <hyperlink ref="F8743" r:id="rId8738" xr:uid="{C8C17E21-C528-48AB-BE97-FC696B54F69D}"/>
    <hyperlink ref="F8744" r:id="rId8739" xr:uid="{7181903F-52EB-468E-84CF-A292F85472A1}"/>
    <hyperlink ref="F8745" r:id="rId8740" xr:uid="{AC711DD4-F827-4239-9A73-B2E04C8E551D}"/>
    <hyperlink ref="F8746" r:id="rId8741" xr:uid="{1BBEAABC-1A8C-4459-B2E0-5EB0C679146D}"/>
    <hyperlink ref="F8747" r:id="rId8742" xr:uid="{224C5438-20AB-4CEA-B411-3AE349BE3E6E}"/>
    <hyperlink ref="F8748" r:id="rId8743" xr:uid="{24BA829F-936D-4F0F-BF07-8E88C21FBF83}"/>
    <hyperlink ref="F8749" r:id="rId8744" xr:uid="{2E4CE7E1-3DA4-4E40-95DA-F655F9E343B7}"/>
    <hyperlink ref="F8750" r:id="rId8745" xr:uid="{2632E2AB-469E-4E1B-9E59-AA615B100FCB}"/>
    <hyperlink ref="F8751" r:id="rId8746" xr:uid="{E169E3EA-3BF0-4F4C-9790-EED3EB634A76}"/>
    <hyperlink ref="F8752" r:id="rId8747" xr:uid="{BC4B96FE-B337-4DBA-895A-F6638150E60C}"/>
    <hyperlink ref="F8753" r:id="rId8748" xr:uid="{D7E45604-5291-4966-9E7F-B18AD8110F7D}"/>
    <hyperlink ref="F8754" r:id="rId8749" xr:uid="{B980DDAF-6887-4764-BA20-E93A4D356440}"/>
    <hyperlink ref="F8755" r:id="rId8750" xr:uid="{A4E3A84F-949C-47AD-B95D-C61381C7F55D}"/>
    <hyperlink ref="F8756" r:id="rId8751" xr:uid="{A23DF362-6CA0-42BF-B5B5-F51B4C196ACA}"/>
    <hyperlink ref="F8757" r:id="rId8752" xr:uid="{7910DCF5-F9E6-4F40-B8D1-66271A8CC6D4}"/>
    <hyperlink ref="F8758" r:id="rId8753" xr:uid="{0E204019-763C-4141-91FB-7162BA44E03A}"/>
    <hyperlink ref="F8759" r:id="rId8754" xr:uid="{19A3CD04-F0C9-4DF0-8135-7B33E98C7247}"/>
    <hyperlink ref="F8760" r:id="rId8755" xr:uid="{079AF759-8996-42BB-B813-ABEBB2D80A78}"/>
    <hyperlink ref="F8761" r:id="rId8756" xr:uid="{299E4ED3-1195-451E-8DDE-BD7721762669}"/>
    <hyperlink ref="F8762" r:id="rId8757" xr:uid="{A62AB52F-C74C-4E76-9032-AF39AEBEF462}"/>
    <hyperlink ref="F8763" r:id="rId8758" xr:uid="{73F651C2-5FD7-41E2-8068-1ED4B6302A90}"/>
    <hyperlink ref="F8764" r:id="rId8759" xr:uid="{2E7D7900-6505-416C-BBD9-0E9903EF0A18}"/>
    <hyperlink ref="F8765" r:id="rId8760" xr:uid="{82F17213-9F84-4BA2-9CB5-8CC77C312F06}"/>
    <hyperlink ref="F8766" r:id="rId8761" xr:uid="{60DC8D3F-745E-4435-8939-67428C9AFA42}"/>
    <hyperlink ref="F8767" r:id="rId8762" xr:uid="{2D217107-69A6-45B1-82A9-B1E7BF3329E6}"/>
    <hyperlink ref="F8768" r:id="rId8763" xr:uid="{30B9284A-16BA-40C5-B7E4-30BA80E4FC53}"/>
    <hyperlink ref="F8769" r:id="rId8764" xr:uid="{0B2BBAE3-917E-47B6-96EA-A8C76E8AB740}"/>
    <hyperlink ref="F8770" r:id="rId8765" xr:uid="{FBFC784D-02F7-43C4-AA32-8E393A34C804}"/>
    <hyperlink ref="F8771" r:id="rId8766" xr:uid="{CA848B8F-B5A9-428B-9BFE-8FF4ACCDF2B2}"/>
    <hyperlink ref="F8772" r:id="rId8767" xr:uid="{8F59BB74-B802-4100-8C1B-DD765C071B0C}"/>
    <hyperlink ref="F8773" r:id="rId8768" xr:uid="{BDA4724E-63FF-4F9A-9972-87FE26AEEF8D}"/>
    <hyperlink ref="F8774" r:id="rId8769" xr:uid="{463927DD-6925-4E72-B45F-F80CA4E07AD6}"/>
    <hyperlink ref="F8775" r:id="rId8770" xr:uid="{71F9858A-8475-4B25-8084-9D0D8608D8B7}"/>
    <hyperlink ref="F8776" r:id="rId8771" xr:uid="{E1E3A70E-D784-4131-8A38-AD1883244C6E}"/>
    <hyperlink ref="F8777" r:id="rId8772" xr:uid="{CBD08ED9-F476-46C3-BD1D-68C3611997F1}"/>
    <hyperlink ref="F8778" r:id="rId8773" xr:uid="{1DDD4F4C-437A-4E5F-8832-5004A9A66504}"/>
    <hyperlink ref="F8779" r:id="rId8774" xr:uid="{B40FD6FA-3D1A-4E2F-984C-AF16ACF10F34}"/>
    <hyperlink ref="F8780" r:id="rId8775" xr:uid="{85723861-FF32-4FAE-BD03-4FF5D41709DB}"/>
    <hyperlink ref="F8781" r:id="rId8776" xr:uid="{22EA8E76-79C7-49E6-AC23-4C56EC018D9F}"/>
    <hyperlink ref="F8782" r:id="rId8777" xr:uid="{F252B5F7-B115-4912-A37D-CBA1F27E73B3}"/>
    <hyperlink ref="F8783" r:id="rId8778" xr:uid="{7170E894-4C6F-442D-9113-B3B33C25431D}"/>
    <hyperlink ref="F8784" r:id="rId8779" xr:uid="{3B8A9D59-6839-4497-8F54-D7845F7CEC5E}"/>
    <hyperlink ref="F8785" r:id="rId8780" xr:uid="{9848ED96-E7FB-430A-A770-31ED64D5CB8A}"/>
    <hyperlink ref="F8786" r:id="rId8781" xr:uid="{C79A9454-AF33-4A4D-B433-C24B29AEBA7D}"/>
    <hyperlink ref="F8787" r:id="rId8782" xr:uid="{7936A7F2-363B-408A-BA84-0B08C469D204}"/>
    <hyperlink ref="F8788" r:id="rId8783" xr:uid="{9AB9CA7A-A248-4D2E-86BD-EFE9AB55280E}"/>
    <hyperlink ref="F8789" r:id="rId8784" xr:uid="{37EF0520-0819-4DA8-9CA4-7F158199266F}"/>
    <hyperlink ref="F8790" r:id="rId8785" xr:uid="{C66121DD-92C1-4C75-84F8-4872F6E9B07F}"/>
    <hyperlink ref="F8791" r:id="rId8786" xr:uid="{DB77659F-E907-4C8A-A27D-D37A0BB34CEC}"/>
    <hyperlink ref="F8792" r:id="rId8787" xr:uid="{907F8A72-2547-4FA3-9B7A-41395FB7DB4D}"/>
    <hyperlink ref="F8793" r:id="rId8788" xr:uid="{2B8C25C7-7D45-4E99-BD64-3303754519ED}"/>
    <hyperlink ref="F8794" r:id="rId8789" xr:uid="{6C7D4F64-E6F3-40EC-90A4-5CF016DA1D86}"/>
    <hyperlink ref="F8795" r:id="rId8790" xr:uid="{DEF4D148-CEB4-4985-9B7C-6DA680353B5B}"/>
    <hyperlink ref="F8796" r:id="rId8791" xr:uid="{9C448771-10B7-46E6-825A-A7B62965277D}"/>
    <hyperlink ref="F8797" r:id="rId8792" xr:uid="{55EDC847-FC98-4169-B81D-E3FC9CD00533}"/>
    <hyperlink ref="F8798" r:id="rId8793" xr:uid="{DCDB1C56-4226-416C-91CA-4295ED3EC406}"/>
    <hyperlink ref="F8799" r:id="rId8794" xr:uid="{E31C4CB0-02AA-420A-BAA4-559B46B4098B}"/>
    <hyperlink ref="F8800" r:id="rId8795" xr:uid="{8C87062B-6F0C-44CA-99F7-8572EC723403}"/>
    <hyperlink ref="F8801" r:id="rId8796" xr:uid="{BA374C0C-C0EF-4602-AC99-FE5FFA4C8C19}"/>
    <hyperlink ref="F8802" r:id="rId8797" xr:uid="{67385C13-8F64-4F27-98B4-D41BD21CCCCF}"/>
    <hyperlink ref="F8803" r:id="rId8798" xr:uid="{47376430-7D93-495C-935C-9B9649693B3A}"/>
    <hyperlink ref="F8804" r:id="rId8799" xr:uid="{05DA8818-C60D-48D9-9F8F-B7302F454026}"/>
    <hyperlink ref="F8805" r:id="rId8800" xr:uid="{499C67EE-C8DE-4EFB-979A-FB2D9FE3A5B5}"/>
    <hyperlink ref="F8806" r:id="rId8801" xr:uid="{9EC7AB0C-AAB1-4DCF-BCC5-D56049A299D4}"/>
    <hyperlink ref="F8807" r:id="rId8802" xr:uid="{2FA4D08F-5C4F-46B4-855A-B3D69598B09E}"/>
    <hyperlink ref="F8808" r:id="rId8803" xr:uid="{C93453CF-B865-4EB6-A377-230F4DD49AFA}"/>
    <hyperlink ref="F8809" r:id="rId8804" xr:uid="{9D598F71-127D-40DA-B1F4-4C138DCD9AE1}"/>
    <hyperlink ref="F8810" r:id="rId8805" xr:uid="{A29446A8-A3C5-4900-89D2-2CA0A3B5E11B}"/>
    <hyperlink ref="F8811" r:id="rId8806" xr:uid="{8B98E1E7-77A3-42D2-86D1-0B63C8716253}"/>
    <hyperlink ref="F8812" r:id="rId8807" xr:uid="{42DC2A46-B076-4420-AA24-4EE0B9A027E3}"/>
    <hyperlink ref="F8813" r:id="rId8808" xr:uid="{973A967D-813D-4D3E-BE7E-3FF963594445}"/>
    <hyperlink ref="F8814" r:id="rId8809" xr:uid="{52333446-9CA5-4FA4-82CB-6B79BE8DB4B3}"/>
    <hyperlink ref="F8815" r:id="rId8810" xr:uid="{ADC73731-33AC-4084-9AE1-D0541D86AA3A}"/>
    <hyperlink ref="F8816" r:id="rId8811" xr:uid="{A11F605C-A4F8-436D-96A7-469E7CB468DC}"/>
    <hyperlink ref="F8817" r:id="rId8812" xr:uid="{006BB753-8329-40EE-92CD-8A72A7756A69}"/>
    <hyperlink ref="F8818" r:id="rId8813" xr:uid="{4A29E751-7456-4999-89AA-74BA2031DEE4}"/>
    <hyperlink ref="F8819" r:id="rId8814" xr:uid="{9601C370-0D17-4111-A51D-FCF320D08348}"/>
    <hyperlink ref="F8820" r:id="rId8815" xr:uid="{C7D8F863-1FBC-4460-9829-63DA14D060B7}"/>
    <hyperlink ref="F8821" r:id="rId8816" xr:uid="{DFE737DB-5BD0-40FA-8B2B-36B787958DAF}"/>
    <hyperlink ref="F8822" r:id="rId8817" xr:uid="{E5A4D512-619C-4C0C-854B-77FEE18E2FE6}"/>
    <hyperlink ref="F8823" r:id="rId8818" xr:uid="{318EDD7E-4F9B-442A-A758-C8FDBF16D6C9}"/>
    <hyperlink ref="F8824" r:id="rId8819" xr:uid="{375A426D-E0C2-43D5-AFE2-486037345D89}"/>
    <hyperlink ref="F8825" r:id="rId8820" xr:uid="{CF525B6C-E690-453B-BF73-CFB688CF54F0}"/>
    <hyperlink ref="F8826" r:id="rId8821" xr:uid="{37C452F7-A792-4588-ABBF-4169843C5A5E}"/>
    <hyperlink ref="F8827" r:id="rId8822" xr:uid="{4E100330-FF25-4FC8-BDF9-AECCC131CA84}"/>
    <hyperlink ref="F8828" r:id="rId8823" xr:uid="{D4E57EBC-4847-474B-A15A-8641A9F4F1B4}"/>
    <hyperlink ref="F8829" r:id="rId8824" xr:uid="{41C1E049-B13A-4AD4-84B9-6EE15B21EBB5}"/>
    <hyperlink ref="F8830" r:id="rId8825" xr:uid="{C90E7F37-4659-4DDA-A177-F91F45BA96D1}"/>
    <hyperlink ref="F8831" r:id="rId8826" xr:uid="{EDCF884B-2374-446C-90B0-C037101A0AF3}"/>
    <hyperlink ref="F8832" r:id="rId8827" xr:uid="{046783AA-0F2B-49AE-9987-B2E252BE9BB8}"/>
    <hyperlink ref="F8833" r:id="rId8828" xr:uid="{78F139F0-860D-465A-B3A5-088D47910543}"/>
    <hyperlink ref="F8834" r:id="rId8829" xr:uid="{91DE666E-2A21-4630-B89F-81CFC11029B0}"/>
    <hyperlink ref="F8835" r:id="rId8830" xr:uid="{420616AB-BBBA-40EB-9AD6-48E67A9A6020}"/>
    <hyperlink ref="F8836" r:id="rId8831" xr:uid="{85E0DD4D-A8A5-4A4E-83F9-88BB6399EC40}"/>
    <hyperlink ref="F8837" r:id="rId8832" xr:uid="{0B6E1E77-CBC1-4A5A-8876-CCA217A20C3A}"/>
    <hyperlink ref="F8838" r:id="rId8833" xr:uid="{6F22657A-626E-4ABB-B0D3-3BDCBA23391A}"/>
    <hyperlink ref="F8839" r:id="rId8834" xr:uid="{FE3B3DC6-6C11-43C3-8E31-7DDACA01897B}"/>
    <hyperlink ref="F8840" r:id="rId8835" xr:uid="{F543CC01-F1B7-4A02-BEC6-74F9D1DF3B8F}"/>
    <hyperlink ref="F8841" r:id="rId8836" xr:uid="{023B1AB4-D202-45CC-B94B-19A5149F5A56}"/>
    <hyperlink ref="F8842" r:id="rId8837" xr:uid="{11DBBD1C-A392-47F0-BFA2-89A6488B79F2}"/>
    <hyperlink ref="F8843" r:id="rId8838" xr:uid="{DBFE87C7-8E20-4B52-A74F-DBA9D38AED30}"/>
    <hyperlink ref="F8844" r:id="rId8839" xr:uid="{84C8FE15-9965-4F2B-93D5-ECCD970E9630}"/>
    <hyperlink ref="F8845" r:id="rId8840" xr:uid="{5F5BD2B6-2670-459B-9ED8-8FFF0E994594}"/>
    <hyperlink ref="F8846" r:id="rId8841" xr:uid="{13846D1D-D638-4746-9C1D-ADF250174AC0}"/>
    <hyperlink ref="F8847" r:id="rId8842" xr:uid="{29C19309-2183-4F89-B0C5-19A7A09EB5C5}"/>
    <hyperlink ref="F8848" r:id="rId8843" xr:uid="{8029E552-0ABF-40A2-BE15-E6E9CD363249}"/>
    <hyperlink ref="F8849" r:id="rId8844" xr:uid="{C4F35B20-7A37-44A8-A195-27BEDFB6F036}"/>
    <hyperlink ref="F8850" r:id="rId8845" xr:uid="{FC4BDB49-41F9-44D6-905A-9491A9F2A03F}"/>
    <hyperlink ref="F8851" r:id="rId8846" xr:uid="{553F59B7-3CBC-46B3-B779-A6CE0ADAAED0}"/>
    <hyperlink ref="F8852" r:id="rId8847" xr:uid="{517FE0A7-E467-44C3-908A-922307911EC7}"/>
    <hyperlink ref="F8853" r:id="rId8848" xr:uid="{FBE08B7E-F873-4111-8AD8-6D857E1790A2}"/>
    <hyperlink ref="F8854" r:id="rId8849" xr:uid="{A3F65279-42BF-4D8D-9FE0-C2AD30358F28}"/>
    <hyperlink ref="F8855" r:id="rId8850" xr:uid="{D273A0C4-49FF-4901-8921-F931E6B78181}"/>
    <hyperlink ref="F8856" r:id="rId8851" xr:uid="{350D1AE6-BDDD-4DFD-8BE1-95831AAB47EA}"/>
    <hyperlink ref="F8857" r:id="rId8852" xr:uid="{D1181D35-92D8-4A7B-8823-1D40FDC0D448}"/>
    <hyperlink ref="F8858" r:id="rId8853" xr:uid="{45105B5D-C6CE-4A9F-AD52-E486782F9AF2}"/>
    <hyperlink ref="F8859" r:id="rId8854" xr:uid="{E5DE7AE9-8E97-4D81-919C-15347AD188A7}"/>
    <hyperlink ref="F8860" r:id="rId8855" xr:uid="{DD43320D-7466-441C-BA63-507A48667E4E}"/>
    <hyperlink ref="F8861" r:id="rId8856" xr:uid="{9B2E1C94-5AA2-4807-B587-88CFD80AE4D1}"/>
    <hyperlink ref="F8862" r:id="rId8857" xr:uid="{52D4EBE9-4657-4FE9-830D-E429D64F6966}"/>
    <hyperlink ref="F8863" r:id="rId8858" xr:uid="{0FA1A826-4C7D-49CC-856F-C237B0D28926}"/>
    <hyperlink ref="F8864" r:id="rId8859" xr:uid="{E77374DE-D067-4B3E-BCD6-34442AC33AC9}"/>
    <hyperlink ref="F8865" r:id="rId8860" xr:uid="{59E30440-4D80-4903-86F9-41A4B8E5DE6C}"/>
    <hyperlink ref="F8866" r:id="rId8861" xr:uid="{479D37B9-FD22-4AFA-8CF5-54826C480BCB}"/>
    <hyperlink ref="F8867" r:id="rId8862" xr:uid="{FBBE613F-8FEC-4082-9A7B-EE9BBE08EA3D}"/>
    <hyperlink ref="F8868" r:id="rId8863" xr:uid="{B046C13C-786C-4E58-A71A-D5BF59328997}"/>
    <hyperlink ref="F8869" r:id="rId8864" xr:uid="{A9BB6F01-65BA-4BF7-B0C1-E706CFD93AB4}"/>
    <hyperlink ref="F8870" r:id="rId8865" xr:uid="{7F8DEB2C-FDC9-4987-838D-1338EECBD556}"/>
    <hyperlink ref="F8871" r:id="rId8866" xr:uid="{C050511B-62E3-44B9-B11C-39102EF943BA}"/>
    <hyperlink ref="F8872" r:id="rId8867" xr:uid="{4EDA8B30-06A2-4494-AA98-C03F92171A34}"/>
    <hyperlink ref="F8873" r:id="rId8868" xr:uid="{E1B392C4-EF49-4AA8-AA74-B0AF95F85B71}"/>
    <hyperlink ref="F8874" r:id="rId8869" xr:uid="{BAF03D39-5B3F-4AE6-B8E8-65443BDEA73C}"/>
    <hyperlink ref="F8875" r:id="rId8870" xr:uid="{7B5DE3DE-08F3-446B-BDCB-E5488FFAA805}"/>
    <hyperlink ref="F8876" r:id="rId8871" xr:uid="{FA85DBB0-4230-4F4A-B2F7-E9807C4A4FC9}"/>
    <hyperlink ref="F8877" r:id="rId8872" xr:uid="{6739D25E-CAC6-4B8C-8334-83AA808D3B29}"/>
    <hyperlink ref="F8878" r:id="rId8873" xr:uid="{50D0FE08-6A35-4CDC-AD84-EA01B9B72D30}"/>
    <hyperlink ref="F8879" r:id="rId8874" xr:uid="{4D1473C2-40D7-437D-8B45-3BF4429D9406}"/>
    <hyperlink ref="F8880" r:id="rId8875" xr:uid="{4B9532A9-5084-40A5-B30A-D311390D4AD4}"/>
    <hyperlink ref="F8881" r:id="rId8876" xr:uid="{B27346EB-1B7A-46B2-8F6F-B81832CB070B}"/>
    <hyperlink ref="F8882" r:id="rId8877" xr:uid="{38A2C5C2-E7B6-4B18-88A3-A894C0AD1412}"/>
    <hyperlink ref="F8883" r:id="rId8878" xr:uid="{9FC62898-C8C6-40D1-8702-78129DE1ACE9}"/>
    <hyperlink ref="F8884" r:id="rId8879" xr:uid="{BD91BD5E-A454-45B5-B6A0-59451C494AB0}"/>
    <hyperlink ref="F8885" r:id="rId8880" xr:uid="{00F3320E-4FDB-4BCC-9040-EEA415EF047E}"/>
    <hyperlink ref="F8886" r:id="rId8881" xr:uid="{5071F923-09AE-4644-AB4C-B9B05148320C}"/>
    <hyperlink ref="F8887" r:id="rId8882" xr:uid="{233031E4-86E5-4560-AD6C-4F7D8E5BCFBD}"/>
    <hyperlink ref="F8888" r:id="rId8883" xr:uid="{F876B0C9-B5B5-4AA6-AAEA-10A38BBCDFB1}"/>
    <hyperlink ref="F8889" r:id="rId8884" xr:uid="{B0D6A575-0BD0-48E4-AC89-220B525405B4}"/>
    <hyperlink ref="F8890" r:id="rId8885" xr:uid="{588F5DDC-0CC5-40CF-A951-4CDB41ECEF44}"/>
    <hyperlink ref="F8891" r:id="rId8886" xr:uid="{CBC6251B-EDBC-4AF3-BE0F-9B4A2DD4A74C}"/>
    <hyperlink ref="F8892" r:id="rId8887" xr:uid="{E38301F9-30E7-4944-854B-DA3913BDCD8F}"/>
    <hyperlink ref="F8893" r:id="rId8888" xr:uid="{3ACAE5FD-DA51-46E6-B881-985D949D99B8}"/>
    <hyperlink ref="F8894" r:id="rId8889" xr:uid="{76A983CF-A9B9-4533-8E0B-1368C2D7A497}"/>
    <hyperlink ref="F8895" r:id="rId8890" xr:uid="{F60E6D03-C327-4D16-BBE4-EB425F7A6A99}"/>
    <hyperlink ref="F8896" r:id="rId8891" xr:uid="{DC268EE1-AE07-4960-9A09-6A854029CA9D}"/>
    <hyperlink ref="F8897" r:id="rId8892" xr:uid="{23FBAA0D-4DFA-4CB9-8103-E929362294EA}"/>
    <hyperlink ref="F8898" r:id="rId8893" xr:uid="{F89BDB62-593E-4BA1-99FF-83E604F8F27E}"/>
    <hyperlink ref="F8899" r:id="rId8894" xr:uid="{4E6DBA5A-F751-49FE-9548-DB5E9FBFB3C0}"/>
    <hyperlink ref="F8900" r:id="rId8895" xr:uid="{A6FA8360-0169-43EF-A6B7-9152B1FAA247}"/>
    <hyperlink ref="F8901" r:id="rId8896" xr:uid="{18D64969-CA20-40B0-A2BD-44B793CD7264}"/>
    <hyperlink ref="F8902" r:id="rId8897" xr:uid="{2CBEA4F6-D7DD-4900-9612-82CFAA4A9087}"/>
    <hyperlink ref="F8903" r:id="rId8898" xr:uid="{16613FC2-861C-45DC-96CA-4C1219C4B99F}"/>
    <hyperlink ref="F8904" r:id="rId8899" xr:uid="{B9E493F5-6416-4FD6-9E5C-03D13FDE208A}"/>
    <hyperlink ref="F8905" r:id="rId8900" xr:uid="{8431D099-26B3-44F9-9F30-C0A55A5924D4}"/>
    <hyperlink ref="F8906" r:id="rId8901" xr:uid="{84B5B3AF-A43E-47A8-8561-9B36AB7A2CF4}"/>
    <hyperlink ref="F8907" r:id="rId8902" xr:uid="{643B44C5-8987-43FF-B765-83AB70B92C69}"/>
    <hyperlink ref="F8908" r:id="rId8903" xr:uid="{980A2D2B-B601-477B-8A4D-6C7C969E6207}"/>
    <hyperlink ref="F8909" r:id="rId8904" xr:uid="{6B2A3341-C0DC-47B9-825A-89FAE16DC523}"/>
    <hyperlink ref="F8910" r:id="rId8905" xr:uid="{06FD5342-A935-4225-8B8E-729CED3FAAB8}"/>
    <hyperlink ref="F8911" r:id="rId8906" xr:uid="{CD07E540-7A45-43BE-98ED-A9B2DE5109C0}"/>
    <hyperlink ref="F8912" r:id="rId8907" xr:uid="{B3217F24-1185-4362-8897-36C01D0C74B7}"/>
    <hyperlink ref="F8913" r:id="rId8908" xr:uid="{0EE0EF33-BFF8-497E-AE60-2C9E62D7C6FF}"/>
    <hyperlink ref="F8914" r:id="rId8909" xr:uid="{486B6228-3379-45E4-BA1E-61CCB9B8D95D}"/>
    <hyperlink ref="F8915" r:id="rId8910" xr:uid="{22D379DB-2E7F-4162-AAD1-CC5D16256D5C}"/>
    <hyperlink ref="F8916" r:id="rId8911" xr:uid="{00615D88-6527-4742-8D81-E57F2885E7F4}"/>
    <hyperlink ref="F8917" r:id="rId8912" xr:uid="{CC253D06-1CE3-4F6E-959A-CF9ABC044D67}"/>
    <hyperlink ref="F8918" r:id="rId8913" xr:uid="{62431D82-D4D9-454A-BBF5-A48F68617956}"/>
    <hyperlink ref="F8919" r:id="rId8914" xr:uid="{C61B1CF3-FC44-45F8-BD0D-7581D9BE3E3E}"/>
    <hyperlink ref="F8920" r:id="rId8915" xr:uid="{70C5E6DF-F4E4-4CDB-A27A-C2B5C9673FD7}"/>
    <hyperlink ref="F8921" r:id="rId8916" xr:uid="{8855C089-FF07-4CD3-9205-E2D9F7406646}"/>
    <hyperlink ref="F8922" r:id="rId8917" xr:uid="{DB30F110-8696-490E-9B53-0BF245C3E2DB}"/>
    <hyperlink ref="F8923" r:id="rId8918" xr:uid="{3E4EA16A-E0C4-4A4D-9424-4BDBF2D26D59}"/>
    <hyperlink ref="F8924" r:id="rId8919" xr:uid="{29DEC3D2-2880-466B-8ABD-8086DD3AD98B}"/>
    <hyperlink ref="F8925" r:id="rId8920" xr:uid="{5F5E507D-4FFA-499E-864D-4533D399871D}"/>
    <hyperlink ref="F8926" r:id="rId8921" xr:uid="{A1AC71E8-1C67-487B-9A78-896937062EF0}"/>
    <hyperlink ref="F8927" r:id="rId8922" xr:uid="{7070CD80-4380-476F-A6E6-5BC2A953C774}"/>
    <hyperlink ref="F8928" r:id="rId8923" xr:uid="{46207E18-0405-470D-8217-1E5BB085380E}"/>
    <hyperlink ref="F8929" r:id="rId8924" xr:uid="{2265205F-2D14-44D7-8DDD-482DD49EE629}"/>
    <hyperlink ref="F8930" r:id="rId8925" xr:uid="{A44FB6F2-1EB6-4BB2-A0B8-482AF9A28A78}"/>
    <hyperlink ref="F8931" r:id="rId8926" xr:uid="{5ED7C8A6-D718-4C38-8A9F-E07EAE22C9F1}"/>
    <hyperlink ref="F8932" r:id="rId8927" xr:uid="{C7EC2184-C9B3-47BF-AF07-5C96449FC25D}"/>
    <hyperlink ref="F8933" r:id="rId8928" xr:uid="{AACF7F42-5F5C-4CDA-9F01-85EC12D244AD}"/>
    <hyperlink ref="F8934" r:id="rId8929" xr:uid="{69CC0EA7-F2A8-41CF-8E90-CB963CB0CCC3}"/>
    <hyperlink ref="F8935" r:id="rId8930" xr:uid="{FFA562F7-D744-4C9F-8709-2C1DAD2B3674}"/>
    <hyperlink ref="F8936" r:id="rId8931" xr:uid="{FD1387CF-CF61-488E-BD8F-79DB3CBCA595}"/>
    <hyperlink ref="F8937" r:id="rId8932" xr:uid="{4533D259-EBBE-4FE4-8810-165818B5F5BF}"/>
    <hyperlink ref="F8938" r:id="rId8933" xr:uid="{6E6F52C4-6356-4E4F-9A26-2F8E3F4FF245}"/>
    <hyperlink ref="F8939" r:id="rId8934" xr:uid="{AC9E4577-A1FD-41F7-B28C-A3FEF4DF4FAB}"/>
    <hyperlink ref="F8940" r:id="rId8935" xr:uid="{6E9CA75A-1657-4905-8FCA-4F0D52CCF367}"/>
    <hyperlink ref="F8941" r:id="rId8936" xr:uid="{8582833C-414A-4363-9215-19BE71F0B66A}"/>
    <hyperlink ref="F8942" r:id="rId8937" xr:uid="{EE75BD67-C6EA-4618-B8AB-E63E45BB6E44}"/>
    <hyperlink ref="F8943" r:id="rId8938" xr:uid="{39C778CF-8883-4F4E-A64D-891474BCE2E1}"/>
    <hyperlink ref="F8944" r:id="rId8939" xr:uid="{47F55B08-7DC9-4C58-908A-7CFF6E54E340}"/>
    <hyperlink ref="F8945" r:id="rId8940" xr:uid="{7E240723-DFFD-45F5-B925-A9F023636DB7}"/>
    <hyperlink ref="F8946" r:id="rId8941" xr:uid="{9972025F-BFF8-4A63-869E-8A65959EFEA3}"/>
    <hyperlink ref="F8947" r:id="rId8942" xr:uid="{49F64DED-03EB-49AA-B4D2-0D312D1F0725}"/>
    <hyperlink ref="F8948" r:id="rId8943" xr:uid="{81E8CDD3-8408-4B80-8840-1C3C8854E523}"/>
    <hyperlink ref="F8949" r:id="rId8944" xr:uid="{459343C7-5D63-4BDD-A1F1-745EEF50FD0A}"/>
    <hyperlink ref="F8950" r:id="rId8945" xr:uid="{8EDFAA30-926E-45AB-B653-D578B54E2DAF}"/>
    <hyperlink ref="F8951" r:id="rId8946" xr:uid="{DDBD937A-FE52-465E-A43A-91D56E1899B2}"/>
    <hyperlink ref="F8952" r:id="rId8947" xr:uid="{9990E022-CC2C-473B-A8E2-DB42444CD3B5}"/>
    <hyperlink ref="F8953" r:id="rId8948" xr:uid="{6F989E25-8FE0-463D-93C4-8EF1B89BF9F3}"/>
    <hyperlink ref="F8954" r:id="rId8949" xr:uid="{074CC1E8-5A7B-4CB5-A9BA-F6CD6253EBD9}"/>
    <hyperlink ref="F8955" r:id="rId8950" xr:uid="{50E57DAE-2F67-4EDC-8405-FE4A76809B01}"/>
    <hyperlink ref="F8956" r:id="rId8951" xr:uid="{175E7E30-2135-45CA-9802-0401EC803C4D}"/>
    <hyperlink ref="F8957" r:id="rId8952" xr:uid="{60201DAA-5F8A-40E0-8B9C-3A6CFD471F0E}"/>
    <hyperlink ref="F8958" r:id="rId8953" xr:uid="{6C324762-C0D1-4CEB-8CFD-AA224FC9445E}"/>
    <hyperlink ref="F8959" r:id="rId8954" xr:uid="{6563CE85-122D-41AF-9BC6-F10ACEA897D1}"/>
    <hyperlink ref="F8960" r:id="rId8955" xr:uid="{3943D97E-30DC-4E66-82B2-9A2DAD799BCA}"/>
    <hyperlink ref="F8961" r:id="rId8956" xr:uid="{93CECF67-7E6C-4045-B95E-89D38CF24C04}"/>
    <hyperlink ref="F8962" r:id="rId8957" xr:uid="{62F02352-12D3-4C0B-AA21-C293C5E58277}"/>
    <hyperlink ref="F8963" r:id="rId8958" xr:uid="{5AEA0C9A-E75B-458E-8CD3-89F623A7A5FC}"/>
    <hyperlink ref="F8964" r:id="rId8959" xr:uid="{9E2CF2D8-6449-48AB-9F5F-1FFA6F288E98}"/>
    <hyperlink ref="F8965" r:id="rId8960" xr:uid="{3604B944-CB74-4933-9DBA-0B29BB15E73D}"/>
    <hyperlink ref="F8966" r:id="rId8961" xr:uid="{64AA8DDD-42AF-4801-A8F8-04B7322B2553}"/>
    <hyperlink ref="F8967" r:id="rId8962" xr:uid="{001B65C3-DEF8-4DA9-B455-205CB47B2779}"/>
    <hyperlink ref="F8968" r:id="rId8963" xr:uid="{010EE06F-FCFF-4A0C-BDCA-3F8441E4F557}"/>
    <hyperlink ref="F8969" r:id="rId8964" xr:uid="{FA957BB7-39EC-4E18-A83B-66EC5CCD485E}"/>
    <hyperlink ref="F8970" r:id="rId8965" xr:uid="{6FFCD611-0E60-4A10-A565-D0D954F06B1E}"/>
    <hyperlink ref="F8971" r:id="rId8966" xr:uid="{397A6334-CFF2-4421-BBFB-464474E93243}"/>
    <hyperlink ref="F8972" r:id="rId8967" xr:uid="{FE6FB43B-B6AB-4771-BC0B-DBD1601058E6}"/>
    <hyperlink ref="F8973" r:id="rId8968" xr:uid="{BCAC8ABB-A4F8-4872-B165-63E6C089966C}"/>
    <hyperlink ref="F8974" r:id="rId8969" xr:uid="{6C8D91B1-F7AE-4C3A-8371-6F0155287BDF}"/>
    <hyperlink ref="F8975" r:id="rId8970" xr:uid="{7D48AEB2-692A-49C6-A5E6-C0218E775FF5}"/>
    <hyperlink ref="F8976" r:id="rId8971" xr:uid="{231AA329-12B1-4AC9-AEE8-4AD2CC1A6229}"/>
    <hyperlink ref="F8977" r:id="rId8972" xr:uid="{31E6222F-CDFE-41BE-AC2E-1EA912F4AE75}"/>
    <hyperlink ref="F8978" r:id="rId8973" xr:uid="{00C3EF85-8958-4E0F-9FE8-A781B9FF5131}"/>
    <hyperlink ref="F8979" r:id="rId8974" xr:uid="{9393AE87-BF69-49A3-8FD3-0A8DECE6BC73}"/>
    <hyperlink ref="F8980" r:id="rId8975" xr:uid="{2CB28D47-BAE1-4FAC-B0FA-6AD04C046B95}"/>
    <hyperlink ref="F8981" r:id="rId8976" xr:uid="{FE89EF57-706A-4283-B6FB-6121BB60C286}"/>
    <hyperlink ref="F8982" r:id="rId8977" xr:uid="{E6D6D0C9-F5C7-4D51-9D14-D3BBFAC3DC20}"/>
    <hyperlink ref="F8983" r:id="rId8978" xr:uid="{5F83150A-5453-4F10-A921-785AA90D2003}"/>
    <hyperlink ref="F8984" r:id="rId8979" xr:uid="{E0BF0773-6E65-40B2-97ED-A7FB34A349DD}"/>
    <hyperlink ref="F8985" r:id="rId8980" xr:uid="{361D7D57-CCAF-4594-B461-7791065D0415}"/>
    <hyperlink ref="F8986" r:id="rId8981" xr:uid="{73FE85F0-1F6C-485E-98E5-EDA017ACC74B}"/>
    <hyperlink ref="F8987" r:id="rId8982" xr:uid="{9F50F07D-654E-4C63-8FFB-4AA77492B24A}"/>
    <hyperlink ref="F8988" r:id="rId8983" xr:uid="{EA589E5E-1993-4F99-8BE9-29C7C9CF9530}"/>
    <hyperlink ref="F8989" r:id="rId8984" xr:uid="{4935D9F5-2275-4901-80E9-21983543AE35}"/>
    <hyperlink ref="F8990" r:id="rId8985" xr:uid="{B5EDE383-3F1F-44E1-8C0A-44FA9A2F9BE5}"/>
    <hyperlink ref="F8991" r:id="rId8986" xr:uid="{46C0B9FC-585F-4842-942D-8AB1D903D03B}"/>
    <hyperlink ref="F8992" r:id="rId8987" xr:uid="{E30D3DF0-C0F8-4161-9ADB-6F9816B9B7E9}"/>
    <hyperlink ref="F8993" r:id="rId8988" xr:uid="{BF9F8DD1-C5AA-4118-B27E-899AD4597C9E}"/>
    <hyperlink ref="F8994" r:id="rId8989" xr:uid="{110B0F73-228D-485F-AADB-2735A0F251C4}"/>
    <hyperlink ref="F8995" r:id="rId8990" xr:uid="{EA76AF76-868F-4381-B69B-6A75F678B09A}"/>
    <hyperlink ref="F8996" r:id="rId8991" xr:uid="{FE26B48B-7F70-4F2C-B2A5-D10F12AD523E}"/>
    <hyperlink ref="F8997" r:id="rId8992" xr:uid="{24EAE6DF-DDBA-4527-9D37-07888D91D82B}"/>
    <hyperlink ref="F8998" r:id="rId8993" xr:uid="{AAF696D9-4AD5-468D-A512-3563622D0FFB}"/>
    <hyperlink ref="F8999" r:id="rId8994" xr:uid="{5EF34588-F3D0-461E-A713-1DA68F0EC430}"/>
    <hyperlink ref="F9000" r:id="rId8995" xr:uid="{A70B75B7-EFB3-4377-9F8D-C4E4D022BFDF}"/>
    <hyperlink ref="F9001" r:id="rId8996" xr:uid="{C4D8513E-7059-4242-9687-56A2410C07DD}"/>
    <hyperlink ref="F9002" r:id="rId8997" xr:uid="{63C42256-9871-4D45-A49D-672CD2400191}"/>
    <hyperlink ref="F9003" r:id="rId8998" xr:uid="{3F240D40-FB3C-45D6-98AF-E97EAAD353EE}"/>
    <hyperlink ref="F9004" r:id="rId8999" xr:uid="{66687510-782A-4020-9A4E-A98464F78859}"/>
    <hyperlink ref="F9005" r:id="rId9000" xr:uid="{F0333271-351D-4A9A-9D3A-8257272697F7}"/>
    <hyperlink ref="F9006" r:id="rId9001" xr:uid="{E32D8AEE-9BEC-4E55-971D-5EE8126639BC}"/>
    <hyperlink ref="F9007" r:id="rId9002" xr:uid="{4C8E7401-0A29-4C1A-AF6E-7499030A0B9A}"/>
    <hyperlink ref="F9008" r:id="rId9003" xr:uid="{84127706-FDF5-421C-8834-C0A00F333A6A}"/>
    <hyperlink ref="F9009" r:id="rId9004" xr:uid="{C39BD2BE-F963-47C0-BE8D-0881CF184A86}"/>
    <hyperlink ref="F9010" r:id="rId9005" xr:uid="{ED536297-B61B-403D-9397-E695DEF5DCF5}"/>
    <hyperlink ref="F9011" r:id="rId9006" xr:uid="{42C86A47-DE37-4E98-B268-7CFD0B005106}"/>
    <hyperlink ref="F9012" r:id="rId9007" xr:uid="{0CD9CE45-FCCA-4AF4-B67F-B8467C7F7EC6}"/>
    <hyperlink ref="F9013" r:id="rId9008" xr:uid="{0755814A-0119-46D5-AB27-568EA9DCB073}"/>
    <hyperlink ref="F9014" r:id="rId9009" xr:uid="{286AFE0D-7FAB-4C1E-92CF-65E906AE8C3C}"/>
    <hyperlink ref="F9015" r:id="rId9010" xr:uid="{1B10A961-4EA5-409E-BF91-7EB71B33EB1E}"/>
    <hyperlink ref="F9016" r:id="rId9011" xr:uid="{DE503A85-1001-442B-8B50-35BC717E0DFA}"/>
    <hyperlink ref="F9017" r:id="rId9012" xr:uid="{6B8DE834-AF4C-4D00-A6E3-B10D61BD3BED}"/>
    <hyperlink ref="F9018" r:id="rId9013" xr:uid="{B2DEB3D2-8282-4BB6-9203-60EC96EB9C9B}"/>
    <hyperlink ref="F9019" r:id="rId9014" xr:uid="{83E6B1AE-3F8D-4B64-9566-2C1843C69A4D}"/>
    <hyperlink ref="F9020" r:id="rId9015" xr:uid="{5568F126-4246-46E4-993D-1CE564EEC984}"/>
    <hyperlink ref="F9021" r:id="rId9016" xr:uid="{8A347897-AD5F-4383-90CF-AAC874DB3246}"/>
    <hyperlink ref="F9022" r:id="rId9017" xr:uid="{C6F9300B-01A4-4B4C-A570-39EF9ACA2364}"/>
    <hyperlink ref="F9023" r:id="rId9018" xr:uid="{CD0B32B4-5353-4433-A406-2ACDAC6187BE}"/>
    <hyperlink ref="F9024" r:id="rId9019" xr:uid="{EE89A9AC-5CC1-4BE4-8494-A26FE927C7BA}"/>
    <hyperlink ref="F9025" r:id="rId9020" xr:uid="{24535668-1AD4-431E-9D9B-0DC35BAD5E30}"/>
    <hyperlink ref="F9026" r:id="rId9021" xr:uid="{F5AEDC39-E2EE-420B-B8C8-E485B5977B2F}"/>
    <hyperlink ref="F9027" r:id="rId9022" xr:uid="{8EFC376F-AD71-400C-8DF9-8ED97C6EAB80}"/>
    <hyperlink ref="F9028" r:id="rId9023" xr:uid="{4E32B452-FDF3-46A5-A897-933699B48843}"/>
    <hyperlink ref="F9029" r:id="rId9024" xr:uid="{26728AC1-65B0-4D95-BB31-462B4F98DFAA}"/>
    <hyperlink ref="F9030" r:id="rId9025" xr:uid="{5A8913D6-8286-4759-BAD9-A71A1F25E2DD}"/>
    <hyperlink ref="F9031" r:id="rId9026" xr:uid="{5C9FFE95-87B9-453A-8CC4-BBE52C741353}"/>
    <hyperlink ref="F9032" r:id="rId9027" xr:uid="{EF6309D8-6191-4526-8FBB-970904DEA415}"/>
    <hyperlink ref="F9033" r:id="rId9028" xr:uid="{788A6202-1296-4CAD-BBE1-6F2761C92A7A}"/>
    <hyperlink ref="F9034" r:id="rId9029" xr:uid="{D9DDBF2C-66CD-4092-80BE-6A6F7490D0D2}"/>
    <hyperlink ref="F9035" r:id="rId9030" xr:uid="{1D5FC5DC-4A88-4978-A6FF-72453FBC3B7C}"/>
    <hyperlink ref="F9036" r:id="rId9031" xr:uid="{EB310296-7D7E-4BCE-BFB6-0A4829F8E93E}"/>
    <hyperlink ref="F9037" r:id="rId9032" xr:uid="{E0D8C6A6-43F3-48B9-B824-A1DECBFAC9DC}"/>
    <hyperlink ref="F9038" r:id="rId9033" xr:uid="{E2E97174-9786-4D9B-8570-B14FF408C7FE}"/>
    <hyperlink ref="F9039" r:id="rId9034" xr:uid="{24BA9B06-DE2B-4F6E-95DC-A5FB0E1316A1}"/>
    <hyperlink ref="F9040" r:id="rId9035" xr:uid="{F5338FFC-F5BA-4D84-8B66-458D11C47615}"/>
    <hyperlink ref="F9041" r:id="rId9036" xr:uid="{B81C6F6F-A67F-4CA6-88D0-58281A2BB13B}"/>
    <hyperlink ref="F9042" r:id="rId9037" xr:uid="{69899CC7-DB8D-4E34-AD8C-3AFB061E6B5F}"/>
    <hyperlink ref="F9043" r:id="rId9038" xr:uid="{9E4E738D-4BE6-4DE8-A7AB-0746694B0405}"/>
    <hyperlink ref="F9044" r:id="rId9039" xr:uid="{47B448C4-19B3-4F50-90B1-485B698ABEC4}"/>
    <hyperlink ref="F9045" r:id="rId9040" xr:uid="{D9A494BA-9A2A-4811-9896-23AEF37C5C86}"/>
    <hyperlink ref="F9046" r:id="rId9041" xr:uid="{C9525033-398E-47F1-B309-9054116A115D}"/>
    <hyperlink ref="F9047" r:id="rId9042" xr:uid="{C9D61C67-EA8E-4D7F-9263-724E1D900C7A}"/>
    <hyperlink ref="F9048" r:id="rId9043" xr:uid="{3A68252A-3D34-4EDB-8F18-9ACCD6000DC7}"/>
    <hyperlink ref="F9049" r:id="rId9044" xr:uid="{DF08E09C-99BA-4750-945E-90F307D49C60}"/>
    <hyperlink ref="F9050" r:id="rId9045" xr:uid="{E6B1886D-6C7D-4477-B294-61513673616F}"/>
    <hyperlink ref="F9051" r:id="rId9046" xr:uid="{D2B65DBD-2EC5-4FCB-A3DA-C5101650A324}"/>
    <hyperlink ref="F9052" r:id="rId9047" xr:uid="{EABD9DCD-5434-4D0E-B8B6-D6F20C1EC191}"/>
    <hyperlink ref="F9053" r:id="rId9048" xr:uid="{EC13128D-6CFD-4F86-853F-33FDDAA1AE16}"/>
    <hyperlink ref="F9054" r:id="rId9049" xr:uid="{14B62EF3-1275-4905-ACAB-8357223FCD3A}"/>
    <hyperlink ref="F9055" r:id="rId9050" xr:uid="{C39FA086-2E4A-4924-8F91-B84D5EF9C8DD}"/>
    <hyperlink ref="F9056" r:id="rId9051" xr:uid="{B0DCB161-D32D-41A4-8DA4-69BA0451CE88}"/>
    <hyperlink ref="F9057" r:id="rId9052" xr:uid="{99B9564F-4E3A-4DD8-A3F3-95E2245B5EA4}"/>
    <hyperlink ref="F9058" r:id="rId9053" xr:uid="{F75051B3-EE1F-4497-A97D-04989FE40425}"/>
    <hyperlink ref="F9059" r:id="rId9054" xr:uid="{67888DD6-657F-4BB9-8881-486D73F6D083}"/>
    <hyperlink ref="F9060" r:id="rId9055" xr:uid="{10B39D93-89B6-4BEF-8C44-D7E885A75480}"/>
    <hyperlink ref="F9061" r:id="rId9056" xr:uid="{C24D0A8E-8222-4E3F-ABAA-FD183D11442C}"/>
    <hyperlink ref="F9062" r:id="rId9057" xr:uid="{D428BF71-01FA-4717-AEBB-AFEBC99620F3}"/>
    <hyperlink ref="F9063" r:id="rId9058" xr:uid="{C7C99030-A688-4300-9424-303DBF9A1EDF}"/>
    <hyperlink ref="F9064" r:id="rId9059" xr:uid="{6064F513-2DB3-437C-9EB0-B6681AD36CDE}"/>
    <hyperlink ref="F9065" r:id="rId9060" xr:uid="{BA540D69-C2A7-493D-B18F-4D40AB43166F}"/>
    <hyperlink ref="F9066" r:id="rId9061" xr:uid="{A53FCE77-329E-4595-BDBE-0E666425419A}"/>
    <hyperlink ref="F9067" r:id="rId9062" xr:uid="{0D83754A-94CC-4F08-980E-918BC4F8EACA}"/>
    <hyperlink ref="F9068" r:id="rId9063" xr:uid="{56624999-64A3-4308-AAC6-334FC99E7509}"/>
    <hyperlink ref="F9069" r:id="rId9064" xr:uid="{C1163430-F4FE-4369-9F95-2D6139FAAE51}"/>
    <hyperlink ref="F9070" r:id="rId9065" xr:uid="{75A91AFD-E9BA-4F5F-ABF2-99FB53F39928}"/>
    <hyperlink ref="F9071" r:id="rId9066" xr:uid="{D0563871-171B-483E-B14D-BB00D50B0E3C}"/>
    <hyperlink ref="F9072" r:id="rId9067" xr:uid="{B448CA79-ABF5-43AF-A331-E8CE554C1EF0}"/>
    <hyperlink ref="F9073" r:id="rId9068" xr:uid="{893FC2DE-00BF-4D1E-A2A8-05ABABE757A1}"/>
    <hyperlink ref="F9074" r:id="rId9069" xr:uid="{3A2DC0E9-6DA9-4DC4-98CC-157960CE9F57}"/>
    <hyperlink ref="F9075" r:id="rId9070" xr:uid="{A0420A1E-1987-4140-A035-A98653B7D9CA}"/>
    <hyperlink ref="F9076" r:id="rId9071" xr:uid="{EBCF0B10-F166-4100-BC70-F75C5C850FDF}"/>
    <hyperlink ref="F9077" r:id="rId9072" xr:uid="{2B5D5026-4B06-4261-9B87-24CCF9190B64}"/>
    <hyperlink ref="F9078" r:id="rId9073" xr:uid="{C676382F-C3C3-4549-9266-30A5B7140C09}"/>
    <hyperlink ref="F9079" r:id="rId9074" xr:uid="{26088E53-85E0-42C2-9573-D5F2F17CB4C3}"/>
    <hyperlink ref="F9080" r:id="rId9075" xr:uid="{766BBF98-A3A6-4FBA-87FB-DB2BBE1A64C1}"/>
    <hyperlink ref="F9081" r:id="rId9076" xr:uid="{BEF37D87-2EF7-4EC0-A9D3-0886FE3AEC90}"/>
    <hyperlink ref="F9082" r:id="rId9077" xr:uid="{FF40C48B-A162-4094-B3F3-C6BA8D316593}"/>
    <hyperlink ref="F9083" r:id="rId9078" xr:uid="{9FD826D6-E02A-4C5F-83AC-FF7CB9B85165}"/>
    <hyperlink ref="F9084" r:id="rId9079" xr:uid="{419C7D66-EC8B-4E0E-89EB-AC77EDBFD12B}"/>
    <hyperlink ref="F9085" r:id="rId9080" xr:uid="{4798A96B-53B4-415E-A1E2-7E8101C112DD}"/>
    <hyperlink ref="F9086" r:id="rId9081" xr:uid="{613E4600-01FD-4B77-AB47-D710A620EF47}"/>
    <hyperlink ref="F9087" r:id="rId9082" xr:uid="{181106C3-BB8F-4DC5-8511-1B368675B419}"/>
    <hyperlink ref="F9088" r:id="rId9083" xr:uid="{9A69509C-77FF-43AA-B2E0-FD8C3C8FDC8C}"/>
    <hyperlink ref="F9089" r:id="rId9084" xr:uid="{9BCC1F17-DBF3-4574-8C3F-851ACD1DCF4B}"/>
    <hyperlink ref="F9090" r:id="rId9085" xr:uid="{2125595B-037C-4BAE-A08B-C831144428E0}"/>
    <hyperlink ref="F9091" r:id="rId9086" xr:uid="{ED302945-E00D-48B2-B4E6-6754B3CB36F2}"/>
    <hyperlink ref="F9092" r:id="rId9087" xr:uid="{D03973AF-45BE-4803-8DE3-A0F571BE29DD}"/>
    <hyperlink ref="F9093" r:id="rId9088" xr:uid="{A9378593-CFA2-43E0-BA56-87463F127C9F}"/>
    <hyperlink ref="F9094" r:id="rId9089" xr:uid="{27FD9BD7-EB5F-482D-BC6E-58A385E23645}"/>
    <hyperlink ref="F9095" r:id="rId9090" xr:uid="{C1BB099D-5B36-4BF3-A741-FD8D3808FB22}"/>
    <hyperlink ref="F9096" r:id="rId9091" xr:uid="{2D3C3CFA-0B12-4CC3-A380-B707F372374C}"/>
    <hyperlink ref="F9097" r:id="rId9092" xr:uid="{7C6473E6-F71E-4633-95ED-69C7A5717A6D}"/>
    <hyperlink ref="F9098" r:id="rId9093" xr:uid="{23FAE794-9F61-42F8-8208-716B64717940}"/>
    <hyperlink ref="F9099" r:id="rId9094" xr:uid="{0860B0C1-C4CE-4409-B0E8-58DE5562AF4D}"/>
    <hyperlink ref="F9100" r:id="rId9095" xr:uid="{0BF621BB-F9F6-4337-80BD-498B99D201B0}"/>
    <hyperlink ref="F9101" r:id="rId9096" xr:uid="{2C724AAA-1BD2-4851-A30B-F9405FAB57DD}"/>
    <hyperlink ref="F9102" r:id="rId9097" xr:uid="{E2442E9B-0443-4CFE-8DE4-14C09CC21E45}"/>
    <hyperlink ref="F9103" r:id="rId9098" xr:uid="{27B640AF-952E-42AF-AFEE-1F5CF41CD2E5}"/>
    <hyperlink ref="F9104" r:id="rId9099" xr:uid="{B62A5360-ADA1-4424-9FBF-44C7623B6321}"/>
    <hyperlink ref="F9105" r:id="rId9100" xr:uid="{7CD2C5FC-58DF-47DB-B26E-D2FC58FDA2B1}"/>
    <hyperlink ref="F9106" r:id="rId9101" xr:uid="{4E576478-3C5B-49B5-B39E-41BC22204E1E}"/>
    <hyperlink ref="F9107" r:id="rId9102" xr:uid="{267762F8-98B6-4D84-B12D-C1556B6F7BC6}"/>
    <hyperlink ref="F9108" r:id="rId9103" xr:uid="{01767D23-0058-4A9D-81F0-2B02466D7451}"/>
    <hyperlink ref="F9109" r:id="rId9104" xr:uid="{52036EC4-5CD5-4DC5-9D31-58C179D6EDF8}"/>
    <hyperlink ref="F9110" r:id="rId9105" xr:uid="{40ECF962-EF60-4B6B-A23E-E2FC0856C7E7}"/>
    <hyperlink ref="F9111" r:id="rId9106" xr:uid="{E900C486-1BC4-43ED-8F35-973EE6F9D892}"/>
    <hyperlink ref="F9112" r:id="rId9107" xr:uid="{7AE02760-BCB0-4B2A-AAD9-D9CBDA032FDB}"/>
    <hyperlink ref="F9113" r:id="rId9108" xr:uid="{78274A72-F772-48F1-AFC7-E2F600546CC8}"/>
    <hyperlink ref="F9114" r:id="rId9109" xr:uid="{93411287-19C4-4DFD-BC97-FEA9914AC62E}"/>
    <hyperlink ref="F9115" r:id="rId9110" xr:uid="{3DB0F887-FED1-4580-99E1-7013259E9DB6}"/>
    <hyperlink ref="F9116" r:id="rId9111" xr:uid="{75CCB45A-E5C6-4546-8621-40406CA280CF}"/>
    <hyperlink ref="F9117" r:id="rId9112" xr:uid="{79BC57B0-2761-4873-8394-DFC59AE17815}"/>
    <hyperlink ref="F9118" r:id="rId9113" xr:uid="{A3F8B31F-8B03-4E96-A593-C3A7AC95F271}"/>
    <hyperlink ref="F9119" r:id="rId9114" xr:uid="{359B160E-C1D3-4191-A1BB-9B678B96596F}"/>
    <hyperlink ref="F9120" r:id="rId9115" xr:uid="{3681A09F-4573-458A-8DBD-B16268C2CF11}"/>
    <hyperlink ref="F9121" r:id="rId9116" xr:uid="{E094D112-CE23-4C3D-86A1-8E872F645FB9}"/>
    <hyperlink ref="F9122" r:id="rId9117" xr:uid="{F918238F-8059-4B44-8F15-29596EA5AA57}"/>
    <hyperlink ref="F9123" r:id="rId9118" xr:uid="{29B0788D-36C1-4C54-9EEA-95BE249A3C18}"/>
    <hyperlink ref="F9124" r:id="rId9119" xr:uid="{22458679-1C96-4A27-8133-930F4343DBC8}"/>
    <hyperlink ref="F9125" r:id="rId9120" xr:uid="{3F0D1479-97D0-40A7-BFA6-8CE951DE1D92}"/>
    <hyperlink ref="F9126" r:id="rId9121" xr:uid="{D3789F65-B638-4F13-80C7-32E339929B11}"/>
    <hyperlink ref="F9127" r:id="rId9122" xr:uid="{F35A194A-2AD6-4ED4-B7CB-B3C2A6BCCA44}"/>
    <hyperlink ref="F9128" r:id="rId9123" xr:uid="{2F6939ED-1317-40D5-AC63-06EB2E152DDF}"/>
    <hyperlink ref="F9129" r:id="rId9124" xr:uid="{24F639E1-8CF1-4D0C-BE20-DD17BF096D1F}"/>
    <hyperlink ref="F9130" r:id="rId9125" xr:uid="{31FD0803-22FF-4BA8-8501-7BECE301A53B}"/>
    <hyperlink ref="F9131" r:id="rId9126" xr:uid="{F4A80F48-1B99-4CA4-8A82-2B205CC7C472}"/>
    <hyperlink ref="F9132" r:id="rId9127" xr:uid="{F36C3E36-DF7B-4254-9171-C8B253C7BEF2}"/>
    <hyperlink ref="F9133" r:id="rId9128" xr:uid="{3B1CA8E1-6B09-48E8-A191-FF29EDE89CE7}"/>
    <hyperlink ref="F9134" r:id="rId9129" xr:uid="{B3F6319A-7ABE-409E-ACED-795F173C5DBB}"/>
    <hyperlink ref="F9135" r:id="rId9130" xr:uid="{15ED8ADE-E93B-4571-919E-5DFBABF1BC3F}"/>
    <hyperlink ref="F9136" r:id="rId9131" xr:uid="{4E9A2F4E-DA7D-47EE-AE2A-F59010F760B7}"/>
    <hyperlink ref="F9137" r:id="rId9132" xr:uid="{30079407-110C-4D58-86EC-846B5541FF88}"/>
    <hyperlink ref="F9138" r:id="rId9133" xr:uid="{EFC3C076-6CB3-4743-B7B2-7552EB76B6B7}"/>
    <hyperlink ref="F9139" r:id="rId9134" xr:uid="{D33AA555-52B4-4C1F-A2BE-303FEBB7CC44}"/>
    <hyperlink ref="F9140" r:id="rId9135" xr:uid="{B2AFF030-C8EB-43E3-B010-FFD322AB0B71}"/>
    <hyperlink ref="F9141" r:id="rId9136" xr:uid="{21FFF72E-E2C7-45CD-A3E4-C476BF5F7D98}"/>
    <hyperlink ref="F9142" r:id="rId9137" xr:uid="{9089474A-7182-40F3-8CB0-DA3875279CA2}"/>
    <hyperlink ref="F9143" r:id="rId9138" xr:uid="{C191BFC6-2EAF-4632-B068-EF763D32FF71}"/>
    <hyperlink ref="F9144" r:id="rId9139" xr:uid="{0F22379A-532A-4AE3-9DDE-9855C83A5983}"/>
    <hyperlink ref="F9145" r:id="rId9140" xr:uid="{2419376D-D754-4C04-A217-48BFB5431CFE}"/>
    <hyperlink ref="F9146" r:id="rId9141" xr:uid="{4D51CEFD-21A0-4858-AA82-42BD7041C224}"/>
    <hyperlink ref="F9147" r:id="rId9142" xr:uid="{7F0456B8-5EB7-4EAE-BC51-724608391EB8}"/>
    <hyperlink ref="F9148" r:id="rId9143" xr:uid="{5B854FF5-81C1-4E61-AEE7-940C9A19E2F0}"/>
    <hyperlink ref="F9149" r:id="rId9144" xr:uid="{D26E77B8-1107-4A77-8AED-CD7D5886E7A7}"/>
    <hyperlink ref="F9150" r:id="rId9145" xr:uid="{293132EF-4EC8-4E65-AA36-1C1B56116E5E}"/>
    <hyperlink ref="F9151" r:id="rId9146" xr:uid="{9C035C55-5974-4DB6-B271-48C801E2C51D}"/>
    <hyperlink ref="F9152" r:id="rId9147" xr:uid="{49EF775D-7E13-4272-985E-FA39C41617DA}"/>
    <hyperlink ref="F9153" r:id="rId9148" xr:uid="{73B93983-C33C-488D-90A9-C44EE9544C8C}"/>
    <hyperlink ref="F9154" r:id="rId9149" xr:uid="{45EE9F34-060B-4BC7-BA03-C45892044D76}"/>
    <hyperlink ref="F9155" r:id="rId9150" xr:uid="{78BFF290-986D-493D-B045-153C612F2C6F}"/>
    <hyperlink ref="F9156" r:id="rId9151" xr:uid="{4AE4625D-A5DE-44B2-B356-F8CD38D557DB}"/>
    <hyperlink ref="F9157" r:id="rId9152" xr:uid="{7315FA02-72C9-409A-9D47-83F696A18179}"/>
    <hyperlink ref="F9158" r:id="rId9153" xr:uid="{C8BA77E9-3F9C-4508-8B61-0657ECBE3113}"/>
    <hyperlink ref="F9159" r:id="rId9154" xr:uid="{FD600345-249E-4891-8E29-CC83C6FA1275}"/>
    <hyperlink ref="F9160" r:id="rId9155" xr:uid="{A9FA3471-9C39-4198-9DC1-E730ADD351B1}"/>
    <hyperlink ref="F9161" r:id="rId9156" xr:uid="{F9B6E6BC-F6D9-4D3D-849C-C0AF5AA9155A}"/>
    <hyperlink ref="F9162" r:id="rId9157" xr:uid="{F1835D17-119A-4230-960F-460E364F42A0}"/>
    <hyperlink ref="F9163" r:id="rId9158" xr:uid="{84388474-0A23-4D77-8CB0-A8F9B45C315A}"/>
    <hyperlink ref="F9164" r:id="rId9159" xr:uid="{6E322D5D-4F4E-41A6-9678-34609291F106}"/>
    <hyperlink ref="F9165" r:id="rId9160" xr:uid="{86A38BA5-EEAF-4127-B12B-D494C8B328B6}"/>
    <hyperlink ref="F9166" r:id="rId9161" xr:uid="{38BAA3E1-A870-4B0C-BE59-92579DFDB45D}"/>
    <hyperlink ref="F9167" r:id="rId9162" xr:uid="{6AA28590-8E44-4795-9D35-7906D933B8DB}"/>
    <hyperlink ref="F9168" r:id="rId9163" xr:uid="{CEB204CA-FF81-4D52-B2BE-E20B8407DEAD}"/>
    <hyperlink ref="F9169" r:id="rId9164" xr:uid="{F0C8AFAF-99EA-4C80-8FDE-3D1AB831A6FA}"/>
    <hyperlink ref="F9170" r:id="rId9165" xr:uid="{0D7B5CFC-28E8-44DF-8770-7AA3B0DFBC29}"/>
    <hyperlink ref="F9171" r:id="rId9166" xr:uid="{64D44F79-6EAB-4DD7-B7B1-75F95F751E6C}"/>
    <hyperlink ref="F9172" r:id="rId9167" xr:uid="{076A7B6D-7D8D-448B-BDE2-0EEC69534D9C}"/>
    <hyperlink ref="F9173" r:id="rId9168" xr:uid="{3A48A35C-9EA7-43E9-BE36-B3C4B6CB5DF5}"/>
    <hyperlink ref="F9174" r:id="rId9169" xr:uid="{26413DF5-9066-4BD8-917D-A3CC3CF53540}"/>
    <hyperlink ref="F9175" r:id="rId9170" xr:uid="{C9156F1A-FD1D-41A6-BD9C-CDCD9159328C}"/>
    <hyperlink ref="F9176" r:id="rId9171" xr:uid="{E3DDDA0A-CEBA-45C2-B4B3-3C056A0FB44C}"/>
    <hyperlink ref="F9177" r:id="rId9172" xr:uid="{1F701847-2018-4486-B9B6-831B4911A4B7}"/>
    <hyperlink ref="F9178" r:id="rId9173" xr:uid="{B6D47BFE-18E5-480A-9730-D9BDBC8DAC4E}"/>
    <hyperlink ref="F9179" r:id="rId9174" xr:uid="{162B0BAE-7B93-40DB-B5CF-0D7058D897F6}"/>
    <hyperlink ref="F9180" r:id="rId9175" xr:uid="{7175C741-61F1-4667-9B4D-C7E367128D03}"/>
    <hyperlink ref="F9181" r:id="rId9176" xr:uid="{25133E22-840F-4B1E-BB19-CC2D177D8400}"/>
    <hyperlink ref="F9182" r:id="rId9177" xr:uid="{CBFA7D3A-8887-4E8C-A7A2-8DDB50CEA821}"/>
    <hyperlink ref="F9183" r:id="rId9178" xr:uid="{B423F93A-0585-44ED-BDA6-4554E44DF0CB}"/>
    <hyperlink ref="F9184" r:id="rId9179" xr:uid="{F7C17C50-5798-4B4F-81B5-83D85CC45B75}"/>
    <hyperlink ref="F9185" r:id="rId9180" xr:uid="{412A284A-A762-4A14-BDE2-37E888A32DD2}"/>
    <hyperlink ref="F9186" r:id="rId9181" xr:uid="{94F609D1-EDB2-40E2-9829-5BCC0513208A}"/>
    <hyperlink ref="F9187" r:id="rId9182" xr:uid="{41AC3078-4A6A-4E25-94F2-7F959BE69D1F}"/>
    <hyperlink ref="F9188" r:id="rId9183" xr:uid="{F865D2C4-D4FD-4FCD-962E-0E39FCE826C6}"/>
    <hyperlink ref="F9189" r:id="rId9184" xr:uid="{62749542-346C-443E-8357-6710F96C31EF}"/>
    <hyperlink ref="F9190" r:id="rId9185" xr:uid="{6F5549E4-8A50-44BD-905A-8B83A34DB02E}"/>
    <hyperlink ref="F9191" r:id="rId9186" xr:uid="{F44BE108-4DDE-408F-A9B5-07CC769F4F0A}"/>
    <hyperlink ref="F9192" r:id="rId9187" xr:uid="{B2D41147-AB25-434E-8E46-28D5CA1F7C90}"/>
    <hyperlink ref="F9193" r:id="rId9188" xr:uid="{7BA6B7AF-91F5-4B80-B209-72669C9A7FEA}"/>
    <hyperlink ref="F9194" r:id="rId9189" xr:uid="{5C24E7D4-A36D-4B56-9BDE-643AE97A2449}"/>
    <hyperlink ref="F9195" r:id="rId9190" xr:uid="{BB44466A-52AB-4675-BBB4-9CA6D21BB2CD}"/>
    <hyperlink ref="F9196" r:id="rId9191" xr:uid="{DBC4FEB2-B73E-4069-827E-CC73792CD152}"/>
    <hyperlink ref="F9197" r:id="rId9192" xr:uid="{F795718F-54F4-4F97-B18C-14714DEE59BE}"/>
    <hyperlink ref="F9198" r:id="rId9193" xr:uid="{3D343099-A3B8-49E6-A775-623DE6E3258E}"/>
    <hyperlink ref="F9199" r:id="rId9194" xr:uid="{42F7D48E-70FD-4ECD-99B2-283D645351AE}"/>
    <hyperlink ref="F9200" r:id="rId9195" xr:uid="{09BA2919-05EE-4984-8358-D2A5965E3CC8}"/>
    <hyperlink ref="F9201" r:id="rId9196" xr:uid="{469A5A21-CD95-43FE-AC33-133052EBC1CC}"/>
    <hyperlink ref="F9202" r:id="rId9197" xr:uid="{E1662140-6B08-4D24-B8DF-A078BEEAEB2E}"/>
    <hyperlink ref="F9203" r:id="rId9198" xr:uid="{24A29607-1970-466E-876E-DD68A657858A}"/>
    <hyperlink ref="F9204" r:id="rId9199" xr:uid="{E0BD4F25-C42B-4D10-8CB6-0578887E37E7}"/>
    <hyperlink ref="F9205" r:id="rId9200" xr:uid="{4071DFF3-4976-46ED-88D0-C07682BBFB58}"/>
    <hyperlink ref="F9206" r:id="rId9201" xr:uid="{78267FF9-2A60-40FD-87E7-AF9BD2C89A6B}"/>
    <hyperlink ref="F9207" r:id="rId9202" xr:uid="{CA022CFF-5FD0-4CE4-B4C8-523D0B3872F4}"/>
    <hyperlink ref="F9208" r:id="rId9203" xr:uid="{A6733696-2545-4F89-B5AF-9352C26499D6}"/>
    <hyperlink ref="F9209" r:id="rId9204" xr:uid="{5612C604-FB28-4725-A039-DFC1B59D0204}"/>
    <hyperlink ref="F9210" r:id="rId9205" xr:uid="{E0818D62-7C78-478D-A188-8605164BEEF2}"/>
    <hyperlink ref="F9211" r:id="rId9206" xr:uid="{EE46FD49-75BB-4FA6-9099-E822C7F558E9}"/>
    <hyperlink ref="F9212" r:id="rId9207" xr:uid="{F513E41F-6A46-45FE-8013-672FA1B7DF32}"/>
    <hyperlink ref="F9213" r:id="rId9208" xr:uid="{9064CCE7-182C-44F9-A655-3C9601890701}"/>
    <hyperlink ref="F9214" r:id="rId9209" xr:uid="{71B681A0-8C42-4E02-A806-EB36AC501B69}"/>
    <hyperlink ref="F9215" r:id="rId9210" xr:uid="{C3D8E516-2692-45C1-94A7-BF7198F5E895}"/>
    <hyperlink ref="F9216" r:id="rId9211" xr:uid="{EA415B92-98D2-4DF5-9DBA-FE85C20B013D}"/>
    <hyperlink ref="F9217" r:id="rId9212" xr:uid="{06562217-E0C2-4957-9094-E83E83363F96}"/>
    <hyperlink ref="F9218" r:id="rId9213" xr:uid="{8E90B2F5-BD0B-4B65-8A9F-7847ECB8AD07}"/>
    <hyperlink ref="F9219" r:id="rId9214" xr:uid="{00456094-9D54-48C0-A0EE-D04D83411AC2}"/>
    <hyperlink ref="F9220" r:id="rId9215" xr:uid="{C5EF2701-B6BA-49C9-8F3D-7AAD3BD83253}"/>
    <hyperlink ref="F9221" r:id="rId9216" xr:uid="{79E4A1B5-3014-4F58-AD59-AE5A416C8688}"/>
    <hyperlink ref="F9222" r:id="rId9217" xr:uid="{53BD1519-1EDD-43DA-AFE9-46FF16C5A147}"/>
    <hyperlink ref="F9223" r:id="rId9218" xr:uid="{7AA9418D-569D-4B64-B132-EA9967D47EA9}"/>
    <hyperlink ref="F9224" r:id="rId9219" xr:uid="{87EA2B99-0CE1-4E06-9C15-86AD974FC92A}"/>
    <hyperlink ref="F9225" r:id="rId9220" xr:uid="{15CEB813-3542-4641-B93B-F3261366B4EF}"/>
    <hyperlink ref="F9226" r:id="rId9221" xr:uid="{DE23DED3-D7D3-484E-BCC8-506B89A4BD06}"/>
    <hyperlink ref="F9227" r:id="rId9222" xr:uid="{F509E29C-C567-4074-ABF8-4D70B13755B1}"/>
    <hyperlink ref="F9228" r:id="rId9223" xr:uid="{0B9BFF87-2F06-45C3-ADED-1860DB7059F6}"/>
    <hyperlink ref="F9229" r:id="rId9224" xr:uid="{F40E90C4-A2F6-49FA-BA71-DFF9AF0F0778}"/>
    <hyperlink ref="F9230" r:id="rId9225" xr:uid="{AA8D9AC7-C450-4B7F-AD66-ADE6CF69F19E}"/>
    <hyperlink ref="F9231" r:id="rId9226" xr:uid="{EDC5B3CC-86DB-4355-8162-CEF4A8FB664E}"/>
    <hyperlink ref="F9232" r:id="rId9227" xr:uid="{0FF4BD9D-4913-415E-954C-B3F9BDB4166A}"/>
    <hyperlink ref="F9233" r:id="rId9228" xr:uid="{C13528B3-4371-48A7-90B7-F20D97066265}"/>
    <hyperlink ref="F9234" r:id="rId9229" xr:uid="{EEC05E7C-1CF9-429F-BD5E-4F8E53092D95}"/>
    <hyperlink ref="F9235" r:id="rId9230" xr:uid="{A25A93D0-9101-41D6-AAF3-571893C93B3A}"/>
    <hyperlink ref="F9236" r:id="rId9231" xr:uid="{02CB67CC-EE5A-4822-A5BE-058015EF565E}"/>
    <hyperlink ref="F9237" r:id="rId9232" xr:uid="{1008C501-C719-40C7-B54F-429F2E4FD887}"/>
    <hyperlink ref="F9238" r:id="rId9233" xr:uid="{D6E8C216-D614-46B3-B532-EAA219454F6B}"/>
    <hyperlink ref="F9239" r:id="rId9234" xr:uid="{17674EF3-113C-49E7-8926-96B9E8CCB385}"/>
    <hyperlink ref="F9240" r:id="rId9235" xr:uid="{8DDE2C21-7A45-40CD-9503-2496AF941A06}"/>
    <hyperlink ref="F9241" r:id="rId9236" xr:uid="{DC25140F-FB0E-4FC5-82CF-7489DB2BDC96}"/>
    <hyperlink ref="F9242" r:id="rId9237" xr:uid="{B2B29238-2921-44F3-B700-8A61F81D3D3B}"/>
    <hyperlink ref="F9243" r:id="rId9238" xr:uid="{A646B6D5-A3B3-45B4-A0F7-623A1CC5D29C}"/>
    <hyperlink ref="F9244" r:id="rId9239" xr:uid="{C7895437-4380-49C0-9AAE-892BC1BC1C9F}"/>
    <hyperlink ref="F9245" r:id="rId9240" xr:uid="{1BB71EA9-6716-4C8B-B25C-FDBC74557A61}"/>
    <hyperlink ref="F9246" r:id="rId9241" xr:uid="{0F0CDD36-E30E-425D-9709-C310BB5044FE}"/>
    <hyperlink ref="F9247" r:id="rId9242" xr:uid="{ACDFB113-B728-4259-921C-7761994BE713}"/>
    <hyperlink ref="F9248" r:id="rId9243" xr:uid="{DA36CD5C-BF47-4215-960D-12ABAEAE8F5A}"/>
    <hyperlink ref="F9249" r:id="rId9244" xr:uid="{BA807DE9-AF4F-4CED-903E-59E94D9D3004}"/>
    <hyperlink ref="F9250" r:id="rId9245" xr:uid="{80167C8C-C173-4343-97FC-10DEC8A3F5C8}"/>
    <hyperlink ref="F9251" r:id="rId9246" xr:uid="{9B53CFDE-F8D1-4FB3-8FA3-0B193AEF690E}"/>
    <hyperlink ref="F9252" r:id="rId9247" xr:uid="{EFE00D64-3604-4664-94FB-8A5D1CC929FE}"/>
    <hyperlink ref="F9253" r:id="rId9248" xr:uid="{9124670B-E539-4F78-AEA8-C39702A706B8}"/>
    <hyperlink ref="F9254" r:id="rId9249" xr:uid="{C45D7533-258A-425B-B37A-877F470C99C7}"/>
    <hyperlink ref="F9255" r:id="rId9250" xr:uid="{480E6824-E82A-4295-9D64-C4FBC423E0AC}"/>
    <hyperlink ref="F9256" r:id="rId9251" xr:uid="{C7AF782C-608F-4B19-8F15-D09C9BADC997}"/>
    <hyperlink ref="F9257" r:id="rId9252" xr:uid="{9AF49955-AD6F-41D3-A131-C404AED867A3}"/>
    <hyperlink ref="F9258" r:id="rId9253" xr:uid="{DD87CDDD-8EC7-4CC9-8785-A23F31BFF4A7}"/>
    <hyperlink ref="F9259" r:id="rId9254" xr:uid="{69F1993E-006A-4BC4-8810-288C62CD956E}"/>
    <hyperlink ref="F9260" r:id="rId9255" xr:uid="{71136819-9B12-463D-A4E3-16BB1F0BD6D3}"/>
    <hyperlink ref="F9261" r:id="rId9256" xr:uid="{C5923336-655D-4659-B3C4-5BA120F1C159}"/>
    <hyperlink ref="F9262" r:id="rId9257" xr:uid="{798B8C8C-0085-49D5-B023-170243829B45}"/>
    <hyperlink ref="F9263" r:id="rId9258" xr:uid="{B2A62A75-8121-4157-BAF0-5994E2F39797}"/>
    <hyperlink ref="F9264" r:id="rId9259" xr:uid="{B379AFEF-29A8-4481-ACA5-CEFB2CE40128}"/>
    <hyperlink ref="F9265" r:id="rId9260" xr:uid="{E77C6F33-CC0B-46E1-B2D4-D134F67A80E8}"/>
    <hyperlink ref="F9266" r:id="rId9261" xr:uid="{6B8B75AA-5D05-4078-A762-E5215C215333}"/>
    <hyperlink ref="F9267" r:id="rId9262" xr:uid="{F33E39EA-CA57-4FDD-B006-65DEE2AA977D}"/>
    <hyperlink ref="F9268" r:id="rId9263" xr:uid="{4104299A-EC69-44E3-A929-F8854C3E76CE}"/>
    <hyperlink ref="F9269" r:id="rId9264" xr:uid="{8AD4A84D-B830-43BA-877D-79B617CE14EC}"/>
    <hyperlink ref="F9270" r:id="rId9265" xr:uid="{0CEB5A1C-3B52-4654-AA91-021CF555A5C4}"/>
    <hyperlink ref="F9271" r:id="rId9266" xr:uid="{53E6C9B7-0184-48BB-81DE-59C21A4391DD}"/>
    <hyperlink ref="F9272" r:id="rId9267" xr:uid="{011FE3B0-7DB2-45DC-A5C8-A19CC0DD8236}"/>
    <hyperlink ref="F9273" r:id="rId9268" xr:uid="{3F05F88D-B611-48A9-9D0A-CF1755CC413D}"/>
    <hyperlink ref="F9274" r:id="rId9269" xr:uid="{9109EA7D-54CB-4C92-8491-70D14D4718DA}"/>
    <hyperlink ref="F9275" r:id="rId9270" xr:uid="{CC8AE5A7-2284-4B6E-AB84-E7EB476871BD}"/>
    <hyperlink ref="F9276" r:id="rId9271" xr:uid="{9CA9745B-E413-4597-B84C-320A566B4E90}"/>
    <hyperlink ref="F9277" r:id="rId9272" xr:uid="{53307FB2-0DD9-4C51-9E71-75ED834596D4}"/>
    <hyperlink ref="F9278" r:id="rId9273" xr:uid="{2D9F3973-383A-4691-A47B-1F216BACBCB9}"/>
    <hyperlink ref="F9279" r:id="rId9274" xr:uid="{096EC05F-DF42-41E5-A88C-C2966D282D22}"/>
    <hyperlink ref="F9280" r:id="rId9275" xr:uid="{A57DEA42-3FF2-4D58-A49E-49BE8EE40E99}"/>
    <hyperlink ref="F9281" r:id="rId9276" xr:uid="{8969F5DF-D1AE-4CAE-AFC6-787DD2B0CF91}"/>
    <hyperlink ref="F9282" r:id="rId9277" xr:uid="{8836A491-9F84-4130-93CD-820DBCD92F2C}"/>
    <hyperlink ref="F9283" r:id="rId9278" xr:uid="{1B8C6BD1-74FF-4660-ADF5-285087869BD2}"/>
    <hyperlink ref="F9284" r:id="rId9279" xr:uid="{2FCECEB7-4FD2-4668-9E51-AE3A77B103A3}"/>
    <hyperlink ref="F9285" r:id="rId9280" xr:uid="{DCCD64BA-EC58-4A3B-9DEE-859345E555C8}"/>
    <hyperlink ref="F9286" r:id="rId9281" xr:uid="{378B0ED8-DB6E-4817-96EF-E5A4421850BB}"/>
    <hyperlink ref="F9287" r:id="rId9282" xr:uid="{D085D9C4-521A-46F7-B4F5-18A6C29DCBDB}"/>
    <hyperlink ref="F9288" r:id="rId9283" xr:uid="{3EEF7725-C4C9-48F3-A05A-F92A65EBDC5A}"/>
    <hyperlink ref="F9289" r:id="rId9284" xr:uid="{1DB0B2B2-6A25-4072-A32B-3BF0B95CD5FB}"/>
    <hyperlink ref="F9290" r:id="rId9285" xr:uid="{F8B2C707-15B7-4785-9858-0E3D4A98A5BA}"/>
    <hyperlink ref="F9291" r:id="rId9286" xr:uid="{8D6AE0F9-1098-4CF1-87F4-869B5972239A}"/>
    <hyperlink ref="F9292" r:id="rId9287" xr:uid="{67E1BA87-BFD9-4569-AA48-2FC426EABE0E}"/>
    <hyperlink ref="F9293" r:id="rId9288" xr:uid="{95EA4780-9995-4DB9-865F-E25BD0C6A3DD}"/>
    <hyperlink ref="F9294" r:id="rId9289" xr:uid="{118D922C-B0DC-4F69-965F-46071D4C8B11}"/>
    <hyperlink ref="F9295" r:id="rId9290" xr:uid="{DF43683C-EE9E-4E6E-B2F2-571D975327EA}"/>
    <hyperlink ref="F9296" r:id="rId9291" xr:uid="{282C1BD0-1A3D-4940-B49C-49DFBA06F475}"/>
    <hyperlink ref="F9297" r:id="rId9292" xr:uid="{ECB627D3-89CB-467D-84D1-7A6729A41462}"/>
    <hyperlink ref="F9298" r:id="rId9293" xr:uid="{0962C200-BE67-4B81-8DAA-CD0B2B2944AB}"/>
    <hyperlink ref="F9299" r:id="rId9294" xr:uid="{BC935009-EF93-4123-9ACF-CC4D80886E69}"/>
    <hyperlink ref="F9300" r:id="rId9295" xr:uid="{B010F5DD-A941-4A2B-A05A-9E8541C0FE24}"/>
    <hyperlink ref="F9301" r:id="rId9296" xr:uid="{4E383DA6-F8A4-49FB-AD4C-C2E9371F43A0}"/>
    <hyperlink ref="F9302" r:id="rId9297" xr:uid="{32685CD1-F7C8-44C6-989B-1EBB7D749AC7}"/>
    <hyperlink ref="F9303" r:id="rId9298" xr:uid="{E63BED2B-933F-4FB5-BD3E-C8FA0B1D715E}"/>
    <hyperlink ref="F9304" r:id="rId9299" xr:uid="{745F9F31-B9C6-4946-920B-58B597EE16BC}"/>
    <hyperlink ref="F9305" r:id="rId9300" xr:uid="{17F42A23-E634-4168-ACB9-C82B7A19EB97}"/>
    <hyperlink ref="F9306" r:id="rId9301" xr:uid="{EA33F958-41FF-4EBA-BC25-401FECF673F1}"/>
    <hyperlink ref="F9307" r:id="rId9302" xr:uid="{E03B606E-D07D-4991-8B5B-B33201722626}"/>
    <hyperlink ref="F9308" r:id="rId9303" xr:uid="{F31D2830-4FFA-4A09-BA06-EB641725FE85}"/>
    <hyperlink ref="F9309" r:id="rId9304" xr:uid="{91531D70-F2F1-47F4-A2CA-7573F7DE9667}"/>
    <hyperlink ref="F9310" r:id="rId9305" xr:uid="{68698BA7-77FB-41B6-9562-1E605E90CA1E}"/>
    <hyperlink ref="F9311" r:id="rId9306" xr:uid="{33C8DA89-DC91-468D-BA5A-8D321EEA9820}"/>
    <hyperlink ref="F9312" r:id="rId9307" xr:uid="{BFC316F4-ECA0-47A1-B1AA-AE5F35CA292D}"/>
    <hyperlink ref="F9313" r:id="rId9308" xr:uid="{CB4E27DE-E321-4362-AF5D-A572F4E54ECE}"/>
    <hyperlink ref="F9314" r:id="rId9309" xr:uid="{5F6A9F8C-522B-4066-AA89-D505E0AEB097}"/>
    <hyperlink ref="F9315" r:id="rId9310" xr:uid="{BE1C0149-7C31-4E8B-8103-523BC255ECC9}"/>
    <hyperlink ref="F9316" r:id="rId9311" xr:uid="{5991BAE8-04DE-48FE-87D1-01C5E5BBA1F3}"/>
    <hyperlink ref="F9317" r:id="rId9312" xr:uid="{32C2D797-CED8-4CB6-A261-26498E8E9670}"/>
    <hyperlink ref="F9318" r:id="rId9313" xr:uid="{361AACF6-D1C9-48E0-B951-7F6088DA4DE4}"/>
    <hyperlink ref="F9319" r:id="rId9314" xr:uid="{D88943B5-DCBA-4DB0-BD1B-6993B9C11CA4}"/>
    <hyperlink ref="F9320" r:id="rId9315" xr:uid="{55C9B640-55C0-4621-879D-F81429349462}"/>
    <hyperlink ref="F9321" r:id="rId9316" xr:uid="{70CFBE72-EB2D-458A-9DAD-E2BE9A186E5E}"/>
    <hyperlink ref="F9322" r:id="rId9317" xr:uid="{9604913B-7B17-42AF-A212-9294AD6EBBC9}"/>
    <hyperlink ref="F9323" r:id="rId9318" xr:uid="{B2B1FADD-0D03-4E7B-9173-E0EDE812AC49}"/>
    <hyperlink ref="F9324" r:id="rId9319" xr:uid="{C825F4E0-FFFC-4B4D-995E-18B685247FD9}"/>
    <hyperlink ref="F9325" r:id="rId9320" xr:uid="{54F24F39-135A-4CC4-9240-EBAEC68C1E78}"/>
    <hyperlink ref="F9326" r:id="rId9321" xr:uid="{423615BA-7BEB-4808-A482-30115713952F}"/>
    <hyperlink ref="F9327" r:id="rId9322" xr:uid="{9C19CD7F-B85D-4608-ADAD-A46C79D742D3}"/>
    <hyperlink ref="F9328" r:id="rId9323" xr:uid="{FA9F69FA-31DA-419B-8260-9CB635E00614}"/>
    <hyperlink ref="F9329" r:id="rId9324" xr:uid="{A292A762-1050-4C5A-AF03-0ED9EE2FFD92}"/>
    <hyperlink ref="F9330" r:id="rId9325" xr:uid="{7DA28FA9-FAF9-4081-9C13-8EE77DB2E4CB}"/>
    <hyperlink ref="F9331" r:id="rId9326" xr:uid="{3D5AF111-2FFD-4AC0-B098-0052F0325F24}"/>
    <hyperlink ref="F9332" r:id="rId9327" xr:uid="{AE2763C5-D8DF-459E-97BA-CE153B329712}"/>
    <hyperlink ref="F9333" r:id="rId9328" xr:uid="{5EB5D65B-428C-4AD2-AAD0-82B593D44AD0}"/>
    <hyperlink ref="F9334" r:id="rId9329" xr:uid="{A6FA6920-0B29-4750-8E42-1977A0F030F2}"/>
    <hyperlink ref="F9335" r:id="rId9330" xr:uid="{B0706543-3301-4C56-ADA1-B09F4002C0EB}"/>
    <hyperlink ref="F9336" r:id="rId9331" xr:uid="{7F55D5D5-11B1-4466-8810-9A69B00E79AD}"/>
    <hyperlink ref="F9337" r:id="rId9332" xr:uid="{BD34D739-8554-45D9-B3F8-D3BF71C3212F}"/>
    <hyperlink ref="F9338" r:id="rId9333" xr:uid="{99C9190D-EEEF-4F18-8C5B-A371B67C339D}"/>
    <hyperlink ref="F9339" r:id="rId9334" xr:uid="{0D3EB8CD-36E0-4E80-B530-0892A3D092D8}"/>
    <hyperlink ref="F9340" r:id="rId9335" xr:uid="{D410372A-FE26-4E60-AD6B-CD67A4E8152E}"/>
    <hyperlink ref="F9341" r:id="rId9336" xr:uid="{CA760A15-0297-49F0-933A-19F1173D365C}"/>
    <hyperlink ref="F9342" r:id="rId9337" xr:uid="{FD9F1CA2-7B48-41D7-852D-1EC8B8756D6E}"/>
    <hyperlink ref="F9343" r:id="rId9338" xr:uid="{ADFE71F5-88C8-410E-BC5D-543A18B8DF34}"/>
    <hyperlink ref="F9344" r:id="rId9339" xr:uid="{549C9EA2-ABCD-497C-B225-C94B4EBC0B23}"/>
    <hyperlink ref="F9345" r:id="rId9340" xr:uid="{D261EA7E-A524-4F99-9AC5-47ED2B5F533F}"/>
    <hyperlink ref="F9346" r:id="rId9341" xr:uid="{CE1BBBEC-E01E-417E-9DA2-0E95CA849C48}"/>
    <hyperlink ref="F9347" r:id="rId9342" xr:uid="{3E386230-D5E6-43E0-89EE-A08A71750565}"/>
    <hyperlink ref="F9348" r:id="rId9343" xr:uid="{9872B0D4-1834-4C08-BC48-6EB9C2D5524E}"/>
    <hyperlink ref="F9349" r:id="rId9344" xr:uid="{858D94D5-BB7C-47E1-B6AB-31619B69B945}"/>
    <hyperlink ref="F9350" r:id="rId9345" xr:uid="{F8DC8B66-3947-4AE0-9E54-39D05B3C84BA}"/>
    <hyperlink ref="F9351" r:id="rId9346" xr:uid="{F0762B7A-5DC8-49EC-8A44-E19E775B408B}"/>
    <hyperlink ref="F9352" r:id="rId9347" xr:uid="{58CCC153-1A87-4B67-80F5-FCDB0560B4DC}"/>
    <hyperlink ref="F9353" r:id="rId9348" xr:uid="{24C2A9A3-A43D-4554-B4E1-A1147466C86C}"/>
    <hyperlink ref="F9354" r:id="rId9349" xr:uid="{9BEDDEF4-3D7A-4EC0-A20B-35EE7271DA3C}"/>
    <hyperlink ref="F9355" r:id="rId9350" xr:uid="{3FC37644-DA1F-4C1B-B090-28E79ADA37CB}"/>
    <hyperlink ref="F9356" r:id="rId9351" xr:uid="{343D384F-FC3F-4A9C-9B99-864A545CA880}"/>
    <hyperlink ref="F9357" r:id="rId9352" xr:uid="{B764ABAF-7219-4A37-8D64-6FCB1BA9E44D}"/>
    <hyperlink ref="F9358" r:id="rId9353" xr:uid="{F687D770-A4FA-49D5-984B-C23424D7E3CE}"/>
    <hyperlink ref="F9359" r:id="rId9354" xr:uid="{5395B23F-1112-4B4A-B806-B73792AD3F4B}"/>
    <hyperlink ref="F9360" r:id="rId9355" xr:uid="{F4140861-6DBC-41DA-BC82-F9ADDCEAE4D9}"/>
    <hyperlink ref="F9361" r:id="rId9356" xr:uid="{EA315A63-9854-4F6F-A683-D8FEADED614F}"/>
    <hyperlink ref="F9362" r:id="rId9357" xr:uid="{0DACECB3-E67E-4B64-803E-8C1FF5ADA916}"/>
    <hyperlink ref="F9363" r:id="rId9358" xr:uid="{3A087B36-D49B-4A46-B779-1E75304B2839}"/>
    <hyperlink ref="F9364" r:id="rId9359" xr:uid="{106DA4B0-7795-42EB-A95A-C01641E24874}"/>
    <hyperlink ref="F9365" r:id="rId9360" xr:uid="{7A8BC572-2B6F-4735-9F3E-A6F9681421D5}"/>
    <hyperlink ref="F9366" r:id="rId9361" xr:uid="{F1538618-5E80-495D-B06E-5424271FA9F0}"/>
    <hyperlink ref="F9367" r:id="rId9362" xr:uid="{AC5B6422-8AB8-4518-B02F-E1623606DB93}"/>
    <hyperlink ref="F9368" r:id="rId9363" xr:uid="{06F81116-7713-4EE2-A9DD-C208E6DA0619}"/>
    <hyperlink ref="F9369" r:id="rId9364" xr:uid="{330B2EB9-D951-43E6-A6B6-1991D7B6AF7E}"/>
    <hyperlink ref="F9370" r:id="rId9365" xr:uid="{E8874441-6523-4A9D-A6EC-7A9269396AA8}"/>
    <hyperlink ref="F9371" r:id="rId9366" xr:uid="{29EEA0CB-A36F-4516-865E-656EE25C673F}"/>
    <hyperlink ref="F9372" r:id="rId9367" xr:uid="{B90FEEC5-933E-44B4-A00C-939B89EA62D7}"/>
    <hyperlink ref="F9373" r:id="rId9368" xr:uid="{B481F5D1-AF84-4972-9E18-C4BB633A2F2F}"/>
    <hyperlink ref="F9374" r:id="rId9369" xr:uid="{8B2FC3E3-3B08-4E27-9928-50D867AD4591}"/>
    <hyperlink ref="F9375" r:id="rId9370" xr:uid="{CC3A8F4B-FDC6-4AB6-9149-E8EF08FE9CF8}"/>
    <hyperlink ref="F9376" r:id="rId9371" xr:uid="{99F48CE6-F1B4-4CA9-881F-0569564D4424}"/>
    <hyperlink ref="F9377" r:id="rId9372" xr:uid="{FED2001E-290B-4669-B610-6C2B2479FC55}"/>
    <hyperlink ref="F9378" r:id="rId9373" xr:uid="{23366225-6DFB-4B5D-8A9B-05F404F14B37}"/>
    <hyperlink ref="F9379" r:id="rId9374" xr:uid="{A56B6C81-ADCE-48DF-890C-24F424A297AE}"/>
    <hyperlink ref="F9380" r:id="rId9375" xr:uid="{5027FDF8-8FDC-430C-9D06-5340BE133CB0}"/>
    <hyperlink ref="F9381" r:id="rId9376" xr:uid="{940BCC1D-4B68-480B-B1A5-4E1D9C39BCCB}"/>
    <hyperlink ref="F9382" r:id="rId9377" xr:uid="{A1505EBC-D7A7-49DC-864E-30E38B155A01}"/>
    <hyperlink ref="F9383" r:id="rId9378" xr:uid="{795DE2FA-963B-498B-A823-166F2D92CBEE}"/>
    <hyperlink ref="F9384" r:id="rId9379" xr:uid="{DE9D4525-D522-450A-A36D-A3DD05299B38}"/>
    <hyperlink ref="F9385" r:id="rId9380" xr:uid="{9DDBFD4A-4705-4678-9074-89D24FDD58AD}"/>
    <hyperlink ref="F9386" r:id="rId9381" xr:uid="{6C797E91-0795-4B68-B52C-E005CE157295}"/>
    <hyperlink ref="F9387" r:id="rId9382" xr:uid="{2E22BAFB-EA25-4839-B5D1-09E1E7648B93}"/>
    <hyperlink ref="F9388" r:id="rId9383" xr:uid="{5B541376-F102-4CF4-A227-80697F2B3700}"/>
    <hyperlink ref="F9389" r:id="rId9384" xr:uid="{511D4126-3998-49B8-9F85-EB775ADA0B5B}"/>
    <hyperlink ref="F9390" r:id="rId9385" xr:uid="{B6AA7DF0-0BEB-473D-8EBF-4CF434420BBD}"/>
    <hyperlink ref="F9391" r:id="rId9386" xr:uid="{940CAF25-2D83-4B2A-9222-699DC890DC77}"/>
    <hyperlink ref="F9392" r:id="rId9387" xr:uid="{1B034A08-47AE-45C0-BCA7-7CF7D07528DD}"/>
    <hyperlink ref="F9393" r:id="rId9388" xr:uid="{1CD7C1E1-81E8-41F6-92CA-5D8FBDD123EF}"/>
    <hyperlink ref="F9394" r:id="rId9389" xr:uid="{1DF5C5E4-F784-4452-B8B8-587CA5ED28B1}"/>
    <hyperlink ref="F9395" r:id="rId9390" xr:uid="{85B51D13-4AD2-42F1-91FF-AEDCA4A244D6}"/>
    <hyperlink ref="F9396" r:id="rId9391" xr:uid="{4293DCFF-F21E-42B3-A1E6-248C8B9FCB71}"/>
    <hyperlink ref="F9397" r:id="rId9392" xr:uid="{4B78230B-C6F2-4B1B-B801-657241213EE0}"/>
    <hyperlink ref="F9398" r:id="rId9393" xr:uid="{14BD75EE-7B37-4444-B4D5-A6ACE02C2263}"/>
    <hyperlink ref="F9399" r:id="rId9394" xr:uid="{38E52110-3F14-4DC2-A33B-A8E3A58FD23A}"/>
    <hyperlink ref="F9400" r:id="rId9395" xr:uid="{4536E7FB-A85B-48F3-AC00-6011A8842B64}"/>
    <hyperlink ref="F9401" r:id="rId9396" xr:uid="{AD1A4F82-1B2C-4786-A48C-87AC845DA6C7}"/>
    <hyperlink ref="F9402" r:id="rId9397" xr:uid="{2E33D823-425F-40F9-A223-45C1D413E8D5}"/>
    <hyperlink ref="F9403" r:id="rId9398" xr:uid="{EEDC927E-377F-4E0B-96D4-EEE1B0FC79DC}"/>
    <hyperlink ref="F9404" r:id="rId9399" xr:uid="{C230D45C-DABF-4750-AF64-75B39E468417}"/>
    <hyperlink ref="F9405" r:id="rId9400" xr:uid="{F543068C-71E2-4992-847A-51B6DAE1DB10}"/>
    <hyperlink ref="F9406" r:id="rId9401" xr:uid="{620C02BE-E230-4843-8526-884F381F0750}"/>
    <hyperlink ref="F9407" r:id="rId9402" xr:uid="{5BC4CA27-C7A5-43C8-8011-6DEFFF1033AD}"/>
    <hyperlink ref="F9408" r:id="rId9403" xr:uid="{68573671-54AB-4886-A393-4B2058F1630D}"/>
    <hyperlink ref="F9409" r:id="rId9404" xr:uid="{F211017F-950E-4DC6-9876-39F0079AC115}"/>
    <hyperlink ref="F9410" r:id="rId9405" xr:uid="{D900A8F7-BA08-4FBA-BC58-D34964C465E2}"/>
    <hyperlink ref="F9411" r:id="rId9406" xr:uid="{F98A14B2-3C44-4F39-8757-009CBC244F7A}"/>
    <hyperlink ref="F9412" r:id="rId9407" xr:uid="{70B3A1CD-0294-42E6-80F1-043156DE7E6B}"/>
    <hyperlink ref="F9413" r:id="rId9408" xr:uid="{0E4E5685-56FE-4020-9861-D6B611ABA012}"/>
    <hyperlink ref="F9414" r:id="rId9409" xr:uid="{B45350FF-455F-48F6-8215-70D2928B417A}"/>
    <hyperlink ref="F9415" r:id="rId9410" xr:uid="{0BA91F7D-DC81-47B8-9011-0D54FD41B443}"/>
    <hyperlink ref="F9416" r:id="rId9411" xr:uid="{02FB5367-DEFD-4FF0-A888-57FE86E117F6}"/>
    <hyperlink ref="F9417" r:id="rId9412" xr:uid="{83F9CC79-E296-4E13-9866-F06C557C6F70}"/>
    <hyperlink ref="F9418" r:id="rId9413" xr:uid="{05E2255B-9F1E-4D54-9672-12BE6179C3FC}"/>
    <hyperlink ref="F9419" r:id="rId9414" xr:uid="{BD2A3EB3-F6E6-4786-9241-A69C80B7826F}"/>
    <hyperlink ref="F9420" r:id="rId9415" xr:uid="{B7BABB41-3BB6-47C8-B786-55EB1BFFD354}"/>
    <hyperlink ref="F9421" r:id="rId9416" xr:uid="{0FA79AC1-38F1-42D3-95EF-97FD9685AFCD}"/>
    <hyperlink ref="F9422" r:id="rId9417" xr:uid="{C385C2FF-8873-441E-9C67-3C12C29A0646}"/>
    <hyperlink ref="F9423" r:id="rId9418" xr:uid="{A45FC5B6-F132-46D1-ADD5-D33C2C531BB9}"/>
    <hyperlink ref="F9424" r:id="rId9419" xr:uid="{661401F3-6E99-4EB4-8AA5-65653826C595}"/>
    <hyperlink ref="F9425" r:id="rId9420" xr:uid="{20194668-3BA7-4CAA-8873-A9AA3C820DFC}"/>
    <hyperlink ref="F9426" r:id="rId9421" xr:uid="{5FF4D68C-11E2-41B8-A415-F29CD8D14998}"/>
    <hyperlink ref="F9427" r:id="rId9422" xr:uid="{23FAA9F2-3143-4181-95BD-85E7C1022809}"/>
    <hyperlink ref="F9428" r:id="rId9423" xr:uid="{E760325F-0A5C-4478-893D-B878F27BDB9E}"/>
    <hyperlink ref="F9429" r:id="rId9424" xr:uid="{2D693A8D-A280-485B-93F3-E860B0FF8AC0}"/>
    <hyperlink ref="F9430" r:id="rId9425" xr:uid="{AFF61637-7E4C-4EF4-A84E-FC091D8AFB2D}"/>
    <hyperlink ref="F9431" r:id="rId9426" xr:uid="{9B7E0AE1-0E9E-4DE9-A157-820472CE8F08}"/>
    <hyperlink ref="F9432" r:id="rId9427" xr:uid="{E88B3E54-3E2D-48BD-926B-2240AEA38523}"/>
    <hyperlink ref="F9433" r:id="rId9428" xr:uid="{BB2D533B-2BD9-442C-9C27-693D810F6EC1}"/>
    <hyperlink ref="F9434" r:id="rId9429" xr:uid="{41FE5EFA-83AD-4D72-A61C-2C9B3EAD807E}"/>
    <hyperlink ref="F9435" r:id="rId9430" xr:uid="{91537ABF-83BE-40F3-B0C3-0F3FD150EA69}"/>
    <hyperlink ref="F9436" r:id="rId9431" xr:uid="{2A6AF212-3C0C-450E-988A-0CFAD4E05733}"/>
    <hyperlink ref="F9437" r:id="rId9432" xr:uid="{ED7DEF32-CF2F-4839-9FE7-2432E70E3C8B}"/>
    <hyperlink ref="F9438" r:id="rId9433" xr:uid="{36E17F0C-15F1-4B22-B216-72081E0F3CD7}"/>
    <hyperlink ref="F9439" r:id="rId9434" xr:uid="{3C84931B-DEFC-4F6F-B988-95451E7345CA}"/>
    <hyperlink ref="F9440" r:id="rId9435" xr:uid="{2F3AA3F7-2564-49C4-B918-5B071788ACB0}"/>
    <hyperlink ref="F9441" r:id="rId9436" xr:uid="{CE53BAB8-FEC5-4B89-8224-F51EDFE85716}"/>
    <hyperlink ref="F9442" r:id="rId9437" xr:uid="{4F196F17-E960-4707-80A8-7E83CC028E2E}"/>
    <hyperlink ref="F9443" r:id="rId9438" xr:uid="{55BBA7C7-5392-4644-B9E7-45DC48119F59}"/>
    <hyperlink ref="F9444" r:id="rId9439" xr:uid="{24BA09DF-5795-40CF-8C2A-14CAD8686AA0}"/>
    <hyperlink ref="F9445" r:id="rId9440" xr:uid="{3388B494-2BDD-4290-92F3-35D040CC4970}"/>
    <hyperlink ref="F9446" r:id="rId9441" xr:uid="{4BE9D4D9-94B0-4FBA-977A-091D0137CBD3}"/>
    <hyperlink ref="F9447" r:id="rId9442" xr:uid="{C825395E-644B-4182-86C7-7D3543BB01E6}"/>
    <hyperlink ref="F9448" r:id="rId9443" xr:uid="{C0B00A85-DA2F-44A8-A59F-0CA74C0CEB5C}"/>
    <hyperlink ref="F9449" r:id="rId9444" xr:uid="{FDBE957C-87ED-4BD4-AE4B-41DD7356652D}"/>
    <hyperlink ref="F9450" r:id="rId9445" xr:uid="{A85E7990-D53E-4762-BABD-E1A487587105}"/>
    <hyperlink ref="F9451" r:id="rId9446" xr:uid="{A91C31FD-D0AD-4A23-922D-C1043D948383}"/>
    <hyperlink ref="F9452" r:id="rId9447" xr:uid="{244360DC-A8EF-4027-8BED-A8E723C033BC}"/>
    <hyperlink ref="F9453" r:id="rId9448" xr:uid="{B44381C4-D013-42FF-A15A-FABCA61D9DEF}"/>
    <hyperlink ref="F9454" r:id="rId9449" xr:uid="{52064ED7-F5C3-4A6A-8829-4701B2F7257D}"/>
    <hyperlink ref="F9455" r:id="rId9450" xr:uid="{90274F2C-13AE-4455-B400-809AEA3FA91C}"/>
    <hyperlink ref="F9456" r:id="rId9451" xr:uid="{053681F0-901E-4579-B1A4-1FE3C1D2D370}"/>
    <hyperlink ref="F9457" r:id="rId9452" xr:uid="{53FB4415-C93C-4C51-BE8E-94B2FCC83B89}"/>
    <hyperlink ref="F9458" r:id="rId9453" xr:uid="{5E9C8CAF-DB4F-41A4-9D5A-9EB4BCCEF369}"/>
    <hyperlink ref="F9459" r:id="rId9454" xr:uid="{835AA713-006C-4736-94B9-E8DE801DAA2A}"/>
    <hyperlink ref="F9460" r:id="rId9455" xr:uid="{E993458B-51D8-4A67-8091-359DD0C77503}"/>
    <hyperlink ref="F9461" r:id="rId9456" xr:uid="{B210D01A-A3D6-414D-A4A1-1CB6C08DEF1B}"/>
    <hyperlink ref="F9462" r:id="rId9457" xr:uid="{0739815F-9C52-49F7-A1C7-40F040672044}"/>
    <hyperlink ref="F9463" r:id="rId9458" xr:uid="{16128DCB-9121-4644-B1B0-6FD8D25AF72C}"/>
    <hyperlink ref="F9464" r:id="rId9459" xr:uid="{49CEFC9F-C5E5-4EC4-A805-BA2EC1A73E9B}"/>
    <hyperlink ref="F9465" r:id="rId9460" xr:uid="{7C6C8244-9FF4-4E37-8A2B-B1373F8E289E}"/>
    <hyperlink ref="F9466" r:id="rId9461" xr:uid="{4DC42403-CBA4-4D00-9043-7EEC648D1AD3}"/>
    <hyperlink ref="F9467" r:id="rId9462" xr:uid="{2BF87640-0DEA-4448-9DD1-FA4BD6449F80}"/>
    <hyperlink ref="F9468" r:id="rId9463" xr:uid="{D21EADBA-5A17-4511-B218-349EE7BB7F1A}"/>
    <hyperlink ref="F9469" r:id="rId9464" xr:uid="{42873DD0-C7C2-4767-A75A-96EAAA3F5B4C}"/>
    <hyperlink ref="F9470" r:id="rId9465" xr:uid="{2150DD07-CAC2-461F-B62E-12C3C382AABA}"/>
    <hyperlink ref="F9471" r:id="rId9466" xr:uid="{4FD7A051-4EA0-4754-8515-D18EFE20BA55}"/>
    <hyperlink ref="F9472" r:id="rId9467" xr:uid="{F2061E58-CB66-472F-B7B9-77CCA70354CC}"/>
    <hyperlink ref="F9473" r:id="rId9468" xr:uid="{912BEC19-6396-43E5-A72A-C2B356D2C6DE}"/>
    <hyperlink ref="F9474" r:id="rId9469" xr:uid="{2057DAE8-42B7-480B-87D1-8FDFD70FF5B4}"/>
    <hyperlink ref="F9475" r:id="rId9470" xr:uid="{E97E63F1-941D-40C6-B922-9AC5E634822C}"/>
    <hyperlink ref="F9476" r:id="rId9471" xr:uid="{E3527C92-248A-4D95-B3C8-7C9755A65875}"/>
    <hyperlink ref="F9477" r:id="rId9472" xr:uid="{E019A04D-6F8F-4E78-AD98-DC272AB490B8}"/>
    <hyperlink ref="F9478" r:id="rId9473" xr:uid="{27E48235-3EB3-4079-AEC8-D139DFB9FD02}"/>
    <hyperlink ref="F9479" r:id="rId9474" xr:uid="{B639242F-D366-47E1-B524-ACDA1EF9A238}"/>
    <hyperlink ref="F9480" r:id="rId9475" xr:uid="{20B89DA8-EB0A-4934-A027-1713341217ED}"/>
    <hyperlink ref="F9481" r:id="rId9476" xr:uid="{B86BA571-E4EF-4288-8BC0-9FDF9FBFF169}"/>
    <hyperlink ref="F9482" r:id="rId9477" xr:uid="{D406FD61-97C4-49AF-AC28-C73E25DA061B}"/>
    <hyperlink ref="F9483" r:id="rId9478" xr:uid="{15434DB0-F13F-4BEF-BED1-3717BDDDF08A}"/>
    <hyperlink ref="F9484" r:id="rId9479" xr:uid="{B7B0BADD-A217-4B97-9BF9-97A558B92863}"/>
    <hyperlink ref="F9485" r:id="rId9480" xr:uid="{C5B20E67-6460-4A84-86FF-F71F53E7963E}"/>
    <hyperlink ref="F9486" r:id="rId9481" xr:uid="{233DF185-8507-4417-BE75-D34C1271FA11}"/>
    <hyperlink ref="F9487" r:id="rId9482" xr:uid="{DBA18AC5-7109-4656-85FA-67E3C15ACF17}"/>
    <hyperlink ref="F9488" r:id="rId9483" xr:uid="{3BECF5F5-E5CC-44B3-945C-D6BEEEAC0F4B}"/>
    <hyperlink ref="F9489" r:id="rId9484" xr:uid="{734DA1DF-1C87-4A14-B356-B17BC926BC35}"/>
    <hyperlink ref="F9490" r:id="rId9485" xr:uid="{73E4CE20-110A-4B38-9462-DCC20A977C1F}"/>
    <hyperlink ref="F9491" r:id="rId9486" xr:uid="{207827E4-F4D5-4AEA-9C3F-033B1ABFB473}"/>
    <hyperlink ref="F9492" r:id="rId9487" xr:uid="{CA2251AD-6FB1-4920-AE97-DAC66C7BBA35}"/>
    <hyperlink ref="F9493" r:id="rId9488" xr:uid="{9A3DC871-A545-4AE2-8CD0-0B51D1A87025}"/>
    <hyperlink ref="F9494" r:id="rId9489" xr:uid="{5D5C945E-39F4-472B-935D-B71A1FC3D630}"/>
    <hyperlink ref="F9495" r:id="rId9490" xr:uid="{297721D4-B3CF-40E3-9C3F-D2A7D5EF77DD}"/>
    <hyperlink ref="F9496" r:id="rId9491" xr:uid="{F30C2479-B8EF-4A84-BD94-8E5EC2C10D75}"/>
    <hyperlink ref="F9497" r:id="rId9492" xr:uid="{01049785-638C-4946-A2F5-9FA79CDBE7A8}"/>
    <hyperlink ref="F9498" r:id="rId9493" xr:uid="{9F9AA482-4F6B-4765-85C4-41E65C439C1A}"/>
    <hyperlink ref="F9499" r:id="rId9494" xr:uid="{0FE36013-BE95-4544-BA0F-2B735BCD238D}"/>
    <hyperlink ref="F9500" r:id="rId9495" xr:uid="{7E1DEDE2-B936-4B40-9A1C-FFB0C7EB5B9E}"/>
    <hyperlink ref="F9501" r:id="rId9496" xr:uid="{56C62902-995F-4DFC-AC8A-06888263E822}"/>
    <hyperlink ref="F9502" r:id="rId9497" xr:uid="{19BB77F1-8754-44B1-B830-7B93DB593F7A}"/>
    <hyperlink ref="F9503" r:id="rId9498" xr:uid="{94B92526-66E9-4FA9-A67C-D31240A778AE}"/>
    <hyperlink ref="F9504" r:id="rId9499" xr:uid="{36D786D2-E751-45BD-A6F4-F2F6DEA146DD}"/>
    <hyperlink ref="F9505" r:id="rId9500" xr:uid="{313E3A6E-D4ED-4AAE-B511-8441CC1E4F9D}"/>
    <hyperlink ref="F9506" r:id="rId9501" xr:uid="{4BD2C073-9DEE-4717-A5A2-3B9981BEF9FF}"/>
    <hyperlink ref="F9507" r:id="rId9502" xr:uid="{4AB8A12E-ABF9-45BC-9CC6-31409F4ED32B}"/>
    <hyperlink ref="F9508" r:id="rId9503" xr:uid="{EBC23DBF-9AEA-4A8D-A5A8-BA1CB3D42FFE}"/>
    <hyperlink ref="F9509" r:id="rId9504" xr:uid="{E9FC0D18-BC66-4679-9C43-A0CF14F86F20}"/>
    <hyperlink ref="F9510" r:id="rId9505" xr:uid="{24B6B2F8-07F4-4596-92E5-CAA538998CE2}"/>
    <hyperlink ref="F9511" r:id="rId9506" xr:uid="{C146427C-9318-4B35-9B7A-C1D993ED7224}"/>
    <hyperlink ref="F9512" r:id="rId9507" xr:uid="{13BE6C58-6EF7-435C-869A-109EFE989871}"/>
    <hyperlink ref="F9513" r:id="rId9508" xr:uid="{92C2B37D-A1CB-47C4-8DF6-91E8E411885B}"/>
    <hyperlink ref="F9514" r:id="rId9509" xr:uid="{9BA67A82-242F-4C77-8FBD-EF669EF882D9}"/>
    <hyperlink ref="F9515" r:id="rId9510" xr:uid="{0534A954-B3C5-4A3B-BFED-C3C2F278EA19}"/>
    <hyperlink ref="F9516" r:id="rId9511" xr:uid="{97981518-0D75-44D3-8216-BE404B1F6217}"/>
    <hyperlink ref="F9517" r:id="rId9512" xr:uid="{1A85DC89-19B3-4971-A5F2-3B4E13C59585}"/>
    <hyperlink ref="F9518" r:id="rId9513" xr:uid="{7F551D48-0DA8-4BD5-8E1E-6A63B4460A24}"/>
    <hyperlink ref="F9519" r:id="rId9514" xr:uid="{7FDF69D8-98F2-485B-B38B-34773C39A8DF}"/>
    <hyperlink ref="F9520" r:id="rId9515" xr:uid="{BE624736-0CFE-4DAC-A868-82BCF02A6962}"/>
    <hyperlink ref="F9521" r:id="rId9516" xr:uid="{0E9E2707-D399-42D3-884D-B31E59AEFFE2}"/>
    <hyperlink ref="F9522" r:id="rId9517" xr:uid="{7068FEA7-4D7C-48C9-AD0F-03DBD00FA343}"/>
    <hyperlink ref="F9523" r:id="rId9518" xr:uid="{BF70BC6A-CFB9-43F4-80D7-5E05039233EE}"/>
    <hyperlink ref="F9524" r:id="rId9519" xr:uid="{5EBC8FB5-862D-4B79-97F8-E5749BA4318C}"/>
    <hyperlink ref="F9525" r:id="rId9520" xr:uid="{0B234DDE-5D40-4789-8B67-C6ED2B962301}"/>
    <hyperlink ref="F9526" r:id="rId9521" xr:uid="{3E32DBE0-2253-404A-B97C-D15B63D33827}"/>
    <hyperlink ref="F9527" r:id="rId9522" xr:uid="{72AF44FF-7872-4356-8B17-2422BB3D77B7}"/>
    <hyperlink ref="F9528" r:id="rId9523" xr:uid="{5FF71441-3607-4A4C-B9FE-C22C3ECCCFF1}"/>
    <hyperlink ref="F9529" r:id="rId9524" xr:uid="{BF54CAB0-8F23-4997-A421-2DD3D50599C3}"/>
    <hyperlink ref="F9530" r:id="rId9525" xr:uid="{F05BA202-C351-4CAB-A489-4D8688B545FD}"/>
    <hyperlink ref="F9531" r:id="rId9526" xr:uid="{727C4422-3AC0-4FD3-8EE9-CC463698C025}"/>
    <hyperlink ref="F9532" r:id="rId9527" xr:uid="{33DEC6D4-88F7-424A-93C6-5A764FACC7DE}"/>
    <hyperlink ref="F9533" r:id="rId9528" xr:uid="{07E2A18D-B62E-4ABC-B08A-5012AD29B3F9}"/>
    <hyperlink ref="F9534" r:id="rId9529" xr:uid="{7548499C-CFBE-4849-99A6-4D5B4DBD6585}"/>
    <hyperlink ref="F9535" r:id="rId9530" xr:uid="{3224B011-4359-486C-9D5A-E7D82E6E6E08}"/>
    <hyperlink ref="F9536" r:id="rId9531" xr:uid="{219B81BD-CB77-4124-B182-14B5F219DA7B}"/>
    <hyperlink ref="F9537" r:id="rId9532" xr:uid="{BF10BDDF-9BAE-4C54-A1AE-1597BF50D1D6}"/>
    <hyperlink ref="F9538" r:id="rId9533" xr:uid="{5E363671-F4BB-4224-8DD6-56E430788196}"/>
    <hyperlink ref="F9539" r:id="rId9534" xr:uid="{CC344DDF-121F-407E-9A9B-BFB9A791F685}"/>
    <hyperlink ref="F9540" r:id="rId9535" xr:uid="{A6510A1D-5ADD-4E88-AB29-889DCF3012A6}"/>
    <hyperlink ref="F9541" r:id="rId9536" xr:uid="{1DAB07A8-99C8-4079-8B7C-ED4CC7AEEF1C}"/>
    <hyperlink ref="F9542" r:id="rId9537" xr:uid="{F9007ACA-191E-4753-B2F5-FE6743712A60}"/>
    <hyperlink ref="F9543" r:id="rId9538" xr:uid="{8223CF16-00B9-493E-9E21-65AA6F11FB01}"/>
    <hyperlink ref="F9544" r:id="rId9539" xr:uid="{BF558A47-C2FB-4131-97AE-A3C140EEF186}"/>
    <hyperlink ref="F9545" r:id="rId9540" xr:uid="{F61FDA21-4F51-4011-B155-A12203F8A28F}"/>
    <hyperlink ref="F9546" r:id="rId9541" xr:uid="{774E49C2-A3F1-4879-9A85-C1F2171C5F4C}"/>
    <hyperlink ref="F9547" r:id="rId9542" xr:uid="{79CF1EAC-AD57-4760-87E1-6253CCE2EDF8}"/>
    <hyperlink ref="F9548" r:id="rId9543" xr:uid="{E8A8EDE7-FE04-4D8E-A985-29DE88F7ED0B}"/>
    <hyperlink ref="F9549" r:id="rId9544" xr:uid="{EDC6D2A5-D88A-47A2-A78F-AE3148BA17A4}"/>
    <hyperlink ref="F9550" r:id="rId9545" xr:uid="{BFAB4EC6-7916-4488-B767-185228EE71B3}"/>
    <hyperlink ref="F9551" r:id="rId9546" xr:uid="{1858988D-026E-4C09-934F-4C6D46D8B5AF}"/>
    <hyperlink ref="F9552" r:id="rId9547" xr:uid="{9B4EE95C-DEE5-42F0-854B-927BB17A38CF}"/>
    <hyperlink ref="F9553" r:id="rId9548" xr:uid="{6BB70F92-088D-499F-915C-8527C5CF9CA2}"/>
    <hyperlink ref="F9554" r:id="rId9549" xr:uid="{DE62952A-B63D-4F1F-A807-6F39E80C5881}"/>
    <hyperlink ref="F9555" r:id="rId9550" xr:uid="{30B44F08-C835-4344-B4E0-FDAF2E8D15AA}"/>
    <hyperlink ref="F9556" r:id="rId9551" xr:uid="{700C3885-95EC-43E2-9421-5371E25E8863}"/>
    <hyperlink ref="F9557" r:id="rId9552" xr:uid="{F393B805-29BA-43AC-A1F6-5B3CFC73E9E7}"/>
    <hyperlink ref="F9558" r:id="rId9553" xr:uid="{DF78E3F6-D508-4575-B684-D99D751305A1}"/>
    <hyperlink ref="F9559" r:id="rId9554" xr:uid="{4A4C3325-C7B2-469A-BCC7-8B71DA1C6F32}"/>
    <hyperlink ref="F9560" r:id="rId9555" xr:uid="{4FB66A0F-2E24-459F-9DBE-B0138E4D2D91}"/>
    <hyperlink ref="F9561" r:id="rId9556" xr:uid="{370910A6-CC50-41B2-810D-FA593BD293AF}"/>
    <hyperlink ref="F9562" r:id="rId9557" xr:uid="{9D1C9C52-2B2F-44CB-B6EE-13E846A44AF8}"/>
    <hyperlink ref="F9563" r:id="rId9558" xr:uid="{E0F28B98-2504-4F6D-9789-77341CBA4EDA}"/>
    <hyperlink ref="F9564" r:id="rId9559" xr:uid="{4100206E-55D2-46A0-BF13-2B0BA3C2C9FB}"/>
    <hyperlink ref="F9565" r:id="rId9560" xr:uid="{9883245E-6A89-4E2E-9A53-36F03EE58D7E}"/>
    <hyperlink ref="F9566" r:id="rId9561" xr:uid="{3BBF4B35-BA7F-49C0-8B70-B32B75B5337E}"/>
    <hyperlink ref="F9567" r:id="rId9562" xr:uid="{1C4AA2E2-F23A-4363-B1FB-D8E5ADE7B9FB}"/>
    <hyperlink ref="F9568" r:id="rId9563" xr:uid="{A43B1086-0866-4039-B638-DAF52261340E}"/>
    <hyperlink ref="F9569" r:id="rId9564" xr:uid="{E0D4D9AB-83E9-4897-8A0C-1B0682BFC05B}"/>
    <hyperlink ref="F9570" r:id="rId9565" xr:uid="{FC62DE52-BE6A-4574-A730-913610799066}"/>
    <hyperlink ref="F9571" r:id="rId9566" xr:uid="{2D160487-27FA-4E8B-8832-F3A2E225D8ED}"/>
    <hyperlink ref="F9572" r:id="rId9567" xr:uid="{8729F5BC-9C86-44C4-BFDC-DFBF48DD1128}"/>
    <hyperlink ref="F9573" r:id="rId9568" xr:uid="{55315CF6-1167-4AD6-BA3A-C035816277AC}"/>
    <hyperlink ref="F9574" r:id="rId9569" xr:uid="{1DE57641-AE85-4252-8D0D-F242BA6CBE06}"/>
    <hyperlink ref="F9575" r:id="rId9570" xr:uid="{100B337E-EB58-46F2-BF28-51C168FBED76}"/>
    <hyperlink ref="F9576" r:id="rId9571" xr:uid="{61B5CEFA-F4FC-4F40-97F0-77971AE09C45}"/>
    <hyperlink ref="F9577" r:id="rId9572" xr:uid="{AF1ACAB8-D975-48B4-B03E-F71DDC2D059B}"/>
    <hyperlink ref="F9578" r:id="rId9573" xr:uid="{A0B32A29-C018-4D9B-8398-F6AF4F8F61DE}"/>
    <hyperlink ref="F9579" r:id="rId9574" xr:uid="{85612FD7-607C-4409-B466-3F9ECBE08031}"/>
    <hyperlink ref="F9580" r:id="rId9575" xr:uid="{14D4C9AC-5A95-48AB-8792-BCB4275195C9}"/>
    <hyperlink ref="F9581" r:id="rId9576" xr:uid="{F1034842-FC2E-4463-AC09-4EB48A52E8FD}"/>
    <hyperlink ref="F9582" r:id="rId9577" xr:uid="{886619F7-EF5D-4915-BE5E-3DC5D1A32A5C}"/>
    <hyperlink ref="F9583" r:id="rId9578" xr:uid="{3F60C547-83FC-46A7-B6F9-DAC9A4C7FBCF}"/>
    <hyperlink ref="F9584" r:id="rId9579" xr:uid="{2581E527-6BEB-4F79-8CD7-CC962817E3D8}"/>
    <hyperlink ref="F9585" r:id="rId9580" xr:uid="{6555244F-AB18-4896-8190-A128A6E8ABA8}"/>
    <hyperlink ref="F9586" r:id="rId9581" xr:uid="{C36FF20D-DFCB-4648-BC8B-6FE337285D23}"/>
    <hyperlink ref="F9587" r:id="rId9582" xr:uid="{463ED652-C847-440D-9E22-834E1F5E5591}"/>
    <hyperlink ref="F9588" r:id="rId9583" xr:uid="{B60344C9-E18F-4C8B-B8EC-6F39C783B6AC}"/>
    <hyperlink ref="F9589" r:id="rId9584" xr:uid="{D2F91305-BA39-4556-8262-F51C53919C40}"/>
    <hyperlink ref="F9590" r:id="rId9585" xr:uid="{EF402C94-DCEA-47DA-A45D-37D9B75EB630}"/>
    <hyperlink ref="F9591" r:id="rId9586" xr:uid="{D96C93C9-A138-462E-A2C4-74B8525F59B1}"/>
    <hyperlink ref="F9592" r:id="rId9587" xr:uid="{AF0BE14D-883E-4371-976F-73EC60949840}"/>
    <hyperlink ref="F9593" r:id="rId9588" xr:uid="{3857DE76-951E-4F04-9F23-0432BCD3386E}"/>
    <hyperlink ref="F9594" r:id="rId9589" xr:uid="{F434264E-F966-4EF5-B06E-BDBB9A90D495}"/>
    <hyperlink ref="F9595" r:id="rId9590" xr:uid="{1A2F1345-9D45-481B-98BF-F17C9E96354A}"/>
    <hyperlink ref="F9596" r:id="rId9591" xr:uid="{F2014B37-E8B7-457D-A15B-830BDD224B4B}"/>
    <hyperlink ref="F9597" r:id="rId9592" xr:uid="{AA83DC45-BF4C-426A-998B-3E55758FF9A4}"/>
    <hyperlink ref="F9598" r:id="rId9593" xr:uid="{AAB0F11D-380C-43D6-A337-FB7D654BECB5}"/>
    <hyperlink ref="F9599" r:id="rId9594" xr:uid="{08C55E92-6296-46E9-BBEE-45A04CD97C26}"/>
    <hyperlink ref="F9600" r:id="rId9595" xr:uid="{1EC517B8-AD7A-4867-B508-E36FBC023C0D}"/>
    <hyperlink ref="F9601" r:id="rId9596" xr:uid="{B30CBBCD-2887-44F8-9C1B-DF99C04CE056}"/>
    <hyperlink ref="F9602" r:id="rId9597" xr:uid="{3EC44710-CB7C-4179-9238-03106B7857A1}"/>
    <hyperlink ref="F9603" r:id="rId9598" xr:uid="{B496B85B-3A96-4CCE-B022-B3CFDF7FC7C8}"/>
    <hyperlink ref="F9604" r:id="rId9599" xr:uid="{22EB9EE4-93B8-4191-AF94-47200744AA80}"/>
    <hyperlink ref="F9605" r:id="rId9600" xr:uid="{2BF93A6C-E5D7-4AF5-AB12-FA4711ADEC94}"/>
    <hyperlink ref="F9606" r:id="rId9601" xr:uid="{7D546BA5-25E4-475A-A190-C4D9010ACEFC}"/>
    <hyperlink ref="F9607" r:id="rId9602" xr:uid="{53F3F25B-F202-47E7-92D2-9C3A84A833B5}"/>
    <hyperlink ref="F9608" r:id="rId9603" xr:uid="{8F392D16-E984-46AC-B541-ADB4E10FFEA1}"/>
    <hyperlink ref="F9609" r:id="rId9604" xr:uid="{5044BBFF-F7B0-4D6A-9C2C-1C7E99777308}"/>
    <hyperlink ref="F9610" r:id="rId9605" xr:uid="{48C82FC9-E934-4BBD-8CE8-BED9C70560FC}"/>
    <hyperlink ref="F9611" r:id="rId9606" xr:uid="{70C55E19-1FC8-46F3-B860-379179EDB2C3}"/>
    <hyperlink ref="F9612" r:id="rId9607" xr:uid="{F31DB6E5-C025-4246-A11F-8803D23DCD07}"/>
    <hyperlink ref="F9613" r:id="rId9608" xr:uid="{7938BA45-8899-493B-83BF-BE41A4A4336C}"/>
    <hyperlink ref="F9614" r:id="rId9609" xr:uid="{31754818-20FB-46E9-8776-626BD364BF5E}"/>
    <hyperlink ref="F9615" r:id="rId9610" xr:uid="{26DA4327-189A-4424-8B53-042D77BAB425}"/>
    <hyperlink ref="F9616" r:id="rId9611" xr:uid="{1E223207-F3BB-4C61-81F0-531133860F33}"/>
    <hyperlink ref="F9617" r:id="rId9612" xr:uid="{BA06C125-8FF8-4807-BFCB-3DCAADBFBCBF}"/>
    <hyperlink ref="F9618" r:id="rId9613" xr:uid="{B1A37DE6-9AAC-4377-8808-E71D715B9377}"/>
    <hyperlink ref="F9619" r:id="rId9614" xr:uid="{DA477DBE-0050-43D3-9EA6-786C2D66EB6D}"/>
    <hyperlink ref="F9620" r:id="rId9615" xr:uid="{85752215-B18C-4421-829B-F6EDCAD63012}"/>
    <hyperlink ref="F9621" r:id="rId9616" xr:uid="{39378764-B1C7-46FC-A9BA-E773E7C2DAB5}"/>
    <hyperlink ref="F9622" r:id="rId9617" xr:uid="{8F6496B0-9B42-4866-9101-ABAFA008A0CD}"/>
    <hyperlink ref="F9623" r:id="rId9618" xr:uid="{6A53BB14-2AAA-45FF-B3EA-30A001F0572C}"/>
    <hyperlink ref="F9624" r:id="rId9619" xr:uid="{92DF999B-39B2-47A9-801D-3191A324844B}"/>
    <hyperlink ref="F9625" r:id="rId9620" xr:uid="{DABA618C-58C3-4C5A-9D2A-887F1639054F}"/>
    <hyperlink ref="F9626" r:id="rId9621" xr:uid="{652B9E3B-4552-4655-81D1-D52A196D99A6}"/>
    <hyperlink ref="F9627" r:id="rId9622" xr:uid="{E85A1E69-8BF9-4A05-A527-05B2D4991D62}"/>
    <hyperlink ref="F9628" r:id="rId9623" xr:uid="{C31D68C4-156C-449B-9D13-92AFBFD8DB64}"/>
    <hyperlink ref="F9629" r:id="rId9624" xr:uid="{A34F1CBE-B22A-4D09-B335-8AF25CABDE7A}"/>
    <hyperlink ref="F9630" r:id="rId9625" xr:uid="{6E295875-73FE-4983-BD95-F5F8D936DD2D}"/>
    <hyperlink ref="F9631" r:id="rId9626" xr:uid="{1CDDEE17-EF65-42FE-963D-9BB0F91DD0F0}"/>
    <hyperlink ref="F9632" r:id="rId9627" xr:uid="{6756842D-1499-420F-ADA2-788CBF34B44B}"/>
    <hyperlink ref="F9633" r:id="rId9628" xr:uid="{279B7B94-0E5E-4F88-8E27-09A39AF7D26A}"/>
    <hyperlink ref="F9634" r:id="rId9629" xr:uid="{74B9C149-CD76-4BDE-BCAC-8596CF75F671}"/>
    <hyperlink ref="F9635" r:id="rId9630" xr:uid="{1DBBEED5-3FD3-4DF4-8487-23D767E6E3DC}"/>
    <hyperlink ref="F9636" r:id="rId9631" xr:uid="{EBDED84A-6A32-4C61-B9C0-75E5D7E76FCB}"/>
    <hyperlink ref="F9637" r:id="rId9632" xr:uid="{E72E7BCC-82E0-42D8-88B4-A312524977D1}"/>
    <hyperlink ref="F9638" r:id="rId9633" xr:uid="{604B85C0-21C8-4D00-AC21-5035785D7C79}"/>
    <hyperlink ref="F9639" r:id="rId9634" xr:uid="{537816BC-C5BD-4C2E-BC25-47FCD3DB1540}"/>
    <hyperlink ref="F9640" r:id="rId9635" xr:uid="{B67600BD-32C7-48F9-BF64-94C63A4DDDA3}"/>
    <hyperlink ref="F9641" r:id="rId9636" xr:uid="{475BDF3C-6C90-4CAA-B2FA-A0C6B7B4DAE1}"/>
    <hyperlink ref="F9642" r:id="rId9637" xr:uid="{3EC8D48A-B2DE-4B68-82BA-AD3F54270ACB}"/>
    <hyperlink ref="F9643" r:id="rId9638" xr:uid="{2017F7E7-B7DE-4E64-A93A-7CD681FAF5BF}"/>
    <hyperlink ref="F9644" r:id="rId9639" xr:uid="{AC08B9D1-4409-4204-BC78-5EB4972A335A}"/>
    <hyperlink ref="F9645" r:id="rId9640" xr:uid="{C26E2A2E-DD09-4148-A1E4-1AE83EEF8722}"/>
    <hyperlink ref="F9646" r:id="rId9641" xr:uid="{AD938E9F-077A-4092-A178-2AD2853E1DDE}"/>
    <hyperlink ref="F9647" r:id="rId9642" xr:uid="{38930B8B-8B61-43DF-8D6F-8F2C945C131C}"/>
    <hyperlink ref="F9648" r:id="rId9643" xr:uid="{1D2097D0-2FAB-4716-940F-5465F41D1978}"/>
    <hyperlink ref="F9649" r:id="rId9644" xr:uid="{EF4F6D00-D59F-49C3-8BF1-1FF34636E8B6}"/>
    <hyperlink ref="F9650" r:id="rId9645" xr:uid="{3EA3EDE0-3491-42A2-91AB-AE2A5DDB6B29}"/>
    <hyperlink ref="F9651" r:id="rId9646" xr:uid="{974FF886-3764-4D67-A3ED-22BA33DF3E0D}"/>
    <hyperlink ref="F9652" r:id="rId9647" xr:uid="{4B78EE54-596C-410A-80F2-F0A824AF1205}"/>
    <hyperlink ref="F9653" r:id="rId9648" xr:uid="{353E8280-7FA3-4754-9212-C5EE0BA0B29B}"/>
    <hyperlink ref="F9654" r:id="rId9649" xr:uid="{FAE509C4-BA15-4849-BF61-220BB8BD4337}"/>
    <hyperlink ref="F9655" r:id="rId9650" xr:uid="{D086B785-2B9F-4289-A74B-F60FC144B06B}"/>
    <hyperlink ref="F9656" r:id="rId9651" xr:uid="{16B7848A-1CF5-4258-9E58-C2A1E1F0F971}"/>
    <hyperlink ref="F9657" r:id="rId9652" xr:uid="{A0D01CAF-1794-4FD9-8A11-F765E41E492B}"/>
    <hyperlink ref="F9658" r:id="rId9653" xr:uid="{47B5AA14-3F80-415C-8918-5487B2051A4C}"/>
    <hyperlink ref="F9659" r:id="rId9654" xr:uid="{A34B0B08-9C9D-478F-B20C-F25391A094A2}"/>
    <hyperlink ref="F9660" r:id="rId9655" xr:uid="{3476E707-756B-4BCF-B848-9B9E9A9B63B7}"/>
    <hyperlink ref="F9661" r:id="rId9656" xr:uid="{203AE057-0506-4581-8F9B-53CF3A9ACDA9}"/>
    <hyperlink ref="F9662" r:id="rId9657" xr:uid="{93CD0B04-BED5-45B4-9E4E-EF239B9C235B}"/>
    <hyperlink ref="F9663" r:id="rId9658" xr:uid="{7900DBE9-7658-43EB-9F62-EE74E2C06B71}"/>
    <hyperlink ref="F9664" r:id="rId9659" xr:uid="{5A2F105D-5C43-425B-A02E-59FDC0042DB3}"/>
    <hyperlink ref="F9665" r:id="rId9660" xr:uid="{09B52F28-0423-4942-957F-B73DE6FE37A6}"/>
    <hyperlink ref="F9666" r:id="rId9661" xr:uid="{715B6F0F-61B6-40C7-A3F6-7979272ACABB}"/>
    <hyperlink ref="F9667" r:id="rId9662" xr:uid="{7EB97690-9B12-4314-8BD0-1F4C7E3AF995}"/>
    <hyperlink ref="F9668" r:id="rId9663" xr:uid="{1436985D-5190-4CEC-BDB3-50E90E5F887C}"/>
    <hyperlink ref="F9669" r:id="rId9664" xr:uid="{0429BFAE-A68B-45BE-8523-A0F09B362837}"/>
    <hyperlink ref="F9670" r:id="rId9665" xr:uid="{05576BDC-2657-4E73-B3BC-CD92462E7276}"/>
    <hyperlink ref="F9671" r:id="rId9666" xr:uid="{A6148CB2-08B1-4F16-AFE1-111515177D22}"/>
    <hyperlink ref="F9672" r:id="rId9667" xr:uid="{D77FC67C-76FA-4F1E-9991-A010D0336E82}"/>
    <hyperlink ref="F9673" r:id="rId9668" xr:uid="{9618AC02-B2E5-4A79-A6BF-092EB5685460}"/>
    <hyperlink ref="F9674" r:id="rId9669" xr:uid="{03F68882-7449-43BF-820C-1E7C488B380F}"/>
    <hyperlink ref="F9675" r:id="rId9670" xr:uid="{75477461-6754-4C06-B1C5-E097CA1E7989}"/>
    <hyperlink ref="F9676" r:id="rId9671" xr:uid="{65E67F09-D3BB-4FC7-8F56-D2DC5A0E6FC4}"/>
    <hyperlink ref="F9677" r:id="rId9672" xr:uid="{69047B63-E82F-469B-B666-3079B5BC966D}"/>
    <hyperlink ref="F9678" r:id="rId9673" xr:uid="{73DE081B-60F8-4066-9240-4E4F78A89DB8}"/>
    <hyperlink ref="F9679" r:id="rId9674" xr:uid="{DE3F9E9D-244E-4956-B268-2CD69704573E}"/>
    <hyperlink ref="F9680" r:id="rId9675" xr:uid="{257A2FEF-E415-4AA3-8260-A2A46E304488}"/>
    <hyperlink ref="F9681" r:id="rId9676" xr:uid="{6392227B-A428-4F43-9DC1-C13B43413173}"/>
    <hyperlink ref="F9682" r:id="rId9677" xr:uid="{A66FD2C6-0181-4AD7-8EA8-A1758AC451D0}"/>
    <hyperlink ref="F9683" r:id="rId9678" xr:uid="{1BDF997C-18AC-4919-8ACF-1F306D5D869D}"/>
    <hyperlink ref="F9684" r:id="rId9679" xr:uid="{593A16A1-851E-4671-82C6-97B49408E7B2}"/>
    <hyperlink ref="F9685" r:id="rId9680" xr:uid="{3D44B69D-5D17-4B2E-8613-F2C7E84E8823}"/>
    <hyperlink ref="F9686" r:id="rId9681" xr:uid="{CA3AA518-43C4-4B1A-A682-C3AB20D2C032}"/>
    <hyperlink ref="F9687" r:id="rId9682" xr:uid="{7A9CCAD8-FC34-4404-9368-82846E35565F}"/>
    <hyperlink ref="F9688" r:id="rId9683" xr:uid="{3BD6816F-D6DB-44D9-9BDF-4FB5E6F23263}"/>
    <hyperlink ref="F9689" r:id="rId9684" xr:uid="{DFA5D1A4-31DD-428B-AB3E-E3F85297FEBE}"/>
    <hyperlink ref="F9690" r:id="rId9685" xr:uid="{3555428F-1462-4446-8182-81050ECFA9DB}"/>
    <hyperlink ref="F9691" r:id="rId9686" xr:uid="{85170C71-9669-4119-91A0-540F62F8596E}"/>
    <hyperlink ref="F9692" r:id="rId9687" xr:uid="{2EB13709-55F3-40EA-935F-C4C4DA54FB88}"/>
    <hyperlink ref="F9693" r:id="rId9688" xr:uid="{0EC2EE54-86C4-433C-BECB-9B95777B9471}"/>
    <hyperlink ref="F9694" r:id="rId9689" xr:uid="{DA5A1204-A5C4-4C74-819D-372B5CFF4C7B}"/>
    <hyperlink ref="F9695" r:id="rId9690" xr:uid="{A7F4877C-7178-4A4E-84AB-1F64BFD24C5E}"/>
    <hyperlink ref="F9696" r:id="rId9691" xr:uid="{32D5C849-3A63-4B3A-AEDA-B2C2FB256E44}"/>
    <hyperlink ref="F9697" r:id="rId9692" xr:uid="{77481087-F3C0-47B4-B3BE-4B6DC8F266D4}"/>
    <hyperlink ref="F9698" r:id="rId9693" xr:uid="{CCB741D3-E2ED-456C-A81E-B611C102CE05}"/>
    <hyperlink ref="F9699" r:id="rId9694" xr:uid="{E134F575-E9EF-4765-8AE4-ED5C648B9822}"/>
    <hyperlink ref="F9700" r:id="rId9695" xr:uid="{26A94657-06D2-433B-82C1-D9AE8D7E9DAA}"/>
    <hyperlink ref="F9701" r:id="rId9696" xr:uid="{3373EFC3-D4A9-4A5C-8279-44A353C9D7BE}"/>
    <hyperlink ref="F9702" r:id="rId9697" xr:uid="{9EBDD599-3244-4090-A657-0A331A90B6F0}"/>
    <hyperlink ref="F9703" r:id="rId9698" xr:uid="{B0CDCB44-F819-473F-A069-16838C57AD2D}"/>
    <hyperlink ref="F9704" r:id="rId9699" xr:uid="{4E453667-C0CD-4176-9BDB-8968CB4A122A}"/>
    <hyperlink ref="F9705" r:id="rId9700" xr:uid="{22011D10-73E0-41F9-8BBA-DD8E43D87B46}"/>
    <hyperlink ref="F9706" r:id="rId9701" xr:uid="{9E896871-8E91-4BC9-9BDF-077E808033DF}"/>
    <hyperlink ref="F9707" r:id="rId9702" xr:uid="{16C56854-219E-4CC1-9C2C-245BFF5FEF48}"/>
    <hyperlink ref="F9708" r:id="rId9703" xr:uid="{743C0DA2-DEA5-456A-AA50-43AE16A89ADC}"/>
    <hyperlink ref="F9709" r:id="rId9704" xr:uid="{F8CF6157-C2D5-4EEC-975C-18932DFDBAB4}"/>
    <hyperlink ref="F9710" r:id="rId9705" xr:uid="{530356F4-304C-402A-871F-11356C0F5920}"/>
    <hyperlink ref="F9711" r:id="rId9706" xr:uid="{741FB41C-3C18-493D-89B4-4E876DDAF5A4}"/>
    <hyperlink ref="F9712" r:id="rId9707" xr:uid="{933E2488-42B9-4B3F-887D-EB49103F7125}"/>
    <hyperlink ref="F9713" r:id="rId9708" xr:uid="{E50F4A3A-D25A-4587-A521-D791EFF401AE}"/>
    <hyperlink ref="F9714" r:id="rId9709" xr:uid="{810C3661-631E-4667-85D3-5F9303711546}"/>
    <hyperlink ref="F9715" r:id="rId9710" xr:uid="{4DA8B59D-0A4E-43DF-BF1E-630DA9C1989A}"/>
    <hyperlink ref="F9716" r:id="rId9711" xr:uid="{77432910-1545-43EF-94EA-0A8075C7F7AA}"/>
    <hyperlink ref="F9717" r:id="rId9712" xr:uid="{1AAB0FD3-E325-4B42-AB62-D10CA05AD4EB}"/>
    <hyperlink ref="F9718" r:id="rId9713" xr:uid="{BE8E38A4-FDB2-4093-A180-CB957AC722E9}"/>
    <hyperlink ref="F9719" r:id="rId9714" xr:uid="{5EF63B1B-F207-47EF-8CDD-C801CF215C65}"/>
    <hyperlink ref="F9720" r:id="rId9715" xr:uid="{E0887AB9-ADD1-44DA-98E0-30561FB23139}"/>
    <hyperlink ref="F9721" r:id="rId9716" xr:uid="{670C35EF-B387-4291-AA84-B4E6F1BBCA89}"/>
    <hyperlink ref="F9722" r:id="rId9717" xr:uid="{A9329B38-2EDD-4C2D-9852-A4F37F1A4366}"/>
    <hyperlink ref="F9723" r:id="rId9718" xr:uid="{34318C65-8DF9-471E-96DA-D5CFCE4097DB}"/>
    <hyperlink ref="F9724" r:id="rId9719" xr:uid="{F86E3E4D-D51D-47BE-9D60-9B7EB11E4041}"/>
    <hyperlink ref="F9725" r:id="rId9720" xr:uid="{13237CBE-8699-40C1-9948-9F47298A82CD}"/>
    <hyperlink ref="F9726" r:id="rId9721" xr:uid="{0721D706-A5C4-4CD1-AF13-E15355A79355}"/>
    <hyperlink ref="F9727" r:id="rId9722" xr:uid="{C3F1F4B4-74E2-40D7-9484-06099DD90D58}"/>
    <hyperlink ref="F9728" r:id="rId9723" xr:uid="{699C3576-AF8E-429C-8BE4-C99B2A4ED10C}"/>
    <hyperlink ref="F9729" r:id="rId9724" xr:uid="{9F381F10-52C6-42B3-9E73-53B9636BD283}"/>
    <hyperlink ref="F9730" r:id="rId9725" xr:uid="{6D87CD28-0CBB-4B25-ACAF-340FE0D4E815}"/>
    <hyperlink ref="F9731" r:id="rId9726" xr:uid="{5C56C774-0147-4C0E-AAD6-70A355EF6236}"/>
    <hyperlink ref="F9732" r:id="rId9727" xr:uid="{E40E4F53-52AA-46D2-A9C1-516573052511}"/>
    <hyperlink ref="F9733" r:id="rId9728" xr:uid="{41869FBE-938F-4BA0-9DF3-EC792C91EC71}"/>
    <hyperlink ref="F9734" r:id="rId9729" xr:uid="{693243F0-28CD-44E7-95A0-46EA3905ACD8}"/>
    <hyperlink ref="F9735" r:id="rId9730" xr:uid="{4EFBD2C5-D1ED-40A8-97A5-A36E84BB3EB5}"/>
    <hyperlink ref="F9736" r:id="rId9731" xr:uid="{AD360134-F2D3-409A-9794-5816DB1B8159}"/>
    <hyperlink ref="F9737" r:id="rId9732" xr:uid="{2567D5F8-9CC0-4E3E-A3EC-05C59AC0727F}"/>
    <hyperlink ref="F9738" r:id="rId9733" xr:uid="{99C51F38-AB52-4BE6-8472-7FF782E9C9B0}"/>
    <hyperlink ref="F9739" r:id="rId9734" xr:uid="{7A4F0106-BE06-4799-8E40-CD1A1B73BB57}"/>
    <hyperlink ref="F9740" r:id="rId9735" xr:uid="{90F99E09-8758-444E-8703-0308CE479413}"/>
    <hyperlink ref="F9741" r:id="rId9736" xr:uid="{7CF8227F-1852-4C76-86D3-6823B5760508}"/>
    <hyperlink ref="F9742" r:id="rId9737" xr:uid="{CA81ED8B-C456-4D48-B057-035CDF91DD54}"/>
    <hyperlink ref="F9743" r:id="rId9738" xr:uid="{29223879-7299-46EB-85C8-6FD3F52F2200}"/>
    <hyperlink ref="F9744" r:id="rId9739" xr:uid="{FA8511D4-15DA-4B08-8120-48B66A906824}"/>
    <hyperlink ref="F9745" r:id="rId9740" xr:uid="{0A86209C-EBAD-442E-9CB4-C9B8EAAC706D}"/>
    <hyperlink ref="F9746" r:id="rId9741" xr:uid="{1DDC2CB8-0419-428D-AF38-043333722C1D}"/>
    <hyperlink ref="F9747" r:id="rId9742" xr:uid="{F16DF049-D2F0-4EF5-AC1C-B915C33EE164}"/>
    <hyperlink ref="F9748" r:id="rId9743" xr:uid="{1D942067-26CE-49A3-AA5C-F22EF798358D}"/>
    <hyperlink ref="F9749" r:id="rId9744" xr:uid="{18C21405-4B7B-4EAF-BCCE-CA0D2EEB4C24}"/>
    <hyperlink ref="F9750" r:id="rId9745" xr:uid="{333642DB-8C4C-4E71-92C6-C721EDCC7E92}"/>
    <hyperlink ref="F9751" r:id="rId9746" xr:uid="{08EDBEA7-6110-48BE-A320-7E54B24DE142}"/>
    <hyperlink ref="F9752" r:id="rId9747" xr:uid="{12A3202D-8D90-44BD-ABAB-1469EC265A9D}"/>
    <hyperlink ref="F9753" r:id="rId9748" xr:uid="{8B705859-71B4-438C-B4FF-B17FE6138E06}"/>
    <hyperlink ref="F9754" r:id="rId9749" xr:uid="{3D636185-C4FA-4C35-8A28-94D3CA231546}"/>
    <hyperlink ref="F9755" r:id="rId9750" xr:uid="{A6BEFE64-A13B-455E-9960-6FC1488915FF}"/>
    <hyperlink ref="F9756" r:id="rId9751" xr:uid="{8B0D3EA7-460F-4CBA-B3A8-BDF311A6B855}"/>
    <hyperlink ref="F9757" r:id="rId9752" xr:uid="{BD5D8129-5403-406C-817F-488955E1C611}"/>
    <hyperlink ref="F9758" r:id="rId9753" xr:uid="{649F968A-190F-4386-9531-4E8560FDDEFC}"/>
    <hyperlink ref="F9759" r:id="rId9754" xr:uid="{104D47AA-96C0-4EA0-AA8A-6A271A25FFDA}"/>
    <hyperlink ref="F9760" r:id="rId9755" xr:uid="{D6AA62EA-011A-46D5-A38E-C7CCB8D6D1B2}"/>
    <hyperlink ref="F9761" r:id="rId9756" xr:uid="{3A5E3F7B-12C5-4F62-8CB0-666BB4E299FA}"/>
    <hyperlink ref="F9762" r:id="rId9757" xr:uid="{2E18551D-73BD-4160-AC7B-BBC4920B0B9B}"/>
    <hyperlink ref="F9763" r:id="rId9758" xr:uid="{5E278472-F735-4709-8BB9-E701139A9392}"/>
    <hyperlink ref="F9764" r:id="rId9759" xr:uid="{1EDFB956-806A-4CFA-99FE-059EB1EDB3B6}"/>
    <hyperlink ref="F9765" r:id="rId9760" xr:uid="{40EC3D42-5EA1-4FE3-9DD2-6F117AECFFCA}"/>
    <hyperlink ref="F9766" r:id="rId9761" xr:uid="{9530D28F-DBD7-412B-B3A3-4805E1BC400E}"/>
    <hyperlink ref="F9767" r:id="rId9762" xr:uid="{6224E417-1421-4C85-A310-21CFB75B7496}"/>
    <hyperlink ref="F9768" r:id="rId9763" xr:uid="{8045ABA4-F993-4AA0-A796-E2AA513247EF}"/>
    <hyperlink ref="F9769" r:id="rId9764" xr:uid="{B2239C6A-F939-403C-9C17-B4FDCFA16581}"/>
    <hyperlink ref="F9770" r:id="rId9765" xr:uid="{3302B541-64F2-41D0-8FE7-91D1B9D4098A}"/>
    <hyperlink ref="F9771" r:id="rId9766" xr:uid="{7C451516-0F5C-47C5-B8F6-5B9C18F6E258}"/>
    <hyperlink ref="F9772" r:id="rId9767" xr:uid="{5F596E3A-8866-4105-848A-CAB01AD980F4}"/>
    <hyperlink ref="F9773" r:id="rId9768" xr:uid="{A28F1CB5-2EBC-4CDA-8BA9-C35734EDA333}"/>
    <hyperlink ref="F9774" r:id="rId9769" xr:uid="{D99F5464-5CAC-4444-85FA-B878AA29B12A}"/>
    <hyperlink ref="F9775" r:id="rId9770" xr:uid="{F2480BAB-8BC0-49DC-AFC3-BD19CECF7DAC}"/>
    <hyperlink ref="F9776" r:id="rId9771" xr:uid="{0F69E054-EB8F-40D6-86F5-6EC496E34B29}"/>
    <hyperlink ref="F9777" r:id="rId9772" xr:uid="{4EF7D64A-FFF9-4F39-9C49-FD47862EE745}"/>
    <hyperlink ref="F9778" r:id="rId9773" xr:uid="{DBB8EB97-0710-46C9-B3F9-52CFC12A9CF1}"/>
    <hyperlink ref="F9779" r:id="rId9774" xr:uid="{D56A2B11-BBFB-436E-9552-C6D193084A78}"/>
    <hyperlink ref="F9780" r:id="rId9775" xr:uid="{30E5102F-EA8B-4B17-BD52-AE67261A2CEB}"/>
    <hyperlink ref="F9781" r:id="rId9776" xr:uid="{DACB7E2B-A692-42B6-B8D1-A595B881FCC6}"/>
    <hyperlink ref="F9782" r:id="rId9777" xr:uid="{7BBD3189-637F-4E42-93F3-DE8354695BA6}"/>
    <hyperlink ref="F9783" r:id="rId9778" xr:uid="{6B8F6E09-11DA-4053-A3A3-994E5F37CC60}"/>
    <hyperlink ref="F9784" r:id="rId9779" xr:uid="{F8476F48-288C-4100-8796-2A3FEFEA626F}"/>
    <hyperlink ref="F9785" r:id="rId9780" xr:uid="{FFCA0B70-4F13-4116-B9CF-7C5DF143CD2F}"/>
    <hyperlink ref="F9786" r:id="rId9781" xr:uid="{68326981-7601-4FFA-A0A4-4EC6AB8E51E8}"/>
    <hyperlink ref="F9787" r:id="rId9782" xr:uid="{B6400216-74CF-4398-9296-C8EAA57A0A62}"/>
    <hyperlink ref="F9788" r:id="rId9783" xr:uid="{76CAB980-6AA8-4E34-B5CA-02EC39294D7A}"/>
  </hyperlinks>
  <pageMargins left="0.511811024" right="0.511811024" top="0.78740157499999996" bottom="0.78740157499999996" header="0.31496062000000002" footer="0.3149606200000000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CC9900"/>
  </sheetPr>
  <dimension ref="A1:E4991"/>
  <sheetViews>
    <sheetView zoomScaleNormal="100" workbookViewId="0">
      <selection activeCell="A4" sqref="A4"/>
    </sheetView>
  </sheetViews>
  <sheetFormatPr defaultRowHeight="15"/>
  <cols>
    <col min="2" max="2" width="127.140625" customWidth="1"/>
  </cols>
  <sheetData>
    <row r="1" spans="1:5">
      <c r="A1" s="398" t="s">
        <v>7532</v>
      </c>
      <c r="B1" s="398"/>
      <c r="C1" s="398"/>
      <c r="D1" s="398"/>
      <c r="E1" s="398"/>
    </row>
    <row r="2" spans="1:5">
      <c r="A2" s="398" t="s">
        <v>145</v>
      </c>
      <c r="B2" s="398"/>
      <c r="C2" s="398"/>
      <c r="D2" s="398"/>
      <c r="E2" s="398"/>
    </row>
    <row r="3" spans="1:5">
      <c r="A3" s="398" t="s">
        <v>16627</v>
      </c>
      <c r="B3" s="398"/>
      <c r="C3" s="398"/>
      <c r="D3" s="398"/>
      <c r="E3" s="398"/>
    </row>
    <row r="4" spans="1:5">
      <c r="A4" s="398" t="s">
        <v>4899</v>
      </c>
      <c r="B4" s="398"/>
      <c r="C4" s="398"/>
      <c r="D4" s="398"/>
      <c r="E4" s="398"/>
    </row>
    <row r="5" spans="1:5">
      <c r="A5" s="398" t="s">
        <v>16605</v>
      </c>
      <c r="B5" s="398"/>
      <c r="C5" s="398"/>
      <c r="D5" s="398"/>
      <c r="E5" s="398"/>
    </row>
    <row r="6" spans="1:5">
      <c r="A6" s="398" t="s">
        <v>145</v>
      </c>
      <c r="B6" s="398"/>
      <c r="C6" s="398"/>
      <c r="D6" s="398"/>
      <c r="E6" s="398"/>
    </row>
    <row r="7" spans="1:5">
      <c r="A7" s="398" t="s">
        <v>4900</v>
      </c>
      <c r="B7" s="398" t="s">
        <v>4901</v>
      </c>
      <c r="C7" s="398" t="s">
        <v>7533</v>
      </c>
      <c r="D7" s="398" t="s">
        <v>4902</v>
      </c>
      <c r="E7" s="398" t="s">
        <v>7534</v>
      </c>
    </row>
    <row r="8" spans="1:5">
      <c r="A8" s="398">
        <v>45333</v>
      </c>
      <c r="B8" s="398" t="s">
        <v>7797</v>
      </c>
      <c r="C8" s="398" t="s">
        <v>160</v>
      </c>
      <c r="D8" s="398"/>
      <c r="E8" s="399">
        <v>148.08000000000001</v>
      </c>
    </row>
    <row r="9" spans="1:5">
      <c r="A9" s="398">
        <v>11270</v>
      </c>
      <c r="B9" s="398" t="s">
        <v>7798</v>
      </c>
      <c r="C9" s="398" t="s">
        <v>160</v>
      </c>
      <c r="D9" s="398"/>
      <c r="E9" s="399"/>
    </row>
    <row r="10" spans="1:5">
      <c r="A10" s="398">
        <v>412</v>
      </c>
      <c r="B10" s="398" t="s">
        <v>7799</v>
      </c>
      <c r="C10" s="398" t="s">
        <v>160</v>
      </c>
      <c r="D10" s="398"/>
      <c r="E10" s="399">
        <v>0.92</v>
      </c>
    </row>
    <row r="11" spans="1:5">
      <c r="A11" s="398">
        <v>414</v>
      </c>
      <c r="B11" s="398" t="s">
        <v>7800</v>
      </c>
      <c r="C11" s="398" t="s">
        <v>160</v>
      </c>
      <c r="D11" s="398"/>
      <c r="E11" s="399">
        <v>0.05</v>
      </c>
    </row>
    <row r="12" spans="1:5">
      <c r="A12" s="398">
        <v>410</v>
      </c>
      <c r="B12" s="398" t="s">
        <v>7801</v>
      </c>
      <c r="C12" s="398" t="s">
        <v>160</v>
      </c>
      <c r="D12" s="398"/>
      <c r="E12" s="399">
        <v>0.14000000000000001</v>
      </c>
    </row>
    <row r="13" spans="1:5">
      <c r="A13" s="398">
        <v>411</v>
      </c>
      <c r="B13" s="398" t="s">
        <v>7802</v>
      </c>
      <c r="C13" s="398" t="s">
        <v>160</v>
      </c>
      <c r="D13" s="398"/>
      <c r="E13" s="399">
        <v>0.18</v>
      </c>
    </row>
    <row r="14" spans="1:5">
      <c r="A14" s="398">
        <v>408</v>
      </c>
      <c r="B14" s="398" t="s">
        <v>7803</v>
      </c>
      <c r="C14" s="398" t="s">
        <v>160</v>
      </c>
      <c r="D14" s="398"/>
      <c r="E14" s="399">
        <v>0.89</v>
      </c>
    </row>
    <row r="15" spans="1:5">
      <c r="A15" s="398">
        <v>39131</v>
      </c>
      <c r="B15" s="398" t="s">
        <v>7804</v>
      </c>
      <c r="C15" s="398" t="s">
        <v>160</v>
      </c>
      <c r="D15" s="398"/>
      <c r="E15" s="399">
        <v>4.42</v>
      </c>
    </row>
    <row r="16" spans="1:5">
      <c r="A16" s="398">
        <v>394</v>
      </c>
      <c r="B16" s="398" t="s">
        <v>7805</v>
      </c>
      <c r="C16" s="398" t="s">
        <v>160</v>
      </c>
      <c r="D16" s="398"/>
      <c r="E16" s="399">
        <v>4.4800000000000004</v>
      </c>
    </row>
    <row r="17" spans="1:5">
      <c r="A17" s="398">
        <v>39130</v>
      </c>
      <c r="B17" s="398" t="s">
        <v>7806</v>
      </c>
      <c r="C17" s="398" t="s">
        <v>160</v>
      </c>
      <c r="D17" s="398"/>
      <c r="E17" s="399">
        <v>4.03</v>
      </c>
    </row>
    <row r="18" spans="1:5">
      <c r="A18" s="398">
        <v>395</v>
      </c>
      <c r="B18" s="398" t="s">
        <v>7807</v>
      </c>
      <c r="C18" s="398" t="s">
        <v>160</v>
      </c>
      <c r="D18" s="398"/>
      <c r="E18" s="399">
        <v>4.3099999999999996</v>
      </c>
    </row>
    <row r="19" spans="1:5">
      <c r="A19" s="398">
        <v>39129</v>
      </c>
      <c r="B19" s="398" t="s">
        <v>7808</v>
      </c>
      <c r="C19" s="398" t="s">
        <v>160</v>
      </c>
      <c r="D19" s="398"/>
      <c r="E19" s="399">
        <v>2.48</v>
      </c>
    </row>
    <row r="20" spans="1:5">
      <c r="A20" s="398">
        <v>393</v>
      </c>
      <c r="B20" s="398" t="s">
        <v>7809</v>
      </c>
      <c r="C20" s="398" t="s">
        <v>160</v>
      </c>
      <c r="D20" s="398"/>
      <c r="E20" s="399">
        <v>2.6</v>
      </c>
    </row>
    <row r="21" spans="1:5">
      <c r="A21" s="398">
        <v>39127</v>
      </c>
      <c r="B21" s="398" t="s">
        <v>7810</v>
      </c>
      <c r="C21" s="398" t="s">
        <v>160</v>
      </c>
      <c r="D21" s="398"/>
      <c r="E21" s="399">
        <v>2.12</v>
      </c>
    </row>
    <row r="22" spans="1:5">
      <c r="A22" s="398">
        <v>392</v>
      </c>
      <c r="B22" s="398" t="s">
        <v>7811</v>
      </c>
      <c r="C22" s="398" t="s">
        <v>160</v>
      </c>
      <c r="D22" s="398"/>
      <c r="E22" s="399">
        <v>2.1800000000000002</v>
      </c>
    </row>
    <row r="23" spans="1:5">
      <c r="A23" s="398">
        <v>39133</v>
      </c>
      <c r="B23" s="398" t="s">
        <v>7812</v>
      </c>
      <c r="C23" s="398" t="s">
        <v>160</v>
      </c>
      <c r="D23" s="398"/>
      <c r="E23" s="399">
        <v>5.8</v>
      </c>
    </row>
    <row r="24" spans="1:5">
      <c r="A24" s="398">
        <v>397</v>
      </c>
      <c r="B24" s="398" t="s">
        <v>7813</v>
      </c>
      <c r="C24" s="398" t="s">
        <v>160</v>
      </c>
      <c r="D24" s="398"/>
      <c r="E24" s="399">
        <v>6.41</v>
      </c>
    </row>
    <row r="25" spans="1:5">
      <c r="A25" s="398">
        <v>39132</v>
      </c>
      <c r="B25" s="398" t="s">
        <v>7814</v>
      </c>
      <c r="C25" s="398" t="s">
        <v>160</v>
      </c>
      <c r="D25" s="398"/>
      <c r="E25" s="399">
        <v>4.6399999999999997</v>
      </c>
    </row>
    <row r="26" spans="1:5">
      <c r="A26" s="398">
        <v>396</v>
      </c>
      <c r="B26" s="398" t="s">
        <v>7815</v>
      </c>
      <c r="C26" s="398" t="s">
        <v>160</v>
      </c>
      <c r="D26" s="398"/>
      <c r="E26" s="399">
        <v>4.97</v>
      </c>
    </row>
    <row r="27" spans="1:5">
      <c r="A27" s="398">
        <v>39135</v>
      </c>
      <c r="B27" s="398" t="s">
        <v>7816</v>
      </c>
      <c r="C27" s="398" t="s">
        <v>160</v>
      </c>
      <c r="D27" s="398"/>
      <c r="E27" s="399">
        <v>9.2899999999999991</v>
      </c>
    </row>
    <row r="28" spans="1:5">
      <c r="A28" s="398">
        <v>39134</v>
      </c>
      <c r="B28" s="398" t="s">
        <v>7817</v>
      </c>
      <c r="C28" s="398" t="s">
        <v>160</v>
      </c>
      <c r="D28" s="398"/>
      <c r="E28" s="399">
        <v>7.74</v>
      </c>
    </row>
    <row r="29" spans="1:5">
      <c r="A29" s="398">
        <v>398</v>
      </c>
      <c r="B29" s="398" t="s">
        <v>7818</v>
      </c>
      <c r="C29" s="398" t="s">
        <v>160</v>
      </c>
      <c r="D29" s="398"/>
      <c r="E29" s="399">
        <v>7.13</v>
      </c>
    </row>
    <row r="30" spans="1:5">
      <c r="A30" s="398">
        <v>39128</v>
      </c>
      <c r="B30" s="398" t="s">
        <v>7819</v>
      </c>
      <c r="C30" s="398" t="s">
        <v>160</v>
      </c>
      <c r="D30" s="398"/>
      <c r="E30" s="399">
        <v>2.3199999999999998</v>
      </c>
    </row>
    <row r="31" spans="1:5">
      <c r="A31" s="398">
        <v>400</v>
      </c>
      <c r="B31" s="398" t="s">
        <v>7820</v>
      </c>
      <c r="C31" s="398" t="s">
        <v>160</v>
      </c>
      <c r="D31" s="398"/>
      <c r="E31" s="399">
        <v>2.2599999999999998</v>
      </c>
    </row>
    <row r="32" spans="1:5">
      <c r="A32" s="398">
        <v>39125</v>
      </c>
      <c r="B32" s="398" t="s">
        <v>7821</v>
      </c>
      <c r="C32" s="398" t="s">
        <v>160</v>
      </c>
      <c r="D32" s="398"/>
      <c r="E32" s="399">
        <v>2.3199999999999998</v>
      </c>
    </row>
    <row r="33" spans="1:5">
      <c r="A33" s="398">
        <v>39126</v>
      </c>
      <c r="B33" s="398" t="s">
        <v>7822</v>
      </c>
      <c r="C33" s="398" t="s">
        <v>160</v>
      </c>
      <c r="D33" s="398"/>
      <c r="E33" s="399">
        <v>10.45</v>
      </c>
    </row>
    <row r="34" spans="1:5">
      <c r="A34" s="398">
        <v>399</v>
      </c>
      <c r="B34" s="398" t="s">
        <v>7823</v>
      </c>
      <c r="C34" s="398" t="s">
        <v>160</v>
      </c>
      <c r="D34" s="398"/>
      <c r="E34" s="399">
        <v>9.2100000000000009</v>
      </c>
    </row>
    <row r="35" spans="1:5">
      <c r="A35" s="398">
        <v>39158</v>
      </c>
      <c r="B35" s="398" t="s">
        <v>7824</v>
      </c>
      <c r="C35" s="398" t="s">
        <v>160</v>
      </c>
      <c r="D35" s="398"/>
      <c r="E35" s="399">
        <v>24.72</v>
      </c>
    </row>
    <row r="36" spans="1:5">
      <c r="A36" s="398">
        <v>39141</v>
      </c>
      <c r="B36" s="398" t="s">
        <v>7825</v>
      </c>
      <c r="C36" s="398" t="s">
        <v>160</v>
      </c>
      <c r="D36" s="398"/>
      <c r="E36" s="399">
        <v>1.79</v>
      </c>
    </row>
    <row r="37" spans="1:5">
      <c r="A37" s="398">
        <v>39140</v>
      </c>
      <c r="B37" s="398" t="s">
        <v>7826</v>
      </c>
      <c r="C37" s="398" t="s">
        <v>160</v>
      </c>
      <c r="D37" s="398"/>
      <c r="E37" s="399">
        <v>1.63</v>
      </c>
    </row>
    <row r="38" spans="1:5">
      <c r="A38" s="398">
        <v>39139</v>
      </c>
      <c r="B38" s="398" t="s">
        <v>7827</v>
      </c>
      <c r="C38" s="398" t="s">
        <v>160</v>
      </c>
      <c r="D38" s="398"/>
      <c r="E38" s="399">
        <v>1.35</v>
      </c>
    </row>
    <row r="39" spans="1:5">
      <c r="A39" s="398">
        <v>39137</v>
      </c>
      <c r="B39" s="398" t="s">
        <v>7828</v>
      </c>
      <c r="C39" s="398" t="s">
        <v>160</v>
      </c>
      <c r="D39" s="398"/>
      <c r="E39" s="399">
        <v>0.94</v>
      </c>
    </row>
    <row r="40" spans="1:5">
      <c r="A40" s="398">
        <v>39143</v>
      </c>
      <c r="B40" s="398" t="s">
        <v>7829</v>
      </c>
      <c r="C40" s="398" t="s">
        <v>160</v>
      </c>
      <c r="D40" s="398"/>
      <c r="E40" s="399">
        <v>3.7</v>
      </c>
    </row>
    <row r="41" spans="1:5">
      <c r="A41" s="398">
        <v>39142</v>
      </c>
      <c r="B41" s="398" t="s">
        <v>7830</v>
      </c>
      <c r="C41" s="398" t="s">
        <v>160</v>
      </c>
      <c r="D41" s="398"/>
      <c r="E41" s="399">
        <v>2.65</v>
      </c>
    </row>
    <row r="42" spans="1:5">
      <c r="A42" s="398">
        <v>39144</v>
      </c>
      <c r="B42" s="398" t="s">
        <v>7831</v>
      </c>
      <c r="C42" s="398" t="s">
        <v>160</v>
      </c>
      <c r="D42" s="398"/>
      <c r="E42" s="399">
        <v>4.3099999999999996</v>
      </c>
    </row>
    <row r="43" spans="1:5">
      <c r="A43" s="398">
        <v>39138</v>
      </c>
      <c r="B43" s="398" t="s">
        <v>7832</v>
      </c>
      <c r="C43" s="398" t="s">
        <v>160</v>
      </c>
      <c r="D43" s="398"/>
      <c r="E43" s="399">
        <v>0.99</v>
      </c>
    </row>
    <row r="44" spans="1:5">
      <c r="A44" s="398">
        <v>39136</v>
      </c>
      <c r="B44" s="398" t="s">
        <v>7833</v>
      </c>
      <c r="C44" s="398" t="s">
        <v>160</v>
      </c>
      <c r="D44" s="398"/>
      <c r="E44" s="399">
        <v>0.66</v>
      </c>
    </row>
    <row r="45" spans="1:5">
      <c r="A45" s="398">
        <v>39145</v>
      </c>
      <c r="B45" s="398" t="s">
        <v>7834</v>
      </c>
      <c r="C45" s="398" t="s">
        <v>160</v>
      </c>
      <c r="D45" s="398"/>
      <c r="E45" s="399">
        <v>7.1</v>
      </c>
    </row>
    <row r="46" spans="1:5">
      <c r="A46" s="398">
        <v>12615</v>
      </c>
      <c r="B46" s="398" t="s">
        <v>7835</v>
      </c>
      <c r="C46" s="398" t="s">
        <v>160</v>
      </c>
      <c r="D46" s="398"/>
      <c r="E46" s="399">
        <v>12.7</v>
      </c>
    </row>
    <row r="47" spans="1:5">
      <c r="A47" s="398">
        <v>11927</v>
      </c>
      <c r="B47" s="398" t="s">
        <v>7836</v>
      </c>
      <c r="C47" s="398" t="s">
        <v>160</v>
      </c>
      <c r="D47" s="398"/>
      <c r="E47" s="399"/>
    </row>
    <row r="48" spans="1:5">
      <c r="A48" s="398">
        <v>11928</v>
      </c>
      <c r="B48" s="398" t="s">
        <v>7837</v>
      </c>
      <c r="C48" s="398" t="s">
        <v>160</v>
      </c>
      <c r="D48" s="398"/>
      <c r="E48" s="399"/>
    </row>
    <row r="49" spans="1:5">
      <c r="A49" s="398">
        <v>11929</v>
      </c>
      <c r="B49" s="398" t="s">
        <v>7838</v>
      </c>
      <c r="C49" s="398" t="s">
        <v>160</v>
      </c>
      <c r="D49" s="398"/>
      <c r="E49" s="399"/>
    </row>
    <row r="50" spans="1:5">
      <c r="A50" s="398">
        <v>36801</v>
      </c>
      <c r="B50" s="398" t="s">
        <v>7839</v>
      </c>
      <c r="C50" s="398" t="s">
        <v>160</v>
      </c>
      <c r="D50" s="398"/>
      <c r="E50" s="399">
        <v>35.28</v>
      </c>
    </row>
    <row r="51" spans="1:5">
      <c r="A51" s="398">
        <v>36246</v>
      </c>
      <c r="B51" s="398" t="s">
        <v>7840</v>
      </c>
      <c r="C51" s="398" t="s">
        <v>146</v>
      </c>
      <c r="D51" s="398"/>
      <c r="E51" s="399">
        <v>4.01</v>
      </c>
    </row>
    <row r="52" spans="1:5">
      <c r="A52" s="398">
        <v>37600</v>
      </c>
      <c r="B52" s="398" t="s">
        <v>7841</v>
      </c>
      <c r="C52" s="398" t="s">
        <v>160</v>
      </c>
      <c r="D52" s="398"/>
      <c r="E52" s="399"/>
    </row>
    <row r="53" spans="1:5">
      <c r="A53" s="398">
        <v>37599</v>
      </c>
      <c r="B53" s="398" t="s">
        <v>7842</v>
      </c>
      <c r="C53" s="398" t="s">
        <v>160</v>
      </c>
      <c r="D53" s="398"/>
      <c r="E53" s="399"/>
    </row>
    <row r="54" spans="1:5">
      <c r="A54" s="398">
        <v>1</v>
      </c>
      <c r="B54" s="398" t="s">
        <v>7843</v>
      </c>
      <c r="C54" s="398" t="s">
        <v>1156</v>
      </c>
      <c r="D54" s="398"/>
      <c r="E54" s="399">
        <v>94.44</v>
      </c>
    </row>
    <row r="55" spans="1:5">
      <c r="A55" s="398">
        <v>3</v>
      </c>
      <c r="B55" s="398" t="s">
        <v>7844</v>
      </c>
      <c r="C55" s="398" t="s">
        <v>4378</v>
      </c>
      <c r="D55" s="398"/>
      <c r="E55" s="399">
        <v>14.72</v>
      </c>
    </row>
    <row r="56" spans="1:5">
      <c r="A56" s="398">
        <v>43054</v>
      </c>
      <c r="B56" s="398" t="s">
        <v>7845</v>
      </c>
      <c r="C56" s="398" t="s">
        <v>1156</v>
      </c>
      <c r="D56" s="398"/>
      <c r="E56" s="399">
        <v>7.85</v>
      </c>
    </row>
    <row r="57" spans="1:5">
      <c r="A57" s="398">
        <v>42402</v>
      </c>
      <c r="B57" s="398" t="s">
        <v>7846</v>
      </c>
      <c r="C57" s="398" t="s">
        <v>1156</v>
      </c>
      <c r="D57" s="398"/>
      <c r="E57" s="399">
        <v>7.5</v>
      </c>
    </row>
    <row r="58" spans="1:5">
      <c r="A58" s="398">
        <v>42403</v>
      </c>
      <c r="B58" s="398" t="s">
        <v>7847</v>
      </c>
      <c r="C58" s="398" t="s">
        <v>1156</v>
      </c>
      <c r="D58" s="398"/>
      <c r="E58" s="399">
        <v>9.6199999999999992</v>
      </c>
    </row>
    <row r="59" spans="1:5">
      <c r="A59" s="398">
        <v>42404</v>
      </c>
      <c r="B59" s="398" t="s">
        <v>7848</v>
      </c>
      <c r="C59" s="398" t="s">
        <v>1156</v>
      </c>
      <c r="D59" s="398"/>
      <c r="E59" s="399">
        <v>9.57</v>
      </c>
    </row>
    <row r="60" spans="1:5">
      <c r="A60" s="398">
        <v>42405</v>
      </c>
      <c r="B60" s="398" t="s">
        <v>7849</v>
      </c>
      <c r="C60" s="398" t="s">
        <v>1156</v>
      </c>
      <c r="D60" s="398"/>
      <c r="E60" s="399">
        <v>10.19</v>
      </c>
    </row>
    <row r="61" spans="1:5">
      <c r="A61" s="398">
        <v>34341</v>
      </c>
      <c r="B61" s="398" t="s">
        <v>7850</v>
      </c>
      <c r="C61" s="398" t="s">
        <v>1156</v>
      </c>
      <c r="D61" s="398"/>
      <c r="E61" s="399">
        <v>8.85</v>
      </c>
    </row>
    <row r="62" spans="1:5">
      <c r="A62" s="398">
        <v>43053</v>
      </c>
      <c r="B62" s="398" t="s">
        <v>7851</v>
      </c>
      <c r="C62" s="398" t="s">
        <v>1156</v>
      </c>
      <c r="D62" s="398"/>
      <c r="E62" s="399">
        <v>7.01</v>
      </c>
    </row>
    <row r="63" spans="1:5">
      <c r="A63" s="398">
        <v>43058</v>
      </c>
      <c r="B63" s="398" t="s">
        <v>7852</v>
      </c>
      <c r="C63" s="398" t="s">
        <v>1156</v>
      </c>
      <c r="D63" s="398"/>
      <c r="E63" s="399">
        <v>7.27</v>
      </c>
    </row>
    <row r="64" spans="1:5">
      <c r="A64" s="398">
        <v>34</v>
      </c>
      <c r="B64" s="398" t="s">
        <v>7853</v>
      </c>
      <c r="C64" s="398" t="s">
        <v>1156</v>
      </c>
      <c r="D64" s="398"/>
      <c r="E64" s="399">
        <v>7.31</v>
      </c>
    </row>
    <row r="65" spans="1:5">
      <c r="A65" s="398">
        <v>43055</v>
      </c>
      <c r="B65" s="398" t="s">
        <v>7854</v>
      </c>
      <c r="C65" s="398" t="s">
        <v>1156</v>
      </c>
      <c r="D65" s="398"/>
      <c r="E65" s="399">
        <v>6.33</v>
      </c>
    </row>
    <row r="66" spans="1:5">
      <c r="A66" s="398">
        <v>43056</v>
      </c>
      <c r="B66" s="398" t="s">
        <v>7855</v>
      </c>
      <c r="C66" s="398" t="s">
        <v>1156</v>
      </c>
      <c r="D66" s="398"/>
      <c r="E66" s="399">
        <v>7.3</v>
      </c>
    </row>
    <row r="67" spans="1:5">
      <c r="A67" s="398">
        <v>43057</v>
      </c>
      <c r="B67" s="398" t="s">
        <v>7856</v>
      </c>
      <c r="C67" s="398" t="s">
        <v>1156</v>
      </c>
      <c r="D67" s="398"/>
      <c r="E67" s="399">
        <v>8.02</v>
      </c>
    </row>
    <row r="68" spans="1:5">
      <c r="A68" s="398">
        <v>34449</v>
      </c>
      <c r="B68" s="398" t="s">
        <v>7857</v>
      </c>
      <c r="C68" s="398" t="s">
        <v>1156</v>
      </c>
      <c r="D68" s="398"/>
      <c r="E68" s="399">
        <v>8.57</v>
      </c>
    </row>
    <row r="69" spans="1:5">
      <c r="A69" s="398">
        <v>32</v>
      </c>
      <c r="B69" s="398" t="s">
        <v>7858</v>
      </c>
      <c r="C69" s="398" t="s">
        <v>1156</v>
      </c>
      <c r="D69" s="398"/>
      <c r="E69" s="399">
        <v>7.71</v>
      </c>
    </row>
    <row r="70" spans="1:5">
      <c r="A70" s="398">
        <v>33</v>
      </c>
      <c r="B70" s="398" t="s">
        <v>7859</v>
      </c>
      <c r="C70" s="398" t="s">
        <v>1156</v>
      </c>
      <c r="D70" s="398"/>
      <c r="E70" s="399">
        <v>7.75</v>
      </c>
    </row>
    <row r="71" spans="1:5">
      <c r="A71" s="398">
        <v>43061</v>
      </c>
      <c r="B71" s="398" t="s">
        <v>7860</v>
      </c>
      <c r="C71" s="398" t="s">
        <v>1156</v>
      </c>
      <c r="D71" s="398"/>
      <c r="E71" s="399">
        <v>7.24</v>
      </c>
    </row>
    <row r="72" spans="1:5">
      <c r="A72" s="398">
        <v>43059</v>
      </c>
      <c r="B72" s="398" t="s">
        <v>7861</v>
      </c>
      <c r="C72" s="398" t="s">
        <v>1156</v>
      </c>
      <c r="D72" s="398"/>
      <c r="E72" s="399">
        <v>6.91</v>
      </c>
    </row>
    <row r="73" spans="1:5">
      <c r="A73" s="398">
        <v>43062</v>
      </c>
      <c r="B73" s="398" t="s">
        <v>7862</v>
      </c>
      <c r="C73" s="398" t="s">
        <v>1156</v>
      </c>
      <c r="D73" s="398"/>
      <c r="E73" s="399">
        <v>7.66</v>
      </c>
    </row>
    <row r="74" spans="1:5">
      <c r="A74" s="398">
        <v>43060</v>
      </c>
      <c r="B74" s="398" t="s">
        <v>7863</v>
      </c>
      <c r="C74" s="398" t="s">
        <v>1156</v>
      </c>
      <c r="D74" s="398"/>
      <c r="E74" s="399">
        <v>6.02</v>
      </c>
    </row>
    <row r="75" spans="1:5">
      <c r="A75" s="398">
        <v>40410</v>
      </c>
      <c r="B75" s="398" t="s">
        <v>7864</v>
      </c>
      <c r="C75" s="398" t="s">
        <v>160</v>
      </c>
      <c r="D75" s="398"/>
      <c r="E75" s="399"/>
    </row>
    <row r="76" spans="1:5">
      <c r="A76" s="398">
        <v>40411</v>
      </c>
      <c r="B76" s="398" t="s">
        <v>7865</v>
      </c>
      <c r="C76" s="398" t="s">
        <v>160</v>
      </c>
      <c r="D76" s="398"/>
      <c r="E76" s="399"/>
    </row>
    <row r="77" spans="1:5">
      <c r="A77" s="398">
        <v>40412</v>
      </c>
      <c r="B77" s="398" t="s">
        <v>7866</v>
      </c>
      <c r="C77" s="398" t="s">
        <v>160</v>
      </c>
      <c r="D77" s="398"/>
      <c r="E77" s="399"/>
    </row>
    <row r="78" spans="1:5">
      <c r="A78" s="398">
        <v>44254</v>
      </c>
      <c r="B78" s="398" t="s">
        <v>7867</v>
      </c>
      <c r="C78" s="398" t="s">
        <v>160</v>
      </c>
      <c r="D78" s="398"/>
      <c r="E78" s="399"/>
    </row>
    <row r="79" spans="1:5">
      <c r="A79" s="398">
        <v>44255</v>
      </c>
      <c r="B79" s="398" t="s">
        <v>7868</v>
      </c>
      <c r="C79" s="398" t="s">
        <v>160</v>
      </c>
      <c r="D79" s="398"/>
      <c r="E79" s="399"/>
    </row>
    <row r="80" spans="1:5">
      <c r="A80" s="398">
        <v>44256</v>
      </c>
      <c r="B80" s="398" t="s">
        <v>7869</v>
      </c>
      <c r="C80" s="398" t="s">
        <v>160</v>
      </c>
      <c r="D80" s="398"/>
      <c r="E80" s="399"/>
    </row>
    <row r="81" spans="1:5">
      <c r="A81" s="398">
        <v>44257</v>
      </c>
      <c r="B81" s="398" t="s">
        <v>7870</v>
      </c>
      <c r="C81" s="398" t="s">
        <v>160</v>
      </c>
      <c r="D81" s="398"/>
      <c r="E81" s="399"/>
    </row>
    <row r="82" spans="1:5">
      <c r="A82" s="398">
        <v>44258</v>
      </c>
      <c r="B82" s="398" t="s">
        <v>7871</v>
      </c>
      <c r="C82" s="398" t="s">
        <v>160</v>
      </c>
      <c r="D82" s="398"/>
      <c r="E82" s="399"/>
    </row>
    <row r="83" spans="1:5">
      <c r="A83" s="398">
        <v>44259</v>
      </c>
      <c r="B83" s="398" t="s">
        <v>7872</v>
      </c>
      <c r="C83" s="398" t="s">
        <v>160</v>
      </c>
      <c r="D83" s="398"/>
      <c r="E83" s="399"/>
    </row>
    <row r="84" spans="1:5">
      <c r="A84" s="398">
        <v>37997</v>
      </c>
      <c r="B84" s="398" t="s">
        <v>7873</v>
      </c>
      <c r="C84" s="398" t="s">
        <v>160</v>
      </c>
      <c r="D84" s="398"/>
      <c r="E84" s="399"/>
    </row>
    <row r="85" spans="1:5">
      <c r="A85" s="398">
        <v>37998</v>
      </c>
      <c r="B85" s="398" t="s">
        <v>7874</v>
      </c>
      <c r="C85" s="398" t="s">
        <v>160</v>
      </c>
      <c r="D85" s="398"/>
      <c r="E85" s="399"/>
    </row>
    <row r="86" spans="1:5">
      <c r="A86" s="398">
        <v>55</v>
      </c>
      <c r="B86" s="398" t="s">
        <v>7875</v>
      </c>
      <c r="C86" s="398" t="s">
        <v>160</v>
      </c>
      <c r="D86" s="398"/>
      <c r="E86" s="399"/>
    </row>
    <row r="87" spans="1:5">
      <c r="A87" s="398">
        <v>61</v>
      </c>
      <c r="B87" s="398" t="s">
        <v>7876</v>
      </c>
      <c r="C87" s="398" t="s">
        <v>160</v>
      </c>
      <c r="D87" s="398"/>
      <c r="E87" s="399"/>
    </row>
    <row r="88" spans="1:5">
      <c r="A88" s="398">
        <v>62</v>
      </c>
      <c r="B88" s="398" t="s">
        <v>7877</v>
      </c>
      <c r="C88" s="398" t="s">
        <v>160</v>
      </c>
      <c r="D88" s="398"/>
      <c r="E88" s="399"/>
    </row>
    <row r="89" spans="1:5">
      <c r="A89" s="398">
        <v>10899</v>
      </c>
      <c r="B89" s="398" t="s">
        <v>7878</v>
      </c>
      <c r="C89" s="398" t="s">
        <v>160</v>
      </c>
      <c r="D89" s="398"/>
      <c r="E89" s="399">
        <v>87.61</v>
      </c>
    </row>
    <row r="90" spans="1:5">
      <c r="A90" s="398">
        <v>10900</v>
      </c>
      <c r="B90" s="398" t="s">
        <v>7879</v>
      </c>
      <c r="C90" s="398" t="s">
        <v>160</v>
      </c>
      <c r="D90" s="398"/>
      <c r="E90" s="399">
        <v>68.569999999999993</v>
      </c>
    </row>
    <row r="91" spans="1:5">
      <c r="A91" s="398">
        <v>47</v>
      </c>
      <c r="B91" s="398" t="s">
        <v>7880</v>
      </c>
      <c r="C91" s="398" t="s">
        <v>160</v>
      </c>
      <c r="D91" s="398"/>
      <c r="E91" s="399"/>
    </row>
    <row r="92" spans="1:5">
      <c r="A92" s="398">
        <v>48</v>
      </c>
      <c r="B92" s="398" t="s">
        <v>7881</v>
      </c>
      <c r="C92" s="398" t="s">
        <v>160</v>
      </c>
      <c r="D92" s="398"/>
      <c r="E92" s="399"/>
    </row>
    <row r="93" spans="1:5">
      <c r="A93" s="398">
        <v>46</v>
      </c>
      <c r="B93" s="398" t="s">
        <v>7882</v>
      </c>
      <c r="C93" s="398" t="s">
        <v>160</v>
      </c>
      <c r="D93" s="398"/>
      <c r="E93" s="399"/>
    </row>
    <row r="94" spans="1:5">
      <c r="A94" s="398">
        <v>52</v>
      </c>
      <c r="B94" s="398" t="s">
        <v>7883</v>
      </c>
      <c r="C94" s="398" t="s">
        <v>160</v>
      </c>
      <c r="D94" s="398"/>
      <c r="E94" s="399"/>
    </row>
    <row r="95" spans="1:5">
      <c r="A95" s="398">
        <v>43</v>
      </c>
      <c r="B95" s="398" t="s">
        <v>7884</v>
      </c>
      <c r="C95" s="398" t="s">
        <v>160</v>
      </c>
      <c r="D95" s="398"/>
      <c r="E95" s="399"/>
    </row>
    <row r="96" spans="1:5">
      <c r="A96" s="398">
        <v>103</v>
      </c>
      <c r="B96" s="398" t="s">
        <v>7885</v>
      </c>
      <c r="C96" s="398" t="s">
        <v>160</v>
      </c>
      <c r="D96" s="398"/>
      <c r="E96" s="399">
        <v>45.51</v>
      </c>
    </row>
    <row r="97" spans="1:5">
      <c r="A97" s="398">
        <v>107</v>
      </c>
      <c r="B97" s="398" t="s">
        <v>7886</v>
      </c>
      <c r="C97" s="398" t="s">
        <v>160</v>
      </c>
      <c r="D97" s="398"/>
      <c r="E97" s="399">
        <v>0.85</v>
      </c>
    </row>
    <row r="98" spans="1:5">
      <c r="A98" s="398">
        <v>65</v>
      </c>
      <c r="B98" s="398" t="s">
        <v>7887</v>
      </c>
      <c r="C98" s="398" t="s">
        <v>160</v>
      </c>
      <c r="D98" s="398"/>
      <c r="E98" s="399">
        <v>0.94</v>
      </c>
    </row>
    <row r="99" spans="1:5">
      <c r="A99" s="398">
        <v>108</v>
      </c>
      <c r="B99" s="398" t="s">
        <v>7888</v>
      </c>
      <c r="C99" s="398" t="s">
        <v>160</v>
      </c>
      <c r="D99" s="398"/>
      <c r="E99" s="399">
        <v>1.88</v>
      </c>
    </row>
    <row r="100" spans="1:5">
      <c r="A100" s="398">
        <v>110</v>
      </c>
      <c r="B100" s="398" t="s">
        <v>7889</v>
      </c>
      <c r="C100" s="398" t="s">
        <v>160</v>
      </c>
      <c r="D100" s="398"/>
      <c r="E100" s="399">
        <v>6.55</v>
      </c>
    </row>
    <row r="101" spans="1:5">
      <c r="A101" s="398">
        <v>109</v>
      </c>
      <c r="B101" s="398" t="s">
        <v>7890</v>
      </c>
      <c r="C101" s="398" t="s">
        <v>160</v>
      </c>
      <c r="D101" s="398"/>
      <c r="E101" s="399">
        <v>3.9</v>
      </c>
    </row>
    <row r="102" spans="1:5">
      <c r="A102" s="398">
        <v>111</v>
      </c>
      <c r="B102" s="398" t="s">
        <v>7891</v>
      </c>
      <c r="C102" s="398" t="s">
        <v>160</v>
      </c>
      <c r="D102" s="398"/>
      <c r="E102" s="399">
        <v>8.86</v>
      </c>
    </row>
    <row r="103" spans="1:5">
      <c r="A103" s="398">
        <v>112</v>
      </c>
      <c r="B103" s="398" t="s">
        <v>7892</v>
      </c>
      <c r="C103" s="398" t="s">
        <v>160</v>
      </c>
      <c r="D103" s="398"/>
      <c r="E103" s="399">
        <v>4.6900000000000004</v>
      </c>
    </row>
    <row r="104" spans="1:5">
      <c r="A104" s="398">
        <v>113</v>
      </c>
      <c r="B104" s="398" t="s">
        <v>7893</v>
      </c>
      <c r="C104" s="398" t="s">
        <v>160</v>
      </c>
      <c r="D104" s="398"/>
      <c r="E104" s="399">
        <v>11.75</v>
      </c>
    </row>
    <row r="105" spans="1:5">
      <c r="A105" s="398">
        <v>104</v>
      </c>
      <c r="B105" s="398" t="s">
        <v>7894</v>
      </c>
      <c r="C105" s="398" t="s">
        <v>160</v>
      </c>
      <c r="D105" s="398"/>
      <c r="E105" s="399">
        <v>20.46</v>
      </c>
    </row>
    <row r="106" spans="1:5">
      <c r="A106" s="398">
        <v>102</v>
      </c>
      <c r="B106" s="398" t="s">
        <v>7895</v>
      </c>
      <c r="C106" s="398" t="s">
        <v>160</v>
      </c>
      <c r="D106" s="398"/>
      <c r="E106" s="399">
        <v>28.2</v>
      </c>
    </row>
    <row r="107" spans="1:5">
      <c r="A107" s="398">
        <v>95</v>
      </c>
      <c r="B107" s="398" t="s">
        <v>7896</v>
      </c>
      <c r="C107" s="398" t="s">
        <v>160</v>
      </c>
      <c r="D107" s="398"/>
      <c r="E107" s="399">
        <v>11.92</v>
      </c>
    </row>
    <row r="108" spans="1:5">
      <c r="A108" s="398">
        <v>96</v>
      </c>
      <c r="B108" s="398" t="s">
        <v>7897</v>
      </c>
      <c r="C108" s="398" t="s">
        <v>160</v>
      </c>
      <c r="D108" s="398"/>
      <c r="E108" s="399">
        <v>12.96</v>
      </c>
    </row>
    <row r="109" spans="1:5">
      <c r="A109" s="398">
        <v>97</v>
      </c>
      <c r="B109" s="398" t="s">
        <v>7898</v>
      </c>
      <c r="C109" s="398" t="s">
        <v>160</v>
      </c>
      <c r="D109" s="398"/>
      <c r="E109" s="399">
        <v>19.5</v>
      </c>
    </row>
    <row r="110" spans="1:5">
      <c r="A110" s="398">
        <v>98</v>
      </c>
      <c r="B110" s="398" t="s">
        <v>7899</v>
      </c>
      <c r="C110" s="398" t="s">
        <v>160</v>
      </c>
      <c r="D110" s="398"/>
      <c r="E110" s="399">
        <v>29.2</v>
      </c>
    </row>
    <row r="111" spans="1:5">
      <c r="A111" s="398">
        <v>99</v>
      </c>
      <c r="B111" s="398" t="s">
        <v>7900</v>
      </c>
      <c r="C111" s="398" t="s">
        <v>160</v>
      </c>
      <c r="D111" s="398"/>
      <c r="E111" s="399">
        <v>27.59</v>
      </c>
    </row>
    <row r="112" spans="1:5">
      <c r="A112" s="398">
        <v>60</v>
      </c>
      <c r="B112" s="398" t="s">
        <v>7901</v>
      </c>
      <c r="C112" s="398" t="s">
        <v>160</v>
      </c>
      <c r="D112" s="398"/>
      <c r="E112" s="399"/>
    </row>
    <row r="113" spans="1:5">
      <c r="A113" s="398">
        <v>72</v>
      </c>
      <c r="B113" s="398" t="s">
        <v>7902</v>
      </c>
      <c r="C113" s="398" t="s">
        <v>160</v>
      </c>
      <c r="D113" s="398"/>
      <c r="E113" s="399">
        <v>52.92</v>
      </c>
    </row>
    <row r="114" spans="1:5">
      <c r="A114" s="398">
        <v>71</v>
      </c>
      <c r="B114" s="398" t="s">
        <v>7903</v>
      </c>
      <c r="C114" s="398" t="s">
        <v>160</v>
      </c>
      <c r="D114" s="398"/>
      <c r="E114" s="399">
        <v>32.68</v>
      </c>
    </row>
    <row r="115" spans="1:5">
      <c r="A115" s="398">
        <v>67</v>
      </c>
      <c r="B115" s="398" t="s">
        <v>7904</v>
      </c>
      <c r="C115" s="398" t="s">
        <v>160</v>
      </c>
      <c r="D115" s="398"/>
      <c r="E115" s="399">
        <v>17.11</v>
      </c>
    </row>
    <row r="116" spans="1:5">
      <c r="A116" s="398">
        <v>73</v>
      </c>
      <c r="B116" s="398" t="s">
        <v>7905</v>
      </c>
      <c r="C116" s="398" t="s">
        <v>160</v>
      </c>
      <c r="D116" s="398"/>
      <c r="E116" s="399">
        <v>16.37</v>
      </c>
    </row>
    <row r="117" spans="1:5">
      <c r="A117" s="398">
        <v>100</v>
      </c>
      <c r="B117" s="398" t="s">
        <v>7906</v>
      </c>
      <c r="C117" s="398" t="s">
        <v>160</v>
      </c>
      <c r="D117" s="398"/>
      <c r="E117" s="399">
        <v>48.21</v>
      </c>
    </row>
    <row r="118" spans="1:5">
      <c r="A118" s="398">
        <v>75</v>
      </c>
      <c r="B118" s="398" t="s">
        <v>7907</v>
      </c>
      <c r="C118" s="398" t="s">
        <v>160</v>
      </c>
      <c r="D118" s="398"/>
      <c r="E118" s="399">
        <v>281.08</v>
      </c>
    </row>
    <row r="119" spans="1:5">
      <c r="A119" s="398">
        <v>83</v>
      </c>
      <c r="B119" s="398" t="s">
        <v>7908</v>
      </c>
      <c r="C119" s="398" t="s">
        <v>160</v>
      </c>
      <c r="D119" s="398"/>
      <c r="E119" s="399">
        <v>224.71</v>
      </c>
    </row>
    <row r="120" spans="1:5">
      <c r="A120" s="398">
        <v>74</v>
      </c>
      <c r="B120" s="398" t="s">
        <v>7909</v>
      </c>
      <c r="C120" s="398" t="s">
        <v>160</v>
      </c>
      <c r="D120" s="398"/>
      <c r="E120" s="399">
        <v>321.27999999999997</v>
      </c>
    </row>
    <row r="121" spans="1:5">
      <c r="A121" s="398">
        <v>106</v>
      </c>
      <c r="B121" s="398" t="s">
        <v>7910</v>
      </c>
      <c r="C121" s="398" t="s">
        <v>160</v>
      </c>
      <c r="D121" s="398"/>
      <c r="E121" s="399">
        <v>406.27</v>
      </c>
    </row>
    <row r="122" spans="1:5">
      <c r="A122" s="398">
        <v>88</v>
      </c>
      <c r="B122" s="398" t="s">
        <v>7911</v>
      </c>
      <c r="C122" s="398" t="s">
        <v>160</v>
      </c>
      <c r="D122" s="398"/>
      <c r="E122" s="399">
        <v>11.42</v>
      </c>
    </row>
    <row r="123" spans="1:5">
      <c r="A123" s="398">
        <v>82</v>
      </c>
      <c r="B123" s="398" t="s">
        <v>7912</v>
      </c>
      <c r="C123" s="398" t="s">
        <v>160</v>
      </c>
      <c r="D123" s="398"/>
      <c r="E123" s="399">
        <v>213.8</v>
      </c>
    </row>
    <row r="124" spans="1:5">
      <c r="A124" s="398">
        <v>105</v>
      </c>
      <c r="B124" s="398" t="s">
        <v>7913</v>
      </c>
      <c r="C124" s="398" t="s">
        <v>160</v>
      </c>
      <c r="D124" s="398"/>
      <c r="E124" s="399">
        <v>302.95</v>
      </c>
    </row>
    <row r="125" spans="1:5">
      <c r="A125" s="398">
        <v>39719</v>
      </c>
      <c r="B125" s="398" t="s">
        <v>7914</v>
      </c>
      <c r="C125" s="398" t="s">
        <v>4378</v>
      </c>
      <c r="D125" s="398"/>
      <c r="E125" s="399">
        <v>139.71</v>
      </c>
    </row>
    <row r="126" spans="1:5">
      <c r="A126" s="398">
        <v>3410</v>
      </c>
      <c r="B126" s="398" t="s">
        <v>7915</v>
      </c>
      <c r="C126" s="398" t="s">
        <v>1156</v>
      </c>
      <c r="D126" s="398"/>
      <c r="E126" s="399">
        <v>31.42</v>
      </c>
    </row>
    <row r="127" spans="1:5">
      <c r="A127" s="398">
        <v>4791</v>
      </c>
      <c r="B127" s="398" t="s">
        <v>7916</v>
      </c>
      <c r="C127" s="398" t="s">
        <v>1156</v>
      </c>
      <c r="D127" s="398"/>
      <c r="E127" s="399">
        <v>40.71</v>
      </c>
    </row>
    <row r="128" spans="1:5">
      <c r="A128" s="398">
        <v>157</v>
      </c>
      <c r="B128" s="398" t="s">
        <v>7917</v>
      </c>
      <c r="C128" s="398" t="s">
        <v>1156</v>
      </c>
      <c r="D128" s="398"/>
      <c r="E128" s="399">
        <v>187.13</v>
      </c>
    </row>
    <row r="129" spans="1:5">
      <c r="A129" s="398">
        <v>156</v>
      </c>
      <c r="B129" s="398" t="s">
        <v>7918</v>
      </c>
      <c r="C129" s="398" t="s">
        <v>1156</v>
      </c>
      <c r="D129" s="398"/>
      <c r="E129" s="399">
        <v>66.63</v>
      </c>
    </row>
    <row r="130" spans="1:5">
      <c r="A130" s="398">
        <v>131</v>
      </c>
      <c r="B130" s="398" t="s">
        <v>7919</v>
      </c>
      <c r="C130" s="398" t="s">
        <v>1156</v>
      </c>
      <c r="D130" s="398"/>
      <c r="E130" s="399">
        <v>56.98</v>
      </c>
    </row>
    <row r="131" spans="1:5">
      <c r="A131" s="398">
        <v>21114</v>
      </c>
      <c r="B131" s="398" t="s">
        <v>7920</v>
      </c>
      <c r="C131" s="398" t="s">
        <v>160</v>
      </c>
      <c r="D131" s="398"/>
      <c r="E131" s="399">
        <v>27.54</v>
      </c>
    </row>
    <row r="132" spans="1:5">
      <c r="A132" s="398">
        <v>119</v>
      </c>
      <c r="B132" s="398" t="s">
        <v>7921</v>
      </c>
      <c r="C132" s="398" t="s">
        <v>160</v>
      </c>
      <c r="D132" s="398"/>
      <c r="E132" s="399">
        <v>6.98</v>
      </c>
    </row>
    <row r="133" spans="1:5">
      <c r="A133" s="398">
        <v>122</v>
      </c>
      <c r="B133" s="398" t="s">
        <v>7922</v>
      </c>
      <c r="C133" s="398" t="s">
        <v>160</v>
      </c>
      <c r="D133" s="398"/>
      <c r="E133" s="399">
        <v>53.7</v>
      </c>
    </row>
    <row r="134" spans="1:5">
      <c r="A134" s="398">
        <v>20080</v>
      </c>
      <c r="B134" s="398" t="s">
        <v>7923</v>
      </c>
      <c r="C134" s="398" t="s">
        <v>160</v>
      </c>
      <c r="D134" s="398"/>
      <c r="E134" s="399">
        <v>17.53</v>
      </c>
    </row>
    <row r="135" spans="1:5">
      <c r="A135" s="398">
        <v>124</v>
      </c>
      <c r="B135" s="398" t="s">
        <v>7924</v>
      </c>
      <c r="C135" s="398" t="s">
        <v>4378</v>
      </c>
      <c r="D135" s="398"/>
      <c r="E135" s="399">
        <v>21.97</v>
      </c>
    </row>
    <row r="136" spans="1:5">
      <c r="A136" s="398">
        <v>7334</v>
      </c>
      <c r="B136" s="398" t="s">
        <v>7925</v>
      </c>
      <c r="C136" s="398" t="s">
        <v>4378</v>
      </c>
      <c r="D136" s="398"/>
      <c r="E136" s="399">
        <v>19.02</v>
      </c>
    </row>
    <row r="137" spans="1:5">
      <c r="A137" s="398">
        <v>45146</v>
      </c>
      <c r="B137" s="398" t="s">
        <v>7926</v>
      </c>
      <c r="C137" s="398" t="s">
        <v>1156</v>
      </c>
      <c r="D137" s="398"/>
      <c r="E137" s="399">
        <v>42.13</v>
      </c>
    </row>
    <row r="138" spans="1:5">
      <c r="A138" s="398">
        <v>123</v>
      </c>
      <c r="B138" s="398" t="s">
        <v>7927</v>
      </c>
      <c r="C138" s="398" t="s">
        <v>4378</v>
      </c>
      <c r="D138" s="398"/>
      <c r="E138" s="399">
        <v>8.99</v>
      </c>
    </row>
    <row r="139" spans="1:5">
      <c r="A139" s="398">
        <v>127</v>
      </c>
      <c r="B139" s="398" t="s">
        <v>7928</v>
      </c>
      <c r="C139" s="398" t="s">
        <v>4378</v>
      </c>
      <c r="D139" s="398"/>
      <c r="E139" s="399">
        <v>21.46</v>
      </c>
    </row>
    <row r="140" spans="1:5">
      <c r="A140" s="398">
        <v>133</v>
      </c>
      <c r="B140" s="398" t="s">
        <v>7929</v>
      </c>
      <c r="C140" s="398" t="s">
        <v>4378</v>
      </c>
      <c r="D140" s="398"/>
      <c r="E140" s="399">
        <v>8.91</v>
      </c>
    </row>
    <row r="141" spans="1:5">
      <c r="A141" s="398">
        <v>43617</v>
      </c>
      <c r="B141" s="398" t="s">
        <v>7930</v>
      </c>
      <c r="C141" s="398" t="s">
        <v>4378</v>
      </c>
      <c r="D141" s="398"/>
      <c r="E141" s="399">
        <v>9.9600000000000009</v>
      </c>
    </row>
    <row r="142" spans="1:5">
      <c r="A142" s="398">
        <v>132</v>
      </c>
      <c r="B142" s="398" t="s">
        <v>7931</v>
      </c>
      <c r="C142" s="398" t="s">
        <v>4378</v>
      </c>
      <c r="D142" s="398"/>
      <c r="E142" s="399">
        <v>9.24</v>
      </c>
    </row>
    <row r="143" spans="1:5">
      <c r="A143" s="398">
        <v>43618</v>
      </c>
      <c r="B143" s="398" t="s">
        <v>7932</v>
      </c>
      <c r="C143" s="398" t="s">
        <v>1156</v>
      </c>
      <c r="D143" s="398"/>
      <c r="E143" s="399">
        <v>23.26</v>
      </c>
    </row>
    <row r="144" spans="1:5">
      <c r="A144" s="398">
        <v>37476</v>
      </c>
      <c r="B144" s="398" t="s">
        <v>7933</v>
      </c>
      <c r="C144" s="398" t="s">
        <v>160</v>
      </c>
      <c r="D144" s="398"/>
      <c r="E144" s="399"/>
    </row>
    <row r="145" spans="1:5">
      <c r="A145" s="398">
        <v>37478</v>
      </c>
      <c r="B145" s="398" t="s">
        <v>7934</v>
      </c>
      <c r="C145" s="398" t="s">
        <v>160</v>
      </c>
      <c r="D145" s="398"/>
      <c r="E145" s="399"/>
    </row>
    <row r="146" spans="1:5">
      <c r="A146" s="398">
        <v>37477</v>
      </c>
      <c r="B146" s="398" t="s">
        <v>7935</v>
      </c>
      <c r="C146" s="398" t="s">
        <v>160</v>
      </c>
      <c r="D146" s="398"/>
      <c r="E146" s="399"/>
    </row>
    <row r="147" spans="1:5">
      <c r="A147" s="398">
        <v>37479</v>
      </c>
      <c r="B147" s="398" t="s">
        <v>7936</v>
      </c>
      <c r="C147" s="398" t="s">
        <v>160</v>
      </c>
      <c r="D147" s="398"/>
      <c r="E147" s="399"/>
    </row>
    <row r="148" spans="1:5">
      <c r="A148" s="398">
        <v>4319</v>
      </c>
      <c r="B148" s="398" t="s">
        <v>7937</v>
      </c>
      <c r="C148" s="398" t="s">
        <v>160</v>
      </c>
      <c r="D148" s="398"/>
      <c r="E148" s="399">
        <v>2.25</v>
      </c>
    </row>
    <row r="149" spans="1:5">
      <c r="A149" s="398">
        <v>42409</v>
      </c>
      <c r="B149" s="398" t="s">
        <v>7938</v>
      </c>
      <c r="C149" s="398" t="s">
        <v>1156</v>
      </c>
      <c r="D149" s="398"/>
      <c r="E149" s="399">
        <v>14.65</v>
      </c>
    </row>
    <row r="150" spans="1:5">
      <c r="A150" s="398">
        <v>40553</v>
      </c>
      <c r="B150" s="398" t="s">
        <v>7939</v>
      </c>
      <c r="C150" s="398" t="s">
        <v>1164</v>
      </c>
      <c r="D150" s="398"/>
      <c r="E150" s="399"/>
    </row>
    <row r="151" spans="1:5">
      <c r="A151" s="398">
        <v>6114</v>
      </c>
      <c r="B151" s="398" t="s">
        <v>7940</v>
      </c>
      <c r="C151" s="398" t="s">
        <v>123</v>
      </c>
      <c r="D151" s="398"/>
      <c r="E151" s="399">
        <v>14.89</v>
      </c>
    </row>
    <row r="152" spans="1:5">
      <c r="A152" s="398">
        <v>40912</v>
      </c>
      <c r="B152" s="398" t="s">
        <v>7941</v>
      </c>
      <c r="C152" s="398" t="s">
        <v>4670</v>
      </c>
      <c r="D152" s="398"/>
      <c r="E152" s="399">
        <v>2606.02</v>
      </c>
    </row>
    <row r="153" spans="1:5">
      <c r="A153" s="398">
        <v>247</v>
      </c>
      <c r="B153" s="398" t="s">
        <v>7942</v>
      </c>
      <c r="C153" s="398" t="s">
        <v>123</v>
      </c>
      <c r="D153" s="398"/>
      <c r="E153" s="399">
        <v>14.89</v>
      </c>
    </row>
    <row r="154" spans="1:5">
      <c r="A154" s="398">
        <v>40919</v>
      </c>
      <c r="B154" s="398" t="s">
        <v>7943</v>
      </c>
      <c r="C154" s="398" t="s">
        <v>4670</v>
      </c>
      <c r="D154" s="398"/>
      <c r="E154" s="399">
        <v>2606.02</v>
      </c>
    </row>
    <row r="155" spans="1:5">
      <c r="A155" s="398">
        <v>44499</v>
      </c>
      <c r="B155" s="398" t="s">
        <v>7944</v>
      </c>
      <c r="C155" s="398" t="s">
        <v>123</v>
      </c>
      <c r="D155" s="398"/>
      <c r="E155" s="399">
        <v>14.89</v>
      </c>
    </row>
    <row r="156" spans="1:5">
      <c r="A156" s="398">
        <v>40984</v>
      </c>
      <c r="B156" s="398" t="s">
        <v>7945</v>
      </c>
      <c r="C156" s="398" t="s">
        <v>4670</v>
      </c>
      <c r="D156" s="398"/>
      <c r="E156" s="399">
        <v>2606.02</v>
      </c>
    </row>
    <row r="157" spans="1:5">
      <c r="A157" s="398">
        <v>248</v>
      </c>
      <c r="B157" s="398" t="s">
        <v>7946</v>
      </c>
      <c r="C157" s="398" t="s">
        <v>123</v>
      </c>
      <c r="D157" s="398"/>
      <c r="E157" s="399">
        <v>15.08</v>
      </c>
    </row>
    <row r="158" spans="1:5">
      <c r="A158" s="398">
        <v>41086</v>
      </c>
      <c r="B158" s="398" t="s">
        <v>7947</v>
      </c>
      <c r="C158" s="398" t="s">
        <v>4670</v>
      </c>
      <c r="D158" s="398"/>
      <c r="E158" s="399">
        <v>2639.57</v>
      </c>
    </row>
    <row r="159" spans="1:5">
      <c r="A159" s="398">
        <v>34466</v>
      </c>
      <c r="B159" s="398" t="s">
        <v>7948</v>
      </c>
      <c r="C159" s="398" t="s">
        <v>123</v>
      </c>
      <c r="D159" s="398"/>
      <c r="E159" s="399">
        <v>14.89</v>
      </c>
    </row>
    <row r="160" spans="1:5">
      <c r="A160" s="398">
        <v>41083</v>
      </c>
      <c r="B160" s="398" t="s">
        <v>7949</v>
      </c>
      <c r="C160" s="398" t="s">
        <v>4670</v>
      </c>
      <c r="D160" s="398"/>
      <c r="E160" s="399">
        <v>2606.02</v>
      </c>
    </row>
    <row r="161" spans="1:5">
      <c r="A161" s="398">
        <v>252</v>
      </c>
      <c r="B161" s="398" t="s">
        <v>7950</v>
      </c>
      <c r="C161" s="398" t="s">
        <v>123</v>
      </c>
      <c r="D161" s="398"/>
      <c r="E161" s="399">
        <v>14.89</v>
      </c>
    </row>
    <row r="162" spans="1:5">
      <c r="A162" s="398">
        <v>40909</v>
      </c>
      <c r="B162" s="398" t="s">
        <v>7951</v>
      </c>
      <c r="C162" s="398" t="s">
        <v>4670</v>
      </c>
      <c r="D162" s="398"/>
      <c r="E162" s="399">
        <v>2606.02</v>
      </c>
    </row>
    <row r="163" spans="1:5">
      <c r="A163" s="398">
        <v>242</v>
      </c>
      <c r="B163" s="398" t="s">
        <v>7952</v>
      </c>
      <c r="C163" s="398" t="s">
        <v>123</v>
      </c>
      <c r="D163" s="398"/>
      <c r="E163" s="399">
        <v>15.08</v>
      </c>
    </row>
    <row r="164" spans="1:5">
      <c r="A164" s="398">
        <v>41085</v>
      </c>
      <c r="B164" s="398" t="s">
        <v>7953</v>
      </c>
      <c r="C164" s="398" t="s">
        <v>4670</v>
      </c>
      <c r="D164" s="398"/>
      <c r="E164" s="399">
        <v>2639.57</v>
      </c>
    </row>
    <row r="165" spans="1:5">
      <c r="A165" s="398">
        <v>427</v>
      </c>
      <c r="B165" s="398" t="s">
        <v>7954</v>
      </c>
      <c r="C165" s="398" t="s">
        <v>160</v>
      </c>
      <c r="D165" s="398"/>
      <c r="E165" s="399">
        <v>8.83</v>
      </c>
    </row>
    <row r="166" spans="1:5">
      <c r="A166" s="398">
        <v>417</v>
      </c>
      <c r="B166" s="398" t="s">
        <v>7955</v>
      </c>
      <c r="C166" s="398" t="s">
        <v>160</v>
      </c>
      <c r="D166" s="398"/>
      <c r="E166" s="399">
        <v>4.16</v>
      </c>
    </row>
    <row r="167" spans="1:5">
      <c r="A167" s="398">
        <v>11273</v>
      </c>
      <c r="B167" s="398" t="s">
        <v>7956</v>
      </c>
      <c r="C167" s="398" t="s">
        <v>160</v>
      </c>
      <c r="D167" s="398"/>
      <c r="E167" s="399">
        <v>12.92</v>
      </c>
    </row>
    <row r="168" spans="1:5">
      <c r="A168" s="398">
        <v>11272</v>
      </c>
      <c r="B168" s="398" t="s">
        <v>7957</v>
      </c>
      <c r="C168" s="398" t="s">
        <v>160</v>
      </c>
      <c r="D168" s="398"/>
      <c r="E168" s="399">
        <v>7.8</v>
      </c>
    </row>
    <row r="169" spans="1:5">
      <c r="A169" s="398">
        <v>11275</v>
      </c>
      <c r="B169" s="398" t="s">
        <v>7958</v>
      </c>
      <c r="C169" s="398" t="s">
        <v>160</v>
      </c>
      <c r="D169" s="398"/>
      <c r="E169" s="399">
        <v>3.13</v>
      </c>
    </row>
    <row r="170" spans="1:5">
      <c r="A170" s="398">
        <v>11274</v>
      </c>
      <c r="B170" s="398" t="s">
        <v>7959</v>
      </c>
      <c r="C170" s="398" t="s">
        <v>160</v>
      </c>
      <c r="D170" s="398"/>
      <c r="E170" s="399">
        <v>2.38</v>
      </c>
    </row>
    <row r="171" spans="1:5">
      <c r="A171" s="398">
        <v>45208</v>
      </c>
      <c r="B171" s="398" t="s">
        <v>7960</v>
      </c>
      <c r="C171" s="398" t="s">
        <v>160</v>
      </c>
      <c r="D171" s="398"/>
      <c r="E171" s="399">
        <v>302.70999999999998</v>
      </c>
    </row>
    <row r="172" spans="1:5">
      <c r="A172" s="398">
        <v>45250</v>
      </c>
      <c r="B172" s="398" t="s">
        <v>7961</v>
      </c>
      <c r="C172" s="398" t="s">
        <v>160</v>
      </c>
      <c r="D172" s="398"/>
      <c r="E172" s="399"/>
    </row>
    <row r="173" spans="1:5">
      <c r="A173" s="398">
        <v>38470</v>
      </c>
      <c r="B173" s="398" t="s">
        <v>7962</v>
      </c>
      <c r="C173" s="398" t="s">
        <v>160</v>
      </c>
      <c r="D173" s="398"/>
      <c r="E173" s="399"/>
    </row>
    <row r="174" spans="1:5">
      <c r="A174" s="398">
        <v>38547</v>
      </c>
      <c r="B174" s="398" t="s">
        <v>7963</v>
      </c>
      <c r="C174" s="398" t="s">
        <v>160</v>
      </c>
      <c r="D174" s="398"/>
      <c r="E174" s="399"/>
    </row>
    <row r="175" spans="1:5">
      <c r="A175" s="398">
        <v>38467</v>
      </c>
      <c r="B175" s="398" t="s">
        <v>7964</v>
      </c>
      <c r="C175" s="398" t="s">
        <v>160</v>
      </c>
      <c r="D175" s="398"/>
      <c r="E175" s="399">
        <v>93.38</v>
      </c>
    </row>
    <row r="176" spans="1:5">
      <c r="A176" s="398">
        <v>38468</v>
      </c>
      <c r="B176" s="398" t="s">
        <v>7965</v>
      </c>
      <c r="C176" s="398" t="s">
        <v>160</v>
      </c>
      <c r="D176" s="398"/>
      <c r="E176" s="399">
        <v>116.56</v>
      </c>
    </row>
    <row r="177" spans="1:5">
      <c r="A177" s="398">
        <v>38469</v>
      </c>
      <c r="B177" s="398" t="s">
        <v>7966</v>
      </c>
      <c r="C177" s="398" t="s">
        <v>160</v>
      </c>
      <c r="D177" s="398"/>
      <c r="E177" s="399"/>
    </row>
    <row r="178" spans="1:5">
      <c r="A178" s="398">
        <v>45197</v>
      </c>
      <c r="B178" s="398" t="s">
        <v>7967</v>
      </c>
      <c r="C178" s="398" t="s">
        <v>160</v>
      </c>
      <c r="D178" s="398"/>
      <c r="E178" s="399"/>
    </row>
    <row r="179" spans="1:5">
      <c r="A179" s="398">
        <v>38471</v>
      </c>
      <c r="B179" s="398" t="s">
        <v>7968</v>
      </c>
      <c r="C179" s="398" t="s">
        <v>160</v>
      </c>
      <c r="D179" s="398"/>
      <c r="E179" s="399"/>
    </row>
    <row r="180" spans="1:5">
      <c r="A180" s="398">
        <v>45206</v>
      </c>
      <c r="B180" s="398" t="s">
        <v>7969</v>
      </c>
      <c r="C180" s="398" t="s">
        <v>160</v>
      </c>
      <c r="D180" s="398"/>
      <c r="E180" s="399"/>
    </row>
    <row r="181" spans="1:5">
      <c r="A181" s="398">
        <v>37370</v>
      </c>
      <c r="B181" s="398" t="s">
        <v>7970</v>
      </c>
      <c r="C181" s="398" t="s">
        <v>123</v>
      </c>
      <c r="D181" s="398"/>
      <c r="E181" s="399">
        <v>0.92</v>
      </c>
    </row>
    <row r="182" spans="1:5">
      <c r="A182" s="398">
        <v>40862</v>
      </c>
      <c r="B182" s="398" t="s">
        <v>7971</v>
      </c>
      <c r="C182" s="398" t="s">
        <v>4670</v>
      </c>
      <c r="D182" s="398"/>
      <c r="E182" s="399">
        <v>173.76</v>
      </c>
    </row>
    <row r="183" spans="1:5">
      <c r="A183" s="398">
        <v>10658</v>
      </c>
      <c r="B183" s="398" t="s">
        <v>7972</v>
      </c>
      <c r="C183" s="398" t="s">
        <v>160</v>
      </c>
      <c r="D183" s="398"/>
      <c r="E183" s="399"/>
    </row>
    <row r="184" spans="1:5">
      <c r="A184" s="398">
        <v>253</v>
      </c>
      <c r="B184" s="398" t="s">
        <v>7973</v>
      </c>
      <c r="C184" s="398" t="s">
        <v>123</v>
      </c>
      <c r="D184" s="398"/>
      <c r="E184" s="399">
        <v>18.899999999999999</v>
      </c>
    </row>
    <row r="185" spans="1:5">
      <c r="A185" s="398">
        <v>40809</v>
      </c>
      <c r="B185" s="398" t="s">
        <v>7974</v>
      </c>
      <c r="C185" s="398" t="s">
        <v>4670</v>
      </c>
      <c r="D185" s="398"/>
      <c r="E185" s="399">
        <v>3307.07</v>
      </c>
    </row>
    <row r="186" spans="1:5">
      <c r="A186" s="398">
        <v>42428</v>
      </c>
      <c r="B186" s="398" t="s">
        <v>7975</v>
      </c>
      <c r="C186" s="398" t="s">
        <v>160</v>
      </c>
      <c r="D186" s="398"/>
      <c r="E186" s="399"/>
    </row>
    <row r="187" spans="1:5">
      <c r="A187" s="398">
        <v>301</v>
      </c>
      <c r="B187" s="398" t="s">
        <v>7976</v>
      </c>
      <c r="C187" s="398" t="s">
        <v>160</v>
      </c>
      <c r="D187" s="398"/>
      <c r="E187" s="399">
        <v>3.5</v>
      </c>
    </row>
    <row r="188" spans="1:5">
      <c r="A188" s="398">
        <v>296</v>
      </c>
      <c r="B188" s="398" t="s">
        <v>7977</v>
      </c>
      <c r="C188" s="398" t="s">
        <v>160</v>
      </c>
      <c r="D188" s="398"/>
      <c r="E188" s="399">
        <v>1.98</v>
      </c>
    </row>
    <row r="189" spans="1:5">
      <c r="A189" s="398">
        <v>297</v>
      </c>
      <c r="B189" s="398" t="s">
        <v>7978</v>
      </c>
      <c r="C189" s="398" t="s">
        <v>160</v>
      </c>
      <c r="D189" s="398"/>
      <c r="E189" s="399">
        <v>2.91</v>
      </c>
    </row>
    <row r="190" spans="1:5">
      <c r="A190" s="398">
        <v>299</v>
      </c>
      <c r="B190" s="398" t="s">
        <v>7979</v>
      </c>
      <c r="C190" s="398" t="s">
        <v>160</v>
      </c>
      <c r="D190" s="398"/>
      <c r="E190" s="399">
        <v>4.0999999999999996</v>
      </c>
    </row>
    <row r="191" spans="1:5">
      <c r="A191" s="398">
        <v>300</v>
      </c>
      <c r="B191" s="398" t="s">
        <v>7980</v>
      </c>
      <c r="C191" s="398" t="s">
        <v>160</v>
      </c>
      <c r="D191" s="398"/>
      <c r="E191" s="399">
        <v>14.21</v>
      </c>
    </row>
    <row r="192" spans="1:5">
      <c r="A192" s="398">
        <v>20085</v>
      </c>
      <c r="B192" s="398" t="s">
        <v>7981</v>
      </c>
      <c r="C192" s="398" t="s">
        <v>160</v>
      </c>
      <c r="D192" s="398"/>
      <c r="E192" s="399">
        <v>2.59</v>
      </c>
    </row>
    <row r="193" spans="1:5">
      <c r="A193" s="398">
        <v>298</v>
      </c>
      <c r="B193" s="398" t="s">
        <v>7982</v>
      </c>
      <c r="C193" s="398" t="s">
        <v>160</v>
      </c>
      <c r="D193" s="398"/>
      <c r="E193" s="399">
        <v>3.15</v>
      </c>
    </row>
    <row r="194" spans="1:5">
      <c r="A194" s="398">
        <v>311</v>
      </c>
      <c r="B194" s="398" t="s">
        <v>7983</v>
      </c>
      <c r="C194" s="398" t="s">
        <v>160</v>
      </c>
      <c r="D194" s="398"/>
      <c r="E194" s="399">
        <v>11.71</v>
      </c>
    </row>
    <row r="195" spans="1:5">
      <c r="A195" s="398">
        <v>318</v>
      </c>
      <c r="B195" s="398" t="s">
        <v>7984</v>
      </c>
      <c r="C195" s="398" t="s">
        <v>160</v>
      </c>
      <c r="D195" s="398"/>
      <c r="E195" s="399">
        <v>23.59</v>
      </c>
    </row>
    <row r="196" spans="1:5">
      <c r="A196" s="398">
        <v>319</v>
      </c>
      <c r="B196" s="398" t="s">
        <v>7985</v>
      </c>
      <c r="C196" s="398" t="s">
        <v>160</v>
      </c>
      <c r="D196" s="398"/>
      <c r="E196" s="399">
        <v>37</v>
      </c>
    </row>
    <row r="197" spans="1:5">
      <c r="A197" s="398">
        <v>303</v>
      </c>
      <c r="B197" s="398" t="s">
        <v>7986</v>
      </c>
      <c r="C197" s="398" t="s">
        <v>160</v>
      </c>
      <c r="D197" s="398"/>
      <c r="E197" s="399">
        <v>3.87</v>
      </c>
    </row>
    <row r="198" spans="1:5">
      <c r="A198" s="398">
        <v>305</v>
      </c>
      <c r="B198" s="398" t="s">
        <v>7987</v>
      </c>
      <c r="C198" s="398" t="s">
        <v>160</v>
      </c>
      <c r="D198" s="398"/>
      <c r="E198" s="399">
        <v>12.2</v>
      </c>
    </row>
    <row r="199" spans="1:5">
      <c r="A199" s="398">
        <v>306</v>
      </c>
      <c r="B199" s="398" t="s">
        <v>7988</v>
      </c>
      <c r="C199" s="398" t="s">
        <v>160</v>
      </c>
      <c r="D199" s="398"/>
      <c r="E199" s="399">
        <v>18.5</v>
      </c>
    </row>
    <row r="200" spans="1:5">
      <c r="A200" s="398">
        <v>307</v>
      </c>
      <c r="B200" s="398" t="s">
        <v>7989</v>
      </c>
      <c r="C200" s="398" t="s">
        <v>160</v>
      </c>
      <c r="D200" s="398"/>
      <c r="E200" s="399">
        <v>46.73</v>
      </c>
    </row>
    <row r="201" spans="1:5">
      <c r="A201" s="398">
        <v>309</v>
      </c>
      <c r="B201" s="398" t="s">
        <v>7990</v>
      </c>
      <c r="C201" s="398" t="s">
        <v>160</v>
      </c>
      <c r="D201" s="398"/>
      <c r="E201" s="399">
        <v>76.55</v>
      </c>
    </row>
    <row r="202" spans="1:5">
      <c r="A202" s="398">
        <v>310</v>
      </c>
      <c r="B202" s="398" t="s">
        <v>7991</v>
      </c>
      <c r="C202" s="398" t="s">
        <v>160</v>
      </c>
      <c r="D202" s="398"/>
      <c r="E202" s="399">
        <v>106.11</v>
      </c>
    </row>
    <row r="203" spans="1:5">
      <c r="A203" s="398">
        <v>308</v>
      </c>
      <c r="B203" s="398" t="s">
        <v>7992</v>
      </c>
      <c r="C203" s="398" t="s">
        <v>160</v>
      </c>
      <c r="D203" s="398"/>
      <c r="E203" s="399">
        <v>104.3</v>
      </c>
    </row>
    <row r="204" spans="1:5">
      <c r="A204" s="398">
        <v>328</v>
      </c>
      <c r="B204" s="398" t="s">
        <v>7993</v>
      </c>
      <c r="C204" s="398" t="s">
        <v>160</v>
      </c>
      <c r="D204" s="398"/>
      <c r="E204" s="399">
        <v>9.2799999999999994</v>
      </c>
    </row>
    <row r="205" spans="1:5">
      <c r="A205" s="398">
        <v>325</v>
      </c>
      <c r="B205" s="398" t="s">
        <v>7994</v>
      </c>
      <c r="C205" s="398" t="s">
        <v>160</v>
      </c>
      <c r="D205" s="398"/>
      <c r="E205" s="399">
        <v>2.73</v>
      </c>
    </row>
    <row r="206" spans="1:5">
      <c r="A206" s="398">
        <v>20326</v>
      </c>
      <c r="B206" s="398" t="s">
        <v>7995</v>
      </c>
      <c r="C206" s="398" t="s">
        <v>160</v>
      </c>
      <c r="D206" s="398"/>
      <c r="E206" s="399">
        <v>5.01</v>
      </c>
    </row>
    <row r="207" spans="1:5">
      <c r="A207" s="398">
        <v>329</v>
      </c>
      <c r="B207" s="398" t="s">
        <v>7996</v>
      </c>
      <c r="C207" s="398" t="s">
        <v>160</v>
      </c>
      <c r="D207" s="398"/>
      <c r="E207" s="399">
        <v>7.76</v>
      </c>
    </row>
    <row r="208" spans="1:5">
      <c r="A208" s="398">
        <v>39642</v>
      </c>
      <c r="B208" s="398" t="s">
        <v>7997</v>
      </c>
      <c r="C208" s="398" t="s">
        <v>160</v>
      </c>
      <c r="D208" s="398"/>
      <c r="E208" s="399">
        <v>3.43</v>
      </c>
    </row>
    <row r="209" spans="1:5">
      <c r="A209" s="398">
        <v>39641</v>
      </c>
      <c r="B209" s="398" t="s">
        <v>7998</v>
      </c>
      <c r="C209" s="398" t="s">
        <v>160</v>
      </c>
      <c r="D209" s="398"/>
      <c r="E209" s="399">
        <v>3.01</v>
      </c>
    </row>
    <row r="210" spans="1:5">
      <c r="A210" s="398">
        <v>39643</v>
      </c>
      <c r="B210" s="398" t="s">
        <v>7999</v>
      </c>
      <c r="C210" s="398" t="s">
        <v>160</v>
      </c>
      <c r="D210" s="398"/>
      <c r="E210" s="399">
        <v>4.03</v>
      </c>
    </row>
    <row r="211" spans="1:5">
      <c r="A211" s="398">
        <v>39644</v>
      </c>
      <c r="B211" s="398" t="s">
        <v>8000</v>
      </c>
      <c r="C211" s="398" t="s">
        <v>160</v>
      </c>
      <c r="D211" s="398"/>
      <c r="E211" s="399">
        <v>6.25</v>
      </c>
    </row>
    <row r="212" spans="1:5">
      <c r="A212" s="398">
        <v>39645</v>
      </c>
      <c r="B212" s="398" t="s">
        <v>8001</v>
      </c>
      <c r="C212" s="398" t="s">
        <v>160</v>
      </c>
      <c r="D212" s="398"/>
      <c r="E212" s="399">
        <v>6.86</v>
      </c>
    </row>
    <row r="213" spans="1:5">
      <c r="A213" s="398">
        <v>41610</v>
      </c>
      <c r="B213" s="398" t="s">
        <v>8002</v>
      </c>
      <c r="C213" s="398" t="s">
        <v>160</v>
      </c>
      <c r="D213" s="398"/>
      <c r="E213" s="399"/>
    </row>
    <row r="214" spans="1:5">
      <c r="A214" s="398">
        <v>41611</v>
      </c>
      <c r="B214" s="398" t="s">
        <v>8003</v>
      </c>
      <c r="C214" s="398" t="s">
        <v>160</v>
      </c>
      <c r="D214" s="398"/>
      <c r="E214" s="399"/>
    </row>
    <row r="215" spans="1:5">
      <c r="A215" s="398">
        <v>41612</v>
      </c>
      <c r="B215" s="398" t="s">
        <v>8004</v>
      </c>
      <c r="C215" s="398" t="s">
        <v>160</v>
      </c>
      <c r="D215" s="398"/>
      <c r="E215" s="399"/>
    </row>
    <row r="216" spans="1:5">
      <c r="A216" s="398">
        <v>41637</v>
      </c>
      <c r="B216" s="398" t="s">
        <v>8005</v>
      </c>
      <c r="C216" s="398" t="s">
        <v>160</v>
      </c>
      <c r="D216" s="398"/>
      <c r="E216" s="399"/>
    </row>
    <row r="217" spans="1:5">
      <c r="A217" s="398">
        <v>41638</v>
      </c>
      <c r="B217" s="398" t="s">
        <v>8006</v>
      </c>
      <c r="C217" s="398" t="s">
        <v>160</v>
      </c>
      <c r="D217" s="398"/>
      <c r="E217" s="399"/>
    </row>
    <row r="218" spans="1:5">
      <c r="A218" s="398">
        <v>41639</v>
      </c>
      <c r="B218" s="398" t="s">
        <v>8007</v>
      </c>
      <c r="C218" s="398" t="s">
        <v>160</v>
      </c>
      <c r="D218" s="398"/>
      <c r="E218" s="399"/>
    </row>
    <row r="219" spans="1:5">
      <c r="A219" s="398">
        <v>11789</v>
      </c>
      <c r="B219" s="398" t="s">
        <v>8008</v>
      </c>
      <c r="C219" s="398" t="s">
        <v>160</v>
      </c>
      <c r="D219" s="398"/>
      <c r="E219" s="399">
        <v>1.18</v>
      </c>
    </row>
    <row r="220" spans="1:5">
      <c r="A220" s="398">
        <v>20975</v>
      </c>
      <c r="B220" s="398" t="s">
        <v>8009</v>
      </c>
      <c r="C220" s="398" t="s">
        <v>160</v>
      </c>
      <c r="D220" s="398"/>
      <c r="E220" s="399">
        <v>13.74</v>
      </c>
    </row>
    <row r="221" spans="1:5">
      <c r="A221" s="398">
        <v>20976</v>
      </c>
      <c r="B221" s="398" t="s">
        <v>8010</v>
      </c>
      <c r="C221" s="398" t="s">
        <v>160</v>
      </c>
      <c r="D221" s="398"/>
      <c r="E221" s="399">
        <v>20.76</v>
      </c>
    </row>
    <row r="222" spans="1:5">
      <c r="A222" s="398">
        <v>6138</v>
      </c>
      <c r="B222" s="398" t="s">
        <v>8011</v>
      </c>
      <c r="C222" s="398" t="s">
        <v>160</v>
      </c>
      <c r="D222" s="398"/>
      <c r="E222" s="399">
        <v>10.16</v>
      </c>
    </row>
    <row r="223" spans="1:5">
      <c r="A223" s="398">
        <v>40340</v>
      </c>
      <c r="B223" s="398" t="s">
        <v>8012</v>
      </c>
      <c r="C223" s="398" t="s">
        <v>160</v>
      </c>
      <c r="D223" s="398"/>
      <c r="E223" s="399">
        <v>25.75</v>
      </c>
    </row>
    <row r="224" spans="1:5">
      <c r="A224" s="398">
        <v>40341</v>
      </c>
      <c r="B224" s="398" t="s">
        <v>8013</v>
      </c>
      <c r="C224" s="398" t="s">
        <v>160</v>
      </c>
      <c r="D224" s="398"/>
      <c r="E224" s="399">
        <v>30.73</v>
      </c>
    </row>
    <row r="225" spans="1:5">
      <c r="A225" s="398">
        <v>40342</v>
      </c>
      <c r="B225" s="398" t="s">
        <v>8014</v>
      </c>
      <c r="C225" s="398" t="s">
        <v>160</v>
      </c>
      <c r="D225" s="398"/>
      <c r="E225" s="399">
        <v>36.65</v>
      </c>
    </row>
    <row r="226" spans="1:5">
      <c r="A226" s="398">
        <v>40343</v>
      </c>
      <c r="B226" s="398" t="s">
        <v>8015</v>
      </c>
      <c r="C226" s="398" t="s">
        <v>160</v>
      </c>
      <c r="D226" s="398"/>
      <c r="E226" s="399">
        <v>43.47</v>
      </c>
    </row>
    <row r="227" spans="1:5">
      <c r="A227" s="398">
        <v>40344</v>
      </c>
      <c r="B227" s="398" t="s">
        <v>8016</v>
      </c>
      <c r="C227" s="398" t="s">
        <v>160</v>
      </c>
      <c r="D227" s="398"/>
      <c r="E227" s="399">
        <v>59.26</v>
      </c>
    </row>
    <row r="228" spans="1:5">
      <c r="A228" s="398">
        <v>40345</v>
      </c>
      <c r="B228" s="398" t="s">
        <v>8017</v>
      </c>
      <c r="C228" s="398" t="s">
        <v>160</v>
      </c>
      <c r="D228" s="398"/>
      <c r="E228" s="399">
        <v>73.010000000000005</v>
      </c>
    </row>
    <row r="229" spans="1:5">
      <c r="A229" s="398">
        <v>40346</v>
      </c>
      <c r="B229" s="398" t="s">
        <v>8018</v>
      </c>
      <c r="C229" s="398" t="s">
        <v>160</v>
      </c>
      <c r="D229" s="398"/>
      <c r="E229" s="399">
        <v>84.7</v>
      </c>
    </row>
    <row r="230" spans="1:5">
      <c r="A230" s="398">
        <v>40347</v>
      </c>
      <c r="B230" s="398" t="s">
        <v>8019</v>
      </c>
      <c r="C230" s="398" t="s">
        <v>160</v>
      </c>
      <c r="D230" s="398"/>
      <c r="E230" s="399">
        <v>106.42</v>
      </c>
    </row>
    <row r="231" spans="1:5">
      <c r="A231" s="398">
        <v>43424</v>
      </c>
      <c r="B231" s="398" t="s">
        <v>8020</v>
      </c>
      <c r="C231" s="398" t="s">
        <v>160</v>
      </c>
      <c r="D231" s="398"/>
      <c r="E231" s="399"/>
    </row>
    <row r="232" spans="1:5">
      <c r="A232" s="398">
        <v>43426</v>
      </c>
      <c r="B232" s="398" t="s">
        <v>8021</v>
      </c>
      <c r="C232" s="398" t="s">
        <v>160</v>
      </c>
      <c r="D232" s="398"/>
      <c r="E232" s="399"/>
    </row>
    <row r="233" spans="1:5">
      <c r="A233" s="398">
        <v>12565</v>
      </c>
      <c r="B233" s="398" t="s">
        <v>8022</v>
      </c>
      <c r="C233" s="398" t="s">
        <v>160</v>
      </c>
      <c r="D233" s="398"/>
      <c r="E233" s="399"/>
    </row>
    <row r="234" spans="1:5">
      <c r="A234" s="398">
        <v>12567</v>
      </c>
      <c r="B234" s="398" t="s">
        <v>8023</v>
      </c>
      <c r="C234" s="398" t="s">
        <v>160</v>
      </c>
      <c r="D234" s="398"/>
      <c r="E234" s="399"/>
    </row>
    <row r="235" spans="1:5">
      <c r="A235" s="398">
        <v>12568</v>
      </c>
      <c r="B235" s="398" t="s">
        <v>8024</v>
      </c>
      <c r="C235" s="398" t="s">
        <v>160</v>
      </c>
      <c r="D235" s="398"/>
      <c r="E235" s="399"/>
    </row>
    <row r="236" spans="1:5">
      <c r="A236" s="398">
        <v>43441</v>
      </c>
      <c r="B236" s="398" t="s">
        <v>8025</v>
      </c>
      <c r="C236" s="398" t="s">
        <v>160</v>
      </c>
      <c r="D236" s="398"/>
      <c r="E236" s="399"/>
    </row>
    <row r="237" spans="1:5">
      <c r="A237" s="398">
        <v>43423</v>
      </c>
      <c r="B237" s="398" t="s">
        <v>8026</v>
      </c>
      <c r="C237" s="398" t="s">
        <v>160</v>
      </c>
      <c r="D237" s="398"/>
      <c r="E237" s="399"/>
    </row>
    <row r="238" spans="1:5">
      <c r="A238" s="398">
        <v>12532</v>
      </c>
      <c r="B238" s="398" t="s">
        <v>8027</v>
      </c>
      <c r="C238" s="398" t="s">
        <v>160</v>
      </c>
      <c r="D238" s="398"/>
      <c r="E238" s="399"/>
    </row>
    <row r="239" spans="1:5">
      <c r="A239" s="398">
        <v>43444</v>
      </c>
      <c r="B239" s="398" t="s">
        <v>8028</v>
      </c>
      <c r="C239" s="398" t="s">
        <v>160</v>
      </c>
      <c r="D239" s="398"/>
      <c r="E239" s="399"/>
    </row>
    <row r="240" spans="1:5">
      <c r="A240" s="398">
        <v>12551</v>
      </c>
      <c r="B240" s="398" t="s">
        <v>8029</v>
      </c>
      <c r="C240" s="398" t="s">
        <v>160</v>
      </c>
      <c r="D240" s="398"/>
      <c r="E240" s="399"/>
    </row>
    <row r="241" spans="1:5">
      <c r="A241" s="398">
        <v>43442</v>
      </c>
      <c r="B241" s="398" t="s">
        <v>8030</v>
      </c>
      <c r="C241" s="398" t="s">
        <v>160</v>
      </c>
      <c r="D241" s="398"/>
      <c r="E241" s="399"/>
    </row>
    <row r="242" spans="1:5">
      <c r="A242" s="398">
        <v>43443</v>
      </c>
      <c r="B242" s="398" t="s">
        <v>8031</v>
      </c>
      <c r="C242" s="398" t="s">
        <v>160</v>
      </c>
      <c r="D242" s="398"/>
      <c r="E242" s="399"/>
    </row>
    <row r="243" spans="1:5">
      <c r="A243" s="398">
        <v>12544</v>
      </c>
      <c r="B243" s="398" t="s">
        <v>8032</v>
      </c>
      <c r="C243" s="398" t="s">
        <v>160</v>
      </c>
      <c r="D243" s="398"/>
      <c r="E243" s="399"/>
    </row>
    <row r="244" spans="1:5">
      <c r="A244" s="398">
        <v>12547</v>
      </c>
      <c r="B244" s="398" t="s">
        <v>8033</v>
      </c>
      <c r="C244" s="398" t="s">
        <v>160</v>
      </c>
      <c r="D244" s="398"/>
      <c r="E244" s="399"/>
    </row>
    <row r="245" spans="1:5">
      <c r="A245" s="398">
        <v>43445</v>
      </c>
      <c r="B245" s="398" t="s">
        <v>8034</v>
      </c>
      <c r="C245" s="398" t="s">
        <v>160</v>
      </c>
      <c r="D245" s="398"/>
      <c r="E245" s="399"/>
    </row>
    <row r="246" spans="1:5">
      <c r="A246" s="398">
        <v>12563</v>
      </c>
      <c r="B246" s="398" t="s">
        <v>8035</v>
      </c>
      <c r="C246" s="398" t="s">
        <v>160</v>
      </c>
      <c r="D246" s="398"/>
      <c r="E246" s="399"/>
    </row>
    <row r="247" spans="1:5">
      <c r="A247" s="398">
        <v>43425</v>
      </c>
      <c r="B247" s="398" t="s">
        <v>8036</v>
      </c>
      <c r="C247" s="398" t="s">
        <v>160</v>
      </c>
      <c r="D247" s="398"/>
      <c r="E247" s="399"/>
    </row>
    <row r="248" spans="1:5">
      <c r="A248" s="398">
        <v>43446</v>
      </c>
      <c r="B248" s="398" t="s">
        <v>8037</v>
      </c>
      <c r="C248" s="398" t="s">
        <v>160</v>
      </c>
      <c r="D248" s="398"/>
      <c r="E248" s="399"/>
    </row>
    <row r="249" spans="1:5">
      <c r="A249" s="398">
        <v>43447</v>
      </c>
      <c r="B249" s="398" t="s">
        <v>8038</v>
      </c>
      <c r="C249" s="398" t="s">
        <v>160</v>
      </c>
      <c r="D249" s="398"/>
      <c r="E249" s="399"/>
    </row>
    <row r="250" spans="1:5">
      <c r="A250" s="398">
        <v>43448</v>
      </c>
      <c r="B250" s="398" t="s">
        <v>8039</v>
      </c>
      <c r="C250" s="398" t="s">
        <v>160</v>
      </c>
      <c r="D250" s="398"/>
      <c r="E250" s="399"/>
    </row>
    <row r="251" spans="1:5">
      <c r="A251" s="398">
        <v>13761</v>
      </c>
      <c r="B251" s="398" t="s">
        <v>8040</v>
      </c>
      <c r="C251" s="398" t="s">
        <v>160</v>
      </c>
      <c r="D251" s="398"/>
      <c r="E251" s="399">
        <v>2353.4</v>
      </c>
    </row>
    <row r="252" spans="1:5">
      <c r="A252" s="398">
        <v>4814</v>
      </c>
      <c r="B252" s="398" t="s">
        <v>8041</v>
      </c>
      <c r="C252" s="398" t="s">
        <v>160</v>
      </c>
      <c r="D252" s="398"/>
      <c r="E252" s="399">
        <v>46.65</v>
      </c>
    </row>
    <row r="253" spans="1:5">
      <c r="A253" s="398">
        <v>44473</v>
      </c>
      <c r="B253" s="398" t="s">
        <v>8042</v>
      </c>
      <c r="C253" s="398" t="s">
        <v>160</v>
      </c>
      <c r="D253" s="398"/>
      <c r="E253" s="399"/>
    </row>
    <row r="254" spans="1:5">
      <c r="A254" s="398">
        <v>6122</v>
      </c>
      <c r="B254" s="398" t="s">
        <v>8043</v>
      </c>
      <c r="C254" s="398" t="s">
        <v>123</v>
      </c>
      <c r="D254" s="398"/>
      <c r="E254" s="399">
        <v>19.309999999999999</v>
      </c>
    </row>
    <row r="255" spans="1:5">
      <c r="A255" s="398">
        <v>40810</v>
      </c>
      <c r="B255" s="398" t="s">
        <v>8044</v>
      </c>
      <c r="C255" s="398" t="s">
        <v>4670</v>
      </c>
      <c r="D255" s="398"/>
      <c r="E255" s="399">
        <v>3378.95</v>
      </c>
    </row>
    <row r="256" spans="1:5">
      <c r="A256" s="398">
        <v>34469</v>
      </c>
      <c r="B256" s="398" t="s">
        <v>8045</v>
      </c>
      <c r="C256" s="398" t="s">
        <v>160</v>
      </c>
      <c r="D256" s="398"/>
      <c r="E256" s="399"/>
    </row>
    <row r="257" spans="1:5">
      <c r="A257" s="398">
        <v>34476</v>
      </c>
      <c r="B257" s="398" t="s">
        <v>8046</v>
      </c>
      <c r="C257" s="398" t="s">
        <v>160</v>
      </c>
      <c r="D257" s="398"/>
      <c r="E257" s="399"/>
    </row>
    <row r="258" spans="1:5">
      <c r="A258" s="398">
        <v>34477</v>
      </c>
      <c r="B258" s="398" t="s">
        <v>8047</v>
      </c>
      <c r="C258" s="398" t="s">
        <v>160</v>
      </c>
      <c r="D258" s="398"/>
      <c r="E258" s="399"/>
    </row>
    <row r="259" spans="1:5">
      <c r="A259" s="398">
        <v>34482</v>
      </c>
      <c r="B259" s="398" t="s">
        <v>8048</v>
      </c>
      <c r="C259" s="398" t="s">
        <v>160</v>
      </c>
      <c r="D259" s="398"/>
      <c r="E259" s="399"/>
    </row>
    <row r="260" spans="1:5">
      <c r="A260" s="398">
        <v>34472</v>
      </c>
      <c r="B260" s="398" t="s">
        <v>8049</v>
      </c>
      <c r="C260" s="398" t="s">
        <v>160</v>
      </c>
      <c r="D260" s="398"/>
      <c r="E260" s="399"/>
    </row>
    <row r="261" spans="1:5">
      <c r="A261" s="398">
        <v>42425</v>
      </c>
      <c r="B261" s="398" t="s">
        <v>8050</v>
      </c>
      <c r="C261" s="398" t="s">
        <v>160</v>
      </c>
      <c r="D261" s="398"/>
      <c r="E261" s="399">
        <v>2570.17</v>
      </c>
    </row>
    <row r="262" spans="1:5">
      <c r="A262" s="398">
        <v>42422</v>
      </c>
      <c r="B262" s="398" t="s">
        <v>8051</v>
      </c>
      <c r="C262" s="398" t="s">
        <v>160</v>
      </c>
      <c r="D262" s="398"/>
      <c r="E262" s="399">
        <v>3815.5</v>
      </c>
    </row>
    <row r="263" spans="1:5">
      <c r="A263" s="398">
        <v>43184</v>
      </c>
      <c r="B263" s="398" t="s">
        <v>8052</v>
      </c>
      <c r="C263" s="398" t="s">
        <v>160</v>
      </c>
      <c r="D263" s="398"/>
      <c r="E263" s="399">
        <v>5273.38</v>
      </c>
    </row>
    <row r="264" spans="1:5">
      <c r="A264" s="398">
        <v>42424</v>
      </c>
      <c r="B264" s="398" t="s">
        <v>8053</v>
      </c>
      <c r="C264" s="398" t="s">
        <v>160</v>
      </c>
      <c r="D264" s="398"/>
      <c r="E264" s="399">
        <v>2295.38</v>
      </c>
    </row>
    <row r="265" spans="1:5">
      <c r="A265" s="398">
        <v>42416</v>
      </c>
      <c r="B265" s="398" t="s">
        <v>8054</v>
      </c>
      <c r="C265" s="398" t="s">
        <v>160</v>
      </c>
      <c r="D265" s="398"/>
      <c r="E265" s="399">
        <v>9895.1299999999992</v>
      </c>
    </row>
    <row r="266" spans="1:5">
      <c r="A266" s="398">
        <v>42417</v>
      </c>
      <c r="B266" s="398" t="s">
        <v>8055</v>
      </c>
      <c r="C266" s="398" t="s">
        <v>160</v>
      </c>
      <c r="D266" s="398"/>
      <c r="E266" s="399">
        <v>11093.25</v>
      </c>
    </row>
    <row r="267" spans="1:5">
      <c r="A267" s="398">
        <v>42419</v>
      </c>
      <c r="B267" s="398" t="s">
        <v>8056</v>
      </c>
      <c r="C267" s="398" t="s">
        <v>160</v>
      </c>
      <c r="D267" s="398"/>
      <c r="E267" s="399">
        <v>12533.02</v>
      </c>
    </row>
    <row r="268" spans="1:5">
      <c r="A268" s="398">
        <v>42420</v>
      </c>
      <c r="B268" s="398" t="s">
        <v>8057</v>
      </c>
      <c r="C268" s="398" t="s">
        <v>160</v>
      </c>
      <c r="D268" s="398"/>
      <c r="E268" s="399">
        <v>17225.71</v>
      </c>
    </row>
    <row r="269" spans="1:5">
      <c r="A269" s="398">
        <v>42421</v>
      </c>
      <c r="B269" s="398" t="s">
        <v>8058</v>
      </c>
      <c r="C269" s="398" t="s">
        <v>160</v>
      </c>
      <c r="D269" s="398"/>
      <c r="E269" s="399">
        <v>20899.21</v>
      </c>
    </row>
    <row r="270" spans="1:5">
      <c r="A270" s="398">
        <v>39556</v>
      </c>
      <c r="B270" s="398" t="s">
        <v>8059</v>
      </c>
      <c r="C270" s="398" t="s">
        <v>160</v>
      </c>
      <c r="D270" s="398"/>
      <c r="E270" s="399">
        <v>7257.83</v>
      </c>
    </row>
    <row r="271" spans="1:5">
      <c r="A271" s="398">
        <v>39557</v>
      </c>
      <c r="B271" s="398" t="s">
        <v>8060</v>
      </c>
      <c r="C271" s="398" t="s">
        <v>160</v>
      </c>
      <c r="D271" s="398"/>
      <c r="E271" s="399">
        <v>7815.1</v>
      </c>
    </row>
    <row r="272" spans="1:5">
      <c r="A272" s="398">
        <v>39559</v>
      </c>
      <c r="B272" s="398" t="s">
        <v>8061</v>
      </c>
      <c r="C272" s="398" t="s">
        <v>160</v>
      </c>
      <c r="D272" s="398"/>
      <c r="E272" s="399">
        <v>11549.21</v>
      </c>
    </row>
    <row r="273" spans="1:5">
      <c r="A273" s="398">
        <v>39560</v>
      </c>
      <c r="B273" s="398" t="s">
        <v>8062</v>
      </c>
      <c r="C273" s="398" t="s">
        <v>160</v>
      </c>
      <c r="D273" s="398"/>
      <c r="E273" s="399">
        <v>13361.31</v>
      </c>
    </row>
    <row r="274" spans="1:5">
      <c r="A274" s="398">
        <v>39561</v>
      </c>
      <c r="B274" s="398" t="s">
        <v>8063</v>
      </c>
      <c r="C274" s="398" t="s">
        <v>160</v>
      </c>
      <c r="D274" s="398"/>
      <c r="E274" s="399">
        <v>13977.64</v>
      </c>
    </row>
    <row r="275" spans="1:5">
      <c r="A275" s="398">
        <v>43195</v>
      </c>
      <c r="B275" s="398" t="s">
        <v>8064</v>
      </c>
      <c r="C275" s="398" t="s">
        <v>160</v>
      </c>
      <c r="D275" s="398"/>
      <c r="E275" s="399">
        <v>6065.42</v>
      </c>
    </row>
    <row r="276" spans="1:5">
      <c r="A276" s="398">
        <v>43196</v>
      </c>
      <c r="B276" s="398" t="s">
        <v>8065</v>
      </c>
      <c r="C276" s="398" t="s">
        <v>160</v>
      </c>
      <c r="D276" s="398"/>
      <c r="E276" s="399">
        <v>7517.21</v>
      </c>
    </row>
    <row r="277" spans="1:5">
      <c r="A277" s="398">
        <v>43198</v>
      </c>
      <c r="B277" s="398" t="s">
        <v>8066</v>
      </c>
      <c r="C277" s="398" t="s">
        <v>160</v>
      </c>
      <c r="D277" s="398"/>
      <c r="E277" s="399">
        <v>11170.4</v>
      </c>
    </row>
    <row r="278" spans="1:5">
      <c r="A278" s="398">
        <v>43199</v>
      </c>
      <c r="B278" s="398" t="s">
        <v>8067</v>
      </c>
      <c r="C278" s="398" t="s">
        <v>160</v>
      </c>
      <c r="D278" s="398"/>
      <c r="E278" s="399">
        <v>11579.72</v>
      </c>
    </row>
    <row r="279" spans="1:5">
      <c r="A279" s="398">
        <v>43200</v>
      </c>
      <c r="B279" s="398" t="s">
        <v>8068</v>
      </c>
      <c r="C279" s="398" t="s">
        <v>160</v>
      </c>
      <c r="D279" s="398"/>
      <c r="E279" s="399">
        <v>13288.58</v>
      </c>
    </row>
    <row r="280" spans="1:5">
      <c r="A280" s="398">
        <v>43190</v>
      </c>
      <c r="B280" s="398" t="s">
        <v>8069</v>
      </c>
      <c r="C280" s="398" t="s">
        <v>160</v>
      </c>
      <c r="D280" s="398"/>
      <c r="E280" s="399">
        <v>2062.73</v>
      </c>
    </row>
    <row r="281" spans="1:5">
      <c r="A281" s="398">
        <v>39555</v>
      </c>
      <c r="B281" s="398" t="s">
        <v>8070</v>
      </c>
      <c r="C281" s="398" t="s">
        <v>160</v>
      </c>
      <c r="D281" s="398"/>
      <c r="E281" s="399">
        <v>2231.34</v>
      </c>
    </row>
    <row r="282" spans="1:5">
      <c r="A282" s="398">
        <v>43191</v>
      </c>
      <c r="B282" s="398" t="s">
        <v>8071</v>
      </c>
      <c r="C282" s="398" t="s">
        <v>160</v>
      </c>
      <c r="D282" s="398"/>
      <c r="E282" s="399">
        <v>2967.99</v>
      </c>
    </row>
    <row r="283" spans="1:5">
      <c r="A283" s="398">
        <v>39548</v>
      </c>
      <c r="B283" s="398" t="s">
        <v>8072</v>
      </c>
      <c r="C283" s="398" t="s">
        <v>160</v>
      </c>
      <c r="D283" s="398"/>
      <c r="E283" s="399">
        <v>3309.77</v>
      </c>
    </row>
    <row r="284" spans="1:5">
      <c r="A284" s="398">
        <v>43192</v>
      </c>
      <c r="B284" s="398" t="s">
        <v>8073</v>
      </c>
      <c r="C284" s="398" t="s">
        <v>160</v>
      </c>
      <c r="D284" s="398"/>
      <c r="E284" s="399">
        <v>3887.8</v>
      </c>
    </row>
    <row r="285" spans="1:5">
      <c r="A285" s="398">
        <v>39554</v>
      </c>
      <c r="B285" s="398" t="s">
        <v>8074</v>
      </c>
      <c r="C285" s="398" t="s">
        <v>160</v>
      </c>
      <c r="D285" s="398"/>
      <c r="E285" s="399">
        <v>4376.67</v>
      </c>
    </row>
    <row r="286" spans="1:5">
      <c r="A286" s="398">
        <v>43194</v>
      </c>
      <c r="B286" s="398" t="s">
        <v>8075</v>
      </c>
      <c r="C286" s="398" t="s">
        <v>160</v>
      </c>
      <c r="D286" s="398"/>
      <c r="E286" s="399">
        <v>1767.08</v>
      </c>
    </row>
    <row r="287" spans="1:5">
      <c r="A287" s="398">
        <v>39551</v>
      </c>
      <c r="B287" s="398" t="s">
        <v>8076</v>
      </c>
      <c r="C287" s="398" t="s">
        <v>160</v>
      </c>
      <c r="D287" s="398"/>
      <c r="E287" s="399">
        <v>1945.74</v>
      </c>
    </row>
    <row r="288" spans="1:5">
      <c r="A288" s="398">
        <v>43185</v>
      </c>
      <c r="B288" s="398" t="s">
        <v>8077</v>
      </c>
      <c r="C288" s="398" t="s">
        <v>160</v>
      </c>
      <c r="D288" s="398"/>
      <c r="E288" s="399">
        <v>5529.45</v>
      </c>
    </row>
    <row r="289" spans="1:5">
      <c r="A289" s="398">
        <v>43186</v>
      </c>
      <c r="B289" s="398" t="s">
        <v>8078</v>
      </c>
      <c r="C289" s="398" t="s">
        <v>160</v>
      </c>
      <c r="D289" s="398"/>
      <c r="E289" s="399">
        <v>5832.45</v>
      </c>
    </row>
    <row r="290" spans="1:5">
      <c r="A290" s="398">
        <v>43187</v>
      </c>
      <c r="B290" s="398" t="s">
        <v>8079</v>
      </c>
      <c r="C290" s="398" t="s">
        <v>160</v>
      </c>
      <c r="D290" s="398"/>
      <c r="E290" s="399">
        <v>7739.72</v>
      </c>
    </row>
    <row r="291" spans="1:5">
      <c r="A291" s="398">
        <v>43188</v>
      </c>
      <c r="B291" s="398" t="s">
        <v>8080</v>
      </c>
      <c r="C291" s="398" t="s">
        <v>160</v>
      </c>
      <c r="D291" s="398"/>
      <c r="E291" s="399">
        <v>9377.7000000000007</v>
      </c>
    </row>
    <row r="292" spans="1:5">
      <c r="A292" s="398">
        <v>43189</v>
      </c>
      <c r="B292" s="398" t="s">
        <v>8081</v>
      </c>
      <c r="C292" s="398" t="s">
        <v>160</v>
      </c>
      <c r="D292" s="398"/>
      <c r="E292" s="399">
        <v>10548.35</v>
      </c>
    </row>
    <row r="293" spans="1:5">
      <c r="A293" s="398">
        <v>39577</v>
      </c>
      <c r="B293" s="398" t="s">
        <v>8082</v>
      </c>
      <c r="C293" s="398" t="s">
        <v>160</v>
      </c>
      <c r="D293" s="398"/>
      <c r="E293" s="399">
        <v>26018.05</v>
      </c>
    </row>
    <row r="294" spans="1:5">
      <c r="A294" s="398">
        <v>39578</v>
      </c>
      <c r="B294" s="398" t="s">
        <v>8083</v>
      </c>
      <c r="C294" s="398" t="s">
        <v>160</v>
      </c>
      <c r="D294" s="398"/>
      <c r="E294" s="399">
        <v>33576.800000000003</v>
      </c>
    </row>
    <row r="295" spans="1:5">
      <c r="A295" s="398">
        <v>39579</v>
      </c>
      <c r="B295" s="398" t="s">
        <v>8084</v>
      </c>
      <c r="C295" s="398" t="s">
        <v>160</v>
      </c>
      <c r="D295" s="398"/>
      <c r="E295" s="399">
        <v>48851.62</v>
      </c>
    </row>
    <row r="296" spans="1:5">
      <c r="A296" s="398">
        <v>39826</v>
      </c>
      <c r="B296" s="398" t="s">
        <v>8085</v>
      </c>
      <c r="C296" s="398" t="s">
        <v>160</v>
      </c>
      <c r="D296" s="398"/>
      <c r="E296" s="399">
        <v>5999.87</v>
      </c>
    </row>
    <row r="297" spans="1:5">
      <c r="A297" s="398">
        <v>346</v>
      </c>
      <c r="B297" s="398" t="s">
        <v>8086</v>
      </c>
      <c r="C297" s="398" t="s">
        <v>1156</v>
      </c>
      <c r="D297" s="398"/>
      <c r="E297" s="399">
        <v>28.43</v>
      </c>
    </row>
    <row r="298" spans="1:5">
      <c r="A298" s="398">
        <v>3312</v>
      </c>
      <c r="B298" s="398" t="s">
        <v>8087</v>
      </c>
      <c r="C298" s="398" t="s">
        <v>1156</v>
      </c>
      <c r="D298" s="398"/>
      <c r="E298" s="399">
        <v>25.18</v>
      </c>
    </row>
    <row r="299" spans="1:5">
      <c r="A299" s="398">
        <v>339</v>
      </c>
      <c r="B299" s="398" t="s">
        <v>8088</v>
      </c>
      <c r="C299" s="398" t="s">
        <v>146</v>
      </c>
      <c r="D299" s="398"/>
      <c r="E299" s="399">
        <v>1.46</v>
      </c>
    </row>
    <row r="300" spans="1:5">
      <c r="A300" s="398">
        <v>340</v>
      </c>
      <c r="B300" s="398" t="s">
        <v>8089</v>
      </c>
      <c r="C300" s="398" t="s">
        <v>146</v>
      </c>
      <c r="D300" s="398"/>
      <c r="E300" s="399">
        <v>1.32</v>
      </c>
    </row>
    <row r="301" spans="1:5">
      <c r="A301" s="398">
        <v>43130</v>
      </c>
      <c r="B301" s="398" t="s">
        <v>8090</v>
      </c>
      <c r="C301" s="398" t="s">
        <v>1156</v>
      </c>
      <c r="D301" s="398"/>
      <c r="E301" s="399">
        <v>24</v>
      </c>
    </row>
    <row r="302" spans="1:5">
      <c r="A302" s="398">
        <v>344</v>
      </c>
      <c r="B302" s="398" t="s">
        <v>8091</v>
      </c>
      <c r="C302" s="398" t="s">
        <v>1156</v>
      </c>
      <c r="D302" s="398"/>
      <c r="E302" s="399">
        <v>31.55</v>
      </c>
    </row>
    <row r="303" spans="1:5">
      <c r="A303" s="398">
        <v>345</v>
      </c>
      <c r="B303" s="398" t="s">
        <v>8092</v>
      </c>
      <c r="C303" s="398" t="s">
        <v>1156</v>
      </c>
      <c r="D303" s="398"/>
      <c r="E303" s="399">
        <v>34.229999999999997</v>
      </c>
    </row>
    <row r="304" spans="1:5">
      <c r="A304" s="398">
        <v>43131</v>
      </c>
      <c r="B304" s="398" t="s">
        <v>8093</v>
      </c>
      <c r="C304" s="398" t="s">
        <v>1156</v>
      </c>
      <c r="D304" s="398"/>
      <c r="E304" s="399">
        <v>27.88</v>
      </c>
    </row>
    <row r="305" spans="1:5">
      <c r="A305" s="398">
        <v>3313</v>
      </c>
      <c r="B305" s="398" t="s">
        <v>8094</v>
      </c>
      <c r="C305" s="398" t="s">
        <v>1156</v>
      </c>
      <c r="D305" s="398"/>
      <c r="E305" s="399">
        <v>32.4</v>
      </c>
    </row>
    <row r="306" spans="1:5">
      <c r="A306" s="398">
        <v>43132</v>
      </c>
      <c r="B306" s="398" t="s">
        <v>8095</v>
      </c>
      <c r="C306" s="398" t="s">
        <v>1156</v>
      </c>
      <c r="D306" s="398"/>
      <c r="E306" s="399">
        <v>24</v>
      </c>
    </row>
    <row r="307" spans="1:5">
      <c r="A307" s="398">
        <v>45245</v>
      </c>
      <c r="B307" s="398" t="s">
        <v>8096</v>
      </c>
      <c r="C307" s="398" t="s">
        <v>160</v>
      </c>
      <c r="D307" s="398"/>
      <c r="E307" s="399"/>
    </row>
    <row r="308" spans="1:5">
      <c r="A308" s="398">
        <v>366</v>
      </c>
      <c r="B308" s="398" t="s">
        <v>8097</v>
      </c>
      <c r="C308" s="398" t="s">
        <v>1164</v>
      </c>
      <c r="D308" s="398"/>
      <c r="E308" s="399">
        <v>139.5</v>
      </c>
    </row>
    <row r="309" spans="1:5">
      <c r="A309" s="398">
        <v>367</v>
      </c>
      <c r="B309" s="398" t="s">
        <v>8098</v>
      </c>
      <c r="C309" s="398" t="s">
        <v>1164</v>
      </c>
      <c r="D309" s="398"/>
      <c r="E309" s="399">
        <v>141.32</v>
      </c>
    </row>
    <row r="310" spans="1:5">
      <c r="A310" s="398">
        <v>370</v>
      </c>
      <c r="B310" s="398" t="s">
        <v>8099</v>
      </c>
      <c r="C310" s="398" t="s">
        <v>1164</v>
      </c>
      <c r="D310" s="398"/>
      <c r="E310" s="399">
        <v>139.5</v>
      </c>
    </row>
    <row r="311" spans="1:5">
      <c r="A311" s="398">
        <v>368</v>
      </c>
      <c r="B311" s="398" t="s">
        <v>8100</v>
      </c>
      <c r="C311" s="398" t="s">
        <v>1164</v>
      </c>
      <c r="D311" s="398"/>
      <c r="E311" s="399">
        <v>69.75</v>
      </c>
    </row>
    <row r="312" spans="1:5">
      <c r="A312" s="398">
        <v>11075</v>
      </c>
      <c r="B312" s="398" t="s">
        <v>8101</v>
      </c>
      <c r="C312" s="398" t="s">
        <v>1164</v>
      </c>
      <c r="D312" s="398"/>
      <c r="E312" s="399">
        <v>1601.03</v>
      </c>
    </row>
    <row r="313" spans="1:5">
      <c r="A313" s="398">
        <v>1381</v>
      </c>
      <c r="B313" s="398" t="s">
        <v>8102</v>
      </c>
      <c r="C313" s="398" t="s">
        <v>1156</v>
      </c>
      <c r="D313" s="398"/>
      <c r="E313" s="399">
        <v>0.8</v>
      </c>
    </row>
    <row r="314" spans="1:5">
      <c r="A314" s="398">
        <v>34353</v>
      </c>
      <c r="B314" s="398" t="s">
        <v>8103</v>
      </c>
      <c r="C314" s="398" t="s">
        <v>1156</v>
      </c>
      <c r="D314" s="398"/>
      <c r="E314" s="399">
        <v>1.49</v>
      </c>
    </row>
    <row r="315" spans="1:5">
      <c r="A315" s="398">
        <v>37595</v>
      </c>
      <c r="B315" s="398" t="s">
        <v>8104</v>
      </c>
      <c r="C315" s="398" t="s">
        <v>1156</v>
      </c>
      <c r="D315" s="398"/>
      <c r="E315" s="399">
        <v>2.46</v>
      </c>
    </row>
    <row r="316" spans="1:5">
      <c r="A316" s="398">
        <v>37596</v>
      </c>
      <c r="B316" s="398" t="s">
        <v>8105</v>
      </c>
      <c r="C316" s="398" t="s">
        <v>1156</v>
      </c>
      <c r="D316" s="398"/>
      <c r="E316" s="399">
        <v>2.82</v>
      </c>
    </row>
    <row r="317" spans="1:5">
      <c r="A317" s="398">
        <v>371</v>
      </c>
      <c r="B317" s="398" t="s">
        <v>8106</v>
      </c>
      <c r="C317" s="398" t="s">
        <v>1156</v>
      </c>
      <c r="D317" s="398"/>
      <c r="E317" s="399">
        <v>0.87</v>
      </c>
    </row>
    <row r="318" spans="1:5">
      <c r="A318" s="398">
        <v>37553</v>
      </c>
      <c r="B318" s="398" t="s">
        <v>8107</v>
      </c>
      <c r="C318" s="398" t="s">
        <v>1156</v>
      </c>
      <c r="D318" s="398"/>
      <c r="E318" s="399">
        <v>1.63</v>
      </c>
    </row>
    <row r="319" spans="1:5">
      <c r="A319" s="398">
        <v>37552</v>
      </c>
      <c r="B319" s="398" t="s">
        <v>8108</v>
      </c>
      <c r="C319" s="398" t="s">
        <v>1156</v>
      </c>
      <c r="D319" s="398"/>
      <c r="E319" s="399">
        <v>2.63</v>
      </c>
    </row>
    <row r="320" spans="1:5">
      <c r="A320" s="398">
        <v>36880</v>
      </c>
      <c r="B320" s="398" t="s">
        <v>8109</v>
      </c>
      <c r="C320" s="398" t="s">
        <v>1156</v>
      </c>
      <c r="D320" s="398"/>
      <c r="E320" s="399">
        <v>2.67</v>
      </c>
    </row>
    <row r="321" spans="1:5">
      <c r="A321" s="398">
        <v>34355</v>
      </c>
      <c r="B321" s="398" t="s">
        <v>8110</v>
      </c>
      <c r="C321" s="398" t="s">
        <v>1156</v>
      </c>
      <c r="D321" s="398"/>
      <c r="E321" s="399">
        <v>2.2999999999999998</v>
      </c>
    </row>
    <row r="322" spans="1:5">
      <c r="A322" s="398">
        <v>130</v>
      </c>
      <c r="B322" s="398" t="s">
        <v>8111</v>
      </c>
      <c r="C322" s="398" t="s">
        <v>1156</v>
      </c>
      <c r="D322" s="398"/>
      <c r="E322" s="399">
        <v>5.12</v>
      </c>
    </row>
    <row r="323" spans="1:5">
      <c r="A323" s="398">
        <v>135</v>
      </c>
      <c r="B323" s="398" t="s">
        <v>8112</v>
      </c>
      <c r="C323" s="398" t="s">
        <v>1156</v>
      </c>
      <c r="D323" s="398"/>
      <c r="E323" s="399">
        <v>4.12</v>
      </c>
    </row>
    <row r="324" spans="1:5">
      <c r="A324" s="398">
        <v>36886</v>
      </c>
      <c r="B324" s="398" t="s">
        <v>8113</v>
      </c>
      <c r="C324" s="398" t="s">
        <v>1156</v>
      </c>
      <c r="D324" s="398"/>
      <c r="E324" s="399">
        <v>0.83</v>
      </c>
    </row>
    <row r="325" spans="1:5">
      <c r="A325" s="398">
        <v>38546</v>
      </c>
      <c r="B325" s="398" t="s">
        <v>8114</v>
      </c>
      <c r="C325" s="398" t="s">
        <v>1164</v>
      </c>
      <c r="D325" s="398"/>
      <c r="E325" s="399">
        <v>570.12</v>
      </c>
    </row>
    <row r="326" spans="1:5">
      <c r="A326" s="398">
        <v>34549</v>
      </c>
      <c r="B326" s="398" t="s">
        <v>8115</v>
      </c>
      <c r="C326" s="398" t="s">
        <v>1164</v>
      </c>
      <c r="D326" s="398"/>
      <c r="E326" s="399"/>
    </row>
    <row r="327" spans="1:5">
      <c r="A327" s="398">
        <v>6081</v>
      </c>
      <c r="B327" s="398" t="s">
        <v>8116</v>
      </c>
      <c r="C327" s="398" t="s">
        <v>1164</v>
      </c>
      <c r="D327" s="398"/>
      <c r="E327" s="399"/>
    </row>
    <row r="328" spans="1:5">
      <c r="A328" s="398">
        <v>6077</v>
      </c>
      <c r="B328" s="398" t="s">
        <v>8117</v>
      </c>
      <c r="C328" s="398" t="s">
        <v>1164</v>
      </c>
      <c r="D328" s="398"/>
      <c r="E328" s="399"/>
    </row>
    <row r="329" spans="1:5">
      <c r="A329" s="398">
        <v>6079</v>
      </c>
      <c r="B329" s="398" t="s">
        <v>8118</v>
      </c>
      <c r="C329" s="398" t="s">
        <v>1164</v>
      </c>
      <c r="D329" s="398"/>
      <c r="E329" s="399"/>
    </row>
    <row r="330" spans="1:5">
      <c r="A330" s="398">
        <v>1091</v>
      </c>
      <c r="B330" s="398" t="s">
        <v>8119</v>
      </c>
      <c r="C330" s="398" t="s">
        <v>160</v>
      </c>
      <c r="D330" s="398"/>
      <c r="E330" s="399">
        <v>35.18</v>
      </c>
    </row>
    <row r="331" spans="1:5">
      <c r="A331" s="398">
        <v>1094</v>
      </c>
      <c r="B331" s="398" t="s">
        <v>8120</v>
      </c>
      <c r="C331" s="398" t="s">
        <v>160</v>
      </c>
      <c r="D331" s="398"/>
      <c r="E331" s="399">
        <v>24.6</v>
      </c>
    </row>
    <row r="332" spans="1:5">
      <c r="A332" s="398">
        <v>1095</v>
      </c>
      <c r="B332" s="398" t="s">
        <v>8121</v>
      </c>
      <c r="C332" s="398" t="s">
        <v>160</v>
      </c>
      <c r="D332" s="398"/>
      <c r="E332" s="399">
        <v>52.29</v>
      </c>
    </row>
    <row r="333" spans="1:5">
      <c r="A333" s="398">
        <v>1092</v>
      </c>
      <c r="B333" s="398" t="s">
        <v>8122</v>
      </c>
      <c r="C333" s="398" t="s">
        <v>160</v>
      </c>
      <c r="D333" s="398"/>
      <c r="E333" s="399">
        <v>40.46</v>
      </c>
    </row>
    <row r="334" spans="1:5">
      <c r="A334" s="398">
        <v>1093</v>
      </c>
      <c r="B334" s="398" t="s">
        <v>8123</v>
      </c>
      <c r="C334" s="398" t="s">
        <v>160</v>
      </c>
      <c r="D334" s="398"/>
      <c r="E334" s="399">
        <v>94.49</v>
      </c>
    </row>
    <row r="335" spans="1:5">
      <c r="A335" s="398">
        <v>1090</v>
      </c>
      <c r="B335" s="398" t="s">
        <v>8124</v>
      </c>
      <c r="C335" s="398" t="s">
        <v>160</v>
      </c>
      <c r="D335" s="398"/>
      <c r="E335" s="399">
        <v>67.650000000000006</v>
      </c>
    </row>
    <row r="336" spans="1:5">
      <c r="A336" s="398">
        <v>1096</v>
      </c>
      <c r="B336" s="398" t="s">
        <v>8125</v>
      </c>
      <c r="C336" s="398" t="s">
        <v>160</v>
      </c>
      <c r="D336" s="398"/>
      <c r="E336" s="399">
        <v>121.75</v>
      </c>
    </row>
    <row r="337" spans="1:5">
      <c r="A337" s="398">
        <v>1097</v>
      </c>
      <c r="B337" s="398" t="s">
        <v>8126</v>
      </c>
      <c r="C337" s="398" t="s">
        <v>160</v>
      </c>
      <c r="D337" s="398"/>
      <c r="E337" s="399">
        <v>103.35</v>
      </c>
    </row>
    <row r="338" spans="1:5">
      <c r="A338" s="398">
        <v>378</v>
      </c>
      <c r="B338" s="398" t="s">
        <v>8127</v>
      </c>
      <c r="C338" s="398" t="s">
        <v>123</v>
      </c>
      <c r="D338" s="398"/>
      <c r="E338" s="399">
        <v>18.899999999999999</v>
      </c>
    </row>
    <row r="339" spans="1:5">
      <c r="A339" s="398">
        <v>40911</v>
      </c>
      <c r="B339" s="398" t="s">
        <v>8128</v>
      </c>
      <c r="C339" s="398" t="s">
        <v>4670</v>
      </c>
      <c r="D339" s="398"/>
      <c r="E339" s="399">
        <v>3307.07</v>
      </c>
    </row>
    <row r="340" spans="1:5">
      <c r="A340" s="398">
        <v>33939</v>
      </c>
      <c r="B340" s="398" t="s">
        <v>8129</v>
      </c>
      <c r="C340" s="398" t="s">
        <v>123</v>
      </c>
      <c r="D340" s="398"/>
      <c r="E340" s="399">
        <v>109.94</v>
      </c>
    </row>
    <row r="341" spans="1:5">
      <c r="A341" s="398">
        <v>40815</v>
      </c>
      <c r="B341" s="398" t="s">
        <v>8130</v>
      </c>
      <c r="C341" s="398" t="s">
        <v>4670</v>
      </c>
      <c r="D341" s="398"/>
      <c r="E341" s="399">
        <v>19229.8</v>
      </c>
    </row>
    <row r="342" spans="1:5">
      <c r="A342" s="398">
        <v>33952</v>
      </c>
      <c r="B342" s="398" t="s">
        <v>8131</v>
      </c>
      <c r="C342" s="398" t="s">
        <v>123</v>
      </c>
      <c r="D342" s="398"/>
      <c r="E342" s="399">
        <v>116.47</v>
      </c>
    </row>
    <row r="343" spans="1:5">
      <c r="A343" s="398">
        <v>40816</v>
      </c>
      <c r="B343" s="398" t="s">
        <v>8132</v>
      </c>
      <c r="C343" s="398" t="s">
        <v>4670</v>
      </c>
      <c r="D343" s="398"/>
      <c r="E343" s="399">
        <v>20372.12</v>
      </c>
    </row>
    <row r="344" spans="1:5">
      <c r="A344" s="398">
        <v>33953</v>
      </c>
      <c r="B344" s="398" t="s">
        <v>8133</v>
      </c>
      <c r="C344" s="398" t="s">
        <v>123</v>
      </c>
      <c r="D344" s="398"/>
      <c r="E344" s="399">
        <v>122.07</v>
      </c>
    </row>
    <row r="345" spans="1:5">
      <c r="A345" s="398">
        <v>40817</v>
      </c>
      <c r="B345" s="398" t="s">
        <v>8134</v>
      </c>
      <c r="C345" s="398" t="s">
        <v>4670</v>
      </c>
      <c r="D345" s="398"/>
      <c r="E345" s="399">
        <v>21350.639999999999</v>
      </c>
    </row>
    <row r="346" spans="1:5">
      <c r="A346" s="398">
        <v>13348</v>
      </c>
      <c r="B346" s="398" t="s">
        <v>8135</v>
      </c>
      <c r="C346" s="398" t="s">
        <v>160</v>
      </c>
      <c r="D346" s="398"/>
      <c r="E346" s="399"/>
    </row>
    <row r="347" spans="1:5">
      <c r="A347" s="398">
        <v>39212</v>
      </c>
      <c r="B347" s="398" t="s">
        <v>8136</v>
      </c>
      <c r="C347" s="398" t="s">
        <v>160</v>
      </c>
      <c r="D347" s="398"/>
      <c r="E347" s="399">
        <v>1.7</v>
      </c>
    </row>
    <row r="348" spans="1:5">
      <c r="A348" s="398">
        <v>39211</v>
      </c>
      <c r="B348" s="398" t="s">
        <v>8137</v>
      </c>
      <c r="C348" s="398" t="s">
        <v>160</v>
      </c>
      <c r="D348" s="398"/>
      <c r="E348" s="399">
        <v>1.52</v>
      </c>
    </row>
    <row r="349" spans="1:5">
      <c r="A349" s="398">
        <v>39210</v>
      </c>
      <c r="B349" s="398" t="s">
        <v>8138</v>
      </c>
      <c r="C349" s="398" t="s">
        <v>160</v>
      </c>
      <c r="D349" s="398"/>
      <c r="E349" s="399">
        <v>0.85</v>
      </c>
    </row>
    <row r="350" spans="1:5">
      <c r="A350" s="398">
        <v>39208</v>
      </c>
      <c r="B350" s="398" t="s">
        <v>8139</v>
      </c>
      <c r="C350" s="398" t="s">
        <v>160</v>
      </c>
      <c r="D350" s="398"/>
      <c r="E350" s="399">
        <v>0.46</v>
      </c>
    </row>
    <row r="351" spans="1:5">
      <c r="A351" s="398">
        <v>39214</v>
      </c>
      <c r="B351" s="398" t="s">
        <v>8140</v>
      </c>
      <c r="C351" s="398" t="s">
        <v>160</v>
      </c>
      <c r="D351" s="398"/>
      <c r="E351" s="399">
        <v>3.15</v>
      </c>
    </row>
    <row r="352" spans="1:5">
      <c r="A352" s="398">
        <v>39213</v>
      </c>
      <c r="B352" s="398" t="s">
        <v>8141</v>
      </c>
      <c r="C352" s="398" t="s">
        <v>160</v>
      </c>
      <c r="D352" s="398"/>
      <c r="E352" s="399">
        <v>2.2200000000000002</v>
      </c>
    </row>
    <row r="353" spans="1:5">
      <c r="A353" s="398">
        <v>39215</v>
      </c>
      <c r="B353" s="398" t="s">
        <v>8142</v>
      </c>
      <c r="C353" s="398" t="s">
        <v>160</v>
      </c>
      <c r="D353" s="398"/>
      <c r="E353" s="399">
        <v>5.73</v>
      </c>
    </row>
    <row r="354" spans="1:5">
      <c r="A354" s="398">
        <v>39209</v>
      </c>
      <c r="B354" s="398" t="s">
        <v>8143</v>
      </c>
      <c r="C354" s="398" t="s">
        <v>160</v>
      </c>
      <c r="D354" s="398"/>
      <c r="E354" s="399">
        <v>0.55000000000000004</v>
      </c>
    </row>
    <row r="355" spans="1:5">
      <c r="A355" s="398">
        <v>39207</v>
      </c>
      <c r="B355" s="398" t="s">
        <v>8144</v>
      </c>
      <c r="C355" s="398" t="s">
        <v>160</v>
      </c>
      <c r="D355" s="398"/>
      <c r="E355" s="399">
        <v>0.85</v>
      </c>
    </row>
    <row r="356" spans="1:5">
      <c r="A356" s="398">
        <v>39216</v>
      </c>
      <c r="B356" s="398" t="s">
        <v>8145</v>
      </c>
      <c r="C356" s="398" t="s">
        <v>160</v>
      </c>
      <c r="D356" s="398"/>
      <c r="E356" s="399">
        <v>8</v>
      </c>
    </row>
    <row r="357" spans="1:5">
      <c r="A357" s="398">
        <v>11267</v>
      </c>
      <c r="B357" s="398" t="s">
        <v>8146</v>
      </c>
      <c r="C357" s="398" t="s">
        <v>160</v>
      </c>
      <c r="D357" s="398"/>
      <c r="E357" s="399"/>
    </row>
    <row r="358" spans="1:5">
      <c r="A358" s="398">
        <v>379</v>
      </c>
      <c r="B358" s="398" t="s">
        <v>8147</v>
      </c>
      <c r="C358" s="398" t="s">
        <v>160</v>
      </c>
      <c r="D358" s="398"/>
      <c r="E358" s="399"/>
    </row>
    <row r="359" spans="1:5">
      <c r="A359" s="398">
        <v>510</v>
      </c>
      <c r="B359" s="398" t="s">
        <v>8148</v>
      </c>
      <c r="C359" s="398" t="s">
        <v>1156</v>
      </c>
      <c r="D359" s="398"/>
      <c r="E359" s="399">
        <v>14.34</v>
      </c>
    </row>
    <row r="360" spans="1:5">
      <c r="A360" s="398">
        <v>516</v>
      </c>
      <c r="B360" s="398" t="s">
        <v>8149</v>
      </c>
      <c r="C360" s="398" t="s">
        <v>1156</v>
      </c>
      <c r="D360" s="398"/>
      <c r="E360" s="399">
        <v>17</v>
      </c>
    </row>
    <row r="361" spans="1:5">
      <c r="A361" s="398">
        <v>509</v>
      </c>
      <c r="B361" s="398" t="s">
        <v>8150</v>
      </c>
      <c r="C361" s="398" t="s">
        <v>1156</v>
      </c>
      <c r="D361" s="398"/>
      <c r="E361" s="399">
        <v>19.07</v>
      </c>
    </row>
    <row r="362" spans="1:5">
      <c r="A362" s="398">
        <v>40331</v>
      </c>
      <c r="B362" s="398" t="s">
        <v>8151</v>
      </c>
      <c r="C362" s="398" t="s">
        <v>123</v>
      </c>
      <c r="D362" s="398"/>
      <c r="E362" s="399">
        <v>12.16</v>
      </c>
    </row>
    <row r="363" spans="1:5">
      <c r="A363" s="398">
        <v>40930</v>
      </c>
      <c r="B363" s="398" t="s">
        <v>8152</v>
      </c>
      <c r="C363" s="398" t="s">
        <v>4670</v>
      </c>
      <c r="D363" s="398"/>
      <c r="E363" s="399">
        <v>2130.25</v>
      </c>
    </row>
    <row r="364" spans="1:5">
      <c r="A364" s="398">
        <v>377</v>
      </c>
      <c r="B364" s="398" t="s">
        <v>8153</v>
      </c>
      <c r="C364" s="398" t="s">
        <v>160</v>
      </c>
      <c r="D364" s="398"/>
      <c r="E364" s="399">
        <v>43</v>
      </c>
    </row>
    <row r="365" spans="1:5">
      <c r="A365" s="398">
        <v>11761</v>
      </c>
      <c r="B365" s="398" t="s">
        <v>8154</v>
      </c>
      <c r="C365" s="398" t="s">
        <v>160</v>
      </c>
      <c r="D365" s="398"/>
      <c r="E365" s="399">
        <v>91.51</v>
      </c>
    </row>
    <row r="366" spans="1:5">
      <c r="A366" s="398">
        <v>7588</v>
      </c>
      <c r="B366" s="398" t="s">
        <v>8155</v>
      </c>
      <c r="C366" s="398" t="s">
        <v>160</v>
      </c>
      <c r="D366" s="398"/>
      <c r="E366" s="399">
        <v>40.450000000000003</v>
      </c>
    </row>
    <row r="367" spans="1:5">
      <c r="A367" s="398">
        <v>34551</v>
      </c>
      <c r="B367" s="398" t="s">
        <v>8156</v>
      </c>
      <c r="C367" s="398" t="s">
        <v>123</v>
      </c>
      <c r="D367" s="398"/>
      <c r="E367" s="399">
        <v>14.03</v>
      </c>
    </row>
    <row r="368" spans="1:5">
      <c r="A368" s="398">
        <v>41078</v>
      </c>
      <c r="B368" s="398" t="s">
        <v>8157</v>
      </c>
      <c r="C368" s="398" t="s">
        <v>4670</v>
      </c>
      <c r="D368" s="398"/>
      <c r="E368" s="399">
        <v>2455.52</v>
      </c>
    </row>
    <row r="369" spans="1:5">
      <c r="A369" s="398">
        <v>246</v>
      </c>
      <c r="B369" s="398" t="s">
        <v>8158</v>
      </c>
      <c r="C369" s="398" t="s">
        <v>123</v>
      </c>
      <c r="D369" s="398"/>
      <c r="E369" s="399">
        <v>14.89</v>
      </c>
    </row>
    <row r="370" spans="1:5">
      <c r="A370" s="398">
        <v>40927</v>
      </c>
      <c r="B370" s="398" t="s">
        <v>8159</v>
      </c>
      <c r="C370" s="398" t="s">
        <v>4670</v>
      </c>
      <c r="D370" s="398"/>
      <c r="E370" s="399">
        <v>2606.02</v>
      </c>
    </row>
    <row r="371" spans="1:5">
      <c r="A371" s="398">
        <v>2350</v>
      </c>
      <c r="B371" s="398" t="s">
        <v>8160</v>
      </c>
      <c r="C371" s="398" t="s">
        <v>123</v>
      </c>
      <c r="D371" s="398"/>
      <c r="E371" s="399">
        <v>14.59</v>
      </c>
    </row>
    <row r="372" spans="1:5">
      <c r="A372" s="398">
        <v>40812</v>
      </c>
      <c r="B372" s="398" t="s">
        <v>8161</v>
      </c>
      <c r="C372" s="398" t="s">
        <v>4670</v>
      </c>
      <c r="D372" s="398"/>
      <c r="E372" s="399">
        <v>2552.4699999999998</v>
      </c>
    </row>
    <row r="373" spans="1:5">
      <c r="A373" s="398">
        <v>245</v>
      </c>
      <c r="B373" s="398" t="s">
        <v>8162</v>
      </c>
      <c r="C373" s="398" t="s">
        <v>123</v>
      </c>
      <c r="D373" s="398"/>
      <c r="E373" s="399">
        <v>21.6</v>
      </c>
    </row>
    <row r="374" spans="1:5">
      <c r="A374" s="398">
        <v>41090</v>
      </c>
      <c r="B374" s="398" t="s">
        <v>8163</v>
      </c>
      <c r="C374" s="398" t="s">
        <v>4670</v>
      </c>
      <c r="D374" s="398"/>
      <c r="E374" s="399">
        <v>3778.09</v>
      </c>
    </row>
    <row r="375" spans="1:5">
      <c r="A375" s="398">
        <v>251</v>
      </c>
      <c r="B375" s="398" t="s">
        <v>8164</v>
      </c>
      <c r="C375" s="398" t="s">
        <v>123</v>
      </c>
      <c r="D375" s="398"/>
      <c r="E375" s="399">
        <v>14.89</v>
      </c>
    </row>
    <row r="376" spans="1:5">
      <c r="A376" s="398">
        <v>40975</v>
      </c>
      <c r="B376" s="398" t="s">
        <v>8165</v>
      </c>
      <c r="C376" s="398" t="s">
        <v>4670</v>
      </c>
      <c r="D376" s="398"/>
      <c r="E376" s="399">
        <v>2606.02</v>
      </c>
    </row>
    <row r="377" spans="1:5">
      <c r="A377" s="398">
        <v>6127</v>
      </c>
      <c r="B377" s="398" t="s">
        <v>8166</v>
      </c>
      <c r="C377" s="398" t="s">
        <v>123</v>
      </c>
      <c r="D377" s="398"/>
      <c r="E377" s="399">
        <v>14.89</v>
      </c>
    </row>
    <row r="378" spans="1:5">
      <c r="A378" s="398">
        <v>41072</v>
      </c>
      <c r="B378" s="398" t="s">
        <v>8167</v>
      </c>
      <c r="C378" s="398" t="s">
        <v>4670</v>
      </c>
      <c r="D378" s="398"/>
      <c r="E378" s="399">
        <v>2606.02</v>
      </c>
    </row>
    <row r="379" spans="1:5">
      <c r="A379" s="398">
        <v>6121</v>
      </c>
      <c r="B379" s="398" t="s">
        <v>8168</v>
      </c>
      <c r="C379" s="398" t="s">
        <v>123</v>
      </c>
      <c r="D379" s="398"/>
      <c r="E379" s="399">
        <v>14.09</v>
      </c>
    </row>
    <row r="380" spans="1:5">
      <c r="A380" s="398">
        <v>41071</v>
      </c>
      <c r="B380" s="398" t="s">
        <v>8169</v>
      </c>
      <c r="C380" s="398" t="s">
        <v>4670</v>
      </c>
      <c r="D380" s="398"/>
      <c r="E380" s="399">
        <v>2465.27</v>
      </c>
    </row>
    <row r="381" spans="1:5">
      <c r="A381" s="398">
        <v>244</v>
      </c>
      <c r="B381" s="398" t="s">
        <v>8170</v>
      </c>
      <c r="C381" s="398" t="s">
        <v>123</v>
      </c>
      <c r="D381" s="398"/>
      <c r="E381" s="399">
        <v>13.48</v>
      </c>
    </row>
    <row r="382" spans="1:5">
      <c r="A382" s="398">
        <v>41093</v>
      </c>
      <c r="B382" s="398" t="s">
        <v>8171</v>
      </c>
      <c r="C382" s="398" t="s">
        <v>4670</v>
      </c>
      <c r="D382" s="398"/>
      <c r="E382" s="399">
        <v>2358.69</v>
      </c>
    </row>
    <row r="383" spans="1:5">
      <c r="A383" s="398">
        <v>532</v>
      </c>
      <c r="B383" s="398" t="s">
        <v>8172</v>
      </c>
      <c r="C383" s="398" t="s">
        <v>123</v>
      </c>
      <c r="D383" s="398"/>
      <c r="E383" s="399">
        <v>23.74</v>
      </c>
    </row>
    <row r="384" spans="1:5">
      <c r="A384" s="398">
        <v>40931</v>
      </c>
      <c r="B384" s="398" t="s">
        <v>8173</v>
      </c>
      <c r="C384" s="398" t="s">
        <v>4670</v>
      </c>
      <c r="D384" s="398"/>
      <c r="E384" s="399">
        <v>4154.17</v>
      </c>
    </row>
    <row r="385" spans="1:5">
      <c r="A385" s="398">
        <v>36150</v>
      </c>
      <c r="B385" s="398" t="s">
        <v>8174</v>
      </c>
      <c r="C385" s="398" t="s">
        <v>160</v>
      </c>
      <c r="D385" s="398"/>
      <c r="E385" s="399">
        <v>50.79</v>
      </c>
    </row>
    <row r="386" spans="1:5">
      <c r="A386" s="398">
        <v>45262</v>
      </c>
      <c r="B386" s="398" t="s">
        <v>8175</v>
      </c>
      <c r="C386" s="398" t="s">
        <v>160</v>
      </c>
      <c r="D386" s="398"/>
      <c r="E386" s="399">
        <v>15.12</v>
      </c>
    </row>
    <row r="387" spans="1:5">
      <c r="A387" s="398">
        <v>4760</v>
      </c>
      <c r="B387" s="398" t="s">
        <v>8176</v>
      </c>
      <c r="C387" s="398" t="s">
        <v>123</v>
      </c>
      <c r="D387" s="398"/>
      <c r="E387" s="399">
        <v>18.899999999999999</v>
      </c>
    </row>
    <row r="388" spans="1:5">
      <c r="A388" s="398">
        <v>41069</v>
      </c>
      <c r="B388" s="398" t="s">
        <v>8177</v>
      </c>
      <c r="C388" s="398" t="s">
        <v>4670</v>
      </c>
      <c r="D388" s="398"/>
      <c r="E388" s="399">
        <v>3307.07</v>
      </c>
    </row>
    <row r="389" spans="1:5">
      <c r="A389" s="398">
        <v>10422</v>
      </c>
      <c r="B389" s="398" t="s">
        <v>8178</v>
      </c>
      <c r="C389" s="398" t="s">
        <v>160</v>
      </c>
      <c r="D389" s="398"/>
      <c r="E389" s="399">
        <v>414.96</v>
      </c>
    </row>
    <row r="390" spans="1:5">
      <c r="A390" s="398">
        <v>44019</v>
      </c>
      <c r="B390" s="398" t="s">
        <v>8179</v>
      </c>
      <c r="C390" s="398" t="s">
        <v>160</v>
      </c>
      <c r="D390" s="398"/>
      <c r="E390" s="399">
        <v>574.41</v>
      </c>
    </row>
    <row r="391" spans="1:5">
      <c r="A391" s="398">
        <v>36520</v>
      </c>
      <c r="B391" s="398" t="s">
        <v>8180</v>
      </c>
      <c r="C391" s="398" t="s">
        <v>160</v>
      </c>
      <c r="D391" s="398"/>
      <c r="E391" s="399">
        <v>698.42</v>
      </c>
    </row>
    <row r="392" spans="1:5">
      <c r="A392" s="398">
        <v>42319</v>
      </c>
      <c r="B392" s="398" t="s">
        <v>8181</v>
      </c>
      <c r="C392" s="398" t="s">
        <v>160</v>
      </c>
      <c r="D392" s="398"/>
      <c r="E392" s="399">
        <v>625.82000000000005</v>
      </c>
    </row>
    <row r="393" spans="1:5">
      <c r="A393" s="398">
        <v>10420</v>
      </c>
      <c r="B393" s="398" t="s">
        <v>8182</v>
      </c>
      <c r="C393" s="398" t="s">
        <v>160</v>
      </c>
      <c r="D393" s="398"/>
      <c r="E393" s="399">
        <v>222</v>
      </c>
    </row>
    <row r="394" spans="1:5">
      <c r="A394" s="398">
        <v>10421</v>
      </c>
      <c r="B394" s="398" t="s">
        <v>8183</v>
      </c>
      <c r="C394" s="398" t="s">
        <v>160</v>
      </c>
      <c r="D394" s="398"/>
      <c r="E394" s="399">
        <v>243.95</v>
      </c>
    </row>
    <row r="395" spans="1:5">
      <c r="A395" s="398">
        <v>11786</v>
      </c>
      <c r="B395" s="398" t="s">
        <v>8184</v>
      </c>
      <c r="C395" s="398" t="s">
        <v>160</v>
      </c>
      <c r="D395" s="398"/>
      <c r="E395" s="399">
        <v>491.9</v>
      </c>
    </row>
    <row r="396" spans="1:5">
      <c r="A396" s="398">
        <v>45195</v>
      </c>
      <c r="B396" s="398" t="s">
        <v>8185</v>
      </c>
      <c r="C396" s="398" t="s">
        <v>160</v>
      </c>
      <c r="D396" s="398"/>
      <c r="E396" s="399"/>
    </row>
    <row r="397" spans="1:5">
      <c r="A397" s="398">
        <v>45226</v>
      </c>
      <c r="B397" s="398" t="s">
        <v>8186</v>
      </c>
      <c r="C397" s="398" t="s">
        <v>160</v>
      </c>
      <c r="D397" s="398"/>
      <c r="E397" s="399"/>
    </row>
    <row r="398" spans="1:5">
      <c r="A398" s="398">
        <v>4815</v>
      </c>
      <c r="B398" s="398" t="s">
        <v>8187</v>
      </c>
      <c r="C398" s="398" t="s">
        <v>160</v>
      </c>
      <c r="D398" s="398"/>
      <c r="E398" s="399">
        <v>12.44</v>
      </c>
    </row>
    <row r="399" spans="1:5">
      <c r="A399" s="398">
        <v>541</v>
      </c>
      <c r="B399" s="398" t="s">
        <v>8188</v>
      </c>
      <c r="C399" s="398" t="s">
        <v>160</v>
      </c>
      <c r="D399" s="398"/>
      <c r="E399" s="399">
        <v>130</v>
      </c>
    </row>
    <row r="400" spans="1:5">
      <c r="A400" s="398">
        <v>542</v>
      </c>
      <c r="B400" s="398" t="s">
        <v>8189</v>
      </c>
      <c r="C400" s="398" t="s">
        <v>160</v>
      </c>
      <c r="D400" s="398"/>
      <c r="E400" s="399">
        <v>162.94999999999999</v>
      </c>
    </row>
    <row r="401" spans="1:5">
      <c r="A401" s="398">
        <v>540</v>
      </c>
      <c r="B401" s="398" t="s">
        <v>8190</v>
      </c>
      <c r="C401" s="398" t="s">
        <v>160</v>
      </c>
      <c r="D401" s="398"/>
      <c r="E401" s="399">
        <v>367.22</v>
      </c>
    </row>
    <row r="402" spans="1:5">
      <c r="A402" s="398">
        <v>38364</v>
      </c>
      <c r="B402" s="398" t="s">
        <v>8191</v>
      </c>
      <c r="C402" s="398" t="s">
        <v>160</v>
      </c>
      <c r="D402" s="398"/>
      <c r="E402" s="399"/>
    </row>
    <row r="403" spans="1:5">
      <c r="A403" s="398">
        <v>11692</v>
      </c>
      <c r="B403" s="398" t="s">
        <v>8192</v>
      </c>
      <c r="C403" s="398" t="s">
        <v>121</v>
      </c>
      <c r="D403" s="398"/>
      <c r="E403" s="399">
        <v>501.18</v>
      </c>
    </row>
    <row r="404" spans="1:5">
      <c r="A404" s="398">
        <v>1746</v>
      </c>
      <c r="B404" s="398" t="s">
        <v>8193</v>
      </c>
      <c r="C404" s="398" t="s">
        <v>160</v>
      </c>
      <c r="D404" s="398"/>
      <c r="E404" s="399">
        <v>320</v>
      </c>
    </row>
    <row r="405" spans="1:5">
      <c r="A405" s="398">
        <v>1748</v>
      </c>
      <c r="B405" s="398" t="s">
        <v>8194</v>
      </c>
      <c r="C405" s="398" t="s">
        <v>160</v>
      </c>
      <c r="D405" s="398"/>
      <c r="E405" s="399">
        <v>425.52</v>
      </c>
    </row>
    <row r="406" spans="1:5">
      <c r="A406" s="398">
        <v>1749</v>
      </c>
      <c r="B406" s="398" t="s">
        <v>8195</v>
      </c>
      <c r="C406" s="398" t="s">
        <v>160</v>
      </c>
      <c r="D406" s="398"/>
      <c r="E406" s="399">
        <v>616.51</v>
      </c>
    </row>
    <row r="407" spans="1:5">
      <c r="A407" s="398">
        <v>37412</v>
      </c>
      <c r="B407" s="398" t="s">
        <v>8196</v>
      </c>
      <c r="C407" s="398" t="s">
        <v>160</v>
      </c>
      <c r="D407" s="398"/>
      <c r="E407" s="399">
        <v>312.8</v>
      </c>
    </row>
    <row r="408" spans="1:5">
      <c r="A408" s="398">
        <v>1745</v>
      </c>
      <c r="B408" s="398" t="s">
        <v>8197</v>
      </c>
      <c r="C408" s="398" t="s">
        <v>160</v>
      </c>
      <c r="D408" s="398"/>
      <c r="E408" s="399">
        <v>371.96</v>
      </c>
    </row>
    <row r="409" spans="1:5">
      <c r="A409" s="398">
        <v>1750</v>
      </c>
      <c r="B409" s="398" t="s">
        <v>8198</v>
      </c>
      <c r="C409" s="398" t="s">
        <v>160</v>
      </c>
      <c r="D409" s="398"/>
      <c r="E409" s="399">
        <v>869.21</v>
      </c>
    </row>
    <row r="410" spans="1:5">
      <c r="A410" s="398">
        <v>11687</v>
      </c>
      <c r="B410" s="398" t="s">
        <v>8199</v>
      </c>
      <c r="C410" s="398" t="s">
        <v>146</v>
      </c>
      <c r="D410" s="398"/>
      <c r="E410" s="399">
        <v>1384.92</v>
      </c>
    </row>
    <row r="411" spans="1:5">
      <c r="A411" s="398">
        <v>11689</v>
      </c>
      <c r="B411" s="398" t="s">
        <v>8200</v>
      </c>
      <c r="C411" s="398" t="s">
        <v>146</v>
      </c>
      <c r="D411" s="398"/>
      <c r="E411" s="399">
        <v>1735.23</v>
      </c>
    </row>
    <row r="412" spans="1:5">
      <c r="A412" s="398">
        <v>11693</v>
      </c>
      <c r="B412" s="398" t="s">
        <v>8201</v>
      </c>
      <c r="C412" s="398" t="s">
        <v>121</v>
      </c>
      <c r="D412" s="398"/>
      <c r="E412" s="399">
        <v>144.13999999999999</v>
      </c>
    </row>
    <row r="413" spans="1:5">
      <c r="A413" s="398">
        <v>36215</v>
      </c>
      <c r="B413" s="398" t="s">
        <v>8202</v>
      </c>
      <c r="C413" s="398" t="s">
        <v>160</v>
      </c>
      <c r="D413" s="398"/>
      <c r="E413" s="399"/>
    </row>
    <row r="414" spans="1:5">
      <c r="A414" s="398">
        <v>42439</v>
      </c>
      <c r="B414" s="398" t="s">
        <v>8203</v>
      </c>
      <c r="C414" s="398" t="s">
        <v>160</v>
      </c>
      <c r="D414" s="398"/>
      <c r="E414" s="399"/>
    </row>
    <row r="415" spans="1:5">
      <c r="A415" s="398">
        <v>38381</v>
      </c>
      <c r="B415" s="398" t="s">
        <v>8204</v>
      </c>
      <c r="C415" s="398" t="s">
        <v>160</v>
      </c>
      <c r="D415" s="398"/>
      <c r="E415" s="399"/>
    </row>
    <row r="416" spans="1:5">
      <c r="A416" s="398">
        <v>39621</v>
      </c>
      <c r="B416" s="398" t="s">
        <v>8205</v>
      </c>
      <c r="C416" s="398" t="s">
        <v>8206</v>
      </c>
      <c r="D416" s="398"/>
      <c r="E416" s="399">
        <v>1098.4000000000001</v>
      </c>
    </row>
    <row r="417" spans="1:5">
      <c r="A417" s="398">
        <v>39624</v>
      </c>
      <c r="B417" s="398" t="s">
        <v>8207</v>
      </c>
      <c r="C417" s="398" t="s">
        <v>8206</v>
      </c>
      <c r="D417" s="398"/>
      <c r="E417" s="399">
        <v>1211.6600000000001</v>
      </c>
    </row>
    <row r="418" spans="1:5">
      <c r="A418" s="398">
        <v>39615</v>
      </c>
      <c r="B418" s="398" t="s">
        <v>8208</v>
      </c>
      <c r="C418" s="398" t="s">
        <v>160</v>
      </c>
      <c r="D418" s="398"/>
      <c r="E418" s="399">
        <v>489.62</v>
      </c>
    </row>
    <row r="419" spans="1:5">
      <c r="A419" s="398">
        <v>39620</v>
      </c>
      <c r="B419" s="398" t="s">
        <v>8209</v>
      </c>
      <c r="C419" s="398" t="s">
        <v>160</v>
      </c>
      <c r="D419" s="398"/>
      <c r="E419" s="399">
        <v>747.78</v>
      </c>
    </row>
    <row r="420" spans="1:5">
      <c r="A420" s="398">
        <v>39623</v>
      </c>
      <c r="B420" s="398" t="s">
        <v>8210</v>
      </c>
      <c r="C420" s="398" t="s">
        <v>160</v>
      </c>
      <c r="D420" s="398"/>
      <c r="E420" s="399">
        <v>800.94</v>
      </c>
    </row>
    <row r="421" spans="1:5">
      <c r="A421" s="398">
        <v>546</v>
      </c>
      <c r="B421" s="398" t="s">
        <v>8211</v>
      </c>
      <c r="C421" s="398" t="s">
        <v>1156</v>
      </c>
      <c r="D421" s="398"/>
      <c r="E421" s="399">
        <v>10.64</v>
      </c>
    </row>
    <row r="422" spans="1:5">
      <c r="A422" s="398">
        <v>566</v>
      </c>
      <c r="B422" s="398" t="s">
        <v>8212</v>
      </c>
      <c r="C422" s="398" t="s">
        <v>146</v>
      </c>
      <c r="D422" s="398"/>
      <c r="E422" s="399">
        <v>5.05</v>
      </c>
    </row>
    <row r="423" spans="1:5">
      <c r="A423" s="398">
        <v>565</v>
      </c>
      <c r="B423" s="398" t="s">
        <v>8213</v>
      </c>
      <c r="C423" s="398" t="s">
        <v>146</v>
      </c>
      <c r="D423" s="398"/>
      <c r="E423" s="399">
        <v>10.01</v>
      </c>
    </row>
    <row r="424" spans="1:5">
      <c r="A424" s="398">
        <v>555</v>
      </c>
      <c r="B424" s="398" t="s">
        <v>8214</v>
      </c>
      <c r="C424" s="398" t="s">
        <v>146</v>
      </c>
      <c r="D424" s="398"/>
      <c r="E424" s="399">
        <v>13.04</v>
      </c>
    </row>
    <row r="425" spans="1:5">
      <c r="A425" s="398">
        <v>557</v>
      </c>
      <c r="B425" s="398" t="s">
        <v>8215</v>
      </c>
      <c r="C425" s="398" t="s">
        <v>146</v>
      </c>
      <c r="D425" s="398"/>
      <c r="E425" s="399">
        <v>40.94</v>
      </c>
    </row>
    <row r="426" spans="1:5">
      <c r="A426" s="398">
        <v>552</v>
      </c>
      <c r="B426" s="398" t="s">
        <v>8216</v>
      </c>
      <c r="C426" s="398" t="s">
        <v>146</v>
      </c>
      <c r="D426" s="398"/>
      <c r="E426" s="399">
        <v>20.309999999999999</v>
      </c>
    </row>
    <row r="427" spans="1:5">
      <c r="A427" s="398">
        <v>563</v>
      </c>
      <c r="B427" s="398" t="s">
        <v>8217</v>
      </c>
      <c r="C427" s="398" t="s">
        <v>146</v>
      </c>
      <c r="D427" s="398"/>
      <c r="E427" s="399">
        <v>30.52</v>
      </c>
    </row>
    <row r="428" spans="1:5">
      <c r="A428" s="398">
        <v>549</v>
      </c>
      <c r="B428" s="398" t="s">
        <v>8218</v>
      </c>
      <c r="C428" s="398" t="s">
        <v>146</v>
      </c>
      <c r="D428" s="398"/>
      <c r="E428" s="399">
        <v>54.93</v>
      </c>
    </row>
    <row r="429" spans="1:5">
      <c r="A429" s="398">
        <v>551</v>
      </c>
      <c r="B429" s="398" t="s">
        <v>8219</v>
      </c>
      <c r="C429" s="398" t="s">
        <v>146</v>
      </c>
      <c r="D429" s="398"/>
      <c r="E429" s="399">
        <v>108.77</v>
      </c>
    </row>
    <row r="430" spans="1:5">
      <c r="A430" s="398">
        <v>559</v>
      </c>
      <c r="B430" s="398" t="s">
        <v>8220</v>
      </c>
      <c r="C430" s="398" t="s">
        <v>146</v>
      </c>
      <c r="D430" s="398"/>
      <c r="E430" s="399">
        <v>27.19</v>
      </c>
    </row>
    <row r="431" spans="1:5">
      <c r="A431" s="398">
        <v>560</v>
      </c>
      <c r="B431" s="398" t="s">
        <v>8221</v>
      </c>
      <c r="C431" s="398" t="s">
        <v>146</v>
      </c>
      <c r="D431" s="398"/>
      <c r="E431" s="399">
        <v>34.020000000000003</v>
      </c>
    </row>
    <row r="432" spans="1:5">
      <c r="A432" s="398">
        <v>547</v>
      </c>
      <c r="B432" s="398" t="s">
        <v>8222</v>
      </c>
      <c r="C432" s="398" t="s">
        <v>146</v>
      </c>
      <c r="D432" s="398"/>
      <c r="E432" s="399">
        <v>40.729999999999997</v>
      </c>
    </row>
    <row r="433" spans="1:5">
      <c r="A433" s="398">
        <v>36207</v>
      </c>
      <c r="B433" s="398" t="s">
        <v>8223</v>
      </c>
      <c r="C433" s="398" t="s">
        <v>160</v>
      </c>
      <c r="D433" s="398"/>
      <c r="E433" s="399"/>
    </row>
    <row r="434" spans="1:5">
      <c r="A434" s="398">
        <v>36209</v>
      </c>
      <c r="B434" s="398" t="s">
        <v>8224</v>
      </c>
      <c r="C434" s="398" t="s">
        <v>160</v>
      </c>
      <c r="D434" s="398"/>
      <c r="E434" s="399"/>
    </row>
    <row r="435" spans="1:5">
      <c r="A435" s="398">
        <v>36210</v>
      </c>
      <c r="B435" s="398" t="s">
        <v>8225</v>
      </c>
      <c r="C435" s="398" t="s">
        <v>160</v>
      </c>
      <c r="D435" s="398"/>
      <c r="E435" s="399"/>
    </row>
    <row r="436" spans="1:5">
      <c r="A436" s="398">
        <v>36204</v>
      </c>
      <c r="B436" s="398" t="s">
        <v>8226</v>
      </c>
      <c r="C436" s="398" t="s">
        <v>160</v>
      </c>
      <c r="D436" s="398"/>
      <c r="E436" s="399"/>
    </row>
    <row r="437" spans="1:5">
      <c r="A437" s="398">
        <v>36205</v>
      </c>
      <c r="B437" s="398" t="s">
        <v>8227</v>
      </c>
      <c r="C437" s="398" t="s">
        <v>160</v>
      </c>
      <c r="D437" s="398"/>
      <c r="E437" s="399"/>
    </row>
    <row r="438" spans="1:5">
      <c r="A438" s="398">
        <v>36081</v>
      </c>
      <c r="B438" s="398" t="s">
        <v>8228</v>
      </c>
      <c r="C438" s="398" t="s">
        <v>160</v>
      </c>
      <c r="D438" s="398"/>
      <c r="E438" s="399"/>
    </row>
    <row r="439" spans="1:5">
      <c r="A439" s="398">
        <v>36206</v>
      </c>
      <c r="B439" s="398" t="s">
        <v>8229</v>
      </c>
      <c r="C439" s="398" t="s">
        <v>160</v>
      </c>
      <c r="D439" s="398"/>
      <c r="E439" s="399"/>
    </row>
    <row r="440" spans="1:5">
      <c r="A440" s="398">
        <v>36218</v>
      </c>
      <c r="B440" s="398" t="s">
        <v>8230</v>
      </c>
      <c r="C440" s="398" t="s">
        <v>160</v>
      </c>
      <c r="D440" s="398"/>
      <c r="E440" s="399"/>
    </row>
    <row r="441" spans="1:5">
      <c r="A441" s="398">
        <v>36220</v>
      </c>
      <c r="B441" s="398" t="s">
        <v>8231</v>
      </c>
      <c r="C441" s="398" t="s">
        <v>160</v>
      </c>
      <c r="D441" s="398"/>
      <c r="E441" s="399"/>
    </row>
    <row r="442" spans="1:5">
      <c r="A442" s="398">
        <v>36080</v>
      </c>
      <c r="B442" s="398" t="s">
        <v>8232</v>
      </c>
      <c r="C442" s="398" t="s">
        <v>160</v>
      </c>
      <c r="D442" s="398"/>
      <c r="E442" s="399"/>
    </row>
    <row r="443" spans="1:5">
      <c r="A443" s="398">
        <v>36223</v>
      </c>
      <c r="B443" s="398" t="s">
        <v>8233</v>
      </c>
      <c r="C443" s="398" t="s">
        <v>160</v>
      </c>
      <c r="D443" s="398"/>
      <c r="E443" s="399"/>
    </row>
    <row r="444" spans="1:5">
      <c r="A444" s="398">
        <v>38127</v>
      </c>
      <c r="B444" s="398" t="s">
        <v>8234</v>
      </c>
      <c r="C444" s="398" t="s">
        <v>160</v>
      </c>
      <c r="D444" s="398"/>
      <c r="E444" s="399">
        <v>449.12</v>
      </c>
    </row>
    <row r="445" spans="1:5">
      <c r="A445" s="398">
        <v>38060</v>
      </c>
      <c r="B445" s="398" t="s">
        <v>8235</v>
      </c>
      <c r="C445" s="398" t="s">
        <v>160</v>
      </c>
      <c r="D445" s="398"/>
      <c r="E445" s="399">
        <v>34.299999999999997</v>
      </c>
    </row>
    <row r="446" spans="1:5">
      <c r="A446" s="398">
        <v>10956</v>
      </c>
      <c r="B446" s="398" t="s">
        <v>8236</v>
      </c>
      <c r="C446" s="398" t="s">
        <v>160</v>
      </c>
      <c r="D446" s="398"/>
      <c r="E446" s="399">
        <v>37.61</v>
      </c>
    </row>
    <row r="447" spans="1:5">
      <c r="A447" s="398">
        <v>39380</v>
      </c>
      <c r="B447" s="398" t="s">
        <v>8237</v>
      </c>
      <c r="C447" s="398" t="s">
        <v>160</v>
      </c>
      <c r="D447" s="398"/>
      <c r="E447" s="399"/>
    </row>
    <row r="448" spans="1:5">
      <c r="A448" s="398">
        <v>44172</v>
      </c>
      <c r="B448" s="398" t="s">
        <v>8238</v>
      </c>
      <c r="C448" s="398" t="s">
        <v>160</v>
      </c>
      <c r="D448" s="398"/>
      <c r="E448" s="399"/>
    </row>
    <row r="449" spans="1:5">
      <c r="A449" s="398">
        <v>37597</v>
      </c>
      <c r="B449" s="398" t="s">
        <v>8239</v>
      </c>
      <c r="C449" s="398" t="s">
        <v>160</v>
      </c>
      <c r="D449" s="398"/>
      <c r="E449" s="399"/>
    </row>
    <row r="450" spans="1:5">
      <c r="A450" s="398">
        <v>183</v>
      </c>
      <c r="B450" s="398" t="s">
        <v>8240</v>
      </c>
      <c r="C450" s="398" t="s">
        <v>8241</v>
      </c>
      <c r="D450" s="398"/>
      <c r="E450" s="399">
        <v>200</v>
      </c>
    </row>
    <row r="451" spans="1:5">
      <c r="A451" s="398">
        <v>184</v>
      </c>
      <c r="B451" s="398" t="s">
        <v>8242</v>
      </c>
      <c r="C451" s="398" t="s">
        <v>8241</v>
      </c>
      <c r="D451" s="398"/>
      <c r="E451" s="399">
        <v>123.87</v>
      </c>
    </row>
    <row r="452" spans="1:5">
      <c r="A452" s="398">
        <v>181</v>
      </c>
      <c r="B452" s="398" t="s">
        <v>8243</v>
      </c>
      <c r="C452" s="398" t="s">
        <v>8241</v>
      </c>
      <c r="D452" s="398"/>
      <c r="E452" s="399">
        <v>267.08999999999997</v>
      </c>
    </row>
    <row r="453" spans="1:5">
      <c r="A453" s="398">
        <v>20001</v>
      </c>
      <c r="B453" s="398" t="s">
        <v>8244</v>
      </c>
      <c r="C453" s="398" t="s">
        <v>8241</v>
      </c>
      <c r="D453" s="398"/>
      <c r="E453" s="399">
        <v>154.83000000000001</v>
      </c>
    </row>
    <row r="454" spans="1:5">
      <c r="A454" s="398">
        <v>39837</v>
      </c>
      <c r="B454" s="398" t="s">
        <v>8245</v>
      </c>
      <c r="C454" s="398" t="s">
        <v>8241</v>
      </c>
      <c r="D454" s="398"/>
      <c r="E454" s="399">
        <v>478.08</v>
      </c>
    </row>
    <row r="455" spans="1:5">
      <c r="A455" s="398">
        <v>43366</v>
      </c>
      <c r="B455" s="398" t="s">
        <v>8246</v>
      </c>
      <c r="C455" s="398" t="s">
        <v>1156</v>
      </c>
      <c r="D455" s="398"/>
      <c r="E455" s="399"/>
    </row>
    <row r="456" spans="1:5">
      <c r="A456" s="398">
        <v>10535</v>
      </c>
      <c r="B456" s="398" t="s">
        <v>8247</v>
      </c>
      <c r="C456" s="398" t="s">
        <v>160</v>
      </c>
      <c r="D456" s="398"/>
      <c r="E456" s="399"/>
    </row>
    <row r="457" spans="1:5">
      <c r="A457" s="398">
        <v>10537</v>
      </c>
      <c r="B457" s="398" t="s">
        <v>8248</v>
      </c>
      <c r="C457" s="398" t="s">
        <v>160</v>
      </c>
      <c r="D457" s="398"/>
      <c r="E457" s="399"/>
    </row>
    <row r="458" spans="1:5">
      <c r="A458" s="398">
        <v>13891</v>
      </c>
      <c r="B458" s="398" t="s">
        <v>8249</v>
      </c>
      <c r="C458" s="398" t="s">
        <v>160</v>
      </c>
      <c r="D458" s="398"/>
      <c r="E458" s="399"/>
    </row>
    <row r="459" spans="1:5">
      <c r="A459" s="398">
        <v>36397</v>
      </c>
      <c r="B459" s="398" t="s">
        <v>8250</v>
      </c>
      <c r="C459" s="398" t="s">
        <v>160</v>
      </c>
      <c r="D459" s="398"/>
      <c r="E459" s="399"/>
    </row>
    <row r="460" spans="1:5">
      <c r="A460" s="398">
        <v>36398</v>
      </c>
      <c r="B460" s="398" t="s">
        <v>8251</v>
      </c>
      <c r="C460" s="398" t="s">
        <v>160</v>
      </c>
      <c r="D460" s="398"/>
      <c r="E460" s="399"/>
    </row>
    <row r="461" spans="1:5">
      <c r="A461" s="398">
        <v>647</v>
      </c>
      <c r="B461" s="398" t="s">
        <v>8252</v>
      </c>
      <c r="C461" s="398" t="s">
        <v>123</v>
      </c>
      <c r="D461" s="398"/>
      <c r="E461" s="399">
        <v>16.73</v>
      </c>
    </row>
    <row r="462" spans="1:5">
      <c r="A462" s="398">
        <v>40920</v>
      </c>
      <c r="B462" s="398" t="s">
        <v>8253</v>
      </c>
      <c r="C462" s="398" t="s">
        <v>4670</v>
      </c>
      <c r="D462" s="398"/>
      <c r="E462" s="399">
        <v>2926.83</v>
      </c>
    </row>
    <row r="463" spans="1:5">
      <c r="A463" s="398">
        <v>715</v>
      </c>
      <c r="B463" s="398" t="s">
        <v>8254</v>
      </c>
      <c r="C463" s="398" t="s">
        <v>160</v>
      </c>
      <c r="D463" s="398"/>
      <c r="E463" s="399"/>
    </row>
    <row r="464" spans="1:5">
      <c r="A464" s="398">
        <v>716</v>
      </c>
      <c r="B464" s="398" t="s">
        <v>8255</v>
      </c>
      <c r="C464" s="398" t="s">
        <v>160</v>
      </c>
      <c r="D464" s="398"/>
      <c r="E464" s="399"/>
    </row>
    <row r="465" spans="1:5">
      <c r="A465" s="398">
        <v>7270</v>
      </c>
      <c r="B465" s="398" t="s">
        <v>8256</v>
      </c>
      <c r="C465" s="398" t="s">
        <v>160</v>
      </c>
      <c r="D465" s="398"/>
      <c r="E465" s="399">
        <v>0.89</v>
      </c>
    </row>
    <row r="466" spans="1:5">
      <c r="A466" s="398">
        <v>44460</v>
      </c>
      <c r="B466" s="398" t="s">
        <v>8257</v>
      </c>
      <c r="C466" s="398" t="s">
        <v>160</v>
      </c>
      <c r="D466" s="398"/>
      <c r="E466" s="399">
        <v>1.49</v>
      </c>
    </row>
    <row r="467" spans="1:5">
      <c r="A467" s="398">
        <v>44461</v>
      </c>
      <c r="B467" s="398" t="s">
        <v>8258</v>
      </c>
      <c r="C467" s="398" t="s">
        <v>160</v>
      </c>
      <c r="D467" s="398"/>
      <c r="E467" s="399">
        <v>2.0299999999999998</v>
      </c>
    </row>
    <row r="468" spans="1:5">
      <c r="A468" s="398">
        <v>7267</v>
      </c>
      <c r="B468" s="398" t="s">
        <v>8259</v>
      </c>
      <c r="C468" s="398" t="s">
        <v>160</v>
      </c>
      <c r="D468" s="398"/>
      <c r="E468" s="399">
        <v>0.75</v>
      </c>
    </row>
    <row r="469" spans="1:5">
      <c r="A469" s="398">
        <v>44458</v>
      </c>
      <c r="B469" s="398" t="s">
        <v>8260</v>
      </c>
      <c r="C469" s="398" t="s">
        <v>160</v>
      </c>
      <c r="D469" s="398"/>
      <c r="E469" s="399">
        <v>0.91</v>
      </c>
    </row>
    <row r="470" spans="1:5">
      <c r="A470" s="398">
        <v>44457</v>
      </c>
      <c r="B470" s="398" t="s">
        <v>8261</v>
      </c>
      <c r="C470" s="398" t="s">
        <v>160</v>
      </c>
      <c r="D470" s="398"/>
      <c r="E470" s="399">
        <v>1.76</v>
      </c>
    </row>
    <row r="471" spans="1:5">
      <c r="A471" s="398">
        <v>7271</v>
      </c>
      <c r="B471" s="398" t="s">
        <v>8262</v>
      </c>
      <c r="C471" s="398" t="s">
        <v>160</v>
      </c>
      <c r="D471" s="398"/>
      <c r="E471" s="399">
        <v>0.95</v>
      </c>
    </row>
    <row r="472" spans="1:5">
      <c r="A472" s="398">
        <v>7268</v>
      </c>
      <c r="B472" s="398" t="s">
        <v>8263</v>
      </c>
      <c r="C472" s="398" t="s">
        <v>160</v>
      </c>
      <c r="D472" s="398"/>
      <c r="E472" s="399">
        <v>1.48</v>
      </c>
    </row>
    <row r="473" spans="1:5">
      <c r="A473" s="398">
        <v>44459</v>
      </c>
      <c r="B473" s="398" t="s">
        <v>8264</v>
      </c>
      <c r="C473" s="398" t="s">
        <v>160</v>
      </c>
      <c r="D473" s="398"/>
      <c r="E473" s="399">
        <v>0.96</v>
      </c>
    </row>
    <row r="474" spans="1:5">
      <c r="A474" s="398">
        <v>44462</v>
      </c>
      <c r="B474" s="398" t="s">
        <v>8265</v>
      </c>
      <c r="C474" s="398" t="s">
        <v>160</v>
      </c>
      <c r="D474" s="398"/>
      <c r="E474" s="399">
        <v>1.69</v>
      </c>
    </row>
    <row r="475" spans="1:5">
      <c r="A475" s="398">
        <v>44463</v>
      </c>
      <c r="B475" s="398" t="s">
        <v>8266</v>
      </c>
      <c r="C475" s="398" t="s">
        <v>160</v>
      </c>
      <c r="D475" s="398"/>
      <c r="E475" s="399">
        <v>2.1800000000000002</v>
      </c>
    </row>
    <row r="476" spans="1:5">
      <c r="A476" s="398">
        <v>44464</v>
      </c>
      <c r="B476" s="398" t="s">
        <v>8267</v>
      </c>
      <c r="C476" s="398" t="s">
        <v>160</v>
      </c>
      <c r="D476" s="398"/>
      <c r="E476" s="399">
        <v>2.2599999999999998</v>
      </c>
    </row>
    <row r="477" spans="1:5">
      <c r="A477" s="398">
        <v>44465</v>
      </c>
      <c r="B477" s="398" t="s">
        <v>8268</v>
      </c>
      <c r="C477" s="398" t="s">
        <v>160</v>
      </c>
      <c r="D477" s="398"/>
      <c r="E477" s="399">
        <v>3.1</v>
      </c>
    </row>
    <row r="478" spans="1:5">
      <c r="A478" s="398">
        <v>38783</v>
      </c>
      <c r="B478" s="398" t="s">
        <v>8269</v>
      </c>
      <c r="C478" s="398" t="s">
        <v>160</v>
      </c>
      <c r="D478" s="398"/>
      <c r="E478" s="399">
        <v>1.08</v>
      </c>
    </row>
    <row r="479" spans="1:5">
      <c r="A479" s="398">
        <v>44466</v>
      </c>
      <c r="B479" s="398" t="s">
        <v>8270</v>
      </c>
      <c r="C479" s="398" t="s">
        <v>160</v>
      </c>
      <c r="D479" s="398"/>
      <c r="E479" s="399">
        <v>2.2000000000000002</v>
      </c>
    </row>
    <row r="480" spans="1:5">
      <c r="A480" s="398">
        <v>44467</v>
      </c>
      <c r="B480" s="398" t="s">
        <v>8271</v>
      </c>
      <c r="C480" s="398" t="s">
        <v>160</v>
      </c>
      <c r="D480" s="398"/>
      <c r="E480" s="399">
        <v>2.65</v>
      </c>
    </row>
    <row r="481" spans="1:5">
      <c r="A481" s="398">
        <v>44468</v>
      </c>
      <c r="B481" s="398" t="s">
        <v>8272</v>
      </c>
      <c r="C481" s="398" t="s">
        <v>160</v>
      </c>
      <c r="D481" s="398"/>
      <c r="E481" s="399">
        <v>2.2999999999999998</v>
      </c>
    </row>
    <row r="482" spans="1:5">
      <c r="A482" s="398">
        <v>37593</v>
      </c>
      <c r="B482" s="398" t="s">
        <v>8273</v>
      </c>
      <c r="C482" s="398" t="s">
        <v>160</v>
      </c>
      <c r="D482" s="398"/>
      <c r="E482" s="399">
        <v>2.96</v>
      </c>
    </row>
    <row r="483" spans="1:5">
      <c r="A483" s="398">
        <v>37594</v>
      </c>
      <c r="B483" s="398" t="s">
        <v>8274</v>
      </c>
      <c r="C483" s="398" t="s">
        <v>160</v>
      </c>
      <c r="D483" s="398"/>
      <c r="E483" s="399">
        <v>3.52</v>
      </c>
    </row>
    <row r="484" spans="1:5">
      <c r="A484" s="398">
        <v>37592</v>
      </c>
      <c r="B484" s="398" t="s">
        <v>8275</v>
      </c>
      <c r="C484" s="398" t="s">
        <v>160</v>
      </c>
      <c r="D484" s="398"/>
      <c r="E484" s="399">
        <v>2.34</v>
      </c>
    </row>
    <row r="485" spans="1:5">
      <c r="A485" s="398">
        <v>41372</v>
      </c>
      <c r="B485" s="398" t="s">
        <v>8276</v>
      </c>
      <c r="C485" s="398" t="s">
        <v>121</v>
      </c>
      <c r="D485" s="398"/>
      <c r="E485" s="399"/>
    </row>
    <row r="486" spans="1:5">
      <c r="A486" s="398">
        <v>41371</v>
      </c>
      <c r="B486" s="398" t="s">
        <v>8277</v>
      </c>
      <c r="C486" s="398" t="s">
        <v>121</v>
      </c>
      <c r="D486" s="398"/>
      <c r="E486" s="399"/>
    </row>
    <row r="487" spans="1:5">
      <c r="A487" s="398">
        <v>34556</v>
      </c>
      <c r="B487" s="398" t="s">
        <v>8278</v>
      </c>
      <c r="C487" s="398" t="s">
        <v>160</v>
      </c>
      <c r="D487" s="398"/>
      <c r="E487" s="399">
        <v>5.9</v>
      </c>
    </row>
    <row r="488" spans="1:5">
      <c r="A488" s="398">
        <v>37873</v>
      </c>
      <c r="B488" s="398" t="s">
        <v>8279</v>
      </c>
      <c r="C488" s="398" t="s">
        <v>160</v>
      </c>
      <c r="D488" s="398"/>
      <c r="E488" s="399">
        <v>6.01</v>
      </c>
    </row>
    <row r="489" spans="1:5">
      <c r="A489" s="398">
        <v>34564</v>
      </c>
      <c r="B489" s="398" t="s">
        <v>8280</v>
      </c>
      <c r="C489" s="398" t="s">
        <v>160</v>
      </c>
      <c r="D489" s="398"/>
      <c r="E489" s="399">
        <v>6.29</v>
      </c>
    </row>
    <row r="490" spans="1:5">
      <c r="A490" s="398">
        <v>34565</v>
      </c>
      <c r="B490" s="398" t="s">
        <v>8281</v>
      </c>
      <c r="C490" s="398" t="s">
        <v>160</v>
      </c>
      <c r="D490" s="398"/>
      <c r="E490" s="399">
        <v>6.66</v>
      </c>
    </row>
    <row r="491" spans="1:5">
      <c r="A491" s="398">
        <v>38590</v>
      </c>
      <c r="B491" s="398" t="s">
        <v>8282</v>
      </c>
      <c r="C491" s="398" t="s">
        <v>160</v>
      </c>
      <c r="D491" s="398"/>
      <c r="E491" s="399">
        <v>4.92</v>
      </c>
    </row>
    <row r="492" spans="1:5">
      <c r="A492" s="398">
        <v>34566</v>
      </c>
      <c r="B492" s="398" t="s">
        <v>8283</v>
      </c>
      <c r="C492" s="398" t="s">
        <v>160</v>
      </c>
      <c r="D492" s="398"/>
      <c r="E492" s="399">
        <v>5.17</v>
      </c>
    </row>
    <row r="493" spans="1:5">
      <c r="A493" s="398">
        <v>34567</v>
      </c>
      <c r="B493" s="398" t="s">
        <v>8284</v>
      </c>
      <c r="C493" s="398" t="s">
        <v>160</v>
      </c>
      <c r="D493" s="398"/>
      <c r="E493" s="399">
        <v>5.48</v>
      </c>
    </row>
    <row r="494" spans="1:5">
      <c r="A494" s="398">
        <v>38591</v>
      </c>
      <c r="B494" s="398" t="s">
        <v>8285</v>
      </c>
      <c r="C494" s="398" t="s">
        <v>160</v>
      </c>
      <c r="D494" s="398"/>
      <c r="E494" s="399">
        <v>4.97</v>
      </c>
    </row>
    <row r="495" spans="1:5">
      <c r="A495" s="398">
        <v>34568</v>
      </c>
      <c r="B495" s="398" t="s">
        <v>8286</v>
      </c>
      <c r="C495" s="398" t="s">
        <v>160</v>
      </c>
      <c r="D495" s="398"/>
      <c r="E495" s="399">
        <v>6.47</v>
      </c>
    </row>
    <row r="496" spans="1:5">
      <c r="A496" s="398">
        <v>34569</v>
      </c>
      <c r="B496" s="398" t="s">
        <v>8287</v>
      </c>
      <c r="C496" s="398" t="s">
        <v>160</v>
      </c>
      <c r="D496" s="398"/>
      <c r="E496" s="399">
        <v>6.66</v>
      </c>
    </row>
    <row r="497" spans="1:5">
      <c r="A497" s="398">
        <v>34570</v>
      </c>
      <c r="B497" s="398" t="s">
        <v>8288</v>
      </c>
      <c r="C497" s="398" t="s">
        <v>160</v>
      </c>
      <c r="D497" s="398"/>
      <c r="E497" s="399">
        <v>7.23</v>
      </c>
    </row>
    <row r="498" spans="1:5">
      <c r="A498" s="398">
        <v>25070</v>
      </c>
      <c r="B498" s="398" t="s">
        <v>8289</v>
      </c>
      <c r="C498" s="398" t="s">
        <v>160</v>
      </c>
      <c r="D498" s="398"/>
      <c r="E498" s="399">
        <v>5.44</v>
      </c>
    </row>
    <row r="499" spans="1:5">
      <c r="A499" s="398">
        <v>34571</v>
      </c>
      <c r="B499" s="398" t="s">
        <v>8290</v>
      </c>
      <c r="C499" s="398" t="s">
        <v>160</v>
      </c>
      <c r="D499" s="398"/>
      <c r="E499" s="399">
        <v>5.49</v>
      </c>
    </row>
    <row r="500" spans="1:5">
      <c r="A500" s="398">
        <v>34573</v>
      </c>
      <c r="B500" s="398" t="s">
        <v>8291</v>
      </c>
      <c r="C500" s="398" t="s">
        <v>160</v>
      </c>
      <c r="D500" s="398"/>
      <c r="E500" s="399">
        <v>5.77</v>
      </c>
    </row>
    <row r="501" spans="1:5">
      <c r="A501" s="398">
        <v>37107</v>
      </c>
      <c r="B501" s="398" t="s">
        <v>8292</v>
      </c>
      <c r="C501" s="398" t="s">
        <v>160</v>
      </c>
      <c r="D501" s="398"/>
      <c r="E501" s="399">
        <v>7.63</v>
      </c>
    </row>
    <row r="502" spans="1:5">
      <c r="A502" s="398">
        <v>34576</v>
      </c>
      <c r="B502" s="398" t="s">
        <v>8293</v>
      </c>
      <c r="C502" s="398" t="s">
        <v>160</v>
      </c>
      <c r="D502" s="398"/>
      <c r="E502" s="399">
        <v>8.42</v>
      </c>
    </row>
    <row r="503" spans="1:5">
      <c r="A503" s="398">
        <v>34577</v>
      </c>
      <c r="B503" s="398" t="s">
        <v>8294</v>
      </c>
      <c r="C503" s="398" t="s">
        <v>160</v>
      </c>
      <c r="D503" s="398"/>
      <c r="E503" s="399">
        <v>8.7799999999999994</v>
      </c>
    </row>
    <row r="504" spans="1:5">
      <c r="A504" s="398">
        <v>34578</v>
      </c>
      <c r="B504" s="398" t="s">
        <v>8295</v>
      </c>
      <c r="C504" s="398" t="s">
        <v>160</v>
      </c>
      <c r="D504" s="398"/>
      <c r="E504" s="399">
        <v>9.52</v>
      </c>
    </row>
    <row r="505" spans="1:5">
      <c r="A505" s="398">
        <v>34579</v>
      </c>
      <c r="B505" s="398" t="s">
        <v>8296</v>
      </c>
      <c r="C505" s="398" t="s">
        <v>160</v>
      </c>
      <c r="D505" s="398"/>
      <c r="E505" s="399">
        <v>10.16</v>
      </c>
    </row>
    <row r="506" spans="1:5">
      <c r="A506" s="398">
        <v>25067</v>
      </c>
      <c r="B506" s="398" t="s">
        <v>8297</v>
      </c>
      <c r="C506" s="398" t="s">
        <v>160</v>
      </c>
      <c r="D506" s="398"/>
      <c r="E506" s="399">
        <v>6.8</v>
      </c>
    </row>
    <row r="507" spans="1:5">
      <c r="A507" s="398">
        <v>34580</v>
      </c>
      <c r="B507" s="398" t="s">
        <v>8298</v>
      </c>
      <c r="C507" s="398" t="s">
        <v>160</v>
      </c>
      <c r="D507" s="398"/>
      <c r="E507" s="399">
        <v>7.59</v>
      </c>
    </row>
    <row r="508" spans="1:5">
      <c r="A508" s="398">
        <v>25071</v>
      </c>
      <c r="B508" s="398" t="s">
        <v>8299</v>
      </c>
      <c r="C508" s="398" t="s">
        <v>160</v>
      </c>
      <c r="D508" s="398"/>
      <c r="E508" s="399">
        <v>3.78</v>
      </c>
    </row>
    <row r="509" spans="1:5">
      <c r="A509" s="398">
        <v>44171</v>
      </c>
      <c r="B509" s="398" t="s">
        <v>8300</v>
      </c>
      <c r="C509" s="398" t="s">
        <v>160</v>
      </c>
      <c r="D509" s="398"/>
      <c r="E509" s="399"/>
    </row>
    <row r="510" spans="1:5">
      <c r="A510" s="398">
        <v>38395</v>
      </c>
      <c r="B510" s="398" t="s">
        <v>8301</v>
      </c>
      <c r="C510" s="398" t="s">
        <v>160</v>
      </c>
      <c r="D510" s="398"/>
      <c r="E510" s="399">
        <v>7.29</v>
      </c>
    </row>
    <row r="511" spans="1:5">
      <c r="A511" s="398">
        <v>34583</v>
      </c>
      <c r="B511" s="398" t="s">
        <v>8302</v>
      </c>
      <c r="C511" s="398" t="s">
        <v>121</v>
      </c>
      <c r="D511" s="398"/>
      <c r="E511" s="399">
        <v>60.06</v>
      </c>
    </row>
    <row r="512" spans="1:5">
      <c r="A512" s="398">
        <v>34584</v>
      </c>
      <c r="B512" s="398" t="s">
        <v>8303</v>
      </c>
      <c r="C512" s="398" t="s">
        <v>121</v>
      </c>
      <c r="D512" s="398"/>
      <c r="E512" s="399">
        <v>44.04</v>
      </c>
    </row>
    <row r="513" spans="1:5">
      <c r="A513" s="398">
        <v>709</v>
      </c>
      <c r="B513" s="398" t="s">
        <v>8304</v>
      </c>
      <c r="C513" s="398" t="s">
        <v>121</v>
      </c>
      <c r="D513" s="398"/>
      <c r="E513" s="399"/>
    </row>
    <row r="514" spans="1:5">
      <c r="A514" s="398">
        <v>34592</v>
      </c>
      <c r="B514" s="398" t="s">
        <v>8305</v>
      </c>
      <c r="C514" s="398" t="s">
        <v>160</v>
      </c>
      <c r="D514" s="398"/>
      <c r="E514" s="399">
        <v>4.32</v>
      </c>
    </row>
    <row r="515" spans="1:5">
      <c r="A515" s="398">
        <v>34599</v>
      </c>
      <c r="B515" s="398" t="s">
        <v>8306</v>
      </c>
      <c r="C515" s="398" t="s">
        <v>160</v>
      </c>
      <c r="D515" s="398"/>
      <c r="E515" s="399">
        <v>3.88</v>
      </c>
    </row>
    <row r="516" spans="1:5">
      <c r="A516" s="398">
        <v>651</v>
      </c>
      <c r="B516" s="398" t="s">
        <v>8307</v>
      </c>
      <c r="C516" s="398" t="s">
        <v>160</v>
      </c>
      <c r="D516" s="398"/>
      <c r="E516" s="399">
        <v>4.76</v>
      </c>
    </row>
    <row r="517" spans="1:5">
      <c r="A517" s="398">
        <v>654</v>
      </c>
      <c r="B517" s="398" t="s">
        <v>8308</v>
      </c>
      <c r="C517" s="398" t="s">
        <v>160</v>
      </c>
      <c r="D517" s="398"/>
      <c r="E517" s="399">
        <v>5.9</v>
      </c>
    </row>
    <row r="518" spans="1:5">
      <c r="A518" s="398">
        <v>37103</v>
      </c>
      <c r="B518" s="398" t="s">
        <v>8309</v>
      </c>
      <c r="C518" s="398" t="s">
        <v>160</v>
      </c>
      <c r="D518" s="398"/>
      <c r="E518" s="399">
        <v>4.95</v>
      </c>
    </row>
    <row r="519" spans="1:5">
      <c r="A519" s="398">
        <v>34555</v>
      </c>
      <c r="B519" s="398" t="s">
        <v>8310</v>
      </c>
      <c r="C519" s="398" t="s">
        <v>160</v>
      </c>
      <c r="D519" s="398"/>
      <c r="E519" s="399">
        <v>6.28</v>
      </c>
    </row>
    <row r="520" spans="1:5">
      <c r="A520" s="398">
        <v>674</v>
      </c>
      <c r="B520" s="398" t="s">
        <v>8311</v>
      </c>
      <c r="C520" s="398" t="s">
        <v>121</v>
      </c>
      <c r="D520" s="398"/>
      <c r="E520" s="399"/>
    </row>
    <row r="521" spans="1:5">
      <c r="A521" s="398">
        <v>34600</v>
      </c>
      <c r="B521" s="398" t="s">
        <v>8312</v>
      </c>
      <c r="C521" s="398" t="s">
        <v>121</v>
      </c>
      <c r="D521" s="398"/>
      <c r="E521" s="399"/>
    </row>
    <row r="522" spans="1:5">
      <c r="A522" s="398">
        <v>652</v>
      </c>
      <c r="B522" s="398" t="s">
        <v>8313</v>
      </c>
      <c r="C522" s="398" t="s">
        <v>121</v>
      </c>
      <c r="D522" s="398"/>
      <c r="E522" s="399"/>
    </row>
    <row r="523" spans="1:5">
      <c r="A523" s="398">
        <v>650</v>
      </c>
      <c r="B523" s="398" t="s">
        <v>8314</v>
      </c>
      <c r="C523" s="398" t="s">
        <v>160</v>
      </c>
      <c r="D523" s="398"/>
      <c r="E523" s="399">
        <v>3.81</v>
      </c>
    </row>
    <row r="524" spans="1:5">
      <c r="A524" s="398">
        <v>718</v>
      </c>
      <c r="B524" s="398" t="s">
        <v>8315</v>
      </c>
      <c r="C524" s="398" t="s">
        <v>160</v>
      </c>
      <c r="D524" s="398"/>
      <c r="E524" s="399"/>
    </row>
    <row r="525" spans="1:5">
      <c r="A525" s="398">
        <v>11981</v>
      </c>
      <c r="B525" s="398" t="s">
        <v>8316</v>
      </c>
      <c r="C525" s="398" t="s">
        <v>160</v>
      </c>
      <c r="D525" s="398"/>
      <c r="E525" s="399"/>
    </row>
    <row r="526" spans="1:5">
      <c r="A526" s="398">
        <v>34586</v>
      </c>
      <c r="B526" s="398" t="s">
        <v>8317</v>
      </c>
      <c r="C526" s="398" t="s">
        <v>160</v>
      </c>
      <c r="D526" s="398"/>
      <c r="E526" s="399">
        <v>2.34</v>
      </c>
    </row>
    <row r="527" spans="1:5">
      <c r="A527" s="398">
        <v>38603</v>
      </c>
      <c r="B527" s="398" t="s">
        <v>8318</v>
      </c>
      <c r="C527" s="398" t="s">
        <v>160</v>
      </c>
      <c r="D527" s="398"/>
      <c r="E527" s="399">
        <v>2.78</v>
      </c>
    </row>
    <row r="528" spans="1:5">
      <c r="A528" s="398">
        <v>34588</v>
      </c>
      <c r="B528" s="398" t="s">
        <v>8319</v>
      </c>
      <c r="C528" s="398" t="s">
        <v>160</v>
      </c>
      <c r="D528" s="398"/>
      <c r="E528" s="399">
        <v>3.17</v>
      </c>
    </row>
    <row r="529" spans="1:5">
      <c r="A529" s="398">
        <v>34590</v>
      </c>
      <c r="B529" s="398" t="s">
        <v>8320</v>
      </c>
      <c r="C529" s="398" t="s">
        <v>160</v>
      </c>
      <c r="D529" s="398"/>
      <c r="E529" s="399">
        <v>3.13</v>
      </c>
    </row>
    <row r="530" spans="1:5">
      <c r="A530" s="398">
        <v>34591</v>
      </c>
      <c r="B530" s="398" t="s">
        <v>8321</v>
      </c>
      <c r="C530" s="398" t="s">
        <v>160</v>
      </c>
      <c r="D530" s="398"/>
      <c r="E530" s="399">
        <v>3.82</v>
      </c>
    </row>
    <row r="531" spans="1:5">
      <c r="A531" s="398">
        <v>40517</v>
      </c>
      <c r="B531" s="398" t="s">
        <v>8322</v>
      </c>
      <c r="C531" s="398" t="s">
        <v>121</v>
      </c>
      <c r="D531" s="398"/>
      <c r="E531" s="399">
        <v>61.28</v>
      </c>
    </row>
    <row r="532" spans="1:5">
      <c r="A532" s="398">
        <v>40515</v>
      </c>
      <c r="B532" s="398" t="s">
        <v>8323</v>
      </c>
      <c r="C532" s="398" t="s">
        <v>121</v>
      </c>
      <c r="D532" s="398"/>
      <c r="E532" s="399">
        <v>67.41</v>
      </c>
    </row>
    <row r="533" spans="1:5">
      <c r="A533" s="398">
        <v>40524</v>
      </c>
      <c r="B533" s="398" t="s">
        <v>8324</v>
      </c>
      <c r="C533" s="398" t="s">
        <v>121</v>
      </c>
      <c r="D533" s="398"/>
      <c r="E533" s="399">
        <v>70.03</v>
      </c>
    </row>
    <row r="534" spans="1:5">
      <c r="A534" s="398">
        <v>40529</v>
      </c>
      <c r="B534" s="398" t="s">
        <v>8325</v>
      </c>
      <c r="C534" s="398" t="s">
        <v>121</v>
      </c>
      <c r="D534" s="398"/>
      <c r="E534" s="399">
        <v>111.04</v>
      </c>
    </row>
    <row r="535" spans="1:5">
      <c r="A535" s="398">
        <v>36156</v>
      </c>
      <c r="B535" s="398" t="s">
        <v>8326</v>
      </c>
      <c r="C535" s="398" t="s">
        <v>121</v>
      </c>
      <c r="D535" s="398"/>
      <c r="E535" s="399">
        <v>66.349999999999994</v>
      </c>
    </row>
    <row r="536" spans="1:5">
      <c r="A536" s="398">
        <v>36155</v>
      </c>
      <c r="B536" s="398" t="s">
        <v>8327</v>
      </c>
      <c r="C536" s="398" t="s">
        <v>121</v>
      </c>
      <c r="D536" s="398"/>
      <c r="E536" s="399">
        <v>52.52</v>
      </c>
    </row>
    <row r="537" spans="1:5">
      <c r="A537" s="398">
        <v>36154</v>
      </c>
      <c r="B537" s="398" t="s">
        <v>8328</v>
      </c>
      <c r="C537" s="398" t="s">
        <v>121</v>
      </c>
      <c r="D537" s="398"/>
      <c r="E537" s="399">
        <v>79.25</v>
      </c>
    </row>
    <row r="538" spans="1:5">
      <c r="A538" s="398">
        <v>36170</v>
      </c>
      <c r="B538" s="398" t="s">
        <v>8329</v>
      </c>
      <c r="C538" s="398" t="s">
        <v>121</v>
      </c>
      <c r="D538" s="398"/>
      <c r="E538" s="399">
        <v>59.9</v>
      </c>
    </row>
    <row r="539" spans="1:5">
      <c r="A539" s="398">
        <v>695</v>
      </c>
      <c r="B539" s="398" t="s">
        <v>8330</v>
      </c>
      <c r="C539" s="398" t="s">
        <v>121</v>
      </c>
      <c r="D539" s="398"/>
      <c r="E539" s="399">
        <v>66.58</v>
      </c>
    </row>
    <row r="540" spans="1:5">
      <c r="A540" s="398">
        <v>679</v>
      </c>
      <c r="B540" s="398" t="s">
        <v>8331</v>
      </c>
      <c r="C540" s="398" t="s">
        <v>121</v>
      </c>
      <c r="D540" s="398"/>
      <c r="E540" s="399">
        <v>95.01</v>
      </c>
    </row>
    <row r="541" spans="1:5">
      <c r="A541" s="398">
        <v>711</v>
      </c>
      <c r="B541" s="398" t="s">
        <v>8332</v>
      </c>
      <c r="C541" s="398" t="s">
        <v>121</v>
      </c>
      <c r="D541" s="398"/>
      <c r="E541" s="399">
        <v>59.9</v>
      </c>
    </row>
    <row r="542" spans="1:5">
      <c r="A542" s="398">
        <v>712</v>
      </c>
      <c r="B542" s="398" t="s">
        <v>8333</v>
      </c>
      <c r="C542" s="398" t="s">
        <v>121</v>
      </c>
      <c r="D542" s="398"/>
      <c r="E542" s="399">
        <v>71.88</v>
      </c>
    </row>
    <row r="543" spans="1:5">
      <c r="A543" s="398">
        <v>12614</v>
      </c>
      <c r="B543" s="398" t="s">
        <v>8334</v>
      </c>
      <c r="C543" s="398" t="s">
        <v>160</v>
      </c>
      <c r="D543" s="398"/>
      <c r="E543" s="399">
        <v>54.78</v>
      </c>
    </row>
    <row r="544" spans="1:5">
      <c r="A544" s="398">
        <v>6140</v>
      </c>
      <c r="B544" s="398" t="s">
        <v>8335</v>
      </c>
      <c r="C544" s="398" t="s">
        <v>160</v>
      </c>
      <c r="D544" s="398"/>
      <c r="E544" s="399">
        <v>4.46</v>
      </c>
    </row>
    <row r="545" spans="1:5">
      <c r="A545" s="398">
        <v>38399</v>
      </c>
      <c r="B545" s="398" t="s">
        <v>8336</v>
      </c>
      <c r="C545" s="398" t="s">
        <v>160</v>
      </c>
      <c r="D545" s="398"/>
      <c r="E545" s="399"/>
    </row>
    <row r="546" spans="1:5">
      <c r="A546" s="398">
        <v>729</v>
      </c>
      <c r="B546" s="398" t="s">
        <v>8337</v>
      </c>
      <c r="C546" s="398" t="s">
        <v>160</v>
      </c>
      <c r="D546" s="398"/>
      <c r="E546" s="399">
        <v>889.45</v>
      </c>
    </row>
    <row r="547" spans="1:5">
      <c r="A547" s="398">
        <v>39925</v>
      </c>
      <c r="B547" s="398" t="s">
        <v>8338</v>
      </c>
      <c r="C547" s="398" t="s">
        <v>160</v>
      </c>
      <c r="D547" s="398"/>
      <c r="E547" s="399">
        <v>12852.47</v>
      </c>
    </row>
    <row r="548" spans="1:5">
      <c r="A548" s="398">
        <v>731</v>
      </c>
      <c r="B548" s="398" t="s">
        <v>8339</v>
      </c>
      <c r="C548" s="398" t="s">
        <v>160</v>
      </c>
      <c r="D548" s="398"/>
      <c r="E548" s="399">
        <v>865.65</v>
      </c>
    </row>
    <row r="549" spans="1:5">
      <c r="A549" s="398">
        <v>732</v>
      </c>
      <c r="B549" s="398" t="s">
        <v>8340</v>
      </c>
      <c r="C549" s="398" t="s">
        <v>160</v>
      </c>
      <c r="D549" s="398"/>
      <c r="E549" s="399">
        <v>1459.2</v>
      </c>
    </row>
    <row r="550" spans="1:5">
      <c r="A550" s="398">
        <v>735</v>
      </c>
      <c r="B550" s="398" t="s">
        <v>8341</v>
      </c>
      <c r="C550" s="398" t="s">
        <v>160</v>
      </c>
      <c r="D550" s="398"/>
      <c r="E550" s="399">
        <v>2595.85</v>
      </c>
    </row>
    <row r="551" spans="1:5">
      <c r="A551" s="398">
        <v>736</v>
      </c>
      <c r="B551" s="398" t="s">
        <v>8342</v>
      </c>
      <c r="C551" s="398" t="s">
        <v>160</v>
      </c>
      <c r="D551" s="398"/>
      <c r="E551" s="399">
        <v>2182.64</v>
      </c>
    </row>
    <row r="552" spans="1:5">
      <c r="A552" s="398">
        <v>740</v>
      </c>
      <c r="B552" s="398" t="s">
        <v>8343</v>
      </c>
      <c r="C552" s="398" t="s">
        <v>160</v>
      </c>
      <c r="D552" s="398"/>
      <c r="E552" s="399">
        <v>7697.85</v>
      </c>
    </row>
    <row r="553" spans="1:5">
      <c r="A553" s="398">
        <v>734</v>
      </c>
      <c r="B553" s="398" t="s">
        <v>8344</v>
      </c>
      <c r="C553" s="398" t="s">
        <v>160</v>
      </c>
      <c r="D553" s="398"/>
      <c r="E553" s="399">
        <v>1564.26</v>
      </c>
    </row>
    <row r="554" spans="1:5">
      <c r="A554" s="398">
        <v>39008</v>
      </c>
      <c r="B554" s="398" t="s">
        <v>8345</v>
      </c>
      <c r="C554" s="398" t="s">
        <v>160</v>
      </c>
      <c r="D554" s="398"/>
      <c r="E554" s="399"/>
    </row>
    <row r="555" spans="1:5">
      <c r="A555" s="398">
        <v>39009</v>
      </c>
      <c r="B555" s="398" t="s">
        <v>8346</v>
      </c>
      <c r="C555" s="398" t="s">
        <v>160</v>
      </c>
      <c r="D555" s="398"/>
      <c r="E555" s="399"/>
    </row>
    <row r="556" spans="1:5">
      <c r="A556" s="398">
        <v>10592</v>
      </c>
      <c r="B556" s="398" t="s">
        <v>8347</v>
      </c>
      <c r="C556" s="398" t="s">
        <v>160</v>
      </c>
      <c r="D556" s="398"/>
      <c r="E556" s="399"/>
    </row>
    <row r="557" spans="1:5">
      <c r="A557" s="398">
        <v>751</v>
      </c>
      <c r="B557" s="398" t="s">
        <v>8348</v>
      </c>
      <c r="C557" s="398" t="s">
        <v>160</v>
      </c>
      <c r="D557" s="398"/>
      <c r="E557" s="399"/>
    </row>
    <row r="558" spans="1:5">
      <c r="A558" s="398">
        <v>754</v>
      </c>
      <c r="B558" s="398" t="s">
        <v>8349</v>
      </c>
      <c r="C558" s="398" t="s">
        <v>160</v>
      </c>
      <c r="D558" s="398"/>
      <c r="E558" s="399"/>
    </row>
    <row r="559" spans="1:5">
      <c r="A559" s="398">
        <v>39917</v>
      </c>
      <c r="B559" s="398" t="s">
        <v>8350</v>
      </c>
      <c r="C559" s="398" t="s">
        <v>160</v>
      </c>
      <c r="D559" s="398"/>
      <c r="E559" s="399"/>
    </row>
    <row r="560" spans="1:5">
      <c r="A560" s="398">
        <v>38167</v>
      </c>
      <c r="B560" s="398" t="s">
        <v>8351</v>
      </c>
      <c r="C560" s="398" t="s">
        <v>8206</v>
      </c>
      <c r="D560" s="398"/>
      <c r="E560" s="399">
        <v>32.32</v>
      </c>
    </row>
    <row r="561" spans="1:5">
      <c r="A561" s="398">
        <v>36145</v>
      </c>
      <c r="B561" s="398" t="s">
        <v>8352</v>
      </c>
      <c r="C561" s="398" t="s">
        <v>8206</v>
      </c>
      <c r="D561" s="398"/>
      <c r="E561" s="399">
        <v>54.42</v>
      </c>
    </row>
    <row r="562" spans="1:5">
      <c r="A562" s="398">
        <v>12893</v>
      </c>
      <c r="B562" s="398" t="s">
        <v>8353</v>
      </c>
      <c r="C562" s="398" t="s">
        <v>8206</v>
      </c>
      <c r="D562" s="398"/>
      <c r="E562" s="399">
        <v>95.78</v>
      </c>
    </row>
    <row r="563" spans="1:5">
      <c r="A563" s="398">
        <v>11685</v>
      </c>
      <c r="B563" s="398" t="s">
        <v>8354</v>
      </c>
      <c r="C563" s="398" t="s">
        <v>160</v>
      </c>
      <c r="D563" s="398"/>
      <c r="E563" s="399"/>
    </row>
    <row r="564" spans="1:5">
      <c r="A564" s="398">
        <v>11680</v>
      </c>
      <c r="B564" s="398" t="s">
        <v>8355</v>
      </c>
      <c r="C564" s="398" t="s">
        <v>160</v>
      </c>
      <c r="D564" s="398"/>
      <c r="E564" s="399">
        <v>15.55</v>
      </c>
    </row>
    <row r="565" spans="1:5">
      <c r="A565" s="398">
        <v>11679</v>
      </c>
      <c r="B565" s="398" t="s">
        <v>8356</v>
      </c>
      <c r="C565" s="398" t="s">
        <v>160</v>
      </c>
      <c r="D565" s="398"/>
      <c r="E565" s="399">
        <v>21.08</v>
      </c>
    </row>
    <row r="566" spans="1:5">
      <c r="A566" s="398">
        <v>2512</v>
      </c>
      <c r="B566" s="398" t="s">
        <v>8357</v>
      </c>
      <c r="C566" s="398" t="s">
        <v>160</v>
      </c>
      <c r="D566" s="398"/>
      <c r="E566" s="399"/>
    </row>
    <row r="567" spans="1:5">
      <c r="A567" s="398">
        <v>45203</v>
      </c>
      <c r="B567" s="398" t="s">
        <v>8358</v>
      </c>
      <c r="C567" s="398" t="s">
        <v>160</v>
      </c>
      <c r="D567" s="398"/>
      <c r="E567" s="399">
        <v>6.86</v>
      </c>
    </row>
    <row r="568" spans="1:5">
      <c r="A568" s="398">
        <v>4374</v>
      </c>
      <c r="B568" s="398" t="s">
        <v>8359</v>
      </c>
      <c r="C568" s="398" t="s">
        <v>160</v>
      </c>
      <c r="D568" s="398"/>
      <c r="E568" s="399">
        <v>0.48</v>
      </c>
    </row>
    <row r="569" spans="1:5">
      <c r="A569" s="398">
        <v>7568</v>
      </c>
      <c r="B569" s="398" t="s">
        <v>8360</v>
      </c>
      <c r="C569" s="398" t="s">
        <v>160</v>
      </c>
      <c r="D569" s="398"/>
      <c r="E569" s="399">
        <v>0.79</v>
      </c>
    </row>
    <row r="570" spans="1:5">
      <c r="A570" s="398">
        <v>7584</v>
      </c>
      <c r="B570" s="398" t="s">
        <v>8361</v>
      </c>
      <c r="C570" s="398" t="s">
        <v>160</v>
      </c>
      <c r="D570" s="398"/>
      <c r="E570" s="399">
        <v>1.21</v>
      </c>
    </row>
    <row r="571" spans="1:5">
      <c r="A571" s="398">
        <v>11945</v>
      </c>
      <c r="B571" s="398" t="s">
        <v>8362</v>
      </c>
      <c r="C571" s="398" t="s">
        <v>160</v>
      </c>
      <c r="D571" s="398"/>
      <c r="E571" s="399">
        <v>7.0000000000000007E-2</v>
      </c>
    </row>
    <row r="572" spans="1:5">
      <c r="A572" s="398">
        <v>11946</v>
      </c>
      <c r="B572" s="398" t="s">
        <v>8363</v>
      </c>
      <c r="C572" s="398" t="s">
        <v>160</v>
      </c>
      <c r="D572" s="398"/>
      <c r="E572" s="399">
        <v>0.09</v>
      </c>
    </row>
    <row r="573" spans="1:5">
      <c r="A573" s="398">
        <v>4375</v>
      </c>
      <c r="B573" s="398" t="s">
        <v>8364</v>
      </c>
      <c r="C573" s="398" t="s">
        <v>160</v>
      </c>
      <c r="D573" s="398"/>
      <c r="E573" s="399">
        <v>0.13</v>
      </c>
    </row>
    <row r="574" spans="1:5">
      <c r="A574" s="398">
        <v>11950</v>
      </c>
      <c r="B574" s="398" t="s">
        <v>8365</v>
      </c>
      <c r="C574" s="398" t="s">
        <v>160</v>
      </c>
      <c r="D574" s="398"/>
      <c r="E574" s="399">
        <v>0.26</v>
      </c>
    </row>
    <row r="575" spans="1:5">
      <c r="A575" s="398">
        <v>4376</v>
      </c>
      <c r="B575" s="398" t="s">
        <v>8366</v>
      </c>
      <c r="C575" s="398" t="s">
        <v>160</v>
      </c>
      <c r="D575" s="398"/>
      <c r="E575" s="399">
        <v>0.25</v>
      </c>
    </row>
    <row r="576" spans="1:5">
      <c r="A576" s="398">
        <v>7583</v>
      </c>
      <c r="B576" s="398" t="s">
        <v>8367</v>
      </c>
      <c r="C576" s="398" t="s">
        <v>160</v>
      </c>
      <c r="D576" s="398"/>
      <c r="E576" s="399">
        <v>0.54</v>
      </c>
    </row>
    <row r="577" spans="1:5">
      <c r="A577" s="398">
        <v>4350</v>
      </c>
      <c r="B577" s="398" t="s">
        <v>8368</v>
      </c>
      <c r="C577" s="398" t="s">
        <v>160</v>
      </c>
      <c r="D577" s="398"/>
      <c r="E577" s="399"/>
    </row>
    <row r="578" spans="1:5">
      <c r="A578" s="398">
        <v>44400</v>
      </c>
      <c r="B578" s="398" t="s">
        <v>8369</v>
      </c>
      <c r="C578" s="398" t="s">
        <v>160</v>
      </c>
      <c r="D578" s="398"/>
      <c r="E578" s="399"/>
    </row>
    <row r="579" spans="1:5">
      <c r="A579" s="398">
        <v>39886</v>
      </c>
      <c r="B579" s="398" t="s">
        <v>8370</v>
      </c>
      <c r="C579" s="398" t="s">
        <v>160</v>
      </c>
      <c r="D579" s="398"/>
      <c r="E579" s="399"/>
    </row>
    <row r="580" spans="1:5">
      <c r="A580" s="398">
        <v>39887</v>
      </c>
      <c r="B580" s="398" t="s">
        <v>8371</v>
      </c>
      <c r="C580" s="398" t="s">
        <v>160</v>
      </c>
      <c r="D580" s="398"/>
      <c r="E580" s="399"/>
    </row>
    <row r="581" spans="1:5">
      <c r="A581" s="398">
        <v>39888</v>
      </c>
      <c r="B581" s="398" t="s">
        <v>8372</v>
      </c>
      <c r="C581" s="398" t="s">
        <v>160</v>
      </c>
      <c r="D581" s="398"/>
      <c r="E581" s="399"/>
    </row>
    <row r="582" spans="1:5">
      <c r="A582" s="398">
        <v>39890</v>
      </c>
      <c r="B582" s="398" t="s">
        <v>8373</v>
      </c>
      <c r="C582" s="398" t="s">
        <v>160</v>
      </c>
      <c r="D582" s="398"/>
      <c r="E582" s="399"/>
    </row>
    <row r="583" spans="1:5">
      <c r="A583" s="398">
        <v>39891</v>
      </c>
      <c r="B583" s="398" t="s">
        <v>8374</v>
      </c>
      <c r="C583" s="398" t="s">
        <v>160</v>
      </c>
      <c r="D583" s="398"/>
      <c r="E583" s="399"/>
    </row>
    <row r="584" spans="1:5">
      <c r="A584" s="398">
        <v>39892</v>
      </c>
      <c r="B584" s="398" t="s">
        <v>8375</v>
      </c>
      <c r="C584" s="398" t="s">
        <v>160</v>
      </c>
      <c r="D584" s="398"/>
      <c r="E584" s="399"/>
    </row>
    <row r="585" spans="1:5">
      <c r="A585" s="398">
        <v>790</v>
      </c>
      <c r="B585" s="398" t="s">
        <v>8376</v>
      </c>
      <c r="C585" s="398" t="s">
        <v>160</v>
      </c>
      <c r="D585" s="398"/>
      <c r="E585" s="399"/>
    </row>
    <row r="586" spans="1:5">
      <c r="A586" s="398">
        <v>791</v>
      </c>
      <c r="B586" s="398" t="s">
        <v>8377</v>
      </c>
      <c r="C586" s="398" t="s">
        <v>160</v>
      </c>
      <c r="D586" s="398"/>
      <c r="E586" s="399"/>
    </row>
    <row r="587" spans="1:5">
      <c r="A587" s="398">
        <v>766</v>
      </c>
      <c r="B587" s="398" t="s">
        <v>8378</v>
      </c>
      <c r="C587" s="398" t="s">
        <v>160</v>
      </c>
      <c r="D587" s="398"/>
      <c r="E587" s="399"/>
    </row>
    <row r="588" spans="1:5">
      <c r="A588" s="398">
        <v>767</v>
      </c>
      <c r="B588" s="398" t="s">
        <v>8379</v>
      </c>
      <c r="C588" s="398" t="s">
        <v>160</v>
      </c>
      <c r="D588" s="398"/>
      <c r="E588" s="399"/>
    </row>
    <row r="589" spans="1:5">
      <c r="A589" s="398">
        <v>789</v>
      </c>
      <c r="B589" s="398" t="s">
        <v>8380</v>
      </c>
      <c r="C589" s="398" t="s">
        <v>160</v>
      </c>
      <c r="D589" s="398"/>
      <c r="E589" s="399"/>
    </row>
    <row r="590" spans="1:5">
      <c r="A590" s="398">
        <v>768</v>
      </c>
      <c r="B590" s="398" t="s">
        <v>8381</v>
      </c>
      <c r="C590" s="398" t="s">
        <v>160</v>
      </c>
      <c r="D590" s="398"/>
      <c r="E590" s="399"/>
    </row>
    <row r="591" spans="1:5">
      <c r="A591" s="398">
        <v>769</v>
      </c>
      <c r="B591" s="398" t="s">
        <v>8382</v>
      </c>
      <c r="C591" s="398" t="s">
        <v>160</v>
      </c>
      <c r="D591" s="398"/>
      <c r="E591" s="399"/>
    </row>
    <row r="592" spans="1:5">
      <c r="A592" s="398">
        <v>764</v>
      </c>
      <c r="B592" s="398" t="s">
        <v>8383</v>
      </c>
      <c r="C592" s="398" t="s">
        <v>160</v>
      </c>
      <c r="D592" s="398"/>
      <c r="E592" s="399"/>
    </row>
    <row r="593" spans="1:5">
      <c r="A593" s="398">
        <v>765</v>
      </c>
      <c r="B593" s="398" t="s">
        <v>8384</v>
      </c>
      <c r="C593" s="398" t="s">
        <v>160</v>
      </c>
      <c r="D593" s="398"/>
      <c r="E593" s="399"/>
    </row>
    <row r="594" spans="1:5">
      <c r="A594" s="398">
        <v>770</v>
      </c>
      <c r="B594" s="398" t="s">
        <v>8385</v>
      </c>
      <c r="C594" s="398" t="s">
        <v>160</v>
      </c>
      <c r="D594" s="398"/>
      <c r="E594" s="399"/>
    </row>
    <row r="595" spans="1:5">
      <c r="A595" s="398">
        <v>12394</v>
      </c>
      <c r="B595" s="398" t="s">
        <v>8386</v>
      </c>
      <c r="C595" s="398" t="s">
        <v>160</v>
      </c>
      <c r="D595" s="398"/>
      <c r="E595" s="399"/>
    </row>
    <row r="596" spans="1:5">
      <c r="A596" s="398">
        <v>787</v>
      </c>
      <c r="B596" s="398" t="s">
        <v>8387</v>
      </c>
      <c r="C596" s="398" t="s">
        <v>160</v>
      </c>
      <c r="D596" s="398"/>
      <c r="E596" s="399"/>
    </row>
    <row r="597" spans="1:5">
      <c r="A597" s="398">
        <v>774</v>
      </c>
      <c r="B597" s="398" t="s">
        <v>8388</v>
      </c>
      <c r="C597" s="398" t="s">
        <v>160</v>
      </c>
      <c r="D597" s="398"/>
      <c r="E597" s="399"/>
    </row>
    <row r="598" spans="1:5">
      <c r="A598" s="398">
        <v>773</v>
      </c>
      <c r="B598" s="398" t="s">
        <v>8389</v>
      </c>
      <c r="C598" s="398" t="s">
        <v>160</v>
      </c>
      <c r="D598" s="398"/>
      <c r="E598" s="399"/>
    </row>
    <row r="599" spans="1:5">
      <c r="A599" s="398">
        <v>775</v>
      </c>
      <c r="B599" s="398" t="s">
        <v>8390</v>
      </c>
      <c r="C599" s="398" t="s">
        <v>160</v>
      </c>
      <c r="D599" s="398"/>
      <c r="E599" s="399"/>
    </row>
    <row r="600" spans="1:5">
      <c r="A600" s="398">
        <v>788</v>
      </c>
      <c r="B600" s="398" t="s">
        <v>8391</v>
      </c>
      <c r="C600" s="398" t="s">
        <v>160</v>
      </c>
      <c r="D600" s="398"/>
      <c r="E600" s="399"/>
    </row>
    <row r="601" spans="1:5">
      <c r="A601" s="398">
        <v>772</v>
      </c>
      <c r="B601" s="398" t="s">
        <v>8392</v>
      </c>
      <c r="C601" s="398" t="s">
        <v>160</v>
      </c>
      <c r="D601" s="398"/>
      <c r="E601" s="399"/>
    </row>
    <row r="602" spans="1:5">
      <c r="A602" s="398">
        <v>771</v>
      </c>
      <c r="B602" s="398" t="s">
        <v>8393</v>
      </c>
      <c r="C602" s="398" t="s">
        <v>160</v>
      </c>
      <c r="D602" s="398"/>
      <c r="E602" s="399"/>
    </row>
    <row r="603" spans="1:5">
      <c r="A603" s="398">
        <v>776</v>
      </c>
      <c r="B603" s="398" t="s">
        <v>8394</v>
      </c>
      <c r="C603" s="398" t="s">
        <v>160</v>
      </c>
      <c r="D603" s="398"/>
      <c r="E603" s="399"/>
    </row>
    <row r="604" spans="1:5">
      <c r="A604" s="398">
        <v>777</v>
      </c>
      <c r="B604" s="398" t="s">
        <v>8395</v>
      </c>
      <c r="C604" s="398" t="s">
        <v>160</v>
      </c>
      <c r="D604" s="398"/>
      <c r="E604" s="399"/>
    </row>
    <row r="605" spans="1:5">
      <c r="A605" s="398">
        <v>780</v>
      </c>
      <c r="B605" s="398" t="s">
        <v>8396</v>
      </c>
      <c r="C605" s="398" t="s">
        <v>160</v>
      </c>
      <c r="D605" s="398"/>
      <c r="E605" s="399"/>
    </row>
    <row r="606" spans="1:5">
      <c r="A606" s="398">
        <v>778</v>
      </c>
      <c r="B606" s="398" t="s">
        <v>8397</v>
      </c>
      <c r="C606" s="398" t="s">
        <v>160</v>
      </c>
      <c r="D606" s="398"/>
      <c r="E606" s="399"/>
    </row>
    <row r="607" spans="1:5">
      <c r="A607" s="398">
        <v>779</v>
      </c>
      <c r="B607" s="398" t="s">
        <v>8398</v>
      </c>
      <c r="C607" s="398" t="s">
        <v>160</v>
      </c>
      <c r="D607" s="398"/>
      <c r="E607" s="399"/>
    </row>
    <row r="608" spans="1:5">
      <c r="A608" s="398">
        <v>781</v>
      </c>
      <c r="B608" s="398" t="s">
        <v>8399</v>
      </c>
      <c r="C608" s="398" t="s">
        <v>160</v>
      </c>
      <c r="D608" s="398"/>
      <c r="E608" s="399"/>
    </row>
    <row r="609" spans="1:5">
      <c r="A609" s="398">
        <v>786</v>
      </c>
      <c r="B609" s="398" t="s">
        <v>8400</v>
      </c>
      <c r="C609" s="398" t="s">
        <v>160</v>
      </c>
      <c r="D609" s="398"/>
      <c r="E609" s="399"/>
    </row>
    <row r="610" spans="1:5">
      <c r="A610" s="398">
        <v>782</v>
      </c>
      <c r="B610" s="398" t="s">
        <v>8401</v>
      </c>
      <c r="C610" s="398" t="s">
        <v>160</v>
      </c>
      <c r="D610" s="398"/>
      <c r="E610" s="399"/>
    </row>
    <row r="611" spans="1:5">
      <c r="A611" s="398">
        <v>783</v>
      </c>
      <c r="B611" s="398" t="s">
        <v>8402</v>
      </c>
      <c r="C611" s="398" t="s">
        <v>160</v>
      </c>
      <c r="D611" s="398"/>
      <c r="E611" s="399"/>
    </row>
    <row r="612" spans="1:5">
      <c r="A612" s="398">
        <v>785</v>
      </c>
      <c r="B612" s="398" t="s">
        <v>8403</v>
      </c>
      <c r="C612" s="398" t="s">
        <v>160</v>
      </c>
      <c r="D612" s="398"/>
      <c r="E612" s="399"/>
    </row>
    <row r="613" spans="1:5">
      <c r="A613" s="398">
        <v>784</v>
      </c>
      <c r="B613" s="398" t="s">
        <v>8404</v>
      </c>
      <c r="C613" s="398" t="s">
        <v>160</v>
      </c>
      <c r="D613" s="398"/>
      <c r="E613" s="399"/>
    </row>
    <row r="614" spans="1:5">
      <c r="A614" s="398">
        <v>828</v>
      </c>
      <c r="B614" s="398" t="s">
        <v>8405</v>
      </c>
      <c r="C614" s="398" t="s">
        <v>160</v>
      </c>
      <c r="D614" s="398"/>
      <c r="E614" s="399">
        <v>0.62</v>
      </c>
    </row>
    <row r="615" spans="1:5">
      <c r="A615" s="398">
        <v>829</v>
      </c>
      <c r="B615" s="398" t="s">
        <v>8406</v>
      </c>
      <c r="C615" s="398" t="s">
        <v>160</v>
      </c>
      <c r="D615" s="398"/>
      <c r="E615" s="399">
        <v>1</v>
      </c>
    </row>
    <row r="616" spans="1:5">
      <c r="A616" s="398">
        <v>812</v>
      </c>
      <c r="B616" s="398" t="s">
        <v>8407</v>
      </c>
      <c r="C616" s="398" t="s">
        <v>160</v>
      </c>
      <c r="D616" s="398"/>
      <c r="E616" s="399">
        <v>2.21</v>
      </c>
    </row>
    <row r="617" spans="1:5">
      <c r="A617" s="398">
        <v>819</v>
      </c>
      <c r="B617" s="398" t="s">
        <v>8408</v>
      </c>
      <c r="C617" s="398" t="s">
        <v>160</v>
      </c>
      <c r="D617" s="398"/>
      <c r="E617" s="399">
        <v>3.84</v>
      </c>
    </row>
    <row r="618" spans="1:5">
      <c r="A618" s="398">
        <v>818</v>
      </c>
      <c r="B618" s="398" t="s">
        <v>8409</v>
      </c>
      <c r="C618" s="398" t="s">
        <v>160</v>
      </c>
      <c r="D618" s="398"/>
      <c r="E618" s="399">
        <v>7.17</v>
      </c>
    </row>
    <row r="619" spans="1:5">
      <c r="A619" s="398">
        <v>20086</v>
      </c>
      <c r="B619" s="398" t="s">
        <v>8410</v>
      </c>
      <c r="C619" s="398" t="s">
        <v>160</v>
      </c>
      <c r="D619" s="398"/>
      <c r="E619" s="399">
        <v>3.13</v>
      </c>
    </row>
    <row r="620" spans="1:5">
      <c r="A620" s="398">
        <v>832</v>
      </c>
      <c r="B620" s="398" t="s">
        <v>8411</v>
      </c>
      <c r="C620" s="398" t="s">
        <v>160</v>
      </c>
      <c r="D620" s="398"/>
      <c r="E620" s="399">
        <v>2.96</v>
      </c>
    </row>
    <row r="621" spans="1:5">
      <c r="A621" s="398">
        <v>834</v>
      </c>
      <c r="B621" s="398" t="s">
        <v>8412</v>
      </c>
      <c r="C621" s="398" t="s">
        <v>160</v>
      </c>
      <c r="D621" s="398"/>
      <c r="E621" s="399">
        <v>3.83</v>
      </c>
    </row>
    <row r="622" spans="1:5">
      <c r="A622" s="398">
        <v>813</v>
      </c>
      <c r="B622" s="398" t="s">
        <v>8413</v>
      </c>
      <c r="C622" s="398" t="s">
        <v>160</v>
      </c>
      <c r="D622" s="398"/>
      <c r="E622" s="399">
        <v>4.46</v>
      </c>
    </row>
    <row r="623" spans="1:5">
      <c r="A623" s="398">
        <v>820</v>
      </c>
      <c r="B623" s="398" t="s">
        <v>8414</v>
      </c>
      <c r="C623" s="398" t="s">
        <v>160</v>
      </c>
      <c r="D623" s="398"/>
      <c r="E623" s="399">
        <v>6.01</v>
      </c>
    </row>
    <row r="624" spans="1:5">
      <c r="A624" s="398">
        <v>816</v>
      </c>
      <c r="B624" s="398" t="s">
        <v>8415</v>
      </c>
      <c r="C624" s="398" t="s">
        <v>160</v>
      </c>
      <c r="D624" s="398"/>
      <c r="E624" s="399">
        <v>10.71</v>
      </c>
    </row>
    <row r="625" spans="1:5">
      <c r="A625" s="398">
        <v>814</v>
      </c>
      <c r="B625" s="398" t="s">
        <v>8416</v>
      </c>
      <c r="C625" s="398" t="s">
        <v>160</v>
      </c>
      <c r="D625" s="398"/>
      <c r="E625" s="399">
        <v>13.3</v>
      </c>
    </row>
    <row r="626" spans="1:5">
      <c r="A626" s="398">
        <v>822</v>
      </c>
      <c r="B626" s="398" t="s">
        <v>8417</v>
      </c>
      <c r="C626" s="398" t="s">
        <v>160</v>
      </c>
      <c r="D626" s="398"/>
      <c r="E626" s="399">
        <v>17.36</v>
      </c>
    </row>
    <row r="627" spans="1:5">
      <c r="A627" s="398">
        <v>821</v>
      </c>
      <c r="B627" s="398" t="s">
        <v>8418</v>
      </c>
      <c r="C627" s="398" t="s">
        <v>160</v>
      </c>
      <c r="D627" s="398"/>
      <c r="E627" s="399">
        <v>19.86</v>
      </c>
    </row>
    <row r="628" spans="1:5">
      <c r="A628" s="398">
        <v>39191</v>
      </c>
      <c r="B628" s="398" t="s">
        <v>8419</v>
      </c>
      <c r="C628" s="398" t="s">
        <v>160</v>
      </c>
      <c r="D628" s="398"/>
      <c r="E628" s="399">
        <v>17.87</v>
      </c>
    </row>
    <row r="629" spans="1:5">
      <c r="A629" s="398">
        <v>39190</v>
      </c>
      <c r="B629" s="398" t="s">
        <v>8420</v>
      </c>
      <c r="C629" s="398" t="s">
        <v>160</v>
      </c>
      <c r="D629" s="398"/>
      <c r="E629" s="399">
        <v>18.66</v>
      </c>
    </row>
    <row r="630" spans="1:5">
      <c r="A630" s="398">
        <v>39189</v>
      </c>
      <c r="B630" s="398" t="s">
        <v>8421</v>
      </c>
      <c r="C630" s="398" t="s">
        <v>160</v>
      </c>
      <c r="D630" s="398"/>
      <c r="E630" s="399">
        <v>19.75</v>
      </c>
    </row>
    <row r="631" spans="1:5">
      <c r="A631" s="398">
        <v>39188</v>
      </c>
      <c r="B631" s="398" t="s">
        <v>8422</v>
      </c>
      <c r="C631" s="398" t="s">
        <v>160</v>
      </c>
      <c r="D631" s="398"/>
      <c r="E631" s="399">
        <v>14.54</v>
      </c>
    </row>
    <row r="632" spans="1:5">
      <c r="A632" s="398">
        <v>39186</v>
      </c>
      <c r="B632" s="398" t="s">
        <v>8423</v>
      </c>
      <c r="C632" s="398" t="s">
        <v>160</v>
      </c>
      <c r="D632" s="398"/>
      <c r="E632" s="399">
        <v>17.670000000000002</v>
      </c>
    </row>
    <row r="633" spans="1:5">
      <c r="A633" s="398">
        <v>39187</v>
      </c>
      <c r="B633" s="398" t="s">
        <v>8424</v>
      </c>
      <c r="C633" s="398" t="s">
        <v>160</v>
      </c>
      <c r="D633" s="398"/>
      <c r="E633" s="399">
        <v>15.24</v>
      </c>
    </row>
    <row r="634" spans="1:5">
      <c r="A634" s="398">
        <v>39184</v>
      </c>
      <c r="B634" s="398" t="s">
        <v>8425</v>
      </c>
      <c r="C634" s="398" t="s">
        <v>160</v>
      </c>
      <c r="D634" s="398"/>
      <c r="E634" s="399">
        <v>5.73</v>
      </c>
    </row>
    <row r="635" spans="1:5">
      <c r="A635" s="398">
        <v>39185</v>
      </c>
      <c r="B635" s="398" t="s">
        <v>8426</v>
      </c>
      <c r="C635" s="398" t="s">
        <v>160</v>
      </c>
      <c r="D635" s="398"/>
      <c r="E635" s="399">
        <v>5.23</v>
      </c>
    </row>
    <row r="636" spans="1:5">
      <c r="A636" s="398">
        <v>39198</v>
      </c>
      <c r="B636" s="398" t="s">
        <v>8427</v>
      </c>
      <c r="C636" s="398" t="s">
        <v>160</v>
      </c>
      <c r="D636" s="398"/>
      <c r="E636" s="399">
        <v>58.62</v>
      </c>
    </row>
    <row r="637" spans="1:5">
      <c r="A637" s="398">
        <v>39197</v>
      </c>
      <c r="B637" s="398" t="s">
        <v>8428</v>
      </c>
      <c r="C637" s="398" t="s">
        <v>160</v>
      </c>
      <c r="D637" s="398"/>
      <c r="E637" s="399">
        <v>61.23</v>
      </c>
    </row>
    <row r="638" spans="1:5">
      <c r="A638" s="398">
        <v>39196</v>
      </c>
      <c r="B638" s="398" t="s">
        <v>8429</v>
      </c>
      <c r="C638" s="398" t="s">
        <v>160</v>
      </c>
      <c r="D638" s="398"/>
      <c r="E638" s="399">
        <v>63.15</v>
      </c>
    </row>
    <row r="639" spans="1:5">
      <c r="A639" s="398">
        <v>39199</v>
      </c>
      <c r="B639" s="398" t="s">
        <v>8430</v>
      </c>
      <c r="C639" s="398" t="s">
        <v>160</v>
      </c>
      <c r="D639" s="398"/>
      <c r="E639" s="399">
        <v>56.41</v>
      </c>
    </row>
    <row r="640" spans="1:5">
      <c r="A640" s="398">
        <v>39195</v>
      </c>
      <c r="B640" s="398" t="s">
        <v>8431</v>
      </c>
      <c r="C640" s="398" t="s">
        <v>160</v>
      </c>
      <c r="D640" s="398"/>
      <c r="E640" s="399">
        <v>32.56</v>
      </c>
    </row>
    <row r="641" spans="1:5">
      <c r="A641" s="398">
        <v>39194</v>
      </c>
      <c r="B641" s="398" t="s">
        <v>8432</v>
      </c>
      <c r="C641" s="398" t="s">
        <v>160</v>
      </c>
      <c r="D641" s="398"/>
      <c r="E641" s="399">
        <v>34.840000000000003</v>
      </c>
    </row>
    <row r="642" spans="1:5">
      <c r="A642" s="398">
        <v>39193</v>
      </c>
      <c r="B642" s="398" t="s">
        <v>8433</v>
      </c>
      <c r="C642" s="398" t="s">
        <v>160</v>
      </c>
      <c r="D642" s="398"/>
      <c r="E642" s="399">
        <v>38.19</v>
      </c>
    </row>
    <row r="643" spans="1:5">
      <c r="A643" s="398">
        <v>39192</v>
      </c>
      <c r="B643" s="398" t="s">
        <v>8434</v>
      </c>
      <c r="C643" s="398" t="s">
        <v>160</v>
      </c>
      <c r="D643" s="398"/>
      <c r="E643" s="399">
        <v>39.729999999999997</v>
      </c>
    </row>
    <row r="644" spans="1:5">
      <c r="A644" s="398">
        <v>39201</v>
      </c>
      <c r="B644" s="398" t="s">
        <v>8435</v>
      </c>
      <c r="C644" s="398" t="s">
        <v>160</v>
      </c>
      <c r="D644" s="398"/>
      <c r="E644" s="399">
        <v>70.08</v>
      </c>
    </row>
    <row r="645" spans="1:5">
      <c r="A645" s="398">
        <v>39200</v>
      </c>
      <c r="B645" s="398" t="s">
        <v>8436</v>
      </c>
      <c r="C645" s="398" t="s">
        <v>160</v>
      </c>
      <c r="D645" s="398"/>
      <c r="E645" s="399">
        <v>70.650000000000006</v>
      </c>
    </row>
    <row r="646" spans="1:5">
      <c r="A646" s="398">
        <v>39203</v>
      </c>
      <c r="B646" s="398" t="s">
        <v>8437</v>
      </c>
      <c r="C646" s="398" t="s">
        <v>160</v>
      </c>
      <c r="D646" s="398"/>
      <c r="E646" s="399">
        <v>57.04</v>
      </c>
    </row>
    <row r="647" spans="1:5">
      <c r="A647" s="398">
        <v>39202</v>
      </c>
      <c r="B647" s="398" t="s">
        <v>8438</v>
      </c>
      <c r="C647" s="398" t="s">
        <v>160</v>
      </c>
      <c r="D647" s="398"/>
      <c r="E647" s="399">
        <v>67.010000000000005</v>
      </c>
    </row>
    <row r="648" spans="1:5">
      <c r="A648" s="398">
        <v>39920</v>
      </c>
      <c r="B648" s="398" t="s">
        <v>8439</v>
      </c>
      <c r="C648" s="398" t="s">
        <v>160</v>
      </c>
      <c r="D648" s="398"/>
      <c r="E648" s="399">
        <v>4.8099999999999996</v>
      </c>
    </row>
    <row r="649" spans="1:5">
      <c r="A649" s="398">
        <v>39205</v>
      </c>
      <c r="B649" s="398" t="s">
        <v>8440</v>
      </c>
      <c r="C649" s="398" t="s">
        <v>160</v>
      </c>
      <c r="D649" s="398"/>
      <c r="E649" s="399">
        <v>111.8</v>
      </c>
    </row>
    <row r="650" spans="1:5">
      <c r="A650" s="398">
        <v>39204</v>
      </c>
      <c r="B650" s="398" t="s">
        <v>8441</v>
      </c>
      <c r="C650" s="398" t="s">
        <v>160</v>
      </c>
      <c r="D650" s="398"/>
      <c r="E650" s="399">
        <v>114.5</v>
      </c>
    </row>
    <row r="651" spans="1:5">
      <c r="A651" s="398">
        <v>39206</v>
      </c>
      <c r="B651" s="398" t="s">
        <v>8442</v>
      </c>
      <c r="C651" s="398" t="s">
        <v>160</v>
      </c>
      <c r="D651" s="398"/>
      <c r="E651" s="399">
        <v>108.63</v>
      </c>
    </row>
    <row r="652" spans="1:5">
      <c r="A652" s="398">
        <v>798</v>
      </c>
      <c r="B652" s="398" t="s">
        <v>8443</v>
      </c>
      <c r="C652" s="398" t="s">
        <v>160</v>
      </c>
      <c r="D652" s="398"/>
      <c r="E652" s="399">
        <v>1.24</v>
      </c>
    </row>
    <row r="653" spans="1:5">
      <c r="A653" s="398">
        <v>797</v>
      </c>
      <c r="B653" s="398" t="s">
        <v>8444</v>
      </c>
      <c r="C653" s="398" t="s">
        <v>160</v>
      </c>
      <c r="D653" s="398"/>
      <c r="E653" s="399">
        <v>8.99</v>
      </c>
    </row>
    <row r="654" spans="1:5">
      <c r="A654" s="398">
        <v>796</v>
      </c>
      <c r="B654" s="398" t="s">
        <v>8445</v>
      </c>
      <c r="C654" s="398" t="s">
        <v>160</v>
      </c>
      <c r="D654" s="398"/>
      <c r="E654" s="399">
        <v>7.64</v>
      </c>
    </row>
    <row r="655" spans="1:5">
      <c r="A655" s="398">
        <v>799</v>
      </c>
      <c r="B655" s="398" t="s">
        <v>8446</v>
      </c>
      <c r="C655" s="398" t="s">
        <v>160</v>
      </c>
      <c r="D655" s="398"/>
      <c r="E655" s="399">
        <v>3.69</v>
      </c>
    </row>
    <row r="656" spans="1:5">
      <c r="A656" s="398">
        <v>792</v>
      </c>
      <c r="B656" s="398" t="s">
        <v>8447</v>
      </c>
      <c r="C656" s="398" t="s">
        <v>160</v>
      </c>
      <c r="D656" s="398"/>
      <c r="E656" s="399">
        <v>3.58</v>
      </c>
    </row>
    <row r="657" spans="1:5">
      <c r="A657" s="398">
        <v>38001</v>
      </c>
      <c r="B657" s="398" t="s">
        <v>8448</v>
      </c>
      <c r="C657" s="398" t="s">
        <v>160</v>
      </c>
      <c r="D657" s="398"/>
      <c r="E657" s="399"/>
    </row>
    <row r="658" spans="1:5">
      <c r="A658" s="398">
        <v>38002</v>
      </c>
      <c r="B658" s="398" t="s">
        <v>8449</v>
      </c>
      <c r="C658" s="398" t="s">
        <v>160</v>
      </c>
      <c r="D658" s="398"/>
      <c r="E658" s="399"/>
    </row>
    <row r="659" spans="1:5">
      <c r="A659" s="398">
        <v>38003</v>
      </c>
      <c r="B659" s="398" t="s">
        <v>8450</v>
      </c>
      <c r="C659" s="398" t="s">
        <v>160</v>
      </c>
      <c r="D659" s="398"/>
      <c r="E659" s="399"/>
    </row>
    <row r="660" spans="1:5">
      <c r="A660" s="398">
        <v>38004</v>
      </c>
      <c r="B660" s="398" t="s">
        <v>8451</v>
      </c>
      <c r="C660" s="398" t="s">
        <v>160</v>
      </c>
      <c r="D660" s="398"/>
      <c r="E660" s="399"/>
    </row>
    <row r="661" spans="1:5">
      <c r="A661" s="398">
        <v>44263</v>
      </c>
      <c r="B661" s="398" t="s">
        <v>8452</v>
      </c>
      <c r="C661" s="398" t="s">
        <v>160</v>
      </c>
      <c r="D661" s="398"/>
      <c r="E661" s="399"/>
    </row>
    <row r="662" spans="1:5">
      <c r="A662" s="398">
        <v>36327</v>
      </c>
      <c r="B662" s="398" t="s">
        <v>8453</v>
      </c>
      <c r="C662" s="398" t="s">
        <v>160</v>
      </c>
      <c r="D662" s="398"/>
      <c r="E662" s="399"/>
    </row>
    <row r="663" spans="1:5">
      <c r="A663" s="398">
        <v>38992</v>
      </c>
      <c r="B663" s="398" t="s">
        <v>8454</v>
      </c>
      <c r="C663" s="398" t="s">
        <v>160</v>
      </c>
      <c r="D663" s="398"/>
      <c r="E663" s="399"/>
    </row>
    <row r="664" spans="1:5">
      <c r="A664" s="398">
        <v>38993</v>
      </c>
      <c r="B664" s="398" t="s">
        <v>8455</v>
      </c>
      <c r="C664" s="398" t="s">
        <v>160</v>
      </c>
      <c r="D664" s="398"/>
      <c r="E664" s="399"/>
    </row>
    <row r="665" spans="1:5">
      <c r="A665" s="398">
        <v>44175</v>
      </c>
      <c r="B665" s="398" t="s">
        <v>8456</v>
      </c>
      <c r="C665" s="398" t="s">
        <v>160</v>
      </c>
      <c r="D665" s="398"/>
      <c r="E665" s="399"/>
    </row>
    <row r="666" spans="1:5">
      <c r="A666" s="398">
        <v>44177</v>
      </c>
      <c r="B666" s="398" t="s">
        <v>8457</v>
      </c>
      <c r="C666" s="398" t="s">
        <v>160</v>
      </c>
      <c r="D666" s="398"/>
      <c r="E666" s="399"/>
    </row>
    <row r="667" spans="1:5">
      <c r="A667" s="398">
        <v>38418</v>
      </c>
      <c r="B667" s="398" t="s">
        <v>8458</v>
      </c>
      <c r="C667" s="398" t="s">
        <v>160</v>
      </c>
      <c r="D667" s="398"/>
      <c r="E667" s="399">
        <v>5.38</v>
      </c>
    </row>
    <row r="668" spans="1:5">
      <c r="A668" s="398">
        <v>39178</v>
      </c>
      <c r="B668" s="398" t="s">
        <v>8459</v>
      </c>
      <c r="C668" s="398" t="s">
        <v>160</v>
      </c>
      <c r="D668" s="398"/>
      <c r="E668" s="399">
        <v>1.93</v>
      </c>
    </row>
    <row r="669" spans="1:5">
      <c r="A669" s="398">
        <v>39177</v>
      </c>
      <c r="B669" s="398" t="s">
        <v>8460</v>
      </c>
      <c r="C669" s="398" t="s">
        <v>160</v>
      </c>
      <c r="D669" s="398"/>
      <c r="E669" s="399">
        <v>1.75</v>
      </c>
    </row>
    <row r="670" spans="1:5">
      <c r="A670" s="398">
        <v>39176</v>
      </c>
      <c r="B670" s="398" t="s">
        <v>8461</v>
      </c>
      <c r="C670" s="398" t="s">
        <v>160</v>
      </c>
      <c r="D670" s="398"/>
      <c r="E670" s="399">
        <v>1.1399999999999999</v>
      </c>
    </row>
    <row r="671" spans="1:5">
      <c r="A671" s="398">
        <v>39174</v>
      </c>
      <c r="B671" s="398" t="s">
        <v>8462</v>
      </c>
      <c r="C671" s="398" t="s">
        <v>160</v>
      </c>
      <c r="D671" s="398"/>
      <c r="E671" s="399">
        <v>0.87</v>
      </c>
    </row>
    <row r="672" spans="1:5">
      <c r="A672" s="398">
        <v>39180</v>
      </c>
      <c r="B672" s="398" t="s">
        <v>8463</v>
      </c>
      <c r="C672" s="398" t="s">
        <v>160</v>
      </c>
      <c r="D672" s="398"/>
      <c r="E672" s="399">
        <v>5.25</v>
      </c>
    </row>
    <row r="673" spans="1:5">
      <c r="A673" s="398">
        <v>39179</v>
      </c>
      <c r="B673" s="398" t="s">
        <v>8464</v>
      </c>
      <c r="C673" s="398" t="s">
        <v>160</v>
      </c>
      <c r="D673" s="398"/>
      <c r="E673" s="399">
        <v>4.6399999999999997</v>
      </c>
    </row>
    <row r="674" spans="1:5">
      <c r="A674" s="398">
        <v>39181</v>
      </c>
      <c r="B674" s="398" t="s">
        <v>8465</v>
      </c>
      <c r="C674" s="398" t="s">
        <v>160</v>
      </c>
      <c r="D674" s="398"/>
      <c r="E674" s="399">
        <v>7.03</v>
      </c>
    </row>
    <row r="675" spans="1:5">
      <c r="A675" s="398">
        <v>39175</v>
      </c>
      <c r="B675" s="398" t="s">
        <v>8466</v>
      </c>
      <c r="C675" s="398" t="s">
        <v>160</v>
      </c>
      <c r="D675" s="398"/>
      <c r="E675" s="399">
        <v>1.06</v>
      </c>
    </row>
    <row r="676" spans="1:5">
      <c r="A676" s="398">
        <v>39217</v>
      </c>
      <c r="B676" s="398" t="s">
        <v>8467</v>
      </c>
      <c r="C676" s="398" t="s">
        <v>160</v>
      </c>
      <c r="D676" s="398"/>
      <c r="E676" s="399">
        <v>0.82</v>
      </c>
    </row>
    <row r="677" spans="1:5">
      <c r="A677" s="398">
        <v>39182</v>
      </c>
      <c r="B677" s="398" t="s">
        <v>8468</v>
      </c>
      <c r="C677" s="398" t="s">
        <v>160</v>
      </c>
      <c r="D677" s="398"/>
      <c r="E677" s="399">
        <v>9.89</v>
      </c>
    </row>
    <row r="678" spans="1:5">
      <c r="A678" s="398">
        <v>12616</v>
      </c>
      <c r="B678" s="398" t="s">
        <v>8469</v>
      </c>
      <c r="C678" s="398" t="s">
        <v>160</v>
      </c>
      <c r="D678" s="398"/>
      <c r="E678" s="399">
        <v>16.61</v>
      </c>
    </row>
    <row r="679" spans="1:5">
      <c r="A679" s="398">
        <v>1049</v>
      </c>
      <c r="B679" s="398" t="s">
        <v>8470</v>
      </c>
      <c r="C679" s="398" t="s">
        <v>160</v>
      </c>
      <c r="D679" s="398"/>
      <c r="E679" s="399">
        <v>8.2799999999999994</v>
      </c>
    </row>
    <row r="680" spans="1:5">
      <c r="A680" s="398">
        <v>1099</v>
      </c>
      <c r="B680" s="398" t="s">
        <v>8471</v>
      </c>
      <c r="C680" s="398" t="s">
        <v>160</v>
      </c>
      <c r="D680" s="398"/>
      <c r="E680" s="399">
        <v>6.33</v>
      </c>
    </row>
    <row r="681" spans="1:5">
      <c r="A681" s="398">
        <v>1050</v>
      </c>
      <c r="B681" s="398" t="s">
        <v>8472</v>
      </c>
      <c r="C681" s="398" t="s">
        <v>160</v>
      </c>
      <c r="D681" s="398"/>
      <c r="E681" s="399">
        <v>4.33</v>
      </c>
    </row>
    <row r="682" spans="1:5">
      <c r="A682" s="398">
        <v>39678</v>
      </c>
      <c r="B682" s="398" t="s">
        <v>8473</v>
      </c>
      <c r="C682" s="398" t="s">
        <v>160</v>
      </c>
      <c r="D682" s="398"/>
      <c r="E682" s="399">
        <v>2.5499999999999998</v>
      </c>
    </row>
    <row r="683" spans="1:5">
      <c r="A683" s="398">
        <v>1101</v>
      </c>
      <c r="B683" s="398" t="s">
        <v>8474</v>
      </c>
      <c r="C683" s="398" t="s">
        <v>160</v>
      </c>
      <c r="D683" s="398"/>
      <c r="E683" s="399">
        <v>27.32</v>
      </c>
    </row>
    <row r="684" spans="1:5">
      <c r="A684" s="398">
        <v>1100</v>
      </c>
      <c r="B684" s="398" t="s">
        <v>8475</v>
      </c>
      <c r="C684" s="398" t="s">
        <v>160</v>
      </c>
      <c r="D684" s="398"/>
      <c r="E684" s="399">
        <v>14.09</v>
      </c>
    </row>
    <row r="685" spans="1:5">
      <c r="A685" s="398">
        <v>39679</v>
      </c>
      <c r="B685" s="398" t="s">
        <v>8476</v>
      </c>
      <c r="C685" s="398" t="s">
        <v>160</v>
      </c>
      <c r="D685" s="398"/>
      <c r="E685" s="399">
        <v>54.45</v>
      </c>
    </row>
    <row r="686" spans="1:5">
      <c r="A686" s="398">
        <v>1102</v>
      </c>
      <c r="B686" s="398" t="s">
        <v>8477</v>
      </c>
      <c r="C686" s="398" t="s">
        <v>160</v>
      </c>
      <c r="D686" s="398"/>
      <c r="E686" s="399">
        <v>40.74</v>
      </c>
    </row>
    <row r="687" spans="1:5">
      <c r="A687" s="398">
        <v>1098</v>
      </c>
      <c r="B687" s="398" t="s">
        <v>8478</v>
      </c>
      <c r="C687" s="398" t="s">
        <v>160</v>
      </c>
      <c r="D687" s="398"/>
      <c r="E687" s="399">
        <v>3.38</v>
      </c>
    </row>
    <row r="688" spans="1:5">
      <c r="A688" s="398">
        <v>1051</v>
      </c>
      <c r="B688" s="398" t="s">
        <v>8479</v>
      </c>
      <c r="C688" s="398" t="s">
        <v>160</v>
      </c>
      <c r="D688" s="398"/>
      <c r="E688" s="399">
        <v>59.21</v>
      </c>
    </row>
    <row r="689" spans="1:5">
      <c r="A689" s="398">
        <v>37399</v>
      </c>
      <c r="B689" s="398" t="s">
        <v>8480</v>
      </c>
      <c r="C689" s="398" t="s">
        <v>160</v>
      </c>
      <c r="D689" s="398"/>
      <c r="E689" s="399">
        <v>16.98</v>
      </c>
    </row>
    <row r="690" spans="1:5">
      <c r="A690" s="398">
        <v>43834</v>
      </c>
      <c r="B690" s="398" t="s">
        <v>8481</v>
      </c>
      <c r="C690" s="398" t="s">
        <v>146</v>
      </c>
      <c r="D690" s="398"/>
      <c r="E690" s="399">
        <v>23.39</v>
      </c>
    </row>
    <row r="691" spans="1:5">
      <c r="A691" s="398">
        <v>43835</v>
      </c>
      <c r="B691" s="398" t="s">
        <v>8482</v>
      </c>
      <c r="C691" s="398" t="s">
        <v>146</v>
      </c>
      <c r="D691" s="398"/>
      <c r="E691" s="399">
        <v>2.09</v>
      </c>
    </row>
    <row r="692" spans="1:5">
      <c r="A692" s="398">
        <v>43833</v>
      </c>
      <c r="B692" s="398" t="s">
        <v>8483</v>
      </c>
      <c r="C692" s="398" t="s">
        <v>146</v>
      </c>
      <c r="D692" s="398"/>
      <c r="E692" s="399">
        <v>2.1800000000000002</v>
      </c>
    </row>
    <row r="693" spans="1:5">
      <c r="A693" s="398">
        <v>41955</v>
      </c>
      <c r="B693" s="398" t="s">
        <v>8484</v>
      </c>
      <c r="C693" s="398" t="s">
        <v>1156</v>
      </c>
      <c r="D693" s="398"/>
      <c r="E693" s="399">
        <v>80.319999999999993</v>
      </c>
    </row>
    <row r="694" spans="1:5">
      <c r="A694" s="398">
        <v>41953</v>
      </c>
      <c r="B694" s="398" t="s">
        <v>8485</v>
      </c>
      <c r="C694" s="398" t="s">
        <v>1156</v>
      </c>
      <c r="D694" s="398"/>
      <c r="E694" s="399">
        <v>76.650000000000006</v>
      </c>
    </row>
    <row r="695" spans="1:5">
      <c r="A695" s="398">
        <v>41954</v>
      </c>
      <c r="B695" s="398" t="s">
        <v>8486</v>
      </c>
      <c r="C695" s="398" t="s">
        <v>1156</v>
      </c>
      <c r="D695" s="398"/>
      <c r="E695" s="399">
        <v>75.930000000000007</v>
      </c>
    </row>
    <row r="696" spans="1:5">
      <c r="A696" s="398">
        <v>25004</v>
      </c>
      <c r="B696" s="398" t="s">
        <v>8487</v>
      </c>
      <c r="C696" s="398" t="s">
        <v>1156</v>
      </c>
      <c r="D696" s="398"/>
      <c r="E696" s="399">
        <v>57.12</v>
      </c>
    </row>
    <row r="697" spans="1:5">
      <c r="A697" s="398">
        <v>25002</v>
      </c>
      <c r="B697" s="398" t="s">
        <v>8488</v>
      </c>
      <c r="C697" s="398" t="s">
        <v>1156</v>
      </c>
      <c r="D697" s="398"/>
      <c r="E697" s="399">
        <v>57.12</v>
      </c>
    </row>
    <row r="698" spans="1:5">
      <c r="A698" s="398">
        <v>37409</v>
      </c>
      <c r="B698" s="398" t="s">
        <v>8489</v>
      </c>
      <c r="C698" s="398" t="s">
        <v>1156</v>
      </c>
      <c r="D698" s="398"/>
      <c r="E698" s="399">
        <v>57.12</v>
      </c>
    </row>
    <row r="699" spans="1:5">
      <c r="A699" s="398">
        <v>841</v>
      </c>
      <c r="B699" s="398" t="s">
        <v>8490</v>
      </c>
      <c r="C699" s="398" t="s">
        <v>1156</v>
      </c>
      <c r="D699" s="398"/>
      <c r="E699" s="399">
        <v>57.81</v>
      </c>
    </row>
    <row r="700" spans="1:5">
      <c r="A700" s="398">
        <v>25005</v>
      </c>
      <c r="B700" s="398" t="s">
        <v>8491</v>
      </c>
      <c r="C700" s="398" t="s">
        <v>1156</v>
      </c>
      <c r="D700" s="398"/>
      <c r="E700" s="399">
        <v>62.67</v>
      </c>
    </row>
    <row r="701" spans="1:5">
      <c r="A701" s="398">
        <v>25003</v>
      </c>
      <c r="B701" s="398" t="s">
        <v>8492</v>
      </c>
      <c r="C701" s="398" t="s">
        <v>1156</v>
      </c>
      <c r="D701" s="398"/>
      <c r="E701" s="399">
        <v>63.62</v>
      </c>
    </row>
    <row r="702" spans="1:5">
      <c r="A702" s="398">
        <v>37410</v>
      </c>
      <c r="B702" s="398" t="s">
        <v>8493</v>
      </c>
      <c r="C702" s="398" t="s">
        <v>1156</v>
      </c>
      <c r="D702" s="398"/>
      <c r="E702" s="399">
        <v>62.67</v>
      </c>
    </row>
    <row r="703" spans="1:5">
      <c r="A703" s="398">
        <v>842</v>
      </c>
      <c r="B703" s="398" t="s">
        <v>8494</v>
      </c>
      <c r="C703" s="398" t="s">
        <v>1156</v>
      </c>
      <c r="D703" s="398"/>
      <c r="E703" s="399">
        <v>63.56</v>
      </c>
    </row>
    <row r="704" spans="1:5">
      <c r="A704" s="398">
        <v>44391</v>
      </c>
      <c r="B704" s="398" t="s">
        <v>8495</v>
      </c>
      <c r="C704" s="398" t="s">
        <v>146</v>
      </c>
      <c r="D704" s="398"/>
      <c r="E704" s="399">
        <v>135.44999999999999</v>
      </c>
    </row>
    <row r="705" spans="1:5">
      <c r="A705" s="398">
        <v>44388</v>
      </c>
      <c r="B705" s="398" t="s">
        <v>8496</v>
      </c>
      <c r="C705" s="398" t="s">
        <v>146</v>
      </c>
      <c r="D705" s="398"/>
      <c r="E705" s="399">
        <v>2.93</v>
      </c>
    </row>
    <row r="706" spans="1:5">
      <c r="A706" s="398">
        <v>44392</v>
      </c>
      <c r="B706" s="398" t="s">
        <v>8497</v>
      </c>
      <c r="C706" s="398" t="s">
        <v>146</v>
      </c>
      <c r="D706" s="398"/>
      <c r="E706" s="399">
        <v>269.69</v>
      </c>
    </row>
    <row r="707" spans="1:5">
      <c r="A707" s="398">
        <v>44390</v>
      </c>
      <c r="B707" s="398" t="s">
        <v>8498</v>
      </c>
      <c r="C707" s="398" t="s">
        <v>146</v>
      </c>
      <c r="D707" s="398"/>
      <c r="E707" s="399">
        <v>57.14</v>
      </c>
    </row>
    <row r="708" spans="1:5">
      <c r="A708" s="398">
        <v>44389</v>
      </c>
      <c r="B708" s="398" t="s">
        <v>8499</v>
      </c>
      <c r="C708" s="398" t="s">
        <v>146</v>
      </c>
      <c r="D708" s="398"/>
      <c r="E708" s="399">
        <v>6.75</v>
      </c>
    </row>
    <row r="709" spans="1:5">
      <c r="A709" s="398">
        <v>862</v>
      </c>
      <c r="B709" s="398" t="s">
        <v>8500</v>
      </c>
      <c r="C709" s="398" t="s">
        <v>146</v>
      </c>
      <c r="D709" s="398"/>
      <c r="E709" s="399">
        <v>12.36</v>
      </c>
    </row>
    <row r="710" spans="1:5">
      <c r="A710" s="398">
        <v>866</v>
      </c>
      <c r="B710" s="398" t="s">
        <v>8501</v>
      </c>
      <c r="C710" s="398" t="s">
        <v>146</v>
      </c>
      <c r="D710" s="398"/>
      <c r="E710" s="399">
        <v>157.04</v>
      </c>
    </row>
    <row r="711" spans="1:5">
      <c r="A711" s="398">
        <v>892</v>
      </c>
      <c r="B711" s="398" t="s">
        <v>8502</v>
      </c>
      <c r="C711" s="398" t="s">
        <v>146</v>
      </c>
      <c r="D711" s="398"/>
      <c r="E711" s="399">
        <v>190.1</v>
      </c>
    </row>
    <row r="712" spans="1:5">
      <c r="A712" s="398">
        <v>857</v>
      </c>
      <c r="B712" s="398" t="s">
        <v>8503</v>
      </c>
      <c r="C712" s="398" t="s">
        <v>146</v>
      </c>
      <c r="D712" s="398"/>
      <c r="E712" s="399">
        <v>20.67</v>
      </c>
    </row>
    <row r="713" spans="1:5">
      <c r="A713" s="398">
        <v>37404</v>
      </c>
      <c r="B713" s="398" t="s">
        <v>8504</v>
      </c>
      <c r="C713" s="398" t="s">
        <v>146</v>
      </c>
      <c r="D713" s="398"/>
      <c r="E713" s="399">
        <v>219.94</v>
      </c>
    </row>
    <row r="714" spans="1:5">
      <c r="A714" s="398">
        <v>868</v>
      </c>
      <c r="B714" s="398" t="s">
        <v>8505</v>
      </c>
      <c r="C714" s="398" t="s">
        <v>146</v>
      </c>
      <c r="D714" s="398"/>
      <c r="E714" s="399">
        <v>29.46</v>
      </c>
    </row>
    <row r="715" spans="1:5">
      <c r="A715" s="398">
        <v>863</v>
      </c>
      <c r="B715" s="398" t="s">
        <v>8506</v>
      </c>
      <c r="C715" s="398" t="s">
        <v>146</v>
      </c>
      <c r="D715" s="398"/>
      <c r="E715" s="399">
        <v>43.39</v>
      </c>
    </row>
    <row r="716" spans="1:5">
      <c r="A716" s="398">
        <v>867</v>
      </c>
      <c r="B716" s="398" t="s">
        <v>8507</v>
      </c>
      <c r="C716" s="398" t="s">
        <v>146</v>
      </c>
      <c r="D716" s="398"/>
      <c r="E716" s="399">
        <v>61.82</v>
      </c>
    </row>
    <row r="717" spans="1:5">
      <c r="A717" s="398">
        <v>864</v>
      </c>
      <c r="B717" s="398" t="s">
        <v>8508</v>
      </c>
      <c r="C717" s="398" t="s">
        <v>146</v>
      </c>
      <c r="D717" s="398"/>
      <c r="E717" s="399">
        <v>81.66</v>
      </c>
    </row>
    <row r="718" spans="1:5">
      <c r="A718" s="398">
        <v>865</v>
      </c>
      <c r="B718" s="398" t="s">
        <v>8509</v>
      </c>
      <c r="C718" s="398" t="s">
        <v>146</v>
      </c>
      <c r="D718" s="398"/>
      <c r="E718" s="399">
        <v>117.45</v>
      </c>
    </row>
    <row r="719" spans="1:5">
      <c r="A719" s="398">
        <v>39251</v>
      </c>
      <c r="B719" s="398" t="s">
        <v>8510</v>
      </c>
      <c r="C719" s="398" t="s">
        <v>146</v>
      </c>
      <c r="D719" s="398"/>
      <c r="E719" s="399">
        <v>0.77</v>
      </c>
    </row>
    <row r="720" spans="1:5">
      <c r="A720" s="398">
        <v>1011</v>
      </c>
      <c r="B720" s="398" t="s">
        <v>8511</v>
      </c>
      <c r="C720" s="398" t="s">
        <v>146</v>
      </c>
      <c r="D720" s="398"/>
      <c r="E720" s="399">
        <v>1.05</v>
      </c>
    </row>
    <row r="721" spans="1:5">
      <c r="A721" s="398">
        <v>39252</v>
      </c>
      <c r="B721" s="398" t="s">
        <v>8512</v>
      </c>
      <c r="C721" s="398" t="s">
        <v>146</v>
      </c>
      <c r="D721" s="398"/>
      <c r="E721" s="399">
        <v>1.38</v>
      </c>
    </row>
    <row r="722" spans="1:5">
      <c r="A722" s="398">
        <v>1013</v>
      </c>
      <c r="B722" s="398" t="s">
        <v>8513</v>
      </c>
      <c r="C722" s="398" t="s">
        <v>146</v>
      </c>
      <c r="D722" s="398"/>
      <c r="E722" s="399">
        <v>1.66</v>
      </c>
    </row>
    <row r="723" spans="1:5">
      <c r="A723" s="398">
        <v>980</v>
      </c>
      <c r="B723" s="398" t="s">
        <v>8514</v>
      </c>
      <c r="C723" s="398" t="s">
        <v>146</v>
      </c>
      <c r="D723" s="398"/>
      <c r="E723" s="399">
        <v>11.95</v>
      </c>
    </row>
    <row r="724" spans="1:5">
      <c r="A724" s="398">
        <v>39237</v>
      </c>
      <c r="B724" s="398" t="s">
        <v>8515</v>
      </c>
      <c r="C724" s="398" t="s">
        <v>146</v>
      </c>
      <c r="D724" s="398"/>
      <c r="E724" s="399">
        <v>127.13</v>
      </c>
    </row>
    <row r="725" spans="1:5">
      <c r="A725" s="398">
        <v>39238</v>
      </c>
      <c r="B725" s="398" t="s">
        <v>8516</v>
      </c>
      <c r="C725" s="398" t="s">
        <v>146</v>
      </c>
      <c r="D725" s="398"/>
      <c r="E725" s="399">
        <v>160.34</v>
      </c>
    </row>
    <row r="726" spans="1:5">
      <c r="A726" s="398">
        <v>979</v>
      </c>
      <c r="B726" s="398" t="s">
        <v>8517</v>
      </c>
      <c r="C726" s="398" t="s">
        <v>146</v>
      </c>
      <c r="D726" s="398"/>
      <c r="E726" s="399">
        <v>17.07</v>
      </c>
    </row>
    <row r="727" spans="1:5">
      <c r="A727" s="398">
        <v>39239</v>
      </c>
      <c r="B727" s="398" t="s">
        <v>8518</v>
      </c>
      <c r="C727" s="398" t="s">
        <v>146</v>
      </c>
      <c r="D727" s="398"/>
      <c r="E727" s="399">
        <v>193.71</v>
      </c>
    </row>
    <row r="728" spans="1:5">
      <c r="A728" s="398">
        <v>1014</v>
      </c>
      <c r="B728" s="398" t="s">
        <v>8519</v>
      </c>
      <c r="C728" s="398" t="s">
        <v>146</v>
      </c>
      <c r="D728" s="398"/>
      <c r="E728" s="399">
        <v>2.62</v>
      </c>
    </row>
    <row r="729" spans="1:5">
      <c r="A729" s="398">
        <v>39240</v>
      </c>
      <c r="B729" s="398" t="s">
        <v>8520</v>
      </c>
      <c r="C729" s="398" t="s">
        <v>146</v>
      </c>
      <c r="D729" s="398"/>
      <c r="E729" s="399">
        <v>254.78</v>
      </c>
    </row>
    <row r="730" spans="1:5">
      <c r="A730" s="398">
        <v>39232</v>
      </c>
      <c r="B730" s="398" t="s">
        <v>8521</v>
      </c>
      <c r="C730" s="398" t="s">
        <v>146</v>
      </c>
      <c r="D730" s="398"/>
      <c r="E730" s="399">
        <v>26.74</v>
      </c>
    </row>
    <row r="731" spans="1:5">
      <c r="A731" s="398">
        <v>39233</v>
      </c>
      <c r="B731" s="398" t="s">
        <v>8522</v>
      </c>
      <c r="C731" s="398" t="s">
        <v>146</v>
      </c>
      <c r="D731" s="398"/>
      <c r="E731" s="399">
        <v>38.97</v>
      </c>
    </row>
    <row r="732" spans="1:5">
      <c r="A732" s="398">
        <v>981</v>
      </c>
      <c r="B732" s="398" t="s">
        <v>8523</v>
      </c>
      <c r="C732" s="398" t="s">
        <v>146</v>
      </c>
      <c r="D732" s="398"/>
      <c r="E732" s="399">
        <v>4.3499999999999996</v>
      </c>
    </row>
    <row r="733" spans="1:5">
      <c r="A733" s="398">
        <v>39234</v>
      </c>
      <c r="B733" s="398" t="s">
        <v>8524</v>
      </c>
      <c r="C733" s="398" t="s">
        <v>146</v>
      </c>
      <c r="D733" s="398"/>
      <c r="E733" s="399">
        <v>54.25</v>
      </c>
    </row>
    <row r="734" spans="1:5">
      <c r="A734" s="398">
        <v>982</v>
      </c>
      <c r="B734" s="398" t="s">
        <v>8525</v>
      </c>
      <c r="C734" s="398" t="s">
        <v>146</v>
      </c>
      <c r="D734" s="398"/>
      <c r="E734" s="399">
        <v>6.25</v>
      </c>
    </row>
    <row r="735" spans="1:5">
      <c r="A735" s="398">
        <v>39235</v>
      </c>
      <c r="B735" s="398" t="s">
        <v>8526</v>
      </c>
      <c r="C735" s="398" t="s">
        <v>146</v>
      </c>
      <c r="D735" s="398"/>
      <c r="E735" s="399">
        <v>80.010000000000005</v>
      </c>
    </row>
    <row r="736" spans="1:5">
      <c r="A736" s="398">
        <v>39236</v>
      </c>
      <c r="B736" s="398" t="s">
        <v>8527</v>
      </c>
      <c r="C736" s="398" t="s">
        <v>146</v>
      </c>
      <c r="D736" s="398"/>
      <c r="E736" s="399">
        <v>106.04</v>
      </c>
    </row>
    <row r="737" spans="1:5">
      <c r="A737" s="398">
        <v>993</v>
      </c>
      <c r="B737" s="398" t="s">
        <v>8528</v>
      </c>
      <c r="C737" s="398" t="s">
        <v>146</v>
      </c>
      <c r="D737" s="398"/>
      <c r="E737" s="399">
        <v>2.23</v>
      </c>
    </row>
    <row r="738" spans="1:5">
      <c r="A738" s="398">
        <v>1020</v>
      </c>
      <c r="B738" s="398" t="s">
        <v>8529</v>
      </c>
      <c r="C738" s="398" t="s">
        <v>146</v>
      </c>
      <c r="D738" s="398"/>
      <c r="E738" s="399">
        <v>11.39</v>
      </c>
    </row>
    <row r="739" spans="1:5">
      <c r="A739" s="398">
        <v>1017</v>
      </c>
      <c r="B739" s="398" t="s">
        <v>8530</v>
      </c>
      <c r="C739" s="398" t="s">
        <v>146</v>
      </c>
      <c r="D739" s="398"/>
      <c r="E739" s="399">
        <v>139.65</v>
      </c>
    </row>
    <row r="740" spans="1:5">
      <c r="A740" s="398">
        <v>999</v>
      </c>
      <c r="B740" s="398" t="s">
        <v>8531</v>
      </c>
      <c r="C740" s="398" t="s">
        <v>146</v>
      </c>
      <c r="D740" s="398"/>
      <c r="E740" s="399">
        <v>169.19</v>
      </c>
    </row>
    <row r="741" spans="1:5">
      <c r="A741" s="398">
        <v>995</v>
      </c>
      <c r="B741" s="398" t="s">
        <v>8532</v>
      </c>
      <c r="C741" s="398" t="s">
        <v>146</v>
      </c>
      <c r="D741" s="398"/>
      <c r="E741" s="399">
        <v>18.14</v>
      </c>
    </row>
    <row r="742" spans="1:5">
      <c r="A742" s="398">
        <v>1000</v>
      </c>
      <c r="B742" s="398" t="s">
        <v>8533</v>
      </c>
      <c r="C742" s="398" t="s">
        <v>146</v>
      </c>
      <c r="D742" s="398"/>
      <c r="E742" s="399">
        <v>207.82</v>
      </c>
    </row>
    <row r="743" spans="1:5">
      <c r="A743" s="398">
        <v>1022</v>
      </c>
      <c r="B743" s="398" t="s">
        <v>8534</v>
      </c>
      <c r="C743" s="398" t="s">
        <v>146</v>
      </c>
      <c r="D743" s="398"/>
      <c r="E743" s="399">
        <v>3.11</v>
      </c>
    </row>
    <row r="744" spans="1:5">
      <c r="A744" s="398">
        <v>1015</v>
      </c>
      <c r="B744" s="398" t="s">
        <v>8535</v>
      </c>
      <c r="C744" s="398" t="s">
        <v>146</v>
      </c>
      <c r="D744" s="398"/>
      <c r="E744" s="399">
        <v>276.16000000000003</v>
      </c>
    </row>
    <row r="745" spans="1:5">
      <c r="A745" s="398">
        <v>996</v>
      </c>
      <c r="B745" s="398" t="s">
        <v>8536</v>
      </c>
      <c r="C745" s="398" t="s">
        <v>146</v>
      </c>
      <c r="D745" s="398"/>
      <c r="E745" s="399">
        <v>28.14</v>
      </c>
    </row>
    <row r="746" spans="1:5">
      <c r="A746" s="398">
        <v>1001</v>
      </c>
      <c r="B746" s="398" t="s">
        <v>8537</v>
      </c>
      <c r="C746" s="398" t="s">
        <v>146</v>
      </c>
      <c r="D746" s="398"/>
      <c r="E746" s="399">
        <v>358.31</v>
      </c>
    </row>
    <row r="747" spans="1:5">
      <c r="A747" s="398">
        <v>1019</v>
      </c>
      <c r="B747" s="398" t="s">
        <v>8538</v>
      </c>
      <c r="C747" s="398" t="s">
        <v>146</v>
      </c>
      <c r="D747" s="398"/>
      <c r="E747" s="399">
        <v>39.76</v>
      </c>
    </row>
    <row r="748" spans="1:5">
      <c r="A748" s="398">
        <v>1021</v>
      </c>
      <c r="B748" s="398" t="s">
        <v>8539</v>
      </c>
      <c r="C748" s="398" t="s">
        <v>146</v>
      </c>
      <c r="D748" s="398"/>
      <c r="E748" s="399">
        <v>4.78</v>
      </c>
    </row>
    <row r="749" spans="1:5">
      <c r="A749" s="398">
        <v>39249</v>
      </c>
      <c r="B749" s="398" t="s">
        <v>8540</v>
      </c>
      <c r="C749" s="398" t="s">
        <v>146</v>
      </c>
      <c r="D749" s="398"/>
      <c r="E749" s="399">
        <v>481.77</v>
      </c>
    </row>
    <row r="750" spans="1:5">
      <c r="A750" s="398">
        <v>1018</v>
      </c>
      <c r="B750" s="398" t="s">
        <v>8541</v>
      </c>
      <c r="C750" s="398" t="s">
        <v>146</v>
      </c>
      <c r="D750" s="398"/>
      <c r="E750" s="399">
        <v>58.79</v>
      </c>
    </row>
    <row r="751" spans="1:5">
      <c r="A751" s="398">
        <v>39250</v>
      </c>
      <c r="B751" s="398" t="s">
        <v>8542</v>
      </c>
      <c r="C751" s="398" t="s">
        <v>146</v>
      </c>
      <c r="D751" s="398"/>
      <c r="E751" s="399">
        <v>576.29999999999995</v>
      </c>
    </row>
    <row r="752" spans="1:5">
      <c r="A752" s="398">
        <v>994</v>
      </c>
      <c r="B752" s="398" t="s">
        <v>8543</v>
      </c>
      <c r="C752" s="398" t="s">
        <v>146</v>
      </c>
      <c r="D752" s="398"/>
      <c r="E752" s="399">
        <v>6.95</v>
      </c>
    </row>
    <row r="753" spans="1:5">
      <c r="A753" s="398">
        <v>977</v>
      </c>
      <c r="B753" s="398" t="s">
        <v>8544</v>
      </c>
      <c r="C753" s="398" t="s">
        <v>146</v>
      </c>
      <c r="D753" s="398"/>
      <c r="E753" s="399">
        <v>82.25</v>
      </c>
    </row>
    <row r="754" spans="1:5">
      <c r="A754" s="398">
        <v>998</v>
      </c>
      <c r="B754" s="398" t="s">
        <v>8545</v>
      </c>
      <c r="C754" s="398" t="s">
        <v>146</v>
      </c>
      <c r="D754" s="398"/>
      <c r="E754" s="399">
        <v>106.79</v>
      </c>
    </row>
    <row r="755" spans="1:5">
      <c r="A755" s="398">
        <v>1006</v>
      </c>
      <c r="B755" s="398" t="s">
        <v>8546</v>
      </c>
      <c r="C755" s="398" t="s">
        <v>146</v>
      </c>
      <c r="D755" s="398"/>
      <c r="E755" s="399">
        <v>141.5</v>
      </c>
    </row>
    <row r="756" spans="1:5">
      <c r="A756" s="398">
        <v>990</v>
      </c>
      <c r="B756" s="398" t="s">
        <v>8547</v>
      </c>
      <c r="C756" s="398" t="s">
        <v>146</v>
      </c>
      <c r="D756" s="398"/>
      <c r="E756" s="399">
        <v>188.15</v>
      </c>
    </row>
    <row r="757" spans="1:5">
      <c r="A757" s="398">
        <v>39241</v>
      </c>
      <c r="B757" s="398" t="s">
        <v>8548</v>
      </c>
      <c r="C757" s="398" t="s">
        <v>146</v>
      </c>
      <c r="D757" s="398"/>
      <c r="E757" s="399">
        <v>18.52</v>
      </c>
    </row>
    <row r="758" spans="1:5">
      <c r="A758" s="398">
        <v>1005</v>
      </c>
      <c r="B758" s="398" t="s">
        <v>8549</v>
      </c>
      <c r="C758" s="398" t="s">
        <v>146</v>
      </c>
      <c r="D758" s="398"/>
      <c r="E758" s="399">
        <v>234.26</v>
      </c>
    </row>
    <row r="759" spans="1:5">
      <c r="A759" s="398">
        <v>991</v>
      </c>
      <c r="B759" s="398" t="s">
        <v>8550</v>
      </c>
      <c r="C759" s="398" t="s">
        <v>146</v>
      </c>
      <c r="D759" s="398"/>
      <c r="E759" s="399">
        <v>306.83</v>
      </c>
    </row>
    <row r="760" spans="1:5">
      <c r="A760" s="398">
        <v>986</v>
      </c>
      <c r="B760" s="398" t="s">
        <v>8551</v>
      </c>
      <c r="C760" s="398" t="s">
        <v>146</v>
      </c>
      <c r="D760" s="398"/>
      <c r="E760" s="399">
        <v>29.26</v>
      </c>
    </row>
    <row r="761" spans="1:5">
      <c r="A761" s="398">
        <v>987</v>
      </c>
      <c r="B761" s="398" t="s">
        <v>8552</v>
      </c>
      <c r="C761" s="398" t="s">
        <v>146</v>
      </c>
      <c r="D761" s="398"/>
      <c r="E761" s="399">
        <v>40.06</v>
      </c>
    </row>
    <row r="762" spans="1:5">
      <c r="A762" s="398">
        <v>1007</v>
      </c>
      <c r="B762" s="398" t="s">
        <v>8553</v>
      </c>
      <c r="C762" s="398" t="s">
        <v>146</v>
      </c>
      <c r="D762" s="398"/>
      <c r="E762" s="399">
        <v>55.45</v>
      </c>
    </row>
    <row r="763" spans="1:5">
      <c r="A763" s="398">
        <v>1008</v>
      </c>
      <c r="B763" s="398" t="s">
        <v>8554</v>
      </c>
      <c r="C763" s="398" t="s">
        <v>146</v>
      </c>
      <c r="D763" s="398"/>
      <c r="E763" s="399">
        <v>7.04</v>
      </c>
    </row>
    <row r="764" spans="1:5">
      <c r="A764" s="398">
        <v>988</v>
      </c>
      <c r="B764" s="398" t="s">
        <v>8555</v>
      </c>
      <c r="C764" s="398" t="s">
        <v>146</v>
      </c>
      <c r="D764" s="398"/>
      <c r="E764" s="399">
        <v>76.459999999999994</v>
      </c>
    </row>
    <row r="765" spans="1:5">
      <c r="A765" s="398">
        <v>989</v>
      </c>
      <c r="B765" s="398" t="s">
        <v>8556</v>
      </c>
      <c r="C765" s="398" t="s">
        <v>146</v>
      </c>
      <c r="D765" s="398"/>
      <c r="E765" s="399">
        <v>105.55</v>
      </c>
    </row>
    <row r="766" spans="1:5">
      <c r="A766" s="398">
        <v>43972</v>
      </c>
      <c r="B766" s="398" t="s">
        <v>8557</v>
      </c>
      <c r="C766" s="398" t="s">
        <v>146</v>
      </c>
      <c r="D766" s="398"/>
      <c r="E766" s="399">
        <v>4.46</v>
      </c>
    </row>
    <row r="767" spans="1:5">
      <c r="A767" s="398">
        <v>43971</v>
      </c>
      <c r="B767" s="398" t="s">
        <v>8558</v>
      </c>
      <c r="C767" s="398" t="s">
        <v>146</v>
      </c>
      <c r="D767" s="398"/>
      <c r="E767" s="399">
        <v>3.41</v>
      </c>
    </row>
    <row r="768" spans="1:5">
      <c r="A768" s="398">
        <v>39598</v>
      </c>
      <c r="B768" s="398" t="s">
        <v>8559</v>
      </c>
      <c r="C768" s="398" t="s">
        <v>146</v>
      </c>
      <c r="D768" s="398"/>
      <c r="E768" s="399">
        <v>6.32</v>
      </c>
    </row>
    <row r="769" spans="1:5">
      <c r="A769" s="398">
        <v>43973</v>
      </c>
      <c r="B769" s="398" t="s">
        <v>8560</v>
      </c>
      <c r="C769" s="398" t="s">
        <v>146</v>
      </c>
      <c r="D769" s="398"/>
      <c r="E769" s="399">
        <v>4.67</v>
      </c>
    </row>
    <row r="770" spans="1:5">
      <c r="A770" s="398">
        <v>39599</v>
      </c>
      <c r="B770" s="398" t="s">
        <v>8561</v>
      </c>
      <c r="C770" s="398" t="s">
        <v>146</v>
      </c>
      <c r="D770" s="398"/>
      <c r="E770" s="399">
        <v>9.1</v>
      </c>
    </row>
    <row r="771" spans="1:5">
      <c r="A771" s="398">
        <v>43832</v>
      </c>
      <c r="B771" s="398" t="s">
        <v>8562</v>
      </c>
      <c r="C771" s="398" t="s">
        <v>146</v>
      </c>
      <c r="D771" s="398"/>
      <c r="E771" s="399">
        <v>23.96</v>
      </c>
    </row>
    <row r="772" spans="1:5">
      <c r="A772" s="398">
        <v>34602</v>
      </c>
      <c r="B772" s="398" t="s">
        <v>8563</v>
      </c>
      <c r="C772" s="398" t="s">
        <v>146</v>
      </c>
      <c r="D772" s="398"/>
      <c r="E772" s="399">
        <v>4.84</v>
      </c>
    </row>
    <row r="773" spans="1:5">
      <c r="A773" s="398">
        <v>34607</v>
      </c>
      <c r="B773" s="398" t="s">
        <v>8564</v>
      </c>
      <c r="C773" s="398" t="s">
        <v>146</v>
      </c>
      <c r="D773" s="398"/>
      <c r="E773" s="399">
        <v>11.86</v>
      </c>
    </row>
    <row r="774" spans="1:5">
      <c r="A774" s="398">
        <v>34609</v>
      </c>
      <c r="B774" s="398" t="s">
        <v>8565</v>
      </c>
      <c r="C774" s="398" t="s">
        <v>146</v>
      </c>
      <c r="D774" s="398"/>
      <c r="E774" s="399">
        <v>17.260000000000002</v>
      </c>
    </row>
    <row r="775" spans="1:5">
      <c r="A775" s="398">
        <v>34618</v>
      </c>
      <c r="B775" s="398" t="s">
        <v>8566</v>
      </c>
      <c r="C775" s="398" t="s">
        <v>146</v>
      </c>
      <c r="D775" s="398"/>
      <c r="E775" s="399">
        <v>6.6</v>
      </c>
    </row>
    <row r="776" spans="1:5">
      <c r="A776" s="398">
        <v>34621</v>
      </c>
      <c r="B776" s="398" t="s">
        <v>8567</v>
      </c>
      <c r="C776" s="398" t="s">
        <v>146</v>
      </c>
      <c r="D776" s="398"/>
      <c r="E776" s="399">
        <v>16.36</v>
      </c>
    </row>
    <row r="777" spans="1:5">
      <c r="A777" s="398">
        <v>34622</v>
      </c>
      <c r="B777" s="398" t="s">
        <v>8568</v>
      </c>
      <c r="C777" s="398" t="s">
        <v>146</v>
      </c>
      <c r="D777" s="398"/>
      <c r="E777" s="399">
        <v>24.3</v>
      </c>
    </row>
    <row r="778" spans="1:5">
      <c r="A778" s="398">
        <v>34624</v>
      </c>
      <c r="B778" s="398" t="s">
        <v>8569</v>
      </c>
      <c r="C778" s="398" t="s">
        <v>146</v>
      </c>
      <c r="D778" s="398"/>
      <c r="E778" s="399">
        <v>8.81</v>
      </c>
    </row>
    <row r="779" spans="1:5">
      <c r="A779" s="398">
        <v>34627</v>
      </c>
      <c r="B779" s="398" t="s">
        <v>8570</v>
      </c>
      <c r="C779" s="398" t="s">
        <v>146</v>
      </c>
      <c r="D779" s="398"/>
      <c r="E779" s="399">
        <v>21.25</v>
      </c>
    </row>
    <row r="780" spans="1:5">
      <c r="A780" s="398">
        <v>34629</v>
      </c>
      <c r="B780" s="398" t="s">
        <v>8571</v>
      </c>
      <c r="C780" s="398" t="s">
        <v>146</v>
      </c>
      <c r="D780" s="398"/>
      <c r="E780" s="399">
        <v>32.47</v>
      </c>
    </row>
    <row r="781" spans="1:5">
      <c r="A781" s="398">
        <v>39257</v>
      </c>
      <c r="B781" s="398" t="s">
        <v>8572</v>
      </c>
      <c r="C781" s="398" t="s">
        <v>146</v>
      </c>
      <c r="D781" s="398"/>
      <c r="E781" s="399">
        <v>6.61</v>
      </c>
    </row>
    <row r="782" spans="1:5">
      <c r="A782" s="398">
        <v>39261</v>
      </c>
      <c r="B782" s="398" t="s">
        <v>8573</v>
      </c>
      <c r="C782" s="398" t="s">
        <v>146</v>
      </c>
      <c r="D782" s="398"/>
      <c r="E782" s="399">
        <v>37.83</v>
      </c>
    </row>
    <row r="783" spans="1:5">
      <c r="A783" s="398">
        <v>39268</v>
      </c>
      <c r="B783" s="398" t="s">
        <v>8574</v>
      </c>
      <c r="C783" s="398" t="s">
        <v>146</v>
      </c>
      <c r="D783" s="398"/>
      <c r="E783" s="399">
        <v>591.25</v>
      </c>
    </row>
    <row r="784" spans="1:5">
      <c r="A784" s="398">
        <v>39262</v>
      </c>
      <c r="B784" s="398" t="s">
        <v>8575</v>
      </c>
      <c r="C784" s="398" t="s">
        <v>146</v>
      </c>
      <c r="D784" s="398"/>
      <c r="E784" s="399">
        <v>60.24</v>
      </c>
    </row>
    <row r="785" spans="1:5">
      <c r="A785" s="398">
        <v>39258</v>
      </c>
      <c r="B785" s="398" t="s">
        <v>8576</v>
      </c>
      <c r="C785" s="398" t="s">
        <v>146</v>
      </c>
      <c r="D785" s="398"/>
      <c r="E785" s="399">
        <v>9.9600000000000009</v>
      </c>
    </row>
    <row r="786" spans="1:5">
      <c r="A786" s="398">
        <v>39263</v>
      </c>
      <c r="B786" s="398" t="s">
        <v>8577</v>
      </c>
      <c r="C786" s="398" t="s">
        <v>146</v>
      </c>
      <c r="D786" s="398"/>
      <c r="E786" s="399">
        <v>104.16</v>
      </c>
    </row>
    <row r="787" spans="1:5">
      <c r="A787" s="398">
        <v>39264</v>
      </c>
      <c r="B787" s="398" t="s">
        <v>8578</v>
      </c>
      <c r="C787" s="398" t="s">
        <v>146</v>
      </c>
      <c r="D787" s="398"/>
      <c r="E787" s="399">
        <v>144.29</v>
      </c>
    </row>
    <row r="788" spans="1:5">
      <c r="A788" s="398">
        <v>39259</v>
      </c>
      <c r="B788" s="398" t="s">
        <v>8579</v>
      </c>
      <c r="C788" s="398" t="s">
        <v>146</v>
      </c>
      <c r="D788" s="398"/>
      <c r="E788" s="399">
        <v>15.33</v>
      </c>
    </row>
    <row r="789" spans="1:5">
      <c r="A789" s="398">
        <v>39265</v>
      </c>
      <c r="B789" s="398" t="s">
        <v>8580</v>
      </c>
      <c r="C789" s="398" t="s">
        <v>146</v>
      </c>
      <c r="D789" s="398"/>
      <c r="E789" s="399">
        <v>195.9</v>
      </c>
    </row>
    <row r="790" spans="1:5">
      <c r="A790" s="398">
        <v>39260</v>
      </c>
      <c r="B790" s="398" t="s">
        <v>8581</v>
      </c>
      <c r="C790" s="398" t="s">
        <v>146</v>
      </c>
      <c r="D790" s="398"/>
      <c r="E790" s="399">
        <v>23.48</v>
      </c>
    </row>
    <row r="791" spans="1:5">
      <c r="A791" s="398">
        <v>39266</v>
      </c>
      <c r="B791" s="398" t="s">
        <v>8582</v>
      </c>
      <c r="C791" s="398" t="s">
        <v>146</v>
      </c>
      <c r="D791" s="398"/>
      <c r="E791" s="399">
        <v>295.60000000000002</v>
      </c>
    </row>
    <row r="792" spans="1:5">
      <c r="A792" s="398">
        <v>39267</v>
      </c>
      <c r="B792" s="398" t="s">
        <v>8583</v>
      </c>
      <c r="C792" s="398" t="s">
        <v>146</v>
      </c>
      <c r="D792" s="398"/>
      <c r="E792" s="399">
        <v>369.58</v>
      </c>
    </row>
    <row r="793" spans="1:5">
      <c r="A793" s="398">
        <v>11901</v>
      </c>
      <c r="B793" s="398" t="s">
        <v>8584</v>
      </c>
      <c r="C793" s="398" t="s">
        <v>146</v>
      </c>
      <c r="D793" s="398"/>
      <c r="E793" s="399">
        <v>0.82</v>
      </c>
    </row>
    <row r="794" spans="1:5">
      <c r="A794" s="398">
        <v>11902</v>
      </c>
      <c r="B794" s="398" t="s">
        <v>8585</v>
      </c>
      <c r="C794" s="398" t="s">
        <v>146</v>
      </c>
      <c r="D794" s="398"/>
      <c r="E794" s="399">
        <v>1.57</v>
      </c>
    </row>
    <row r="795" spans="1:5">
      <c r="A795" s="398">
        <v>11903</v>
      </c>
      <c r="B795" s="398" t="s">
        <v>8586</v>
      </c>
      <c r="C795" s="398" t="s">
        <v>146</v>
      </c>
      <c r="D795" s="398"/>
      <c r="E795" s="399">
        <v>1.66</v>
      </c>
    </row>
    <row r="796" spans="1:5">
      <c r="A796" s="398">
        <v>11904</v>
      </c>
      <c r="B796" s="398" t="s">
        <v>8587</v>
      </c>
      <c r="C796" s="398" t="s">
        <v>146</v>
      </c>
      <c r="D796" s="398"/>
      <c r="E796" s="399">
        <v>2.52</v>
      </c>
    </row>
    <row r="797" spans="1:5">
      <c r="A797" s="398">
        <v>11905</v>
      </c>
      <c r="B797" s="398" t="s">
        <v>8588</v>
      </c>
      <c r="C797" s="398" t="s">
        <v>146</v>
      </c>
      <c r="D797" s="398"/>
      <c r="E797" s="399">
        <v>3.07</v>
      </c>
    </row>
    <row r="798" spans="1:5">
      <c r="A798" s="398">
        <v>11906</v>
      </c>
      <c r="B798" s="398" t="s">
        <v>8589</v>
      </c>
      <c r="C798" s="398" t="s">
        <v>146</v>
      </c>
      <c r="D798" s="398"/>
      <c r="E798" s="399">
        <v>3.9</v>
      </c>
    </row>
    <row r="799" spans="1:5">
      <c r="A799" s="398">
        <v>11919</v>
      </c>
      <c r="B799" s="398" t="s">
        <v>8590</v>
      </c>
      <c r="C799" s="398" t="s">
        <v>146</v>
      </c>
      <c r="D799" s="398"/>
      <c r="E799" s="399">
        <v>7.15</v>
      </c>
    </row>
    <row r="800" spans="1:5">
      <c r="A800" s="398">
        <v>11920</v>
      </c>
      <c r="B800" s="398" t="s">
        <v>8591</v>
      </c>
      <c r="C800" s="398" t="s">
        <v>146</v>
      </c>
      <c r="D800" s="398"/>
      <c r="E800" s="399">
        <v>13.59</v>
      </c>
    </row>
    <row r="801" spans="1:5">
      <c r="A801" s="398">
        <v>11924</v>
      </c>
      <c r="B801" s="398" t="s">
        <v>8592</v>
      </c>
      <c r="C801" s="398" t="s">
        <v>146</v>
      </c>
      <c r="D801" s="398"/>
      <c r="E801" s="399">
        <v>114.08</v>
      </c>
    </row>
    <row r="802" spans="1:5">
      <c r="A802" s="398">
        <v>11921</v>
      </c>
      <c r="B802" s="398" t="s">
        <v>8593</v>
      </c>
      <c r="C802" s="398" t="s">
        <v>146</v>
      </c>
      <c r="D802" s="398"/>
      <c r="E802" s="399">
        <v>19.88</v>
      </c>
    </row>
    <row r="803" spans="1:5">
      <c r="A803" s="398">
        <v>11922</v>
      </c>
      <c r="B803" s="398" t="s">
        <v>8594</v>
      </c>
      <c r="C803" s="398" t="s">
        <v>146</v>
      </c>
      <c r="D803" s="398"/>
      <c r="E803" s="399">
        <v>32.15</v>
      </c>
    </row>
    <row r="804" spans="1:5">
      <c r="A804" s="398">
        <v>11923</v>
      </c>
      <c r="B804" s="398" t="s">
        <v>8595</v>
      </c>
      <c r="C804" s="398" t="s">
        <v>146</v>
      </c>
      <c r="D804" s="398"/>
      <c r="E804" s="399">
        <v>47.07</v>
      </c>
    </row>
    <row r="805" spans="1:5">
      <c r="A805" s="398">
        <v>11916</v>
      </c>
      <c r="B805" s="398" t="s">
        <v>8596</v>
      </c>
      <c r="C805" s="398" t="s">
        <v>146</v>
      </c>
      <c r="D805" s="398"/>
      <c r="E805" s="399">
        <v>9.7899999999999991</v>
      </c>
    </row>
    <row r="806" spans="1:5">
      <c r="A806" s="398">
        <v>11914</v>
      </c>
      <c r="B806" s="398" t="s">
        <v>8597</v>
      </c>
      <c r="C806" s="398" t="s">
        <v>146</v>
      </c>
      <c r="D806" s="398"/>
      <c r="E806" s="399">
        <v>70.52</v>
      </c>
    </row>
    <row r="807" spans="1:5">
      <c r="A807" s="398">
        <v>11917</v>
      </c>
      <c r="B807" s="398" t="s">
        <v>8598</v>
      </c>
      <c r="C807" s="398" t="s">
        <v>146</v>
      </c>
      <c r="D807" s="398"/>
      <c r="E807" s="399">
        <v>17.239999999999998</v>
      </c>
    </row>
    <row r="808" spans="1:5">
      <c r="A808" s="398">
        <v>11918</v>
      </c>
      <c r="B808" s="398" t="s">
        <v>8599</v>
      </c>
      <c r="C808" s="398" t="s">
        <v>146</v>
      </c>
      <c r="D808" s="398"/>
      <c r="E808" s="399">
        <v>20.45</v>
      </c>
    </row>
    <row r="809" spans="1:5">
      <c r="A809" s="398">
        <v>37734</v>
      </c>
      <c r="B809" s="398" t="s">
        <v>8600</v>
      </c>
      <c r="C809" s="398" t="s">
        <v>160</v>
      </c>
      <c r="D809" s="398"/>
      <c r="E809" s="399"/>
    </row>
    <row r="810" spans="1:5">
      <c r="A810" s="398">
        <v>37733</v>
      </c>
      <c r="B810" s="398" t="s">
        <v>8601</v>
      </c>
      <c r="C810" s="398" t="s">
        <v>160</v>
      </c>
      <c r="D810" s="398"/>
      <c r="E810" s="399"/>
    </row>
    <row r="811" spans="1:5">
      <c r="A811" s="398">
        <v>5090</v>
      </c>
      <c r="B811" s="398" t="s">
        <v>8602</v>
      </c>
      <c r="C811" s="398" t="s">
        <v>160</v>
      </c>
      <c r="D811" s="398"/>
      <c r="E811" s="399">
        <v>23.72</v>
      </c>
    </row>
    <row r="812" spans="1:5">
      <c r="A812" s="398">
        <v>5085</v>
      </c>
      <c r="B812" s="398" t="s">
        <v>8603</v>
      </c>
      <c r="C812" s="398" t="s">
        <v>160</v>
      </c>
      <c r="D812" s="398"/>
      <c r="E812" s="399">
        <v>35.31</v>
      </c>
    </row>
    <row r="813" spans="1:5">
      <c r="A813" s="398">
        <v>43603</v>
      </c>
      <c r="B813" s="398" t="s">
        <v>8604</v>
      </c>
      <c r="C813" s="398" t="s">
        <v>160</v>
      </c>
      <c r="D813" s="398"/>
      <c r="E813" s="399">
        <v>50.45</v>
      </c>
    </row>
    <row r="814" spans="1:5">
      <c r="A814" s="398">
        <v>38374</v>
      </c>
      <c r="B814" s="398" t="s">
        <v>8605</v>
      </c>
      <c r="C814" s="398" t="s">
        <v>160</v>
      </c>
      <c r="D814" s="398"/>
      <c r="E814" s="399">
        <v>1003.87</v>
      </c>
    </row>
    <row r="815" spans="1:5">
      <c r="A815" s="398">
        <v>4513</v>
      </c>
      <c r="B815" s="398" t="s">
        <v>8606</v>
      </c>
      <c r="C815" s="398" t="s">
        <v>146</v>
      </c>
      <c r="D815" s="398"/>
      <c r="E815" s="399">
        <v>8.4499999999999993</v>
      </c>
    </row>
    <row r="816" spans="1:5">
      <c r="A816" s="398">
        <v>20212</v>
      </c>
      <c r="B816" s="398" t="s">
        <v>8607</v>
      </c>
      <c r="C816" s="398" t="s">
        <v>146</v>
      </c>
      <c r="D816" s="398"/>
      <c r="E816" s="399">
        <v>19.510000000000002</v>
      </c>
    </row>
    <row r="817" spans="1:5">
      <c r="A817" s="398">
        <v>20209</v>
      </c>
      <c r="B817" s="398" t="s">
        <v>8608</v>
      </c>
      <c r="C817" s="398" t="s">
        <v>146</v>
      </c>
      <c r="D817" s="398"/>
      <c r="E817" s="399">
        <v>23.31</v>
      </c>
    </row>
    <row r="818" spans="1:5">
      <c r="A818" s="398">
        <v>4430</v>
      </c>
      <c r="B818" s="398" t="s">
        <v>8609</v>
      </c>
      <c r="C818" s="398" t="s">
        <v>146</v>
      </c>
      <c r="D818" s="398"/>
      <c r="E818" s="399">
        <v>11.42</v>
      </c>
    </row>
    <row r="819" spans="1:5">
      <c r="A819" s="398">
        <v>4433</v>
      </c>
      <c r="B819" s="398" t="s">
        <v>8610</v>
      </c>
      <c r="C819" s="398" t="s">
        <v>146</v>
      </c>
      <c r="D819" s="398"/>
      <c r="E819" s="399">
        <v>22.33</v>
      </c>
    </row>
    <row r="820" spans="1:5">
      <c r="A820" s="398">
        <v>4400</v>
      </c>
      <c r="B820" s="398" t="s">
        <v>8611</v>
      </c>
      <c r="C820" s="398" t="s">
        <v>146</v>
      </c>
      <c r="D820" s="398"/>
      <c r="E820" s="399">
        <v>18.170000000000002</v>
      </c>
    </row>
    <row r="821" spans="1:5">
      <c r="A821" s="398">
        <v>2729</v>
      </c>
      <c r="B821" s="398" t="s">
        <v>8612</v>
      </c>
      <c r="C821" s="398" t="s">
        <v>160</v>
      </c>
      <c r="D821" s="398"/>
      <c r="E821" s="399"/>
    </row>
    <row r="822" spans="1:5">
      <c r="A822" s="398">
        <v>37106</v>
      </c>
      <c r="B822" s="398" t="s">
        <v>8613</v>
      </c>
      <c r="C822" s="398" t="s">
        <v>160</v>
      </c>
      <c r="D822" s="398"/>
      <c r="E822" s="399">
        <v>5098.45</v>
      </c>
    </row>
    <row r="823" spans="1:5">
      <c r="A823" s="398">
        <v>11869</v>
      </c>
      <c r="B823" s="398" t="s">
        <v>8614</v>
      </c>
      <c r="C823" s="398" t="s">
        <v>160</v>
      </c>
      <c r="D823" s="398"/>
      <c r="E823" s="399">
        <v>1019.69</v>
      </c>
    </row>
    <row r="824" spans="1:5">
      <c r="A824" s="398">
        <v>43981</v>
      </c>
      <c r="B824" s="398" t="s">
        <v>8615</v>
      </c>
      <c r="C824" s="398" t="s">
        <v>160</v>
      </c>
      <c r="D824" s="398"/>
      <c r="E824" s="399">
        <v>7683.32</v>
      </c>
    </row>
    <row r="825" spans="1:5">
      <c r="A825" s="398">
        <v>37104</v>
      </c>
      <c r="B825" s="398" t="s">
        <v>8616</v>
      </c>
      <c r="C825" s="398" t="s">
        <v>160</v>
      </c>
      <c r="D825" s="398"/>
      <c r="E825" s="399">
        <v>1279.73</v>
      </c>
    </row>
    <row r="826" spans="1:5">
      <c r="A826" s="398">
        <v>43982</v>
      </c>
      <c r="B826" s="398" t="s">
        <v>8617</v>
      </c>
      <c r="C826" s="398" t="s">
        <v>160</v>
      </c>
      <c r="D826" s="398"/>
      <c r="E826" s="399">
        <v>12137.71</v>
      </c>
    </row>
    <row r="827" spans="1:5">
      <c r="A827" s="398">
        <v>43978</v>
      </c>
      <c r="B827" s="398" t="s">
        <v>8618</v>
      </c>
      <c r="C827" s="398" t="s">
        <v>160</v>
      </c>
      <c r="D827" s="398"/>
      <c r="E827" s="399">
        <v>1896.53</v>
      </c>
    </row>
    <row r="828" spans="1:5">
      <c r="A828" s="398">
        <v>11871</v>
      </c>
      <c r="B828" s="398" t="s">
        <v>8619</v>
      </c>
      <c r="C828" s="398" t="s">
        <v>160</v>
      </c>
      <c r="D828" s="398"/>
      <c r="E828" s="399">
        <v>475.33</v>
      </c>
    </row>
    <row r="829" spans="1:5">
      <c r="A829" s="398">
        <v>37105</v>
      </c>
      <c r="B829" s="398" t="s">
        <v>8620</v>
      </c>
      <c r="C829" s="398" t="s">
        <v>160</v>
      </c>
      <c r="D829" s="398"/>
      <c r="E829" s="399">
        <v>2924.67</v>
      </c>
    </row>
    <row r="830" spans="1:5">
      <c r="A830" s="398">
        <v>43980</v>
      </c>
      <c r="B830" s="398" t="s">
        <v>8621</v>
      </c>
      <c r="C830" s="398" t="s">
        <v>160</v>
      </c>
      <c r="D830" s="398"/>
      <c r="E830" s="399">
        <v>3642.37</v>
      </c>
    </row>
    <row r="831" spans="1:5">
      <c r="A831" s="398">
        <v>43979</v>
      </c>
      <c r="B831" s="398" t="s">
        <v>8622</v>
      </c>
      <c r="C831" s="398" t="s">
        <v>160</v>
      </c>
      <c r="D831" s="398"/>
      <c r="E831" s="399">
        <v>684.36</v>
      </c>
    </row>
    <row r="832" spans="1:5">
      <c r="A832" s="398">
        <v>11868</v>
      </c>
      <c r="B832" s="398" t="s">
        <v>8623</v>
      </c>
      <c r="C832" s="398" t="s">
        <v>160</v>
      </c>
      <c r="D832" s="398"/>
      <c r="E832" s="399">
        <v>661.85</v>
      </c>
    </row>
    <row r="833" spans="1:5">
      <c r="A833" s="398">
        <v>34636</v>
      </c>
      <c r="B833" s="398" t="s">
        <v>8624</v>
      </c>
      <c r="C833" s="398" t="s">
        <v>160</v>
      </c>
      <c r="D833" s="398"/>
      <c r="E833" s="399">
        <v>470</v>
      </c>
    </row>
    <row r="834" spans="1:5">
      <c r="A834" s="398">
        <v>34639</v>
      </c>
      <c r="B834" s="398" t="s">
        <v>8625</v>
      </c>
      <c r="C834" s="398" t="s">
        <v>160</v>
      </c>
      <c r="D834" s="398"/>
      <c r="E834" s="399">
        <v>1084.8399999999999</v>
      </c>
    </row>
    <row r="835" spans="1:5">
      <c r="A835" s="398">
        <v>34640</v>
      </c>
      <c r="B835" s="398" t="s">
        <v>8626</v>
      </c>
      <c r="C835" s="398" t="s">
        <v>160</v>
      </c>
      <c r="D835" s="398"/>
      <c r="E835" s="399">
        <v>1230.58</v>
      </c>
    </row>
    <row r="836" spans="1:5">
      <c r="A836" s="398">
        <v>43977</v>
      </c>
      <c r="B836" s="398" t="s">
        <v>8627</v>
      </c>
      <c r="C836" s="398" t="s">
        <v>160</v>
      </c>
      <c r="D836" s="398"/>
      <c r="E836" s="399">
        <v>2121.4499999999998</v>
      </c>
    </row>
    <row r="837" spans="1:5">
      <c r="A837" s="398">
        <v>34637</v>
      </c>
      <c r="B837" s="398" t="s">
        <v>8628</v>
      </c>
      <c r="C837" s="398" t="s">
        <v>160</v>
      </c>
      <c r="D837" s="398"/>
      <c r="E837" s="399">
        <v>284.23</v>
      </c>
    </row>
    <row r="838" spans="1:5">
      <c r="A838" s="398">
        <v>34638</v>
      </c>
      <c r="B838" s="398" t="s">
        <v>8629</v>
      </c>
      <c r="C838" s="398" t="s">
        <v>160</v>
      </c>
      <c r="D838" s="398"/>
      <c r="E838" s="399">
        <v>439.65</v>
      </c>
    </row>
    <row r="839" spans="1:5">
      <c r="A839" s="398">
        <v>34641</v>
      </c>
      <c r="B839" s="398" t="s">
        <v>8630</v>
      </c>
      <c r="C839" s="398" t="s">
        <v>160</v>
      </c>
      <c r="D839" s="398"/>
      <c r="E839" s="399"/>
    </row>
    <row r="840" spans="1:5">
      <c r="A840" s="398">
        <v>43434</v>
      </c>
      <c r="B840" s="398" t="s">
        <v>8631</v>
      </c>
      <c r="C840" s="398" t="s">
        <v>160</v>
      </c>
      <c r="D840" s="398"/>
      <c r="E840" s="399"/>
    </row>
    <row r="841" spans="1:5">
      <c r="A841" s="398">
        <v>43435</v>
      </c>
      <c r="B841" s="398" t="s">
        <v>8632</v>
      </c>
      <c r="C841" s="398" t="s">
        <v>160</v>
      </c>
      <c r="D841" s="398"/>
      <c r="E841" s="399"/>
    </row>
    <row r="842" spans="1:5">
      <c r="A842" s="398">
        <v>43436</v>
      </c>
      <c r="B842" s="398" t="s">
        <v>8633</v>
      </c>
      <c r="C842" s="398" t="s">
        <v>160</v>
      </c>
      <c r="D842" s="398"/>
      <c r="E842" s="399"/>
    </row>
    <row r="843" spans="1:5">
      <c r="A843" s="398">
        <v>43437</v>
      </c>
      <c r="B843" s="398" t="s">
        <v>8634</v>
      </c>
      <c r="C843" s="398" t="s">
        <v>160</v>
      </c>
      <c r="D843" s="398"/>
      <c r="E843" s="399"/>
    </row>
    <row r="844" spans="1:5">
      <c r="A844" s="398">
        <v>43438</v>
      </c>
      <c r="B844" s="398" t="s">
        <v>8635</v>
      </c>
      <c r="C844" s="398" t="s">
        <v>160</v>
      </c>
      <c r="D844" s="398"/>
      <c r="E844" s="399"/>
    </row>
    <row r="845" spans="1:5">
      <c r="A845" s="398">
        <v>41627</v>
      </c>
      <c r="B845" s="398" t="s">
        <v>8636</v>
      </c>
      <c r="C845" s="398" t="s">
        <v>160</v>
      </c>
      <c r="D845" s="398"/>
      <c r="E845" s="399"/>
    </row>
    <row r="846" spans="1:5">
      <c r="A846" s="398">
        <v>41628</v>
      </c>
      <c r="B846" s="398" t="s">
        <v>8637</v>
      </c>
      <c r="C846" s="398" t="s">
        <v>160</v>
      </c>
      <c r="D846" s="398"/>
      <c r="E846" s="399"/>
    </row>
    <row r="847" spans="1:5">
      <c r="A847" s="398">
        <v>41629</v>
      </c>
      <c r="B847" s="398" t="s">
        <v>8638</v>
      </c>
      <c r="C847" s="398" t="s">
        <v>160</v>
      </c>
      <c r="D847" s="398"/>
      <c r="E847" s="399"/>
    </row>
    <row r="848" spans="1:5">
      <c r="A848" s="398">
        <v>43429</v>
      </c>
      <c r="B848" s="398" t="s">
        <v>8639</v>
      </c>
      <c r="C848" s="398" t="s">
        <v>160</v>
      </c>
      <c r="D848" s="398"/>
      <c r="E848" s="399"/>
    </row>
    <row r="849" spans="1:5">
      <c r="A849" s="398">
        <v>43430</v>
      </c>
      <c r="B849" s="398" t="s">
        <v>8640</v>
      </c>
      <c r="C849" s="398" t="s">
        <v>160</v>
      </c>
      <c r="D849" s="398"/>
      <c r="E849" s="399"/>
    </row>
    <row r="850" spans="1:5">
      <c r="A850" s="398">
        <v>43431</v>
      </c>
      <c r="B850" s="398" t="s">
        <v>8641</v>
      </c>
      <c r="C850" s="398" t="s">
        <v>160</v>
      </c>
      <c r="D850" s="398"/>
      <c r="E850" s="399"/>
    </row>
    <row r="851" spans="1:5">
      <c r="A851" s="398">
        <v>43432</v>
      </c>
      <c r="B851" s="398" t="s">
        <v>8642</v>
      </c>
      <c r="C851" s="398" t="s">
        <v>160</v>
      </c>
      <c r="D851" s="398"/>
      <c r="E851" s="399"/>
    </row>
    <row r="852" spans="1:5">
      <c r="A852" s="398">
        <v>43433</v>
      </c>
      <c r="B852" s="398" t="s">
        <v>8643</v>
      </c>
      <c r="C852" s="398" t="s">
        <v>160</v>
      </c>
      <c r="D852" s="398"/>
      <c r="E852" s="399"/>
    </row>
    <row r="853" spans="1:5">
      <c r="A853" s="398">
        <v>43094</v>
      </c>
      <c r="B853" s="398" t="s">
        <v>8644</v>
      </c>
      <c r="C853" s="398" t="s">
        <v>160</v>
      </c>
      <c r="D853" s="398"/>
      <c r="E853" s="399">
        <v>366.29</v>
      </c>
    </row>
    <row r="854" spans="1:5">
      <c r="A854" s="398">
        <v>43093</v>
      </c>
      <c r="B854" s="398" t="s">
        <v>8645</v>
      </c>
      <c r="C854" s="398" t="s">
        <v>160</v>
      </c>
      <c r="D854" s="398"/>
      <c r="E854" s="399">
        <v>389.26</v>
      </c>
    </row>
    <row r="855" spans="1:5">
      <c r="A855" s="398">
        <v>11694</v>
      </c>
      <c r="B855" s="398" t="s">
        <v>8646</v>
      </c>
      <c r="C855" s="398" t="s">
        <v>160</v>
      </c>
      <c r="D855" s="398"/>
      <c r="E855" s="399">
        <v>1132.01</v>
      </c>
    </row>
    <row r="856" spans="1:5">
      <c r="A856" s="398">
        <v>1030</v>
      </c>
      <c r="B856" s="398" t="s">
        <v>8647</v>
      </c>
      <c r="C856" s="398" t="s">
        <v>160</v>
      </c>
      <c r="D856" s="398"/>
      <c r="E856" s="399">
        <v>51.21</v>
      </c>
    </row>
    <row r="857" spans="1:5">
      <c r="A857" s="398">
        <v>11881</v>
      </c>
      <c r="B857" s="398" t="s">
        <v>8648</v>
      </c>
      <c r="C857" s="398" t="s">
        <v>160</v>
      </c>
      <c r="D857" s="398"/>
      <c r="E857" s="399"/>
    </row>
    <row r="858" spans="1:5">
      <c r="A858" s="398">
        <v>35277</v>
      </c>
      <c r="B858" s="398" t="s">
        <v>8649</v>
      </c>
      <c r="C858" s="398" t="s">
        <v>160</v>
      </c>
      <c r="D858" s="398"/>
      <c r="E858" s="399">
        <v>333.47</v>
      </c>
    </row>
    <row r="859" spans="1:5">
      <c r="A859" s="398">
        <v>10521</v>
      </c>
      <c r="B859" s="398" t="s">
        <v>8650</v>
      </c>
      <c r="C859" s="398" t="s">
        <v>160</v>
      </c>
      <c r="D859" s="398"/>
      <c r="E859" s="399">
        <v>447.68</v>
      </c>
    </row>
    <row r="860" spans="1:5">
      <c r="A860" s="398">
        <v>10885</v>
      </c>
      <c r="B860" s="398" t="s">
        <v>8651</v>
      </c>
      <c r="C860" s="398" t="s">
        <v>160</v>
      </c>
      <c r="D860" s="398"/>
      <c r="E860" s="399">
        <v>566.26</v>
      </c>
    </row>
    <row r="861" spans="1:5">
      <c r="A861" s="398">
        <v>20962</v>
      </c>
      <c r="B861" s="398" t="s">
        <v>8652</v>
      </c>
      <c r="C861" s="398" t="s">
        <v>160</v>
      </c>
      <c r="D861" s="398"/>
      <c r="E861" s="399">
        <v>469</v>
      </c>
    </row>
    <row r="862" spans="1:5">
      <c r="A862" s="398">
        <v>20963</v>
      </c>
      <c r="B862" s="398" t="s">
        <v>8653</v>
      </c>
      <c r="C862" s="398" t="s">
        <v>160</v>
      </c>
      <c r="D862" s="398"/>
      <c r="E862" s="399">
        <v>572.91999999999996</v>
      </c>
    </row>
    <row r="863" spans="1:5">
      <c r="A863" s="398">
        <v>34643</v>
      </c>
      <c r="B863" s="398" t="s">
        <v>8654</v>
      </c>
      <c r="C863" s="398" t="s">
        <v>160</v>
      </c>
      <c r="D863" s="398"/>
      <c r="E863" s="399">
        <v>38.4</v>
      </c>
    </row>
    <row r="864" spans="1:5">
      <c r="A864" s="398">
        <v>41480</v>
      </c>
      <c r="B864" s="398" t="s">
        <v>8655</v>
      </c>
      <c r="C864" s="398" t="s">
        <v>160</v>
      </c>
      <c r="D864" s="398"/>
      <c r="E864" s="399">
        <v>44.53</v>
      </c>
    </row>
    <row r="865" spans="1:5">
      <c r="A865" s="398">
        <v>41474</v>
      </c>
      <c r="B865" s="398" t="s">
        <v>8656</v>
      </c>
      <c r="C865" s="398" t="s">
        <v>160</v>
      </c>
      <c r="D865" s="398"/>
      <c r="E865" s="399">
        <v>71.13</v>
      </c>
    </row>
    <row r="866" spans="1:5">
      <c r="A866" s="398">
        <v>41475</v>
      </c>
      <c r="B866" s="398" t="s">
        <v>8657</v>
      </c>
      <c r="C866" s="398" t="s">
        <v>160</v>
      </c>
      <c r="D866" s="398"/>
      <c r="E866" s="399">
        <v>60.69</v>
      </c>
    </row>
    <row r="867" spans="1:5">
      <c r="A867" s="398">
        <v>41476</v>
      </c>
      <c r="B867" s="398" t="s">
        <v>8658</v>
      </c>
      <c r="C867" s="398" t="s">
        <v>160</v>
      </c>
      <c r="D867" s="398"/>
      <c r="E867" s="399">
        <v>132.88999999999999</v>
      </c>
    </row>
    <row r="868" spans="1:5">
      <c r="A868" s="398">
        <v>2555</v>
      </c>
      <c r="B868" s="398" t="s">
        <v>8659</v>
      </c>
      <c r="C868" s="398" t="s">
        <v>160</v>
      </c>
      <c r="D868" s="398"/>
      <c r="E868" s="399">
        <v>1.49</v>
      </c>
    </row>
    <row r="869" spans="1:5">
      <c r="A869" s="398">
        <v>2556</v>
      </c>
      <c r="B869" s="398" t="s">
        <v>8660</v>
      </c>
      <c r="C869" s="398" t="s">
        <v>160</v>
      </c>
      <c r="D869" s="398"/>
      <c r="E869" s="399">
        <v>1.54</v>
      </c>
    </row>
    <row r="870" spans="1:5">
      <c r="A870" s="398">
        <v>2557</v>
      </c>
      <c r="B870" s="398" t="s">
        <v>8661</v>
      </c>
      <c r="C870" s="398" t="s">
        <v>160</v>
      </c>
      <c r="D870" s="398"/>
      <c r="E870" s="399">
        <v>3.26</v>
      </c>
    </row>
    <row r="871" spans="1:5">
      <c r="A871" s="398">
        <v>10569</v>
      </c>
      <c r="B871" s="398" t="s">
        <v>8662</v>
      </c>
      <c r="C871" s="398" t="s">
        <v>160</v>
      </c>
      <c r="D871" s="398"/>
      <c r="E871" s="399">
        <v>3.26</v>
      </c>
    </row>
    <row r="872" spans="1:5">
      <c r="A872" s="398">
        <v>39810</v>
      </c>
      <c r="B872" s="398" t="s">
        <v>8663</v>
      </c>
      <c r="C872" s="398" t="s">
        <v>160</v>
      </c>
      <c r="D872" s="398"/>
      <c r="E872" s="399">
        <v>49.43</v>
      </c>
    </row>
    <row r="873" spans="1:5">
      <c r="A873" s="398">
        <v>39811</v>
      </c>
      <c r="B873" s="398" t="s">
        <v>8664</v>
      </c>
      <c r="C873" s="398" t="s">
        <v>160</v>
      </c>
      <c r="D873" s="398"/>
      <c r="E873" s="399">
        <v>60.46</v>
      </c>
    </row>
    <row r="874" spans="1:5">
      <c r="A874" s="398">
        <v>39812</v>
      </c>
      <c r="B874" s="398" t="s">
        <v>8665</v>
      </c>
      <c r="C874" s="398" t="s">
        <v>160</v>
      </c>
      <c r="D874" s="398"/>
      <c r="E874" s="399">
        <v>99.42</v>
      </c>
    </row>
    <row r="875" spans="1:5">
      <c r="A875" s="398">
        <v>43096</v>
      </c>
      <c r="B875" s="398" t="s">
        <v>8666</v>
      </c>
      <c r="C875" s="398" t="s">
        <v>160</v>
      </c>
      <c r="D875" s="398"/>
      <c r="E875" s="399">
        <v>329.54</v>
      </c>
    </row>
    <row r="876" spans="1:5">
      <c r="A876" s="398">
        <v>43102</v>
      </c>
      <c r="B876" s="398" t="s">
        <v>8667</v>
      </c>
      <c r="C876" s="398" t="s">
        <v>160</v>
      </c>
      <c r="D876" s="398"/>
      <c r="E876" s="399">
        <v>200.38</v>
      </c>
    </row>
    <row r="877" spans="1:5">
      <c r="A877" s="398">
        <v>43103</v>
      </c>
      <c r="B877" s="398" t="s">
        <v>8668</v>
      </c>
      <c r="C877" s="398" t="s">
        <v>160</v>
      </c>
      <c r="D877" s="398"/>
      <c r="E877" s="399">
        <v>295.07</v>
      </c>
    </row>
    <row r="878" spans="1:5">
      <c r="A878" s="398">
        <v>43098</v>
      </c>
      <c r="B878" s="398" t="s">
        <v>8669</v>
      </c>
      <c r="C878" s="398" t="s">
        <v>160</v>
      </c>
      <c r="D878" s="398"/>
      <c r="E878" s="399">
        <v>111.63</v>
      </c>
    </row>
    <row r="879" spans="1:5">
      <c r="A879" s="398">
        <v>43097</v>
      </c>
      <c r="B879" s="398" t="s">
        <v>8670</v>
      </c>
      <c r="C879" s="398" t="s">
        <v>160</v>
      </c>
      <c r="D879" s="398"/>
      <c r="E879" s="399">
        <v>66.13</v>
      </c>
    </row>
    <row r="880" spans="1:5">
      <c r="A880" s="398">
        <v>43104</v>
      </c>
      <c r="B880" s="398" t="s">
        <v>8671</v>
      </c>
      <c r="C880" s="398" t="s">
        <v>160</v>
      </c>
      <c r="D880" s="398"/>
      <c r="E880" s="399">
        <v>782.3</v>
      </c>
    </row>
    <row r="881" spans="1:5">
      <c r="A881" s="398">
        <v>39771</v>
      </c>
      <c r="B881" s="398" t="s">
        <v>8672</v>
      </c>
      <c r="C881" s="398" t="s">
        <v>160</v>
      </c>
      <c r="D881" s="398"/>
      <c r="E881" s="399">
        <v>31.34</v>
      </c>
    </row>
    <row r="882" spans="1:5">
      <c r="A882" s="398">
        <v>39772</v>
      </c>
      <c r="B882" s="398" t="s">
        <v>8673</v>
      </c>
      <c r="C882" s="398" t="s">
        <v>160</v>
      </c>
      <c r="D882" s="398"/>
      <c r="E882" s="399">
        <v>61.61</v>
      </c>
    </row>
    <row r="883" spans="1:5">
      <c r="A883" s="398">
        <v>39773</v>
      </c>
      <c r="B883" s="398" t="s">
        <v>8674</v>
      </c>
      <c r="C883" s="398" t="s">
        <v>160</v>
      </c>
      <c r="D883" s="398"/>
      <c r="E883" s="399">
        <v>99.02</v>
      </c>
    </row>
    <row r="884" spans="1:5">
      <c r="A884" s="398">
        <v>39774</v>
      </c>
      <c r="B884" s="398" t="s">
        <v>8675</v>
      </c>
      <c r="C884" s="398" t="s">
        <v>160</v>
      </c>
      <c r="D884" s="398"/>
      <c r="E884" s="399">
        <v>148.11000000000001</v>
      </c>
    </row>
    <row r="885" spans="1:5">
      <c r="A885" s="398">
        <v>39775</v>
      </c>
      <c r="B885" s="398" t="s">
        <v>8676</v>
      </c>
      <c r="C885" s="398" t="s">
        <v>160</v>
      </c>
      <c r="D885" s="398"/>
      <c r="E885" s="399">
        <v>197.67</v>
      </c>
    </row>
    <row r="886" spans="1:5">
      <c r="A886" s="398">
        <v>39776</v>
      </c>
      <c r="B886" s="398" t="s">
        <v>8677</v>
      </c>
      <c r="C886" s="398" t="s">
        <v>160</v>
      </c>
      <c r="D886" s="398"/>
      <c r="E886" s="399">
        <v>238.89</v>
      </c>
    </row>
    <row r="887" spans="1:5">
      <c r="A887" s="398">
        <v>39777</v>
      </c>
      <c r="B887" s="398" t="s">
        <v>8678</v>
      </c>
      <c r="C887" s="398" t="s">
        <v>160</v>
      </c>
      <c r="D887" s="398"/>
      <c r="E887" s="399">
        <v>302.79000000000002</v>
      </c>
    </row>
    <row r="888" spans="1:5">
      <c r="A888" s="398">
        <v>20254</v>
      </c>
      <c r="B888" s="398" t="s">
        <v>8679</v>
      </c>
      <c r="C888" s="398" t="s">
        <v>160</v>
      </c>
      <c r="D888" s="398"/>
      <c r="E888" s="399">
        <v>21.98</v>
      </c>
    </row>
    <row r="889" spans="1:5">
      <c r="A889" s="398">
        <v>20253</v>
      </c>
      <c r="B889" s="398" t="s">
        <v>8680</v>
      </c>
      <c r="C889" s="398" t="s">
        <v>160</v>
      </c>
      <c r="D889" s="398"/>
      <c r="E889" s="399">
        <v>72.17</v>
      </c>
    </row>
    <row r="890" spans="1:5">
      <c r="A890" s="398">
        <v>1872</v>
      </c>
      <c r="B890" s="398" t="s">
        <v>8681</v>
      </c>
      <c r="C890" s="398" t="s">
        <v>160</v>
      </c>
      <c r="D890" s="398"/>
      <c r="E890" s="399">
        <v>1.34</v>
      </c>
    </row>
    <row r="891" spans="1:5">
      <c r="A891" s="398">
        <v>1873</v>
      </c>
      <c r="B891" s="398" t="s">
        <v>8682</v>
      </c>
      <c r="C891" s="398" t="s">
        <v>160</v>
      </c>
      <c r="D891" s="398"/>
      <c r="E891" s="399">
        <v>2.67</v>
      </c>
    </row>
    <row r="892" spans="1:5">
      <c r="A892" s="398">
        <v>14055</v>
      </c>
      <c r="B892" s="398" t="s">
        <v>8683</v>
      </c>
      <c r="C892" s="398" t="s">
        <v>160</v>
      </c>
      <c r="D892" s="398"/>
      <c r="E892" s="399">
        <v>659.48</v>
      </c>
    </row>
    <row r="893" spans="1:5">
      <c r="A893" s="398">
        <v>11247</v>
      </c>
      <c r="B893" s="398" t="s">
        <v>8684</v>
      </c>
      <c r="C893" s="398" t="s">
        <v>160</v>
      </c>
      <c r="D893" s="398"/>
      <c r="E893" s="399">
        <v>1387.69</v>
      </c>
    </row>
    <row r="894" spans="1:5">
      <c r="A894" s="398">
        <v>11250</v>
      </c>
      <c r="B894" s="398" t="s">
        <v>8685</v>
      </c>
      <c r="C894" s="398" t="s">
        <v>160</v>
      </c>
      <c r="D894" s="398"/>
      <c r="E894" s="399">
        <v>59.74</v>
      </c>
    </row>
    <row r="895" spans="1:5">
      <c r="A895" s="398">
        <v>11249</v>
      </c>
      <c r="B895" s="398" t="s">
        <v>8686</v>
      </c>
      <c r="C895" s="398" t="s">
        <v>160</v>
      </c>
      <c r="D895" s="398"/>
      <c r="E895" s="399">
        <v>2710.65</v>
      </c>
    </row>
    <row r="896" spans="1:5">
      <c r="A896" s="398">
        <v>11251</v>
      </c>
      <c r="B896" s="398" t="s">
        <v>8687</v>
      </c>
      <c r="C896" s="398" t="s">
        <v>160</v>
      </c>
      <c r="D896" s="398"/>
      <c r="E896" s="399">
        <v>132.33000000000001</v>
      </c>
    </row>
    <row r="897" spans="1:5">
      <c r="A897" s="398">
        <v>11253</v>
      </c>
      <c r="B897" s="398" t="s">
        <v>8688</v>
      </c>
      <c r="C897" s="398" t="s">
        <v>160</v>
      </c>
      <c r="D897" s="398"/>
      <c r="E897" s="399">
        <v>219.28</v>
      </c>
    </row>
    <row r="898" spans="1:5">
      <c r="A898" s="398">
        <v>11255</v>
      </c>
      <c r="B898" s="398" t="s">
        <v>8689</v>
      </c>
      <c r="C898" s="398" t="s">
        <v>160</v>
      </c>
      <c r="D898" s="398"/>
      <c r="E898" s="399">
        <v>327.83</v>
      </c>
    </row>
    <row r="899" spans="1:5">
      <c r="A899" s="398">
        <v>11256</v>
      </c>
      <c r="B899" s="398" t="s">
        <v>8690</v>
      </c>
      <c r="C899" s="398" t="s">
        <v>160</v>
      </c>
      <c r="D899" s="398"/>
      <c r="E899" s="399">
        <v>410.64</v>
      </c>
    </row>
    <row r="900" spans="1:5">
      <c r="A900" s="398">
        <v>39693</v>
      </c>
      <c r="B900" s="398" t="s">
        <v>8691</v>
      </c>
      <c r="C900" s="398" t="s">
        <v>160</v>
      </c>
      <c r="D900" s="398"/>
      <c r="E900" s="399">
        <v>2579.02</v>
      </c>
    </row>
    <row r="901" spans="1:5">
      <c r="A901" s="398">
        <v>39692</v>
      </c>
      <c r="B901" s="398" t="s">
        <v>8692</v>
      </c>
      <c r="C901" s="398" t="s">
        <v>160</v>
      </c>
      <c r="D901" s="398"/>
      <c r="E901" s="399">
        <v>825.23</v>
      </c>
    </row>
    <row r="902" spans="1:5">
      <c r="A902" s="398">
        <v>1062</v>
      </c>
      <c r="B902" s="398" t="s">
        <v>8693</v>
      </c>
      <c r="C902" s="398" t="s">
        <v>160</v>
      </c>
      <c r="D902" s="398"/>
      <c r="E902" s="399">
        <v>261.52999999999997</v>
      </c>
    </row>
    <row r="903" spans="1:5">
      <c r="A903" s="398">
        <v>39686</v>
      </c>
      <c r="B903" s="398" t="s">
        <v>8694</v>
      </c>
      <c r="C903" s="398" t="s">
        <v>160</v>
      </c>
      <c r="D903" s="398"/>
      <c r="E903" s="399">
        <v>423.47</v>
      </c>
    </row>
    <row r="904" spans="1:5">
      <c r="A904" s="398">
        <v>43095</v>
      </c>
      <c r="B904" s="398" t="s">
        <v>8695</v>
      </c>
      <c r="C904" s="398" t="s">
        <v>160</v>
      </c>
      <c r="D904" s="398"/>
      <c r="E904" s="399">
        <v>217.16</v>
      </c>
    </row>
    <row r="905" spans="1:5">
      <c r="A905" s="398">
        <v>1871</v>
      </c>
      <c r="B905" s="398" t="s">
        <v>8696</v>
      </c>
      <c r="C905" s="398" t="s">
        <v>160</v>
      </c>
      <c r="D905" s="398"/>
      <c r="E905" s="399">
        <v>2.41</v>
      </c>
    </row>
    <row r="906" spans="1:5">
      <c r="A906" s="398">
        <v>12001</v>
      </c>
      <c r="B906" s="398" t="s">
        <v>8697</v>
      </c>
      <c r="C906" s="398" t="s">
        <v>160</v>
      </c>
      <c r="D906" s="398"/>
      <c r="E906" s="399">
        <v>3.48</v>
      </c>
    </row>
    <row r="907" spans="1:5">
      <c r="A907" s="398">
        <v>11882</v>
      </c>
      <c r="B907" s="398" t="s">
        <v>8698</v>
      </c>
      <c r="C907" s="398" t="s">
        <v>160</v>
      </c>
      <c r="D907" s="398"/>
      <c r="E907" s="399"/>
    </row>
    <row r="908" spans="1:5">
      <c r="A908" s="398">
        <v>1068</v>
      </c>
      <c r="B908" s="398" t="s">
        <v>8699</v>
      </c>
      <c r="C908" s="398" t="s">
        <v>160</v>
      </c>
      <c r="D908" s="398"/>
      <c r="E908" s="399">
        <v>1725.05</v>
      </c>
    </row>
    <row r="909" spans="1:5">
      <c r="A909" s="398">
        <v>39690</v>
      </c>
      <c r="B909" s="398" t="s">
        <v>8700</v>
      </c>
      <c r="C909" s="398" t="s">
        <v>160</v>
      </c>
      <c r="D909" s="398"/>
      <c r="E909" s="399">
        <v>2894.07</v>
      </c>
    </row>
    <row r="910" spans="1:5">
      <c r="A910" s="398">
        <v>39691</v>
      </c>
      <c r="B910" s="398" t="s">
        <v>8701</v>
      </c>
      <c r="C910" s="398" t="s">
        <v>160</v>
      </c>
      <c r="D910" s="398"/>
      <c r="E910" s="399">
        <v>3639.93</v>
      </c>
    </row>
    <row r="911" spans="1:5">
      <c r="A911" s="398">
        <v>39808</v>
      </c>
      <c r="B911" s="398" t="s">
        <v>8702</v>
      </c>
      <c r="C911" s="398" t="s">
        <v>160</v>
      </c>
      <c r="D911" s="398"/>
      <c r="E911" s="399">
        <v>113.37</v>
      </c>
    </row>
    <row r="912" spans="1:5">
      <c r="A912" s="398">
        <v>39809</v>
      </c>
      <c r="B912" s="398" t="s">
        <v>8703</v>
      </c>
      <c r="C912" s="398" t="s">
        <v>160</v>
      </c>
      <c r="D912" s="398"/>
      <c r="E912" s="399">
        <v>268.89999999999998</v>
      </c>
    </row>
    <row r="913" spans="1:5">
      <c r="A913" s="398">
        <v>43439</v>
      </c>
      <c r="B913" s="398" t="s">
        <v>8704</v>
      </c>
      <c r="C913" s="398" t="s">
        <v>160</v>
      </c>
      <c r="D913" s="398"/>
      <c r="E913" s="399"/>
    </row>
    <row r="914" spans="1:5">
      <c r="A914" s="398">
        <v>5103</v>
      </c>
      <c r="B914" s="398" t="s">
        <v>8705</v>
      </c>
      <c r="C914" s="398" t="s">
        <v>160</v>
      </c>
      <c r="D914" s="398"/>
      <c r="E914" s="399">
        <v>21.11</v>
      </c>
    </row>
    <row r="915" spans="1:5">
      <c r="A915" s="398">
        <v>11880</v>
      </c>
      <c r="B915" s="398" t="s">
        <v>8706</v>
      </c>
      <c r="C915" s="398" t="s">
        <v>160</v>
      </c>
      <c r="D915" s="398"/>
      <c r="E915" s="399">
        <v>88.79</v>
      </c>
    </row>
    <row r="916" spans="1:5">
      <c r="A916" s="398">
        <v>11714</v>
      </c>
      <c r="B916" s="398" t="s">
        <v>8707</v>
      </c>
      <c r="C916" s="398" t="s">
        <v>160</v>
      </c>
      <c r="D916" s="398"/>
      <c r="E916" s="399">
        <v>60.49</v>
      </c>
    </row>
    <row r="917" spans="1:5">
      <c r="A917" s="398">
        <v>11712</v>
      </c>
      <c r="B917" s="398" t="s">
        <v>8708</v>
      </c>
      <c r="C917" s="398" t="s">
        <v>160</v>
      </c>
      <c r="D917" s="398"/>
      <c r="E917" s="399">
        <v>39.5</v>
      </c>
    </row>
    <row r="918" spans="1:5">
      <c r="A918" s="398">
        <v>11717</v>
      </c>
      <c r="B918" s="398" t="s">
        <v>8709</v>
      </c>
      <c r="C918" s="398" t="s">
        <v>160</v>
      </c>
      <c r="D918" s="398"/>
      <c r="E918" s="399">
        <v>47.61</v>
      </c>
    </row>
    <row r="919" spans="1:5">
      <c r="A919" s="398">
        <v>1106</v>
      </c>
      <c r="B919" s="398" t="s">
        <v>8710</v>
      </c>
      <c r="C919" s="398" t="s">
        <v>1156</v>
      </c>
      <c r="D919" s="398"/>
      <c r="E919" s="399">
        <v>1.18</v>
      </c>
    </row>
    <row r="920" spans="1:5">
      <c r="A920" s="398">
        <v>11161</v>
      </c>
      <c r="B920" s="398" t="s">
        <v>8711</v>
      </c>
      <c r="C920" s="398" t="s">
        <v>1156</v>
      </c>
      <c r="D920" s="398"/>
      <c r="E920" s="399">
        <v>1.97</v>
      </c>
    </row>
    <row r="921" spans="1:5">
      <c r="A921" s="398">
        <v>1107</v>
      </c>
      <c r="B921" s="398" t="s">
        <v>8712</v>
      </c>
      <c r="C921" s="398" t="s">
        <v>1156</v>
      </c>
      <c r="D921" s="398"/>
      <c r="E921" s="399">
        <v>1</v>
      </c>
    </row>
    <row r="922" spans="1:5">
      <c r="A922" s="398">
        <v>44479</v>
      </c>
      <c r="B922" s="398" t="s">
        <v>8713</v>
      </c>
      <c r="C922" s="398" t="s">
        <v>1156</v>
      </c>
      <c r="D922" s="398"/>
      <c r="E922" s="399">
        <v>0.15</v>
      </c>
    </row>
    <row r="923" spans="1:5">
      <c r="A923" s="398">
        <v>4759</v>
      </c>
      <c r="B923" s="398" t="s">
        <v>8714</v>
      </c>
      <c r="C923" s="398" t="s">
        <v>123</v>
      </c>
      <c r="D923" s="398"/>
      <c r="E923" s="399">
        <v>18.899999999999999</v>
      </c>
    </row>
    <row r="924" spans="1:5">
      <c r="A924" s="398">
        <v>41068</v>
      </c>
      <c r="B924" s="398" t="s">
        <v>8715</v>
      </c>
      <c r="C924" s="398" t="s">
        <v>4670</v>
      </c>
      <c r="D924" s="398"/>
      <c r="E924" s="399">
        <v>3307.07</v>
      </c>
    </row>
    <row r="925" spans="1:5">
      <c r="A925" s="398">
        <v>12618</v>
      </c>
      <c r="B925" s="398" t="s">
        <v>8716</v>
      </c>
      <c r="C925" s="398" t="s">
        <v>160</v>
      </c>
      <c r="D925" s="398"/>
      <c r="E925" s="399">
        <v>169.51</v>
      </c>
    </row>
    <row r="926" spans="1:5">
      <c r="A926" s="398">
        <v>1108</v>
      </c>
      <c r="B926" s="398" t="s">
        <v>8717</v>
      </c>
      <c r="C926" s="398" t="s">
        <v>146</v>
      </c>
      <c r="D926" s="398"/>
      <c r="E926" s="399">
        <v>28.13</v>
      </c>
    </row>
    <row r="927" spans="1:5">
      <c r="A927" s="398">
        <v>1117</v>
      </c>
      <c r="B927" s="398" t="s">
        <v>8718</v>
      </c>
      <c r="C927" s="398" t="s">
        <v>146</v>
      </c>
      <c r="D927" s="398"/>
      <c r="E927" s="399">
        <v>28.35</v>
      </c>
    </row>
    <row r="928" spans="1:5">
      <c r="A928" s="398">
        <v>1118</v>
      </c>
      <c r="B928" s="398" t="s">
        <v>8719</v>
      </c>
      <c r="C928" s="398" t="s">
        <v>146</v>
      </c>
      <c r="D928" s="398"/>
      <c r="E928" s="399">
        <v>33.51</v>
      </c>
    </row>
    <row r="929" spans="1:5">
      <c r="A929" s="398">
        <v>1110</v>
      </c>
      <c r="B929" s="398" t="s">
        <v>8720</v>
      </c>
      <c r="C929" s="398" t="s">
        <v>146</v>
      </c>
      <c r="D929" s="398"/>
      <c r="E929" s="399">
        <v>33.51</v>
      </c>
    </row>
    <row r="930" spans="1:5">
      <c r="A930" s="398">
        <v>40784</v>
      </c>
      <c r="B930" s="398" t="s">
        <v>8721</v>
      </c>
      <c r="C930" s="398" t="s">
        <v>146</v>
      </c>
      <c r="D930" s="398"/>
      <c r="E930" s="399">
        <v>92.43</v>
      </c>
    </row>
    <row r="931" spans="1:5">
      <c r="A931" s="398">
        <v>40782</v>
      </c>
      <c r="B931" s="398" t="s">
        <v>8722</v>
      </c>
      <c r="C931" s="398" t="s">
        <v>146</v>
      </c>
      <c r="D931" s="398"/>
      <c r="E931" s="399">
        <v>36.270000000000003</v>
      </c>
    </row>
    <row r="932" spans="1:5">
      <c r="A932" s="398">
        <v>40783</v>
      </c>
      <c r="B932" s="398" t="s">
        <v>8723</v>
      </c>
      <c r="C932" s="398" t="s">
        <v>146</v>
      </c>
      <c r="D932" s="398"/>
      <c r="E932" s="399">
        <v>47.25</v>
      </c>
    </row>
    <row r="933" spans="1:5">
      <c r="A933" s="398">
        <v>1109</v>
      </c>
      <c r="B933" s="398" t="s">
        <v>8724</v>
      </c>
      <c r="C933" s="398" t="s">
        <v>146</v>
      </c>
      <c r="D933" s="398"/>
      <c r="E933" s="399">
        <v>28.13</v>
      </c>
    </row>
    <row r="934" spans="1:5">
      <c r="A934" s="398">
        <v>1119</v>
      </c>
      <c r="B934" s="398" t="s">
        <v>8725</v>
      </c>
      <c r="C934" s="398" t="s">
        <v>146</v>
      </c>
      <c r="D934" s="398"/>
      <c r="E934" s="399">
        <v>18.13</v>
      </c>
    </row>
    <row r="935" spans="1:5">
      <c r="A935" s="398">
        <v>13115</v>
      </c>
      <c r="B935" s="398" t="s">
        <v>8726</v>
      </c>
      <c r="C935" s="398" t="s">
        <v>146</v>
      </c>
      <c r="D935" s="398"/>
      <c r="E935" s="399"/>
    </row>
    <row r="936" spans="1:5">
      <c r="A936" s="398">
        <v>10541</v>
      </c>
      <c r="B936" s="398" t="s">
        <v>8727</v>
      </c>
      <c r="C936" s="398" t="s">
        <v>146</v>
      </c>
      <c r="D936" s="398"/>
      <c r="E936" s="399"/>
    </row>
    <row r="937" spans="1:5">
      <c r="A937" s="398">
        <v>10542</v>
      </c>
      <c r="B937" s="398" t="s">
        <v>8728</v>
      </c>
      <c r="C937" s="398" t="s">
        <v>146</v>
      </c>
      <c r="D937" s="398"/>
      <c r="E937" s="399"/>
    </row>
    <row r="938" spans="1:5">
      <c r="A938" s="398">
        <v>10543</v>
      </c>
      <c r="B938" s="398" t="s">
        <v>8729</v>
      </c>
      <c r="C938" s="398" t="s">
        <v>146</v>
      </c>
      <c r="D938" s="398"/>
      <c r="E938" s="399"/>
    </row>
    <row r="939" spans="1:5">
      <c r="A939" s="398">
        <v>10544</v>
      </c>
      <c r="B939" s="398" t="s">
        <v>8730</v>
      </c>
      <c r="C939" s="398" t="s">
        <v>146</v>
      </c>
      <c r="D939" s="398"/>
      <c r="E939" s="399"/>
    </row>
    <row r="940" spans="1:5">
      <c r="A940" s="398">
        <v>10545</v>
      </c>
      <c r="B940" s="398" t="s">
        <v>8731</v>
      </c>
      <c r="C940" s="398" t="s">
        <v>146</v>
      </c>
      <c r="D940" s="398"/>
      <c r="E940" s="399"/>
    </row>
    <row r="941" spans="1:5">
      <c r="A941" s="398">
        <v>38365</v>
      </c>
      <c r="B941" s="398" t="s">
        <v>8732</v>
      </c>
      <c r="C941" s="398" t="s">
        <v>121</v>
      </c>
      <c r="D941" s="398"/>
      <c r="E941" s="399">
        <v>2.5299999999999998</v>
      </c>
    </row>
    <row r="942" spans="1:5">
      <c r="A942" s="398">
        <v>44056</v>
      </c>
      <c r="B942" s="398" t="s">
        <v>8733</v>
      </c>
      <c r="C942" s="398" t="s">
        <v>160</v>
      </c>
      <c r="D942" s="398"/>
      <c r="E942" s="399"/>
    </row>
    <row r="943" spans="1:5">
      <c r="A943" s="398">
        <v>44057</v>
      </c>
      <c r="B943" s="398" t="s">
        <v>8734</v>
      </c>
      <c r="C943" s="398" t="s">
        <v>160</v>
      </c>
      <c r="D943" s="398"/>
      <c r="E943" s="399"/>
    </row>
    <row r="944" spans="1:5">
      <c r="A944" s="398">
        <v>37754</v>
      </c>
      <c r="B944" s="398" t="s">
        <v>8735</v>
      </c>
      <c r="C944" s="398" t="s">
        <v>160</v>
      </c>
      <c r="D944" s="398"/>
      <c r="E944" s="399"/>
    </row>
    <row r="945" spans="1:5">
      <c r="A945" s="398">
        <v>44058</v>
      </c>
      <c r="B945" s="398" t="s">
        <v>8736</v>
      </c>
      <c r="C945" s="398" t="s">
        <v>160</v>
      </c>
      <c r="D945" s="398"/>
      <c r="E945" s="399"/>
    </row>
    <row r="946" spans="1:5">
      <c r="A946" s="398">
        <v>37752</v>
      </c>
      <c r="B946" s="398" t="s">
        <v>8737</v>
      </c>
      <c r="C946" s="398" t="s">
        <v>160</v>
      </c>
      <c r="D946" s="398"/>
      <c r="E946" s="399"/>
    </row>
    <row r="947" spans="1:5">
      <c r="A947" s="398">
        <v>37758</v>
      </c>
      <c r="B947" s="398" t="s">
        <v>8738</v>
      </c>
      <c r="C947" s="398" t="s">
        <v>160</v>
      </c>
      <c r="D947" s="398"/>
      <c r="E947" s="399"/>
    </row>
    <row r="948" spans="1:5">
      <c r="A948" s="398">
        <v>44060</v>
      </c>
      <c r="B948" s="398" t="s">
        <v>8739</v>
      </c>
      <c r="C948" s="398" t="s">
        <v>160</v>
      </c>
      <c r="D948" s="398"/>
      <c r="E948" s="399"/>
    </row>
    <row r="949" spans="1:5">
      <c r="A949" s="398">
        <v>44061</v>
      </c>
      <c r="B949" s="398" t="s">
        <v>8740</v>
      </c>
      <c r="C949" s="398" t="s">
        <v>160</v>
      </c>
      <c r="D949" s="398"/>
      <c r="E949" s="399"/>
    </row>
    <row r="950" spans="1:5">
      <c r="A950" s="398">
        <v>1159</v>
      </c>
      <c r="B950" s="398" t="s">
        <v>8741</v>
      </c>
      <c r="C950" s="398" t="s">
        <v>160</v>
      </c>
      <c r="D950" s="398"/>
      <c r="E950" s="399">
        <v>282026.67</v>
      </c>
    </row>
    <row r="951" spans="1:5">
      <c r="A951" s="398">
        <v>12114</v>
      </c>
      <c r="B951" s="398" t="s">
        <v>8742</v>
      </c>
      <c r="C951" s="398" t="s">
        <v>160</v>
      </c>
      <c r="D951" s="398"/>
      <c r="E951" s="399">
        <v>125.34</v>
      </c>
    </row>
    <row r="952" spans="1:5">
      <c r="A952" s="398">
        <v>38106</v>
      </c>
      <c r="B952" s="398" t="s">
        <v>8743</v>
      </c>
      <c r="C952" s="398" t="s">
        <v>160</v>
      </c>
      <c r="D952" s="398"/>
      <c r="E952" s="399">
        <v>17.03</v>
      </c>
    </row>
    <row r="953" spans="1:5">
      <c r="A953" s="398">
        <v>38085</v>
      </c>
      <c r="B953" s="398" t="s">
        <v>8744</v>
      </c>
      <c r="C953" s="398" t="s">
        <v>160</v>
      </c>
      <c r="D953" s="398"/>
      <c r="E953" s="399">
        <v>20.12</v>
      </c>
    </row>
    <row r="954" spans="1:5">
      <c r="A954" s="398">
        <v>659</v>
      </c>
      <c r="B954" s="398" t="s">
        <v>8745</v>
      </c>
      <c r="C954" s="398" t="s">
        <v>160</v>
      </c>
      <c r="D954" s="398"/>
      <c r="E954" s="399">
        <v>3.52</v>
      </c>
    </row>
    <row r="955" spans="1:5">
      <c r="A955" s="398">
        <v>660</v>
      </c>
      <c r="B955" s="398" t="s">
        <v>8746</v>
      </c>
      <c r="C955" s="398" t="s">
        <v>160</v>
      </c>
      <c r="D955" s="398"/>
      <c r="E955" s="399">
        <v>4.22</v>
      </c>
    </row>
    <row r="956" spans="1:5">
      <c r="A956" s="398">
        <v>658</v>
      </c>
      <c r="B956" s="398" t="s">
        <v>8747</v>
      </c>
      <c r="C956" s="398" t="s">
        <v>160</v>
      </c>
      <c r="D956" s="398"/>
      <c r="E956" s="399">
        <v>2.38</v>
      </c>
    </row>
    <row r="957" spans="1:5">
      <c r="A957" s="398">
        <v>38599</v>
      </c>
      <c r="B957" s="398" t="s">
        <v>8748</v>
      </c>
      <c r="C957" s="398" t="s">
        <v>160</v>
      </c>
      <c r="D957" s="398"/>
      <c r="E957" s="399">
        <v>7.33</v>
      </c>
    </row>
    <row r="958" spans="1:5">
      <c r="A958" s="398">
        <v>38596</v>
      </c>
      <c r="B958" s="398" t="s">
        <v>8749</v>
      </c>
      <c r="C958" s="398" t="s">
        <v>160</v>
      </c>
      <c r="D958" s="398"/>
      <c r="E958" s="399">
        <v>6.09</v>
      </c>
    </row>
    <row r="959" spans="1:5">
      <c r="A959" s="398">
        <v>38600</v>
      </c>
      <c r="B959" s="398" t="s">
        <v>8750</v>
      </c>
      <c r="C959" s="398" t="s">
        <v>160</v>
      </c>
      <c r="D959" s="398"/>
      <c r="E959" s="399">
        <v>7.77</v>
      </c>
    </row>
    <row r="960" spans="1:5">
      <c r="A960" s="398">
        <v>38597</v>
      </c>
      <c r="B960" s="398" t="s">
        <v>8751</v>
      </c>
      <c r="C960" s="398" t="s">
        <v>160</v>
      </c>
      <c r="D960" s="398"/>
      <c r="E960" s="399">
        <v>6.12</v>
      </c>
    </row>
    <row r="961" spans="1:5">
      <c r="A961" s="398">
        <v>38548</v>
      </c>
      <c r="B961" s="398" t="s">
        <v>8752</v>
      </c>
      <c r="C961" s="398" t="s">
        <v>160</v>
      </c>
      <c r="D961" s="398"/>
      <c r="E961" s="399">
        <v>2.13</v>
      </c>
    </row>
    <row r="962" spans="1:5">
      <c r="A962" s="398">
        <v>34649</v>
      </c>
      <c r="B962" s="398" t="s">
        <v>8753</v>
      </c>
      <c r="C962" s="398" t="s">
        <v>160</v>
      </c>
      <c r="D962" s="398"/>
      <c r="E962" s="399">
        <v>3.12</v>
      </c>
    </row>
    <row r="963" spans="1:5">
      <c r="A963" s="398">
        <v>34655</v>
      </c>
      <c r="B963" s="398" t="s">
        <v>8754</v>
      </c>
      <c r="C963" s="398" t="s">
        <v>160</v>
      </c>
      <c r="D963" s="398"/>
      <c r="E963" s="399">
        <v>4.59</v>
      </c>
    </row>
    <row r="964" spans="1:5">
      <c r="A964" s="398">
        <v>40607</v>
      </c>
      <c r="B964" s="398" t="s">
        <v>8755</v>
      </c>
      <c r="C964" s="398" t="s">
        <v>160</v>
      </c>
      <c r="D964" s="398"/>
      <c r="E964" s="399"/>
    </row>
    <row r="965" spans="1:5">
      <c r="A965" s="398">
        <v>567</v>
      </c>
      <c r="B965" s="398" t="s">
        <v>8756</v>
      </c>
      <c r="C965" s="398" t="s">
        <v>146</v>
      </c>
      <c r="D965" s="398"/>
      <c r="E965" s="399">
        <v>13.49</v>
      </c>
    </row>
    <row r="966" spans="1:5">
      <c r="A966" s="398">
        <v>574</v>
      </c>
      <c r="B966" s="398" t="s">
        <v>8757</v>
      </c>
      <c r="C966" s="398" t="s">
        <v>146</v>
      </c>
      <c r="D966" s="398"/>
      <c r="E966" s="399">
        <v>35.47</v>
      </c>
    </row>
    <row r="967" spans="1:5">
      <c r="A967" s="398">
        <v>568</v>
      </c>
      <c r="B967" s="398" t="s">
        <v>8758</v>
      </c>
      <c r="C967" s="398" t="s">
        <v>146</v>
      </c>
      <c r="D967" s="398"/>
      <c r="E967" s="399">
        <v>74.75</v>
      </c>
    </row>
    <row r="968" spans="1:5">
      <c r="A968" s="398">
        <v>4777</v>
      </c>
      <c r="B968" s="398" t="s">
        <v>8759</v>
      </c>
      <c r="C968" s="398" t="s">
        <v>1156</v>
      </c>
      <c r="D968" s="398"/>
      <c r="E968" s="399"/>
    </row>
    <row r="969" spans="1:5">
      <c r="A969" s="398">
        <v>592</v>
      </c>
      <c r="B969" s="398" t="s">
        <v>8760</v>
      </c>
      <c r="C969" s="398" t="s">
        <v>1156</v>
      </c>
      <c r="D969" s="398"/>
      <c r="E969" s="399"/>
    </row>
    <row r="970" spans="1:5">
      <c r="A970" s="398">
        <v>586</v>
      </c>
      <c r="B970" s="398" t="s">
        <v>8761</v>
      </c>
      <c r="C970" s="398" t="s">
        <v>146</v>
      </c>
      <c r="D970" s="398"/>
      <c r="E970" s="399"/>
    </row>
    <row r="971" spans="1:5">
      <c r="A971" s="398">
        <v>588</v>
      </c>
      <c r="B971" s="398" t="s">
        <v>8762</v>
      </c>
      <c r="C971" s="398" t="s">
        <v>146</v>
      </c>
      <c r="D971" s="398"/>
      <c r="E971" s="399"/>
    </row>
    <row r="972" spans="1:5">
      <c r="A972" s="398">
        <v>591</v>
      </c>
      <c r="B972" s="398" t="s">
        <v>8763</v>
      </c>
      <c r="C972" s="398" t="s">
        <v>1156</v>
      </c>
      <c r="D972" s="398"/>
      <c r="E972" s="399"/>
    </row>
    <row r="973" spans="1:5">
      <c r="A973" s="398">
        <v>584</v>
      </c>
      <c r="B973" s="398" t="s">
        <v>8764</v>
      </c>
      <c r="C973" s="398" t="s">
        <v>146</v>
      </c>
      <c r="D973" s="398"/>
      <c r="E973" s="399"/>
    </row>
    <row r="974" spans="1:5">
      <c r="A974" s="398">
        <v>589</v>
      </c>
      <c r="B974" s="398" t="s">
        <v>8765</v>
      </c>
      <c r="C974" s="398" t="s">
        <v>146</v>
      </c>
      <c r="D974" s="398"/>
      <c r="E974" s="399"/>
    </row>
    <row r="975" spans="1:5">
      <c r="A975" s="398">
        <v>1165</v>
      </c>
      <c r="B975" s="398" t="s">
        <v>8766</v>
      </c>
      <c r="C975" s="398" t="s">
        <v>160</v>
      </c>
      <c r="D975" s="398"/>
      <c r="E975" s="399"/>
    </row>
    <row r="976" spans="1:5">
      <c r="A976" s="398">
        <v>1164</v>
      </c>
      <c r="B976" s="398" t="s">
        <v>8767</v>
      </c>
      <c r="C976" s="398" t="s">
        <v>160</v>
      </c>
      <c r="D976" s="398"/>
      <c r="E976" s="399"/>
    </row>
    <row r="977" spans="1:5">
      <c r="A977" s="398">
        <v>1170</v>
      </c>
      <c r="B977" s="398" t="s">
        <v>8768</v>
      </c>
      <c r="C977" s="398" t="s">
        <v>160</v>
      </c>
      <c r="D977" s="398"/>
      <c r="E977" s="399"/>
    </row>
    <row r="978" spans="1:5">
      <c r="A978" s="398">
        <v>1162</v>
      </c>
      <c r="B978" s="398" t="s">
        <v>8769</v>
      </c>
      <c r="C978" s="398" t="s">
        <v>160</v>
      </c>
      <c r="D978" s="398"/>
      <c r="E978" s="399"/>
    </row>
    <row r="979" spans="1:5">
      <c r="A979" s="398">
        <v>12395</v>
      </c>
      <c r="B979" s="398" t="s">
        <v>8770</v>
      </c>
      <c r="C979" s="398" t="s">
        <v>160</v>
      </c>
      <c r="D979" s="398"/>
      <c r="E979" s="399"/>
    </row>
    <row r="980" spans="1:5">
      <c r="A980" s="398">
        <v>1169</v>
      </c>
      <c r="B980" s="398" t="s">
        <v>8771</v>
      </c>
      <c r="C980" s="398" t="s">
        <v>160</v>
      </c>
      <c r="D980" s="398"/>
      <c r="E980" s="399"/>
    </row>
    <row r="981" spans="1:5">
      <c r="A981" s="398">
        <v>1166</v>
      </c>
      <c r="B981" s="398" t="s">
        <v>8772</v>
      </c>
      <c r="C981" s="398" t="s">
        <v>160</v>
      </c>
      <c r="D981" s="398"/>
      <c r="E981" s="399"/>
    </row>
    <row r="982" spans="1:5">
      <c r="A982" s="398">
        <v>1168</v>
      </c>
      <c r="B982" s="398" t="s">
        <v>8773</v>
      </c>
      <c r="C982" s="398" t="s">
        <v>160</v>
      </c>
      <c r="D982" s="398"/>
      <c r="E982" s="399"/>
    </row>
    <row r="983" spans="1:5">
      <c r="A983" s="398">
        <v>1163</v>
      </c>
      <c r="B983" s="398" t="s">
        <v>8774</v>
      </c>
      <c r="C983" s="398" t="s">
        <v>160</v>
      </c>
      <c r="D983" s="398"/>
      <c r="E983" s="399"/>
    </row>
    <row r="984" spans="1:5">
      <c r="A984" s="398">
        <v>12396</v>
      </c>
      <c r="B984" s="398" t="s">
        <v>8775</v>
      </c>
      <c r="C984" s="398" t="s">
        <v>160</v>
      </c>
      <c r="D984" s="398"/>
      <c r="E984" s="399"/>
    </row>
    <row r="985" spans="1:5">
      <c r="A985" s="398">
        <v>1167</v>
      </c>
      <c r="B985" s="398" t="s">
        <v>8776</v>
      </c>
      <c r="C985" s="398" t="s">
        <v>160</v>
      </c>
      <c r="D985" s="398"/>
      <c r="E985" s="399"/>
    </row>
    <row r="986" spans="1:5">
      <c r="A986" s="398">
        <v>36331</v>
      </c>
      <c r="B986" s="398" t="s">
        <v>8777</v>
      </c>
      <c r="C986" s="398" t="s">
        <v>160</v>
      </c>
      <c r="D986" s="398"/>
      <c r="E986" s="399"/>
    </row>
    <row r="987" spans="1:5">
      <c r="A987" s="398">
        <v>36346</v>
      </c>
      <c r="B987" s="398" t="s">
        <v>8778</v>
      </c>
      <c r="C987" s="398" t="s">
        <v>160</v>
      </c>
      <c r="D987" s="398"/>
      <c r="E987" s="399"/>
    </row>
    <row r="988" spans="1:5">
      <c r="A988" s="398">
        <v>1202</v>
      </c>
      <c r="B988" s="398" t="s">
        <v>8779</v>
      </c>
      <c r="C988" s="398" t="s">
        <v>160</v>
      </c>
      <c r="D988" s="398"/>
      <c r="E988" s="399">
        <v>5.23</v>
      </c>
    </row>
    <row r="989" spans="1:5">
      <c r="A989" s="398">
        <v>1197</v>
      </c>
      <c r="B989" s="398" t="s">
        <v>8780</v>
      </c>
      <c r="C989" s="398" t="s">
        <v>160</v>
      </c>
      <c r="D989" s="398"/>
      <c r="E989" s="399">
        <v>1.84</v>
      </c>
    </row>
    <row r="990" spans="1:5">
      <c r="A990" s="398">
        <v>1198</v>
      </c>
      <c r="B990" s="398" t="s">
        <v>8781</v>
      </c>
      <c r="C990" s="398" t="s">
        <v>160</v>
      </c>
      <c r="D990" s="398"/>
      <c r="E990" s="399">
        <v>2.42</v>
      </c>
    </row>
    <row r="991" spans="1:5">
      <c r="A991" s="398">
        <v>20088</v>
      </c>
      <c r="B991" s="398" t="s">
        <v>8782</v>
      </c>
      <c r="C991" s="398" t="s">
        <v>160</v>
      </c>
      <c r="D991" s="398"/>
      <c r="E991" s="399">
        <v>13.04</v>
      </c>
    </row>
    <row r="992" spans="1:5">
      <c r="A992" s="398">
        <v>20089</v>
      </c>
      <c r="B992" s="398" t="s">
        <v>8783</v>
      </c>
      <c r="C992" s="398" t="s">
        <v>160</v>
      </c>
      <c r="D992" s="398"/>
      <c r="E992" s="399">
        <v>63.94</v>
      </c>
    </row>
    <row r="993" spans="1:5">
      <c r="A993" s="398">
        <v>20087</v>
      </c>
      <c r="B993" s="398" t="s">
        <v>8784</v>
      </c>
      <c r="C993" s="398" t="s">
        <v>160</v>
      </c>
      <c r="D993" s="398"/>
      <c r="E993" s="399">
        <v>10.79</v>
      </c>
    </row>
    <row r="994" spans="1:5">
      <c r="A994" s="398">
        <v>1191</v>
      </c>
      <c r="B994" s="398" t="s">
        <v>8785</v>
      </c>
      <c r="C994" s="398" t="s">
        <v>160</v>
      </c>
      <c r="D994" s="398"/>
      <c r="E994" s="399">
        <v>1.31</v>
      </c>
    </row>
    <row r="995" spans="1:5">
      <c r="A995" s="398">
        <v>1185</v>
      </c>
      <c r="B995" s="398" t="s">
        <v>8786</v>
      </c>
      <c r="C995" s="398" t="s">
        <v>160</v>
      </c>
      <c r="D995" s="398"/>
      <c r="E995" s="399">
        <v>1.31</v>
      </c>
    </row>
    <row r="996" spans="1:5">
      <c r="A996" s="398">
        <v>1189</v>
      </c>
      <c r="B996" s="398" t="s">
        <v>8787</v>
      </c>
      <c r="C996" s="398" t="s">
        <v>160</v>
      </c>
      <c r="D996" s="398"/>
      <c r="E996" s="399">
        <v>2.15</v>
      </c>
    </row>
    <row r="997" spans="1:5">
      <c r="A997" s="398">
        <v>1193</v>
      </c>
      <c r="B997" s="398" t="s">
        <v>8788</v>
      </c>
      <c r="C997" s="398" t="s">
        <v>160</v>
      </c>
      <c r="D997" s="398"/>
      <c r="E997" s="399">
        <v>4.13</v>
      </c>
    </row>
    <row r="998" spans="1:5">
      <c r="A998" s="398">
        <v>1194</v>
      </c>
      <c r="B998" s="398" t="s">
        <v>8789</v>
      </c>
      <c r="C998" s="398" t="s">
        <v>160</v>
      </c>
      <c r="D998" s="398"/>
      <c r="E998" s="399">
        <v>7.47</v>
      </c>
    </row>
    <row r="999" spans="1:5">
      <c r="A999" s="398">
        <v>1195</v>
      </c>
      <c r="B999" s="398" t="s">
        <v>8790</v>
      </c>
      <c r="C999" s="398" t="s">
        <v>160</v>
      </c>
      <c r="D999" s="398"/>
      <c r="E999" s="399">
        <v>12.56</v>
      </c>
    </row>
    <row r="1000" spans="1:5">
      <c r="A1000" s="398">
        <v>1204</v>
      </c>
      <c r="B1000" s="398" t="s">
        <v>8791</v>
      </c>
      <c r="C1000" s="398" t="s">
        <v>160</v>
      </c>
      <c r="D1000" s="398"/>
      <c r="E1000" s="399">
        <v>21.98</v>
      </c>
    </row>
    <row r="1001" spans="1:5">
      <c r="A1001" s="398">
        <v>1200</v>
      </c>
      <c r="B1001" s="398" t="s">
        <v>8792</v>
      </c>
      <c r="C1001" s="398" t="s">
        <v>160</v>
      </c>
      <c r="D1001" s="398"/>
      <c r="E1001" s="399">
        <v>9.8000000000000007</v>
      </c>
    </row>
    <row r="1002" spans="1:5">
      <c r="A1002" s="398">
        <v>12909</v>
      </c>
      <c r="B1002" s="398" t="s">
        <v>8793</v>
      </c>
      <c r="C1002" s="398" t="s">
        <v>160</v>
      </c>
      <c r="D1002" s="398"/>
      <c r="E1002" s="399">
        <v>4.55</v>
      </c>
    </row>
    <row r="1003" spans="1:5">
      <c r="A1003" s="398">
        <v>12910</v>
      </c>
      <c r="B1003" s="398" t="s">
        <v>8794</v>
      </c>
      <c r="C1003" s="398" t="s">
        <v>160</v>
      </c>
      <c r="D1003" s="398"/>
      <c r="E1003" s="399">
        <v>8.17</v>
      </c>
    </row>
    <row r="1004" spans="1:5">
      <c r="A1004" s="398">
        <v>1207</v>
      </c>
      <c r="B1004" s="398" t="s">
        <v>8795</v>
      </c>
      <c r="C1004" s="398" t="s">
        <v>160</v>
      </c>
      <c r="D1004" s="398"/>
      <c r="E1004" s="399"/>
    </row>
    <row r="1005" spans="1:5">
      <c r="A1005" s="398">
        <v>1206</v>
      </c>
      <c r="B1005" s="398" t="s">
        <v>8796</v>
      </c>
      <c r="C1005" s="398" t="s">
        <v>160</v>
      </c>
      <c r="D1005" s="398"/>
      <c r="E1005" s="399"/>
    </row>
    <row r="1006" spans="1:5">
      <c r="A1006" s="398">
        <v>1183</v>
      </c>
      <c r="B1006" s="398" t="s">
        <v>8797</v>
      </c>
      <c r="C1006" s="398" t="s">
        <v>160</v>
      </c>
      <c r="D1006" s="398"/>
      <c r="E1006" s="399"/>
    </row>
    <row r="1007" spans="1:5">
      <c r="A1007" s="398">
        <v>42685</v>
      </c>
      <c r="B1007" s="398" t="s">
        <v>8798</v>
      </c>
      <c r="C1007" s="398" t="s">
        <v>160</v>
      </c>
      <c r="D1007" s="398"/>
      <c r="E1007" s="399">
        <v>66.260000000000005</v>
      </c>
    </row>
    <row r="1008" spans="1:5">
      <c r="A1008" s="398">
        <v>42686</v>
      </c>
      <c r="B1008" s="398" t="s">
        <v>8799</v>
      </c>
      <c r="C1008" s="398" t="s">
        <v>160</v>
      </c>
      <c r="D1008" s="398"/>
      <c r="E1008" s="399">
        <v>72.98</v>
      </c>
    </row>
    <row r="1009" spans="1:5">
      <c r="A1009" s="398">
        <v>12894</v>
      </c>
      <c r="B1009" s="398" t="s">
        <v>8800</v>
      </c>
      <c r="C1009" s="398" t="s">
        <v>160</v>
      </c>
      <c r="D1009" s="398"/>
      <c r="E1009" s="399">
        <v>26.05</v>
      </c>
    </row>
    <row r="1010" spans="1:5">
      <c r="A1010" s="398">
        <v>12895</v>
      </c>
      <c r="B1010" s="398" t="s">
        <v>8801</v>
      </c>
      <c r="C1010" s="398" t="s">
        <v>160</v>
      </c>
      <c r="D1010" s="398"/>
      <c r="E1010" s="399">
        <v>17.489999999999998</v>
      </c>
    </row>
    <row r="1011" spans="1:5">
      <c r="A1011" s="398">
        <v>1631</v>
      </c>
      <c r="B1011" s="398" t="s">
        <v>8802</v>
      </c>
      <c r="C1011" s="398" t="s">
        <v>160</v>
      </c>
      <c r="D1011" s="398"/>
      <c r="E1011" s="399"/>
    </row>
    <row r="1012" spans="1:5">
      <c r="A1012" s="398">
        <v>1633</v>
      </c>
      <c r="B1012" s="398" t="s">
        <v>8803</v>
      </c>
      <c r="C1012" s="398" t="s">
        <v>160</v>
      </c>
      <c r="D1012" s="398"/>
      <c r="E1012" s="399"/>
    </row>
    <row r="1013" spans="1:5">
      <c r="A1013" s="398">
        <v>10818</v>
      </c>
      <c r="B1013" s="398" t="s">
        <v>8804</v>
      </c>
      <c r="C1013" s="398" t="s">
        <v>1156</v>
      </c>
      <c r="D1013" s="398"/>
      <c r="E1013" s="399">
        <v>55.85</v>
      </c>
    </row>
    <row r="1014" spans="1:5">
      <c r="A1014" s="398">
        <v>41410</v>
      </c>
      <c r="B1014" s="398" t="s">
        <v>8805</v>
      </c>
      <c r="C1014" s="398" t="s">
        <v>160</v>
      </c>
      <c r="D1014" s="398"/>
      <c r="E1014" s="399">
        <v>48.47</v>
      </c>
    </row>
    <row r="1015" spans="1:5">
      <c r="A1015" s="398">
        <v>41411</v>
      </c>
      <c r="B1015" s="398" t="s">
        <v>8806</v>
      </c>
      <c r="C1015" s="398" t="s">
        <v>160</v>
      </c>
      <c r="D1015" s="398"/>
      <c r="E1015" s="399">
        <v>43.94</v>
      </c>
    </row>
    <row r="1016" spans="1:5">
      <c r="A1016" s="398">
        <v>41412</v>
      </c>
      <c r="B1016" s="398" t="s">
        <v>8807</v>
      </c>
      <c r="C1016" s="398" t="s">
        <v>160</v>
      </c>
      <c r="D1016" s="398"/>
      <c r="E1016" s="399">
        <v>85</v>
      </c>
    </row>
    <row r="1017" spans="1:5">
      <c r="A1017" s="398">
        <v>41413</v>
      </c>
      <c r="B1017" s="398" t="s">
        <v>8808</v>
      </c>
      <c r="C1017" s="398" t="s">
        <v>160</v>
      </c>
      <c r="D1017" s="398"/>
      <c r="E1017" s="399">
        <v>76.48</v>
      </c>
    </row>
    <row r="1018" spans="1:5">
      <c r="A1018" s="398">
        <v>39359</v>
      </c>
      <c r="B1018" s="398" t="s">
        <v>8809</v>
      </c>
      <c r="C1018" s="398" t="s">
        <v>160</v>
      </c>
      <c r="D1018" s="398"/>
      <c r="E1018" s="399"/>
    </row>
    <row r="1019" spans="1:5">
      <c r="A1019" s="398">
        <v>39360</v>
      </c>
      <c r="B1019" s="398" t="s">
        <v>8810</v>
      </c>
      <c r="C1019" s="398" t="s">
        <v>160</v>
      </c>
      <c r="D1019" s="398"/>
      <c r="E1019" s="399"/>
    </row>
    <row r="1020" spans="1:5">
      <c r="A1020" s="398">
        <v>10710</v>
      </c>
      <c r="B1020" s="398" t="s">
        <v>8811</v>
      </c>
      <c r="C1020" s="398" t="s">
        <v>121</v>
      </c>
      <c r="D1020" s="398"/>
      <c r="E1020" s="399"/>
    </row>
    <row r="1021" spans="1:5">
      <c r="A1021" s="398">
        <v>10709</v>
      </c>
      <c r="B1021" s="398" t="s">
        <v>8812</v>
      </c>
      <c r="C1021" s="398" t="s">
        <v>121</v>
      </c>
      <c r="D1021" s="398"/>
      <c r="E1021" s="399"/>
    </row>
    <row r="1022" spans="1:5">
      <c r="A1022" s="398">
        <v>39636</v>
      </c>
      <c r="B1022" s="398" t="s">
        <v>8813</v>
      </c>
      <c r="C1022" s="398" t="s">
        <v>121</v>
      </c>
      <c r="D1022" s="398"/>
      <c r="E1022" s="399"/>
    </row>
    <row r="1023" spans="1:5">
      <c r="A1023" s="398">
        <v>10708</v>
      </c>
      <c r="B1023" s="398" t="s">
        <v>8814</v>
      </c>
      <c r="C1023" s="398" t="s">
        <v>121</v>
      </c>
      <c r="D1023" s="398"/>
      <c r="E1023" s="399"/>
    </row>
    <row r="1024" spans="1:5">
      <c r="A1024" s="398">
        <v>39635</v>
      </c>
      <c r="B1024" s="398" t="s">
        <v>8815</v>
      </c>
      <c r="C1024" s="398" t="s">
        <v>121</v>
      </c>
      <c r="D1024" s="398"/>
      <c r="E1024" s="399"/>
    </row>
    <row r="1025" spans="1:5">
      <c r="A1025" s="398">
        <v>6117</v>
      </c>
      <c r="B1025" s="398" t="s">
        <v>8816</v>
      </c>
      <c r="C1025" s="398" t="s">
        <v>123</v>
      </c>
      <c r="D1025" s="398"/>
      <c r="E1025" s="399">
        <v>14.89</v>
      </c>
    </row>
    <row r="1026" spans="1:5">
      <c r="A1026" s="398">
        <v>40913</v>
      </c>
      <c r="B1026" s="398" t="s">
        <v>8817</v>
      </c>
      <c r="C1026" s="398" t="s">
        <v>4670</v>
      </c>
      <c r="D1026" s="398"/>
      <c r="E1026" s="399">
        <v>2606.02</v>
      </c>
    </row>
    <row r="1027" spans="1:5">
      <c r="A1027" s="398">
        <v>1214</v>
      </c>
      <c r="B1027" s="398" t="s">
        <v>8818</v>
      </c>
      <c r="C1027" s="398" t="s">
        <v>123</v>
      </c>
      <c r="D1027" s="398"/>
      <c r="E1027" s="399">
        <v>20.95</v>
      </c>
    </row>
    <row r="1028" spans="1:5">
      <c r="A1028" s="398">
        <v>40915</v>
      </c>
      <c r="B1028" s="398" t="s">
        <v>8819</v>
      </c>
      <c r="C1028" s="398" t="s">
        <v>4670</v>
      </c>
      <c r="D1028" s="398"/>
      <c r="E1028" s="399">
        <v>3666.35</v>
      </c>
    </row>
    <row r="1029" spans="1:5">
      <c r="A1029" s="398">
        <v>40914</v>
      </c>
      <c r="B1029" s="398" t="s">
        <v>8820</v>
      </c>
      <c r="C1029" s="398" t="s">
        <v>4670</v>
      </c>
      <c r="D1029" s="398"/>
      <c r="E1029" s="399">
        <v>3848.23</v>
      </c>
    </row>
    <row r="1030" spans="1:5">
      <c r="A1030" s="398">
        <v>1213</v>
      </c>
      <c r="B1030" s="398" t="s">
        <v>8821</v>
      </c>
      <c r="C1030" s="398" t="s">
        <v>123</v>
      </c>
      <c r="D1030" s="398"/>
      <c r="E1030" s="399">
        <v>22</v>
      </c>
    </row>
    <row r="1031" spans="1:5">
      <c r="A1031" s="398">
        <v>5091</v>
      </c>
      <c r="B1031" s="398" t="s">
        <v>8822</v>
      </c>
      <c r="C1031" s="398" t="s">
        <v>160</v>
      </c>
      <c r="D1031" s="398"/>
      <c r="E1031" s="399">
        <v>23.16</v>
      </c>
    </row>
    <row r="1032" spans="1:5">
      <c r="A1032" s="398">
        <v>2711</v>
      </c>
      <c r="B1032" s="398" t="s">
        <v>8823</v>
      </c>
      <c r="C1032" s="398" t="s">
        <v>160</v>
      </c>
      <c r="D1032" s="398"/>
      <c r="E1032" s="399"/>
    </row>
    <row r="1033" spans="1:5">
      <c r="A1033" s="398">
        <v>45235</v>
      </c>
      <c r="B1033" s="398" t="s">
        <v>8824</v>
      </c>
      <c r="C1033" s="398" t="s">
        <v>160</v>
      </c>
      <c r="D1033" s="398"/>
      <c r="E1033" s="399"/>
    </row>
    <row r="1034" spans="1:5">
      <c r="A1034" s="398">
        <v>37727</v>
      </c>
      <c r="B1034" s="398" t="s">
        <v>8825</v>
      </c>
      <c r="C1034" s="398" t="s">
        <v>160</v>
      </c>
      <c r="D1034" s="398"/>
      <c r="E1034" s="399"/>
    </row>
    <row r="1035" spans="1:5">
      <c r="A1035" s="398">
        <v>37730</v>
      </c>
      <c r="B1035" s="398" t="s">
        <v>8826</v>
      </c>
      <c r="C1035" s="398" t="s">
        <v>160</v>
      </c>
      <c r="D1035" s="398"/>
      <c r="E1035" s="399"/>
    </row>
    <row r="1036" spans="1:5">
      <c r="A1036" s="398">
        <v>37731</v>
      </c>
      <c r="B1036" s="398" t="s">
        <v>8827</v>
      </c>
      <c r="C1036" s="398" t="s">
        <v>160</v>
      </c>
      <c r="D1036" s="398"/>
      <c r="E1036" s="399"/>
    </row>
    <row r="1037" spans="1:5">
      <c r="A1037" s="398">
        <v>37732</v>
      </c>
      <c r="B1037" s="398" t="s">
        <v>8828</v>
      </c>
      <c r="C1037" s="398" t="s">
        <v>160</v>
      </c>
      <c r="D1037" s="398"/>
      <c r="E1037" s="399"/>
    </row>
    <row r="1038" spans="1:5">
      <c r="A1038" s="398">
        <v>45194</v>
      </c>
      <c r="B1038" s="398" t="s">
        <v>8829</v>
      </c>
      <c r="C1038" s="398" t="s">
        <v>160</v>
      </c>
      <c r="D1038" s="398"/>
      <c r="E1038" s="399"/>
    </row>
    <row r="1039" spans="1:5">
      <c r="A1039" s="398">
        <v>37762</v>
      </c>
      <c r="B1039" s="398" t="s">
        <v>8830</v>
      </c>
      <c r="C1039" s="398" t="s">
        <v>160</v>
      </c>
      <c r="D1039" s="398"/>
      <c r="E1039" s="399"/>
    </row>
    <row r="1040" spans="1:5">
      <c r="A1040" s="398">
        <v>37763</v>
      </c>
      <c r="B1040" s="398" t="s">
        <v>8831</v>
      </c>
      <c r="C1040" s="398" t="s">
        <v>160</v>
      </c>
      <c r="D1040" s="398"/>
      <c r="E1040" s="399"/>
    </row>
    <row r="1041" spans="1:5">
      <c r="A1041" s="398">
        <v>41992</v>
      </c>
      <c r="B1041" s="398" t="s">
        <v>8832</v>
      </c>
      <c r="C1041" s="398" t="s">
        <v>160</v>
      </c>
      <c r="D1041" s="398"/>
      <c r="E1041" s="399"/>
    </row>
    <row r="1042" spans="1:5">
      <c r="A1042" s="398">
        <v>13215</v>
      </c>
      <c r="B1042" s="398" t="s">
        <v>8833</v>
      </c>
      <c r="C1042" s="398" t="s">
        <v>160</v>
      </c>
      <c r="D1042" s="398"/>
      <c r="E1042" s="399"/>
    </row>
    <row r="1043" spans="1:5">
      <c r="A1043" s="398">
        <v>4235</v>
      </c>
      <c r="B1043" s="398" t="s">
        <v>8834</v>
      </c>
      <c r="C1043" s="398" t="s">
        <v>123</v>
      </c>
      <c r="D1043" s="398"/>
      <c r="E1043" s="399">
        <v>17.149999999999999</v>
      </c>
    </row>
    <row r="1044" spans="1:5">
      <c r="A1044" s="398">
        <v>40976</v>
      </c>
      <c r="B1044" s="398" t="s">
        <v>8835</v>
      </c>
      <c r="C1044" s="398" t="s">
        <v>4670</v>
      </c>
      <c r="D1044" s="398"/>
      <c r="E1044" s="399">
        <v>3002.93</v>
      </c>
    </row>
    <row r="1045" spans="1:5">
      <c r="A1045" s="398">
        <v>43091</v>
      </c>
      <c r="B1045" s="398" t="s">
        <v>8836</v>
      </c>
      <c r="C1045" s="398" t="s">
        <v>160</v>
      </c>
      <c r="D1045" s="398"/>
      <c r="E1045" s="399">
        <v>9070.16</v>
      </c>
    </row>
    <row r="1046" spans="1:5">
      <c r="A1046" s="398">
        <v>43092</v>
      </c>
      <c r="B1046" s="398" t="s">
        <v>8837</v>
      </c>
      <c r="C1046" s="398" t="s">
        <v>160</v>
      </c>
      <c r="D1046" s="398"/>
      <c r="E1046" s="399">
        <v>12093.55</v>
      </c>
    </row>
    <row r="1047" spans="1:5">
      <c r="A1047" s="398">
        <v>43089</v>
      </c>
      <c r="B1047" s="398" t="s">
        <v>8838</v>
      </c>
      <c r="C1047" s="398" t="s">
        <v>160</v>
      </c>
      <c r="D1047" s="398"/>
      <c r="E1047" s="399">
        <v>2107.65</v>
      </c>
    </row>
    <row r="1048" spans="1:5">
      <c r="A1048" s="398">
        <v>43090</v>
      </c>
      <c r="B1048" s="398" t="s">
        <v>8839</v>
      </c>
      <c r="C1048" s="398" t="s">
        <v>160</v>
      </c>
      <c r="D1048" s="398"/>
      <c r="E1048" s="399">
        <v>4651.3599999999997</v>
      </c>
    </row>
    <row r="1049" spans="1:5">
      <c r="A1049" s="398">
        <v>41967</v>
      </c>
      <c r="B1049" s="398" t="s">
        <v>8840</v>
      </c>
      <c r="C1049" s="398" t="s">
        <v>4378</v>
      </c>
      <c r="D1049" s="398"/>
      <c r="E1049" s="399">
        <v>20.239999999999998</v>
      </c>
    </row>
    <row r="1050" spans="1:5">
      <c r="A1050" s="398">
        <v>12760</v>
      </c>
      <c r="B1050" s="398" t="s">
        <v>8841</v>
      </c>
      <c r="C1050" s="398" t="s">
        <v>121</v>
      </c>
      <c r="D1050" s="398"/>
      <c r="E1050" s="399">
        <v>1860.8</v>
      </c>
    </row>
    <row r="1051" spans="1:5">
      <c r="A1051" s="398">
        <v>12759</v>
      </c>
      <c r="B1051" s="398" t="s">
        <v>8842</v>
      </c>
      <c r="C1051" s="398" t="s">
        <v>121</v>
      </c>
      <c r="D1051" s="398"/>
      <c r="E1051" s="399">
        <v>1240.51</v>
      </c>
    </row>
    <row r="1052" spans="1:5">
      <c r="A1052" s="398">
        <v>43105</v>
      </c>
      <c r="B1052" s="398" t="s">
        <v>8843</v>
      </c>
      <c r="C1052" s="398" t="s">
        <v>1156</v>
      </c>
      <c r="D1052" s="398"/>
      <c r="E1052" s="399">
        <v>36.58</v>
      </c>
    </row>
    <row r="1053" spans="1:5">
      <c r="A1053" s="398">
        <v>40424</v>
      </c>
      <c r="B1053" s="398" t="s">
        <v>8844</v>
      </c>
      <c r="C1053" s="398" t="s">
        <v>1156</v>
      </c>
      <c r="D1053" s="398"/>
      <c r="E1053" s="399">
        <v>9.2899999999999991</v>
      </c>
    </row>
    <row r="1054" spans="1:5">
      <c r="A1054" s="398">
        <v>1325</v>
      </c>
      <c r="B1054" s="398" t="s">
        <v>8845</v>
      </c>
      <c r="C1054" s="398" t="s">
        <v>1156</v>
      </c>
      <c r="D1054" s="398"/>
      <c r="E1054" s="399">
        <v>10.18</v>
      </c>
    </row>
    <row r="1055" spans="1:5">
      <c r="A1055" s="398">
        <v>1327</v>
      </c>
      <c r="B1055" s="398" t="s">
        <v>8846</v>
      </c>
      <c r="C1055" s="398" t="s">
        <v>1156</v>
      </c>
      <c r="D1055" s="398"/>
      <c r="E1055" s="399">
        <v>10.84</v>
      </c>
    </row>
    <row r="1056" spans="1:5">
      <c r="A1056" s="398">
        <v>1328</v>
      </c>
      <c r="B1056" s="398" t="s">
        <v>8847</v>
      </c>
      <c r="C1056" s="398" t="s">
        <v>1156</v>
      </c>
      <c r="D1056" s="398"/>
      <c r="E1056" s="399">
        <v>10.199999999999999</v>
      </c>
    </row>
    <row r="1057" spans="1:5">
      <c r="A1057" s="398">
        <v>1321</v>
      </c>
      <c r="B1057" s="398" t="s">
        <v>8848</v>
      </c>
      <c r="C1057" s="398" t="s">
        <v>1156</v>
      </c>
      <c r="D1057" s="398"/>
      <c r="E1057" s="399">
        <v>9.4499999999999993</v>
      </c>
    </row>
    <row r="1058" spans="1:5">
      <c r="A1058" s="398">
        <v>1318</v>
      </c>
      <c r="B1058" s="398" t="s">
        <v>8849</v>
      </c>
      <c r="C1058" s="398" t="s">
        <v>1156</v>
      </c>
      <c r="D1058" s="398"/>
      <c r="E1058" s="399">
        <v>9.4600000000000009</v>
      </c>
    </row>
    <row r="1059" spans="1:5">
      <c r="A1059" s="398">
        <v>1322</v>
      </c>
      <c r="B1059" s="398" t="s">
        <v>8850</v>
      </c>
      <c r="C1059" s="398" t="s">
        <v>1156</v>
      </c>
      <c r="D1059" s="398"/>
      <c r="E1059" s="399">
        <v>9.99</v>
      </c>
    </row>
    <row r="1060" spans="1:5">
      <c r="A1060" s="398">
        <v>1323</v>
      </c>
      <c r="B1060" s="398" t="s">
        <v>8851</v>
      </c>
      <c r="C1060" s="398" t="s">
        <v>1156</v>
      </c>
      <c r="D1060" s="398"/>
      <c r="E1060" s="399">
        <v>9.99</v>
      </c>
    </row>
    <row r="1061" spans="1:5">
      <c r="A1061" s="398">
        <v>1319</v>
      </c>
      <c r="B1061" s="398" t="s">
        <v>8852</v>
      </c>
      <c r="C1061" s="398" t="s">
        <v>1156</v>
      </c>
      <c r="D1061" s="398"/>
      <c r="E1061" s="399">
        <v>8.42</v>
      </c>
    </row>
    <row r="1062" spans="1:5">
      <c r="A1062" s="398">
        <v>11026</v>
      </c>
      <c r="B1062" s="398" t="s">
        <v>8853</v>
      </c>
      <c r="C1062" s="398" t="s">
        <v>1156</v>
      </c>
      <c r="D1062" s="398"/>
      <c r="E1062" s="399">
        <v>11.58</v>
      </c>
    </row>
    <row r="1063" spans="1:5">
      <c r="A1063" s="398">
        <v>11027</v>
      </c>
      <c r="B1063" s="398" t="s">
        <v>8854</v>
      </c>
      <c r="C1063" s="398" t="s">
        <v>1156</v>
      </c>
      <c r="D1063" s="398"/>
      <c r="E1063" s="399">
        <v>12.05</v>
      </c>
    </row>
    <row r="1064" spans="1:5">
      <c r="A1064" s="398">
        <v>11046</v>
      </c>
      <c r="B1064" s="398" t="s">
        <v>8855</v>
      </c>
      <c r="C1064" s="398" t="s">
        <v>1156</v>
      </c>
      <c r="D1064" s="398"/>
      <c r="E1064" s="399">
        <v>11.54</v>
      </c>
    </row>
    <row r="1065" spans="1:5">
      <c r="A1065" s="398">
        <v>11047</v>
      </c>
      <c r="B1065" s="398" t="s">
        <v>8856</v>
      </c>
      <c r="C1065" s="398" t="s">
        <v>1156</v>
      </c>
      <c r="D1065" s="398"/>
      <c r="E1065" s="399">
        <v>12.58</v>
      </c>
    </row>
    <row r="1066" spans="1:5">
      <c r="A1066" s="398">
        <v>43668</v>
      </c>
      <c r="B1066" s="398" t="s">
        <v>8857</v>
      </c>
      <c r="C1066" s="398" t="s">
        <v>1156</v>
      </c>
      <c r="D1066" s="398"/>
      <c r="E1066" s="399">
        <v>11.11</v>
      </c>
    </row>
    <row r="1067" spans="1:5">
      <c r="A1067" s="398">
        <v>11049</v>
      </c>
      <c r="B1067" s="398" t="s">
        <v>8858</v>
      </c>
      <c r="C1067" s="398" t="s">
        <v>1156</v>
      </c>
      <c r="D1067" s="398"/>
      <c r="E1067" s="399">
        <v>12.03</v>
      </c>
    </row>
    <row r="1068" spans="1:5">
      <c r="A1068" s="398">
        <v>43106</v>
      </c>
      <c r="B1068" s="398" t="s">
        <v>8859</v>
      </c>
      <c r="C1068" s="398" t="s">
        <v>1156</v>
      </c>
      <c r="D1068" s="398"/>
      <c r="E1068" s="399">
        <v>12.1</v>
      </c>
    </row>
    <row r="1069" spans="1:5">
      <c r="A1069" s="398">
        <v>11051</v>
      </c>
      <c r="B1069" s="398" t="s">
        <v>8860</v>
      </c>
      <c r="C1069" s="398" t="s">
        <v>1156</v>
      </c>
      <c r="D1069" s="398"/>
      <c r="E1069" s="399">
        <v>12.63</v>
      </c>
    </row>
    <row r="1070" spans="1:5">
      <c r="A1070" s="398">
        <v>11061</v>
      </c>
      <c r="B1070" s="398" t="s">
        <v>8861</v>
      </c>
      <c r="C1070" s="398" t="s">
        <v>1156</v>
      </c>
      <c r="D1070" s="398"/>
      <c r="E1070" s="399">
        <v>15.15</v>
      </c>
    </row>
    <row r="1071" spans="1:5">
      <c r="A1071" s="398">
        <v>43667</v>
      </c>
      <c r="B1071" s="398" t="s">
        <v>8862</v>
      </c>
      <c r="C1071" s="398" t="s">
        <v>1156</v>
      </c>
      <c r="D1071" s="398"/>
      <c r="E1071" s="399">
        <v>11.01</v>
      </c>
    </row>
    <row r="1072" spans="1:5">
      <c r="A1072" s="398">
        <v>1333</v>
      </c>
      <c r="B1072" s="398" t="s">
        <v>8863</v>
      </c>
      <c r="C1072" s="398" t="s">
        <v>1156</v>
      </c>
      <c r="D1072" s="398"/>
      <c r="E1072" s="399">
        <v>9.17</v>
      </c>
    </row>
    <row r="1073" spans="1:5">
      <c r="A1073" s="398">
        <v>1330</v>
      </c>
      <c r="B1073" s="398" t="s">
        <v>8864</v>
      </c>
      <c r="C1073" s="398" t="s">
        <v>1156</v>
      </c>
      <c r="D1073" s="398"/>
      <c r="E1073" s="399">
        <v>9.09</v>
      </c>
    </row>
    <row r="1074" spans="1:5">
      <c r="A1074" s="398">
        <v>10957</v>
      </c>
      <c r="B1074" s="398" t="s">
        <v>8865</v>
      </c>
      <c r="C1074" s="398" t="s">
        <v>1156</v>
      </c>
      <c r="D1074" s="398"/>
      <c r="E1074" s="399">
        <v>10.48</v>
      </c>
    </row>
    <row r="1075" spans="1:5">
      <c r="A1075" s="398">
        <v>1332</v>
      </c>
      <c r="B1075" s="398" t="s">
        <v>8866</v>
      </c>
      <c r="C1075" s="398" t="s">
        <v>1156</v>
      </c>
      <c r="D1075" s="398"/>
      <c r="E1075" s="399">
        <v>9.32</v>
      </c>
    </row>
    <row r="1076" spans="1:5">
      <c r="A1076" s="398">
        <v>1334</v>
      </c>
      <c r="B1076" s="398" t="s">
        <v>8867</v>
      </c>
      <c r="C1076" s="398" t="s">
        <v>1156</v>
      </c>
      <c r="D1076" s="398"/>
      <c r="E1076" s="399">
        <v>10.33</v>
      </c>
    </row>
    <row r="1077" spans="1:5">
      <c r="A1077" s="398">
        <v>1335</v>
      </c>
      <c r="B1077" s="398" t="s">
        <v>8868</v>
      </c>
      <c r="C1077" s="398" t="s">
        <v>1156</v>
      </c>
      <c r="D1077" s="398"/>
      <c r="E1077" s="399">
        <v>10.68</v>
      </c>
    </row>
    <row r="1078" spans="1:5">
      <c r="A1078" s="398">
        <v>40425</v>
      </c>
      <c r="B1078" s="398" t="s">
        <v>8869</v>
      </c>
      <c r="C1078" s="398" t="s">
        <v>1156</v>
      </c>
      <c r="D1078" s="398"/>
      <c r="E1078" s="399">
        <v>9.14</v>
      </c>
    </row>
    <row r="1079" spans="1:5">
      <c r="A1079" s="398">
        <v>1337</v>
      </c>
      <c r="B1079" s="398" t="s">
        <v>8870</v>
      </c>
      <c r="C1079" s="398" t="s">
        <v>1156</v>
      </c>
      <c r="D1079" s="398"/>
      <c r="E1079" s="399">
        <v>10.48</v>
      </c>
    </row>
    <row r="1080" spans="1:5">
      <c r="A1080" s="398">
        <v>34659</v>
      </c>
      <c r="B1080" s="398" t="s">
        <v>8871</v>
      </c>
      <c r="C1080" s="398" t="s">
        <v>121</v>
      </c>
      <c r="D1080" s="398"/>
      <c r="E1080" s="399"/>
    </row>
    <row r="1081" spans="1:5">
      <c r="A1081" s="398">
        <v>34514</v>
      </c>
      <c r="B1081" s="398" t="s">
        <v>8872</v>
      </c>
      <c r="C1081" s="398" t="s">
        <v>121</v>
      </c>
      <c r="D1081" s="398"/>
      <c r="E1081" s="399"/>
    </row>
    <row r="1082" spans="1:5">
      <c r="A1082" s="398">
        <v>34660</v>
      </c>
      <c r="B1082" s="398" t="s">
        <v>8873</v>
      </c>
      <c r="C1082" s="398" t="s">
        <v>121</v>
      </c>
      <c r="D1082" s="398"/>
      <c r="E1082" s="399"/>
    </row>
    <row r="1083" spans="1:5">
      <c r="A1083" s="398">
        <v>34661</v>
      </c>
      <c r="B1083" s="398" t="s">
        <v>8874</v>
      </c>
      <c r="C1083" s="398" t="s">
        <v>121</v>
      </c>
      <c r="D1083" s="398"/>
      <c r="E1083" s="399"/>
    </row>
    <row r="1084" spans="1:5">
      <c r="A1084" s="398">
        <v>34667</v>
      </c>
      <c r="B1084" s="398" t="s">
        <v>8875</v>
      </c>
      <c r="C1084" s="398" t="s">
        <v>121</v>
      </c>
      <c r="D1084" s="398"/>
      <c r="E1084" s="399"/>
    </row>
    <row r="1085" spans="1:5">
      <c r="A1085" s="398">
        <v>34668</v>
      </c>
      <c r="B1085" s="398" t="s">
        <v>8876</v>
      </c>
      <c r="C1085" s="398" t="s">
        <v>121</v>
      </c>
      <c r="D1085" s="398"/>
      <c r="E1085" s="399"/>
    </row>
    <row r="1086" spans="1:5">
      <c r="A1086" s="398">
        <v>34741</v>
      </c>
      <c r="B1086" s="398" t="s">
        <v>8877</v>
      </c>
      <c r="C1086" s="398" t="s">
        <v>121</v>
      </c>
      <c r="D1086" s="398"/>
      <c r="E1086" s="399"/>
    </row>
    <row r="1087" spans="1:5">
      <c r="A1087" s="398">
        <v>34664</v>
      </c>
      <c r="B1087" s="398" t="s">
        <v>8878</v>
      </c>
      <c r="C1087" s="398" t="s">
        <v>121</v>
      </c>
      <c r="D1087" s="398"/>
      <c r="E1087" s="399"/>
    </row>
    <row r="1088" spans="1:5">
      <c r="A1088" s="398">
        <v>34665</v>
      </c>
      <c r="B1088" s="398" t="s">
        <v>8879</v>
      </c>
      <c r="C1088" s="398" t="s">
        <v>121</v>
      </c>
      <c r="D1088" s="398"/>
      <c r="E1088" s="399"/>
    </row>
    <row r="1089" spans="1:5">
      <c r="A1089" s="398">
        <v>34666</v>
      </c>
      <c r="B1089" s="398" t="s">
        <v>8880</v>
      </c>
      <c r="C1089" s="398" t="s">
        <v>121</v>
      </c>
      <c r="D1089" s="398"/>
      <c r="E1089" s="399"/>
    </row>
    <row r="1090" spans="1:5">
      <c r="A1090" s="398">
        <v>34669</v>
      </c>
      <c r="B1090" s="398" t="s">
        <v>8881</v>
      </c>
      <c r="C1090" s="398" t="s">
        <v>121</v>
      </c>
      <c r="D1090" s="398"/>
      <c r="E1090" s="399"/>
    </row>
    <row r="1091" spans="1:5">
      <c r="A1091" s="398">
        <v>34670</v>
      </c>
      <c r="B1091" s="398" t="s">
        <v>8882</v>
      </c>
      <c r="C1091" s="398" t="s">
        <v>121</v>
      </c>
      <c r="D1091" s="398"/>
      <c r="E1091" s="399"/>
    </row>
    <row r="1092" spans="1:5">
      <c r="A1092" s="398">
        <v>34671</v>
      </c>
      <c r="B1092" s="398" t="s">
        <v>8883</v>
      </c>
      <c r="C1092" s="398" t="s">
        <v>121</v>
      </c>
      <c r="D1092" s="398"/>
      <c r="E1092" s="399"/>
    </row>
    <row r="1093" spans="1:5">
      <c r="A1093" s="398">
        <v>34672</v>
      </c>
      <c r="B1093" s="398" t="s">
        <v>8884</v>
      </c>
      <c r="C1093" s="398" t="s">
        <v>121</v>
      </c>
      <c r="D1093" s="398"/>
      <c r="E1093" s="399"/>
    </row>
    <row r="1094" spans="1:5">
      <c r="A1094" s="398">
        <v>34673</v>
      </c>
      <c r="B1094" s="398" t="s">
        <v>8885</v>
      </c>
      <c r="C1094" s="398" t="s">
        <v>121</v>
      </c>
      <c r="D1094" s="398"/>
      <c r="E1094" s="399"/>
    </row>
    <row r="1095" spans="1:5">
      <c r="A1095" s="398">
        <v>34674</v>
      </c>
      <c r="B1095" s="398" t="s">
        <v>8886</v>
      </c>
      <c r="C1095" s="398" t="s">
        <v>121</v>
      </c>
      <c r="D1095" s="398"/>
      <c r="E1095" s="399"/>
    </row>
    <row r="1096" spans="1:5">
      <c r="A1096" s="398">
        <v>34675</v>
      </c>
      <c r="B1096" s="398" t="s">
        <v>8887</v>
      </c>
      <c r="C1096" s="398" t="s">
        <v>121</v>
      </c>
      <c r="D1096" s="398"/>
      <c r="E1096" s="399"/>
    </row>
    <row r="1097" spans="1:5">
      <c r="A1097" s="398">
        <v>34676</v>
      </c>
      <c r="B1097" s="398" t="s">
        <v>8888</v>
      </c>
      <c r="C1097" s="398" t="s">
        <v>121</v>
      </c>
      <c r="D1097" s="398"/>
      <c r="E1097" s="399"/>
    </row>
    <row r="1098" spans="1:5">
      <c r="A1098" s="398">
        <v>34677</v>
      </c>
      <c r="B1098" s="398" t="s">
        <v>8889</v>
      </c>
      <c r="C1098" s="398" t="s">
        <v>121</v>
      </c>
      <c r="D1098" s="398"/>
      <c r="E1098" s="399"/>
    </row>
    <row r="1099" spans="1:5">
      <c r="A1099" s="398">
        <v>43126</v>
      </c>
      <c r="B1099" s="398" t="s">
        <v>8890</v>
      </c>
      <c r="C1099" s="398" t="s">
        <v>121</v>
      </c>
      <c r="D1099" s="398"/>
      <c r="E1099" s="399"/>
    </row>
    <row r="1100" spans="1:5">
      <c r="A1100" s="398">
        <v>43124</v>
      </c>
      <c r="B1100" s="398" t="s">
        <v>8891</v>
      </c>
      <c r="C1100" s="398" t="s">
        <v>121</v>
      </c>
      <c r="D1100" s="398"/>
      <c r="E1100" s="399"/>
    </row>
    <row r="1101" spans="1:5">
      <c r="A1101" s="398">
        <v>43125</v>
      </c>
      <c r="B1101" s="398" t="s">
        <v>8892</v>
      </c>
      <c r="C1101" s="398" t="s">
        <v>121</v>
      </c>
      <c r="D1101" s="398"/>
      <c r="E1101" s="399"/>
    </row>
    <row r="1102" spans="1:5">
      <c r="A1102" s="398">
        <v>40623</v>
      </c>
      <c r="B1102" s="398" t="s">
        <v>8893</v>
      </c>
      <c r="C1102" s="398" t="s">
        <v>8206</v>
      </c>
      <c r="D1102" s="398"/>
      <c r="E1102" s="399">
        <v>102.04</v>
      </c>
    </row>
    <row r="1103" spans="1:5">
      <c r="A1103" s="398">
        <v>1345</v>
      </c>
      <c r="B1103" s="398" t="s">
        <v>8894</v>
      </c>
      <c r="C1103" s="398" t="s">
        <v>121</v>
      </c>
      <c r="D1103" s="398"/>
      <c r="E1103" s="399">
        <v>46.63</v>
      </c>
    </row>
    <row r="1104" spans="1:5">
      <c r="A1104" s="398">
        <v>1346</v>
      </c>
      <c r="B1104" s="398" t="s">
        <v>8895</v>
      </c>
      <c r="C1104" s="398" t="s">
        <v>121</v>
      </c>
      <c r="D1104" s="398"/>
      <c r="E1104" s="399">
        <v>27.12</v>
      </c>
    </row>
    <row r="1105" spans="1:5">
      <c r="A1105" s="398">
        <v>1347</v>
      </c>
      <c r="B1105" s="398" t="s">
        <v>8896</v>
      </c>
      <c r="C1105" s="398" t="s">
        <v>121</v>
      </c>
      <c r="D1105" s="398"/>
      <c r="E1105" s="399">
        <v>33.61</v>
      </c>
    </row>
    <row r="1106" spans="1:5">
      <c r="A1106" s="398">
        <v>43678</v>
      </c>
      <c r="B1106" s="398" t="s">
        <v>8897</v>
      </c>
      <c r="C1106" s="398" t="s">
        <v>121</v>
      </c>
      <c r="D1106" s="398"/>
      <c r="E1106" s="399">
        <v>38.99</v>
      </c>
    </row>
    <row r="1107" spans="1:5">
      <c r="A1107" s="398">
        <v>43680</v>
      </c>
      <c r="B1107" s="398" t="s">
        <v>8898</v>
      </c>
      <c r="C1107" s="398" t="s">
        <v>121</v>
      </c>
      <c r="D1107" s="398"/>
      <c r="E1107" s="399">
        <v>56.16</v>
      </c>
    </row>
    <row r="1108" spans="1:5">
      <c r="A1108" s="398">
        <v>43679</v>
      </c>
      <c r="B1108" s="398" t="s">
        <v>8899</v>
      </c>
      <c r="C1108" s="398" t="s">
        <v>121</v>
      </c>
      <c r="D1108" s="398"/>
      <c r="E1108" s="399">
        <v>19.71</v>
      </c>
    </row>
    <row r="1109" spans="1:5">
      <c r="A1109" s="398">
        <v>1355</v>
      </c>
      <c r="B1109" s="398" t="s">
        <v>8900</v>
      </c>
      <c r="C1109" s="398" t="s">
        <v>121</v>
      </c>
      <c r="D1109" s="398"/>
      <c r="E1109" s="399">
        <v>22.43</v>
      </c>
    </row>
    <row r="1110" spans="1:5">
      <c r="A1110" s="398">
        <v>1358</v>
      </c>
      <c r="B1110" s="398" t="s">
        <v>8901</v>
      </c>
      <c r="C1110" s="398" t="s">
        <v>121</v>
      </c>
      <c r="D1110" s="398"/>
      <c r="E1110" s="399">
        <v>27.53</v>
      </c>
    </row>
    <row r="1111" spans="1:5">
      <c r="A1111" s="398">
        <v>43677</v>
      </c>
      <c r="B1111" s="398" t="s">
        <v>8902</v>
      </c>
      <c r="C1111" s="398" t="s">
        <v>121</v>
      </c>
      <c r="D1111" s="398"/>
      <c r="E1111" s="399">
        <v>34.159999999999997</v>
      </c>
    </row>
    <row r="1112" spans="1:5">
      <c r="A1112" s="398">
        <v>43682</v>
      </c>
      <c r="B1112" s="398" t="s">
        <v>8903</v>
      </c>
      <c r="C1112" s="398" t="s">
        <v>121</v>
      </c>
      <c r="D1112" s="398"/>
      <c r="E1112" s="399">
        <v>10.47</v>
      </c>
    </row>
    <row r="1113" spans="1:5">
      <c r="A1113" s="398">
        <v>43681</v>
      </c>
      <c r="B1113" s="398" t="s">
        <v>8904</v>
      </c>
      <c r="C1113" s="398" t="s">
        <v>121</v>
      </c>
      <c r="D1113" s="398"/>
      <c r="E1113" s="399">
        <v>17.350000000000001</v>
      </c>
    </row>
    <row r="1114" spans="1:5">
      <c r="A1114" s="398">
        <v>45248</v>
      </c>
      <c r="B1114" s="398" t="s">
        <v>8905</v>
      </c>
      <c r="C1114" s="398" t="s">
        <v>160</v>
      </c>
      <c r="D1114" s="398"/>
      <c r="E1114" s="399"/>
    </row>
    <row r="1115" spans="1:5">
      <c r="A1115" s="398">
        <v>45243</v>
      </c>
      <c r="B1115" s="398" t="s">
        <v>8906</v>
      </c>
      <c r="C1115" s="398" t="s">
        <v>160</v>
      </c>
      <c r="D1115" s="398"/>
      <c r="E1115" s="399"/>
    </row>
    <row r="1116" spans="1:5">
      <c r="A1116" s="398">
        <v>45252</v>
      </c>
      <c r="B1116" s="398" t="s">
        <v>8907</v>
      </c>
      <c r="C1116" s="398" t="s">
        <v>160</v>
      </c>
      <c r="D1116" s="398"/>
      <c r="E1116" s="399"/>
    </row>
    <row r="1117" spans="1:5">
      <c r="A1117" s="398">
        <v>45246</v>
      </c>
      <c r="B1117" s="398" t="s">
        <v>8908</v>
      </c>
      <c r="C1117" s="398" t="s">
        <v>160</v>
      </c>
      <c r="D1117" s="398"/>
      <c r="E1117" s="399"/>
    </row>
    <row r="1118" spans="1:5">
      <c r="A1118" s="398">
        <v>20971</v>
      </c>
      <c r="B1118" s="398" t="s">
        <v>8909</v>
      </c>
      <c r="C1118" s="398" t="s">
        <v>160</v>
      </c>
      <c r="D1118" s="398"/>
      <c r="E1118" s="399">
        <v>19.04</v>
      </c>
    </row>
    <row r="1119" spans="1:5">
      <c r="A1119" s="398">
        <v>45247</v>
      </c>
      <c r="B1119" s="398" t="s">
        <v>8910</v>
      </c>
      <c r="C1119" s="398" t="s">
        <v>160</v>
      </c>
      <c r="D1119" s="398"/>
      <c r="E1119" s="399"/>
    </row>
    <row r="1120" spans="1:5">
      <c r="A1120" s="398">
        <v>39746</v>
      </c>
      <c r="B1120" s="398" t="s">
        <v>8911</v>
      </c>
      <c r="C1120" s="398" t="s">
        <v>160</v>
      </c>
      <c r="D1120" s="398"/>
      <c r="E1120" s="399"/>
    </row>
    <row r="1121" spans="1:5">
      <c r="A1121" s="398">
        <v>13279</v>
      </c>
      <c r="B1121" s="398" t="s">
        <v>8912</v>
      </c>
      <c r="C1121" s="398" t="s">
        <v>1156</v>
      </c>
      <c r="D1121" s="398"/>
      <c r="E1121" s="399"/>
    </row>
    <row r="1122" spans="1:5">
      <c r="A1122" s="398">
        <v>11977</v>
      </c>
      <c r="B1122" s="398" t="s">
        <v>8913</v>
      </c>
      <c r="C1122" s="398" t="s">
        <v>160</v>
      </c>
      <c r="D1122" s="398"/>
      <c r="E1122" s="399"/>
    </row>
    <row r="1123" spans="1:5">
      <c r="A1123" s="398">
        <v>11976</v>
      </c>
      <c r="B1123" s="398" t="s">
        <v>8914</v>
      </c>
      <c r="C1123" s="398" t="s">
        <v>160</v>
      </c>
      <c r="D1123" s="398"/>
      <c r="E1123" s="399"/>
    </row>
    <row r="1124" spans="1:5">
      <c r="A1124" s="398">
        <v>11975</v>
      </c>
      <c r="B1124" s="398" t="s">
        <v>8915</v>
      </c>
      <c r="C1124" s="398" t="s">
        <v>160</v>
      </c>
      <c r="D1124" s="398"/>
      <c r="E1124" s="399"/>
    </row>
    <row r="1125" spans="1:5">
      <c r="A1125" s="398">
        <v>1368</v>
      </c>
      <c r="B1125" s="398" t="s">
        <v>8916</v>
      </c>
      <c r="C1125" s="398" t="s">
        <v>160</v>
      </c>
      <c r="D1125" s="398"/>
      <c r="E1125" s="399">
        <v>95.03</v>
      </c>
    </row>
    <row r="1126" spans="1:5">
      <c r="A1126" s="398">
        <v>1367</v>
      </c>
      <c r="B1126" s="398" t="s">
        <v>8917</v>
      </c>
      <c r="C1126" s="398" t="s">
        <v>160</v>
      </c>
      <c r="D1126" s="398"/>
      <c r="E1126" s="399">
        <v>307.39</v>
      </c>
    </row>
    <row r="1127" spans="1:5">
      <c r="A1127" s="398">
        <v>1380</v>
      </c>
      <c r="B1127" s="398" t="s">
        <v>8918</v>
      </c>
      <c r="C1127" s="398" t="s">
        <v>1156</v>
      </c>
      <c r="D1127" s="398"/>
      <c r="E1127" s="399">
        <v>5.35</v>
      </c>
    </row>
    <row r="1128" spans="1:5">
      <c r="A1128" s="398">
        <v>1375</v>
      </c>
      <c r="B1128" s="398" t="s">
        <v>8919</v>
      </c>
      <c r="C1128" s="398" t="s">
        <v>1156</v>
      </c>
      <c r="D1128" s="398"/>
      <c r="E1128" s="399">
        <v>21.17</v>
      </c>
    </row>
    <row r="1129" spans="1:5">
      <c r="A1129" s="398">
        <v>1379</v>
      </c>
      <c r="B1129" s="398" t="s">
        <v>8920</v>
      </c>
      <c r="C1129" s="398" t="s">
        <v>1156</v>
      </c>
      <c r="D1129" s="398"/>
      <c r="E1129" s="399">
        <v>0.8</v>
      </c>
    </row>
    <row r="1130" spans="1:5">
      <c r="A1130" s="398">
        <v>13284</v>
      </c>
      <c r="B1130" s="398" t="s">
        <v>8921</v>
      </c>
      <c r="C1130" s="398" t="s">
        <v>1156</v>
      </c>
      <c r="D1130" s="398"/>
      <c r="E1130" s="399">
        <v>0.72</v>
      </c>
    </row>
    <row r="1131" spans="1:5">
      <c r="A1131" s="398">
        <v>44528</v>
      </c>
      <c r="B1131" s="398" t="s">
        <v>8922</v>
      </c>
      <c r="C1131" s="398" t="s">
        <v>1156</v>
      </c>
      <c r="D1131" s="398"/>
      <c r="E1131" s="399">
        <v>4.26</v>
      </c>
    </row>
    <row r="1132" spans="1:5">
      <c r="A1132" s="398">
        <v>34753</v>
      </c>
      <c r="B1132" s="398" t="s">
        <v>8923</v>
      </c>
      <c r="C1132" s="398" t="s">
        <v>1156</v>
      </c>
      <c r="D1132" s="398"/>
      <c r="E1132" s="399">
        <v>0.77</v>
      </c>
    </row>
    <row r="1133" spans="1:5">
      <c r="A1133" s="398">
        <v>420</v>
      </c>
      <c r="B1133" s="398" t="s">
        <v>8924</v>
      </c>
      <c r="C1133" s="398" t="s">
        <v>160</v>
      </c>
      <c r="D1133" s="398"/>
      <c r="E1133" s="399">
        <v>36.69</v>
      </c>
    </row>
    <row r="1134" spans="1:5">
      <c r="A1134" s="398">
        <v>12327</v>
      </c>
      <c r="B1134" s="398" t="s">
        <v>8925</v>
      </c>
      <c r="C1134" s="398" t="s">
        <v>160</v>
      </c>
      <c r="D1134" s="398"/>
      <c r="E1134" s="399">
        <v>43.71</v>
      </c>
    </row>
    <row r="1135" spans="1:5">
      <c r="A1135" s="398">
        <v>36148</v>
      </c>
      <c r="B1135" s="398" t="s">
        <v>8926</v>
      </c>
      <c r="C1135" s="398" t="s">
        <v>160</v>
      </c>
      <c r="D1135" s="398"/>
      <c r="E1135" s="399">
        <v>192.74</v>
      </c>
    </row>
    <row r="1136" spans="1:5">
      <c r="A1136" s="398">
        <v>12329</v>
      </c>
      <c r="B1136" s="398" t="s">
        <v>8927</v>
      </c>
      <c r="C1136" s="398" t="s">
        <v>1156</v>
      </c>
      <c r="D1136" s="398"/>
      <c r="E1136" s="399">
        <v>149.44</v>
      </c>
    </row>
    <row r="1137" spans="1:5">
      <c r="A1137" s="398">
        <v>44396</v>
      </c>
      <c r="B1137" s="398" t="s">
        <v>8928</v>
      </c>
      <c r="C1137" s="398" t="s">
        <v>1156</v>
      </c>
      <c r="D1137" s="398"/>
      <c r="E1137" s="399">
        <v>36.799999999999997</v>
      </c>
    </row>
    <row r="1138" spans="1:5">
      <c r="A1138" s="398">
        <v>44327</v>
      </c>
      <c r="B1138" s="398" t="s">
        <v>8929</v>
      </c>
      <c r="C1138" s="398" t="s">
        <v>4378</v>
      </c>
      <c r="D1138" s="398"/>
      <c r="E1138" s="399">
        <v>125.15</v>
      </c>
    </row>
    <row r="1139" spans="1:5">
      <c r="A1139" s="398">
        <v>37418</v>
      </c>
      <c r="B1139" s="398" t="s">
        <v>8930</v>
      </c>
      <c r="C1139" s="398" t="s">
        <v>160</v>
      </c>
      <c r="D1139" s="398"/>
      <c r="E1139" s="399"/>
    </row>
    <row r="1140" spans="1:5">
      <c r="A1140" s="398">
        <v>37419</v>
      </c>
      <c r="B1140" s="398" t="s">
        <v>8931</v>
      </c>
      <c r="C1140" s="398" t="s">
        <v>160</v>
      </c>
      <c r="D1140" s="398"/>
      <c r="E1140" s="399"/>
    </row>
    <row r="1141" spans="1:5">
      <c r="A1141" s="398">
        <v>1427</v>
      </c>
      <c r="B1141" s="398" t="s">
        <v>8932</v>
      </c>
      <c r="C1141" s="398" t="s">
        <v>160</v>
      </c>
      <c r="D1141" s="398"/>
      <c r="E1141" s="399"/>
    </row>
    <row r="1142" spans="1:5">
      <c r="A1142" s="398">
        <v>1402</v>
      </c>
      <c r="B1142" s="398" t="s">
        <v>8933</v>
      </c>
      <c r="C1142" s="398" t="s">
        <v>160</v>
      </c>
      <c r="D1142" s="398"/>
      <c r="E1142" s="399"/>
    </row>
    <row r="1143" spans="1:5">
      <c r="A1143" s="398">
        <v>1420</v>
      </c>
      <c r="B1143" s="398" t="s">
        <v>8934</v>
      </c>
      <c r="C1143" s="398" t="s">
        <v>160</v>
      </c>
      <c r="D1143" s="398"/>
      <c r="E1143" s="399"/>
    </row>
    <row r="1144" spans="1:5">
      <c r="A1144" s="398">
        <v>1419</v>
      </c>
      <c r="B1144" s="398" t="s">
        <v>8935</v>
      </c>
      <c r="C1144" s="398" t="s">
        <v>160</v>
      </c>
      <c r="D1144" s="398"/>
      <c r="E1144" s="399"/>
    </row>
    <row r="1145" spans="1:5">
      <c r="A1145" s="398">
        <v>1414</v>
      </c>
      <c r="B1145" s="398" t="s">
        <v>8936</v>
      </c>
      <c r="C1145" s="398" t="s">
        <v>160</v>
      </c>
      <c r="D1145" s="398"/>
      <c r="E1145" s="399"/>
    </row>
    <row r="1146" spans="1:5">
      <c r="A1146" s="398">
        <v>1413</v>
      </c>
      <c r="B1146" s="398" t="s">
        <v>8937</v>
      </c>
      <c r="C1146" s="398" t="s">
        <v>160</v>
      </c>
      <c r="D1146" s="398"/>
      <c r="E1146" s="399"/>
    </row>
    <row r="1147" spans="1:5">
      <c r="A1147" s="398">
        <v>1412</v>
      </c>
      <c r="B1147" s="398" t="s">
        <v>8938</v>
      </c>
      <c r="C1147" s="398" t="s">
        <v>160</v>
      </c>
      <c r="D1147" s="398"/>
      <c r="E1147" s="399"/>
    </row>
    <row r="1148" spans="1:5">
      <c r="A1148" s="398">
        <v>1406</v>
      </c>
      <c r="B1148" s="398" t="s">
        <v>8939</v>
      </c>
      <c r="C1148" s="398" t="s">
        <v>160</v>
      </c>
      <c r="D1148" s="398"/>
      <c r="E1148" s="399"/>
    </row>
    <row r="1149" spans="1:5">
      <c r="A1149" s="398">
        <v>45237</v>
      </c>
      <c r="B1149" s="398" t="s">
        <v>8940</v>
      </c>
      <c r="C1149" s="398" t="s">
        <v>160</v>
      </c>
      <c r="D1149" s="398"/>
      <c r="E1149" s="399"/>
    </row>
    <row r="1150" spans="1:5">
      <c r="A1150" s="398">
        <v>11281</v>
      </c>
      <c r="B1150" s="398" t="s">
        <v>8941</v>
      </c>
      <c r="C1150" s="398" t="s">
        <v>160</v>
      </c>
      <c r="D1150" s="398"/>
      <c r="E1150" s="399"/>
    </row>
    <row r="1151" spans="1:5">
      <c r="A1151" s="398">
        <v>1442</v>
      </c>
      <c r="B1151" s="398" t="s">
        <v>8942</v>
      </c>
      <c r="C1151" s="398" t="s">
        <v>160</v>
      </c>
      <c r="D1151" s="398"/>
      <c r="E1151" s="399"/>
    </row>
    <row r="1152" spans="1:5">
      <c r="A1152" s="398">
        <v>13458</v>
      </c>
      <c r="B1152" s="398" t="s">
        <v>8943</v>
      </c>
      <c r="C1152" s="398" t="s">
        <v>160</v>
      </c>
      <c r="D1152" s="398"/>
      <c r="E1152" s="399"/>
    </row>
    <row r="1153" spans="1:5">
      <c r="A1153" s="398">
        <v>11134</v>
      </c>
      <c r="B1153" s="398" t="s">
        <v>8944</v>
      </c>
      <c r="C1153" s="398" t="s">
        <v>121</v>
      </c>
      <c r="D1153" s="398"/>
      <c r="E1153" s="399">
        <v>38.64</v>
      </c>
    </row>
    <row r="1154" spans="1:5">
      <c r="A1154" s="398">
        <v>11135</v>
      </c>
      <c r="B1154" s="398" t="s">
        <v>8945</v>
      </c>
      <c r="C1154" s="398" t="s">
        <v>121</v>
      </c>
      <c r="D1154" s="398"/>
      <c r="E1154" s="399">
        <v>41.72</v>
      </c>
    </row>
    <row r="1155" spans="1:5">
      <c r="A1155" s="398">
        <v>11136</v>
      </c>
      <c r="B1155" s="398" t="s">
        <v>8946</v>
      </c>
      <c r="C1155" s="398" t="s">
        <v>121</v>
      </c>
      <c r="D1155" s="398"/>
      <c r="E1155" s="399">
        <v>47.77</v>
      </c>
    </row>
    <row r="1156" spans="1:5">
      <c r="A1156" s="398">
        <v>34743</v>
      </c>
      <c r="B1156" s="398" t="s">
        <v>8947</v>
      </c>
      <c r="C1156" s="398" t="s">
        <v>121</v>
      </c>
      <c r="D1156" s="398"/>
      <c r="E1156" s="399">
        <v>57.64</v>
      </c>
    </row>
    <row r="1157" spans="1:5">
      <c r="A1157" s="398">
        <v>11137</v>
      </c>
      <c r="B1157" s="398" t="s">
        <v>8948</v>
      </c>
      <c r="C1157" s="398" t="s">
        <v>121</v>
      </c>
      <c r="D1157" s="398"/>
      <c r="E1157" s="399">
        <v>65.47</v>
      </c>
    </row>
    <row r="1158" spans="1:5">
      <c r="A1158" s="398">
        <v>34745</v>
      </c>
      <c r="B1158" s="398" t="s">
        <v>8949</v>
      </c>
      <c r="C1158" s="398" t="s">
        <v>121</v>
      </c>
      <c r="D1158" s="398"/>
      <c r="E1158" s="399">
        <v>77.849999999999994</v>
      </c>
    </row>
    <row r="1159" spans="1:5">
      <c r="A1159" s="398">
        <v>34746</v>
      </c>
      <c r="B1159" s="398" t="s">
        <v>8950</v>
      </c>
      <c r="C1159" s="398" t="s">
        <v>121</v>
      </c>
      <c r="D1159" s="398"/>
      <c r="E1159" s="399">
        <v>21.23</v>
      </c>
    </row>
    <row r="1160" spans="1:5">
      <c r="A1160" s="398">
        <v>1360</v>
      </c>
      <c r="B1160" s="398" t="s">
        <v>8951</v>
      </c>
      <c r="C1160" s="398" t="s">
        <v>121</v>
      </c>
      <c r="D1160" s="398"/>
      <c r="E1160" s="399">
        <v>24.77</v>
      </c>
    </row>
    <row r="1161" spans="1:5">
      <c r="A1161" s="398">
        <v>45300</v>
      </c>
      <c r="B1161" s="398" t="s">
        <v>8952</v>
      </c>
      <c r="C1161" s="398" t="s">
        <v>160</v>
      </c>
      <c r="D1161" s="398"/>
      <c r="E1161" s="399">
        <v>3238.39</v>
      </c>
    </row>
    <row r="1162" spans="1:5">
      <c r="A1162" s="398">
        <v>36526</v>
      </c>
      <c r="B1162" s="398" t="s">
        <v>8953</v>
      </c>
      <c r="C1162" s="398" t="s">
        <v>160</v>
      </c>
      <c r="D1162" s="398"/>
      <c r="E1162" s="399"/>
    </row>
    <row r="1163" spans="1:5">
      <c r="A1163" s="398">
        <v>36523</v>
      </c>
      <c r="B1163" s="398" t="s">
        <v>8954</v>
      </c>
      <c r="C1163" s="398" t="s">
        <v>160</v>
      </c>
      <c r="D1163" s="398"/>
      <c r="E1163" s="399"/>
    </row>
    <row r="1164" spans="1:5">
      <c r="A1164" s="398">
        <v>36522</v>
      </c>
      <c r="B1164" s="398" t="s">
        <v>8955</v>
      </c>
      <c r="C1164" s="398" t="s">
        <v>160</v>
      </c>
      <c r="D1164" s="398"/>
      <c r="E1164" s="399"/>
    </row>
    <row r="1165" spans="1:5">
      <c r="A1165" s="398">
        <v>36525</v>
      </c>
      <c r="B1165" s="398" t="s">
        <v>8956</v>
      </c>
      <c r="C1165" s="398" t="s">
        <v>160</v>
      </c>
      <c r="D1165" s="398"/>
      <c r="E1165" s="399"/>
    </row>
    <row r="1166" spans="1:5">
      <c r="A1166" s="398">
        <v>13803</v>
      </c>
      <c r="B1166" s="398" t="s">
        <v>8957</v>
      </c>
      <c r="C1166" s="398" t="s">
        <v>160</v>
      </c>
      <c r="D1166" s="398"/>
      <c r="E1166" s="399"/>
    </row>
    <row r="1167" spans="1:5">
      <c r="A1167" s="398">
        <v>34348</v>
      </c>
      <c r="B1167" s="398" t="s">
        <v>8958</v>
      </c>
      <c r="C1167" s="398" t="s">
        <v>146</v>
      </c>
      <c r="D1167" s="398"/>
      <c r="E1167" s="399">
        <v>25.14</v>
      </c>
    </row>
    <row r="1168" spans="1:5">
      <c r="A1168" s="398">
        <v>34347</v>
      </c>
      <c r="B1168" s="398" t="s">
        <v>8959</v>
      </c>
      <c r="C1168" s="398" t="s">
        <v>146</v>
      </c>
      <c r="D1168" s="398"/>
      <c r="E1168" s="399">
        <v>17.97</v>
      </c>
    </row>
    <row r="1169" spans="1:5">
      <c r="A1169" s="398">
        <v>11146</v>
      </c>
      <c r="B1169" s="398" t="s">
        <v>8960</v>
      </c>
      <c r="C1169" s="398" t="s">
        <v>1164</v>
      </c>
      <c r="D1169" s="398"/>
      <c r="E1169" s="399">
        <v>587.94000000000005</v>
      </c>
    </row>
    <row r="1170" spans="1:5">
      <c r="A1170" s="398">
        <v>11147</v>
      </c>
      <c r="B1170" s="398" t="s">
        <v>8961</v>
      </c>
      <c r="C1170" s="398" t="s">
        <v>1164</v>
      </c>
      <c r="D1170" s="398"/>
      <c r="E1170" s="399">
        <v>610.95000000000005</v>
      </c>
    </row>
    <row r="1171" spans="1:5">
      <c r="A1171" s="398">
        <v>34872</v>
      </c>
      <c r="B1171" s="398" t="s">
        <v>8962</v>
      </c>
      <c r="C1171" s="398" t="s">
        <v>1164</v>
      </c>
      <c r="D1171" s="398"/>
      <c r="E1171" s="399">
        <v>617.80999999999995</v>
      </c>
    </row>
    <row r="1172" spans="1:5">
      <c r="A1172" s="398">
        <v>34491</v>
      </c>
      <c r="B1172" s="398" t="s">
        <v>8963</v>
      </c>
      <c r="C1172" s="398" t="s">
        <v>1164</v>
      </c>
      <c r="D1172" s="398"/>
      <c r="E1172" s="399">
        <v>635.71</v>
      </c>
    </row>
    <row r="1173" spans="1:5">
      <c r="A1173" s="398">
        <v>34770</v>
      </c>
      <c r="B1173" s="398" t="s">
        <v>8964</v>
      </c>
      <c r="C1173" s="398" t="s">
        <v>4497</v>
      </c>
      <c r="D1173" s="398"/>
      <c r="E1173" s="399"/>
    </row>
    <row r="1174" spans="1:5">
      <c r="A1174" s="398">
        <v>1518</v>
      </c>
      <c r="B1174" s="398" t="s">
        <v>8965</v>
      </c>
      <c r="C1174" s="398" t="s">
        <v>4497</v>
      </c>
      <c r="D1174" s="398"/>
      <c r="E1174" s="399"/>
    </row>
    <row r="1175" spans="1:5">
      <c r="A1175" s="398">
        <v>41965</v>
      </c>
      <c r="B1175" s="398" t="s">
        <v>8966</v>
      </c>
      <c r="C1175" s="398" t="s">
        <v>4497</v>
      </c>
      <c r="D1175" s="398"/>
      <c r="E1175" s="399"/>
    </row>
    <row r="1176" spans="1:5">
      <c r="A1176" s="398">
        <v>1524</v>
      </c>
      <c r="B1176" s="398" t="s">
        <v>8967</v>
      </c>
      <c r="C1176" s="398" t="s">
        <v>1164</v>
      </c>
      <c r="D1176" s="398"/>
      <c r="E1176" s="399">
        <v>564.09</v>
      </c>
    </row>
    <row r="1177" spans="1:5">
      <c r="A1177" s="398">
        <v>34492</v>
      </c>
      <c r="B1177" s="398" t="s">
        <v>8968</v>
      </c>
      <c r="C1177" s="398" t="s">
        <v>1164</v>
      </c>
      <c r="D1177" s="398"/>
      <c r="E1177" s="399">
        <v>522.5</v>
      </c>
    </row>
    <row r="1178" spans="1:5">
      <c r="A1178" s="398">
        <v>38404</v>
      </c>
      <c r="B1178" s="398" t="s">
        <v>8969</v>
      </c>
      <c r="C1178" s="398" t="s">
        <v>1164</v>
      </c>
      <c r="D1178" s="398"/>
      <c r="E1178" s="399">
        <v>541.21</v>
      </c>
    </row>
    <row r="1179" spans="1:5">
      <c r="A1179" s="398">
        <v>39849</v>
      </c>
      <c r="B1179" s="398" t="s">
        <v>8970</v>
      </c>
      <c r="C1179" s="398" t="s">
        <v>1164</v>
      </c>
      <c r="D1179" s="398"/>
      <c r="E1179" s="399">
        <v>620.22</v>
      </c>
    </row>
    <row r="1180" spans="1:5">
      <c r="A1180" s="398">
        <v>38464</v>
      </c>
      <c r="B1180" s="398" t="s">
        <v>8971</v>
      </c>
      <c r="C1180" s="398" t="s">
        <v>1164</v>
      </c>
      <c r="D1180" s="398"/>
      <c r="E1180" s="399">
        <v>629.23</v>
      </c>
    </row>
    <row r="1181" spans="1:5">
      <c r="A1181" s="398">
        <v>1527</v>
      </c>
      <c r="B1181" s="398" t="s">
        <v>8972</v>
      </c>
      <c r="C1181" s="398" t="s">
        <v>1164</v>
      </c>
      <c r="D1181" s="398"/>
      <c r="E1181" s="399">
        <v>582</v>
      </c>
    </row>
    <row r="1182" spans="1:5">
      <c r="A1182" s="398">
        <v>34493</v>
      </c>
      <c r="B1182" s="398" t="s">
        <v>8973</v>
      </c>
      <c r="C1182" s="398" t="s">
        <v>1164</v>
      </c>
      <c r="D1182" s="398"/>
      <c r="E1182" s="399">
        <v>537.22</v>
      </c>
    </row>
    <row r="1183" spans="1:5">
      <c r="A1183" s="398">
        <v>38405</v>
      </c>
      <c r="B1183" s="398" t="s">
        <v>8974</v>
      </c>
      <c r="C1183" s="398" t="s">
        <v>1164</v>
      </c>
      <c r="D1183" s="398"/>
      <c r="E1183" s="399">
        <v>557.9</v>
      </c>
    </row>
    <row r="1184" spans="1:5">
      <c r="A1184" s="398">
        <v>38408</v>
      </c>
      <c r="B1184" s="398" t="s">
        <v>8975</v>
      </c>
      <c r="C1184" s="398" t="s">
        <v>1164</v>
      </c>
      <c r="D1184" s="398"/>
      <c r="E1184" s="399">
        <v>617.54</v>
      </c>
    </row>
    <row r="1185" spans="1:5">
      <c r="A1185" s="398">
        <v>1525</v>
      </c>
      <c r="B1185" s="398" t="s">
        <v>8976</v>
      </c>
      <c r="C1185" s="398" t="s">
        <v>1164</v>
      </c>
      <c r="D1185" s="398"/>
      <c r="E1185" s="399">
        <v>599.9</v>
      </c>
    </row>
    <row r="1186" spans="1:5">
      <c r="A1186" s="398">
        <v>34494</v>
      </c>
      <c r="B1186" s="398" t="s">
        <v>8977</v>
      </c>
      <c r="C1186" s="398" t="s">
        <v>1164</v>
      </c>
      <c r="D1186" s="398"/>
      <c r="E1186" s="399">
        <v>555.13</v>
      </c>
    </row>
    <row r="1187" spans="1:5">
      <c r="A1187" s="398">
        <v>38406</v>
      </c>
      <c r="B1187" s="398" t="s">
        <v>8978</v>
      </c>
      <c r="C1187" s="398" t="s">
        <v>1164</v>
      </c>
      <c r="D1187" s="398"/>
      <c r="E1187" s="399">
        <v>589.1</v>
      </c>
    </row>
    <row r="1188" spans="1:5">
      <c r="A1188" s="398">
        <v>38409</v>
      </c>
      <c r="B1188" s="398" t="s">
        <v>8979</v>
      </c>
      <c r="C1188" s="398" t="s">
        <v>1164</v>
      </c>
      <c r="D1188" s="398"/>
      <c r="E1188" s="399">
        <v>621.75</v>
      </c>
    </row>
    <row r="1189" spans="1:5">
      <c r="A1189" s="398">
        <v>43360</v>
      </c>
      <c r="B1189" s="398" t="s">
        <v>8980</v>
      </c>
      <c r="C1189" s="398" t="s">
        <v>1164</v>
      </c>
      <c r="D1189" s="398"/>
      <c r="E1189" s="399">
        <v>648.29999999999995</v>
      </c>
    </row>
    <row r="1190" spans="1:5">
      <c r="A1190" s="398">
        <v>11145</v>
      </c>
      <c r="B1190" s="398" t="s">
        <v>8981</v>
      </c>
      <c r="C1190" s="398" t="s">
        <v>1164</v>
      </c>
      <c r="D1190" s="398"/>
      <c r="E1190" s="399">
        <v>617.80999999999995</v>
      </c>
    </row>
    <row r="1191" spans="1:5">
      <c r="A1191" s="398">
        <v>34495</v>
      </c>
      <c r="B1191" s="398" t="s">
        <v>8982</v>
      </c>
      <c r="C1191" s="398" t="s">
        <v>1164</v>
      </c>
      <c r="D1191" s="398"/>
      <c r="E1191" s="399">
        <v>573.04</v>
      </c>
    </row>
    <row r="1192" spans="1:5">
      <c r="A1192" s="398">
        <v>34479</v>
      </c>
      <c r="B1192" s="398" t="s">
        <v>8983</v>
      </c>
      <c r="C1192" s="398" t="s">
        <v>1164</v>
      </c>
      <c r="D1192" s="398"/>
      <c r="E1192" s="399">
        <v>635.71</v>
      </c>
    </row>
    <row r="1193" spans="1:5">
      <c r="A1193" s="398">
        <v>34496</v>
      </c>
      <c r="B1193" s="398" t="s">
        <v>8984</v>
      </c>
      <c r="C1193" s="398" t="s">
        <v>1164</v>
      </c>
      <c r="D1193" s="398"/>
      <c r="E1193" s="399">
        <v>597.78</v>
      </c>
    </row>
    <row r="1194" spans="1:5">
      <c r="A1194" s="398">
        <v>34481</v>
      </c>
      <c r="B1194" s="398" t="s">
        <v>8985</v>
      </c>
      <c r="C1194" s="398" t="s">
        <v>1164</v>
      </c>
      <c r="D1194" s="398"/>
      <c r="E1194" s="399">
        <v>664.25</v>
      </c>
    </row>
    <row r="1195" spans="1:5">
      <c r="A1195" s="398">
        <v>34483</v>
      </c>
      <c r="B1195" s="398" t="s">
        <v>8986</v>
      </c>
      <c r="C1195" s="398" t="s">
        <v>1164</v>
      </c>
      <c r="D1195" s="398"/>
      <c r="E1195" s="399">
        <v>709.7</v>
      </c>
    </row>
    <row r="1196" spans="1:5">
      <c r="A1196" s="398">
        <v>34485</v>
      </c>
      <c r="B1196" s="398" t="s">
        <v>8987</v>
      </c>
      <c r="C1196" s="398" t="s">
        <v>1164</v>
      </c>
      <c r="D1196" s="398"/>
      <c r="E1196" s="399">
        <v>758.94</v>
      </c>
    </row>
    <row r="1197" spans="1:5">
      <c r="A1197" s="398">
        <v>14041</v>
      </c>
      <c r="B1197" s="398" t="s">
        <v>8988</v>
      </c>
      <c r="C1197" s="398" t="s">
        <v>1164</v>
      </c>
      <c r="D1197" s="398"/>
      <c r="E1197" s="399">
        <v>493.35</v>
      </c>
    </row>
    <row r="1198" spans="1:5">
      <c r="A1198" s="398">
        <v>1523</v>
      </c>
      <c r="B1198" s="398" t="s">
        <v>8989</v>
      </c>
      <c r="C1198" s="398" t="s">
        <v>1164</v>
      </c>
      <c r="D1198" s="398"/>
      <c r="E1198" s="399">
        <v>501.41</v>
      </c>
    </row>
    <row r="1199" spans="1:5">
      <c r="A1199" s="398">
        <v>14054</v>
      </c>
      <c r="B1199" s="398" t="s">
        <v>8990</v>
      </c>
      <c r="C1199" s="398" t="s">
        <v>160</v>
      </c>
      <c r="D1199" s="398"/>
      <c r="E1199" s="399">
        <v>14.87</v>
      </c>
    </row>
    <row r="1200" spans="1:5">
      <c r="A1200" s="398">
        <v>14052</v>
      </c>
      <c r="B1200" s="398" t="s">
        <v>8991</v>
      </c>
      <c r="C1200" s="398" t="s">
        <v>160</v>
      </c>
      <c r="D1200" s="398"/>
      <c r="E1200" s="399">
        <v>11.44</v>
      </c>
    </row>
    <row r="1201" spans="1:5">
      <c r="A1201" s="398">
        <v>14053</v>
      </c>
      <c r="B1201" s="398" t="s">
        <v>8992</v>
      </c>
      <c r="C1201" s="398" t="s">
        <v>160</v>
      </c>
      <c r="D1201" s="398"/>
      <c r="E1201" s="399">
        <v>11.61</v>
      </c>
    </row>
    <row r="1202" spans="1:5">
      <c r="A1202" s="398">
        <v>2560</v>
      </c>
      <c r="B1202" s="398" t="s">
        <v>8993</v>
      </c>
      <c r="C1202" s="398" t="s">
        <v>160</v>
      </c>
      <c r="D1202" s="398"/>
      <c r="E1202" s="399">
        <v>15.39</v>
      </c>
    </row>
    <row r="1203" spans="1:5">
      <c r="A1203" s="398">
        <v>2558</v>
      </c>
      <c r="B1203" s="398" t="s">
        <v>8994</v>
      </c>
      <c r="C1203" s="398" t="s">
        <v>160</v>
      </c>
      <c r="D1203" s="398"/>
      <c r="E1203" s="399">
        <v>8.74</v>
      </c>
    </row>
    <row r="1204" spans="1:5">
      <c r="A1204" s="398">
        <v>2559</v>
      </c>
      <c r="B1204" s="398" t="s">
        <v>8995</v>
      </c>
      <c r="C1204" s="398" t="s">
        <v>160</v>
      </c>
      <c r="D1204" s="398"/>
      <c r="E1204" s="399">
        <v>12.31</v>
      </c>
    </row>
    <row r="1205" spans="1:5">
      <c r="A1205" s="398">
        <v>2592</v>
      </c>
      <c r="B1205" s="398" t="s">
        <v>8996</v>
      </c>
      <c r="C1205" s="398" t="s">
        <v>160</v>
      </c>
      <c r="D1205" s="398"/>
      <c r="E1205" s="399">
        <v>204.07</v>
      </c>
    </row>
    <row r="1206" spans="1:5">
      <c r="A1206" s="398">
        <v>2589</v>
      </c>
      <c r="B1206" s="398" t="s">
        <v>8997</v>
      </c>
      <c r="C1206" s="398" t="s">
        <v>160</v>
      </c>
      <c r="D1206" s="398"/>
      <c r="E1206" s="399">
        <v>27.29</v>
      </c>
    </row>
    <row r="1207" spans="1:5">
      <c r="A1207" s="398">
        <v>2566</v>
      </c>
      <c r="B1207" s="398" t="s">
        <v>8998</v>
      </c>
      <c r="C1207" s="398" t="s">
        <v>160</v>
      </c>
      <c r="D1207" s="398"/>
      <c r="E1207" s="399">
        <v>20.53</v>
      </c>
    </row>
    <row r="1208" spans="1:5">
      <c r="A1208" s="398">
        <v>2590</v>
      </c>
      <c r="B1208" s="398" t="s">
        <v>8999</v>
      </c>
      <c r="C1208" s="398" t="s">
        <v>160</v>
      </c>
      <c r="D1208" s="398"/>
      <c r="E1208" s="399">
        <v>16.75</v>
      </c>
    </row>
    <row r="1209" spans="1:5">
      <c r="A1209" s="398">
        <v>2591</v>
      </c>
      <c r="B1209" s="398" t="s">
        <v>9000</v>
      </c>
      <c r="C1209" s="398" t="s">
        <v>160</v>
      </c>
      <c r="D1209" s="398"/>
      <c r="E1209" s="399">
        <v>9.9499999999999993</v>
      </c>
    </row>
    <row r="1210" spans="1:5">
      <c r="A1210" s="398">
        <v>2567</v>
      </c>
      <c r="B1210" s="398" t="s">
        <v>9001</v>
      </c>
      <c r="C1210" s="398" t="s">
        <v>160</v>
      </c>
      <c r="D1210" s="398"/>
      <c r="E1210" s="399">
        <v>40.04</v>
      </c>
    </row>
    <row r="1211" spans="1:5">
      <c r="A1211" s="398">
        <v>2568</v>
      </c>
      <c r="B1211" s="398" t="s">
        <v>9002</v>
      </c>
      <c r="C1211" s="398" t="s">
        <v>160</v>
      </c>
      <c r="D1211" s="398"/>
      <c r="E1211" s="399">
        <v>111.18</v>
      </c>
    </row>
    <row r="1212" spans="1:5">
      <c r="A1212" s="398">
        <v>2565</v>
      </c>
      <c r="B1212" s="398" t="s">
        <v>9003</v>
      </c>
      <c r="C1212" s="398" t="s">
        <v>160</v>
      </c>
      <c r="D1212" s="398"/>
      <c r="E1212" s="399">
        <v>9.9700000000000006</v>
      </c>
    </row>
    <row r="1213" spans="1:5">
      <c r="A1213" s="398">
        <v>2594</v>
      </c>
      <c r="B1213" s="398" t="s">
        <v>9004</v>
      </c>
      <c r="C1213" s="398" t="s">
        <v>160</v>
      </c>
      <c r="D1213" s="398"/>
      <c r="E1213" s="399">
        <v>185.22</v>
      </c>
    </row>
    <row r="1214" spans="1:5">
      <c r="A1214" s="398">
        <v>2587</v>
      </c>
      <c r="B1214" s="398" t="s">
        <v>9005</v>
      </c>
      <c r="C1214" s="398" t="s">
        <v>160</v>
      </c>
      <c r="D1214" s="398"/>
      <c r="E1214" s="399">
        <v>31.57</v>
      </c>
    </row>
    <row r="1215" spans="1:5">
      <c r="A1215" s="398">
        <v>2588</v>
      </c>
      <c r="B1215" s="398" t="s">
        <v>9006</v>
      </c>
      <c r="C1215" s="398" t="s">
        <v>160</v>
      </c>
      <c r="D1215" s="398"/>
      <c r="E1215" s="399">
        <v>25.07</v>
      </c>
    </row>
    <row r="1216" spans="1:5">
      <c r="A1216" s="398">
        <v>2570</v>
      </c>
      <c r="B1216" s="398" t="s">
        <v>9007</v>
      </c>
      <c r="C1216" s="398" t="s">
        <v>160</v>
      </c>
      <c r="D1216" s="398"/>
      <c r="E1216" s="399">
        <v>16.2</v>
      </c>
    </row>
    <row r="1217" spans="1:5">
      <c r="A1217" s="398">
        <v>2569</v>
      </c>
      <c r="B1217" s="398" t="s">
        <v>9008</v>
      </c>
      <c r="C1217" s="398" t="s">
        <v>160</v>
      </c>
      <c r="D1217" s="398"/>
      <c r="E1217" s="399">
        <v>9.66</v>
      </c>
    </row>
    <row r="1218" spans="1:5">
      <c r="A1218" s="398">
        <v>2571</v>
      </c>
      <c r="B1218" s="398" t="s">
        <v>9009</v>
      </c>
      <c r="C1218" s="398" t="s">
        <v>160</v>
      </c>
      <c r="D1218" s="398"/>
      <c r="E1218" s="399">
        <v>48.08</v>
      </c>
    </row>
    <row r="1219" spans="1:5">
      <c r="A1219" s="398">
        <v>2572</v>
      </c>
      <c r="B1219" s="398" t="s">
        <v>9010</v>
      </c>
      <c r="C1219" s="398" t="s">
        <v>160</v>
      </c>
      <c r="D1219" s="398"/>
      <c r="E1219" s="399">
        <v>142.18</v>
      </c>
    </row>
    <row r="1220" spans="1:5">
      <c r="A1220" s="398">
        <v>2593</v>
      </c>
      <c r="B1220" s="398" t="s">
        <v>9011</v>
      </c>
      <c r="C1220" s="398" t="s">
        <v>160</v>
      </c>
      <c r="D1220" s="398"/>
      <c r="E1220" s="399">
        <v>10.3</v>
      </c>
    </row>
    <row r="1221" spans="1:5">
      <c r="A1221" s="398">
        <v>2595</v>
      </c>
      <c r="B1221" s="398" t="s">
        <v>9012</v>
      </c>
      <c r="C1221" s="398" t="s">
        <v>160</v>
      </c>
      <c r="D1221" s="398"/>
      <c r="E1221" s="399">
        <v>221.83</v>
      </c>
    </row>
    <row r="1222" spans="1:5">
      <c r="A1222" s="398">
        <v>2576</v>
      </c>
      <c r="B1222" s="398" t="s">
        <v>9013</v>
      </c>
      <c r="C1222" s="398" t="s">
        <v>160</v>
      </c>
      <c r="D1222" s="398"/>
      <c r="E1222" s="399">
        <v>37.82</v>
      </c>
    </row>
    <row r="1223" spans="1:5">
      <c r="A1223" s="398">
        <v>2575</v>
      </c>
      <c r="B1223" s="398" t="s">
        <v>9014</v>
      </c>
      <c r="C1223" s="398" t="s">
        <v>160</v>
      </c>
      <c r="D1223" s="398"/>
      <c r="E1223" s="399">
        <v>28.43</v>
      </c>
    </row>
    <row r="1224" spans="1:5">
      <c r="A1224" s="398">
        <v>2586</v>
      </c>
      <c r="B1224" s="398" t="s">
        <v>9015</v>
      </c>
      <c r="C1224" s="398" t="s">
        <v>160</v>
      </c>
      <c r="D1224" s="398"/>
      <c r="E1224" s="399">
        <v>19.13</v>
      </c>
    </row>
    <row r="1225" spans="1:5">
      <c r="A1225" s="398">
        <v>2573</v>
      </c>
      <c r="B1225" s="398" t="s">
        <v>9016</v>
      </c>
      <c r="C1225" s="398" t="s">
        <v>160</v>
      </c>
      <c r="D1225" s="398"/>
      <c r="E1225" s="399">
        <v>11.8</v>
      </c>
    </row>
    <row r="1226" spans="1:5">
      <c r="A1226" s="398">
        <v>2577</v>
      </c>
      <c r="B1226" s="398" t="s">
        <v>9017</v>
      </c>
      <c r="C1226" s="398" t="s">
        <v>160</v>
      </c>
      <c r="D1226" s="398"/>
      <c r="E1226" s="399">
        <v>51.24</v>
      </c>
    </row>
    <row r="1227" spans="1:5">
      <c r="A1227" s="398">
        <v>2578</v>
      </c>
      <c r="B1227" s="398" t="s">
        <v>9018</v>
      </c>
      <c r="C1227" s="398" t="s">
        <v>160</v>
      </c>
      <c r="D1227" s="398"/>
      <c r="E1227" s="399">
        <v>159.97999999999999</v>
      </c>
    </row>
    <row r="1228" spans="1:5">
      <c r="A1228" s="398">
        <v>2574</v>
      </c>
      <c r="B1228" s="398" t="s">
        <v>9019</v>
      </c>
      <c r="C1228" s="398" t="s">
        <v>160</v>
      </c>
      <c r="D1228" s="398"/>
      <c r="E1228" s="399">
        <v>11.88</v>
      </c>
    </row>
    <row r="1229" spans="1:5">
      <c r="A1229" s="398">
        <v>2585</v>
      </c>
      <c r="B1229" s="398" t="s">
        <v>9020</v>
      </c>
      <c r="C1229" s="398" t="s">
        <v>160</v>
      </c>
      <c r="D1229" s="398"/>
      <c r="E1229" s="399">
        <v>219.53</v>
      </c>
    </row>
    <row r="1230" spans="1:5">
      <c r="A1230" s="398">
        <v>12008</v>
      </c>
      <c r="B1230" s="398" t="s">
        <v>9021</v>
      </c>
      <c r="C1230" s="398" t="s">
        <v>160</v>
      </c>
      <c r="D1230" s="398"/>
      <c r="E1230" s="399">
        <v>117.79</v>
      </c>
    </row>
    <row r="1231" spans="1:5">
      <c r="A1231" s="398">
        <v>2582</v>
      </c>
      <c r="B1231" s="398" t="s">
        <v>9022</v>
      </c>
      <c r="C1231" s="398" t="s">
        <v>160</v>
      </c>
      <c r="D1231" s="398"/>
      <c r="E1231" s="399">
        <v>35.08</v>
      </c>
    </row>
    <row r="1232" spans="1:5">
      <c r="A1232" s="398">
        <v>2597</v>
      </c>
      <c r="B1232" s="398" t="s">
        <v>9023</v>
      </c>
      <c r="C1232" s="398" t="s">
        <v>160</v>
      </c>
      <c r="D1232" s="398"/>
      <c r="E1232" s="399">
        <v>30.06</v>
      </c>
    </row>
    <row r="1233" spans="1:5">
      <c r="A1233" s="398">
        <v>2581</v>
      </c>
      <c r="B1233" s="398" t="s">
        <v>9024</v>
      </c>
      <c r="C1233" s="398" t="s">
        <v>160</v>
      </c>
      <c r="D1233" s="398"/>
      <c r="E1233" s="399">
        <v>18.309999999999999</v>
      </c>
    </row>
    <row r="1234" spans="1:5">
      <c r="A1234" s="398">
        <v>2579</v>
      </c>
      <c r="B1234" s="398" t="s">
        <v>9025</v>
      </c>
      <c r="C1234" s="398" t="s">
        <v>160</v>
      </c>
      <c r="D1234" s="398"/>
      <c r="E1234" s="399">
        <v>14.31</v>
      </c>
    </row>
    <row r="1235" spans="1:5">
      <c r="A1235" s="398">
        <v>2596</v>
      </c>
      <c r="B1235" s="398" t="s">
        <v>9026</v>
      </c>
      <c r="C1235" s="398" t="s">
        <v>160</v>
      </c>
      <c r="D1235" s="398"/>
      <c r="E1235" s="399">
        <v>54.16</v>
      </c>
    </row>
    <row r="1236" spans="1:5">
      <c r="A1236" s="398">
        <v>2583</v>
      </c>
      <c r="B1236" s="398" t="s">
        <v>9027</v>
      </c>
      <c r="C1236" s="398" t="s">
        <v>160</v>
      </c>
      <c r="D1236" s="398"/>
      <c r="E1236" s="399">
        <v>131.74</v>
      </c>
    </row>
    <row r="1237" spans="1:5">
      <c r="A1237" s="398">
        <v>2580</v>
      </c>
      <c r="B1237" s="398" t="s">
        <v>9028</v>
      </c>
      <c r="C1237" s="398" t="s">
        <v>160</v>
      </c>
      <c r="D1237" s="398"/>
      <c r="E1237" s="399">
        <v>15.69</v>
      </c>
    </row>
    <row r="1238" spans="1:5">
      <c r="A1238" s="398">
        <v>2584</v>
      </c>
      <c r="B1238" s="398" t="s">
        <v>9029</v>
      </c>
      <c r="C1238" s="398" t="s">
        <v>160</v>
      </c>
      <c r="D1238" s="398"/>
      <c r="E1238" s="399">
        <v>219.31</v>
      </c>
    </row>
    <row r="1239" spans="1:5">
      <c r="A1239" s="398">
        <v>39329</v>
      </c>
      <c r="B1239" s="398" t="s">
        <v>9030</v>
      </c>
      <c r="C1239" s="398" t="s">
        <v>160</v>
      </c>
      <c r="D1239" s="398"/>
      <c r="E1239" s="399">
        <v>5.91</v>
      </c>
    </row>
    <row r="1240" spans="1:5">
      <c r="A1240" s="398">
        <v>12010</v>
      </c>
      <c r="B1240" s="398" t="s">
        <v>9031</v>
      </c>
      <c r="C1240" s="398" t="s">
        <v>160</v>
      </c>
      <c r="D1240" s="398"/>
      <c r="E1240" s="399">
        <v>5.66</v>
      </c>
    </row>
    <row r="1241" spans="1:5">
      <c r="A1241" s="398">
        <v>39332</v>
      </c>
      <c r="B1241" s="398" t="s">
        <v>9032</v>
      </c>
      <c r="C1241" s="398" t="s">
        <v>160</v>
      </c>
      <c r="D1241" s="398"/>
      <c r="E1241" s="399">
        <v>6.95</v>
      </c>
    </row>
    <row r="1242" spans="1:5">
      <c r="A1242" s="398">
        <v>39330</v>
      </c>
      <c r="B1242" s="398" t="s">
        <v>9033</v>
      </c>
      <c r="C1242" s="398" t="s">
        <v>160</v>
      </c>
      <c r="D1242" s="398"/>
      <c r="E1242" s="399">
        <v>6.22</v>
      </c>
    </row>
    <row r="1243" spans="1:5">
      <c r="A1243" s="398">
        <v>39331</v>
      </c>
      <c r="B1243" s="398" t="s">
        <v>9034</v>
      </c>
      <c r="C1243" s="398" t="s">
        <v>160</v>
      </c>
      <c r="D1243" s="398"/>
      <c r="E1243" s="399">
        <v>5.53</v>
      </c>
    </row>
    <row r="1244" spans="1:5">
      <c r="A1244" s="398">
        <v>39335</v>
      </c>
      <c r="B1244" s="398" t="s">
        <v>9035</v>
      </c>
      <c r="C1244" s="398" t="s">
        <v>160</v>
      </c>
      <c r="D1244" s="398"/>
      <c r="E1244" s="399">
        <v>6.24</v>
      </c>
    </row>
    <row r="1245" spans="1:5">
      <c r="A1245" s="398">
        <v>39333</v>
      </c>
      <c r="B1245" s="398" t="s">
        <v>9036</v>
      </c>
      <c r="C1245" s="398" t="s">
        <v>160</v>
      </c>
      <c r="D1245" s="398"/>
      <c r="E1245" s="399">
        <v>5.4</v>
      </c>
    </row>
    <row r="1246" spans="1:5">
      <c r="A1246" s="398">
        <v>39334</v>
      </c>
      <c r="B1246" s="398" t="s">
        <v>9037</v>
      </c>
      <c r="C1246" s="398" t="s">
        <v>160</v>
      </c>
      <c r="D1246" s="398"/>
      <c r="E1246" s="399">
        <v>4.96</v>
      </c>
    </row>
    <row r="1247" spans="1:5">
      <c r="A1247" s="398">
        <v>12015</v>
      </c>
      <c r="B1247" s="398" t="s">
        <v>9038</v>
      </c>
      <c r="C1247" s="398" t="s">
        <v>160</v>
      </c>
      <c r="D1247" s="398"/>
      <c r="E1247" s="399">
        <v>7.25</v>
      </c>
    </row>
    <row r="1248" spans="1:5">
      <c r="A1248" s="398">
        <v>12016</v>
      </c>
      <c r="B1248" s="398" t="s">
        <v>9039</v>
      </c>
      <c r="C1248" s="398" t="s">
        <v>160</v>
      </c>
      <c r="D1248" s="398"/>
      <c r="E1248" s="399">
        <v>6.23</v>
      </c>
    </row>
    <row r="1249" spans="1:5">
      <c r="A1249" s="398">
        <v>12019</v>
      </c>
      <c r="B1249" s="398" t="s">
        <v>9040</v>
      </c>
      <c r="C1249" s="398" t="s">
        <v>160</v>
      </c>
      <c r="D1249" s="398"/>
      <c r="E1249" s="399">
        <v>7.25</v>
      </c>
    </row>
    <row r="1250" spans="1:5">
      <c r="A1250" s="398">
        <v>12020</v>
      </c>
      <c r="B1250" s="398" t="s">
        <v>9041</v>
      </c>
      <c r="C1250" s="398" t="s">
        <v>160</v>
      </c>
      <c r="D1250" s="398"/>
      <c r="E1250" s="399">
        <v>6.23</v>
      </c>
    </row>
    <row r="1251" spans="1:5">
      <c r="A1251" s="398">
        <v>39338</v>
      </c>
      <c r="B1251" s="398" t="s">
        <v>9042</v>
      </c>
      <c r="C1251" s="398" t="s">
        <v>160</v>
      </c>
      <c r="D1251" s="398"/>
      <c r="E1251" s="399">
        <v>6.95</v>
      </c>
    </row>
    <row r="1252" spans="1:5">
      <c r="A1252" s="398">
        <v>39336</v>
      </c>
      <c r="B1252" s="398" t="s">
        <v>9043</v>
      </c>
      <c r="C1252" s="398" t="s">
        <v>160</v>
      </c>
      <c r="D1252" s="398"/>
      <c r="E1252" s="399">
        <v>6.22</v>
      </c>
    </row>
    <row r="1253" spans="1:5">
      <c r="A1253" s="398">
        <v>39337</v>
      </c>
      <c r="B1253" s="398" t="s">
        <v>9044</v>
      </c>
      <c r="C1253" s="398" t="s">
        <v>160</v>
      </c>
      <c r="D1253" s="398"/>
      <c r="E1253" s="399">
        <v>5.53</v>
      </c>
    </row>
    <row r="1254" spans="1:5">
      <c r="A1254" s="398">
        <v>39341</v>
      </c>
      <c r="B1254" s="398" t="s">
        <v>9045</v>
      </c>
      <c r="C1254" s="398" t="s">
        <v>160</v>
      </c>
      <c r="D1254" s="398"/>
      <c r="E1254" s="399">
        <v>9.07</v>
      </c>
    </row>
    <row r="1255" spans="1:5">
      <c r="A1255" s="398">
        <v>39340</v>
      </c>
      <c r="B1255" s="398" t="s">
        <v>9046</v>
      </c>
      <c r="C1255" s="398" t="s">
        <v>160</v>
      </c>
      <c r="D1255" s="398"/>
      <c r="E1255" s="399">
        <v>6.65</v>
      </c>
    </row>
    <row r="1256" spans="1:5">
      <c r="A1256" s="398">
        <v>39342</v>
      </c>
      <c r="B1256" s="398" t="s">
        <v>9047</v>
      </c>
      <c r="C1256" s="398" t="s">
        <v>160</v>
      </c>
      <c r="D1256" s="398"/>
      <c r="E1256" s="399">
        <v>9.07</v>
      </c>
    </row>
    <row r="1257" spans="1:5">
      <c r="A1257" s="398">
        <v>12025</v>
      </c>
      <c r="B1257" s="398" t="s">
        <v>9048</v>
      </c>
      <c r="C1257" s="398" t="s">
        <v>160</v>
      </c>
      <c r="D1257" s="398"/>
      <c r="E1257" s="399">
        <v>6.87</v>
      </c>
    </row>
    <row r="1258" spans="1:5">
      <c r="A1258" s="398">
        <v>39345</v>
      </c>
      <c r="B1258" s="398" t="s">
        <v>9049</v>
      </c>
      <c r="C1258" s="398" t="s">
        <v>160</v>
      </c>
      <c r="D1258" s="398"/>
      <c r="E1258" s="399">
        <v>10.36</v>
      </c>
    </row>
    <row r="1259" spans="1:5">
      <c r="A1259" s="398">
        <v>39343</v>
      </c>
      <c r="B1259" s="398" t="s">
        <v>9050</v>
      </c>
      <c r="C1259" s="398" t="s">
        <v>160</v>
      </c>
      <c r="D1259" s="398"/>
      <c r="E1259" s="399">
        <v>7.65</v>
      </c>
    </row>
    <row r="1260" spans="1:5">
      <c r="A1260" s="398">
        <v>39344</v>
      </c>
      <c r="B1260" s="398" t="s">
        <v>9051</v>
      </c>
      <c r="C1260" s="398" t="s">
        <v>160</v>
      </c>
      <c r="D1260" s="398"/>
      <c r="E1260" s="399">
        <v>7.4</v>
      </c>
    </row>
    <row r="1261" spans="1:5">
      <c r="A1261" s="398">
        <v>12623</v>
      </c>
      <c r="B1261" s="398" t="s">
        <v>9052</v>
      </c>
      <c r="C1261" s="398" t="s">
        <v>146</v>
      </c>
      <c r="D1261" s="398"/>
      <c r="E1261" s="399">
        <v>44.69</v>
      </c>
    </row>
    <row r="1262" spans="1:5">
      <c r="A1262" s="398">
        <v>34498</v>
      </c>
      <c r="B1262" s="398" t="s">
        <v>9053</v>
      </c>
      <c r="C1262" s="398" t="s">
        <v>160</v>
      </c>
      <c r="D1262" s="398"/>
      <c r="E1262" s="399">
        <v>130.66</v>
      </c>
    </row>
    <row r="1263" spans="1:5">
      <c r="A1263" s="398">
        <v>13244</v>
      </c>
      <c r="B1263" s="398" t="s">
        <v>9054</v>
      </c>
      <c r="C1263" s="398" t="s">
        <v>160</v>
      </c>
      <c r="D1263" s="398"/>
      <c r="E1263" s="399">
        <v>55</v>
      </c>
    </row>
    <row r="1264" spans="1:5">
      <c r="A1264" s="398">
        <v>38998</v>
      </c>
      <c r="B1264" s="398" t="s">
        <v>9055</v>
      </c>
      <c r="C1264" s="398" t="s">
        <v>160</v>
      </c>
      <c r="D1264" s="398"/>
      <c r="E1264" s="399"/>
    </row>
    <row r="1265" spans="1:5">
      <c r="A1265" s="398">
        <v>38999</v>
      </c>
      <c r="B1265" s="398" t="s">
        <v>9056</v>
      </c>
      <c r="C1265" s="398" t="s">
        <v>160</v>
      </c>
      <c r="D1265" s="398"/>
      <c r="E1265" s="399"/>
    </row>
    <row r="1266" spans="1:5">
      <c r="A1266" s="398">
        <v>38996</v>
      </c>
      <c r="B1266" s="398" t="s">
        <v>9057</v>
      </c>
      <c r="C1266" s="398" t="s">
        <v>160</v>
      </c>
      <c r="D1266" s="398"/>
      <c r="E1266" s="399"/>
    </row>
    <row r="1267" spans="1:5">
      <c r="A1267" s="398">
        <v>44173</v>
      </c>
      <c r="B1267" s="398" t="s">
        <v>9058</v>
      </c>
      <c r="C1267" s="398" t="s">
        <v>160</v>
      </c>
      <c r="D1267" s="398"/>
      <c r="E1267" s="399"/>
    </row>
    <row r="1268" spans="1:5">
      <c r="A1268" s="398">
        <v>44174</v>
      </c>
      <c r="B1268" s="398" t="s">
        <v>9059</v>
      </c>
      <c r="C1268" s="398" t="s">
        <v>160</v>
      </c>
      <c r="D1268" s="398"/>
      <c r="E1268" s="399"/>
    </row>
    <row r="1269" spans="1:5">
      <c r="A1269" s="398">
        <v>38997</v>
      </c>
      <c r="B1269" s="398" t="s">
        <v>9060</v>
      </c>
      <c r="C1269" s="398" t="s">
        <v>160</v>
      </c>
      <c r="D1269" s="398"/>
      <c r="E1269" s="399"/>
    </row>
    <row r="1270" spans="1:5">
      <c r="A1270" s="398">
        <v>39600</v>
      </c>
      <c r="B1270" s="398" t="s">
        <v>9061</v>
      </c>
      <c r="C1270" s="398" t="s">
        <v>160</v>
      </c>
      <c r="D1270" s="398"/>
      <c r="E1270" s="399">
        <v>17.88</v>
      </c>
    </row>
    <row r="1271" spans="1:5">
      <c r="A1271" s="398">
        <v>39601</v>
      </c>
      <c r="B1271" s="398" t="s">
        <v>9062</v>
      </c>
      <c r="C1271" s="398" t="s">
        <v>160</v>
      </c>
      <c r="D1271" s="398"/>
      <c r="E1271" s="399">
        <v>37.92</v>
      </c>
    </row>
    <row r="1272" spans="1:5">
      <c r="A1272" s="398">
        <v>39862</v>
      </c>
      <c r="B1272" s="398" t="s">
        <v>9063</v>
      </c>
      <c r="C1272" s="398" t="s">
        <v>160</v>
      </c>
      <c r="D1272" s="398"/>
      <c r="E1272" s="399"/>
    </row>
    <row r="1273" spans="1:5">
      <c r="A1273" s="398">
        <v>39863</v>
      </c>
      <c r="B1273" s="398" t="s">
        <v>9064</v>
      </c>
      <c r="C1273" s="398" t="s">
        <v>160</v>
      </c>
      <c r="D1273" s="398"/>
      <c r="E1273" s="399"/>
    </row>
    <row r="1274" spans="1:5">
      <c r="A1274" s="398">
        <v>39864</v>
      </c>
      <c r="B1274" s="398" t="s">
        <v>9065</v>
      </c>
      <c r="C1274" s="398" t="s">
        <v>160</v>
      </c>
      <c r="D1274" s="398"/>
      <c r="E1274" s="399"/>
    </row>
    <row r="1275" spans="1:5">
      <c r="A1275" s="398">
        <v>39865</v>
      </c>
      <c r="B1275" s="398" t="s">
        <v>9066</v>
      </c>
      <c r="C1275" s="398" t="s">
        <v>160</v>
      </c>
      <c r="D1275" s="398"/>
      <c r="E1275" s="399"/>
    </row>
    <row r="1276" spans="1:5">
      <c r="A1276" s="398">
        <v>2517</v>
      </c>
      <c r="B1276" s="398" t="s">
        <v>9067</v>
      </c>
      <c r="C1276" s="398" t="s">
        <v>160</v>
      </c>
      <c r="D1276" s="398"/>
      <c r="E1276" s="399">
        <v>21.85</v>
      </c>
    </row>
    <row r="1277" spans="1:5">
      <c r="A1277" s="398">
        <v>2522</v>
      </c>
      <c r="B1277" s="398" t="s">
        <v>9068</v>
      </c>
      <c r="C1277" s="398" t="s">
        <v>160</v>
      </c>
      <c r="D1277" s="398"/>
      <c r="E1277" s="399">
        <v>14.12</v>
      </c>
    </row>
    <row r="1278" spans="1:5">
      <c r="A1278" s="398">
        <v>2516</v>
      </c>
      <c r="B1278" s="398" t="s">
        <v>9069</v>
      </c>
      <c r="C1278" s="398" t="s">
        <v>160</v>
      </c>
      <c r="D1278" s="398"/>
      <c r="E1278" s="399">
        <v>11.34</v>
      </c>
    </row>
    <row r="1279" spans="1:5">
      <c r="A1279" s="398">
        <v>2548</v>
      </c>
      <c r="B1279" s="398" t="s">
        <v>9070</v>
      </c>
      <c r="C1279" s="398" t="s">
        <v>160</v>
      </c>
      <c r="D1279" s="398"/>
      <c r="E1279" s="399">
        <v>8.68</v>
      </c>
    </row>
    <row r="1280" spans="1:5">
      <c r="A1280" s="398">
        <v>2518</v>
      </c>
      <c r="B1280" s="398" t="s">
        <v>9071</v>
      </c>
      <c r="C1280" s="398" t="s">
        <v>160</v>
      </c>
      <c r="D1280" s="398"/>
      <c r="E1280" s="399">
        <v>104.01</v>
      </c>
    </row>
    <row r="1281" spans="1:5">
      <c r="A1281" s="398">
        <v>2521</v>
      </c>
      <c r="B1281" s="398" t="s">
        <v>9072</v>
      </c>
      <c r="C1281" s="398" t="s">
        <v>160</v>
      </c>
      <c r="D1281" s="398"/>
      <c r="E1281" s="399">
        <v>44.27</v>
      </c>
    </row>
    <row r="1282" spans="1:5">
      <c r="A1282" s="398">
        <v>2519</v>
      </c>
      <c r="B1282" s="398" t="s">
        <v>9073</v>
      </c>
      <c r="C1282" s="398" t="s">
        <v>160</v>
      </c>
      <c r="D1282" s="398"/>
      <c r="E1282" s="399">
        <v>125.41</v>
      </c>
    </row>
    <row r="1283" spans="1:5">
      <c r="A1283" s="398">
        <v>2515</v>
      </c>
      <c r="B1283" s="398" t="s">
        <v>9074</v>
      </c>
      <c r="C1283" s="398" t="s">
        <v>160</v>
      </c>
      <c r="D1283" s="398"/>
      <c r="E1283" s="399">
        <v>9.43</v>
      </c>
    </row>
    <row r="1284" spans="1:5">
      <c r="A1284" s="398">
        <v>2520</v>
      </c>
      <c r="B1284" s="398" t="s">
        <v>9075</v>
      </c>
      <c r="C1284" s="398" t="s">
        <v>160</v>
      </c>
      <c r="D1284" s="398"/>
      <c r="E1284" s="399">
        <v>230.82</v>
      </c>
    </row>
    <row r="1285" spans="1:5">
      <c r="A1285" s="398">
        <v>1602</v>
      </c>
      <c r="B1285" s="398" t="s">
        <v>9076</v>
      </c>
      <c r="C1285" s="398" t="s">
        <v>160</v>
      </c>
      <c r="D1285" s="398"/>
      <c r="E1285" s="399">
        <v>50.21</v>
      </c>
    </row>
    <row r="1286" spans="1:5">
      <c r="A1286" s="398">
        <v>1601</v>
      </c>
      <c r="B1286" s="398" t="s">
        <v>9077</v>
      </c>
      <c r="C1286" s="398" t="s">
        <v>160</v>
      </c>
      <c r="D1286" s="398"/>
      <c r="E1286" s="399">
        <v>44.75</v>
      </c>
    </row>
    <row r="1287" spans="1:5">
      <c r="A1287" s="398">
        <v>1600</v>
      </c>
      <c r="B1287" s="398" t="s">
        <v>9078</v>
      </c>
      <c r="C1287" s="398" t="s">
        <v>160</v>
      </c>
      <c r="D1287" s="398"/>
      <c r="E1287" s="399">
        <v>19.55</v>
      </c>
    </row>
    <row r="1288" spans="1:5">
      <c r="A1288" s="398">
        <v>1598</v>
      </c>
      <c r="B1288" s="398" t="s">
        <v>9079</v>
      </c>
      <c r="C1288" s="398" t="s">
        <v>160</v>
      </c>
      <c r="D1288" s="398"/>
      <c r="E1288" s="399">
        <v>13.24</v>
      </c>
    </row>
    <row r="1289" spans="1:5">
      <c r="A1289" s="398">
        <v>1603</v>
      </c>
      <c r="B1289" s="398" t="s">
        <v>9080</v>
      </c>
      <c r="C1289" s="398" t="s">
        <v>160</v>
      </c>
      <c r="D1289" s="398"/>
      <c r="E1289" s="399">
        <v>75.8</v>
      </c>
    </row>
    <row r="1290" spans="1:5">
      <c r="A1290" s="398">
        <v>1599</v>
      </c>
      <c r="B1290" s="398" t="s">
        <v>9081</v>
      </c>
      <c r="C1290" s="398" t="s">
        <v>160</v>
      </c>
      <c r="D1290" s="398"/>
      <c r="E1290" s="399">
        <v>15.36</v>
      </c>
    </row>
    <row r="1291" spans="1:5">
      <c r="A1291" s="398">
        <v>1597</v>
      </c>
      <c r="B1291" s="398" t="s">
        <v>9082</v>
      </c>
      <c r="C1291" s="398" t="s">
        <v>160</v>
      </c>
      <c r="D1291" s="398"/>
      <c r="E1291" s="399">
        <v>12.45</v>
      </c>
    </row>
    <row r="1292" spans="1:5">
      <c r="A1292" s="398">
        <v>39602</v>
      </c>
      <c r="B1292" s="398" t="s">
        <v>9083</v>
      </c>
      <c r="C1292" s="398" t="s">
        <v>160</v>
      </c>
      <c r="D1292" s="398"/>
      <c r="E1292" s="399">
        <v>1.89</v>
      </c>
    </row>
    <row r="1293" spans="1:5">
      <c r="A1293" s="398">
        <v>39603</v>
      </c>
      <c r="B1293" s="398" t="s">
        <v>9084</v>
      </c>
      <c r="C1293" s="398" t="s">
        <v>160</v>
      </c>
      <c r="D1293" s="398"/>
      <c r="E1293" s="399">
        <v>4.04</v>
      </c>
    </row>
    <row r="1294" spans="1:5">
      <c r="A1294" s="398">
        <v>11821</v>
      </c>
      <c r="B1294" s="398" t="s">
        <v>9085</v>
      </c>
      <c r="C1294" s="398" t="s">
        <v>160</v>
      </c>
      <c r="D1294" s="398"/>
      <c r="E1294" s="399">
        <v>10.220000000000001</v>
      </c>
    </row>
    <row r="1295" spans="1:5">
      <c r="A1295" s="398">
        <v>1562</v>
      </c>
      <c r="B1295" s="398" t="s">
        <v>9086</v>
      </c>
      <c r="C1295" s="398" t="s">
        <v>160</v>
      </c>
      <c r="D1295" s="398"/>
      <c r="E1295" s="399">
        <v>16.75</v>
      </c>
    </row>
    <row r="1296" spans="1:5">
      <c r="A1296" s="398">
        <v>1563</v>
      </c>
      <c r="B1296" s="398" t="s">
        <v>9087</v>
      </c>
      <c r="C1296" s="398" t="s">
        <v>160</v>
      </c>
      <c r="D1296" s="398"/>
      <c r="E1296" s="399">
        <v>22.47</v>
      </c>
    </row>
    <row r="1297" spans="1:5">
      <c r="A1297" s="398">
        <v>11856</v>
      </c>
      <c r="B1297" s="398" t="s">
        <v>9088</v>
      </c>
      <c r="C1297" s="398" t="s">
        <v>160</v>
      </c>
      <c r="D1297" s="398"/>
      <c r="E1297" s="399">
        <v>6.7</v>
      </c>
    </row>
    <row r="1298" spans="1:5">
      <c r="A1298" s="398">
        <v>11857</v>
      </c>
      <c r="B1298" s="398" t="s">
        <v>9089</v>
      </c>
      <c r="C1298" s="398" t="s">
        <v>160</v>
      </c>
      <c r="D1298" s="398"/>
      <c r="E1298" s="399">
        <v>35.26</v>
      </c>
    </row>
    <row r="1299" spans="1:5">
      <c r="A1299" s="398">
        <v>11858</v>
      </c>
      <c r="B1299" s="398" t="s">
        <v>9090</v>
      </c>
      <c r="C1299" s="398" t="s">
        <v>160</v>
      </c>
      <c r="D1299" s="398"/>
      <c r="E1299" s="399">
        <v>43.76</v>
      </c>
    </row>
    <row r="1300" spans="1:5">
      <c r="A1300" s="398">
        <v>1539</v>
      </c>
      <c r="B1300" s="398" t="s">
        <v>9091</v>
      </c>
      <c r="C1300" s="398" t="s">
        <v>160</v>
      </c>
      <c r="D1300" s="398"/>
      <c r="E1300" s="399">
        <v>7.87</v>
      </c>
    </row>
    <row r="1301" spans="1:5">
      <c r="A1301" s="398">
        <v>11859</v>
      </c>
      <c r="B1301" s="398" t="s">
        <v>9092</v>
      </c>
      <c r="C1301" s="398" t="s">
        <v>160</v>
      </c>
      <c r="D1301" s="398"/>
      <c r="E1301" s="399">
        <v>59.54</v>
      </c>
    </row>
    <row r="1302" spans="1:5">
      <c r="A1302" s="398">
        <v>1550</v>
      </c>
      <c r="B1302" s="398" t="s">
        <v>9093</v>
      </c>
      <c r="C1302" s="398" t="s">
        <v>160</v>
      </c>
      <c r="D1302" s="398"/>
      <c r="E1302" s="399">
        <v>8.31</v>
      </c>
    </row>
    <row r="1303" spans="1:5">
      <c r="A1303" s="398">
        <v>11854</v>
      </c>
      <c r="B1303" s="398" t="s">
        <v>9094</v>
      </c>
      <c r="C1303" s="398" t="s">
        <v>160</v>
      </c>
      <c r="D1303" s="398"/>
      <c r="E1303" s="399">
        <v>10.38</v>
      </c>
    </row>
    <row r="1304" spans="1:5">
      <c r="A1304" s="398">
        <v>11862</v>
      </c>
      <c r="B1304" s="398" t="s">
        <v>9095</v>
      </c>
      <c r="C1304" s="398" t="s">
        <v>160</v>
      </c>
      <c r="D1304" s="398"/>
      <c r="E1304" s="399">
        <v>14.56</v>
      </c>
    </row>
    <row r="1305" spans="1:5">
      <c r="A1305" s="398">
        <v>11863</v>
      </c>
      <c r="B1305" s="398" t="s">
        <v>9096</v>
      </c>
      <c r="C1305" s="398" t="s">
        <v>160</v>
      </c>
      <c r="D1305" s="398"/>
      <c r="E1305" s="399">
        <v>5.88</v>
      </c>
    </row>
    <row r="1306" spans="1:5">
      <c r="A1306" s="398">
        <v>11855</v>
      </c>
      <c r="B1306" s="398" t="s">
        <v>9097</v>
      </c>
      <c r="C1306" s="398" t="s">
        <v>160</v>
      </c>
      <c r="D1306" s="398"/>
      <c r="E1306" s="399">
        <v>21.73</v>
      </c>
    </row>
    <row r="1307" spans="1:5">
      <c r="A1307" s="398">
        <v>11864</v>
      </c>
      <c r="B1307" s="398" t="s">
        <v>9098</v>
      </c>
      <c r="C1307" s="398" t="s">
        <v>160</v>
      </c>
      <c r="D1307" s="398"/>
      <c r="E1307" s="399">
        <v>32.86</v>
      </c>
    </row>
    <row r="1308" spans="1:5">
      <c r="A1308" s="398">
        <v>2527</v>
      </c>
      <c r="B1308" s="398" t="s">
        <v>9099</v>
      </c>
      <c r="C1308" s="398" t="s">
        <v>160</v>
      </c>
      <c r="D1308" s="398"/>
      <c r="E1308" s="399">
        <v>7.82</v>
      </c>
    </row>
    <row r="1309" spans="1:5">
      <c r="A1309" s="398">
        <v>2526</v>
      </c>
      <c r="B1309" s="398" t="s">
        <v>9100</v>
      </c>
      <c r="C1309" s="398" t="s">
        <v>160</v>
      </c>
      <c r="D1309" s="398"/>
      <c r="E1309" s="399">
        <v>5.01</v>
      </c>
    </row>
    <row r="1310" spans="1:5">
      <c r="A1310" s="398">
        <v>2483</v>
      </c>
      <c r="B1310" s="398" t="s">
        <v>9101</v>
      </c>
      <c r="C1310" s="398" t="s">
        <v>160</v>
      </c>
      <c r="D1310" s="398"/>
      <c r="E1310" s="399">
        <v>3.57</v>
      </c>
    </row>
    <row r="1311" spans="1:5">
      <c r="A1311" s="398">
        <v>2487</v>
      </c>
      <c r="B1311" s="398" t="s">
        <v>9102</v>
      </c>
      <c r="C1311" s="398" t="s">
        <v>160</v>
      </c>
      <c r="D1311" s="398"/>
      <c r="E1311" s="399">
        <v>1.71</v>
      </c>
    </row>
    <row r="1312" spans="1:5">
      <c r="A1312" s="398">
        <v>2528</v>
      </c>
      <c r="B1312" s="398" t="s">
        <v>9103</v>
      </c>
      <c r="C1312" s="398" t="s">
        <v>160</v>
      </c>
      <c r="D1312" s="398"/>
      <c r="E1312" s="399">
        <v>19.68</v>
      </c>
    </row>
    <row r="1313" spans="1:5">
      <c r="A1313" s="398">
        <v>2489</v>
      </c>
      <c r="B1313" s="398" t="s">
        <v>9104</v>
      </c>
      <c r="C1313" s="398" t="s">
        <v>160</v>
      </c>
      <c r="D1313" s="398"/>
      <c r="E1313" s="399">
        <v>8.67</v>
      </c>
    </row>
    <row r="1314" spans="1:5">
      <c r="A1314" s="398">
        <v>2484</v>
      </c>
      <c r="B1314" s="398" t="s">
        <v>9105</v>
      </c>
      <c r="C1314" s="398" t="s">
        <v>160</v>
      </c>
      <c r="D1314" s="398"/>
      <c r="E1314" s="399">
        <v>28.58</v>
      </c>
    </row>
    <row r="1315" spans="1:5">
      <c r="A1315" s="398">
        <v>2488</v>
      </c>
      <c r="B1315" s="398" t="s">
        <v>9106</v>
      </c>
      <c r="C1315" s="398" t="s">
        <v>160</v>
      </c>
      <c r="D1315" s="398"/>
      <c r="E1315" s="399">
        <v>2</v>
      </c>
    </row>
    <row r="1316" spans="1:5">
      <c r="A1316" s="398">
        <v>2485</v>
      </c>
      <c r="B1316" s="398" t="s">
        <v>9107</v>
      </c>
      <c r="C1316" s="398" t="s">
        <v>160</v>
      </c>
      <c r="D1316" s="398"/>
      <c r="E1316" s="399">
        <v>44.8</v>
      </c>
    </row>
    <row r="1317" spans="1:5">
      <c r="A1317" s="398">
        <v>44247</v>
      </c>
      <c r="B1317" s="398" t="s">
        <v>9108</v>
      </c>
      <c r="C1317" s="398" t="s">
        <v>160</v>
      </c>
      <c r="D1317" s="398"/>
      <c r="E1317" s="399"/>
    </row>
    <row r="1318" spans="1:5">
      <c r="A1318" s="398">
        <v>38005</v>
      </c>
      <c r="B1318" s="398" t="s">
        <v>9109</v>
      </c>
      <c r="C1318" s="398" t="s">
        <v>160</v>
      </c>
      <c r="D1318" s="398"/>
      <c r="E1318" s="399"/>
    </row>
    <row r="1319" spans="1:5">
      <c r="A1319" s="398">
        <v>38006</v>
      </c>
      <c r="B1319" s="398" t="s">
        <v>9110</v>
      </c>
      <c r="C1319" s="398" t="s">
        <v>160</v>
      </c>
      <c r="D1319" s="398"/>
      <c r="E1319" s="399"/>
    </row>
    <row r="1320" spans="1:5">
      <c r="A1320" s="398">
        <v>38428</v>
      </c>
      <c r="B1320" s="398" t="s">
        <v>9111</v>
      </c>
      <c r="C1320" s="398" t="s">
        <v>160</v>
      </c>
      <c r="D1320" s="398"/>
      <c r="E1320" s="399"/>
    </row>
    <row r="1321" spans="1:5">
      <c r="A1321" s="398">
        <v>38007</v>
      </c>
      <c r="B1321" s="398" t="s">
        <v>9112</v>
      </c>
      <c r="C1321" s="398" t="s">
        <v>160</v>
      </c>
      <c r="D1321" s="398"/>
      <c r="E1321" s="399"/>
    </row>
    <row r="1322" spans="1:5">
      <c r="A1322" s="398">
        <v>38008</v>
      </c>
      <c r="B1322" s="398" t="s">
        <v>9113</v>
      </c>
      <c r="C1322" s="398" t="s">
        <v>160</v>
      </c>
      <c r="D1322" s="398"/>
      <c r="E1322" s="399"/>
    </row>
    <row r="1323" spans="1:5">
      <c r="A1323" s="398">
        <v>38009</v>
      </c>
      <c r="B1323" s="398" t="s">
        <v>9114</v>
      </c>
      <c r="C1323" s="398" t="s">
        <v>160</v>
      </c>
      <c r="D1323" s="398"/>
      <c r="E1323" s="399"/>
    </row>
    <row r="1324" spans="1:5">
      <c r="A1324" s="398">
        <v>44248</v>
      </c>
      <c r="B1324" s="398" t="s">
        <v>9115</v>
      </c>
      <c r="C1324" s="398" t="s">
        <v>160</v>
      </c>
      <c r="D1324" s="398"/>
      <c r="E1324" s="399"/>
    </row>
    <row r="1325" spans="1:5">
      <c r="A1325" s="398">
        <v>44249</v>
      </c>
      <c r="B1325" s="398" t="s">
        <v>9116</v>
      </c>
      <c r="C1325" s="398" t="s">
        <v>160</v>
      </c>
      <c r="D1325" s="398"/>
      <c r="E1325" s="399"/>
    </row>
    <row r="1326" spans="1:5">
      <c r="A1326" s="398">
        <v>44250</v>
      </c>
      <c r="B1326" s="398" t="s">
        <v>9117</v>
      </c>
      <c r="C1326" s="398" t="s">
        <v>160</v>
      </c>
      <c r="D1326" s="398"/>
      <c r="E1326" s="399"/>
    </row>
    <row r="1327" spans="1:5">
      <c r="A1327" s="398">
        <v>39279</v>
      </c>
      <c r="B1327" s="398" t="s">
        <v>9118</v>
      </c>
      <c r="C1327" s="398" t="s">
        <v>160</v>
      </c>
      <c r="D1327" s="398"/>
      <c r="E1327" s="399"/>
    </row>
    <row r="1328" spans="1:5">
      <c r="A1328" s="398">
        <v>39280</v>
      </c>
      <c r="B1328" s="398" t="s">
        <v>9119</v>
      </c>
      <c r="C1328" s="398" t="s">
        <v>160</v>
      </c>
      <c r="D1328" s="398"/>
      <c r="E1328" s="399"/>
    </row>
    <row r="1329" spans="1:5">
      <c r="A1329" s="398">
        <v>39281</v>
      </c>
      <c r="B1329" s="398" t="s">
        <v>9120</v>
      </c>
      <c r="C1329" s="398" t="s">
        <v>160</v>
      </c>
      <c r="D1329" s="398"/>
      <c r="E1329" s="399"/>
    </row>
    <row r="1330" spans="1:5">
      <c r="A1330" s="398">
        <v>39282</v>
      </c>
      <c r="B1330" s="398" t="s">
        <v>9121</v>
      </c>
      <c r="C1330" s="398" t="s">
        <v>160</v>
      </c>
      <c r="D1330" s="398"/>
      <c r="E1330" s="399"/>
    </row>
    <row r="1331" spans="1:5">
      <c r="A1331" s="398">
        <v>38844</v>
      </c>
      <c r="B1331" s="398" t="s">
        <v>9122</v>
      </c>
      <c r="C1331" s="398" t="s">
        <v>160</v>
      </c>
      <c r="D1331" s="398"/>
      <c r="E1331" s="399"/>
    </row>
    <row r="1332" spans="1:5">
      <c r="A1332" s="398">
        <v>38846</v>
      </c>
      <c r="B1332" s="398" t="s">
        <v>9123</v>
      </c>
      <c r="C1332" s="398" t="s">
        <v>160</v>
      </c>
      <c r="D1332" s="398"/>
      <c r="E1332" s="399"/>
    </row>
    <row r="1333" spans="1:5">
      <c r="A1333" s="398">
        <v>38847</v>
      </c>
      <c r="B1333" s="398" t="s">
        <v>9124</v>
      </c>
      <c r="C1333" s="398" t="s">
        <v>160</v>
      </c>
      <c r="D1333" s="398"/>
      <c r="E1333" s="399"/>
    </row>
    <row r="1334" spans="1:5">
      <c r="A1334" s="398">
        <v>38850</v>
      </c>
      <c r="B1334" s="398" t="s">
        <v>9125</v>
      </c>
      <c r="C1334" s="398" t="s">
        <v>160</v>
      </c>
      <c r="D1334" s="398"/>
      <c r="E1334" s="399"/>
    </row>
    <row r="1335" spans="1:5">
      <c r="A1335" s="398">
        <v>38848</v>
      </c>
      <c r="B1335" s="398" t="s">
        <v>9126</v>
      </c>
      <c r="C1335" s="398" t="s">
        <v>160</v>
      </c>
      <c r="D1335" s="398"/>
      <c r="E1335" s="399"/>
    </row>
    <row r="1336" spans="1:5">
      <c r="A1336" s="398">
        <v>38851</v>
      </c>
      <c r="B1336" s="398" t="s">
        <v>9127</v>
      </c>
      <c r="C1336" s="398" t="s">
        <v>160</v>
      </c>
      <c r="D1336" s="398"/>
      <c r="E1336" s="399"/>
    </row>
    <row r="1337" spans="1:5">
      <c r="A1337" s="398">
        <v>38854</v>
      </c>
      <c r="B1337" s="398" t="s">
        <v>9128</v>
      </c>
      <c r="C1337" s="398" t="s">
        <v>160</v>
      </c>
      <c r="D1337" s="398"/>
      <c r="E1337" s="399"/>
    </row>
    <row r="1338" spans="1:5">
      <c r="A1338" s="398">
        <v>3104</v>
      </c>
      <c r="B1338" s="398" t="s">
        <v>9129</v>
      </c>
      <c r="C1338" s="398" t="s">
        <v>9130</v>
      </c>
      <c r="D1338" s="398"/>
      <c r="E1338" s="399">
        <v>145.72999999999999</v>
      </c>
    </row>
    <row r="1339" spans="1:5">
      <c r="A1339" s="398">
        <v>1607</v>
      </c>
      <c r="B1339" s="398" t="s">
        <v>9131</v>
      </c>
      <c r="C1339" s="398" t="s">
        <v>9130</v>
      </c>
      <c r="D1339" s="398"/>
      <c r="E1339" s="399">
        <v>0.33</v>
      </c>
    </row>
    <row r="1340" spans="1:5">
      <c r="A1340" s="398">
        <v>38169</v>
      </c>
      <c r="B1340" s="398" t="s">
        <v>9132</v>
      </c>
      <c r="C1340" s="398" t="s">
        <v>9130</v>
      </c>
      <c r="D1340" s="398"/>
      <c r="E1340" s="399">
        <v>93.74</v>
      </c>
    </row>
    <row r="1341" spans="1:5">
      <c r="A1341" s="398">
        <v>6142</v>
      </c>
      <c r="B1341" s="398" t="s">
        <v>9133</v>
      </c>
      <c r="C1341" s="398" t="s">
        <v>160</v>
      </c>
      <c r="D1341" s="398"/>
      <c r="E1341" s="399">
        <v>9.68</v>
      </c>
    </row>
    <row r="1342" spans="1:5">
      <c r="A1342" s="398">
        <v>11686</v>
      </c>
      <c r="B1342" s="398" t="s">
        <v>9134</v>
      </c>
      <c r="C1342" s="398" t="s">
        <v>160</v>
      </c>
      <c r="D1342" s="398"/>
      <c r="E1342" s="399">
        <v>13.44</v>
      </c>
    </row>
    <row r="1343" spans="1:5">
      <c r="A1343" s="398">
        <v>37598</v>
      </c>
      <c r="B1343" s="398" t="s">
        <v>9135</v>
      </c>
      <c r="C1343" s="398" t="s">
        <v>160</v>
      </c>
      <c r="D1343" s="398"/>
      <c r="E1343" s="399"/>
    </row>
    <row r="1344" spans="1:5">
      <c r="A1344" s="398">
        <v>25398</v>
      </c>
      <c r="B1344" s="398" t="s">
        <v>9136</v>
      </c>
      <c r="C1344" s="398" t="s">
        <v>160</v>
      </c>
      <c r="D1344" s="398"/>
      <c r="E1344" s="399"/>
    </row>
    <row r="1345" spans="1:5">
      <c r="A1345" s="398">
        <v>25399</v>
      </c>
      <c r="B1345" s="398" t="s">
        <v>9137</v>
      </c>
      <c r="C1345" s="398" t="s">
        <v>160</v>
      </c>
      <c r="D1345" s="398"/>
      <c r="E1345" s="399"/>
    </row>
    <row r="1346" spans="1:5">
      <c r="A1346" s="398">
        <v>43440</v>
      </c>
      <c r="B1346" s="398" t="s">
        <v>9138</v>
      </c>
      <c r="C1346" s="398" t="s">
        <v>160</v>
      </c>
      <c r="D1346" s="398"/>
      <c r="E1346" s="399"/>
    </row>
    <row r="1347" spans="1:5">
      <c r="A1347" s="398">
        <v>1613</v>
      </c>
      <c r="B1347" s="398" t="s">
        <v>9139</v>
      </c>
      <c r="C1347" s="398" t="s">
        <v>160</v>
      </c>
      <c r="D1347" s="398"/>
      <c r="E1347" s="399"/>
    </row>
    <row r="1348" spans="1:5">
      <c r="A1348" s="398">
        <v>1626</v>
      </c>
      <c r="B1348" s="398" t="s">
        <v>9140</v>
      </c>
      <c r="C1348" s="398" t="s">
        <v>160</v>
      </c>
      <c r="D1348" s="398"/>
      <c r="E1348" s="399"/>
    </row>
    <row r="1349" spans="1:5">
      <c r="A1349" s="398">
        <v>1625</v>
      </c>
      <c r="B1349" s="398" t="s">
        <v>9141</v>
      </c>
      <c r="C1349" s="398" t="s">
        <v>160</v>
      </c>
      <c r="D1349" s="398"/>
      <c r="E1349" s="399"/>
    </row>
    <row r="1350" spans="1:5">
      <c r="A1350" s="398">
        <v>1622</v>
      </c>
      <c r="B1350" s="398" t="s">
        <v>9142</v>
      </c>
      <c r="C1350" s="398" t="s">
        <v>160</v>
      </c>
      <c r="D1350" s="398"/>
      <c r="E1350" s="399"/>
    </row>
    <row r="1351" spans="1:5">
      <c r="A1351" s="398">
        <v>1620</v>
      </c>
      <c r="B1351" s="398" t="s">
        <v>9143</v>
      </c>
      <c r="C1351" s="398" t="s">
        <v>160</v>
      </c>
      <c r="D1351" s="398"/>
      <c r="E1351" s="399"/>
    </row>
    <row r="1352" spans="1:5">
      <c r="A1352" s="398">
        <v>1629</v>
      </c>
      <c r="B1352" s="398" t="s">
        <v>9144</v>
      </c>
      <c r="C1352" s="398" t="s">
        <v>160</v>
      </c>
      <c r="D1352" s="398"/>
      <c r="E1352" s="399"/>
    </row>
    <row r="1353" spans="1:5">
      <c r="A1353" s="398">
        <v>1627</v>
      </c>
      <c r="B1353" s="398" t="s">
        <v>9145</v>
      </c>
      <c r="C1353" s="398" t="s">
        <v>160</v>
      </c>
      <c r="D1353" s="398"/>
      <c r="E1353" s="399"/>
    </row>
    <row r="1354" spans="1:5">
      <c r="A1354" s="398">
        <v>1623</v>
      </c>
      <c r="B1354" s="398" t="s">
        <v>9146</v>
      </c>
      <c r="C1354" s="398" t="s">
        <v>160</v>
      </c>
      <c r="D1354" s="398"/>
      <c r="E1354" s="399"/>
    </row>
    <row r="1355" spans="1:5">
      <c r="A1355" s="398">
        <v>1619</v>
      </c>
      <c r="B1355" s="398" t="s">
        <v>9147</v>
      </c>
      <c r="C1355" s="398" t="s">
        <v>160</v>
      </c>
      <c r="D1355" s="398"/>
      <c r="E1355" s="399"/>
    </row>
    <row r="1356" spans="1:5">
      <c r="A1356" s="398">
        <v>1630</v>
      </c>
      <c r="B1356" s="398" t="s">
        <v>9148</v>
      </c>
      <c r="C1356" s="398" t="s">
        <v>160</v>
      </c>
      <c r="D1356" s="398"/>
      <c r="E1356" s="399"/>
    </row>
    <row r="1357" spans="1:5">
      <c r="A1357" s="398">
        <v>1616</v>
      </c>
      <c r="B1357" s="398" t="s">
        <v>9149</v>
      </c>
      <c r="C1357" s="398" t="s">
        <v>160</v>
      </c>
      <c r="D1357" s="398"/>
      <c r="E1357" s="399"/>
    </row>
    <row r="1358" spans="1:5">
      <c r="A1358" s="398">
        <v>1614</v>
      </c>
      <c r="B1358" s="398" t="s">
        <v>9150</v>
      </c>
      <c r="C1358" s="398" t="s">
        <v>160</v>
      </c>
      <c r="D1358" s="398"/>
      <c r="E1358" s="399"/>
    </row>
    <row r="1359" spans="1:5">
      <c r="A1359" s="398">
        <v>1617</v>
      </c>
      <c r="B1359" s="398" t="s">
        <v>9151</v>
      </c>
      <c r="C1359" s="398" t="s">
        <v>160</v>
      </c>
      <c r="D1359" s="398"/>
      <c r="E1359" s="399"/>
    </row>
    <row r="1360" spans="1:5">
      <c r="A1360" s="398">
        <v>1621</v>
      </c>
      <c r="B1360" s="398" t="s">
        <v>9152</v>
      </c>
      <c r="C1360" s="398" t="s">
        <v>160</v>
      </c>
      <c r="D1360" s="398"/>
      <c r="E1360" s="399"/>
    </row>
    <row r="1361" spans="1:5">
      <c r="A1361" s="398">
        <v>1624</v>
      </c>
      <c r="B1361" s="398" t="s">
        <v>9153</v>
      </c>
      <c r="C1361" s="398" t="s">
        <v>160</v>
      </c>
      <c r="D1361" s="398"/>
      <c r="E1361" s="399"/>
    </row>
    <row r="1362" spans="1:5">
      <c r="A1362" s="398">
        <v>1615</v>
      </c>
      <c r="B1362" s="398" t="s">
        <v>9154</v>
      </c>
      <c r="C1362" s="398" t="s">
        <v>160</v>
      </c>
      <c r="D1362" s="398"/>
      <c r="E1362" s="399"/>
    </row>
    <row r="1363" spans="1:5">
      <c r="A1363" s="398">
        <v>1612</v>
      </c>
      <c r="B1363" s="398" t="s">
        <v>9155</v>
      </c>
      <c r="C1363" s="398" t="s">
        <v>160</v>
      </c>
      <c r="D1363" s="398"/>
      <c r="E1363" s="399"/>
    </row>
    <row r="1364" spans="1:5">
      <c r="A1364" s="398">
        <v>1618</v>
      </c>
      <c r="B1364" s="398" t="s">
        <v>9156</v>
      </c>
      <c r="C1364" s="398" t="s">
        <v>160</v>
      </c>
      <c r="D1364" s="398"/>
      <c r="E1364" s="399"/>
    </row>
    <row r="1365" spans="1:5">
      <c r="A1365" s="398">
        <v>14211</v>
      </c>
      <c r="B1365" s="398" t="s">
        <v>9157</v>
      </c>
      <c r="C1365" s="398" t="s">
        <v>160</v>
      </c>
      <c r="D1365" s="398"/>
      <c r="E1365" s="399"/>
    </row>
    <row r="1366" spans="1:5">
      <c r="A1366" s="398">
        <v>43657</v>
      </c>
      <c r="B1366" s="398" t="s">
        <v>9158</v>
      </c>
      <c r="C1366" s="398" t="s">
        <v>146</v>
      </c>
      <c r="D1366" s="398"/>
      <c r="E1366" s="399"/>
    </row>
    <row r="1367" spans="1:5">
      <c r="A1367" s="398">
        <v>38200</v>
      </c>
      <c r="B1367" s="398" t="s">
        <v>9159</v>
      </c>
      <c r="C1367" s="398" t="s">
        <v>9160</v>
      </c>
      <c r="D1367" s="398"/>
      <c r="E1367" s="399">
        <v>497.54</v>
      </c>
    </row>
    <row r="1368" spans="1:5">
      <c r="A1368" s="398">
        <v>39269</v>
      </c>
      <c r="B1368" s="398" t="s">
        <v>9161</v>
      </c>
      <c r="C1368" s="398" t="s">
        <v>146</v>
      </c>
      <c r="D1368" s="398"/>
      <c r="E1368" s="399">
        <v>1.57</v>
      </c>
    </row>
    <row r="1369" spans="1:5">
      <c r="A1369" s="398">
        <v>11889</v>
      </c>
      <c r="B1369" s="398" t="s">
        <v>9162</v>
      </c>
      <c r="C1369" s="398" t="s">
        <v>146</v>
      </c>
      <c r="D1369" s="398"/>
      <c r="E1369" s="399">
        <v>2.16</v>
      </c>
    </row>
    <row r="1370" spans="1:5">
      <c r="A1370" s="398">
        <v>39270</v>
      </c>
      <c r="B1370" s="398" t="s">
        <v>9163</v>
      </c>
      <c r="C1370" s="398" t="s">
        <v>146</v>
      </c>
      <c r="D1370" s="398"/>
      <c r="E1370" s="399">
        <v>2.81</v>
      </c>
    </row>
    <row r="1371" spans="1:5">
      <c r="A1371" s="398">
        <v>11890</v>
      </c>
      <c r="B1371" s="398" t="s">
        <v>9164</v>
      </c>
      <c r="C1371" s="398" t="s">
        <v>146</v>
      </c>
      <c r="D1371" s="398"/>
      <c r="E1371" s="399">
        <v>3.82</v>
      </c>
    </row>
    <row r="1372" spans="1:5">
      <c r="A1372" s="398">
        <v>11891</v>
      </c>
      <c r="B1372" s="398" t="s">
        <v>9165</v>
      </c>
      <c r="C1372" s="398" t="s">
        <v>146</v>
      </c>
      <c r="D1372" s="398"/>
      <c r="E1372" s="399">
        <v>6.2</v>
      </c>
    </row>
    <row r="1373" spans="1:5">
      <c r="A1373" s="398">
        <v>11892</v>
      </c>
      <c r="B1373" s="398" t="s">
        <v>9166</v>
      </c>
      <c r="C1373" s="398" t="s">
        <v>146</v>
      </c>
      <c r="D1373" s="398"/>
      <c r="E1373" s="399">
        <v>10.14</v>
      </c>
    </row>
    <row r="1374" spans="1:5">
      <c r="A1374" s="398">
        <v>37601</v>
      </c>
      <c r="B1374" s="398" t="s">
        <v>9167</v>
      </c>
      <c r="C1374" s="398" t="s">
        <v>146</v>
      </c>
      <c r="D1374" s="398"/>
      <c r="E1374" s="399"/>
    </row>
    <row r="1375" spans="1:5">
      <c r="A1375" s="398">
        <v>1634</v>
      </c>
      <c r="B1375" s="398" t="s">
        <v>9168</v>
      </c>
      <c r="C1375" s="398" t="s">
        <v>146</v>
      </c>
      <c r="D1375" s="398"/>
      <c r="E1375" s="399"/>
    </row>
    <row r="1376" spans="1:5">
      <c r="A1376" s="398">
        <v>44274</v>
      </c>
      <c r="B1376" s="398" t="s">
        <v>9169</v>
      </c>
      <c r="C1376" s="398" t="s">
        <v>160</v>
      </c>
      <c r="D1376" s="398"/>
      <c r="E1376" s="399"/>
    </row>
    <row r="1377" spans="1:5">
      <c r="A1377" s="398">
        <v>5086</v>
      </c>
      <c r="B1377" s="398" t="s">
        <v>9170</v>
      </c>
      <c r="C1377" s="398" t="s">
        <v>1156</v>
      </c>
      <c r="D1377" s="398"/>
      <c r="E1377" s="399">
        <v>38.81</v>
      </c>
    </row>
    <row r="1378" spans="1:5">
      <c r="A1378" s="398">
        <v>45244</v>
      </c>
      <c r="B1378" s="398" t="s">
        <v>9171</v>
      </c>
      <c r="C1378" s="398" t="s">
        <v>160</v>
      </c>
      <c r="D1378" s="398"/>
      <c r="E1378" s="399"/>
    </row>
    <row r="1379" spans="1:5">
      <c r="A1379" s="398">
        <v>11280</v>
      </c>
      <c r="B1379" s="398" t="s">
        <v>9172</v>
      </c>
      <c r="C1379" s="398" t="s">
        <v>160</v>
      </c>
      <c r="D1379" s="398"/>
      <c r="E1379" s="399">
        <v>8012.31</v>
      </c>
    </row>
    <row r="1380" spans="1:5">
      <c r="A1380" s="398">
        <v>45657</v>
      </c>
      <c r="B1380" s="398" t="s">
        <v>9173</v>
      </c>
      <c r="C1380" s="398" t="s">
        <v>160</v>
      </c>
      <c r="D1380" s="398"/>
      <c r="E1380" s="399">
        <v>182576.84</v>
      </c>
    </row>
    <row r="1381" spans="1:5">
      <c r="A1381" s="398">
        <v>3446</v>
      </c>
      <c r="B1381" s="398" t="s">
        <v>9174</v>
      </c>
      <c r="C1381" s="398" t="s">
        <v>160</v>
      </c>
      <c r="D1381" s="398"/>
      <c r="E1381" s="399"/>
    </row>
    <row r="1382" spans="1:5">
      <c r="A1382" s="398">
        <v>3445</v>
      </c>
      <c r="B1382" s="398" t="s">
        <v>9175</v>
      </c>
      <c r="C1382" s="398" t="s">
        <v>160</v>
      </c>
      <c r="D1382" s="398"/>
      <c r="E1382" s="399"/>
    </row>
    <row r="1383" spans="1:5">
      <c r="A1383" s="398">
        <v>3444</v>
      </c>
      <c r="B1383" s="398" t="s">
        <v>9176</v>
      </c>
      <c r="C1383" s="398" t="s">
        <v>160</v>
      </c>
      <c r="D1383" s="398"/>
      <c r="E1383" s="399"/>
    </row>
    <row r="1384" spans="1:5">
      <c r="A1384" s="398">
        <v>3441</v>
      </c>
      <c r="B1384" s="398" t="s">
        <v>9177</v>
      </c>
      <c r="C1384" s="398" t="s">
        <v>160</v>
      </c>
      <c r="D1384" s="398"/>
      <c r="E1384" s="399"/>
    </row>
    <row r="1385" spans="1:5">
      <c r="A1385" s="398">
        <v>12402</v>
      </c>
      <c r="B1385" s="398" t="s">
        <v>9178</v>
      </c>
      <c r="C1385" s="398" t="s">
        <v>160</v>
      </c>
      <c r="D1385" s="398"/>
      <c r="E1385" s="399"/>
    </row>
    <row r="1386" spans="1:5">
      <c r="A1386" s="398">
        <v>3447</v>
      </c>
      <c r="B1386" s="398" t="s">
        <v>9179</v>
      </c>
      <c r="C1386" s="398" t="s">
        <v>160</v>
      </c>
      <c r="D1386" s="398"/>
      <c r="E1386" s="399"/>
    </row>
    <row r="1387" spans="1:5">
      <c r="A1387" s="398">
        <v>3448</v>
      </c>
      <c r="B1387" s="398" t="s">
        <v>9180</v>
      </c>
      <c r="C1387" s="398" t="s">
        <v>160</v>
      </c>
      <c r="D1387" s="398"/>
      <c r="E1387" s="399"/>
    </row>
    <row r="1388" spans="1:5">
      <c r="A1388" s="398">
        <v>3442</v>
      </c>
      <c r="B1388" s="398" t="s">
        <v>9181</v>
      </c>
      <c r="C1388" s="398" t="s">
        <v>160</v>
      </c>
      <c r="D1388" s="398"/>
      <c r="E1388" s="399"/>
    </row>
    <row r="1389" spans="1:5">
      <c r="A1389" s="398">
        <v>3449</v>
      </c>
      <c r="B1389" s="398" t="s">
        <v>9182</v>
      </c>
      <c r="C1389" s="398" t="s">
        <v>160</v>
      </c>
      <c r="D1389" s="398"/>
      <c r="E1389" s="399"/>
    </row>
    <row r="1390" spans="1:5">
      <c r="A1390" s="398">
        <v>37438</v>
      </c>
      <c r="B1390" s="398" t="s">
        <v>9183</v>
      </c>
      <c r="C1390" s="398" t="s">
        <v>160</v>
      </c>
      <c r="D1390" s="398"/>
      <c r="E1390" s="399"/>
    </row>
    <row r="1391" spans="1:5">
      <c r="A1391" s="398">
        <v>37439</v>
      </c>
      <c r="B1391" s="398" t="s">
        <v>9184</v>
      </c>
      <c r="C1391" s="398" t="s">
        <v>160</v>
      </c>
      <c r="D1391" s="398"/>
      <c r="E1391" s="399"/>
    </row>
    <row r="1392" spans="1:5">
      <c r="A1392" s="398">
        <v>37435</v>
      </c>
      <c r="B1392" s="398" t="s">
        <v>9185</v>
      </c>
      <c r="C1392" s="398" t="s">
        <v>160</v>
      </c>
      <c r="D1392" s="398"/>
      <c r="E1392" s="399"/>
    </row>
    <row r="1393" spans="1:5">
      <c r="A1393" s="398">
        <v>37436</v>
      </c>
      <c r="B1393" s="398" t="s">
        <v>9186</v>
      </c>
      <c r="C1393" s="398" t="s">
        <v>160</v>
      </c>
      <c r="D1393" s="398"/>
      <c r="E1393" s="399"/>
    </row>
    <row r="1394" spans="1:5">
      <c r="A1394" s="398">
        <v>37437</v>
      </c>
      <c r="B1394" s="398" t="s">
        <v>9187</v>
      </c>
      <c r="C1394" s="398" t="s">
        <v>160</v>
      </c>
      <c r="D1394" s="398"/>
      <c r="E1394" s="399"/>
    </row>
    <row r="1395" spans="1:5">
      <c r="A1395" s="398">
        <v>3473</v>
      </c>
      <c r="B1395" s="398" t="s">
        <v>9188</v>
      </c>
      <c r="C1395" s="398" t="s">
        <v>160</v>
      </c>
      <c r="D1395" s="398"/>
      <c r="E1395" s="399"/>
    </row>
    <row r="1396" spans="1:5">
      <c r="A1396" s="398">
        <v>3474</v>
      </c>
      <c r="B1396" s="398" t="s">
        <v>9189</v>
      </c>
      <c r="C1396" s="398" t="s">
        <v>160</v>
      </c>
      <c r="D1396" s="398"/>
      <c r="E1396" s="399"/>
    </row>
    <row r="1397" spans="1:5">
      <c r="A1397" s="398">
        <v>3443</v>
      </c>
      <c r="B1397" s="398" t="s">
        <v>9190</v>
      </c>
      <c r="C1397" s="398" t="s">
        <v>160</v>
      </c>
      <c r="D1397" s="398"/>
      <c r="E1397" s="399"/>
    </row>
    <row r="1398" spans="1:5">
      <c r="A1398" s="398">
        <v>3450</v>
      </c>
      <c r="B1398" s="398" t="s">
        <v>9191</v>
      </c>
      <c r="C1398" s="398" t="s">
        <v>160</v>
      </c>
      <c r="D1398" s="398"/>
      <c r="E1398" s="399"/>
    </row>
    <row r="1399" spans="1:5">
      <c r="A1399" s="398">
        <v>3453</v>
      </c>
      <c r="B1399" s="398" t="s">
        <v>9192</v>
      </c>
      <c r="C1399" s="398" t="s">
        <v>160</v>
      </c>
      <c r="D1399" s="398"/>
      <c r="E1399" s="399"/>
    </row>
    <row r="1400" spans="1:5">
      <c r="A1400" s="398">
        <v>3452</v>
      </c>
      <c r="B1400" s="398" t="s">
        <v>9193</v>
      </c>
      <c r="C1400" s="398" t="s">
        <v>160</v>
      </c>
      <c r="D1400" s="398"/>
      <c r="E1400" s="399"/>
    </row>
    <row r="1401" spans="1:5">
      <c r="A1401" s="398">
        <v>3454</v>
      </c>
      <c r="B1401" s="398" t="s">
        <v>9194</v>
      </c>
      <c r="C1401" s="398" t="s">
        <v>160</v>
      </c>
      <c r="D1401" s="398"/>
      <c r="E1401" s="399"/>
    </row>
    <row r="1402" spans="1:5">
      <c r="A1402" s="398">
        <v>3451</v>
      </c>
      <c r="B1402" s="398" t="s">
        <v>9195</v>
      </c>
      <c r="C1402" s="398" t="s">
        <v>160</v>
      </c>
      <c r="D1402" s="398"/>
      <c r="E1402" s="399"/>
    </row>
    <row r="1403" spans="1:5">
      <c r="A1403" s="398">
        <v>3458</v>
      </c>
      <c r="B1403" s="398" t="s">
        <v>9196</v>
      </c>
      <c r="C1403" s="398" t="s">
        <v>160</v>
      </c>
      <c r="D1403" s="398"/>
      <c r="E1403" s="399"/>
    </row>
    <row r="1404" spans="1:5">
      <c r="A1404" s="398">
        <v>3457</v>
      </c>
      <c r="B1404" s="398" t="s">
        <v>9197</v>
      </c>
      <c r="C1404" s="398" t="s">
        <v>160</v>
      </c>
      <c r="D1404" s="398"/>
      <c r="E1404" s="399"/>
    </row>
    <row r="1405" spans="1:5">
      <c r="A1405" s="398">
        <v>3472</v>
      </c>
      <c r="B1405" s="398" t="s">
        <v>9198</v>
      </c>
      <c r="C1405" s="398" t="s">
        <v>160</v>
      </c>
      <c r="D1405" s="398"/>
      <c r="E1405" s="399"/>
    </row>
    <row r="1406" spans="1:5">
      <c r="A1406" s="398">
        <v>3455</v>
      </c>
      <c r="B1406" s="398" t="s">
        <v>9199</v>
      </c>
      <c r="C1406" s="398" t="s">
        <v>160</v>
      </c>
      <c r="D1406" s="398"/>
      <c r="E1406" s="399"/>
    </row>
    <row r="1407" spans="1:5">
      <c r="A1407" s="398">
        <v>3470</v>
      </c>
      <c r="B1407" s="398" t="s">
        <v>9200</v>
      </c>
      <c r="C1407" s="398" t="s">
        <v>160</v>
      </c>
      <c r="D1407" s="398"/>
      <c r="E1407" s="399"/>
    </row>
    <row r="1408" spans="1:5">
      <c r="A1408" s="398">
        <v>3471</v>
      </c>
      <c r="B1408" s="398" t="s">
        <v>9201</v>
      </c>
      <c r="C1408" s="398" t="s">
        <v>160</v>
      </c>
      <c r="D1408" s="398"/>
      <c r="E1408" s="399"/>
    </row>
    <row r="1409" spans="1:5">
      <c r="A1409" s="398">
        <v>3459</v>
      </c>
      <c r="B1409" s="398" t="s">
        <v>9202</v>
      </c>
      <c r="C1409" s="398" t="s">
        <v>160</v>
      </c>
      <c r="D1409" s="398"/>
      <c r="E1409" s="399"/>
    </row>
    <row r="1410" spans="1:5">
      <c r="A1410" s="398">
        <v>3456</v>
      </c>
      <c r="B1410" s="398" t="s">
        <v>9203</v>
      </c>
      <c r="C1410" s="398" t="s">
        <v>160</v>
      </c>
      <c r="D1410" s="398"/>
      <c r="E1410" s="399"/>
    </row>
    <row r="1411" spans="1:5">
      <c r="A1411" s="398">
        <v>3469</v>
      </c>
      <c r="B1411" s="398" t="s">
        <v>9204</v>
      </c>
      <c r="C1411" s="398" t="s">
        <v>160</v>
      </c>
      <c r="D1411" s="398"/>
      <c r="E1411" s="399"/>
    </row>
    <row r="1412" spans="1:5">
      <c r="A1412" s="398">
        <v>3460</v>
      </c>
      <c r="B1412" s="398" t="s">
        <v>9205</v>
      </c>
      <c r="C1412" s="398" t="s">
        <v>160</v>
      </c>
      <c r="D1412" s="398"/>
      <c r="E1412" s="399"/>
    </row>
    <row r="1413" spans="1:5">
      <c r="A1413" s="398">
        <v>3461</v>
      </c>
      <c r="B1413" s="398" t="s">
        <v>9206</v>
      </c>
      <c r="C1413" s="398" t="s">
        <v>160</v>
      </c>
      <c r="D1413" s="398"/>
      <c r="E1413" s="399"/>
    </row>
    <row r="1414" spans="1:5">
      <c r="A1414" s="398">
        <v>37433</v>
      </c>
      <c r="B1414" s="398" t="s">
        <v>9207</v>
      </c>
      <c r="C1414" s="398" t="s">
        <v>160</v>
      </c>
      <c r="D1414" s="398"/>
      <c r="E1414" s="399"/>
    </row>
    <row r="1415" spans="1:5">
      <c r="A1415" s="398">
        <v>37430</v>
      </c>
      <c r="B1415" s="398" t="s">
        <v>9208</v>
      </c>
      <c r="C1415" s="398" t="s">
        <v>160</v>
      </c>
      <c r="D1415" s="398"/>
      <c r="E1415" s="399"/>
    </row>
    <row r="1416" spans="1:5">
      <c r="A1416" s="398">
        <v>37434</v>
      </c>
      <c r="B1416" s="398" t="s">
        <v>9209</v>
      </c>
      <c r="C1416" s="398" t="s">
        <v>160</v>
      </c>
      <c r="D1416" s="398"/>
      <c r="E1416" s="399"/>
    </row>
    <row r="1417" spans="1:5">
      <c r="A1417" s="398">
        <v>37431</v>
      </c>
      <c r="B1417" s="398" t="s">
        <v>9210</v>
      </c>
      <c r="C1417" s="398" t="s">
        <v>160</v>
      </c>
      <c r="D1417" s="398"/>
      <c r="E1417" s="399"/>
    </row>
    <row r="1418" spans="1:5">
      <c r="A1418" s="398">
        <v>37432</v>
      </c>
      <c r="B1418" s="398" t="s">
        <v>9211</v>
      </c>
      <c r="C1418" s="398" t="s">
        <v>160</v>
      </c>
      <c r="D1418" s="398"/>
      <c r="E1418" s="399"/>
    </row>
    <row r="1419" spans="1:5">
      <c r="A1419" s="398">
        <v>39869</v>
      </c>
      <c r="B1419" s="398" t="s">
        <v>9212</v>
      </c>
      <c r="C1419" s="398" t="s">
        <v>160</v>
      </c>
      <c r="D1419" s="398"/>
      <c r="E1419" s="399"/>
    </row>
    <row r="1420" spans="1:5">
      <c r="A1420" s="398">
        <v>39870</v>
      </c>
      <c r="B1420" s="398" t="s">
        <v>9213</v>
      </c>
      <c r="C1420" s="398" t="s">
        <v>160</v>
      </c>
      <c r="D1420" s="398"/>
      <c r="E1420" s="399"/>
    </row>
    <row r="1421" spans="1:5">
      <c r="A1421" s="398">
        <v>39871</v>
      </c>
      <c r="B1421" s="398" t="s">
        <v>9214</v>
      </c>
      <c r="C1421" s="398" t="s">
        <v>160</v>
      </c>
      <c r="D1421" s="398"/>
      <c r="E1421" s="399"/>
    </row>
    <row r="1422" spans="1:5">
      <c r="A1422" s="398">
        <v>12722</v>
      </c>
      <c r="B1422" s="398" t="s">
        <v>9215</v>
      </c>
      <c r="C1422" s="398" t="s">
        <v>160</v>
      </c>
      <c r="D1422" s="398"/>
      <c r="E1422" s="399"/>
    </row>
    <row r="1423" spans="1:5">
      <c r="A1423" s="398">
        <v>12714</v>
      </c>
      <c r="B1423" s="398" t="s">
        <v>9216</v>
      </c>
      <c r="C1423" s="398" t="s">
        <v>160</v>
      </c>
      <c r="D1423" s="398"/>
      <c r="E1423" s="399"/>
    </row>
    <row r="1424" spans="1:5">
      <c r="A1424" s="398">
        <v>12715</v>
      </c>
      <c r="B1424" s="398" t="s">
        <v>9217</v>
      </c>
      <c r="C1424" s="398" t="s">
        <v>160</v>
      </c>
      <c r="D1424" s="398"/>
      <c r="E1424" s="399"/>
    </row>
    <row r="1425" spans="1:5">
      <c r="A1425" s="398">
        <v>12716</v>
      </c>
      <c r="B1425" s="398" t="s">
        <v>9218</v>
      </c>
      <c r="C1425" s="398" t="s">
        <v>160</v>
      </c>
      <c r="D1425" s="398"/>
      <c r="E1425" s="399"/>
    </row>
    <row r="1426" spans="1:5">
      <c r="A1426" s="398">
        <v>12717</v>
      </c>
      <c r="B1426" s="398" t="s">
        <v>9219</v>
      </c>
      <c r="C1426" s="398" t="s">
        <v>160</v>
      </c>
      <c r="D1426" s="398"/>
      <c r="E1426" s="399"/>
    </row>
    <row r="1427" spans="1:5">
      <c r="A1427" s="398">
        <v>12718</v>
      </c>
      <c r="B1427" s="398" t="s">
        <v>9220</v>
      </c>
      <c r="C1427" s="398" t="s">
        <v>160</v>
      </c>
      <c r="D1427" s="398"/>
      <c r="E1427" s="399"/>
    </row>
    <row r="1428" spans="1:5">
      <c r="A1428" s="398">
        <v>12719</v>
      </c>
      <c r="B1428" s="398" t="s">
        <v>9221</v>
      </c>
      <c r="C1428" s="398" t="s">
        <v>160</v>
      </c>
      <c r="D1428" s="398"/>
      <c r="E1428" s="399"/>
    </row>
    <row r="1429" spans="1:5">
      <c r="A1429" s="398">
        <v>12720</v>
      </c>
      <c r="B1429" s="398" t="s">
        <v>9222</v>
      </c>
      <c r="C1429" s="398" t="s">
        <v>160</v>
      </c>
      <c r="D1429" s="398"/>
      <c r="E1429" s="399"/>
    </row>
    <row r="1430" spans="1:5">
      <c r="A1430" s="398">
        <v>12721</v>
      </c>
      <c r="B1430" s="398" t="s">
        <v>9223</v>
      </c>
      <c r="C1430" s="398" t="s">
        <v>160</v>
      </c>
      <c r="D1430" s="398"/>
      <c r="E1430" s="399"/>
    </row>
    <row r="1431" spans="1:5">
      <c r="A1431" s="398">
        <v>3468</v>
      </c>
      <c r="B1431" s="398" t="s">
        <v>9224</v>
      </c>
      <c r="C1431" s="398" t="s">
        <v>160</v>
      </c>
      <c r="D1431" s="398"/>
      <c r="E1431" s="399"/>
    </row>
    <row r="1432" spans="1:5">
      <c r="A1432" s="398">
        <v>3465</v>
      </c>
      <c r="B1432" s="398" t="s">
        <v>9225</v>
      </c>
      <c r="C1432" s="398" t="s">
        <v>160</v>
      </c>
      <c r="D1432" s="398"/>
      <c r="E1432" s="399"/>
    </row>
    <row r="1433" spans="1:5">
      <c r="A1433" s="398">
        <v>12403</v>
      </c>
      <c r="B1433" s="398" t="s">
        <v>9226</v>
      </c>
      <c r="C1433" s="398" t="s">
        <v>160</v>
      </c>
      <c r="D1433" s="398"/>
      <c r="E1433" s="399"/>
    </row>
    <row r="1434" spans="1:5">
      <c r="A1434" s="398">
        <v>3463</v>
      </c>
      <c r="B1434" s="398" t="s">
        <v>9227</v>
      </c>
      <c r="C1434" s="398" t="s">
        <v>160</v>
      </c>
      <c r="D1434" s="398"/>
      <c r="E1434" s="399"/>
    </row>
    <row r="1435" spans="1:5">
      <c r="A1435" s="398">
        <v>3464</v>
      </c>
      <c r="B1435" s="398" t="s">
        <v>9228</v>
      </c>
      <c r="C1435" s="398" t="s">
        <v>160</v>
      </c>
      <c r="D1435" s="398"/>
      <c r="E1435" s="399"/>
    </row>
    <row r="1436" spans="1:5">
      <c r="A1436" s="398">
        <v>3466</v>
      </c>
      <c r="B1436" s="398" t="s">
        <v>9229</v>
      </c>
      <c r="C1436" s="398" t="s">
        <v>160</v>
      </c>
      <c r="D1436" s="398"/>
      <c r="E1436" s="399"/>
    </row>
    <row r="1437" spans="1:5">
      <c r="A1437" s="398">
        <v>3467</v>
      </c>
      <c r="B1437" s="398" t="s">
        <v>9230</v>
      </c>
      <c r="C1437" s="398" t="s">
        <v>160</v>
      </c>
      <c r="D1437" s="398"/>
      <c r="E1437" s="399"/>
    </row>
    <row r="1438" spans="1:5">
      <c r="A1438" s="398">
        <v>3462</v>
      </c>
      <c r="B1438" s="398" t="s">
        <v>9231</v>
      </c>
      <c r="C1438" s="398" t="s">
        <v>160</v>
      </c>
      <c r="D1438" s="398"/>
      <c r="E1438" s="399"/>
    </row>
    <row r="1439" spans="1:5">
      <c r="A1439" s="398">
        <v>43917</v>
      </c>
      <c r="B1439" s="398" t="s">
        <v>9232</v>
      </c>
      <c r="C1439" s="398" t="s">
        <v>160</v>
      </c>
      <c r="D1439" s="398"/>
      <c r="E1439" s="399"/>
    </row>
    <row r="1440" spans="1:5">
      <c r="A1440" s="398">
        <v>41808</v>
      </c>
      <c r="B1440" s="398" t="s">
        <v>9233</v>
      </c>
      <c r="C1440" s="398" t="s">
        <v>160</v>
      </c>
      <c r="D1440" s="398"/>
      <c r="E1440" s="399"/>
    </row>
    <row r="1441" spans="1:5">
      <c r="A1441" s="398">
        <v>41817</v>
      </c>
      <c r="B1441" s="398" t="s">
        <v>9234</v>
      </c>
      <c r="C1441" s="398" t="s">
        <v>160</v>
      </c>
      <c r="D1441" s="398"/>
      <c r="E1441" s="399"/>
    </row>
    <row r="1442" spans="1:5">
      <c r="A1442" s="398">
        <v>41819</v>
      </c>
      <c r="B1442" s="398" t="s">
        <v>9235</v>
      </c>
      <c r="C1442" s="398" t="s">
        <v>160</v>
      </c>
      <c r="D1442" s="398"/>
      <c r="E1442" s="399"/>
    </row>
    <row r="1443" spans="1:5">
      <c r="A1443" s="398">
        <v>41815</v>
      </c>
      <c r="B1443" s="398" t="s">
        <v>9236</v>
      </c>
      <c r="C1443" s="398" t="s">
        <v>160</v>
      </c>
      <c r="D1443" s="398"/>
      <c r="E1443" s="399"/>
    </row>
    <row r="1444" spans="1:5">
      <c r="A1444" s="398">
        <v>41816</v>
      </c>
      <c r="B1444" s="398" t="s">
        <v>9237</v>
      </c>
      <c r="C1444" s="398" t="s">
        <v>160</v>
      </c>
      <c r="D1444" s="398"/>
      <c r="E1444" s="399"/>
    </row>
    <row r="1445" spans="1:5">
      <c r="A1445" s="398">
        <v>41812</v>
      </c>
      <c r="B1445" s="398" t="s">
        <v>9238</v>
      </c>
      <c r="C1445" s="398" t="s">
        <v>160</v>
      </c>
      <c r="D1445" s="398"/>
      <c r="E1445" s="399"/>
    </row>
    <row r="1446" spans="1:5">
      <c r="A1446" s="398">
        <v>41813</v>
      </c>
      <c r="B1446" s="398" t="s">
        <v>9239</v>
      </c>
      <c r="C1446" s="398" t="s">
        <v>160</v>
      </c>
      <c r="D1446" s="398"/>
      <c r="E1446" s="399"/>
    </row>
    <row r="1447" spans="1:5">
      <c r="A1447" s="398">
        <v>41806</v>
      </c>
      <c r="B1447" s="398" t="s">
        <v>9240</v>
      </c>
      <c r="C1447" s="398" t="s">
        <v>160</v>
      </c>
      <c r="D1447" s="398"/>
      <c r="E1447" s="399"/>
    </row>
    <row r="1448" spans="1:5">
      <c r="A1448" s="398">
        <v>41807</v>
      </c>
      <c r="B1448" s="398" t="s">
        <v>9241</v>
      </c>
      <c r="C1448" s="398" t="s">
        <v>160</v>
      </c>
      <c r="D1448" s="398"/>
      <c r="E1448" s="399"/>
    </row>
    <row r="1449" spans="1:5">
      <c r="A1449" s="398">
        <v>41809</v>
      </c>
      <c r="B1449" s="398" t="s">
        <v>9242</v>
      </c>
      <c r="C1449" s="398" t="s">
        <v>160</v>
      </c>
      <c r="D1449" s="398"/>
      <c r="E1449" s="399"/>
    </row>
    <row r="1450" spans="1:5">
      <c r="A1450" s="398">
        <v>41811</v>
      </c>
      <c r="B1450" s="398" t="s">
        <v>9243</v>
      </c>
      <c r="C1450" s="398" t="s">
        <v>160</v>
      </c>
      <c r="D1450" s="398"/>
      <c r="E1450" s="399"/>
    </row>
    <row r="1451" spans="1:5">
      <c r="A1451" s="398">
        <v>41814</v>
      </c>
      <c r="B1451" s="398" t="s">
        <v>9244</v>
      </c>
      <c r="C1451" s="398" t="s">
        <v>160</v>
      </c>
      <c r="D1451" s="398"/>
      <c r="E1451" s="399"/>
    </row>
    <row r="1452" spans="1:5">
      <c r="A1452" s="398">
        <v>41818</v>
      </c>
      <c r="B1452" s="398" t="s">
        <v>9245</v>
      </c>
      <c r="C1452" s="398" t="s">
        <v>160</v>
      </c>
      <c r="D1452" s="398"/>
      <c r="E1452" s="399"/>
    </row>
    <row r="1453" spans="1:5">
      <c r="A1453" s="398">
        <v>43919</v>
      </c>
      <c r="B1453" s="398" t="s">
        <v>9246</v>
      </c>
      <c r="C1453" s="398" t="s">
        <v>160</v>
      </c>
      <c r="D1453" s="398"/>
      <c r="E1453" s="399"/>
    </row>
    <row r="1454" spans="1:5">
      <c r="A1454" s="398">
        <v>43914</v>
      </c>
      <c r="B1454" s="398" t="s">
        <v>9247</v>
      </c>
      <c r="C1454" s="398" t="s">
        <v>160</v>
      </c>
      <c r="D1454" s="398"/>
      <c r="E1454" s="399"/>
    </row>
    <row r="1455" spans="1:5">
      <c r="A1455" s="398">
        <v>43916</v>
      </c>
      <c r="B1455" s="398" t="s">
        <v>9248</v>
      </c>
      <c r="C1455" s="398" t="s">
        <v>160</v>
      </c>
      <c r="D1455" s="398"/>
      <c r="E1455" s="399"/>
    </row>
    <row r="1456" spans="1:5">
      <c r="A1456" s="398">
        <v>43912</v>
      </c>
      <c r="B1456" s="398" t="s">
        <v>9249</v>
      </c>
      <c r="C1456" s="398" t="s">
        <v>160</v>
      </c>
      <c r="D1456" s="398"/>
      <c r="E1456" s="399"/>
    </row>
    <row r="1457" spans="1:5">
      <c r="A1457" s="398">
        <v>43913</v>
      </c>
      <c r="B1457" s="398" t="s">
        <v>9250</v>
      </c>
      <c r="C1457" s="398" t="s">
        <v>160</v>
      </c>
      <c r="D1457" s="398"/>
      <c r="E1457" s="399"/>
    </row>
    <row r="1458" spans="1:5">
      <c r="A1458" s="398">
        <v>43908</v>
      </c>
      <c r="B1458" s="398" t="s">
        <v>9251</v>
      </c>
      <c r="C1458" s="398" t="s">
        <v>160</v>
      </c>
      <c r="D1458" s="398"/>
      <c r="E1458" s="399"/>
    </row>
    <row r="1459" spans="1:5">
      <c r="A1459" s="398">
        <v>43909</v>
      </c>
      <c r="B1459" s="398" t="s">
        <v>9252</v>
      </c>
      <c r="C1459" s="398" t="s">
        <v>160</v>
      </c>
      <c r="D1459" s="398"/>
      <c r="E1459" s="399"/>
    </row>
    <row r="1460" spans="1:5">
      <c r="A1460" s="398">
        <v>43910</v>
      </c>
      <c r="B1460" s="398" t="s">
        <v>9253</v>
      </c>
      <c r="C1460" s="398" t="s">
        <v>160</v>
      </c>
      <c r="D1460" s="398"/>
      <c r="E1460" s="399"/>
    </row>
    <row r="1461" spans="1:5">
      <c r="A1461" s="398">
        <v>43911</v>
      </c>
      <c r="B1461" s="398" t="s">
        <v>9254</v>
      </c>
      <c r="C1461" s="398" t="s">
        <v>160</v>
      </c>
      <c r="D1461" s="398"/>
      <c r="E1461" s="399"/>
    </row>
    <row r="1462" spans="1:5">
      <c r="A1462" s="398">
        <v>43915</v>
      </c>
      <c r="B1462" s="398" t="s">
        <v>9255</v>
      </c>
      <c r="C1462" s="398" t="s">
        <v>160</v>
      </c>
      <c r="D1462" s="398"/>
      <c r="E1462" s="399"/>
    </row>
    <row r="1463" spans="1:5">
      <c r="A1463" s="398">
        <v>43918</v>
      </c>
      <c r="B1463" s="398" t="s">
        <v>9256</v>
      </c>
      <c r="C1463" s="398" t="s">
        <v>160</v>
      </c>
      <c r="D1463" s="398"/>
      <c r="E1463" s="399"/>
    </row>
    <row r="1464" spans="1:5">
      <c r="A1464" s="398">
        <v>43907</v>
      </c>
      <c r="B1464" s="398" t="s">
        <v>9257</v>
      </c>
      <c r="C1464" s="398" t="s">
        <v>160</v>
      </c>
      <c r="D1464" s="398"/>
      <c r="E1464" s="399"/>
    </row>
    <row r="1465" spans="1:5">
      <c r="A1465" s="398">
        <v>37416</v>
      </c>
      <c r="B1465" s="398" t="s">
        <v>9258</v>
      </c>
      <c r="C1465" s="398" t="s">
        <v>160</v>
      </c>
      <c r="D1465" s="398"/>
      <c r="E1465" s="399"/>
    </row>
    <row r="1466" spans="1:5">
      <c r="A1466" s="398">
        <v>37417</v>
      </c>
      <c r="B1466" s="398" t="s">
        <v>9259</v>
      </c>
      <c r="C1466" s="398" t="s">
        <v>160</v>
      </c>
      <c r="D1466" s="398"/>
      <c r="E1466" s="399"/>
    </row>
    <row r="1467" spans="1:5">
      <c r="A1467" s="398">
        <v>37413</v>
      </c>
      <c r="B1467" s="398" t="s">
        <v>9260</v>
      </c>
      <c r="C1467" s="398" t="s">
        <v>160</v>
      </c>
      <c r="D1467" s="398"/>
      <c r="E1467" s="399"/>
    </row>
    <row r="1468" spans="1:5">
      <c r="A1468" s="398">
        <v>37414</v>
      </c>
      <c r="B1468" s="398" t="s">
        <v>9261</v>
      </c>
      <c r="C1468" s="398" t="s">
        <v>160</v>
      </c>
      <c r="D1468" s="398"/>
      <c r="E1468" s="399"/>
    </row>
    <row r="1469" spans="1:5">
      <c r="A1469" s="398">
        <v>37415</v>
      </c>
      <c r="B1469" s="398" t="s">
        <v>9262</v>
      </c>
      <c r="C1469" s="398" t="s">
        <v>160</v>
      </c>
      <c r="D1469" s="398"/>
      <c r="E1469" s="399"/>
    </row>
    <row r="1470" spans="1:5">
      <c r="A1470" s="398">
        <v>43590</v>
      </c>
      <c r="B1470" s="398" t="s">
        <v>9263</v>
      </c>
      <c r="C1470" s="398" t="s">
        <v>160</v>
      </c>
      <c r="D1470" s="398"/>
      <c r="E1470" s="399">
        <v>180.43</v>
      </c>
    </row>
    <row r="1471" spans="1:5">
      <c r="A1471" s="398">
        <v>43589</v>
      </c>
      <c r="B1471" s="398" t="s">
        <v>9264</v>
      </c>
      <c r="C1471" s="398" t="s">
        <v>160</v>
      </c>
      <c r="D1471" s="398"/>
      <c r="E1471" s="399">
        <v>32.64</v>
      </c>
    </row>
    <row r="1472" spans="1:5">
      <c r="A1472" s="398">
        <v>34519</v>
      </c>
      <c r="B1472" s="398" t="s">
        <v>9265</v>
      </c>
      <c r="C1472" s="398" t="s">
        <v>160</v>
      </c>
      <c r="D1472" s="398"/>
      <c r="E1472" s="399"/>
    </row>
    <row r="1473" spans="1:5">
      <c r="A1473" s="398">
        <v>1649</v>
      </c>
      <c r="B1473" s="398" t="s">
        <v>9266</v>
      </c>
      <c r="C1473" s="398" t="s">
        <v>160</v>
      </c>
      <c r="D1473" s="398"/>
      <c r="E1473" s="399"/>
    </row>
    <row r="1474" spans="1:5">
      <c r="A1474" s="398">
        <v>1653</v>
      </c>
      <c r="B1474" s="398" t="s">
        <v>9267</v>
      </c>
      <c r="C1474" s="398" t="s">
        <v>160</v>
      </c>
      <c r="D1474" s="398"/>
      <c r="E1474" s="399"/>
    </row>
    <row r="1475" spans="1:5">
      <c r="A1475" s="398">
        <v>1648</v>
      </c>
      <c r="B1475" s="398" t="s">
        <v>9268</v>
      </c>
      <c r="C1475" s="398" t="s">
        <v>160</v>
      </c>
      <c r="D1475" s="398"/>
      <c r="E1475" s="399"/>
    </row>
    <row r="1476" spans="1:5">
      <c r="A1476" s="398">
        <v>1647</v>
      </c>
      <c r="B1476" s="398" t="s">
        <v>9269</v>
      </c>
      <c r="C1476" s="398" t="s">
        <v>160</v>
      </c>
      <c r="D1476" s="398"/>
      <c r="E1476" s="399"/>
    </row>
    <row r="1477" spans="1:5">
      <c r="A1477" s="398">
        <v>1651</v>
      </c>
      <c r="B1477" s="398" t="s">
        <v>9270</v>
      </c>
      <c r="C1477" s="398" t="s">
        <v>160</v>
      </c>
      <c r="D1477" s="398"/>
      <c r="E1477" s="399"/>
    </row>
    <row r="1478" spans="1:5">
      <c r="A1478" s="398">
        <v>1650</v>
      </c>
      <c r="B1478" s="398" t="s">
        <v>9271</v>
      </c>
      <c r="C1478" s="398" t="s">
        <v>160</v>
      </c>
      <c r="D1478" s="398"/>
      <c r="E1478" s="399"/>
    </row>
    <row r="1479" spans="1:5">
      <c r="A1479" s="398">
        <v>1652</v>
      </c>
      <c r="B1479" s="398" t="s">
        <v>9272</v>
      </c>
      <c r="C1479" s="398" t="s">
        <v>160</v>
      </c>
      <c r="D1479" s="398"/>
      <c r="E1479" s="399"/>
    </row>
    <row r="1480" spans="1:5">
      <c r="A1480" s="398">
        <v>1654</v>
      </c>
      <c r="B1480" s="398" t="s">
        <v>9273</v>
      </c>
      <c r="C1480" s="398" t="s">
        <v>160</v>
      </c>
      <c r="D1480" s="398"/>
      <c r="E1480" s="399"/>
    </row>
    <row r="1481" spans="1:5">
      <c r="A1481" s="398">
        <v>10510</v>
      </c>
      <c r="B1481" s="398" t="s">
        <v>9274</v>
      </c>
      <c r="C1481" s="398" t="s">
        <v>160</v>
      </c>
      <c r="D1481" s="398"/>
      <c r="E1481" s="399"/>
    </row>
    <row r="1482" spans="1:5">
      <c r="A1482" s="398">
        <v>1744</v>
      </c>
      <c r="B1482" s="398" t="s">
        <v>9275</v>
      </c>
      <c r="C1482" s="398" t="s">
        <v>160</v>
      </c>
      <c r="D1482" s="398"/>
      <c r="E1482" s="399">
        <v>176.8</v>
      </c>
    </row>
    <row r="1483" spans="1:5">
      <c r="A1483" s="398">
        <v>1743</v>
      </c>
      <c r="B1483" s="398" t="s">
        <v>9276</v>
      </c>
      <c r="C1483" s="398" t="s">
        <v>160</v>
      </c>
      <c r="D1483" s="398"/>
      <c r="E1483" s="399">
        <v>232.17</v>
      </c>
    </row>
    <row r="1484" spans="1:5">
      <c r="A1484" s="398">
        <v>1747</v>
      </c>
      <c r="B1484" s="398" t="s">
        <v>9277</v>
      </c>
      <c r="C1484" s="398" t="s">
        <v>160</v>
      </c>
      <c r="D1484" s="398"/>
      <c r="E1484" s="399">
        <v>255.26</v>
      </c>
    </row>
    <row r="1485" spans="1:5">
      <c r="A1485" s="398">
        <v>39640</v>
      </c>
      <c r="B1485" s="398" t="s">
        <v>9278</v>
      </c>
      <c r="C1485" s="398" t="s">
        <v>160</v>
      </c>
      <c r="D1485" s="398"/>
      <c r="E1485" s="399">
        <v>17.86</v>
      </c>
    </row>
    <row r="1486" spans="1:5">
      <c r="A1486" s="398">
        <v>7216</v>
      </c>
      <c r="B1486" s="398" t="s">
        <v>9279</v>
      </c>
      <c r="C1486" s="398" t="s">
        <v>160</v>
      </c>
      <c r="D1486" s="398"/>
      <c r="E1486" s="399">
        <v>95.92</v>
      </c>
    </row>
    <row r="1487" spans="1:5">
      <c r="A1487" s="398">
        <v>20235</v>
      </c>
      <c r="B1487" s="398" t="s">
        <v>9280</v>
      </c>
      <c r="C1487" s="398" t="s">
        <v>160</v>
      </c>
      <c r="D1487" s="398"/>
      <c r="E1487" s="399">
        <v>77.12</v>
      </c>
    </row>
    <row r="1488" spans="1:5">
      <c r="A1488" s="398">
        <v>7181</v>
      </c>
      <c r="B1488" s="398" t="s">
        <v>9281</v>
      </c>
      <c r="C1488" s="398" t="s">
        <v>160</v>
      </c>
      <c r="D1488" s="398"/>
      <c r="E1488" s="399">
        <v>2.44</v>
      </c>
    </row>
    <row r="1489" spans="1:5">
      <c r="A1489" s="398">
        <v>40742</v>
      </c>
      <c r="B1489" s="398" t="s">
        <v>9282</v>
      </c>
      <c r="C1489" s="398" t="s">
        <v>160</v>
      </c>
      <c r="D1489" s="398"/>
      <c r="E1489" s="399">
        <v>14.25</v>
      </c>
    </row>
    <row r="1490" spans="1:5">
      <c r="A1490" s="398">
        <v>7214</v>
      </c>
      <c r="B1490" s="398" t="s">
        <v>9283</v>
      </c>
      <c r="C1490" s="398" t="s">
        <v>160</v>
      </c>
      <c r="D1490" s="398"/>
      <c r="E1490" s="399">
        <v>93.67</v>
      </c>
    </row>
    <row r="1491" spans="1:5">
      <c r="A1491" s="398">
        <v>7219</v>
      </c>
      <c r="B1491" s="398" t="s">
        <v>9284</v>
      </c>
      <c r="C1491" s="398" t="s">
        <v>160</v>
      </c>
      <c r="D1491" s="398"/>
      <c r="E1491" s="399">
        <v>83.09</v>
      </c>
    </row>
    <row r="1492" spans="1:5">
      <c r="A1492" s="398">
        <v>2628</v>
      </c>
      <c r="B1492" s="398" t="s">
        <v>9285</v>
      </c>
      <c r="C1492" s="398" t="s">
        <v>160</v>
      </c>
      <c r="D1492" s="398"/>
      <c r="E1492" s="399">
        <v>193.79</v>
      </c>
    </row>
    <row r="1493" spans="1:5">
      <c r="A1493" s="398">
        <v>2622</v>
      </c>
      <c r="B1493" s="398" t="s">
        <v>9286</v>
      </c>
      <c r="C1493" s="398" t="s">
        <v>160</v>
      </c>
      <c r="D1493" s="398"/>
      <c r="E1493" s="399">
        <v>4.5999999999999996</v>
      </c>
    </row>
    <row r="1494" spans="1:5">
      <c r="A1494" s="398">
        <v>2623</v>
      </c>
      <c r="B1494" s="398" t="s">
        <v>9287</v>
      </c>
      <c r="C1494" s="398" t="s">
        <v>160</v>
      </c>
      <c r="D1494" s="398"/>
      <c r="E1494" s="399">
        <v>5.54</v>
      </c>
    </row>
    <row r="1495" spans="1:5">
      <c r="A1495" s="398">
        <v>2624</v>
      </c>
      <c r="B1495" s="398" t="s">
        <v>9288</v>
      </c>
      <c r="C1495" s="398" t="s">
        <v>160</v>
      </c>
      <c r="D1495" s="398"/>
      <c r="E1495" s="399">
        <v>8.81</v>
      </c>
    </row>
    <row r="1496" spans="1:5">
      <c r="A1496" s="398">
        <v>2625</v>
      </c>
      <c r="B1496" s="398" t="s">
        <v>9289</v>
      </c>
      <c r="C1496" s="398" t="s">
        <v>160</v>
      </c>
      <c r="D1496" s="398"/>
      <c r="E1496" s="399">
        <v>18.59</v>
      </c>
    </row>
    <row r="1497" spans="1:5">
      <c r="A1497" s="398">
        <v>2626</v>
      </c>
      <c r="B1497" s="398" t="s">
        <v>9290</v>
      </c>
      <c r="C1497" s="398" t="s">
        <v>160</v>
      </c>
      <c r="D1497" s="398"/>
      <c r="E1497" s="399">
        <v>27.24</v>
      </c>
    </row>
    <row r="1498" spans="1:5">
      <c r="A1498" s="398">
        <v>2630</v>
      </c>
      <c r="B1498" s="398" t="s">
        <v>9291</v>
      </c>
      <c r="C1498" s="398" t="s">
        <v>160</v>
      </c>
      <c r="D1498" s="398"/>
      <c r="E1498" s="399">
        <v>41.44</v>
      </c>
    </row>
    <row r="1499" spans="1:5">
      <c r="A1499" s="398">
        <v>2627</v>
      </c>
      <c r="B1499" s="398" t="s">
        <v>9292</v>
      </c>
      <c r="C1499" s="398" t="s">
        <v>160</v>
      </c>
      <c r="D1499" s="398"/>
      <c r="E1499" s="399">
        <v>72.989999999999995</v>
      </c>
    </row>
    <row r="1500" spans="1:5">
      <c r="A1500" s="398">
        <v>2629</v>
      </c>
      <c r="B1500" s="398" t="s">
        <v>9293</v>
      </c>
      <c r="C1500" s="398" t="s">
        <v>160</v>
      </c>
      <c r="D1500" s="398"/>
      <c r="E1500" s="399">
        <v>98.73</v>
      </c>
    </row>
    <row r="1501" spans="1:5">
      <c r="A1501" s="398">
        <v>1880</v>
      </c>
      <c r="B1501" s="398" t="s">
        <v>9294</v>
      </c>
      <c r="C1501" s="398" t="s">
        <v>160</v>
      </c>
      <c r="D1501" s="398"/>
      <c r="E1501" s="399">
        <v>1.85</v>
      </c>
    </row>
    <row r="1502" spans="1:5">
      <c r="A1502" s="398">
        <v>39274</v>
      </c>
      <c r="B1502" s="398" t="s">
        <v>9295</v>
      </c>
      <c r="C1502" s="398" t="s">
        <v>160</v>
      </c>
      <c r="D1502" s="398"/>
      <c r="E1502" s="399">
        <v>1.43</v>
      </c>
    </row>
    <row r="1503" spans="1:5">
      <c r="A1503" s="398">
        <v>12033</v>
      </c>
      <c r="B1503" s="398" t="s">
        <v>9296</v>
      </c>
      <c r="C1503" s="398" t="s">
        <v>160</v>
      </c>
      <c r="D1503" s="398"/>
      <c r="E1503" s="399">
        <v>5.91</v>
      </c>
    </row>
    <row r="1504" spans="1:5">
      <c r="A1504" s="398">
        <v>40408</v>
      </c>
      <c r="B1504" s="398" t="s">
        <v>9297</v>
      </c>
      <c r="C1504" s="398" t="s">
        <v>160</v>
      </c>
      <c r="D1504" s="398"/>
      <c r="E1504" s="399">
        <v>3.88</v>
      </c>
    </row>
    <row r="1505" spans="1:5">
      <c r="A1505" s="398">
        <v>39276</v>
      </c>
      <c r="B1505" s="398" t="s">
        <v>9298</v>
      </c>
      <c r="C1505" s="398" t="s">
        <v>160</v>
      </c>
      <c r="D1505" s="398"/>
      <c r="E1505" s="399">
        <v>3.49</v>
      </c>
    </row>
    <row r="1506" spans="1:5">
      <c r="A1506" s="398">
        <v>40409</v>
      </c>
      <c r="B1506" s="398" t="s">
        <v>9299</v>
      </c>
      <c r="C1506" s="398" t="s">
        <v>160</v>
      </c>
      <c r="D1506" s="398"/>
      <c r="E1506" s="399">
        <v>1.37</v>
      </c>
    </row>
    <row r="1507" spans="1:5">
      <c r="A1507" s="398">
        <v>39277</v>
      </c>
      <c r="B1507" s="398" t="s">
        <v>9300</v>
      </c>
      <c r="C1507" s="398" t="s">
        <v>160</v>
      </c>
      <c r="D1507" s="398"/>
      <c r="E1507" s="399">
        <v>9.44</v>
      </c>
    </row>
    <row r="1508" spans="1:5">
      <c r="A1508" s="398">
        <v>12034</v>
      </c>
      <c r="B1508" s="398" t="s">
        <v>9301</v>
      </c>
      <c r="C1508" s="398" t="s">
        <v>160</v>
      </c>
      <c r="D1508" s="398"/>
      <c r="E1508" s="399">
        <v>2.67</v>
      </c>
    </row>
    <row r="1509" spans="1:5">
      <c r="A1509" s="398">
        <v>39879</v>
      </c>
      <c r="B1509" s="398" t="s">
        <v>9302</v>
      </c>
      <c r="C1509" s="398" t="s">
        <v>160</v>
      </c>
      <c r="D1509" s="398"/>
      <c r="E1509" s="399"/>
    </row>
    <row r="1510" spans="1:5">
      <c r="A1510" s="398">
        <v>39880</v>
      </c>
      <c r="B1510" s="398" t="s">
        <v>9303</v>
      </c>
      <c r="C1510" s="398" t="s">
        <v>160</v>
      </c>
      <c r="D1510" s="398"/>
      <c r="E1510" s="399"/>
    </row>
    <row r="1511" spans="1:5">
      <c r="A1511" s="398">
        <v>39881</v>
      </c>
      <c r="B1511" s="398" t="s">
        <v>9304</v>
      </c>
      <c r="C1511" s="398" t="s">
        <v>160</v>
      </c>
      <c r="D1511" s="398"/>
      <c r="E1511" s="399"/>
    </row>
    <row r="1512" spans="1:5">
      <c r="A1512" s="398">
        <v>39882</v>
      </c>
      <c r="B1512" s="398" t="s">
        <v>9305</v>
      </c>
      <c r="C1512" s="398" t="s">
        <v>160</v>
      </c>
      <c r="D1512" s="398"/>
      <c r="E1512" s="399"/>
    </row>
    <row r="1513" spans="1:5">
      <c r="A1513" s="398">
        <v>39883</v>
      </c>
      <c r="B1513" s="398" t="s">
        <v>9306</v>
      </c>
      <c r="C1513" s="398" t="s">
        <v>160</v>
      </c>
      <c r="D1513" s="398"/>
      <c r="E1513" s="399"/>
    </row>
    <row r="1514" spans="1:5">
      <c r="A1514" s="398">
        <v>39884</v>
      </c>
      <c r="B1514" s="398" t="s">
        <v>9307</v>
      </c>
      <c r="C1514" s="398" t="s">
        <v>160</v>
      </c>
      <c r="D1514" s="398"/>
      <c r="E1514" s="399"/>
    </row>
    <row r="1515" spans="1:5">
      <c r="A1515" s="398">
        <v>39885</v>
      </c>
      <c r="B1515" s="398" t="s">
        <v>9308</v>
      </c>
      <c r="C1515" s="398" t="s">
        <v>160</v>
      </c>
      <c r="D1515" s="398"/>
      <c r="E1515" s="399"/>
    </row>
    <row r="1516" spans="1:5">
      <c r="A1516" s="398">
        <v>1777</v>
      </c>
      <c r="B1516" s="398" t="s">
        <v>9309</v>
      </c>
      <c r="C1516" s="398" t="s">
        <v>160</v>
      </c>
      <c r="D1516" s="398"/>
      <c r="E1516" s="399"/>
    </row>
    <row r="1517" spans="1:5">
      <c r="A1517" s="398">
        <v>1819</v>
      </c>
      <c r="B1517" s="398" t="s">
        <v>9310</v>
      </c>
      <c r="C1517" s="398" t="s">
        <v>160</v>
      </c>
      <c r="D1517" s="398"/>
      <c r="E1517" s="399"/>
    </row>
    <row r="1518" spans="1:5">
      <c r="A1518" s="398">
        <v>1776</v>
      </c>
      <c r="B1518" s="398" t="s">
        <v>9311</v>
      </c>
      <c r="C1518" s="398" t="s">
        <v>160</v>
      </c>
      <c r="D1518" s="398"/>
      <c r="E1518" s="399"/>
    </row>
    <row r="1519" spans="1:5">
      <c r="A1519" s="398">
        <v>1775</v>
      </c>
      <c r="B1519" s="398" t="s">
        <v>9312</v>
      </c>
      <c r="C1519" s="398" t="s">
        <v>160</v>
      </c>
      <c r="D1519" s="398"/>
      <c r="E1519" s="399"/>
    </row>
    <row r="1520" spans="1:5">
      <c r="A1520" s="398">
        <v>1778</v>
      </c>
      <c r="B1520" s="398" t="s">
        <v>9313</v>
      </c>
      <c r="C1520" s="398" t="s">
        <v>160</v>
      </c>
      <c r="D1520" s="398"/>
      <c r="E1520" s="399"/>
    </row>
    <row r="1521" spans="1:5">
      <c r="A1521" s="398">
        <v>1818</v>
      </c>
      <c r="B1521" s="398" t="s">
        <v>9314</v>
      </c>
      <c r="C1521" s="398" t="s">
        <v>160</v>
      </c>
      <c r="D1521" s="398"/>
      <c r="E1521" s="399"/>
    </row>
    <row r="1522" spans="1:5">
      <c r="A1522" s="398">
        <v>1779</v>
      </c>
      <c r="B1522" s="398" t="s">
        <v>9315</v>
      </c>
      <c r="C1522" s="398" t="s">
        <v>160</v>
      </c>
      <c r="D1522" s="398"/>
      <c r="E1522" s="399"/>
    </row>
    <row r="1523" spans="1:5">
      <c r="A1523" s="398">
        <v>1820</v>
      </c>
      <c r="B1523" s="398" t="s">
        <v>9316</v>
      </c>
      <c r="C1523" s="398" t="s">
        <v>160</v>
      </c>
      <c r="D1523" s="398"/>
      <c r="E1523" s="399"/>
    </row>
    <row r="1524" spans="1:5">
      <c r="A1524" s="398">
        <v>1780</v>
      </c>
      <c r="B1524" s="398" t="s">
        <v>9317</v>
      </c>
      <c r="C1524" s="398" t="s">
        <v>160</v>
      </c>
      <c r="D1524" s="398"/>
      <c r="E1524" s="399"/>
    </row>
    <row r="1525" spans="1:5">
      <c r="A1525" s="398">
        <v>1783</v>
      </c>
      <c r="B1525" s="398" t="s">
        <v>9318</v>
      </c>
      <c r="C1525" s="398" t="s">
        <v>160</v>
      </c>
      <c r="D1525" s="398"/>
      <c r="E1525" s="399"/>
    </row>
    <row r="1526" spans="1:5">
      <c r="A1526" s="398">
        <v>1782</v>
      </c>
      <c r="B1526" s="398" t="s">
        <v>9319</v>
      </c>
      <c r="C1526" s="398" t="s">
        <v>160</v>
      </c>
      <c r="D1526" s="398"/>
      <c r="E1526" s="399"/>
    </row>
    <row r="1527" spans="1:5">
      <c r="A1527" s="398">
        <v>1781</v>
      </c>
      <c r="B1527" s="398" t="s">
        <v>9320</v>
      </c>
      <c r="C1527" s="398" t="s">
        <v>160</v>
      </c>
      <c r="D1527" s="398"/>
      <c r="E1527" s="399"/>
    </row>
    <row r="1528" spans="1:5">
      <c r="A1528" s="398">
        <v>1817</v>
      </c>
      <c r="B1528" s="398" t="s">
        <v>9321</v>
      </c>
      <c r="C1528" s="398" t="s">
        <v>160</v>
      </c>
      <c r="D1528" s="398"/>
      <c r="E1528" s="399"/>
    </row>
    <row r="1529" spans="1:5">
      <c r="A1529" s="398">
        <v>1784</v>
      </c>
      <c r="B1529" s="398" t="s">
        <v>9322</v>
      </c>
      <c r="C1529" s="398" t="s">
        <v>160</v>
      </c>
      <c r="D1529" s="398"/>
      <c r="E1529" s="399"/>
    </row>
    <row r="1530" spans="1:5">
      <c r="A1530" s="398">
        <v>1810</v>
      </c>
      <c r="B1530" s="398" t="s">
        <v>9323</v>
      </c>
      <c r="C1530" s="398" t="s">
        <v>160</v>
      </c>
      <c r="D1530" s="398"/>
      <c r="E1530" s="399"/>
    </row>
    <row r="1531" spans="1:5">
      <c r="A1531" s="398">
        <v>1812</v>
      </c>
      <c r="B1531" s="398" t="s">
        <v>9324</v>
      </c>
      <c r="C1531" s="398" t="s">
        <v>160</v>
      </c>
      <c r="D1531" s="398"/>
      <c r="E1531" s="399"/>
    </row>
    <row r="1532" spans="1:5">
      <c r="A1532" s="398">
        <v>1811</v>
      </c>
      <c r="B1532" s="398" t="s">
        <v>9325</v>
      </c>
      <c r="C1532" s="398" t="s">
        <v>160</v>
      </c>
      <c r="D1532" s="398"/>
      <c r="E1532" s="399"/>
    </row>
    <row r="1533" spans="1:5">
      <c r="A1533" s="398">
        <v>40386</v>
      </c>
      <c r="B1533" s="398" t="s">
        <v>9326</v>
      </c>
      <c r="C1533" s="398" t="s">
        <v>160</v>
      </c>
      <c r="D1533" s="398"/>
      <c r="E1533" s="399"/>
    </row>
    <row r="1534" spans="1:5">
      <c r="A1534" s="398">
        <v>40384</v>
      </c>
      <c r="B1534" s="398" t="s">
        <v>9327</v>
      </c>
      <c r="C1534" s="398" t="s">
        <v>160</v>
      </c>
      <c r="D1534" s="398"/>
      <c r="E1534" s="399"/>
    </row>
    <row r="1535" spans="1:5">
      <c r="A1535" s="398">
        <v>40423</v>
      </c>
      <c r="B1535" s="398" t="s">
        <v>9328</v>
      </c>
      <c r="C1535" s="398" t="s">
        <v>160</v>
      </c>
      <c r="D1535" s="398"/>
      <c r="E1535" s="399"/>
    </row>
    <row r="1536" spans="1:5">
      <c r="A1536" s="398">
        <v>40379</v>
      </c>
      <c r="B1536" s="398" t="s">
        <v>9329</v>
      </c>
      <c r="C1536" s="398" t="s">
        <v>160</v>
      </c>
      <c r="D1536" s="398"/>
      <c r="E1536" s="399"/>
    </row>
    <row r="1537" spans="1:5">
      <c r="A1537" s="398">
        <v>40389</v>
      </c>
      <c r="B1537" s="398" t="s">
        <v>9330</v>
      </c>
      <c r="C1537" s="398" t="s">
        <v>160</v>
      </c>
      <c r="D1537" s="398"/>
      <c r="E1537" s="399"/>
    </row>
    <row r="1538" spans="1:5">
      <c r="A1538" s="398">
        <v>40388</v>
      </c>
      <c r="B1538" s="398" t="s">
        <v>9331</v>
      </c>
      <c r="C1538" s="398" t="s">
        <v>160</v>
      </c>
      <c r="D1538" s="398"/>
      <c r="E1538" s="399"/>
    </row>
    <row r="1539" spans="1:5">
      <c r="A1539" s="398">
        <v>40391</v>
      </c>
      <c r="B1539" s="398" t="s">
        <v>9332</v>
      </c>
      <c r="C1539" s="398" t="s">
        <v>160</v>
      </c>
      <c r="D1539" s="398"/>
      <c r="E1539" s="399"/>
    </row>
    <row r="1540" spans="1:5">
      <c r="A1540" s="398">
        <v>40381</v>
      </c>
      <c r="B1540" s="398" t="s">
        <v>9333</v>
      </c>
      <c r="C1540" s="398" t="s">
        <v>160</v>
      </c>
      <c r="D1540" s="398"/>
      <c r="E1540" s="399"/>
    </row>
    <row r="1541" spans="1:5">
      <c r="A1541" s="398">
        <v>2609</v>
      </c>
      <c r="B1541" s="398" t="s">
        <v>9334</v>
      </c>
      <c r="C1541" s="398" t="s">
        <v>160</v>
      </c>
      <c r="D1541" s="398"/>
      <c r="E1541" s="399">
        <v>4.32</v>
      </c>
    </row>
    <row r="1542" spans="1:5">
      <c r="A1542" s="398">
        <v>2634</v>
      </c>
      <c r="B1542" s="398" t="s">
        <v>9335</v>
      </c>
      <c r="C1542" s="398" t="s">
        <v>160</v>
      </c>
      <c r="D1542" s="398"/>
      <c r="E1542" s="399">
        <v>5.68</v>
      </c>
    </row>
    <row r="1543" spans="1:5">
      <c r="A1543" s="398">
        <v>2611</v>
      </c>
      <c r="B1543" s="398" t="s">
        <v>9336</v>
      </c>
      <c r="C1543" s="398" t="s">
        <v>160</v>
      </c>
      <c r="D1543" s="398"/>
      <c r="E1543" s="399">
        <v>16</v>
      </c>
    </row>
    <row r="1544" spans="1:5">
      <c r="A1544" s="398">
        <v>40414</v>
      </c>
      <c r="B1544" s="398" t="s">
        <v>9337</v>
      </c>
      <c r="C1544" s="398" t="s">
        <v>160</v>
      </c>
      <c r="D1544" s="398"/>
      <c r="E1544" s="399"/>
    </row>
    <row r="1545" spans="1:5">
      <c r="A1545" s="398">
        <v>40416</v>
      </c>
      <c r="B1545" s="398" t="s">
        <v>9338</v>
      </c>
      <c r="C1545" s="398" t="s">
        <v>160</v>
      </c>
      <c r="D1545" s="398"/>
      <c r="E1545" s="399"/>
    </row>
    <row r="1546" spans="1:5">
      <c r="A1546" s="398">
        <v>40418</v>
      </c>
      <c r="B1546" s="398" t="s">
        <v>9339</v>
      </c>
      <c r="C1546" s="398" t="s">
        <v>160</v>
      </c>
      <c r="D1546" s="398"/>
      <c r="E1546" s="399"/>
    </row>
    <row r="1547" spans="1:5">
      <c r="A1547" s="398">
        <v>34359</v>
      </c>
      <c r="B1547" s="398" t="s">
        <v>9340</v>
      </c>
      <c r="C1547" s="398" t="s">
        <v>160</v>
      </c>
      <c r="D1547" s="398"/>
      <c r="E1547" s="399"/>
    </row>
    <row r="1548" spans="1:5">
      <c r="A1548" s="398">
        <v>1789</v>
      </c>
      <c r="B1548" s="398" t="s">
        <v>9341</v>
      </c>
      <c r="C1548" s="398" t="s">
        <v>160</v>
      </c>
      <c r="D1548" s="398"/>
      <c r="E1548" s="399"/>
    </row>
    <row r="1549" spans="1:5">
      <c r="A1549" s="398">
        <v>1788</v>
      </c>
      <c r="B1549" s="398" t="s">
        <v>9342</v>
      </c>
      <c r="C1549" s="398" t="s">
        <v>160</v>
      </c>
      <c r="D1549" s="398"/>
      <c r="E1549" s="399"/>
    </row>
    <row r="1550" spans="1:5">
      <c r="A1550" s="398">
        <v>1787</v>
      </c>
      <c r="B1550" s="398" t="s">
        <v>9343</v>
      </c>
      <c r="C1550" s="398" t="s">
        <v>160</v>
      </c>
      <c r="D1550" s="398"/>
      <c r="E1550" s="399"/>
    </row>
    <row r="1551" spans="1:5">
      <c r="A1551" s="398">
        <v>1786</v>
      </c>
      <c r="B1551" s="398" t="s">
        <v>9344</v>
      </c>
      <c r="C1551" s="398" t="s">
        <v>160</v>
      </c>
      <c r="D1551" s="398"/>
      <c r="E1551" s="399"/>
    </row>
    <row r="1552" spans="1:5">
      <c r="A1552" s="398">
        <v>1791</v>
      </c>
      <c r="B1552" s="398" t="s">
        <v>9345</v>
      </c>
      <c r="C1552" s="398" t="s">
        <v>160</v>
      </c>
      <c r="D1552" s="398"/>
      <c r="E1552" s="399"/>
    </row>
    <row r="1553" spans="1:5">
      <c r="A1553" s="398">
        <v>1790</v>
      </c>
      <c r="B1553" s="398" t="s">
        <v>9346</v>
      </c>
      <c r="C1553" s="398" t="s">
        <v>160</v>
      </c>
      <c r="D1553" s="398"/>
      <c r="E1553" s="399"/>
    </row>
    <row r="1554" spans="1:5">
      <c r="A1554" s="398">
        <v>1792</v>
      </c>
      <c r="B1554" s="398" t="s">
        <v>9347</v>
      </c>
      <c r="C1554" s="398" t="s">
        <v>160</v>
      </c>
      <c r="D1554" s="398"/>
      <c r="E1554" s="399"/>
    </row>
    <row r="1555" spans="1:5">
      <c r="A1555" s="398">
        <v>1813</v>
      </c>
      <c r="B1555" s="398" t="s">
        <v>9348</v>
      </c>
      <c r="C1555" s="398" t="s">
        <v>160</v>
      </c>
      <c r="D1555" s="398"/>
      <c r="E1555" s="399"/>
    </row>
    <row r="1556" spans="1:5">
      <c r="A1556" s="398">
        <v>1793</v>
      </c>
      <c r="B1556" s="398" t="s">
        <v>9349</v>
      </c>
      <c r="C1556" s="398" t="s">
        <v>160</v>
      </c>
      <c r="D1556" s="398"/>
      <c r="E1556" s="399"/>
    </row>
    <row r="1557" spans="1:5">
      <c r="A1557" s="398">
        <v>1797</v>
      </c>
      <c r="B1557" s="398" t="s">
        <v>9350</v>
      </c>
      <c r="C1557" s="398" t="s">
        <v>160</v>
      </c>
      <c r="D1557" s="398"/>
      <c r="E1557" s="399"/>
    </row>
    <row r="1558" spans="1:5">
      <c r="A1558" s="398">
        <v>1796</v>
      </c>
      <c r="B1558" s="398" t="s">
        <v>9351</v>
      </c>
      <c r="C1558" s="398" t="s">
        <v>160</v>
      </c>
      <c r="D1558" s="398"/>
      <c r="E1558" s="399"/>
    </row>
    <row r="1559" spans="1:5">
      <c r="A1559" s="398">
        <v>1816</v>
      </c>
      <c r="B1559" s="398" t="s">
        <v>9352</v>
      </c>
      <c r="C1559" s="398" t="s">
        <v>160</v>
      </c>
      <c r="D1559" s="398"/>
      <c r="E1559" s="399"/>
    </row>
    <row r="1560" spans="1:5">
      <c r="A1560" s="398">
        <v>1794</v>
      </c>
      <c r="B1560" s="398" t="s">
        <v>9353</v>
      </c>
      <c r="C1560" s="398" t="s">
        <v>160</v>
      </c>
      <c r="D1560" s="398"/>
      <c r="E1560" s="399"/>
    </row>
    <row r="1561" spans="1:5">
      <c r="A1561" s="398">
        <v>1815</v>
      </c>
      <c r="B1561" s="398" t="s">
        <v>9354</v>
      </c>
      <c r="C1561" s="398" t="s">
        <v>160</v>
      </c>
      <c r="D1561" s="398"/>
      <c r="E1561" s="399"/>
    </row>
    <row r="1562" spans="1:5">
      <c r="A1562" s="398">
        <v>1798</v>
      </c>
      <c r="B1562" s="398" t="s">
        <v>9355</v>
      </c>
      <c r="C1562" s="398" t="s">
        <v>160</v>
      </c>
      <c r="D1562" s="398"/>
      <c r="E1562" s="399"/>
    </row>
    <row r="1563" spans="1:5">
      <c r="A1563" s="398">
        <v>1799</v>
      </c>
      <c r="B1563" s="398" t="s">
        <v>9356</v>
      </c>
      <c r="C1563" s="398" t="s">
        <v>160</v>
      </c>
      <c r="D1563" s="398"/>
      <c r="E1563" s="399"/>
    </row>
    <row r="1564" spans="1:5">
      <c r="A1564" s="398">
        <v>1795</v>
      </c>
      <c r="B1564" s="398" t="s">
        <v>9357</v>
      </c>
      <c r="C1564" s="398" t="s">
        <v>160</v>
      </c>
      <c r="D1564" s="398"/>
      <c r="E1564" s="399"/>
    </row>
    <row r="1565" spans="1:5">
      <c r="A1565" s="398">
        <v>1800</v>
      </c>
      <c r="B1565" s="398" t="s">
        <v>9358</v>
      </c>
      <c r="C1565" s="398" t="s">
        <v>160</v>
      </c>
      <c r="D1565" s="398"/>
      <c r="E1565" s="399"/>
    </row>
    <row r="1566" spans="1:5">
      <c r="A1566" s="398">
        <v>1802</v>
      </c>
      <c r="B1566" s="398" t="s">
        <v>9359</v>
      </c>
      <c r="C1566" s="398" t="s">
        <v>160</v>
      </c>
      <c r="D1566" s="398"/>
      <c r="E1566" s="399"/>
    </row>
    <row r="1567" spans="1:5">
      <c r="A1567" s="398">
        <v>1809</v>
      </c>
      <c r="B1567" s="398" t="s">
        <v>9360</v>
      </c>
      <c r="C1567" s="398" t="s">
        <v>160</v>
      </c>
      <c r="D1567" s="398"/>
      <c r="E1567" s="399"/>
    </row>
    <row r="1568" spans="1:5">
      <c r="A1568" s="398">
        <v>1814</v>
      </c>
      <c r="B1568" s="398" t="s">
        <v>9361</v>
      </c>
      <c r="C1568" s="398" t="s">
        <v>160</v>
      </c>
      <c r="D1568" s="398"/>
      <c r="E1568" s="399"/>
    </row>
    <row r="1569" spans="1:5">
      <c r="A1569" s="398">
        <v>1805</v>
      </c>
      <c r="B1569" s="398" t="s">
        <v>9362</v>
      </c>
      <c r="C1569" s="398" t="s">
        <v>160</v>
      </c>
      <c r="D1569" s="398"/>
      <c r="E1569" s="399"/>
    </row>
    <row r="1570" spans="1:5">
      <c r="A1570" s="398">
        <v>1803</v>
      </c>
      <c r="B1570" s="398" t="s">
        <v>9363</v>
      </c>
      <c r="C1570" s="398" t="s">
        <v>160</v>
      </c>
      <c r="D1570" s="398"/>
      <c r="E1570" s="399"/>
    </row>
    <row r="1571" spans="1:5">
      <c r="A1571" s="398">
        <v>1821</v>
      </c>
      <c r="B1571" s="398" t="s">
        <v>9364</v>
      </c>
      <c r="C1571" s="398" t="s">
        <v>160</v>
      </c>
      <c r="D1571" s="398"/>
      <c r="E1571" s="399"/>
    </row>
    <row r="1572" spans="1:5">
      <c r="A1572" s="398">
        <v>1806</v>
      </c>
      <c r="B1572" s="398" t="s">
        <v>9365</v>
      </c>
      <c r="C1572" s="398" t="s">
        <v>160</v>
      </c>
      <c r="D1572" s="398"/>
      <c r="E1572" s="399"/>
    </row>
    <row r="1573" spans="1:5">
      <c r="A1573" s="398">
        <v>1807</v>
      </c>
      <c r="B1573" s="398" t="s">
        <v>9366</v>
      </c>
      <c r="C1573" s="398" t="s">
        <v>160</v>
      </c>
      <c r="D1573" s="398"/>
      <c r="E1573" s="399"/>
    </row>
    <row r="1574" spans="1:5">
      <c r="A1574" s="398">
        <v>1804</v>
      </c>
      <c r="B1574" s="398" t="s">
        <v>9367</v>
      </c>
      <c r="C1574" s="398" t="s">
        <v>160</v>
      </c>
      <c r="D1574" s="398"/>
      <c r="E1574" s="399"/>
    </row>
    <row r="1575" spans="1:5">
      <c r="A1575" s="398">
        <v>1808</v>
      </c>
      <c r="B1575" s="398" t="s">
        <v>9368</v>
      </c>
      <c r="C1575" s="398" t="s">
        <v>160</v>
      </c>
      <c r="D1575" s="398"/>
      <c r="E1575" s="399"/>
    </row>
    <row r="1576" spans="1:5">
      <c r="A1576" s="398">
        <v>40385</v>
      </c>
      <c r="B1576" s="398" t="s">
        <v>9369</v>
      </c>
      <c r="C1576" s="398" t="s">
        <v>160</v>
      </c>
      <c r="D1576" s="398"/>
      <c r="E1576" s="399"/>
    </row>
    <row r="1577" spans="1:5">
      <c r="A1577" s="398">
        <v>40383</v>
      </c>
      <c r="B1577" s="398" t="s">
        <v>9370</v>
      </c>
      <c r="C1577" s="398" t="s">
        <v>160</v>
      </c>
      <c r="D1577" s="398"/>
      <c r="E1577" s="399"/>
    </row>
    <row r="1578" spans="1:5">
      <c r="A1578" s="398">
        <v>40382</v>
      </c>
      <c r="B1578" s="398" t="s">
        <v>9371</v>
      </c>
      <c r="C1578" s="398" t="s">
        <v>160</v>
      </c>
      <c r="D1578" s="398"/>
      <c r="E1578" s="399"/>
    </row>
    <row r="1579" spans="1:5">
      <c r="A1579" s="398">
        <v>40378</v>
      </c>
      <c r="B1579" s="398" t="s">
        <v>9372</v>
      </c>
      <c r="C1579" s="398" t="s">
        <v>160</v>
      </c>
      <c r="D1579" s="398"/>
      <c r="E1579" s="399"/>
    </row>
    <row r="1580" spans="1:5">
      <c r="A1580" s="398">
        <v>40422</v>
      </c>
      <c r="B1580" s="398" t="s">
        <v>9373</v>
      </c>
      <c r="C1580" s="398" t="s">
        <v>160</v>
      </c>
      <c r="D1580" s="398"/>
      <c r="E1580" s="399"/>
    </row>
    <row r="1581" spans="1:5">
      <c r="A1581" s="398">
        <v>40387</v>
      </c>
      <c r="B1581" s="398" t="s">
        <v>9374</v>
      </c>
      <c r="C1581" s="398" t="s">
        <v>160</v>
      </c>
      <c r="D1581" s="398"/>
      <c r="E1581" s="399"/>
    </row>
    <row r="1582" spans="1:5">
      <c r="A1582" s="398">
        <v>40390</v>
      </c>
      <c r="B1582" s="398" t="s">
        <v>9375</v>
      </c>
      <c r="C1582" s="398" t="s">
        <v>160</v>
      </c>
      <c r="D1582" s="398"/>
      <c r="E1582" s="399"/>
    </row>
    <row r="1583" spans="1:5">
      <c r="A1583" s="398">
        <v>40380</v>
      </c>
      <c r="B1583" s="398" t="s">
        <v>9376</v>
      </c>
      <c r="C1583" s="398" t="s">
        <v>160</v>
      </c>
      <c r="D1583" s="398"/>
      <c r="E1583" s="399"/>
    </row>
    <row r="1584" spans="1:5">
      <c r="A1584" s="398">
        <v>2621</v>
      </c>
      <c r="B1584" s="398" t="s">
        <v>9377</v>
      </c>
      <c r="C1584" s="398" t="s">
        <v>160</v>
      </c>
      <c r="D1584" s="398"/>
      <c r="E1584" s="399">
        <v>136.91999999999999</v>
      </c>
    </row>
    <row r="1585" spans="1:5">
      <c r="A1585" s="398">
        <v>2616</v>
      </c>
      <c r="B1585" s="398" t="s">
        <v>9378</v>
      </c>
      <c r="C1585" s="398" t="s">
        <v>160</v>
      </c>
      <c r="D1585" s="398"/>
      <c r="E1585" s="399">
        <v>3.87</v>
      </c>
    </row>
    <row r="1586" spans="1:5">
      <c r="A1586" s="398">
        <v>2633</v>
      </c>
      <c r="B1586" s="398" t="s">
        <v>9379</v>
      </c>
      <c r="C1586" s="398" t="s">
        <v>160</v>
      </c>
      <c r="D1586" s="398"/>
      <c r="E1586" s="399">
        <v>4.38</v>
      </c>
    </row>
    <row r="1587" spans="1:5">
      <c r="A1587" s="398">
        <v>2617</v>
      </c>
      <c r="B1587" s="398" t="s">
        <v>9380</v>
      </c>
      <c r="C1587" s="398" t="s">
        <v>160</v>
      </c>
      <c r="D1587" s="398"/>
      <c r="E1587" s="399">
        <v>5.96</v>
      </c>
    </row>
    <row r="1588" spans="1:5">
      <c r="A1588" s="398">
        <v>2618</v>
      </c>
      <c r="B1588" s="398" t="s">
        <v>9381</v>
      </c>
      <c r="C1588" s="398" t="s">
        <v>160</v>
      </c>
      <c r="D1588" s="398"/>
      <c r="E1588" s="399">
        <v>13.56</v>
      </c>
    </row>
    <row r="1589" spans="1:5">
      <c r="A1589" s="398">
        <v>2632</v>
      </c>
      <c r="B1589" s="398" t="s">
        <v>9382</v>
      </c>
      <c r="C1589" s="398" t="s">
        <v>160</v>
      </c>
      <c r="D1589" s="398"/>
      <c r="E1589" s="399">
        <v>16.54</v>
      </c>
    </row>
    <row r="1590" spans="1:5">
      <c r="A1590" s="398">
        <v>2631</v>
      </c>
      <c r="B1590" s="398" t="s">
        <v>9383</v>
      </c>
      <c r="C1590" s="398" t="s">
        <v>160</v>
      </c>
      <c r="D1590" s="398"/>
      <c r="E1590" s="399">
        <v>24.28</v>
      </c>
    </row>
    <row r="1591" spans="1:5">
      <c r="A1591" s="398">
        <v>2619</v>
      </c>
      <c r="B1591" s="398" t="s">
        <v>9384</v>
      </c>
      <c r="C1591" s="398" t="s">
        <v>160</v>
      </c>
      <c r="D1591" s="398"/>
      <c r="E1591" s="399">
        <v>61.49</v>
      </c>
    </row>
    <row r="1592" spans="1:5">
      <c r="A1592" s="398">
        <v>2620</v>
      </c>
      <c r="B1592" s="398" t="s">
        <v>9385</v>
      </c>
      <c r="C1592" s="398" t="s">
        <v>160</v>
      </c>
      <c r="D1592" s="398"/>
      <c r="E1592" s="399">
        <v>80.73</v>
      </c>
    </row>
    <row r="1593" spans="1:5">
      <c r="A1593" s="398">
        <v>40413</v>
      </c>
      <c r="B1593" s="398" t="s">
        <v>9386</v>
      </c>
      <c r="C1593" s="398" t="s">
        <v>160</v>
      </c>
      <c r="D1593" s="398"/>
      <c r="E1593" s="399"/>
    </row>
    <row r="1594" spans="1:5">
      <c r="A1594" s="398">
        <v>40415</v>
      </c>
      <c r="B1594" s="398" t="s">
        <v>9387</v>
      </c>
      <c r="C1594" s="398" t="s">
        <v>160</v>
      </c>
      <c r="D1594" s="398"/>
      <c r="E1594" s="399"/>
    </row>
    <row r="1595" spans="1:5">
      <c r="A1595" s="398">
        <v>40417</v>
      </c>
      <c r="B1595" s="398" t="s">
        <v>9388</v>
      </c>
      <c r="C1595" s="398" t="s">
        <v>160</v>
      </c>
      <c r="D1595" s="398"/>
      <c r="E1595" s="399"/>
    </row>
    <row r="1596" spans="1:5">
      <c r="A1596" s="398">
        <v>39273</v>
      </c>
      <c r="B1596" s="398" t="s">
        <v>9389</v>
      </c>
      <c r="C1596" s="398" t="s">
        <v>160</v>
      </c>
      <c r="D1596" s="398"/>
      <c r="E1596" s="399">
        <v>2.02</v>
      </c>
    </row>
    <row r="1597" spans="1:5">
      <c r="A1597" s="398">
        <v>39271</v>
      </c>
      <c r="B1597" s="398" t="s">
        <v>9390</v>
      </c>
      <c r="C1597" s="398" t="s">
        <v>160</v>
      </c>
      <c r="D1597" s="398"/>
      <c r="E1597" s="399">
        <v>1.19</v>
      </c>
    </row>
    <row r="1598" spans="1:5">
      <c r="A1598" s="398">
        <v>39272</v>
      </c>
      <c r="B1598" s="398" t="s">
        <v>9391</v>
      </c>
      <c r="C1598" s="398" t="s">
        <v>160</v>
      </c>
      <c r="D1598" s="398"/>
      <c r="E1598" s="399">
        <v>1.46</v>
      </c>
    </row>
    <row r="1599" spans="1:5">
      <c r="A1599" s="398">
        <v>1875</v>
      </c>
      <c r="B1599" s="398" t="s">
        <v>9392</v>
      </c>
      <c r="C1599" s="398" t="s">
        <v>160</v>
      </c>
      <c r="D1599" s="398"/>
      <c r="E1599" s="399">
        <v>3.23</v>
      </c>
    </row>
    <row r="1600" spans="1:5">
      <c r="A1600" s="398">
        <v>1874</v>
      </c>
      <c r="B1600" s="398" t="s">
        <v>9393</v>
      </c>
      <c r="C1600" s="398" t="s">
        <v>160</v>
      </c>
      <c r="D1600" s="398"/>
      <c r="E1600" s="399">
        <v>2.66</v>
      </c>
    </row>
    <row r="1601" spans="1:5">
      <c r="A1601" s="398">
        <v>1884</v>
      </c>
      <c r="B1601" s="398" t="s">
        <v>9394</v>
      </c>
      <c r="C1601" s="398" t="s">
        <v>160</v>
      </c>
      <c r="D1601" s="398"/>
      <c r="E1601" s="399">
        <v>2.36</v>
      </c>
    </row>
    <row r="1602" spans="1:5">
      <c r="A1602" s="398">
        <v>1870</v>
      </c>
      <c r="B1602" s="398" t="s">
        <v>9395</v>
      </c>
      <c r="C1602" s="398" t="s">
        <v>160</v>
      </c>
      <c r="D1602" s="398"/>
      <c r="E1602" s="399">
        <v>1.54</v>
      </c>
    </row>
    <row r="1603" spans="1:5">
      <c r="A1603" s="398">
        <v>1887</v>
      </c>
      <c r="B1603" s="398" t="s">
        <v>9396</v>
      </c>
      <c r="C1603" s="398" t="s">
        <v>160</v>
      </c>
      <c r="D1603" s="398"/>
      <c r="E1603" s="399">
        <v>13.39</v>
      </c>
    </row>
    <row r="1604" spans="1:5">
      <c r="A1604" s="398">
        <v>1876</v>
      </c>
      <c r="B1604" s="398" t="s">
        <v>9397</v>
      </c>
      <c r="C1604" s="398" t="s">
        <v>160</v>
      </c>
      <c r="D1604" s="398"/>
      <c r="E1604" s="399">
        <v>5.24</v>
      </c>
    </row>
    <row r="1605" spans="1:5">
      <c r="A1605" s="398">
        <v>1877</v>
      </c>
      <c r="B1605" s="398" t="s">
        <v>9398</v>
      </c>
      <c r="C1605" s="398" t="s">
        <v>160</v>
      </c>
      <c r="D1605" s="398"/>
      <c r="E1605" s="399">
        <v>13.4</v>
      </c>
    </row>
    <row r="1606" spans="1:5">
      <c r="A1606" s="398">
        <v>1879</v>
      </c>
      <c r="B1606" s="398" t="s">
        <v>9399</v>
      </c>
      <c r="C1606" s="398" t="s">
        <v>160</v>
      </c>
      <c r="D1606" s="398"/>
      <c r="E1606" s="399">
        <v>1.56</v>
      </c>
    </row>
    <row r="1607" spans="1:5">
      <c r="A1607" s="398">
        <v>1878</v>
      </c>
      <c r="B1607" s="398" t="s">
        <v>9400</v>
      </c>
      <c r="C1607" s="398" t="s">
        <v>160</v>
      </c>
      <c r="D1607" s="398"/>
      <c r="E1607" s="399">
        <v>26.93</v>
      </c>
    </row>
    <row r="1608" spans="1:5">
      <c r="A1608" s="398">
        <v>37971</v>
      </c>
      <c r="B1608" s="398" t="s">
        <v>9401</v>
      </c>
      <c r="C1608" s="398" t="s">
        <v>160</v>
      </c>
      <c r="D1608" s="398"/>
      <c r="E1608" s="399"/>
    </row>
    <row r="1609" spans="1:5">
      <c r="A1609" s="398">
        <v>37972</v>
      </c>
      <c r="B1609" s="398" t="s">
        <v>9402</v>
      </c>
      <c r="C1609" s="398" t="s">
        <v>160</v>
      </c>
      <c r="D1609" s="398"/>
      <c r="E1609" s="399"/>
    </row>
    <row r="1610" spans="1:5">
      <c r="A1610" s="398">
        <v>37973</v>
      </c>
      <c r="B1610" s="398" t="s">
        <v>9403</v>
      </c>
      <c r="C1610" s="398" t="s">
        <v>160</v>
      </c>
      <c r="D1610" s="398"/>
      <c r="E1610" s="399"/>
    </row>
    <row r="1611" spans="1:5">
      <c r="A1611" s="398">
        <v>1926</v>
      </c>
      <c r="B1611" s="398" t="s">
        <v>9404</v>
      </c>
      <c r="C1611" s="398" t="s">
        <v>160</v>
      </c>
      <c r="D1611" s="398"/>
      <c r="E1611" s="399">
        <v>2.2999999999999998</v>
      </c>
    </row>
    <row r="1612" spans="1:5">
      <c r="A1612" s="398">
        <v>1927</v>
      </c>
      <c r="B1612" s="398" t="s">
        <v>9405</v>
      </c>
      <c r="C1612" s="398" t="s">
        <v>160</v>
      </c>
      <c r="D1612" s="398"/>
      <c r="E1612" s="399">
        <v>2.58</v>
      </c>
    </row>
    <row r="1613" spans="1:5">
      <c r="A1613" s="398">
        <v>1923</v>
      </c>
      <c r="B1613" s="398" t="s">
        <v>9406</v>
      </c>
      <c r="C1613" s="398" t="s">
        <v>160</v>
      </c>
      <c r="D1613" s="398"/>
      <c r="E1613" s="399">
        <v>4.7</v>
      </c>
    </row>
    <row r="1614" spans="1:5">
      <c r="A1614" s="398">
        <v>1929</v>
      </c>
      <c r="B1614" s="398" t="s">
        <v>9407</v>
      </c>
      <c r="C1614" s="398" t="s">
        <v>160</v>
      </c>
      <c r="D1614" s="398"/>
      <c r="E1614" s="399">
        <v>5.7</v>
      </c>
    </row>
    <row r="1615" spans="1:5">
      <c r="A1615" s="398">
        <v>1930</v>
      </c>
      <c r="B1615" s="398" t="s">
        <v>9408</v>
      </c>
      <c r="C1615" s="398" t="s">
        <v>160</v>
      </c>
      <c r="D1615" s="398"/>
      <c r="E1615" s="399">
        <v>9.76</v>
      </c>
    </row>
    <row r="1616" spans="1:5">
      <c r="A1616" s="398">
        <v>1924</v>
      </c>
      <c r="B1616" s="398" t="s">
        <v>9409</v>
      </c>
      <c r="C1616" s="398" t="s">
        <v>160</v>
      </c>
      <c r="D1616" s="398"/>
      <c r="E1616" s="399">
        <v>15.75</v>
      </c>
    </row>
    <row r="1617" spans="1:5">
      <c r="A1617" s="398">
        <v>1922</v>
      </c>
      <c r="B1617" s="398" t="s">
        <v>9410</v>
      </c>
      <c r="C1617" s="398" t="s">
        <v>160</v>
      </c>
      <c r="D1617" s="398"/>
      <c r="E1617" s="399">
        <v>32.57</v>
      </c>
    </row>
    <row r="1618" spans="1:5">
      <c r="A1618" s="398">
        <v>1953</v>
      </c>
      <c r="B1618" s="398" t="s">
        <v>9411</v>
      </c>
      <c r="C1618" s="398" t="s">
        <v>160</v>
      </c>
      <c r="D1618" s="398"/>
      <c r="E1618" s="399">
        <v>39.76</v>
      </c>
    </row>
    <row r="1619" spans="1:5">
      <c r="A1619" s="398">
        <v>1962</v>
      </c>
      <c r="B1619" s="398" t="s">
        <v>9412</v>
      </c>
      <c r="C1619" s="398" t="s">
        <v>160</v>
      </c>
      <c r="D1619" s="398"/>
      <c r="E1619" s="399">
        <v>193.18</v>
      </c>
    </row>
    <row r="1620" spans="1:5">
      <c r="A1620" s="398">
        <v>1955</v>
      </c>
      <c r="B1620" s="398" t="s">
        <v>9413</v>
      </c>
      <c r="C1620" s="398" t="s">
        <v>160</v>
      </c>
      <c r="D1620" s="398"/>
      <c r="E1620" s="399">
        <v>2.2200000000000002</v>
      </c>
    </row>
    <row r="1621" spans="1:5">
      <c r="A1621" s="398">
        <v>1956</v>
      </c>
      <c r="B1621" s="398" t="s">
        <v>9414</v>
      </c>
      <c r="C1621" s="398" t="s">
        <v>160</v>
      </c>
      <c r="D1621" s="398"/>
      <c r="E1621" s="399">
        <v>3.14</v>
      </c>
    </row>
    <row r="1622" spans="1:5">
      <c r="A1622" s="398">
        <v>1957</v>
      </c>
      <c r="B1622" s="398" t="s">
        <v>9415</v>
      </c>
      <c r="C1622" s="398" t="s">
        <v>160</v>
      </c>
      <c r="D1622" s="398"/>
      <c r="E1622" s="399">
        <v>6.79</v>
      </c>
    </row>
    <row r="1623" spans="1:5">
      <c r="A1623" s="398">
        <v>1958</v>
      </c>
      <c r="B1623" s="398" t="s">
        <v>9416</v>
      </c>
      <c r="C1623" s="398" t="s">
        <v>160</v>
      </c>
      <c r="D1623" s="398"/>
      <c r="E1623" s="399">
        <v>12.65</v>
      </c>
    </row>
    <row r="1624" spans="1:5">
      <c r="A1624" s="398">
        <v>1959</v>
      </c>
      <c r="B1624" s="398" t="s">
        <v>9417</v>
      </c>
      <c r="C1624" s="398" t="s">
        <v>160</v>
      </c>
      <c r="D1624" s="398"/>
      <c r="E1624" s="399">
        <v>13.73</v>
      </c>
    </row>
    <row r="1625" spans="1:5">
      <c r="A1625" s="398">
        <v>1925</v>
      </c>
      <c r="B1625" s="398" t="s">
        <v>9418</v>
      </c>
      <c r="C1625" s="398" t="s">
        <v>160</v>
      </c>
      <c r="D1625" s="398"/>
      <c r="E1625" s="399">
        <v>35.869999999999997</v>
      </c>
    </row>
    <row r="1626" spans="1:5">
      <c r="A1626" s="398">
        <v>1960</v>
      </c>
      <c r="B1626" s="398" t="s">
        <v>9419</v>
      </c>
      <c r="C1626" s="398" t="s">
        <v>160</v>
      </c>
      <c r="D1626" s="398"/>
      <c r="E1626" s="399">
        <v>55.09</v>
      </c>
    </row>
    <row r="1627" spans="1:5">
      <c r="A1627" s="398">
        <v>1961</v>
      </c>
      <c r="B1627" s="398" t="s">
        <v>9420</v>
      </c>
      <c r="C1627" s="398" t="s">
        <v>160</v>
      </c>
      <c r="D1627" s="398"/>
      <c r="E1627" s="399">
        <v>70.569999999999993</v>
      </c>
    </row>
    <row r="1628" spans="1:5">
      <c r="A1628" s="398">
        <v>38423</v>
      </c>
      <c r="B1628" s="398" t="s">
        <v>9421</v>
      </c>
      <c r="C1628" s="398" t="s">
        <v>160</v>
      </c>
      <c r="D1628" s="398"/>
      <c r="E1628" s="399">
        <v>36</v>
      </c>
    </row>
    <row r="1629" spans="1:5">
      <c r="A1629" s="398">
        <v>39866</v>
      </c>
      <c r="B1629" s="398" t="s">
        <v>9422</v>
      </c>
      <c r="C1629" s="398" t="s">
        <v>160</v>
      </c>
      <c r="D1629" s="398"/>
      <c r="E1629" s="399"/>
    </row>
    <row r="1630" spans="1:5">
      <c r="A1630" s="398">
        <v>39867</v>
      </c>
      <c r="B1630" s="398" t="s">
        <v>9423</v>
      </c>
      <c r="C1630" s="398" t="s">
        <v>160</v>
      </c>
      <c r="D1630" s="398"/>
      <c r="E1630" s="399"/>
    </row>
    <row r="1631" spans="1:5">
      <c r="A1631" s="398">
        <v>39868</v>
      </c>
      <c r="B1631" s="398" t="s">
        <v>9424</v>
      </c>
      <c r="C1631" s="398" t="s">
        <v>160</v>
      </c>
      <c r="D1631" s="398"/>
      <c r="E1631" s="399"/>
    </row>
    <row r="1632" spans="1:5">
      <c r="A1632" s="398">
        <v>37999</v>
      </c>
      <c r="B1632" s="398" t="s">
        <v>9425</v>
      </c>
      <c r="C1632" s="398" t="s">
        <v>160</v>
      </c>
      <c r="D1632" s="398"/>
      <c r="E1632" s="399"/>
    </row>
    <row r="1633" spans="1:5">
      <c r="A1633" s="398">
        <v>38000</v>
      </c>
      <c r="B1633" s="398" t="s">
        <v>9426</v>
      </c>
      <c r="C1633" s="398" t="s">
        <v>160</v>
      </c>
      <c r="D1633" s="398"/>
      <c r="E1633" s="399"/>
    </row>
    <row r="1634" spans="1:5">
      <c r="A1634" s="398">
        <v>38129</v>
      </c>
      <c r="B1634" s="398" t="s">
        <v>9427</v>
      </c>
      <c r="C1634" s="398" t="s">
        <v>160</v>
      </c>
      <c r="D1634" s="398"/>
      <c r="E1634" s="399">
        <v>5.18</v>
      </c>
    </row>
    <row r="1635" spans="1:5">
      <c r="A1635" s="398">
        <v>38025</v>
      </c>
      <c r="B1635" s="398" t="s">
        <v>9428</v>
      </c>
      <c r="C1635" s="398" t="s">
        <v>160</v>
      </c>
      <c r="D1635" s="398"/>
      <c r="E1635" s="399">
        <v>7.03</v>
      </c>
    </row>
    <row r="1636" spans="1:5">
      <c r="A1636" s="398">
        <v>38026</v>
      </c>
      <c r="B1636" s="398" t="s">
        <v>9429</v>
      </c>
      <c r="C1636" s="398" t="s">
        <v>160</v>
      </c>
      <c r="D1636" s="398"/>
      <c r="E1636" s="399">
        <v>17.36</v>
      </c>
    </row>
    <row r="1637" spans="1:5">
      <c r="A1637" s="398">
        <v>43955</v>
      </c>
      <c r="B1637" s="398" t="s">
        <v>9430</v>
      </c>
      <c r="C1637" s="398" t="s">
        <v>160</v>
      </c>
      <c r="D1637" s="398"/>
      <c r="E1637" s="399"/>
    </row>
    <row r="1638" spans="1:5">
      <c r="A1638" s="398">
        <v>43957</v>
      </c>
      <c r="B1638" s="398" t="s">
        <v>9431</v>
      </c>
      <c r="C1638" s="398" t="s">
        <v>160</v>
      </c>
      <c r="D1638" s="398"/>
      <c r="E1638" s="399"/>
    </row>
    <row r="1639" spans="1:5">
      <c r="A1639" s="398">
        <v>43950</v>
      </c>
      <c r="B1639" s="398" t="s">
        <v>9432</v>
      </c>
      <c r="C1639" s="398" t="s">
        <v>160</v>
      </c>
      <c r="D1639" s="398"/>
      <c r="E1639" s="399"/>
    </row>
    <row r="1640" spans="1:5">
      <c r="A1640" s="398">
        <v>43954</v>
      </c>
      <c r="B1640" s="398" t="s">
        <v>9433</v>
      </c>
      <c r="C1640" s="398" t="s">
        <v>160</v>
      </c>
      <c r="D1640" s="398"/>
      <c r="E1640" s="399"/>
    </row>
    <row r="1641" spans="1:5">
      <c r="A1641" s="398">
        <v>43945</v>
      </c>
      <c r="B1641" s="398" t="s">
        <v>9434</v>
      </c>
      <c r="C1641" s="398" t="s">
        <v>160</v>
      </c>
      <c r="D1641" s="398"/>
      <c r="E1641" s="399"/>
    </row>
    <row r="1642" spans="1:5">
      <c r="A1642" s="398">
        <v>43947</v>
      </c>
      <c r="B1642" s="398" t="s">
        <v>9435</v>
      </c>
      <c r="C1642" s="398" t="s">
        <v>160</v>
      </c>
      <c r="D1642" s="398"/>
      <c r="E1642" s="399"/>
    </row>
    <row r="1643" spans="1:5">
      <c r="A1643" s="398">
        <v>43920</v>
      </c>
      <c r="B1643" s="398" t="s">
        <v>9436</v>
      </c>
      <c r="C1643" s="398" t="s">
        <v>160</v>
      </c>
      <c r="D1643" s="398"/>
      <c r="E1643" s="399"/>
    </row>
    <row r="1644" spans="1:5">
      <c r="A1644" s="398">
        <v>43921</v>
      </c>
      <c r="B1644" s="398" t="s">
        <v>9437</v>
      </c>
      <c r="C1644" s="398" t="s">
        <v>160</v>
      </c>
      <c r="D1644" s="398"/>
      <c r="E1644" s="399"/>
    </row>
    <row r="1645" spans="1:5">
      <c r="A1645" s="398">
        <v>43922</v>
      </c>
      <c r="B1645" s="398" t="s">
        <v>9438</v>
      </c>
      <c r="C1645" s="398" t="s">
        <v>160</v>
      </c>
      <c r="D1645" s="398"/>
      <c r="E1645" s="399"/>
    </row>
    <row r="1646" spans="1:5">
      <c r="A1646" s="398">
        <v>43923</v>
      </c>
      <c r="B1646" s="398" t="s">
        <v>9439</v>
      </c>
      <c r="C1646" s="398" t="s">
        <v>160</v>
      </c>
      <c r="D1646" s="398"/>
      <c r="E1646" s="399"/>
    </row>
    <row r="1647" spans="1:5">
      <c r="A1647" s="398">
        <v>43924</v>
      </c>
      <c r="B1647" s="398" t="s">
        <v>9440</v>
      </c>
      <c r="C1647" s="398" t="s">
        <v>160</v>
      </c>
      <c r="D1647" s="398"/>
      <c r="E1647" s="399"/>
    </row>
    <row r="1648" spans="1:5">
      <c r="A1648" s="398">
        <v>43952</v>
      </c>
      <c r="B1648" s="398" t="s">
        <v>9441</v>
      </c>
      <c r="C1648" s="398" t="s">
        <v>160</v>
      </c>
      <c r="D1648" s="398"/>
      <c r="E1648" s="399"/>
    </row>
    <row r="1649" spans="1:5">
      <c r="A1649" s="398">
        <v>43956</v>
      </c>
      <c r="B1649" s="398" t="s">
        <v>9442</v>
      </c>
      <c r="C1649" s="398" t="s">
        <v>160</v>
      </c>
      <c r="D1649" s="398"/>
      <c r="E1649" s="399"/>
    </row>
    <row r="1650" spans="1:5">
      <c r="A1650" s="398">
        <v>1858</v>
      </c>
      <c r="B1650" s="398" t="s">
        <v>9443</v>
      </c>
      <c r="C1650" s="398" t="s">
        <v>160</v>
      </c>
      <c r="D1650" s="398"/>
      <c r="E1650" s="399">
        <v>55.78</v>
      </c>
    </row>
    <row r="1651" spans="1:5">
      <c r="A1651" s="398">
        <v>1844</v>
      </c>
      <c r="B1651" s="398" t="s">
        <v>9444</v>
      </c>
      <c r="C1651" s="398" t="s">
        <v>160</v>
      </c>
      <c r="D1651" s="398"/>
      <c r="E1651" s="399">
        <v>127.76</v>
      </c>
    </row>
    <row r="1652" spans="1:5">
      <c r="A1652" s="398">
        <v>1863</v>
      </c>
      <c r="B1652" s="398" t="s">
        <v>9445</v>
      </c>
      <c r="C1652" s="398" t="s">
        <v>160</v>
      </c>
      <c r="D1652" s="398"/>
      <c r="E1652" s="399">
        <v>59.36</v>
      </c>
    </row>
    <row r="1653" spans="1:5">
      <c r="A1653" s="398">
        <v>1865</v>
      </c>
      <c r="B1653" s="398" t="s">
        <v>9446</v>
      </c>
      <c r="C1653" s="398" t="s">
        <v>160</v>
      </c>
      <c r="D1653" s="398"/>
      <c r="E1653" s="399">
        <v>154.66999999999999</v>
      </c>
    </row>
    <row r="1654" spans="1:5">
      <c r="A1654" s="398">
        <v>36355</v>
      </c>
      <c r="B1654" s="398" t="s">
        <v>9447</v>
      </c>
      <c r="C1654" s="398" t="s">
        <v>160</v>
      </c>
      <c r="D1654" s="398"/>
      <c r="E1654" s="399"/>
    </row>
    <row r="1655" spans="1:5">
      <c r="A1655" s="398">
        <v>36356</v>
      </c>
      <c r="B1655" s="398" t="s">
        <v>9448</v>
      </c>
      <c r="C1655" s="398" t="s">
        <v>160</v>
      </c>
      <c r="D1655" s="398"/>
      <c r="E1655" s="399"/>
    </row>
    <row r="1656" spans="1:5">
      <c r="A1656" s="398">
        <v>1940</v>
      </c>
      <c r="B1656" s="398" t="s">
        <v>9449</v>
      </c>
      <c r="C1656" s="398" t="s">
        <v>160</v>
      </c>
      <c r="D1656" s="398"/>
      <c r="E1656" s="399">
        <v>35.049999999999997</v>
      </c>
    </row>
    <row r="1657" spans="1:5">
      <c r="A1657" s="398">
        <v>1939</v>
      </c>
      <c r="B1657" s="398" t="s">
        <v>9450</v>
      </c>
      <c r="C1657" s="398" t="s">
        <v>160</v>
      </c>
      <c r="D1657" s="398"/>
      <c r="E1657" s="399">
        <v>9.61</v>
      </c>
    </row>
    <row r="1658" spans="1:5">
      <c r="A1658" s="398">
        <v>1937</v>
      </c>
      <c r="B1658" s="398" t="s">
        <v>9451</v>
      </c>
      <c r="C1658" s="398" t="s">
        <v>160</v>
      </c>
      <c r="D1658" s="398"/>
      <c r="E1658" s="399">
        <v>5.92</v>
      </c>
    </row>
    <row r="1659" spans="1:5">
      <c r="A1659" s="398">
        <v>1938</v>
      </c>
      <c r="B1659" s="398" t="s">
        <v>9452</v>
      </c>
      <c r="C1659" s="398" t="s">
        <v>160</v>
      </c>
      <c r="D1659" s="398"/>
      <c r="E1659" s="399">
        <v>6.73</v>
      </c>
    </row>
    <row r="1660" spans="1:5">
      <c r="A1660" s="398">
        <v>1966</v>
      </c>
      <c r="B1660" s="398" t="s">
        <v>9453</v>
      </c>
      <c r="C1660" s="398" t="s">
        <v>160</v>
      </c>
      <c r="D1660" s="398"/>
      <c r="E1660" s="399">
        <v>23.67</v>
      </c>
    </row>
    <row r="1661" spans="1:5">
      <c r="A1661" s="398">
        <v>1933</v>
      </c>
      <c r="B1661" s="398" t="s">
        <v>9454</v>
      </c>
      <c r="C1661" s="398" t="s">
        <v>160</v>
      </c>
      <c r="D1661" s="398"/>
      <c r="E1661" s="399">
        <v>5.0999999999999996</v>
      </c>
    </row>
    <row r="1662" spans="1:5">
      <c r="A1662" s="398">
        <v>1932</v>
      </c>
      <c r="B1662" s="398" t="s">
        <v>9455</v>
      </c>
      <c r="C1662" s="398" t="s">
        <v>160</v>
      </c>
      <c r="D1662" s="398"/>
      <c r="E1662" s="399">
        <v>11.67</v>
      </c>
    </row>
    <row r="1663" spans="1:5">
      <c r="A1663" s="398">
        <v>1951</v>
      </c>
      <c r="B1663" s="398" t="s">
        <v>9456</v>
      </c>
      <c r="C1663" s="398" t="s">
        <v>160</v>
      </c>
      <c r="D1663" s="398"/>
      <c r="E1663" s="399">
        <v>24.36</v>
      </c>
    </row>
    <row r="1664" spans="1:5">
      <c r="A1664" s="398">
        <v>1970</v>
      </c>
      <c r="B1664" s="398" t="s">
        <v>9457</v>
      </c>
      <c r="C1664" s="398" t="s">
        <v>160</v>
      </c>
      <c r="D1664" s="398"/>
      <c r="E1664" s="399">
        <v>59.17</v>
      </c>
    </row>
    <row r="1665" spans="1:5">
      <c r="A1665" s="398">
        <v>1967</v>
      </c>
      <c r="B1665" s="398" t="s">
        <v>9458</v>
      </c>
      <c r="C1665" s="398" t="s">
        <v>160</v>
      </c>
      <c r="D1665" s="398"/>
      <c r="E1665" s="399">
        <v>7.03</v>
      </c>
    </row>
    <row r="1666" spans="1:5">
      <c r="A1666" s="398">
        <v>1968</v>
      </c>
      <c r="B1666" s="398" t="s">
        <v>9459</v>
      </c>
      <c r="C1666" s="398" t="s">
        <v>160</v>
      </c>
      <c r="D1666" s="398"/>
      <c r="E1666" s="399">
        <v>13.89</v>
      </c>
    </row>
    <row r="1667" spans="1:5">
      <c r="A1667" s="398">
        <v>1969</v>
      </c>
      <c r="B1667" s="398" t="s">
        <v>9460</v>
      </c>
      <c r="C1667" s="398" t="s">
        <v>160</v>
      </c>
      <c r="D1667" s="398"/>
      <c r="E1667" s="399">
        <v>45.21</v>
      </c>
    </row>
    <row r="1668" spans="1:5">
      <c r="A1668" s="398">
        <v>1827</v>
      </c>
      <c r="B1668" s="398" t="s">
        <v>9461</v>
      </c>
      <c r="C1668" s="398" t="s">
        <v>160</v>
      </c>
      <c r="D1668" s="398"/>
      <c r="E1668" s="399"/>
    </row>
    <row r="1669" spans="1:5">
      <c r="A1669" s="398">
        <v>1831</v>
      </c>
      <c r="B1669" s="398" t="s">
        <v>9462</v>
      </c>
      <c r="C1669" s="398" t="s">
        <v>160</v>
      </c>
      <c r="D1669" s="398"/>
      <c r="E1669" s="399"/>
    </row>
    <row r="1670" spans="1:5">
      <c r="A1670" s="398">
        <v>1825</v>
      </c>
      <c r="B1670" s="398" t="s">
        <v>9463</v>
      </c>
      <c r="C1670" s="398" t="s">
        <v>160</v>
      </c>
      <c r="D1670" s="398"/>
      <c r="E1670" s="399"/>
    </row>
    <row r="1671" spans="1:5">
      <c r="A1671" s="398">
        <v>1828</v>
      </c>
      <c r="B1671" s="398" t="s">
        <v>9464</v>
      </c>
      <c r="C1671" s="398" t="s">
        <v>160</v>
      </c>
      <c r="D1671" s="398"/>
      <c r="E1671" s="399"/>
    </row>
    <row r="1672" spans="1:5">
      <c r="A1672" s="398">
        <v>1845</v>
      </c>
      <c r="B1672" s="398" t="s">
        <v>9465</v>
      </c>
      <c r="C1672" s="398" t="s">
        <v>160</v>
      </c>
      <c r="D1672" s="398"/>
      <c r="E1672" s="399"/>
    </row>
    <row r="1673" spans="1:5">
      <c r="A1673" s="398">
        <v>1824</v>
      </c>
      <c r="B1673" s="398" t="s">
        <v>9466</v>
      </c>
      <c r="C1673" s="398" t="s">
        <v>160</v>
      </c>
      <c r="D1673" s="398"/>
      <c r="E1673" s="399"/>
    </row>
    <row r="1674" spans="1:5">
      <c r="A1674" s="398">
        <v>42693</v>
      </c>
      <c r="B1674" s="398" t="s">
        <v>9467</v>
      </c>
      <c r="C1674" s="398" t="s">
        <v>160</v>
      </c>
      <c r="D1674" s="398"/>
      <c r="E1674" s="399">
        <v>434.5</v>
      </c>
    </row>
    <row r="1675" spans="1:5">
      <c r="A1675" s="398">
        <v>42695</v>
      </c>
      <c r="B1675" s="398" t="s">
        <v>9468</v>
      </c>
      <c r="C1675" s="398" t="s">
        <v>160</v>
      </c>
      <c r="D1675" s="398"/>
      <c r="E1675" s="399">
        <v>303.57</v>
      </c>
    </row>
    <row r="1676" spans="1:5">
      <c r="A1676" s="398">
        <v>42694</v>
      </c>
      <c r="B1676" s="398" t="s">
        <v>9469</v>
      </c>
      <c r="C1676" s="398" t="s">
        <v>160</v>
      </c>
      <c r="D1676" s="398"/>
      <c r="E1676" s="399">
        <v>581.46</v>
      </c>
    </row>
    <row r="1677" spans="1:5">
      <c r="A1677" s="398">
        <v>20097</v>
      </c>
      <c r="B1677" s="398" t="s">
        <v>9470</v>
      </c>
      <c r="C1677" s="398" t="s">
        <v>160</v>
      </c>
      <c r="D1677" s="398"/>
      <c r="E1677" s="399">
        <v>25.21</v>
      </c>
    </row>
    <row r="1678" spans="1:5">
      <c r="A1678" s="398">
        <v>20098</v>
      </c>
      <c r="B1678" s="398" t="s">
        <v>9471</v>
      </c>
      <c r="C1678" s="398" t="s">
        <v>160</v>
      </c>
      <c r="D1678" s="398"/>
      <c r="E1678" s="399">
        <v>103.04</v>
      </c>
    </row>
    <row r="1679" spans="1:5">
      <c r="A1679" s="398">
        <v>20096</v>
      </c>
      <c r="B1679" s="398" t="s">
        <v>9472</v>
      </c>
      <c r="C1679" s="398" t="s">
        <v>160</v>
      </c>
      <c r="D1679" s="398"/>
      <c r="E1679" s="399">
        <v>26.1</v>
      </c>
    </row>
    <row r="1680" spans="1:5">
      <c r="A1680" s="398">
        <v>44472</v>
      </c>
      <c r="B1680" s="398" t="s">
        <v>9473</v>
      </c>
      <c r="C1680" s="398" t="s">
        <v>160</v>
      </c>
      <c r="D1680" s="398"/>
      <c r="E1680" s="399"/>
    </row>
    <row r="1681" spans="1:5">
      <c r="A1681" s="398">
        <v>38369</v>
      </c>
      <c r="B1681" s="398" t="s">
        <v>9474</v>
      </c>
      <c r="C1681" s="398" t="s">
        <v>160</v>
      </c>
      <c r="D1681" s="398"/>
      <c r="E1681" s="399"/>
    </row>
    <row r="1682" spans="1:5">
      <c r="A1682" s="398">
        <v>38370</v>
      </c>
      <c r="B1682" s="398" t="s">
        <v>9475</v>
      </c>
      <c r="C1682" s="398" t="s">
        <v>160</v>
      </c>
      <c r="D1682" s="398"/>
      <c r="E1682" s="399"/>
    </row>
    <row r="1683" spans="1:5">
      <c r="A1683" s="398">
        <v>45199</v>
      </c>
      <c r="B1683" s="398" t="s">
        <v>9476</v>
      </c>
      <c r="C1683" s="398" t="s">
        <v>160</v>
      </c>
      <c r="D1683" s="398"/>
      <c r="E1683" s="399">
        <v>25.18</v>
      </c>
    </row>
    <row r="1684" spans="1:5">
      <c r="A1684" s="398">
        <v>38372</v>
      </c>
      <c r="B1684" s="398" t="s">
        <v>9477</v>
      </c>
      <c r="C1684" s="398" t="s">
        <v>160</v>
      </c>
      <c r="D1684" s="398"/>
      <c r="E1684" s="399"/>
    </row>
    <row r="1685" spans="1:5">
      <c r="A1685" s="398">
        <v>2358</v>
      </c>
      <c r="B1685" s="398" t="s">
        <v>9478</v>
      </c>
      <c r="C1685" s="398" t="s">
        <v>123</v>
      </c>
      <c r="D1685" s="398"/>
      <c r="E1685" s="399">
        <v>21.73</v>
      </c>
    </row>
    <row r="1686" spans="1:5">
      <c r="A1686" s="398">
        <v>40807</v>
      </c>
      <c r="B1686" s="398" t="s">
        <v>9479</v>
      </c>
      <c r="C1686" s="398" t="s">
        <v>4670</v>
      </c>
      <c r="D1686" s="398"/>
      <c r="E1686" s="399">
        <v>3801.63</v>
      </c>
    </row>
    <row r="1687" spans="1:5">
      <c r="A1687" s="398">
        <v>44330</v>
      </c>
      <c r="B1687" s="398" t="s">
        <v>9480</v>
      </c>
      <c r="C1687" s="398" t="s">
        <v>4378</v>
      </c>
      <c r="D1687" s="398"/>
      <c r="E1687" s="399">
        <v>9.15</v>
      </c>
    </row>
    <row r="1688" spans="1:5">
      <c r="A1688" s="398">
        <v>43144</v>
      </c>
      <c r="B1688" s="398" t="s">
        <v>9481</v>
      </c>
      <c r="C1688" s="398" t="s">
        <v>1156</v>
      </c>
      <c r="D1688" s="398"/>
      <c r="E1688" s="399">
        <v>46.98</v>
      </c>
    </row>
    <row r="1689" spans="1:5">
      <c r="A1689" s="398">
        <v>39397</v>
      </c>
      <c r="B1689" s="398" t="s">
        <v>9482</v>
      </c>
      <c r="C1689" s="398" t="s">
        <v>4378</v>
      </c>
      <c r="D1689" s="398"/>
      <c r="E1689" s="399">
        <v>21.41</v>
      </c>
    </row>
    <row r="1690" spans="1:5">
      <c r="A1690" s="398">
        <v>2692</v>
      </c>
      <c r="B1690" s="398" t="s">
        <v>9483</v>
      </c>
      <c r="C1690" s="398" t="s">
        <v>4378</v>
      </c>
      <c r="D1690" s="398"/>
      <c r="E1690" s="399">
        <v>8.64</v>
      </c>
    </row>
    <row r="1691" spans="1:5">
      <c r="A1691" s="398">
        <v>45299</v>
      </c>
      <c r="B1691" s="398" t="s">
        <v>9484</v>
      </c>
      <c r="C1691" s="398" t="s">
        <v>160</v>
      </c>
      <c r="D1691" s="398"/>
      <c r="E1691" s="399">
        <v>103.24</v>
      </c>
    </row>
    <row r="1692" spans="1:5">
      <c r="A1692" s="398">
        <v>44329</v>
      </c>
      <c r="B1692" s="398" t="s">
        <v>9485</v>
      </c>
      <c r="C1692" s="398" t="s">
        <v>4378</v>
      </c>
      <c r="D1692" s="398"/>
      <c r="E1692" s="399">
        <v>11.99</v>
      </c>
    </row>
    <row r="1693" spans="1:5">
      <c r="A1693" s="398">
        <v>5318</v>
      </c>
      <c r="B1693" s="398" t="s">
        <v>9486</v>
      </c>
      <c r="C1693" s="398" t="s">
        <v>4378</v>
      </c>
      <c r="D1693" s="398"/>
      <c r="E1693" s="399">
        <v>19.39</v>
      </c>
    </row>
    <row r="1694" spans="1:5">
      <c r="A1694" s="398">
        <v>5330</v>
      </c>
      <c r="B1694" s="398" t="s">
        <v>9487</v>
      </c>
      <c r="C1694" s="398" t="s">
        <v>4378</v>
      </c>
      <c r="D1694" s="398"/>
      <c r="E1694" s="399">
        <v>44.19</v>
      </c>
    </row>
    <row r="1695" spans="1:5">
      <c r="A1695" s="398">
        <v>44532</v>
      </c>
      <c r="B1695" s="398" t="s">
        <v>9488</v>
      </c>
      <c r="C1695" s="398" t="s">
        <v>160</v>
      </c>
      <c r="D1695" s="398"/>
      <c r="E1695" s="399"/>
    </row>
    <row r="1696" spans="1:5">
      <c r="A1696" s="398">
        <v>44531</v>
      </c>
      <c r="B1696" s="398" t="s">
        <v>9489</v>
      </c>
      <c r="C1696" s="398" t="s">
        <v>160</v>
      </c>
      <c r="D1696" s="398"/>
      <c r="E1696" s="399"/>
    </row>
    <row r="1697" spans="1:5">
      <c r="A1697" s="398">
        <v>13887</v>
      </c>
      <c r="B1697" s="398" t="s">
        <v>9490</v>
      </c>
      <c r="C1697" s="398" t="s">
        <v>160</v>
      </c>
      <c r="D1697" s="398"/>
      <c r="E1697" s="399"/>
    </row>
    <row r="1698" spans="1:5">
      <c r="A1698" s="398">
        <v>38140</v>
      </c>
      <c r="B1698" s="398" t="s">
        <v>9491</v>
      </c>
      <c r="C1698" s="398" t="s">
        <v>160</v>
      </c>
      <c r="D1698" s="398"/>
      <c r="E1698" s="399"/>
    </row>
    <row r="1699" spans="1:5">
      <c r="A1699" s="398">
        <v>44495</v>
      </c>
      <c r="B1699" s="398" t="s">
        <v>9492</v>
      </c>
      <c r="C1699" s="398" t="s">
        <v>160</v>
      </c>
      <c r="D1699" s="398"/>
      <c r="E1699" s="399"/>
    </row>
    <row r="1700" spans="1:5">
      <c r="A1700" s="398">
        <v>44533</v>
      </c>
      <c r="B1700" s="398" t="s">
        <v>9493</v>
      </c>
      <c r="C1700" s="398" t="s">
        <v>160</v>
      </c>
      <c r="D1700" s="398"/>
      <c r="E1700" s="399"/>
    </row>
    <row r="1701" spans="1:5">
      <c r="A1701" s="398">
        <v>44534</v>
      </c>
      <c r="B1701" s="398" t="s">
        <v>9494</v>
      </c>
      <c r="C1701" s="398" t="s">
        <v>160</v>
      </c>
      <c r="D1701" s="398"/>
      <c r="E1701" s="399"/>
    </row>
    <row r="1702" spans="1:5">
      <c r="A1702" s="398">
        <v>34729</v>
      </c>
      <c r="B1702" s="398" t="s">
        <v>9495</v>
      </c>
      <c r="C1702" s="398" t="s">
        <v>160</v>
      </c>
      <c r="D1702" s="398"/>
      <c r="E1702" s="399">
        <v>1025.43</v>
      </c>
    </row>
    <row r="1703" spans="1:5">
      <c r="A1703" s="398">
        <v>34734</v>
      </c>
      <c r="B1703" s="398" t="s">
        <v>9496</v>
      </c>
      <c r="C1703" s="398" t="s">
        <v>160</v>
      </c>
      <c r="D1703" s="398"/>
      <c r="E1703" s="399">
        <v>1587.69</v>
      </c>
    </row>
    <row r="1704" spans="1:5">
      <c r="A1704" s="398">
        <v>34738</v>
      </c>
      <c r="B1704" s="398" t="s">
        <v>9497</v>
      </c>
      <c r="C1704" s="398" t="s">
        <v>160</v>
      </c>
      <c r="D1704" s="398"/>
      <c r="E1704" s="399">
        <v>3709.35</v>
      </c>
    </row>
    <row r="1705" spans="1:5">
      <c r="A1705" s="398">
        <v>34623</v>
      </c>
      <c r="B1705" s="398" t="s">
        <v>9498</v>
      </c>
      <c r="C1705" s="398" t="s">
        <v>160</v>
      </c>
      <c r="D1705" s="398"/>
      <c r="E1705" s="399">
        <v>44.45</v>
      </c>
    </row>
    <row r="1706" spans="1:5">
      <c r="A1706" s="398">
        <v>34616</v>
      </c>
      <c r="B1706" s="398" t="s">
        <v>9499</v>
      </c>
      <c r="C1706" s="398" t="s">
        <v>160</v>
      </c>
      <c r="D1706" s="398"/>
      <c r="E1706" s="399">
        <v>45.14</v>
      </c>
    </row>
    <row r="1707" spans="1:5">
      <c r="A1707" s="398">
        <v>34628</v>
      </c>
      <c r="B1707" s="398" t="s">
        <v>9500</v>
      </c>
      <c r="C1707" s="398" t="s">
        <v>160</v>
      </c>
      <c r="D1707" s="398"/>
      <c r="E1707" s="399">
        <v>63.67</v>
      </c>
    </row>
    <row r="1708" spans="1:5">
      <c r="A1708" s="398">
        <v>34686</v>
      </c>
      <c r="B1708" s="398" t="s">
        <v>9501</v>
      </c>
      <c r="C1708" s="398" t="s">
        <v>160</v>
      </c>
      <c r="D1708" s="398"/>
      <c r="E1708" s="399">
        <v>11.68</v>
      </c>
    </row>
    <row r="1709" spans="1:5">
      <c r="A1709" s="398">
        <v>34653</v>
      </c>
      <c r="B1709" s="398" t="s">
        <v>9502</v>
      </c>
      <c r="C1709" s="398" t="s">
        <v>160</v>
      </c>
      <c r="D1709" s="398"/>
      <c r="E1709" s="399">
        <v>7.87</v>
      </c>
    </row>
    <row r="1710" spans="1:5">
      <c r="A1710" s="398">
        <v>34688</v>
      </c>
      <c r="B1710" s="398" t="s">
        <v>9503</v>
      </c>
      <c r="C1710" s="398" t="s">
        <v>160</v>
      </c>
      <c r="D1710" s="398"/>
      <c r="E1710" s="399">
        <v>14.27</v>
      </c>
    </row>
    <row r="1711" spans="1:5">
      <c r="A1711" s="398">
        <v>34709</v>
      </c>
      <c r="B1711" s="398" t="s">
        <v>9504</v>
      </c>
      <c r="C1711" s="398" t="s">
        <v>160</v>
      </c>
      <c r="D1711" s="398"/>
      <c r="E1711" s="399">
        <v>55.31</v>
      </c>
    </row>
    <row r="1712" spans="1:5">
      <c r="A1712" s="398">
        <v>34714</v>
      </c>
      <c r="B1712" s="398" t="s">
        <v>9505</v>
      </c>
      <c r="C1712" s="398" t="s">
        <v>160</v>
      </c>
      <c r="D1712" s="398"/>
      <c r="E1712" s="399">
        <v>66.06</v>
      </c>
    </row>
    <row r="1713" spans="1:5">
      <c r="A1713" s="398">
        <v>2391</v>
      </c>
      <c r="B1713" s="398" t="s">
        <v>9506</v>
      </c>
      <c r="C1713" s="398" t="s">
        <v>160</v>
      </c>
      <c r="D1713" s="398"/>
      <c r="E1713" s="399">
        <v>301.69</v>
      </c>
    </row>
    <row r="1714" spans="1:5">
      <c r="A1714" s="398">
        <v>2374</v>
      </c>
      <c r="B1714" s="398" t="s">
        <v>9507</v>
      </c>
      <c r="C1714" s="398" t="s">
        <v>160</v>
      </c>
      <c r="D1714" s="398"/>
      <c r="E1714" s="399">
        <v>342.26</v>
      </c>
    </row>
    <row r="1715" spans="1:5">
      <c r="A1715" s="398">
        <v>2377</v>
      </c>
      <c r="B1715" s="398" t="s">
        <v>9508</v>
      </c>
      <c r="C1715" s="398" t="s">
        <v>160</v>
      </c>
      <c r="D1715" s="398"/>
      <c r="E1715" s="399">
        <v>480.33</v>
      </c>
    </row>
    <row r="1716" spans="1:5">
      <c r="A1716" s="398">
        <v>2393</v>
      </c>
      <c r="B1716" s="398" t="s">
        <v>9509</v>
      </c>
      <c r="C1716" s="398" t="s">
        <v>160</v>
      </c>
      <c r="D1716" s="398"/>
      <c r="E1716" s="399">
        <v>804.37</v>
      </c>
    </row>
    <row r="1717" spans="1:5">
      <c r="A1717" s="398">
        <v>34705</v>
      </c>
      <c r="B1717" s="398" t="s">
        <v>9510</v>
      </c>
      <c r="C1717" s="398" t="s">
        <v>160</v>
      </c>
      <c r="D1717" s="398"/>
      <c r="E1717" s="399">
        <v>703.54</v>
      </c>
    </row>
    <row r="1718" spans="1:5">
      <c r="A1718" s="398">
        <v>34707</v>
      </c>
      <c r="B1718" s="398" t="s">
        <v>9511</v>
      </c>
      <c r="C1718" s="398" t="s">
        <v>160</v>
      </c>
      <c r="D1718" s="398"/>
      <c r="E1718" s="399">
        <v>1303.67</v>
      </c>
    </row>
    <row r="1719" spans="1:5">
      <c r="A1719" s="398">
        <v>34544</v>
      </c>
      <c r="B1719" s="398" t="s">
        <v>9512</v>
      </c>
      <c r="C1719" s="398" t="s">
        <v>160</v>
      </c>
      <c r="D1719" s="398"/>
      <c r="E1719" s="399">
        <v>1303.53</v>
      </c>
    </row>
    <row r="1720" spans="1:5">
      <c r="A1720" s="398">
        <v>2378</v>
      </c>
      <c r="B1720" s="398" t="s">
        <v>9513</v>
      </c>
      <c r="C1720" s="398" t="s">
        <v>160</v>
      </c>
      <c r="D1720" s="398"/>
      <c r="E1720" s="399">
        <v>1104.9100000000001</v>
      </c>
    </row>
    <row r="1721" spans="1:5">
      <c r="A1721" s="398">
        <v>2379</v>
      </c>
      <c r="B1721" s="398" t="s">
        <v>9514</v>
      </c>
      <c r="C1721" s="398" t="s">
        <v>160</v>
      </c>
      <c r="D1721" s="398"/>
      <c r="E1721" s="399">
        <v>1104.9100000000001</v>
      </c>
    </row>
    <row r="1722" spans="1:5">
      <c r="A1722" s="398">
        <v>2376</v>
      </c>
      <c r="B1722" s="398" t="s">
        <v>9515</v>
      </c>
      <c r="C1722" s="398" t="s">
        <v>160</v>
      </c>
      <c r="D1722" s="398"/>
      <c r="E1722" s="399">
        <v>1819.78</v>
      </c>
    </row>
    <row r="1723" spans="1:5">
      <c r="A1723" s="398">
        <v>2394</v>
      </c>
      <c r="B1723" s="398" t="s">
        <v>9516</v>
      </c>
      <c r="C1723" s="398" t="s">
        <v>160</v>
      </c>
      <c r="D1723" s="398"/>
      <c r="E1723" s="399">
        <v>3890.36</v>
      </c>
    </row>
    <row r="1724" spans="1:5">
      <c r="A1724" s="398">
        <v>2388</v>
      </c>
      <c r="B1724" s="398" t="s">
        <v>9517</v>
      </c>
      <c r="C1724" s="398" t="s">
        <v>160</v>
      </c>
      <c r="D1724" s="398"/>
      <c r="E1724" s="399">
        <v>54.89</v>
      </c>
    </row>
    <row r="1725" spans="1:5">
      <c r="A1725" s="398">
        <v>34606</v>
      </c>
      <c r="B1725" s="398" t="s">
        <v>9518</v>
      </c>
      <c r="C1725" s="398" t="s">
        <v>160</v>
      </c>
      <c r="D1725" s="398"/>
      <c r="E1725" s="399">
        <v>84.2</v>
      </c>
    </row>
    <row r="1726" spans="1:5">
      <c r="A1726" s="398">
        <v>2370</v>
      </c>
      <c r="B1726" s="398" t="s">
        <v>9519</v>
      </c>
      <c r="C1726" s="398" t="s">
        <v>160</v>
      </c>
      <c r="D1726" s="398"/>
      <c r="E1726" s="399">
        <v>10.199999999999999</v>
      </c>
    </row>
    <row r="1727" spans="1:5">
      <c r="A1727" s="398">
        <v>2386</v>
      </c>
      <c r="B1727" s="398" t="s">
        <v>9520</v>
      </c>
      <c r="C1727" s="398" t="s">
        <v>160</v>
      </c>
      <c r="D1727" s="398"/>
      <c r="E1727" s="399">
        <v>17.11</v>
      </c>
    </row>
    <row r="1728" spans="1:5">
      <c r="A1728" s="398">
        <v>34689</v>
      </c>
      <c r="B1728" s="398" t="s">
        <v>9521</v>
      </c>
      <c r="C1728" s="398" t="s">
        <v>160</v>
      </c>
      <c r="D1728" s="398"/>
      <c r="E1728" s="399">
        <v>26.81</v>
      </c>
    </row>
    <row r="1729" spans="1:5">
      <c r="A1729" s="398">
        <v>2392</v>
      </c>
      <c r="B1729" s="398" t="s">
        <v>9522</v>
      </c>
      <c r="C1729" s="398" t="s">
        <v>160</v>
      </c>
      <c r="D1729" s="398"/>
      <c r="E1729" s="399">
        <v>68.47</v>
      </c>
    </row>
    <row r="1730" spans="1:5">
      <c r="A1730" s="398">
        <v>2373</v>
      </c>
      <c r="B1730" s="398" t="s">
        <v>9523</v>
      </c>
      <c r="C1730" s="398" t="s">
        <v>160</v>
      </c>
      <c r="D1730" s="398"/>
      <c r="E1730" s="399">
        <v>96.47</v>
      </c>
    </row>
    <row r="1731" spans="1:5">
      <c r="A1731" s="398">
        <v>39465</v>
      </c>
      <c r="B1731" s="398" t="s">
        <v>9524</v>
      </c>
      <c r="C1731" s="398" t="s">
        <v>160</v>
      </c>
      <c r="D1731" s="398"/>
      <c r="E1731" s="399">
        <v>58.93</v>
      </c>
    </row>
    <row r="1732" spans="1:5">
      <c r="A1732" s="398">
        <v>39466</v>
      </c>
      <c r="B1732" s="398" t="s">
        <v>9525</v>
      </c>
      <c r="C1732" s="398" t="s">
        <v>160</v>
      </c>
      <c r="D1732" s="398"/>
      <c r="E1732" s="399">
        <v>66.3</v>
      </c>
    </row>
    <row r="1733" spans="1:5">
      <c r="A1733" s="398">
        <v>39467</v>
      </c>
      <c r="B1733" s="398" t="s">
        <v>9526</v>
      </c>
      <c r="C1733" s="398" t="s">
        <v>160</v>
      </c>
      <c r="D1733" s="398"/>
      <c r="E1733" s="399">
        <v>84.8</v>
      </c>
    </row>
    <row r="1734" spans="1:5">
      <c r="A1734" s="398">
        <v>39468</v>
      </c>
      <c r="B1734" s="398" t="s">
        <v>9527</v>
      </c>
      <c r="C1734" s="398" t="s">
        <v>160</v>
      </c>
      <c r="D1734" s="398"/>
      <c r="E1734" s="399">
        <v>150.72999999999999</v>
      </c>
    </row>
    <row r="1735" spans="1:5">
      <c r="A1735" s="398">
        <v>39469</v>
      </c>
      <c r="B1735" s="398" t="s">
        <v>9528</v>
      </c>
      <c r="C1735" s="398" t="s">
        <v>160</v>
      </c>
      <c r="D1735" s="398"/>
      <c r="E1735" s="399">
        <v>61.4</v>
      </c>
    </row>
    <row r="1736" spans="1:5">
      <c r="A1736" s="398">
        <v>39470</v>
      </c>
      <c r="B1736" s="398" t="s">
        <v>9529</v>
      </c>
      <c r="C1736" s="398" t="s">
        <v>160</v>
      </c>
      <c r="D1736" s="398"/>
      <c r="E1736" s="399">
        <v>75.44</v>
      </c>
    </row>
    <row r="1737" spans="1:5">
      <c r="A1737" s="398">
        <v>39471</v>
      </c>
      <c r="B1737" s="398" t="s">
        <v>9530</v>
      </c>
      <c r="C1737" s="398" t="s">
        <v>160</v>
      </c>
      <c r="D1737" s="398"/>
      <c r="E1737" s="399">
        <v>90.66</v>
      </c>
    </row>
    <row r="1738" spans="1:5">
      <c r="A1738" s="398">
        <v>39472</v>
      </c>
      <c r="B1738" s="398" t="s">
        <v>9531</v>
      </c>
      <c r="C1738" s="398" t="s">
        <v>160</v>
      </c>
      <c r="D1738" s="398"/>
      <c r="E1738" s="399">
        <v>157.53</v>
      </c>
    </row>
    <row r="1739" spans="1:5">
      <c r="A1739" s="398">
        <v>39473</v>
      </c>
      <c r="B1739" s="398" t="s">
        <v>9532</v>
      </c>
      <c r="C1739" s="398" t="s">
        <v>160</v>
      </c>
      <c r="D1739" s="398"/>
      <c r="E1739" s="399">
        <v>101.76</v>
      </c>
    </row>
    <row r="1740" spans="1:5">
      <c r="A1740" s="398">
        <v>39474</v>
      </c>
      <c r="B1740" s="398" t="s">
        <v>9533</v>
      </c>
      <c r="C1740" s="398" t="s">
        <v>160</v>
      </c>
      <c r="D1740" s="398"/>
      <c r="E1740" s="399">
        <v>108.48</v>
      </c>
    </row>
    <row r="1741" spans="1:5">
      <c r="A1741" s="398">
        <v>39475</v>
      </c>
      <c r="B1741" s="398" t="s">
        <v>9534</v>
      </c>
      <c r="C1741" s="398" t="s">
        <v>160</v>
      </c>
      <c r="D1741" s="398"/>
      <c r="E1741" s="399">
        <v>123.09</v>
      </c>
    </row>
    <row r="1742" spans="1:5">
      <c r="A1742" s="398">
        <v>39476</v>
      </c>
      <c r="B1742" s="398" t="s">
        <v>9535</v>
      </c>
      <c r="C1742" s="398" t="s">
        <v>160</v>
      </c>
      <c r="D1742" s="398"/>
      <c r="E1742" s="399">
        <v>231.71</v>
      </c>
    </row>
    <row r="1743" spans="1:5">
      <c r="A1743" s="398">
        <v>39477</v>
      </c>
      <c r="B1743" s="398" t="s">
        <v>9536</v>
      </c>
      <c r="C1743" s="398" t="s">
        <v>160</v>
      </c>
      <c r="D1743" s="398"/>
      <c r="E1743" s="399">
        <v>113.53</v>
      </c>
    </row>
    <row r="1744" spans="1:5">
      <c r="A1744" s="398">
        <v>39478</v>
      </c>
      <c r="B1744" s="398" t="s">
        <v>9537</v>
      </c>
      <c r="C1744" s="398" t="s">
        <v>160</v>
      </c>
      <c r="D1744" s="398"/>
      <c r="E1744" s="399">
        <v>117.04</v>
      </c>
    </row>
    <row r="1745" spans="1:5">
      <c r="A1745" s="398">
        <v>39479</v>
      </c>
      <c r="B1745" s="398" t="s">
        <v>9538</v>
      </c>
      <c r="C1745" s="398" t="s">
        <v>160</v>
      </c>
      <c r="D1745" s="398"/>
      <c r="E1745" s="399">
        <v>137.9</v>
      </c>
    </row>
    <row r="1746" spans="1:5">
      <c r="A1746" s="398">
        <v>39480</v>
      </c>
      <c r="B1746" s="398" t="s">
        <v>9539</v>
      </c>
      <c r="C1746" s="398" t="s">
        <v>160</v>
      </c>
      <c r="D1746" s="398"/>
      <c r="E1746" s="399">
        <v>284.55</v>
      </c>
    </row>
    <row r="1747" spans="1:5">
      <c r="A1747" s="398">
        <v>39459</v>
      </c>
      <c r="B1747" s="398" t="s">
        <v>9540</v>
      </c>
      <c r="C1747" s="398" t="s">
        <v>160</v>
      </c>
      <c r="D1747" s="398"/>
      <c r="E1747" s="399">
        <v>241.51</v>
      </c>
    </row>
    <row r="1748" spans="1:5">
      <c r="A1748" s="398">
        <v>39445</v>
      </c>
      <c r="B1748" s="398" t="s">
        <v>9541</v>
      </c>
      <c r="C1748" s="398" t="s">
        <v>160</v>
      </c>
      <c r="D1748" s="398"/>
      <c r="E1748" s="399">
        <v>121.26</v>
      </c>
    </row>
    <row r="1749" spans="1:5">
      <c r="A1749" s="398">
        <v>39446</v>
      </c>
      <c r="B1749" s="398" t="s">
        <v>9542</v>
      </c>
      <c r="C1749" s="398" t="s">
        <v>160</v>
      </c>
      <c r="D1749" s="398"/>
      <c r="E1749" s="399">
        <v>123.42</v>
      </c>
    </row>
    <row r="1750" spans="1:5">
      <c r="A1750" s="398">
        <v>39447</v>
      </c>
      <c r="B1750" s="398" t="s">
        <v>9543</v>
      </c>
      <c r="C1750" s="398" t="s">
        <v>160</v>
      </c>
      <c r="D1750" s="398"/>
      <c r="E1750" s="399">
        <v>131.97999999999999</v>
      </c>
    </row>
    <row r="1751" spans="1:5">
      <c r="A1751" s="398">
        <v>39448</v>
      </c>
      <c r="B1751" s="398" t="s">
        <v>9544</v>
      </c>
      <c r="C1751" s="398" t="s">
        <v>160</v>
      </c>
      <c r="D1751" s="398"/>
      <c r="E1751" s="399">
        <v>225.06</v>
      </c>
    </row>
    <row r="1752" spans="1:5">
      <c r="A1752" s="398">
        <v>39450</v>
      </c>
      <c r="B1752" s="398" t="s">
        <v>9545</v>
      </c>
      <c r="C1752" s="398" t="s">
        <v>160</v>
      </c>
      <c r="D1752" s="398"/>
      <c r="E1752" s="399">
        <v>137.31</v>
      </c>
    </row>
    <row r="1753" spans="1:5">
      <c r="A1753" s="398">
        <v>39451</v>
      </c>
      <c r="B1753" s="398" t="s">
        <v>9546</v>
      </c>
      <c r="C1753" s="398" t="s">
        <v>160</v>
      </c>
      <c r="D1753" s="398"/>
      <c r="E1753" s="399">
        <v>149.76</v>
      </c>
    </row>
    <row r="1754" spans="1:5">
      <c r="A1754" s="398">
        <v>39452</v>
      </c>
      <c r="B1754" s="398" t="s">
        <v>9547</v>
      </c>
      <c r="C1754" s="398" t="s">
        <v>160</v>
      </c>
      <c r="D1754" s="398"/>
      <c r="E1754" s="399">
        <v>150.66</v>
      </c>
    </row>
    <row r="1755" spans="1:5">
      <c r="A1755" s="398">
        <v>39523</v>
      </c>
      <c r="B1755" s="398" t="s">
        <v>9548</v>
      </c>
      <c r="C1755" s="398" t="s">
        <v>160</v>
      </c>
      <c r="D1755" s="398"/>
      <c r="E1755" s="399">
        <v>252.13</v>
      </c>
    </row>
    <row r="1756" spans="1:5">
      <c r="A1756" s="398">
        <v>39449</v>
      </c>
      <c r="B1756" s="398" t="s">
        <v>9549</v>
      </c>
      <c r="C1756" s="398" t="s">
        <v>160</v>
      </c>
      <c r="D1756" s="398"/>
      <c r="E1756" s="399">
        <v>279.20999999999998</v>
      </c>
    </row>
    <row r="1757" spans="1:5">
      <c r="A1757" s="398">
        <v>39455</v>
      </c>
      <c r="B1757" s="398" t="s">
        <v>9550</v>
      </c>
      <c r="C1757" s="398" t="s">
        <v>160</v>
      </c>
      <c r="D1757" s="398"/>
      <c r="E1757" s="399">
        <v>138.16</v>
      </c>
    </row>
    <row r="1758" spans="1:5">
      <c r="A1758" s="398">
        <v>39456</v>
      </c>
      <c r="B1758" s="398" t="s">
        <v>9551</v>
      </c>
      <c r="C1758" s="398" t="s">
        <v>160</v>
      </c>
      <c r="D1758" s="398"/>
      <c r="E1758" s="399">
        <v>138.26</v>
      </c>
    </row>
    <row r="1759" spans="1:5">
      <c r="A1759" s="398">
        <v>39457</v>
      </c>
      <c r="B1759" s="398" t="s">
        <v>9552</v>
      </c>
      <c r="C1759" s="398" t="s">
        <v>160</v>
      </c>
      <c r="D1759" s="398"/>
      <c r="E1759" s="399">
        <v>150.72999999999999</v>
      </c>
    </row>
    <row r="1760" spans="1:5">
      <c r="A1760" s="398">
        <v>39458</v>
      </c>
      <c r="B1760" s="398" t="s">
        <v>9553</v>
      </c>
      <c r="C1760" s="398" t="s">
        <v>160</v>
      </c>
      <c r="D1760" s="398"/>
      <c r="E1760" s="399">
        <v>281.27</v>
      </c>
    </row>
    <row r="1761" spans="1:5">
      <c r="A1761" s="398">
        <v>39464</v>
      </c>
      <c r="B1761" s="398" t="s">
        <v>9554</v>
      </c>
      <c r="C1761" s="398" t="s">
        <v>160</v>
      </c>
      <c r="D1761" s="398"/>
      <c r="E1761" s="399">
        <v>452.31</v>
      </c>
    </row>
    <row r="1762" spans="1:5">
      <c r="A1762" s="398">
        <v>39460</v>
      </c>
      <c r="B1762" s="398" t="s">
        <v>9555</v>
      </c>
      <c r="C1762" s="398" t="s">
        <v>160</v>
      </c>
      <c r="D1762" s="398"/>
      <c r="E1762" s="399">
        <v>171.55</v>
      </c>
    </row>
    <row r="1763" spans="1:5">
      <c r="A1763" s="398">
        <v>39461</v>
      </c>
      <c r="B1763" s="398" t="s">
        <v>9556</v>
      </c>
      <c r="C1763" s="398" t="s">
        <v>160</v>
      </c>
      <c r="D1763" s="398"/>
      <c r="E1763" s="399">
        <v>201.01</v>
      </c>
    </row>
    <row r="1764" spans="1:5">
      <c r="A1764" s="398">
        <v>39462</v>
      </c>
      <c r="B1764" s="398" t="s">
        <v>9557</v>
      </c>
      <c r="C1764" s="398" t="s">
        <v>160</v>
      </c>
      <c r="D1764" s="398"/>
      <c r="E1764" s="399">
        <v>193.73</v>
      </c>
    </row>
    <row r="1765" spans="1:5">
      <c r="A1765" s="398">
        <v>39463</v>
      </c>
      <c r="B1765" s="398" t="s">
        <v>9558</v>
      </c>
      <c r="C1765" s="398" t="s">
        <v>160</v>
      </c>
      <c r="D1765" s="398"/>
      <c r="E1765" s="399">
        <v>448.8</v>
      </c>
    </row>
    <row r="1766" spans="1:5">
      <c r="A1766" s="398">
        <v>26039</v>
      </c>
      <c r="B1766" s="398" t="s">
        <v>9559</v>
      </c>
      <c r="C1766" s="398" t="s">
        <v>160</v>
      </c>
      <c r="D1766" s="398"/>
      <c r="E1766" s="399"/>
    </row>
    <row r="1767" spans="1:5">
      <c r="A1767" s="398">
        <v>2401</v>
      </c>
      <c r="B1767" s="398" t="s">
        <v>9560</v>
      </c>
      <c r="C1767" s="398" t="s">
        <v>160</v>
      </c>
      <c r="D1767" s="398"/>
      <c r="E1767" s="399"/>
    </row>
    <row r="1768" spans="1:5">
      <c r="A1768" s="398">
        <v>38870</v>
      </c>
      <c r="B1768" s="398" t="s">
        <v>9561</v>
      </c>
      <c r="C1768" s="398" t="s">
        <v>160</v>
      </c>
      <c r="D1768" s="398"/>
      <c r="E1768" s="399"/>
    </row>
    <row r="1769" spans="1:5">
      <c r="A1769" s="398">
        <v>38869</v>
      </c>
      <c r="B1769" s="398" t="s">
        <v>9562</v>
      </c>
      <c r="C1769" s="398" t="s">
        <v>160</v>
      </c>
      <c r="D1769" s="398"/>
      <c r="E1769" s="399"/>
    </row>
    <row r="1770" spans="1:5">
      <c r="A1770" s="398">
        <v>38872</v>
      </c>
      <c r="B1770" s="398" t="s">
        <v>9563</v>
      </c>
      <c r="C1770" s="398" t="s">
        <v>160</v>
      </c>
      <c r="D1770" s="398"/>
      <c r="E1770" s="399"/>
    </row>
    <row r="1771" spans="1:5">
      <c r="A1771" s="398">
        <v>38871</v>
      </c>
      <c r="B1771" s="398" t="s">
        <v>9564</v>
      </c>
      <c r="C1771" s="398" t="s">
        <v>160</v>
      </c>
      <c r="D1771" s="398"/>
      <c r="E1771" s="399"/>
    </row>
    <row r="1772" spans="1:5">
      <c r="A1772" s="398">
        <v>39283</v>
      </c>
      <c r="B1772" s="398" t="s">
        <v>9565</v>
      </c>
      <c r="C1772" s="398" t="s">
        <v>160</v>
      </c>
      <c r="D1772" s="398"/>
      <c r="E1772" s="399"/>
    </row>
    <row r="1773" spans="1:5">
      <c r="A1773" s="398">
        <v>39285</v>
      </c>
      <c r="B1773" s="398" t="s">
        <v>9566</v>
      </c>
      <c r="C1773" s="398" t="s">
        <v>160</v>
      </c>
      <c r="D1773" s="398"/>
      <c r="E1773" s="399"/>
    </row>
    <row r="1774" spans="1:5">
      <c r="A1774" s="398">
        <v>39286</v>
      </c>
      <c r="B1774" s="398" t="s">
        <v>9567</v>
      </c>
      <c r="C1774" s="398" t="s">
        <v>160</v>
      </c>
      <c r="D1774" s="398"/>
      <c r="E1774" s="399"/>
    </row>
    <row r="1775" spans="1:5">
      <c r="A1775" s="398">
        <v>39288</v>
      </c>
      <c r="B1775" s="398" t="s">
        <v>9568</v>
      </c>
      <c r="C1775" s="398" t="s">
        <v>160</v>
      </c>
      <c r="D1775" s="398"/>
      <c r="E1775" s="399"/>
    </row>
    <row r="1776" spans="1:5">
      <c r="A1776" s="398">
        <v>44476</v>
      </c>
      <c r="B1776" s="398" t="s">
        <v>9569</v>
      </c>
      <c r="C1776" s="398" t="s">
        <v>121</v>
      </c>
      <c r="D1776" s="398"/>
      <c r="E1776" s="399"/>
    </row>
    <row r="1777" spans="1:5">
      <c r="A1777" s="398">
        <v>10629</v>
      </c>
      <c r="B1777" s="398" t="s">
        <v>9570</v>
      </c>
      <c r="C1777" s="398" t="s">
        <v>121</v>
      </c>
      <c r="D1777" s="398"/>
      <c r="E1777" s="399">
        <v>635.13</v>
      </c>
    </row>
    <row r="1778" spans="1:5">
      <c r="A1778" s="398">
        <v>10698</v>
      </c>
      <c r="B1778" s="398" t="s">
        <v>9571</v>
      </c>
      <c r="C1778" s="398" t="s">
        <v>121</v>
      </c>
      <c r="D1778" s="398"/>
      <c r="E1778" s="399"/>
    </row>
    <row r="1779" spans="1:5">
      <c r="A1779" s="398">
        <v>45658</v>
      </c>
      <c r="B1779" s="398" t="s">
        <v>9572</v>
      </c>
      <c r="C1779" s="398" t="s">
        <v>160</v>
      </c>
      <c r="D1779" s="398"/>
      <c r="E1779" s="399">
        <v>198021.41</v>
      </c>
    </row>
    <row r="1780" spans="1:5">
      <c r="A1780" s="398">
        <v>2432</v>
      </c>
      <c r="B1780" s="398" t="s">
        <v>9573</v>
      </c>
      <c r="C1780" s="398" t="s">
        <v>160</v>
      </c>
      <c r="D1780" s="398"/>
      <c r="E1780" s="399">
        <v>31.26</v>
      </c>
    </row>
    <row r="1781" spans="1:5">
      <c r="A1781" s="398">
        <v>2418</v>
      </c>
      <c r="B1781" s="398" t="s">
        <v>9574</v>
      </c>
      <c r="C1781" s="398" t="s">
        <v>160</v>
      </c>
      <c r="D1781" s="398"/>
      <c r="E1781" s="399">
        <v>14.5</v>
      </c>
    </row>
    <row r="1782" spans="1:5">
      <c r="A1782" s="398">
        <v>2433</v>
      </c>
      <c r="B1782" s="398" t="s">
        <v>9575</v>
      </c>
      <c r="C1782" s="398" t="s">
        <v>160</v>
      </c>
      <c r="D1782" s="398"/>
      <c r="E1782" s="399">
        <v>10.59</v>
      </c>
    </row>
    <row r="1783" spans="1:5">
      <c r="A1783" s="398">
        <v>2420</v>
      </c>
      <c r="B1783" s="398" t="s">
        <v>9576</v>
      </c>
      <c r="C1783" s="398" t="s">
        <v>160</v>
      </c>
      <c r="D1783" s="398"/>
      <c r="E1783" s="399">
        <v>18.190000000000001</v>
      </c>
    </row>
    <row r="1784" spans="1:5">
      <c r="A1784" s="398">
        <v>11447</v>
      </c>
      <c r="B1784" s="398" t="s">
        <v>9577</v>
      </c>
      <c r="C1784" s="398" t="s">
        <v>160</v>
      </c>
      <c r="D1784" s="398"/>
      <c r="E1784" s="399">
        <v>35.94</v>
      </c>
    </row>
    <row r="1785" spans="1:5">
      <c r="A1785" s="398">
        <v>11451</v>
      </c>
      <c r="B1785" s="398" t="s">
        <v>9578</v>
      </c>
      <c r="C1785" s="398" t="s">
        <v>160</v>
      </c>
      <c r="D1785" s="398"/>
      <c r="E1785" s="399">
        <v>96.35</v>
      </c>
    </row>
    <row r="1786" spans="1:5">
      <c r="A1786" s="398">
        <v>11116</v>
      </c>
      <c r="B1786" s="398" t="s">
        <v>9579</v>
      </c>
      <c r="C1786" s="398" t="s">
        <v>160</v>
      </c>
      <c r="D1786" s="398"/>
      <c r="E1786" s="399"/>
    </row>
    <row r="1787" spans="1:5">
      <c r="A1787" s="398">
        <v>38411</v>
      </c>
      <c r="B1787" s="398" t="s">
        <v>9580</v>
      </c>
      <c r="C1787" s="398" t="s">
        <v>160</v>
      </c>
      <c r="D1787" s="398"/>
      <c r="E1787" s="399"/>
    </row>
    <row r="1788" spans="1:5">
      <c r="A1788" s="398">
        <v>38189</v>
      </c>
      <c r="B1788" s="398" t="s">
        <v>9581</v>
      </c>
      <c r="C1788" s="398" t="s">
        <v>160</v>
      </c>
      <c r="D1788" s="398"/>
      <c r="E1788" s="399">
        <v>175.07</v>
      </c>
    </row>
    <row r="1789" spans="1:5">
      <c r="A1789" s="398">
        <v>38190</v>
      </c>
      <c r="B1789" s="398" t="s">
        <v>9582</v>
      </c>
      <c r="C1789" s="398" t="s">
        <v>160</v>
      </c>
      <c r="D1789" s="398"/>
      <c r="E1789" s="399">
        <v>368.83</v>
      </c>
    </row>
    <row r="1790" spans="1:5">
      <c r="A1790" s="398">
        <v>7608</v>
      </c>
      <c r="B1790" s="398" t="s">
        <v>9583</v>
      </c>
      <c r="C1790" s="398" t="s">
        <v>160</v>
      </c>
      <c r="D1790" s="398"/>
      <c r="E1790" s="399">
        <v>10.8</v>
      </c>
    </row>
    <row r="1791" spans="1:5">
      <c r="A1791" s="398">
        <v>1370</v>
      </c>
      <c r="B1791" s="398" t="s">
        <v>9584</v>
      </c>
      <c r="C1791" s="398" t="s">
        <v>160</v>
      </c>
      <c r="D1791" s="398"/>
      <c r="E1791" s="399">
        <v>129.41</v>
      </c>
    </row>
    <row r="1792" spans="1:5">
      <c r="A1792" s="398">
        <v>11649</v>
      </c>
      <c r="B1792" s="398" t="s">
        <v>9585</v>
      </c>
      <c r="C1792" s="398" t="s">
        <v>160</v>
      </c>
      <c r="D1792" s="398"/>
      <c r="E1792" s="399">
        <v>431.31</v>
      </c>
    </row>
    <row r="1793" spans="1:5">
      <c r="A1793" s="398">
        <v>11650</v>
      </c>
      <c r="B1793" s="398" t="s">
        <v>9586</v>
      </c>
      <c r="C1793" s="398" t="s">
        <v>160</v>
      </c>
      <c r="D1793" s="398"/>
      <c r="E1793" s="399">
        <v>735.15</v>
      </c>
    </row>
    <row r="1794" spans="1:5">
      <c r="A1794" s="398">
        <v>34777</v>
      </c>
      <c r="B1794" s="398" t="s">
        <v>9587</v>
      </c>
      <c r="C1794" s="398" t="s">
        <v>160</v>
      </c>
      <c r="D1794" s="398"/>
      <c r="E1794" s="399">
        <v>3.51</v>
      </c>
    </row>
    <row r="1795" spans="1:5">
      <c r="A1795" s="398">
        <v>7272</v>
      </c>
      <c r="B1795" s="398" t="s">
        <v>9588</v>
      </c>
      <c r="C1795" s="398" t="s">
        <v>160</v>
      </c>
      <c r="D1795" s="398"/>
      <c r="E1795" s="399">
        <v>2.64</v>
      </c>
    </row>
    <row r="1796" spans="1:5">
      <c r="A1796" s="398">
        <v>10605</v>
      </c>
      <c r="B1796" s="398" t="s">
        <v>9589</v>
      </c>
      <c r="C1796" s="398" t="s">
        <v>160</v>
      </c>
      <c r="D1796" s="398"/>
      <c r="E1796" s="399">
        <v>6.67</v>
      </c>
    </row>
    <row r="1797" spans="1:5">
      <c r="A1797" s="398">
        <v>10604</v>
      </c>
      <c r="B1797" s="398" t="s">
        <v>9590</v>
      </c>
      <c r="C1797" s="398" t="s">
        <v>160</v>
      </c>
      <c r="D1797" s="398"/>
      <c r="E1797" s="399">
        <v>15.55</v>
      </c>
    </row>
    <row r="1798" spans="1:5">
      <c r="A1798" s="398">
        <v>672</v>
      </c>
      <c r="B1798" s="398" t="s">
        <v>9591</v>
      </c>
      <c r="C1798" s="398" t="s">
        <v>160</v>
      </c>
      <c r="D1798" s="398"/>
      <c r="E1798" s="399">
        <v>21.38</v>
      </c>
    </row>
    <row r="1799" spans="1:5">
      <c r="A1799" s="398">
        <v>668</v>
      </c>
      <c r="B1799" s="398" t="s">
        <v>9592</v>
      </c>
      <c r="C1799" s="398" t="s">
        <v>160</v>
      </c>
      <c r="D1799" s="398"/>
      <c r="E1799" s="399">
        <v>25.81</v>
      </c>
    </row>
    <row r="1800" spans="1:5">
      <c r="A1800" s="398">
        <v>10578</v>
      </c>
      <c r="B1800" s="398" t="s">
        <v>9593</v>
      </c>
      <c r="C1800" s="398" t="s">
        <v>160</v>
      </c>
      <c r="D1800" s="398"/>
      <c r="E1800" s="399">
        <v>30.06</v>
      </c>
    </row>
    <row r="1801" spans="1:5">
      <c r="A1801" s="398">
        <v>666</v>
      </c>
      <c r="B1801" s="398" t="s">
        <v>9594</v>
      </c>
      <c r="C1801" s="398" t="s">
        <v>160</v>
      </c>
      <c r="D1801" s="398"/>
      <c r="E1801" s="399">
        <v>33.43</v>
      </c>
    </row>
    <row r="1802" spans="1:5">
      <c r="A1802" s="398">
        <v>665</v>
      </c>
      <c r="B1802" s="398" t="s">
        <v>9595</v>
      </c>
      <c r="C1802" s="398" t="s">
        <v>160</v>
      </c>
      <c r="D1802" s="398"/>
      <c r="E1802" s="399">
        <v>44.7</v>
      </c>
    </row>
    <row r="1803" spans="1:5">
      <c r="A1803" s="398">
        <v>10577</v>
      </c>
      <c r="B1803" s="398" t="s">
        <v>9596</v>
      </c>
      <c r="C1803" s="398" t="s">
        <v>160</v>
      </c>
      <c r="D1803" s="398"/>
      <c r="E1803" s="399">
        <v>39.65</v>
      </c>
    </row>
    <row r="1804" spans="1:5">
      <c r="A1804" s="398">
        <v>10583</v>
      </c>
      <c r="B1804" s="398" t="s">
        <v>9597</v>
      </c>
      <c r="C1804" s="398" t="s">
        <v>160</v>
      </c>
      <c r="D1804" s="398"/>
      <c r="E1804" s="399">
        <v>20.6</v>
      </c>
    </row>
    <row r="1805" spans="1:5">
      <c r="A1805" s="398">
        <v>10579</v>
      </c>
      <c r="B1805" s="398" t="s">
        <v>9598</v>
      </c>
      <c r="C1805" s="398" t="s">
        <v>160</v>
      </c>
      <c r="D1805" s="398"/>
      <c r="E1805" s="399">
        <v>35.9</v>
      </c>
    </row>
    <row r="1806" spans="1:5">
      <c r="A1806" s="398">
        <v>10582</v>
      </c>
      <c r="B1806" s="398" t="s">
        <v>9599</v>
      </c>
      <c r="C1806" s="398" t="s">
        <v>160</v>
      </c>
      <c r="D1806" s="398"/>
      <c r="E1806" s="399">
        <v>18.14</v>
      </c>
    </row>
    <row r="1807" spans="1:5">
      <c r="A1807" s="398">
        <v>2436</v>
      </c>
      <c r="B1807" s="398" t="s">
        <v>9600</v>
      </c>
      <c r="C1807" s="398" t="s">
        <v>123</v>
      </c>
      <c r="D1807" s="398"/>
      <c r="E1807" s="399">
        <v>18.899999999999999</v>
      </c>
    </row>
    <row r="1808" spans="1:5">
      <c r="A1808" s="398">
        <v>40918</v>
      </c>
      <c r="B1808" s="398" t="s">
        <v>9601</v>
      </c>
      <c r="C1808" s="398" t="s">
        <v>4670</v>
      </c>
      <c r="D1808" s="398"/>
      <c r="E1808" s="399">
        <v>3307.07</v>
      </c>
    </row>
    <row r="1809" spans="1:5">
      <c r="A1809" s="398">
        <v>44046</v>
      </c>
      <c r="B1809" s="398" t="s">
        <v>9602</v>
      </c>
      <c r="C1809" s="398" t="s">
        <v>146</v>
      </c>
      <c r="D1809" s="398"/>
      <c r="E1809" s="399"/>
    </row>
    <row r="1810" spans="1:5">
      <c r="A1810" s="398">
        <v>44047</v>
      </c>
      <c r="B1810" s="398" t="s">
        <v>9603</v>
      </c>
      <c r="C1810" s="398" t="s">
        <v>146</v>
      </c>
      <c r="D1810" s="398"/>
      <c r="E1810" s="399"/>
    </row>
    <row r="1811" spans="1:5">
      <c r="A1811" s="398">
        <v>44043</v>
      </c>
      <c r="B1811" s="398" t="s">
        <v>9604</v>
      </c>
      <c r="C1811" s="398" t="s">
        <v>146</v>
      </c>
      <c r="D1811" s="398"/>
      <c r="E1811" s="399"/>
    </row>
    <row r="1812" spans="1:5">
      <c r="A1812" s="398">
        <v>44044</v>
      </c>
      <c r="B1812" s="398" t="s">
        <v>9605</v>
      </c>
      <c r="C1812" s="398" t="s">
        <v>146</v>
      </c>
      <c r="D1812" s="398"/>
      <c r="E1812" s="399"/>
    </row>
    <row r="1813" spans="1:5">
      <c r="A1813" s="398">
        <v>44041</v>
      </c>
      <c r="B1813" s="398" t="s">
        <v>9606</v>
      </c>
      <c r="C1813" s="398" t="s">
        <v>146</v>
      </c>
      <c r="D1813" s="398"/>
      <c r="E1813" s="399"/>
    </row>
    <row r="1814" spans="1:5">
      <c r="A1814" s="398">
        <v>44042</v>
      </c>
      <c r="B1814" s="398" t="s">
        <v>9607</v>
      </c>
      <c r="C1814" s="398" t="s">
        <v>146</v>
      </c>
      <c r="D1814" s="398"/>
      <c r="E1814" s="399"/>
    </row>
    <row r="1815" spans="1:5">
      <c r="A1815" s="398">
        <v>43961</v>
      </c>
      <c r="B1815" s="398" t="s">
        <v>9608</v>
      </c>
      <c r="C1815" s="398" t="s">
        <v>146</v>
      </c>
      <c r="D1815" s="398"/>
      <c r="E1815" s="399"/>
    </row>
    <row r="1816" spans="1:5">
      <c r="A1816" s="398">
        <v>43959</v>
      </c>
      <c r="B1816" s="398" t="s">
        <v>9609</v>
      </c>
      <c r="C1816" s="398" t="s">
        <v>146</v>
      </c>
      <c r="D1816" s="398"/>
      <c r="E1816" s="399"/>
    </row>
    <row r="1817" spans="1:5">
      <c r="A1817" s="398">
        <v>43962</v>
      </c>
      <c r="B1817" s="398" t="s">
        <v>9610</v>
      </c>
      <c r="C1817" s="398" t="s">
        <v>146</v>
      </c>
      <c r="D1817" s="398"/>
      <c r="E1817" s="399"/>
    </row>
    <row r="1818" spans="1:5">
      <c r="A1818" s="398">
        <v>43960</v>
      </c>
      <c r="B1818" s="398" t="s">
        <v>9611</v>
      </c>
      <c r="C1818" s="398" t="s">
        <v>146</v>
      </c>
      <c r="D1818" s="398"/>
      <c r="E1818" s="399"/>
    </row>
    <row r="1819" spans="1:5">
      <c r="A1819" s="398">
        <v>43963</v>
      </c>
      <c r="B1819" s="398" t="s">
        <v>9612</v>
      </c>
      <c r="C1819" s="398" t="s">
        <v>146</v>
      </c>
      <c r="D1819" s="398"/>
      <c r="E1819" s="399"/>
    </row>
    <row r="1820" spans="1:5">
      <c r="A1820" s="398">
        <v>43958</v>
      </c>
      <c r="B1820" s="398" t="s">
        <v>9613</v>
      </c>
      <c r="C1820" s="398" t="s">
        <v>146</v>
      </c>
      <c r="D1820" s="398"/>
      <c r="E1820" s="399"/>
    </row>
    <row r="1821" spans="1:5">
      <c r="A1821" s="398">
        <v>41549</v>
      </c>
      <c r="B1821" s="398" t="s">
        <v>9614</v>
      </c>
      <c r="C1821" s="398" t="s">
        <v>146</v>
      </c>
      <c r="D1821" s="398"/>
      <c r="E1821" s="399"/>
    </row>
    <row r="1822" spans="1:5">
      <c r="A1822" s="398">
        <v>10998</v>
      </c>
      <c r="B1822" s="398" t="s">
        <v>9615</v>
      </c>
      <c r="C1822" s="398" t="s">
        <v>1156</v>
      </c>
      <c r="D1822" s="398"/>
      <c r="E1822" s="399">
        <v>32.44</v>
      </c>
    </row>
    <row r="1823" spans="1:5">
      <c r="A1823" s="398">
        <v>11002</v>
      </c>
      <c r="B1823" s="398" t="s">
        <v>9616</v>
      </c>
      <c r="C1823" s="398" t="s">
        <v>1156</v>
      </c>
      <c r="D1823" s="398"/>
      <c r="E1823" s="399">
        <v>29.72</v>
      </c>
    </row>
    <row r="1824" spans="1:5">
      <c r="A1824" s="398">
        <v>10999</v>
      </c>
      <c r="B1824" s="398" t="s">
        <v>9617</v>
      </c>
      <c r="C1824" s="398" t="s">
        <v>1156</v>
      </c>
      <c r="D1824" s="398"/>
      <c r="E1824" s="399">
        <v>28.55</v>
      </c>
    </row>
    <row r="1825" spans="1:5">
      <c r="A1825" s="398">
        <v>10997</v>
      </c>
      <c r="B1825" s="398" t="s">
        <v>9618</v>
      </c>
      <c r="C1825" s="398" t="s">
        <v>1156</v>
      </c>
      <c r="D1825" s="398"/>
      <c r="E1825" s="399">
        <v>30.95</v>
      </c>
    </row>
    <row r="1826" spans="1:5">
      <c r="A1826" s="398">
        <v>2680</v>
      </c>
      <c r="B1826" s="398" t="s">
        <v>9619</v>
      </c>
      <c r="C1826" s="398" t="s">
        <v>146</v>
      </c>
      <c r="D1826" s="398"/>
      <c r="E1826" s="399">
        <v>12.33</v>
      </c>
    </row>
    <row r="1827" spans="1:5">
      <c r="A1827" s="398">
        <v>2684</v>
      </c>
      <c r="B1827" s="398" t="s">
        <v>9620</v>
      </c>
      <c r="C1827" s="398" t="s">
        <v>146</v>
      </c>
      <c r="D1827" s="398"/>
      <c r="E1827" s="399">
        <v>11.22</v>
      </c>
    </row>
    <row r="1828" spans="1:5">
      <c r="A1828" s="398">
        <v>2685</v>
      </c>
      <c r="B1828" s="398" t="s">
        <v>9621</v>
      </c>
      <c r="C1828" s="398" t="s">
        <v>146</v>
      </c>
      <c r="D1828" s="398"/>
      <c r="E1828" s="399">
        <v>8.42</v>
      </c>
    </row>
    <row r="1829" spans="1:5">
      <c r="A1829" s="398">
        <v>2673</v>
      </c>
      <c r="B1829" s="398" t="s">
        <v>9622</v>
      </c>
      <c r="C1829" s="398" t="s">
        <v>146</v>
      </c>
      <c r="D1829" s="398"/>
      <c r="E1829" s="399">
        <v>4.33</v>
      </c>
    </row>
    <row r="1830" spans="1:5">
      <c r="A1830" s="398">
        <v>2682</v>
      </c>
      <c r="B1830" s="398" t="s">
        <v>9623</v>
      </c>
      <c r="C1830" s="398" t="s">
        <v>146</v>
      </c>
      <c r="D1830" s="398"/>
      <c r="E1830" s="399">
        <v>29.39</v>
      </c>
    </row>
    <row r="1831" spans="1:5">
      <c r="A1831" s="398">
        <v>2681</v>
      </c>
      <c r="B1831" s="398" t="s">
        <v>9624</v>
      </c>
      <c r="C1831" s="398" t="s">
        <v>146</v>
      </c>
      <c r="D1831" s="398"/>
      <c r="E1831" s="399">
        <v>20.149999999999999</v>
      </c>
    </row>
    <row r="1832" spans="1:5">
      <c r="A1832" s="398">
        <v>2686</v>
      </c>
      <c r="B1832" s="398" t="s">
        <v>9625</v>
      </c>
      <c r="C1832" s="398" t="s">
        <v>146</v>
      </c>
      <c r="D1832" s="398"/>
      <c r="E1832" s="399">
        <v>36.86</v>
      </c>
    </row>
    <row r="1833" spans="1:5">
      <c r="A1833" s="398">
        <v>2674</v>
      </c>
      <c r="B1833" s="398" t="s">
        <v>9626</v>
      </c>
      <c r="C1833" s="398" t="s">
        <v>146</v>
      </c>
      <c r="D1833" s="398"/>
      <c r="E1833" s="399">
        <v>5.39</v>
      </c>
    </row>
    <row r="1834" spans="1:5">
      <c r="A1834" s="398">
        <v>2683</v>
      </c>
      <c r="B1834" s="398" t="s">
        <v>9627</v>
      </c>
      <c r="C1834" s="398" t="s">
        <v>146</v>
      </c>
      <c r="D1834" s="398"/>
      <c r="E1834" s="399">
        <v>58.09</v>
      </c>
    </row>
    <row r="1835" spans="1:5">
      <c r="A1835" s="398">
        <v>2676</v>
      </c>
      <c r="B1835" s="398" t="s">
        <v>9628</v>
      </c>
      <c r="C1835" s="398" t="s">
        <v>146</v>
      </c>
      <c r="D1835" s="398"/>
      <c r="E1835" s="399">
        <v>2.52</v>
      </c>
    </row>
    <row r="1836" spans="1:5">
      <c r="A1836" s="398">
        <v>2678</v>
      </c>
      <c r="B1836" s="398" t="s">
        <v>9629</v>
      </c>
      <c r="C1836" s="398" t="s">
        <v>146</v>
      </c>
      <c r="D1836" s="398"/>
      <c r="E1836" s="399">
        <v>3.15</v>
      </c>
    </row>
    <row r="1837" spans="1:5">
      <c r="A1837" s="398">
        <v>2679</v>
      </c>
      <c r="B1837" s="398" t="s">
        <v>9630</v>
      </c>
      <c r="C1837" s="398" t="s">
        <v>146</v>
      </c>
      <c r="D1837" s="398"/>
      <c r="E1837" s="399">
        <v>4.8600000000000003</v>
      </c>
    </row>
    <row r="1838" spans="1:5">
      <c r="A1838" s="398">
        <v>12070</v>
      </c>
      <c r="B1838" s="398" t="s">
        <v>9631</v>
      </c>
      <c r="C1838" s="398" t="s">
        <v>146</v>
      </c>
      <c r="D1838" s="398"/>
      <c r="E1838" s="399">
        <v>6.77</v>
      </c>
    </row>
    <row r="1839" spans="1:5">
      <c r="A1839" s="398">
        <v>2675</v>
      </c>
      <c r="B1839" s="398" t="s">
        <v>9632</v>
      </c>
      <c r="C1839" s="398" t="s">
        <v>146</v>
      </c>
      <c r="D1839" s="398"/>
      <c r="E1839" s="399">
        <v>8.7899999999999991</v>
      </c>
    </row>
    <row r="1840" spans="1:5">
      <c r="A1840" s="398">
        <v>12067</v>
      </c>
      <c r="B1840" s="398" t="s">
        <v>9633</v>
      </c>
      <c r="C1840" s="398" t="s">
        <v>146</v>
      </c>
      <c r="D1840" s="398"/>
      <c r="E1840" s="399">
        <v>11.93</v>
      </c>
    </row>
    <row r="1841" spans="1:5">
      <c r="A1841" s="398">
        <v>21128</v>
      </c>
      <c r="B1841" s="398" t="s">
        <v>9634</v>
      </c>
      <c r="C1841" s="398" t="s">
        <v>146</v>
      </c>
      <c r="D1841" s="398"/>
      <c r="E1841" s="399">
        <v>8.9700000000000006</v>
      </c>
    </row>
    <row r="1842" spans="1:5">
      <c r="A1842" s="398">
        <v>40400</v>
      </c>
      <c r="B1842" s="398" t="s">
        <v>9635</v>
      </c>
      <c r="C1842" s="398" t="s">
        <v>146</v>
      </c>
      <c r="D1842" s="398"/>
      <c r="E1842" s="399">
        <v>2.2599999999999998</v>
      </c>
    </row>
    <row r="1843" spans="1:5">
      <c r="A1843" s="398">
        <v>40401</v>
      </c>
      <c r="B1843" s="398" t="s">
        <v>9636</v>
      </c>
      <c r="C1843" s="398" t="s">
        <v>146</v>
      </c>
      <c r="D1843" s="398"/>
      <c r="E1843" s="399">
        <v>3.33</v>
      </c>
    </row>
    <row r="1844" spans="1:5">
      <c r="A1844" s="398">
        <v>40402</v>
      </c>
      <c r="B1844" s="398" t="s">
        <v>9637</v>
      </c>
      <c r="C1844" s="398" t="s">
        <v>146</v>
      </c>
      <c r="D1844" s="398"/>
      <c r="E1844" s="399">
        <v>4.28</v>
      </c>
    </row>
    <row r="1845" spans="1:5">
      <c r="A1845" s="398">
        <v>21137</v>
      </c>
      <c r="B1845" s="398" t="s">
        <v>9638</v>
      </c>
      <c r="C1845" s="398" t="s">
        <v>146</v>
      </c>
      <c r="D1845" s="398"/>
      <c r="E1845" s="399">
        <v>9.18</v>
      </c>
    </row>
    <row r="1846" spans="1:5">
      <c r="A1846" s="398">
        <v>2504</v>
      </c>
      <c r="B1846" s="398" t="s">
        <v>9639</v>
      </c>
      <c r="C1846" s="398" t="s">
        <v>146</v>
      </c>
      <c r="D1846" s="398"/>
      <c r="E1846" s="399">
        <v>9.9499999999999993</v>
      </c>
    </row>
    <row r="1847" spans="1:5">
      <c r="A1847" s="398">
        <v>2501</v>
      </c>
      <c r="B1847" s="398" t="s">
        <v>9640</v>
      </c>
      <c r="C1847" s="398" t="s">
        <v>146</v>
      </c>
      <c r="D1847" s="398"/>
      <c r="E1847" s="399">
        <v>13.05</v>
      </c>
    </row>
    <row r="1848" spans="1:5">
      <c r="A1848" s="398">
        <v>2502</v>
      </c>
      <c r="B1848" s="398" t="s">
        <v>9641</v>
      </c>
      <c r="C1848" s="398" t="s">
        <v>146</v>
      </c>
      <c r="D1848" s="398"/>
      <c r="E1848" s="399">
        <v>19.690000000000001</v>
      </c>
    </row>
    <row r="1849" spans="1:5">
      <c r="A1849" s="398">
        <v>2503</v>
      </c>
      <c r="B1849" s="398" t="s">
        <v>9642</v>
      </c>
      <c r="C1849" s="398" t="s">
        <v>146</v>
      </c>
      <c r="D1849" s="398"/>
      <c r="E1849" s="399">
        <v>25.34</v>
      </c>
    </row>
    <row r="1850" spans="1:5">
      <c r="A1850" s="398">
        <v>2500</v>
      </c>
      <c r="B1850" s="398" t="s">
        <v>9643</v>
      </c>
      <c r="C1850" s="398" t="s">
        <v>146</v>
      </c>
      <c r="D1850" s="398"/>
      <c r="E1850" s="399">
        <v>33.76</v>
      </c>
    </row>
    <row r="1851" spans="1:5">
      <c r="A1851" s="398">
        <v>2505</v>
      </c>
      <c r="B1851" s="398" t="s">
        <v>9644</v>
      </c>
      <c r="C1851" s="398" t="s">
        <v>146</v>
      </c>
      <c r="D1851" s="398"/>
      <c r="E1851" s="399">
        <v>52.61</v>
      </c>
    </row>
    <row r="1852" spans="1:5">
      <c r="A1852" s="398">
        <v>12056</v>
      </c>
      <c r="B1852" s="398" t="s">
        <v>9645</v>
      </c>
      <c r="C1852" s="398" t="s">
        <v>146</v>
      </c>
      <c r="D1852" s="398"/>
      <c r="E1852" s="399">
        <v>21.26</v>
      </c>
    </row>
    <row r="1853" spans="1:5">
      <c r="A1853" s="398">
        <v>12057</v>
      </c>
      <c r="B1853" s="398" t="s">
        <v>9646</v>
      </c>
      <c r="C1853" s="398" t="s">
        <v>146</v>
      </c>
      <c r="D1853" s="398"/>
      <c r="E1853" s="399">
        <v>18.059999999999999</v>
      </c>
    </row>
    <row r="1854" spans="1:5">
      <c r="A1854" s="398">
        <v>12058</v>
      </c>
      <c r="B1854" s="398" t="s">
        <v>9647</v>
      </c>
      <c r="C1854" s="398" t="s">
        <v>146</v>
      </c>
      <c r="D1854" s="398"/>
      <c r="E1854" s="399">
        <v>11.25</v>
      </c>
    </row>
    <row r="1855" spans="1:5">
      <c r="A1855" s="398">
        <v>12059</v>
      </c>
      <c r="B1855" s="398" t="s">
        <v>9648</v>
      </c>
      <c r="C1855" s="398" t="s">
        <v>146</v>
      </c>
      <c r="D1855" s="398"/>
      <c r="E1855" s="399">
        <v>6.33</v>
      </c>
    </row>
    <row r="1856" spans="1:5">
      <c r="A1856" s="398">
        <v>12060</v>
      </c>
      <c r="B1856" s="398" t="s">
        <v>9649</v>
      </c>
      <c r="C1856" s="398" t="s">
        <v>146</v>
      </c>
      <c r="D1856" s="398"/>
      <c r="E1856" s="399">
        <v>46.92</v>
      </c>
    </row>
    <row r="1857" spans="1:5">
      <c r="A1857" s="398">
        <v>12061</v>
      </c>
      <c r="B1857" s="398" t="s">
        <v>9650</v>
      </c>
      <c r="C1857" s="398" t="s">
        <v>146</v>
      </c>
      <c r="D1857" s="398"/>
      <c r="E1857" s="399">
        <v>28.65</v>
      </c>
    </row>
    <row r="1858" spans="1:5">
      <c r="A1858" s="398">
        <v>12062</v>
      </c>
      <c r="B1858" s="398" t="s">
        <v>9651</v>
      </c>
      <c r="C1858" s="398" t="s">
        <v>146</v>
      </c>
      <c r="D1858" s="398"/>
      <c r="E1858" s="399">
        <v>52.83</v>
      </c>
    </row>
    <row r="1859" spans="1:5">
      <c r="A1859" s="398">
        <v>2687</v>
      </c>
      <c r="B1859" s="398" t="s">
        <v>9652</v>
      </c>
      <c r="C1859" s="398" t="s">
        <v>146</v>
      </c>
      <c r="D1859" s="398"/>
      <c r="E1859" s="399">
        <v>2.2000000000000002</v>
      </c>
    </row>
    <row r="1860" spans="1:5">
      <c r="A1860" s="398">
        <v>2689</v>
      </c>
      <c r="B1860" s="398" t="s">
        <v>9653</v>
      </c>
      <c r="C1860" s="398" t="s">
        <v>146</v>
      </c>
      <c r="D1860" s="398"/>
      <c r="E1860" s="399">
        <v>2.62</v>
      </c>
    </row>
    <row r="1861" spans="1:5">
      <c r="A1861" s="398">
        <v>2688</v>
      </c>
      <c r="B1861" s="398" t="s">
        <v>9654</v>
      </c>
      <c r="C1861" s="398" t="s">
        <v>146</v>
      </c>
      <c r="D1861" s="398"/>
      <c r="E1861" s="399">
        <v>2.83</v>
      </c>
    </row>
    <row r="1862" spans="1:5">
      <c r="A1862" s="398">
        <v>2690</v>
      </c>
      <c r="B1862" s="398" t="s">
        <v>9655</v>
      </c>
      <c r="C1862" s="398" t="s">
        <v>146</v>
      </c>
      <c r="D1862" s="398"/>
      <c r="E1862" s="399">
        <v>4.8499999999999996</v>
      </c>
    </row>
    <row r="1863" spans="1:5">
      <c r="A1863" s="398">
        <v>39243</v>
      </c>
      <c r="B1863" s="398" t="s">
        <v>9656</v>
      </c>
      <c r="C1863" s="398" t="s">
        <v>146</v>
      </c>
      <c r="D1863" s="398"/>
      <c r="E1863" s="399">
        <v>3.2</v>
      </c>
    </row>
    <row r="1864" spans="1:5">
      <c r="A1864" s="398">
        <v>39244</v>
      </c>
      <c r="B1864" s="398" t="s">
        <v>9657</v>
      </c>
      <c r="C1864" s="398" t="s">
        <v>146</v>
      </c>
      <c r="D1864" s="398"/>
      <c r="E1864" s="399">
        <v>4.32</v>
      </c>
    </row>
    <row r="1865" spans="1:5">
      <c r="A1865" s="398">
        <v>39245</v>
      </c>
      <c r="B1865" s="398" t="s">
        <v>9658</v>
      </c>
      <c r="C1865" s="398" t="s">
        <v>146</v>
      </c>
      <c r="D1865" s="398"/>
      <c r="E1865" s="399">
        <v>8.31</v>
      </c>
    </row>
    <row r="1866" spans="1:5">
      <c r="A1866" s="398">
        <v>39255</v>
      </c>
      <c r="B1866" s="398" t="s">
        <v>9659</v>
      </c>
      <c r="C1866" s="398" t="s">
        <v>146</v>
      </c>
      <c r="D1866" s="398"/>
      <c r="E1866" s="399">
        <v>23.01</v>
      </c>
    </row>
    <row r="1867" spans="1:5">
      <c r="A1867" s="398">
        <v>39254</v>
      </c>
      <c r="B1867" s="398" t="s">
        <v>9660</v>
      </c>
      <c r="C1867" s="398" t="s">
        <v>146</v>
      </c>
      <c r="D1867" s="398"/>
      <c r="E1867" s="399">
        <v>12.43</v>
      </c>
    </row>
    <row r="1868" spans="1:5">
      <c r="A1868" s="398">
        <v>39253</v>
      </c>
      <c r="B1868" s="398" t="s">
        <v>9661</v>
      </c>
      <c r="C1868" s="398" t="s">
        <v>146</v>
      </c>
      <c r="D1868" s="398"/>
      <c r="E1868" s="399">
        <v>15.85</v>
      </c>
    </row>
    <row r="1869" spans="1:5">
      <c r="A1869" s="398">
        <v>39246</v>
      </c>
      <c r="B1869" s="398" t="s">
        <v>9662</v>
      </c>
      <c r="C1869" s="398" t="s">
        <v>146</v>
      </c>
      <c r="D1869" s="398"/>
      <c r="E1869" s="399">
        <v>5.79</v>
      </c>
    </row>
    <row r="1870" spans="1:5">
      <c r="A1870" s="398">
        <v>39247</v>
      </c>
      <c r="B1870" s="398" t="s">
        <v>9663</v>
      </c>
      <c r="C1870" s="398" t="s">
        <v>146</v>
      </c>
      <c r="D1870" s="398"/>
      <c r="E1870" s="399">
        <v>5.05</v>
      </c>
    </row>
    <row r="1871" spans="1:5">
      <c r="A1871" s="398">
        <v>2446</v>
      </c>
      <c r="B1871" s="398" t="s">
        <v>9664</v>
      </c>
      <c r="C1871" s="398" t="s">
        <v>146</v>
      </c>
      <c r="D1871" s="398"/>
      <c r="E1871" s="399">
        <v>8.32</v>
      </c>
    </row>
    <row r="1872" spans="1:5">
      <c r="A1872" s="398">
        <v>2442</v>
      </c>
      <c r="B1872" s="398" t="s">
        <v>9665</v>
      </c>
      <c r="C1872" s="398" t="s">
        <v>146</v>
      </c>
      <c r="D1872" s="398"/>
      <c r="E1872" s="399">
        <v>11.65</v>
      </c>
    </row>
    <row r="1873" spans="1:5">
      <c r="A1873" s="398">
        <v>39248</v>
      </c>
      <c r="B1873" s="398" t="s">
        <v>9666</v>
      </c>
      <c r="C1873" s="398" t="s">
        <v>146</v>
      </c>
      <c r="D1873" s="398"/>
      <c r="E1873" s="399">
        <v>16.239999999999998</v>
      </c>
    </row>
    <row r="1874" spans="1:5">
      <c r="A1874" s="398">
        <v>2438</v>
      </c>
      <c r="B1874" s="398" t="s">
        <v>9667</v>
      </c>
      <c r="C1874" s="398" t="s">
        <v>123</v>
      </c>
      <c r="D1874" s="398"/>
      <c r="E1874" s="399">
        <v>21.27</v>
      </c>
    </row>
    <row r="1875" spans="1:5">
      <c r="A1875" s="398">
        <v>40922</v>
      </c>
      <c r="B1875" s="398" t="s">
        <v>9668</v>
      </c>
      <c r="C1875" s="398" t="s">
        <v>4670</v>
      </c>
      <c r="D1875" s="398"/>
      <c r="E1875" s="399">
        <v>3724.51</v>
      </c>
    </row>
    <row r="1876" spans="1:5">
      <c r="A1876" s="398">
        <v>44342</v>
      </c>
      <c r="B1876" s="398" t="s">
        <v>9669</v>
      </c>
      <c r="C1876" s="398" t="s">
        <v>160</v>
      </c>
      <c r="D1876" s="398"/>
      <c r="E1876" s="399"/>
    </row>
    <row r="1877" spans="1:5">
      <c r="A1877" s="398">
        <v>44343</v>
      </c>
      <c r="B1877" s="398" t="s">
        <v>9670</v>
      </c>
      <c r="C1877" s="398" t="s">
        <v>160</v>
      </c>
      <c r="D1877" s="398"/>
      <c r="E1877" s="399"/>
    </row>
    <row r="1878" spans="1:5">
      <c r="A1878" s="398">
        <v>44340</v>
      </c>
      <c r="B1878" s="398" t="s">
        <v>9671</v>
      </c>
      <c r="C1878" s="398" t="s">
        <v>160</v>
      </c>
      <c r="D1878" s="398"/>
      <c r="E1878" s="399"/>
    </row>
    <row r="1879" spans="1:5">
      <c r="A1879" s="398">
        <v>44341</v>
      </c>
      <c r="B1879" s="398" t="s">
        <v>9672</v>
      </c>
      <c r="C1879" s="398" t="s">
        <v>160</v>
      </c>
      <c r="D1879" s="398"/>
      <c r="E1879" s="399"/>
    </row>
    <row r="1880" spans="1:5">
      <c r="A1880" s="398">
        <v>44338</v>
      </c>
      <c r="B1880" s="398" t="s">
        <v>9673</v>
      </c>
      <c r="C1880" s="398" t="s">
        <v>160</v>
      </c>
      <c r="D1880" s="398"/>
      <c r="E1880" s="399"/>
    </row>
    <row r="1881" spans="1:5">
      <c r="A1881" s="398">
        <v>44339</v>
      </c>
      <c r="B1881" s="398" t="s">
        <v>9674</v>
      </c>
      <c r="C1881" s="398" t="s">
        <v>160</v>
      </c>
      <c r="D1881" s="398"/>
      <c r="E1881" s="399"/>
    </row>
    <row r="1882" spans="1:5">
      <c r="A1882" s="398">
        <v>44336</v>
      </c>
      <c r="B1882" s="398" t="s">
        <v>9675</v>
      </c>
      <c r="C1882" s="398" t="s">
        <v>160</v>
      </c>
      <c r="D1882" s="398"/>
      <c r="E1882" s="399"/>
    </row>
    <row r="1883" spans="1:5">
      <c r="A1883" s="398">
        <v>41834</v>
      </c>
      <c r="B1883" s="398" t="s">
        <v>9676</v>
      </c>
      <c r="C1883" s="398" t="s">
        <v>160</v>
      </c>
      <c r="D1883" s="398"/>
      <c r="E1883" s="399"/>
    </row>
    <row r="1884" spans="1:5">
      <c r="A1884" s="398">
        <v>44337</v>
      </c>
      <c r="B1884" s="398" t="s">
        <v>9677</v>
      </c>
      <c r="C1884" s="398" t="s">
        <v>160</v>
      </c>
      <c r="D1884" s="398"/>
      <c r="E1884" s="399"/>
    </row>
    <row r="1885" spans="1:5">
      <c r="A1885" s="398">
        <v>43964</v>
      </c>
      <c r="B1885" s="398" t="s">
        <v>9678</v>
      </c>
      <c r="C1885" s="398" t="s">
        <v>160</v>
      </c>
      <c r="D1885" s="398"/>
      <c r="E1885" s="399"/>
    </row>
    <row r="1886" spans="1:5">
      <c r="A1886" s="398">
        <v>44334</v>
      </c>
      <c r="B1886" s="398" t="s">
        <v>9679</v>
      </c>
      <c r="C1886" s="398" t="s">
        <v>160</v>
      </c>
      <c r="D1886" s="398"/>
      <c r="E1886" s="399"/>
    </row>
    <row r="1887" spans="1:5">
      <c r="A1887" s="398">
        <v>44344</v>
      </c>
      <c r="B1887" s="398" t="s">
        <v>9680</v>
      </c>
      <c r="C1887" s="398" t="s">
        <v>160</v>
      </c>
      <c r="D1887" s="398"/>
      <c r="E1887" s="399"/>
    </row>
    <row r="1888" spans="1:5">
      <c r="A1888" s="398">
        <v>44335</v>
      </c>
      <c r="B1888" s="398" t="s">
        <v>9681</v>
      </c>
      <c r="C1888" s="398" t="s">
        <v>160</v>
      </c>
      <c r="D1888" s="398"/>
      <c r="E1888" s="399"/>
    </row>
    <row r="1889" spans="1:5">
      <c r="A1889" s="398">
        <v>12624</v>
      </c>
      <c r="B1889" s="398" t="s">
        <v>9682</v>
      </c>
      <c r="C1889" s="398" t="s">
        <v>160</v>
      </c>
      <c r="D1889" s="398"/>
      <c r="E1889" s="399">
        <v>32.549999999999997</v>
      </c>
    </row>
    <row r="1890" spans="1:5">
      <c r="A1890" s="398">
        <v>517</v>
      </c>
      <c r="B1890" s="398" t="s">
        <v>9683</v>
      </c>
      <c r="C1890" s="398" t="s">
        <v>4378</v>
      </c>
      <c r="D1890" s="398"/>
      <c r="E1890" s="399">
        <v>9.9</v>
      </c>
    </row>
    <row r="1891" spans="1:5">
      <c r="A1891" s="398">
        <v>37534</v>
      </c>
      <c r="B1891" s="398" t="s">
        <v>9684</v>
      </c>
      <c r="C1891" s="398" t="s">
        <v>1156</v>
      </c>
      <c r="D1891" s="398"/>
      <c r="E1891" s="399"/>
    </row>
    <row r="1892" spans="1:5">
      <c r="A1892" s="398">
        <v>37535</v>
      </c>
      <c r="B1892" s="398" t="s">
        <v>9685</v>
      </c>
      <c r="C1892" s="398" t="s">
        <v>1156</v>
      </c>
      <c r="D1892" s="398"/>
      <c r="E1892" s="399"/>
    </row>
    <row r="1893" spans="1:5">
      <c r="A1893" s="398">
        <v>37533</v>
      </c>
      <c r="B1893" s="398" t="s">
        <v>9686</v>
      </c>
      <c r="C1893" s="398" t="s">
        <v>1156</v>
      </c>
      <c r="D1893" s="398"/>
      <c r="E1893" s="399"/>
    </row>
    <row r="1894" spans="1:5">
      <c r="A1894" s="398">
        <v>37537</v>
      </c>
      <c r="B1894" s="398" t="s">
        <v>9687</v>
      </c>
      <c r="C1894" s="398" t="s">
        <v>1156</v>
      </c>
      <c r="D1894" s="398"/>
      <c r="E1894" s="399"/>
    </row>
    <row r="1895" spans="1:5">
      <c r="A1895" s="398">
        <v>37536</v>
      </c>
      <c r="B1895" s="398" t="s">
        <v>9688</v>
      </c>
      <c r="C1895" s="398" t="s">
        <v>1156</v>
      </c>
      <c r="D1895" s="398"/>
      <c r="E1895" s="399"/>
    </row>
    <row r="1896" spans="1:5">
      <c r="A1896" s="398">
        <v>37532</v>
      </c>
      <c r="B1896" s="398" t="s">
        <v>9689</v>
      </c>
      <c r="C1896" s="398" t="s">
        <v>1156</v>
      </c>
      <c r="D1896" s="398"/>
      <c r="E1896" s="399"/>
    </row>
    <row r="1897" spans="1:5">
      <c r="A1897" s="398">
        <v>2696</v>
      </c>
      <c r="B1897" s="398" t="s">
        <v>9690</v>
      </c>
      <c r="C1897" s="398" t="s">
        <v>123</v>
      </c>
      <c r="D1897" s="398"/>
      <c r="E1897" s="399">
        <v>18.899999999999999</v>
      </c>
    </row>
    <row r="1898" spans="1:5">
      <c r="A1898" s="398">
        <v>40928</v>
      </c>
      <c r="B1898" s="398" t="s">
        <v>9691</v>
      </c>
      <c r="C1898" s="398" t="s">
        <v>4670</v>
      </c>
      <c r="D1898" s="398"/>
      <c r="E1898" s="399">
        <v>3307.07</v>
      </c>
    </row>
    <row r="1899" spans="1:5">
      <c r="A1899" s="398">
        <v>4083</v>
      </c>
      <c r="B1899" s="398" t="s">
        <v>9692</v>
      </c>
      <c r="C1899" s="398" t="s">
        <v>123</v>
      </c>
      <c r="D1899" s="398"/>
      <c r="E1899" s="399">
        <v>20.18</v>
      </c>
    </row>
    <row r="1900" spans="1:5">
      <c r="A1900" s="398">
        <v>40818</v>
      </c>
      <c r="B1900" s="398" t="s">
        <v>9693</v>
      </c>
      <c r="C1900" s="398" t="s">
        <v>4670</v>
      </c>
      <c r="D1900" s="398"/>
      <c r="E1900" s="399">
        <v>3530.88</v>
      </c>
    </row>
    <row r="1901" spans="1:5">
      <c r="A1901" s="398">
        <v>43146</v>
      </c>
      <c r="B1901" s="398" t="s">
        <v>9694</v>
      </c>
      <c r="C1901" s="398" t="s">
        <v>1156</v>
      </c>
      <c r="D1901" s="398"/>
      <c r="E1901" s="399">
        <v>11.06</v>
      </c>
    </row>
    <row r="1902" spans="1:5">
      <c r="A1902" s="398">
        <v>2705</v>
      </c>
      <c r="B1902" s="398" t="s">
        <v>9695</v>
      </c>
      <c r="C1902" s="398" t="s">
        <v>9696</v>
      </c>
      <c r="D1902" s="398"/>
      <c r="E1902" s="399">
        <v>0.88</v>
      </c>
    </row>
    <row r="1903" spans="1:5">
      <c r="A1903" s="398">
        <v>14250</v>
      </c>
      <c r="B1903" s="398" t="s">
        <v>9697</v>
      </c>
      <c r="C1903" s="398" t="s">
        <v>9696</v>
      </c>
      <c r="D1903" s="398"/>
      <c r="E1903" s="399">
        <v>0.9</v>
      </c>
    </row>
    <row r="1904" spans="1:5">
      <c r="A1904" s="398">
        <v>11683</v>
      </c>
      <c r="B1904" s="398" t="s">
        <v>9698</v>
      </c>
      <c r="C1904" s="398" t="s">
        <v>160</v>
      </c>
      <c r="D1904" s="398"/>
      <c r="E1904" s="399"/>
    </row>
    <row r="1905" spans="1:5">
      <c r="A1905" s="398">
        <v>11684</v>
      </c>
      <c r="B1905" s="398" t="s">
        <v>9699</v>
      </c>
      <c r="C1905" s="398" t="s">
        <v>160</v>
      </c>
      <c r="D1905" s="398"/>
      <c r="E1905" s="399"/>
    </row>
    <row r="1906" spans="1:5">
      <c r="A1906" s="398">
        <v>6141</v>
      </c>
      <c r="B1906" s="398" t="s">
        <v>9700</v>
      </c>
      <c r="C1906" s="398" t="s">
        <v>160</v>
      </c>
      <c r="D1906" s="398"/>
      <c r="E1906" s="399">
        <v>5.44</v>
      </c>
    </row>
    <row r="1907" spans="1:5">
      <c r="A1907" s="398">
        <v>11681</v>
      </c>
      <c r="B1907" s="398" t="s">
        <v>9701</v>
      </c>
      <c r="C1907" s="398" t="s">
        <v>160</v>
      </c>
      <c r="D1907" s="398"/>
      <c r="E1907" s="399">
        <v>6.86</v>
      </c>
    </row>
    <row r="1908" spans="1:5">
      <c r="A1908" s="398">
        <v>2706</v>
      </c>
      <c r="B1908" s="398" t="s">
        <v>9702</v>
      </c>
      <c r="C1908" s="398" t="s">
        <v>123</v>
      </c>
      <c r="D1908" s="398"/>
      <c r="E1908" s="399">
        <v>112.02</v>
      </c>
    </row>
    <row r="1909" spans="1:5">
      <c r="A1909" s="398">
        <v>40811</v>
      </c>
      <c r="B1909" s="398" t="s">
        <v>9703</v>
      </c>
      <c r="C1909" s="398" t="s">
        <v>4670</v>
      </c>
      <c r="D1909" s="398"/>
      <c r="E1909" s="399">
        <v>19591.91</v>
      </c>
    </row>
    <row r="1910" spans="1:5">
      <c r="A1910" s="398">
        <v>2707</v>
      </c>
      <c r="B1910" s="398" t="s">
        <v>9704</v>
      </c>
      <c r="C1910" s="398" t="s">
        <v>123</v>
      </c>
      <c r="D1910" s="398"/>
      <c r="E1910" s="399">
        <v>117.58</v>
      </c>
    </row>
    <row r="1911" spans="1:5">
      <c r="A1911" s="398">
        <v>40813</v>
      </c>
      <c r="B1911" s="398" t="s">
        <v>9705</v>
      </c>
      <c r="C1911" s="398" t="s">
        <v>4670</v>
      </c>
      <c r="D1911" s="398"/>
      <c r="E1911" s="399">
        <v>20566.12</v>
      </c>
    </row>
    <row r="1912" spans="1:5">
      <c r="A1912" s="398">
        <v>2708</v>
      </c>
      <c r="B1912" s="398" t="s">
        <v>9706</v>
      </c>
      <c r="C1912" s="398" t="s">
        <v>123</v>
      </c>
      <c r="D1912" s="398"/>
      <c r="E1912" s="399">
        <v>140.38999999999999</v>
      </c>
    </row>
    <row r="1913" spans="1:5">
      <c r="A1913" s="398">
        <v>40814</v>
      </c>
      <c r="B1913" s="398" t="s">
        <v>9707</v>
      </c>
      <c r="C1913" s="398" t="s">
        <v>4670</v>
      </c>
      <c r="D1913" s="398"/>
      <c r="E1913" s="399">
        <v>24553.46</v>
      </c>
    </row>
    <row r="1914" spans="1:5">
      <c r="A1914" s="398">
        <v>38403</v>
      </c>
      <c r="B1914" s="398" t="s">
        <v>9708</v>
      </c>
      <c r="C1914" s="398" t="s">
        <v>160</v>
      </c>
      <c r="D1914" s="398"/>
      <c r="E1914" s="399"/>
    </row>
    <row r="1915" spans="1:5">
      <c r="A1915" s="398">
        <v>43482</v>
      </c>
      <c r="B1915" s="398" t="s">
        <v>9709</v>
      </c>
      <c r="C1915" s="398" t="s">
        <v>123</v>
      </c>
      <c r="D1915" s="398"/>
      <c r="E1915" s="399">
        <v>0.81</v>
      </c>
    </row>
    <row r="1916" spans="1:5">
      <c r="A1916" s="398">
        <v>43494</v>
      </c>
      <c r="B1916" s="398" t="s">
        <v>9710</v>
      </c>
      <c r="C1916" s="398" t="s">
        <v>4670</v>
      </c>
      <c r="D1916" s="398"/>
      <c r="E1916" s="399">
        <v>153.54</v>
      </c>
    </row>
    <row r="1917" spans="1:5">
      <c r="A1917" s="398">
        <v>43483</v>
      </c>
      <c r="B1917" s="398" t="s">
        <v>9711</v>
      </c>
      <c r="C1917" s="398" t="s">
        <v>123</v>
      </c>
      <c r="D1917" s="398"/>
      <c r="E1917" s="399">
        <v>1.43</v>
      </c>
    </row>
    <row r="1918" spans="1:5">
      <c r="A1918" s="398">
        <v>43495</v>
      </c>
      <c r="B1918" s="398" t="s">
        <v>9712</v>
      </c>
      <c r="C1918" s="398" t="s">
        <v>4670</v>
      </c>
      <c r="D1918" s="398"/>
      <c r="E1918" s="399">
        <v>270.51</v>
      </c>
    </row>
    <row r="1919" spans="1:5">
      <c r="A1919" s="398">
        <v>43484</v>
      </c>
      <c r="B1919" s="398" t="s">
        <v>9713</v>
      </c>
      <c r="C1919" s="398" t="s">
        <v>123</v>
      </c>
      <c r="D1919" s="398"/>
      <c r="E1919" s="399">
        <v>1.26</v>
      </c>
    </row>
    <row r="1920" spans="1:5">
      <c r="A1920" s="398">
        <v>43496</v>
      </c>
      <c r="B1920" s="398" t="s">
        <v>9714</v>
      </c>
      <c r="C1920" s="398" t="s">
        <v>4670</v>
      </c>
      <c r="D1920" s="398"/>
      <c r="E1920" s="399">
        <v>238.02</v>
      </c>
    </row>
    <row r="1921" spans="1:5">
      <c r="A1921" s="398">
        <v>43485</v>
      </c>
      <c r="B1921" s="398" t="s">
        <v>9715</v>
      </c>
      <c r="C1921" s="398" t="s">
        <v>123</v>
      </c>
      <c r="D1921" s="398"/>
      <c r="E1921" s="399">
        <v>1.1299999999999999</v>
      </c>
    </row>
    <row r="1922" spans="1:5">
      <c r="A1922" s="398">
        <v>43497</v>
      </c>
      <c r="B1922" s="398" t="s">
        <v>9716</v>
      </c>
      <c r="C1922" s="398" t="s">
        <v>4670</v>
      </c>
      <c r="D1922" s="398"/>
      <c r="E1922" s="399">
        <v>212.45</v>
      </c>
    </row>
    <row r="1923" spans="1:5">
      <c r="A1923" s="398">
        <v>43487</v>
      </c>
      <c r="B1923" s="398" t="s">
        <v>9717</v>
      </c>
      <c r="C1923" s="398" t="s">
        <v>123</v>
      </c>
      <c r="D1923" s="398"/>
      <c r="E1923" s="399">
        <v>1.28</v>
      </c>
    </row>
    <row r="1924" spans="1:5">
      <c r="A1924" s="398">
        <v>43499</v>
      </c>
      <c r="B1924" s="398" t="s">
        <v>9718</v>
      </c>
      <c r="C1924" s="398" t="s">
        <v>4670</v>
      </c>
      <c r="D1924" s="398"/>
      <c r="E1924" s="399">
        <v>241.99</v>
      </c>
    </row>
    <row r="1925" spans="1:5">
      <c r="A1925" s="398">
        <v>43486</v>
      </c>
      <c r="B1925" s="398" t="s">
        <v>9719</v>
      </c>
      <c r="C1925" s="398" t="s">
        <v>123</v>
      </c>
      <c r="D1925" s="398"/>
      <c r="E1925" s="399">
        <v>0.77</v>
      </c>
    </row>
    <row r="1926" spans="1:5">
      <c r="A1926" s="398">
        <v>43498</v>
      </c>
      <c r="B1926" s="398" t="s">
        <v>9720</v>
      </c>
      <c r="C1926" s="398" t="s">
        <v>4670</v>
      </c>
      <c r="D1926" s="398"/>
      <c r="E1926" s="399">
        <v>146</v>
      </c>
    </row>
    <row r="1927" spans="1:5">
      <c r="A1927" s="398">
        <v>43488</v>
      </c>
      <c r="B1927" s="398" t="s">
        <v>9721</v>
      </c>
      <c r="C1927" s="398" t="s">
        <v>123</v>
      </c>
      <c r="D1927" s="398"/>
      <c r="E1927" s="399">
        <v>0.89</v>
      </c>
    </row>
    <row r="1928" spans="1:5">
      <c r="A1928" s="398">
        <v>43500</v>
      </c>
      <c r="B1928" s="398" t="s">
        <v>9722</v>
      </c>
      <c r="C1928" s="398" t="s">
        <v>4670</v>
      </c>
      <c r="D1928" s="398"/>
      <c r="E1928" s="399">
        <v>167.95</v>
      </c>
    </row>
    <row r="1929" spans="1:5">
      <c r="A1929" s="398">
        <v>43489</v>
      </c>
      <c r="B1929" s="398" t="s">
        <v>9723</v>
      </c>
      <c r="C1929" s="398" t="s">
        <v>123</v>
      </c>
      <c r="D1929" s="398"/>
      <c r="E1929" s="399">
        <v>1.31</v>
      </c>
    </row>
    <row r="1930" spans="1:5">
      <c r="A1930" s="398">
        <v>43501</v>
      </c>
      <c r="B1930" s="398" t="s">
        <v>9724</v>
      </c>
      <c r="C1930" s="398" t="s">
        <v>4670</v>
      </c>
      <c r="D1930" s="398"/>
      <c r="E1930" s="399">
        <v>247.11</v>
      </c>
    </row>
    <row r="1931" spans="1:5">
      <c r="A1931" s="398">
        <v>43490</v>
      </c>
      <c r="B1931" s="398" t="s">
        <v>9725</v>
      </c>
      <c r="C1931" s="398" t="s">
        <v>123</v>
      </c>
      <c r="D1931" s="398"/>
      <c r="E1931" s="399">
        <v>1.85</v>
      </c>
    </row>
    <row r="1932" spans="1:5">
      <c r="A1932" s="398">
        <v>43502</v>
      </c>
      <c r="B1932" s="398" t="s">
        <v>9726</v>
      </c>
      <c r="C1932" s="398" t="s">
        <v>4670</v>
      </c>
      <c r="D1932" s="398"/>
      <c r="E1932" s="399">
        <v>348.39</v>
      </c>
    </row>
    <row r="1933" spans="1:5">
      <c r="A1933" s="398">
        <v>43491</v>
      </c>
      <c r="B1933" s="398" t="s">
        <v>9727</v>
      </c>
      <c r="C1933" s="398" t="s">
        <v>123</v>
      </c>
      <c r="D1933" s="398"/>
      <c r="E1933" s="399">
        <v>1.39</v>
      </c>
    </row>
    <row r="1934" spans="1:5">
      <c r="A1934" s="398">
        <v>43503</v>
      </c>
      <c r="B1934" s="398" t="s">
        <v>9728</v>
      </c>
      <c r="C1934" s="398" t="s">
        <v>4670</v>
      </c>
      <c r="D1934" s="398"/>
      <c r="E1934" s="399">
        <v>261.93</v>
      </c>
    </row>
    <row r="1935" spans="1:5">
      <c r="A1935" s="398">
        <v>43492</v>
      </c>
      <c r="B1935" s="398" t="s">
        <v>9729</v>
      </c>
      <c r="C1935" s="398" t="s">
        <v>123</v>
      </c>
      <c r="D1935" s="398"/>
      <c r="E1935" s="399">
        <v>1.82</v>
      </c>
    </row>
    <row r="1936" spans="1:5">
      <c r="A1936" s="398">
        <v>43504</v>
      </c>
      <c r="B1936" s="398" t="s">
        <v>9730</v>
      </c>
      <c r="C1936" s="398" t="s">
        <v>4670</v>
      </c>
      <c r="D1936" s="398"/>
      <c r="E1936" s="399">
        <v>342.83</v>
      </c>
    </row>
    <row r="1937" spans="1:5">
      <c r="A1937" s="398">
        <v>43493</v>
      </c>
      <c r="B1937" s="398" t="s">
        <v>9731</v>
      </c>
      <c r="C1937" s="398" t="s">
        <v>123</v>
      </c>
      <c r="D1937" s="398"/>
      <c r="E1937" s="399">
        <v>0.74</v>
      </c>
    </row>
    <row r="1938" spans="1:5">
      <c r="A1938" s="398">
        <v>43505</v>
      </c>
      <c r="B1938" s="398" t="s">
        <v>9732</v>
      </c>
      <c r="C1938" s="398" t="s">
        <v>4670</v>
      </c>
      <c r="D1938" s="398"/>
      <c r="E1938" s="399">
        <v>138.97999999999999</v>
      </c>
    </row>
    <row r="1939" spans="1:5">
      <c r="A1939" s="398">
        <v>38476</v>
      </c>
      <c r="B1939" s="398" t="s">
        <v>9733</v>
      </c>
      <c r="C1939" s="398" t="s">
        <v>160</v>
      </c>
      <c r="D1939" s="398"/>
      <c r="E1939" s="399"/>
    </row>
    <row r="1940" spans="1:5">
      <c r="A1940" s="398">
        <v>38477</v>
      </c>
      <c r="B1940" s="398" t="s">
        <v>9734</v>
      </c>
      <c r="C1940" s="398" t="s">
        <v>160</v>
      </c>
      <c r="D1940" s="398"/>
      <c r="E1940" s="399"/>
    </row>
    <row r="1941" spans="1:5">
      <c r="A1941" s="398">
        <v>45112</v>
      </c>
      <c r="B1941" s="398" t="s">
        <v>9735</v>
      </c>
      <c r="C1941" s="398" t="s">
        <v>160</v>
      </c>
      <c r="D1941" s="398"/>
      <c r="E1941" s="399"/>
    </row>
    <row r="1942" spans="1:5">
      <c r="A1942" s="398">
        <v>14525</v>
      </c>
      <c r="B1942" s="398" t="s">
        <v>9736</v>
      </c>
      <c r="C1942" s="398" t="s">
        <v>160</v>
      </c>
      <c r="D1942" s="398"/>
      <c r="E1942" s="399"/>
    </row>
    <row r="1943" spans="1:5">
      <c r="A1943" s="398">
        <v>10685</v>
      </c>
      <c r="B1943" s="398" t="s">
        <v>9737</v>
      </c>
      <c r="C1943" s="398" t="s">
        <v>160</v>
      </c>
      <c r="D1943" s="398"/>
      <c r="E1943" s="399"/>
    </row>
    <row r="1944" spans="1:5">
      <c r="A1944" s="398">
        <v>40636</v>
      </c>
      <c r="B1944" s="398" t="s">
        <v>9738</v>
      </c>
      <c r="C1944" s="398" t="s">
        <v>160</v>
      </c>
      <c r="D1944" s="398"/>
      <c r="E1944" s="399"/>
    </row>
    <row r="1945" spans="1:5">
      <c r="A1945" s="398">
        <v>4111</v>
      </c>
      <c r="B1945" s="398" t="s">
        <v>9739</v>
      </c>
      <c r="C1945" s="398" t="s">
        <v>160</v>
      </c>
      <c r="D1945" s="398"/>
      <c r="E1945" s="399">
        <v>47.95</v>
      </c>
    </row>
    <row r="1946" spans="1:5">
      <c r="A1946" s="398">
        <v>44538</v>
      </c>
      <c r="B1946" s="398" t="s">
        <v>9740</v>
      </c>
      <c r="C1946" s="398" t="s">
        <v>160</v>
      </c>
      <c r="D1946" s="398"/>
      <c r="E1946" s="399"/>
    </row>
    <row r="1947" spans="1:5">
      <c r="A1947" s="398">
        <v>12</v>
      </c>
      <c r="B1947" s="398" t="s">
        <v>9741</v>
      </c>
      <c r="C1947" s="398" t="s">
        <v>160</v>
      </c>
      <c r="D1947" s="398"/>
      <c r="E1947" s="399"/>
    </row>
    <row r="1948" spans="1:5">
      <c r="A1948" s="398">
        <v>37554</v>
      </c>
      <c r="B1948" s="398" t="s">
        <v>9742</v>
      </c>
      <c r="C1948" s="398" t="s">
        <v>160</v>
      </c>
      <c r="D1948" s="398"/>
      <c r="E1948" s="399">
        <v>234.87</v>
      </c>
    </row>
    <row r="1949" spans="1:5">
      <c r="A1949" s="398">
        <v>37555</v>
      </c>
      <c r="B1949" s="398" t="s">
        <v>9743</v>
      </c>
      <c r="C1949" s="398" t="s">
        <v>160</v>
      </c>
      <c r="D1949" s="398"/>
      <c r="E1949" s="399">
        <v>285.70999999999998</v>
      </c>
    </row>
    <row r="1950" spans="1:5">
      <c r="A1950" s="398">
        <v>10902</v>
      </c>
      <c r="B1950" s="398" t="s">
        <v>9744</v>
      </c>
      <c r="C1950" s="398" t="s">
        <v>160</v>
      </c>
      <c r="D1950" s="398"/>
      <c r="E1950" s="399">
        <v>71.69</v>
      </c>
    </row>
    <row r="1951" spans="1:5">
      <c r="A1951" s="398">
        <v>20965</v>
      </c>
      <c r="B1951" s="398" t="s">
        <v>9745</v>
      </c>
      <c r="C1951" s="398" t="s">
        <v>160</v>
      </c>
      <c r="D1951" s="398"/>
      <c r="E1951" s="399">
        <v>72.36</v>
      </c>
    </row>
    <row r="1952" spans="1:5">
      <c r="A1952" s="398">
        <v>20966</v>
      </c>
      <c r="B1952" s="398" t="s">
        <v>9746</v>
      </c>
      <c r="C1952" s="398" t="s">
        <v>160</v>
      </c>
      <c r="D1952" s="398"/>
      <c r="E1952" s="399">
        <v>77.91</v>
      </c>
    </row>
    <row r="1953" spans="1:5">
      <c r="A1953" s="398">
        <v>10903</v>
      </c>
      <c r="B1953" s="398" t="s">
        <v>9747</v>
      </c>
      <c r="C1953" s="398" t="s">
        <v>160</v>
      </c>
      <c r="D1953" s="398"/>
      <c r="E1953" s="399">
        <v>118.09</v>
      </c>
    </row>
    <row r="1954" spans="1:5">
      <c r="A1954" s="398">
        <v>20967</v>
      </c>
      <c r="B1954" s="398" t="s">
        <v>9748</v>
      </c>
      <c r="C1954" s="398" t="s">
        <v>160</v>
      </c>
      <c r="D1954" s="398"/>
      <c r="E1954" s="399">
        <v>118.09</v>
      </c>
    </row>
    <row r="1955" spans="1:5">
      <c r="A1955" s="398">
        <v>20968</v>
      </c>
      <c r="B1955" s="398" t="s">
        <v>9749</v>
      </c>
      <c r="C1955" s="398" t="s">
        <v>160</v>
      </c>
      <c r="D1955" s="398"/>
      <c r="E1955" s="399">
        <v>129.52000000000001</v>
      </c>
    </row>
    <row r="1956" spans="1:5">
      <c r="A1956" s="398">
        <v>39017</v>
      </c>
      <c r="B1956" s="398" t="s">
        <v>9750</v>
      </c>
      <c r="C1956" s="398" t="s">
        <v>160</v>
      </c>
      <c r="D1956" s="398"/>
      <c r="E1956" s="399"/>
    </row>
    <row r="1957" spans="1:5">
      <c r="A1957" s="398">
        <v>39315</v>
      </c>
      <c r="B1957" s="398" t="s">
        <v>9751</v>
      </c>
      <c r="C1957" s="398" t="s">
        <v>160</v>
      </c>
      <c r="D1957" s="398"/>
      <c r="E1957" s="399"/>
    </row>
    <row r="1958" spans="1:5">
      <c r="A1958" s="398">
        <v>39016</v>
      </c>
      <c r="B1958" s="398" t="s">
        <v>9752</v>
      </c>
      <c r="C1958" s="398" t="s">
        <v>160</v>
      </c>
      <c r="D1958" s="398"/>
      <c r="E1958" s="399"/>
    </row>
    <row r="1959" spans="1:5">
      <c r="A1959" s="398">
        <v>39481</v>
      </c>
      <c r="B1959" s="398" t="s">
        <v>9753</v>
      </c>
      <c r="C1959" s="398" t="s">
        <v>160</v>
      </c>
      <c r="D1959" s="398"/>
      <c r="E1959" s="399"/>
    </row>
    <row r="1960" spans="1:5">
      <c r="A1960" s="398">
        <v>39013</v>
      </c>
      <c r="B1960" s="398" t="s">
        <v>9754</v>
      </c>
      <c r="C1960" s="398" t="s">
        <v>160</v>
      </c>
      <c r="D1960" s="398"/>
      <c r="E1960" s="399"/>
    </row>
    <row r="1961" spans="1:5">
      <c r="A1961" s="398">
        <v>44919</v>
      </c>
      <c r="B1961" s="398" t="s">
        <v>9755</v>
      </c>
      <c r="C1961" s="398" t="s">
        <v>160</v>
      </c>
      <c r="D1961" s="398"/>
      <c r="E1961" s="399"/>
    </row>
    <row r="1962" spans="1:5">
      <c r="A1962" s="398">
        <v>40433</v>
      </c>
      <c r="B1962" s="398" t="s">
        <v>9756</v>
      </c>
      <c r="C1962" s="398" t="s">
        <v>160</v>
      </c>
      <c r="D1962" s="398"/>
      <c r="E1962" s="399"/>
    </row>
    <row r="1963" spans="1:5">
      <c r="A1963" s="398">
        <v>20219</v>
      </c>
      <c r="B1963" s="398" t="s">
        <v>9757</v>
      </c>
      <c r="C1963" s="398" t="s">
        <v>160</v>
      </c>
      <c r="D1963" s="398"/>
      <c r="E1963" s="399"/>
    </row>
    <row r="1964" spans="1:5">
      <c r="A1964" s="398">
        <v>36484</v>
      </c>
      <c r="B1964" s="398" t="s">
        <v>9758</v>
      </c>
      <c r="C1964" s="398" t="s">
        <v>160</v>
      </c>
      <c r="D1964" s="398"/>
      <c r="E1964" s="399"/>
    </row>
    <row r="1965" spans="1:5">
      <c r="A1965" s="398">
        <v>38368</v>
      </c>
      <c r="B1965" s="398" t="s">
        <v>9759</v>
      </c>
      <c r="C1965" s="398" t="s">
        <v>160</v>
      </c>
      <c r="D1965" s="398"/>
      <c r="E1965" s="399"/>
    </row>
    <row r="1966" spans="1:5">
      <c r="A1966" s="398">
        <v>38367</v>
      </c>
      <c r="B1966" s="398" t="s">
        <v>9760</v>
      </c>
      <c r="C1966" s="398" t="s">
        <v>160</v>
      </c>
      <c r="D1966" s="398"/>
      <c r="E1966" s="399"/>
    </row>
    <row r="1967" spans="1:5">
      <c r="A1967" s="398">
        <v>38091</v>
      </c>
      <c r="B1967" s="398" t="s">
        <v>9761</v>
      </c>
      <c r="C1967" s="398" t="s">
        <v>160</v>
      </c>
      <c r="D1967" s="398"/>
      <c r="E1967" s="399">
        <v>2.2400000000000002</v>
      </c>
    </row>
    <row r="1968" spans="1:5">
      <c r="A1968" s="398">
        <v>38095</v>
      </c>
      <c r="B1968" s="398" t="s">
        <v>9762</v>
      </c>
      <c r="C1968" s="398" t="s">
        <v>160</v>
      </c>
      <c r="D1968" s="398"/>
      <c r="E1968" s="399">
        <v>4.74</v>
      </c>
    </row>
    <row r="1969" spans="1:5">
      <c r="A1969" s="398">
        <v>38092</v>
      </c>
      <c r="B1969" s="398" t="s">
        <v>9763</v>
      </c>
      <c r="C1969" s="398" t="s">
        <v>160</v>
      </c>
      <c r="D1969" s="398"/>
      <c r="E1969" s="399">
        <v>2.12</v>
      </c>
    </row>
    <row r="1970" spans="1:5">
      <c r="A1970" s="398">
        <v>38093</v>
      </c>
      <c r="B1970" s="398" t="s">
        <v>9764</v>
      </c>
      <c r="C1970" s="398" t="s">
        <v>160</v>
      </c>
      <c r="D1970" s="398"/>
      <c r="E1970" s="399">
        <v>2.2000000000000002</v>
      </c>
    </row>
    <row r="1971" spans="1:5">
      <c r="A1971" s="398">
        <v>38096</v>
      </c>
      <c r="B1971" s="398" t="s">
        <v>9765</v>
      </c>
      <c r="C1971" s="398" t="s">
        <v>160</v>
      </c>
      <c r="D1971" s="398"/>
      <c r="E1971" s="399">
        <v>5.0999999999999996</v>
      </c>
    </row>
    <row r="1972" spans="1:5">
      <c r="A1972" s="398">
        <v>38094</v>
      </c>
      <c r="B1972" s="398" t="s">
        <v>9766</v>
      </c>
      <c r="C1972" s="398" t="s">
        <v>160</v>
      </c>
      <c r="D1972" s="398"/>
      <c r="E1972" s="399">
        <v>2.69</v>
      </c>
    </row>
    <row r="1973" spans="1:5">
      <c r="A1973" s="398">
        <v>38097</v>
      </c>
      <c r="B1973" s="398" t="s">
        <v>9767</v>
      </c>
      <c r="C1973" s="398" t="s">
        <v>160</v>
      </c>
      <c r="D1973" s="398"/>
      <c r="E1973" s="399">
        <v>5.47</v>
      </c>
    </row>
    <row r="1974" spans="1:5">
      <c r="A1974" s="398">
        <v>38098</v>
      </c>
      <c r="B1974" s="398" t="s">
        <v>9768</v>
      </c>
      <c r="C1974" s="398" t="s">
        <v>160</v>
      </c>
      <c r="D1974" s="398"/>
      <c r="E1974" s="399">
        <v>5.47</v>
      </c>
    </row>
    <row r="1975" spans="1:5">
      <c r="A1975" s="398">
        <v>11186</v>
      </c>
      <c r="B1975" s="398" t="s">
        <v>9769</v>
      </c>
      <c r="C1975" s="398" t="s">
        <v>121</v>
      </c>
      <c r="D1975" s="398"/>
      <c r="E1975" s="399">
        <v>544.66</v>
      </c>
    </row>
    <row r="1976" spans="1:5">
      <c r="A1976" s="398">
        <v>11558</v>
      </c>
      <c r="B1976" s="398" t="s">
        <v>9770</v>
      </c>
      <c r="C1976" s="398" t="s">
        <v>8206</v>
      </c>
      <c r="D1976" s="398"/>
      <c r="E1976" s="399">
        <v>17</v>
      </c>
    </row>
    <row r="1977" spans="1:5">
      <c r="A1977" s="398">
        <v>11557</v>
      </c>
      <c r="B1977" s="398" t="s">
        <v>9771</v>
      </c>
      <c r="C1977" s="398" t="s">
        <v>8206</v>
      </c>
      <c r="D1977" s="398"/>
      <c r="E1977" s="399">
        <v>43.04</v>
      </c>
    </row>
    <row r="1978" spans="1:5">
      <c r="A1978" s="398">
        <v>2759</v>
      </c>
      <c r="B1978" s="398" t="s">
        <v>9772</v>
      </c>
      <c r="C1978" s="398" t="s">
        <v>160</v>
      </c>
      <c r="D1978" s="398"/>
      <c r="E1978" s="399"/>
    </row>
    <row r="1979" spans="1:5">
      <c r="A1979" s="398">
        <v>38124</v>
      </c>
      <c r="B1979" s="398" t="s">
        <v>9773</v>
      </c>
      <c r="C1979" s="398" t="s">
        <v>160</v>
      </c>
      <c r="D1979" s="398"/>
      <c r="E1979" s="399">
        <v>24.9</v>
      </c>
    </row>
    <row r="1980" spans="1:5">
      <c r="A1980" s="398">
        <v>38380</v>
      </c>
      <c r="B1980" s="398" t="s">
        <v>9774</v>
      </c>
      <c r="C1980" s="398" t="s">
        <v>160</v>
      </c>
      <c r="D1980" s="398"/>
      <c r="E1980" s="399"/>
    </row>
    <row r="1981" spans="1:5">
      <c r="A1981" s="398">
        <v>45278</v>
      </c>
      <c r="B1981" s="398" t="s">
        <v>9775</v>
      </c>
      <c r="C1981" s="398" t="s">
        <v>160</v>
      </c>
      <c r="D1981" s="398"/>
      <c r="E1981" s="399">
        <v>73.739999999999995</v>
      </c>
    </row>
    <row r="1982" spans="1:5">
      <c r="A1982" s="398">
        <v>42429</v>
      </c>
      <c r="B1982" s="398" t="s">
        <v>9776</v>
      </c>
      <c r="C1982" s="398" t="s">
        <v>160</v>
      </c>
      <c r="D1982" s="398"/>
      <c r="E1982" s="399"/>
    </row>
    <row r="1983" spans="1:5">
      <c r="A1983" s="398">
        <v>38538</v>
      </c>
      <c r="B1983" s="398" t="s">
        <v>9777</v>
      </c>
      <c r="C1983" s="398" t="s">
        <v>146</v>
      </c>
      <c r="D1983" s="398"/>
      <c r="E1983" s="399"/>
    </row>
    <row r="1984" spans="1:5">
      <c r="A1984" s="398">
        <v>38539</v>
      </c>
      <c r="B1984" s="398" t="s">
        <v>9778</v>
      </c>
      <c r="C1984" s="398" t="s">
        <v>146</v>
      </c>
      <c r="D1984" s="398"/>
      <c r="E1984" s="399"/>
    </row>
    <row r="1985" spans="1:5">
      <c r="A1985" s="398">
        <v>38540</v>
      </c>
      <c r="B1985" s="398" t="s">
        <v>9779</v>
      </c>
      <c r="C1985" s="398" t="s">
        <v>146</v>
      </c>
      <c r="D1985" s="398"/>
      <c r="E1985" s="399"/>
    </row>
    <row r="1986" spans="1:5">
      <c r="A1986" s="398">
        <v>38384</v>
      </c>
      <c r="B1986" s="398" t="s">
        <v>9780</v>
      </c>
      <c r="C1986" s="398" t="s">
        <v>160</v>
      </c>
      <c r="D1986" s="398"/>
      <c r="E1986" s="399"/>
    </row>
    <row r="1987" spans="1:5">
      <c r="A1987" s="398">
        <v>13</v>
      </c>
      <c r="B1987" s="398" t="s">
        <v>9781</v>
      </c>
      <c r="C1987" s="398" t="s">
        <v>1156</v>
      </c>
      <c r="D1987" s="398"/>
      <c r="E1987" s="399">
        <v>15.45</v>
      </c>
    </row>
    <row r="1988" spans="1:5">
      <c r="A1988" s="398">
        <v>2762</v>
      </c>
      <c r="B1988" s="398" t="s">
        <v>9782</v>
      </c>
      <c r="C1988" s="398" t="s">
        <v>146</v>
      </c>
      <c r="D1988" s="398"/>
      <c r="E1988" s="399"/>
    </row>
    <row r="1989" spans="1:5">
      <c r="A1989" s="398">
        <v>21142</v>
      </c>
      <c r="B1989" s="398" t="s">
        <v>9783</v>
      </c>
      <c r="C1989" s="398" t="s">
        <v>160</v>
      </c>
      <c r="D1989" s="398"/>
      <c r="E1989" s="399">
        <v>41.25</v>
      </c>
    </row>
    <row r="1990" spans="1:5">
      <c r="A1990" s="398">
        <v>37372</v>
      </c>
      <c r="B1990" s="398" t="s">
        <v>9784</v>
      </c>
      <c r="C1990" s="398" t="s">
        <v>123</v>
      </c>
      <c r="D1990" s="398"/>
      <c r="E1990" s="399">
        <v>1.43</v>
      </c>
    </row>
    <row r="1991" spans="1:5">
      <c r="A1991" s="398">
        <v>40863</v>
      </c>
      <c r="B1991" s="398" t="s">
        <v>9785</v>
      </c>
      <c r="C1991" s="398" t="s">
        <v>4670</v>
      </c>
      <c r="D1991" s="398"/>
      <c r="E1991" s="399">
        <v>270.51</v>
      </c>
    </row>
    <row r="1992" spans="1:5">
      <c r="A1992" s="398">
        <v>38475</v>
      </c>
      <c r="B1992" s="398" t="s">
        <v>9786</v>
      </c>
      <c r="C1992" s="398" t="s">
        <v>160</v>
      </c>
      <c r="D1992" s="398"/>
      <c r="E1992" s="399">
        <v>38.94</v>
      </c>
    </row>
    <row r="1993" spans="1:5">
      <c r="A1993" s="398">
        <v>38474</v>
      </c>
      <c r="B1993" s="398" t="s">
        <v>9787</v>
      </c>
      <c r="C1993" s="398" t="s">
        <v>160</v>
      </c>
      <c r="D1993" s="398"/>
      <c r="E1993" s="399">
        <v>39.479999999999997</v>
      </c>
    </row>
    <row r="1994" spans="1:5">
      <c r="A1994" s="398">
        <v>10886</v>
      </c>
      <c r="B1994" s="398" t="s">
        <v>9788</v>
      </c>
      <c r="C1994" s="398" t="s">
        <v>160</v>
      </c>
      <c r="D1994" s="398"/>
      <c r="E1994" s="399">
        <v>262.5</v>
      </c>
    </row>
    <row r="1995" spans="1:5">
      <c r="A1995" s="398">
        <v>10888</v>
      </c>
      <c r="B1995" s="398" t="s">
        <v>9789</v>
      </c>
      <c r="C1995" s="398" t="s">
        <v>160</v>
      </c>
      <c r="D1995" s="398"/>
      <c r="E1995" s="399">
        <v>830.76</v>
      </c>
    </row>
    <row r="1996" spans="1:5">
      <c r="A1996" s="398">
        <v>10889</v>
      </c>
      <c r="B1996" s="398" t="s">
        <v>9790</v>
      </c>
      <c r="C1996" s="398" t="s">
        <v>160</v>
      </c>
      <c r="D1996" s="398"/>
      <c r="E1996" s="399">
        <v>900</v>
      </c>
    </row>
    <row r="1997" spans="1:5">
      <c r="A1997" s="398">
        <v>10890</v>
      </c>
      <c r="B1997" s="398" t="s">
        <v>9791</v>
      </c>
      <c r="C1997" s="398" t="s">
        <v>160</v>
      </c>
      <c r="D1997" s="398"/>
      <c r="E1997" s="399">
        <v>415.38</v>
      </c>
    </row>
    <row r="1998" spans="1:5">
      <c r="A1998" s="398">
        <v>10891</v>
      </c>
      <c r="B1998" s="398" t="s">
        <v>9792</v>
      </c>
      <c r="C1998" s="398" t="s">
        <v>160</v>
      </c>
      <c r="D1998" s="398"/>
      <c r="E1998" s="399">
        <v>253.84</v>
      </c>
    </row>
    <row r="1999" spans="1:5">
      <c r="A1999" s="398">
        <v>10892</v>
      </c>
      <c r="B1999" s="398" t="s">
        <v>9793</v>
      </c>
      <c r="C1999" s="398" t="s">
        <v>160</v>
      </c>
      <c r="D1999" s="398"/>
      <c r="E1999" s="399">
        <v>300</v>
      </c>
    </row>
    <row r="2000" spans="1:5">
      <c r="A2000" s="398">
        <v>20977</v>
      </c>
      <c r="B2000" s="398" t="s">
        <v>9794</v>
      </c>
      <c r="C2000" s="398" t="s">
        <v>160</v>
      </c>
      <c r="D2000" s="398"/>
      <c r="E2000" s="399">
        <v>357.69</v>
      </c>
    </row>
    <row r="2001" spans="1:5">
      <c r="A2001" s="398">
        <v>3073</v>
      </c>
      <c r="B2001" s="398" t="s">
        <v>9795</v>
      </c>
      <c r="C2001" s="398" t="s">
        <v>160</v>
      </c>
      <c r="D2001" s="398"/>
      <c r="E2001" s="399"/>
    </row>
    <row r="2002" spans="1:5">
      <c r="A2002" s="398">
        <v>3074</v>
      </c>
      <c r="B2002" s="398" t="s">
        <v>9796</v>
      </c>
      <c r="C2002" s="398" t="s">
        <v>160</v>
      </c>
      <c r="D2002" s="398"/>
      <c r="E2002" s="399"/>
    </row>
    <row r="2003" spans="1:5">
      <c r="A2003" s="398">
        <v>3076</v>
      </c>
      <c r="B2003" s="398" t="s">
        <v>9797</v>
      </c>
      <c r="C2003" s="398" t="s">
        <v>160</v>
      </c>
      <c r="D2003" s="398"/>
      <c r="E2003" s="399"/>
    </row>
    <row r="2004" spans="1:5">
      <c r="A2004" s="398">
        <v>3075</v>
      </c>
      <c r="B2004" s="398" t="s">
        <v>9798</v>
      </c>
      <c r="C2004" s="398" t="s">
        <v>160</v>
      </c>
      <c r="D2004" s="398"/>
      <c r="E2004" s="399"/>
    </row>
    <row r="2005" spans="1:5">
      <c r="A2005" s="398">
        <v>10781</v>
      </c>
      <c r="B2005" s="398" t="s">
        <v>9799</v>
      </c>
      <c r="C2005" s="398" t="s">
        <v>160</v>
      </c>
      <c r="D2005" s="398"/>
      <c r="E2005" s="399"/>
    </row>
    <row r="2006" spans="1:5">
      <c r="A2006" s="398">
        <v>11480</v>
      </c>
      <c r="B2006" s="398" t="s">
        <v>9800</v>
      </c>
      <c r="C2006" s="398" t="s">
        <v>9130</v>
      </c>
      <c r="D2006" s="398"/>
      <c r="E2006" s="399">
        <v>116.95</v>
      </c>
    </row>
    <row r="2007" spans="1:5">
      <c r="A2007" s="398">
        <v>43612</v>
      </c>
      <c r="B2007" s="398" t="s">
        <v>9801</v>
      </c>
      <c r="C2007" s="398" t="s">
        <v>9130</v>
      </c>
      <c r="D2007" s="398"/>
      <c r="E2007" s="399">
        <v>92.05</v>
      </c>
    </row>
    <row r="2008" spans="1:5">
      <c r="A2008" s="398">
        <v>43613</v>
      </c>
      <c r="B2008" s="398" t="s">
        <v>9802</v>
      </c>
      <c r="C2008" s="398" t="s">
        <v>9130</v>
      </c>
      <c r="D2008" s="398"/>
      <c r="E2008" s="399">
        <v>76.2</v>
      </c>
    </row>
    <row r="2009" spans="1:5">
      <c r="A2009" s="398">
        <v>11469</v>
      </c>
      <c r="B2009" s="398" t="s">
        <v>9803</v>
      </c>
      <c r="C2009" s="398" t="s">
        <v>160</v>
      </c>
      <c r="D2009" s="398"/>
      <c r="E2009" s="399">
        <v>12.48</v>
      </c>
    </row>
    <row r="2010" spans="1:5">
      <c r="A2010" s="398">
        <v>11468</v>
      </c>
      <c r="B2010" s="398" t="s">
        <v>9804</v>
      </c>
      <c r="C2010" s="398" t="s">
        <v>160</v>
      </c>
      <c r="D2010" s="398"/>
      <c r="E2010" s="399">
        <v>12.49</v>
      </c>
    </row>
    <row r="2011" spans="1:5">
      <c r="A2011" s="398">
        <v>11484</v>
      </c>
      <c r="B2011" s="398" t="s">
        <v>9805</v>
      </c>
      <c r="C2011" s="398" t="s">
        <v>160</v>
      </c>
      <c r="D2011" s="398"/>
      <c r="E2011" s="399">
        <v>54.86</v>
      </c>
    </row>
    <row r="2012" spans="1:5">
      <c r="A2012" s="398">
        <v>38155</v>
      </c>
      <c r="B2012" s="398" t="s">
        <v>9806</v>
      </c>
      <c r="C2012" s="398" t="s">
        <v>160</v>
      </c>
      <c r="D2012" s="398"/>
      <c r="E2012" s="399">
        <v>85.18</v>
      </c>
    </row>
    <row r="2013" spans="1:5">
      <c r="A2013" s="398">
        <v>11467</v>
      </c>
      <c r="B2013" s="398" t="s">
        <v>9807</v>
      </c>
      <c r="C2013" s="398" t="s">
        <v>160</v>
      </c>
      <c r="D2013" s="398"/>
      <c r="E2013" s="399">
        <v>19.46</v>
      </c>
    </row>
    <row r="2014" spans="1:5">
      <c r="A2014" s="398">
        <v>38153</v>
      </c>
      <c r="B2014" s="398" t="s">
        <v>9808</v>
      </c>
      <c r="C2014" s="398" t="s">
        <v>9130</v>
      </c>
      <c r="D2014" s="398"/>
      <c r="E2014" s="399">
        <v>49.72</v>
      </c>
    </row>
    <row r="2015" spans="1:5">
      <c r="A2015" s="398">
        <v>43607</v>
      </c>
      <c r="B2015" s="398" t="s">
        <v>9809</v>
      </c>
      <c r="C2015" s="398" t="s">
        <v>9130</v>
      </c>
      <c r="D2015" s="398"/>
      <c r="E2015" s="399">
        <v>94.04</v>
      </c>
    </row>
    <row r="2016" spans="1:5">
      <c r="A2016" s="398">
        <v>3080</v>
      </c>
      <c r="B2016" s="398" t="s">
        <v>9810</v>
      </c>
      <c r="C2016" s="398" t="s">
        <v>9130</v>
      </c>
      <c r="D2016" s="398"/>
      <c r="E2016" s="399">
        <v>63.23</v>
      </c>
    </row>
    <row r="2017" spans="1:5">
      <c r="A2017" s="398">
        <v>3081</v>
      </c>
      <c r="B2017" s="398" t="s">
        <v>9811</v>
      </c>
      <c r="C2017" s="398" t="s">
        <v>9130</v>
      </c>
      <c r="D2017" s="398"/>
      <c r="E2017" s="399">
        <v>125.1</v>
      </c>
    </row>
    <row r="2018" spans="1:5">
      <c r="A2018" s="398">
        <v>3090</v>
      </c>
      <c r="B2018" s="398" t="s">
        <v>9812</v>
      </c>
      <c r="C2018" s="398" t="s">
        <v>9130</v>
      </c>
      <c r="D2018" s="398"/>
      <c r="E2018" s="399">
        <v>56.43</v>
      </c>
    </row>
    <row r="2019" spans="1:5">
      <c r="A2019" s="398">
        <v>43611</v>
      </c>
      <c r="B2019" s="398" t="s">
        <v>9813</v>
      </c>
      <c r="C2019" s="398" t="s">
        <v>9130</v>
      </c>
      <c r="D2019" s="398"/>
      <c r="E2019" s="399">
        <v>93.65</v>
      </c>
    </row>
    <row r="2020" spans="1:5">
      <c r="A2020" s="398">
        <v>3103</v>
      </c>
      <c r="B2020" s="398" t="s">
        <v>9814</v>
      </c>
      <c r="C2020" s="398" t="s">
        <v>160</v>
      </c>
      <c r="D2020" s="398"/>
      <c r="E2020" s="399">
        <v>46.79</v>
      </c>
    </row>
    <row r="2021" spans="1:5">
      <c r="A2021" s="398">
        <v>3097</v>
      </c>
      <c r="B2021" s="398" t="s">
        <v>9815</v>
      </c>
      <c r="C2021" s="398" t="s">
        <v>9130</v>
      </c>
      <c r="D2021" s="398"/>
      <c r="E2021" s="399">
        <v>70.790000000000006</v>
      </c>
    </row>
    <row r="2022" spans="1:5">
      <c r="A2022" s="398">
        <v>3099</v>
      </c>
      <c r="B2022" s="398" t="s">
        <v>9816</v>
      </c>
      <c r="C2022" s="398" t="s">
        <v>9130</v>
      </c>
      <c r="D2022" s="398"/>
      <c r="E2022" s="399">
        <v>113.36</v>
      </c>
    </row>
    <row r="2023" spans="1:5">
      <c r="A2023" s="398">
        <v>38151</v>
      </c>
      <c r="B2023" s="398" t="s">
        <v>9817</v>
      </c>
      <c r="C2023" s="398" t="s">
        <v>9130</v>
      </c>
      <c r="D2023" s="398"/>
      <c r="E2023" s="399">
        <v>82.18</v>
      </c>
    </row>
    <row r="2024" spans="1:5">
      <c r="A2024" s="398">
        <v>38152</v>
      </c>
      <c r="B2024" s="398" t="s">
        <v>9818</v>
      </c>
      <c r="C2024" s="398" t="s">
        <v>9130</v>
      </c>
      <c r="D2024" s="398"/>
      <c r="E2024" s="399">
        <v>132.57</v>
      </c>
    </row>
    <row r="2025" spans="1:5">
      <c r="A2025" s="398">
        <v>43610</v>
      </c>
      <c r="B2025" s="398" t="s">
        <v>9819</v>
      </c>
      <c r="C2025" s="398" t="s">
        <v>9130</v>
      </c>
      <c r="D2025" s="398"/>
      <c r="E2025" s="399">
        <v>70.239999999999995</v>
      </c>
    </row>
    <row r="2026" spans="1:5">
      <c r="A2026" s="398">
        <v>3093</v>
      </c>
      <c r="B2026" s="398" t="s">
        <v>9820</v>
      </c>
      <c r="C2026" s="398" t="s">
        <v>9130</v>
      </c>
      <c r="D2026" s="398"/>
      <c r="E2026" s="399">
        <v>113.36</v>
      </c>
    </row>
    <row r="2027" spans="1:5">
      <c r="A2027" s="398">
        <v>38165</v>
      </c>
      <c r="B2027" s="398" t="s">
        <v>9821</v>
      </c>
      <c r="C2027" s="398" t="s">
        <v>9130</v>
      </c>
      <c r="D2027" s="398"/>
      <c r="E2027" s="399">
        <v>81.8</v>
      </c>
    </row>
    <row r="2028" spans="1:5">
      <c r="A2028" s="398">
        <v>38177</v>
      </c>
      <c r="B2028" s="398" t="s">
        <v>9822</v>
      </c>
      <c r="C2028" s="398" t="s">
        <v>160</v>
      </c>
      <c r="D2028" s="398"/>
      <c r="E2028" s="399">
        <v>24.3</v>
      </c>
    </row>
    <row r="2029" spans="1:5">
      <c r="A2029" s="398">
        <v>11458</v>
      </c>
      <c r="B2029" s="398" t="s">
        <v>9823</v>
      </c>
      <c r="C2029" s="398" t="s">
        <v>160</v>
      </c>
      <c r="D2029" s="398"/>
      <c r="E2029" s="399">
        <v>29.02</v>
      </c>
    </row>
    <row r="2030" spans="1:5">
      <c r="A2030" s="398">
        <v>3108</v>
      </c>
      <c r="B2030" s="398" t="s">
        <v>9824</v>
      </c>
      <c r="C2030" s="398" t="s">
        <v>160</v>
      </c>
      <c r="D2030" s="398"/>
      <c r="E2030" s="399">
        <v>123.36</v>
      </c>
    </row>
    <row r="2031" spans="1:5">
      <c r="A2031" s="398">
        <v>3105</v>
      </c>
      <c r="B2031" s="398" t="s">
        <v>9825</v>
      </c>
      <c r="C2031" s="398" t="s">
        <v>160</v>
      </c>
      <c r="D2031" s="398"/>
      <c r="E2031" s="399">
        <v>161.35</v>
      </c>
    </row>
    <row r="2032" spans="1:5">
      <c r="A2032" s="398">
        <v>38178</v>
      </c>
      <c r="B2032" s="398" t="s">
        <v>9826</v>
      </c>
      <c r="C2032" s="398" t="s">
        <v>160</v>
      </c>
      <c r="D2032" s="398"/>
      <c r="E2032" s="399">
        <v>26.74</v>
      </c>
    </row>
    <row r="2033" spans="1:5">
      <c r="A2033" s="398">
        <v>43575</v>
      </c>
      <c r="B2033" s="398" t="s">
        <v>9827</v>
      </c>
      <c r="C2033" s="398" t="s">
        <v>160</v>
      </c>
      <c r="D2033" s="398"/>
      <c r="E2033" s="399">
        <v>57.94</v>
      </c>
    </row>
    <row r="2034" spans="1:5">
      <c r="A2034" s="398">
        <v>43577</v>
      </c>
      <c r="B2034" s="398" t="s">
        <v>9828</v>
      </c>
      <c r="C2034" s="398" t="s">
        <v>160</v>
      </c>
      <c r="D2034" s="398"/>
      <c r="E2034" s="399">
        <v>100.74</v>
      </c>
    </row>
    <row r="2035" spans="1:5">
      <c r="A2035" s="398">
        <v>43458</v>
      </c>
      <c r="B2035" s="398" t="s">
        <v>9829</v>
      </c>
      <c r="C2035" s="398" t="s">
        <v>123</v>
      </c>
      <c r="D2035" s="398"/>
      <c r="E2035" s="399">
        <v>0.06</v>
      </c>
    </row>
    <row r="2036" spans="1:5">
      <c r="A2036" s="398">
        <v>43470</v>
      </c>
      <c r="B2036" s="398" t="s">
        <v>9830</v>
      </c>
      <c r="C2036" s="398" t="s">
        <v>4670</v>
      </c>
      <c r="D2036" s="398"/>
      <c r="E2036" s="399">
        <v>11.14</v>
      </c>
    </row>
    <row r="2037" spans="1:5">
      <c r="A2037" s="398">
        <v>43459</v>
      </c>
      <c r="B2037" s="398" t="s">
        <v>9831</v>
      </c>
      <c r="C2037" s="398" t="s">
        <v>123</v>
      </c>
      <c r="D2037" s="398"/>
      <c r="E2037" s="399">
        <v>0.44</v>
      </c>
    </row>
    <row r="2038" spans="1:5">
      <c r="A2038" s="398">
        <v>43471</v>
      </c>
      <c r="B2038" s="398" t="s">
        <v>9832</v>
      </c>
      <c r="C2038" s="398" t="s">
        <v>4670</v>
      </c>
      <c r="D2038" s="398"/>
      <c r="E2038" s="399">
        <v>82.31</v>
      </c>
    </row>
    <row r="2039" spans="1:5">
      <c r="A2039" s="398">
        <v>43460</v>
      </c>
      <c r="B2039" s="398" t="s">
        <v>9833</v>
      </c>
      <c r="C2039" s="398" t="s">
        <v>123</v>
      </c>
      <c r="D2039" s="398"/>
      <c r="E2039" s="399">
        <v>0.86</v>
      </c>
    </row>
    <row r="2040" spans="1:5">
      <c r="A2040" s="398">
        <v>43472</v>
      </c>
      <c r="B2040" s="398" t="s">
        <v>9834</v>
      </c>
      <c r="C2040" s="398" t="s">
        <v>4670</v>
      </c>
      <c r="D2040" s="398"/>
      <c r="E2040" s="399">
        <v>161.72999999999999</v>
      </c>
    </row>
    <row r="2041" spans="1:5">
      <c r="A2041" s="398">
        <v>43461</v>
      </c>
      <c r="B2041" s="398" t="s">
        <v>9835</v>
      </c>
      <c r="C2041" s="398" t="s">
        <v>123</v>
      </c>
      <c r="D2041" s="398"/>
      <c r="E2041" s="399">
        <v>0.31</v>
      </c>
    </row>
    <row r="2042" spans="1:5">
      <c r="A2042" s="398">
        <v>43473</v>
      </c>
      <c r="B2042" s="398" t="s">
        <v>9836</v>
      </c>
      <c r="C2042" s="398" t="s">
        <v>4670</v>
      </c>
      <c r="D2042" s="398"/>
      <c r="E2042" s="399">
        <v>59.01</v>
      </c>
    </row>
    <row r="2043" spans="1:5">
      <c r="A2043" s="398">
        <v>43463</v>
      </c>
      <c r="B2043" s="398" t="s">
        <v>9837</v>
      </c>
      <c r="C2043" s="398" t="s">
        <v>123</v>
      </c>
      <c r="D2043" s="398"/>
      <c r="E2043" s="399">
        <v>0.08</v>
      </c>
    </row>
    <row r="2044" spans="1:5">
      <c r="A2044" s="398">
        <v>43475</v>
      </c>
      <c r="B2044" s="398" t="s">
        <v>9838</v>
      </c>
      <c r="C2044" s="398" t="s">
        <v>4670</v>
      </c>
      <c r="D2044" s="398"/>
      <c r="E2044" s="399">
        <v>15.46</v>
      </c>
    </row>
    <row r="2045" spans="1:5">
      <c r="A2045" s="398">
        <v>43462</v>
      </c>
      <c r="B2045" s="398" t="s">
        <v>9839</v>
      </c>
      <c r="C2045" s="398" t="s">
        <v>123</v>
      </c>
      <c r="D2045" s="398"/>
      <c r="E2045" s="399">
        <v>0.01</v>
      </c>
    </row>
    <row r="2046" spans="1:5">
      <c r="A2046" s="398">
        <v>43474</v>
      </c>
      <c r="B2046" s="398" t="s">
        <v>9840</v>
      </c>
      <c r="C2046" s="398" t="s">
        <v>4670</v>
      </c>
      <c r="D2046" s="398"/>
      <c r="E2046" s="399">
        <v>2.35</v>
      </c>
    </row>
    <row r="2047" spans="1:5">
      <c r="A2047" s="398">
        <v>43464</v>
      </c>
      <c r="B2047" s="398" t="s">
        <v>9841</v>
      </c>
      <c r="C2047" s="398" t="s">
        <v>123</v>
      </c>
      <c r="D2047" s="398"/>
      <c r="E2047" s="399">
        <v>0.01</v>
      </c>
    </row>
    <row r="2048" spans="1:5">
      <c r="A2048" s="398">
        <v>43476</v>
      </c>
      <c r="B2048" s="398" t="s">
        <v>9842</v>
      </c>
      <c r="C2048" s="398" t="s">
        <v>4670</v>
      </c>
      <c r="D2048" s="398"/>
      <c r="E2048" s="399">
        <v>0.01</v>
      </c>
    </row>
    <row r="2049" spans="1:5">
      <c r="A2049" s="398">
        <v>43465</v>
      </c>
      <c r="B2049" s="398" t="s">
        <v>9843</v>
      </c>
      <c r="C2049" s="398" t="s">
        <v>123</v>
      </c>
      <c r="D2049" s="398"/>
      <c r="E2049" s="399">
        <v>0.78</v>
      </c>
    </row>
    <row r="2050" spans="1:5">
      <c r="A2050" s="398">
        <v>43477</v>
      </c>
      <c r="B2050" s="398" t="s">
        <v>9844</v>
      </c>
      <c r="C2050" s="398" t="s">
        <v>4670</v>
      </c>
      <c r="D2050" s="398"/>
      <c r="E2050" s="399">
        <v>147.87</v>
      </c>
    </row>
    <row r="2051" spans="1:5">
      <c r="A2051" s="398">
        <v>43466</v>
      </c>
      <c r="B2051" s="398" t="s">
        <v>9845</v>
      </c>
      <c r="C2051" s="398" t="s">
        <v>123</v>
      </c>
      <c r="D2051" s="398"/>
      <c r="E2051" s="399">
        <v>2.0499999999999998</v>
      </c>
    </row>
    <row r="2052" spans="1:5">
      <c r="A2052" s="398">
        <v>43478</v>
      </c>
      <c r="B2052" s="398" t="s">
        <v>9846</v>
      </c>
      <c r="C2052" s="398" t="s">
        <v>4670</v>
      </c>
      <c r="D2052" s="398"/>
      <c r="E2052" s="399">
        <v>387.36</v>
      </c>
    </row>
    <row r="2053" spans="1:5">
      <c r="A2053" s="398">
        <v>43467</v>
      </c>
      <c r="B2053" s="398" t="s">
        <v>9847</v>
      </c>
      <c r="C2053" s="398" t="s">
        <v>123</v>
      </c>
      <c r="D2053" s="398"/>
      <c r="E2053" s="399">
        <v>0.61</v>
      </c>
    </row>
    <row r="2054" spans="1:5">
      <c r="A2054" s="398">
        <v>43479</v>
      </c>
      <c r="B2054" s="398" t="s">
        <v>9848</v>
      </c>
      <c r="C2054" s="398" t="s">
        <v>4670</v>
      </c>
      <c r="D2054" s="398"/>
      <c r="E2054" s="399">
        <v>114.77</v>
      </c>
    </row>
    <row r="2055" spans="1:5">
      <c r="A2055" s="398">
        <v>43468</v>
      </c>
      <c r="B2055" s="398" t="s">
        <v>9849</v>
      </c>
      <c r="C2055" s="398" t="s">
        <v>123</v>
      </c>
      <c r="D2055" s="398"/>
      <c r="E2055" s="399">
        <v>1.21</v>
      </c>
    </row>
    <row r="2056" spans="1:5">
      <c r="A2056" s="398">
        <v>43480</v>
      </c>
      <c r="B2056" s="398" t="s">
        <v>9850</v>
      </c>
      <c r="C2056" s="398" t="s">
        <v>4670</v>
      </c>
      <c r="D2056" s="398"/>
      <c r="E2056" s="399">
        <v>228.92</v>
      </c>
    </row>
    <row r="2057" spans="1:5">
      <c r="A2057" s="398">
        <v>43469</v>
      </c>
      <c r="B2057" s="398" t="s">
        <v>9851</v>
      </c>
      <c r="C2057" s="398" t="s">
        <v>123</v>
      </c>
      <c r="D2057" s="398"/>
      <c r="E2057" s="399">
        <v>0.05</v>
      </c>
    </row>
    <row r="2058" spans="1:5">
      <c r="A2058" s="398">
        <v>43481</v>
      </c>
      <c r="B2058" s="398" t="s">
        <v>9852</v>
      </c>
      <c r="C2058" s="398" t="s">
        <v>4670</v>
      </c>
      <c r="D2058" s="398"/>
      <c r="E2058" s="399">
        <v>9.89</v>
      </c>
    </row>
    <row r="2059" spans="1:5">
      <c r="A2059" s="398">
        <v>45204</v>
      </c>
      <c r="B2059" s="398" t="s">
        <v>9853</v>
      </c>
      <c r="C2059" s="398" t="s">
        <v>160</v>
      </c>
      <c r="D2059" s="398"/>
      <c r="E2059" s="399">
        <v>28.81</v>
      </c>
    </row>
    <row r="2060" spans="1:5">
      <c r="A2060" s="398">
        <v>3119</v>
      </c>
      <c r="B2060" s="398" t="s">
        <v>9854</v>
      </c>
      <c r="C2060" s="398" t="s">
        <v>160</v>
      </c>
      <c r="D2060" s="398"/>
      <c r="E2060" s="399">
        <v>3.14</v>
      </c>
    </row>
    <row r="2061" spans="1:5">
      <c r="A2061" s="398">
        <v>3122</v>
      </c>
      <c r="B2061" s="398" t="s">
        <v>9855</v>
      </c>
      <c r="C2061" s="398" t="s">
        <v>160</v>
      </c>
      <c r="D2061" s="398"/>
      <c r="E2061" s="399">
        <v>6.39</v>
      </c>
    </row>
    <row r="2062" spans="1:5">
      <c r="A2062" s="398">
        <v>3121</v>
      </c>
      <c r="B2062" s="398" t="s">
        <v>9856</v>
      </c>
      <c r="C2062" s="398" t="s">
        <v>160</v>
      </c>
      <c r="D2062" s="398"/>
      <c r="E2062" s="399">
        <v>7.24</v>
      </c>
    </row>
    <row r="2063" spans="1:5">
      <c r="A2063" s="398">
        <v>3120</v>
      </c>
      <c r="B2063" s="398" t="s">
        <v>9857</v>
      </c>
      <c r="C2063" s="398" t="s">
        <v>160</v>
      </c>
      <c r="D2063" s="398"/>
      <c r="E2063" s="399">
        <v>13.73</v>
      </c>
    </row>
    <row r="2064" spans="1:5">
      <c r="A2064" s="398">
        <v>11455</v>
      </c>
      <c r="B2064" s="398" t="s">
        <v>9858</v>
      </c>
      <c r="C2064" s="398" t="s">
        <v>160</v>
      </c>
      <c r="D2064" s="398"/>
      <c r="E2064" s="399">
        <v>19.87</v>
      </c>
    </row>
    <row r="2065" spans="1:5">
      <c r="A2065" s="398">
        <v>11456</v>
      </c>
      <c r="B2065" s="398" t="s">
        <v>9859</v>
      </c>
      <c r="C2065" s="398" t="s">
        <v>160</v>
      </c>
      <c r="D2065" s="398"/>
      <c r="E2065" s="399">
        <v>23.75</v>
      </c>
    </row>
    <row r="2066" spans="1:5">
      <c r="A2066" s="398">
        <v>3107</v>
      </c>
      <c r="B2066" s="398" t="s">
        <v>9860</v>
      </c>
      <c r="C2066" s="398" t="s">
        <v>160</v>
      </c>
      <c r="D2066" s="398"/>
      <c r="E2066" s="399">
        <v>10.02</v>
      </c>
    </row>
    <row r="2067" spans="1:5">
      <c r="A2067" s="398">
        <v>43583</v>
      </c>
      <c r="B2067" s="398" t="s">
        <v>9861</v>
      </c>
      <c r="C2067" s="398" t="s">
        <v>160</v>
      </c>
      <c r="D2067" s="398"/>
      <c r="E2067" s="399">
        <v>11.3</v>
      </c>
    </row>
    <row r="2068" spans="1:5">
      <c r="A2068" s="398">
        <v>43586</v>
      </c>
      <c r="B2068" s="398" t="s">
        <v>9862</v>
      </c>
      <c r="C2068" s="398" t="s">
        <v>160</v>
      </c>
      <c r="D2068" s="398"/>
      <c r="E2068" s="399">
        <v>11.58</v>
      </c>
    </row>
    <row r="2069" spans="1:5">
      <c r="A2069" s="398">
        <v>11461</v>
      </c>
      <c r="B2069" s="398" t="s">
        <v>9863</v>
      </c>
      <c r="C2069" s="398" t="s">
        <v>160</v>
      </c>
      <c r="D2069" s="398"/>
      <c r="E2069" s="399">
        <v>12.62</v>
      </c>
    </row>
    <row r="2070" spans="1:5">
      <c r="A2070" s="398">
        <v>43587</v>
      </c>
      <c r="B2070" s="398" t="s">
        <v>9864</v>
      </c>
      <c r="C2070" s="398" t="s">
        <v>160</v>
      </c>
      <c r="D2070" s="398"/>
      <c r="E2070" s="399">
        <v>14.56</v>
      </c>
    </row>
    <row r="2071" spans="1:5">
      <c r="A2071" s="398">
        <v>3106</v>
      </c>
      <c r="B2071" s="398" t="s">
        <v>9865</v>
      </c>
      <c r="C2071" s="398" t="s">
        <v>160</v>
      </c>
      <c r="D2071" s="398"/>
      <c r="E2071" s="399">
        <v>18.47</v>
      </c>
    </row>
    <row r="2072" spans="1:5">
      <c r="A2072" s="398">
        <v>44539</v>
      </c>
      <c r="B2072" s="398" t="s">
        <v>9866</v>
      </c>
      <c r="C2072" s="398" t="s">
        <v>1156</v>
      </c>
      <c r="D2072" s="398"/>
      <c r="E2072" s="399"/>
    </row>
    <row r="2073" spans="1:5">
      <c r="A2073" s="398">
        <v>3123</v>
      </c>
      <c r="B2073" s="398" t="s">
        <v>9867</v>
      </c>
      <c r="C2073" s="398" t="s">
        <v>1156</v>
      </c>
      <c r="D2073" s="398"/>
      <c r="E2073" s="399"/>
    </row>
    <row r="2074" spans="1:5">
      <c r="A2074" s="398">
        <v>38125</v>
      </c>
      <c r="B2074" s="398" t="s">
        <v>9868</v>
      </c>
      <c r="C2074" s="398" t="s">
        <v>1156</v>
      </c>
      <c r="D2074" s="398"/>
      <c r="E2074" s="399">
        <v>1.37</v>
      </c>
    </row>
    <row r="2075" spans="1:5">
      <c r="A2075" s="398">
        <v>39014</v>
      </c>
      <c r="B2075" s="398" t="s">
        <v>9869</v>
      </c>
      <c r="C2075" s="398" t="s">
        <v>1156</v>
      </c>
      <c r="D2075" s="398"/>
      <c r="E2075" s="399"/>
    </row>
    <row r="2076" spans="1:5">
      <c r="A2076" s="398">
        <v>39365</v>
      </c>
      <c r="B2076" s="398" t="s">
        <v>9870</v>
      </c>
      <c r="C2076" s="398" t="s">
        <v>160</v>
      </c>
      <c r="D2076" s="398"/>
      <c r="E2076" s="399">
        <v>2015.48</v>
      </c>
    </row>
    <row r="2077" spans="1:5">
      <c r="A2077" s="398">
        <v>39366</v>
      </c>
      <c r="B2077" s="398" t="s">
        <v>9871</v>
      </c>
      <c r="C2077" s="398" t="s">
        <v>160</v>
      </c>
      <c r="D2077" s="398"/>
      <c r="E2077" s="399">
        <v>3057.81</v>
      </c>
    </row>
    <row r="2078" spans="1:5">
      <c r="A2078" s="398">
        <v>39367</v>
      </c>
      <c r="B2078" s="398" t="s">
        <v>9872</v>
      </c>
      <c r="C2078" s="398" t="s">
        <v>160</v>
      </c>
      <c r="D2078" s="398"/>
      <c r="E2078" s="399">
        <v>5239.3500000000004</v>
      </c>
    </row>
    <row r="2079" spans="1:5">
      <c r="A2079" s="398">
        <v>45263</v>
      </c>
      <c r="B2079" s="398" t="s">
        <v>9873</v>
      </c>
      <c r="C2079" s="398" t="s">
        <v>160</v>
      </c>
      <c r="D2079" s="398"/>
      <c r="E2079" s="399">
        <v>21.76</v>
      </c>
    </row>
    <row r="2080" spans="1:5">
      <c r="A2080" s="398">
        <v>37394</v>
      </c>
      <c r="B2080" s="398" t="s">
        <v>9874</v>
      </c>
      <c r="C2080" s="398" t="s">
        <v>9875</v>
      </c>
      <c r="D2080" s="398"/>
      <c r="E2080" s="399"/>
    </row>
    <row r="2081" spans="1:5">
      <c r="A2081" s="398">
        <v>14146</v>
      </c>
      <c r="B2081" s="398" t="s">
        <v>9876</v>
      </c>
      <c r="C2081" s="398" t="s">
        <v>9875</v>
      </c>
      <c r="D2081" s="398"/>
      <c r="E2081" s="399"/>
    </row>
    <row r="2082" spans="1:5">
      <c r="A2082" s="398">
        <v>938</v>
      </c>
      <c r="B2082" s="398" t="s">
        <v>9877</v>
      </c>
      <c r="C2082" s="398" t="s">
        <v>146</v>
      </c>
      <c r="D2082" s="398"/>
      <c r="E2082" s="399">
        <v>1.81</v>
      </c>
    </row>
    <row r="2083" spans="1:5">
      <c r="A2083" s="398">
        <v>937</v>
      </c>
      <c r="B2083" s="398" t="s">
        <v>9878</v>
      </c>
      <c r="C2083" s="398" t="s">
        <v>146</v>
      </c>
      <c r="D2083" s="398"/>
      <c r="E2083" s="399">
        <v>10.56</v>
      </c>
    </row>
    <row r="2084" spans="1:5">
      <c r="A2084" s="398">
        <v>939</v>
      </c>
      <c r="B2084" s="398" t="s">
        <v>9879</v>
      </c>
      <c r="C2084" s="398" t="s">
        <v>146</v>
      </c>
      <c r="D2084" s="398"/>
      <c r="E2084" s="399">
        <v>2.93</v>
      </c>
    </row>
    <row r="2085" spans="1:5">
      <c r="A2085" s="398">
        <v>944</v>
      </c>
      <c r="B2085" s="398" t="s">
        <v>9880</v>
      </c>
      <c r="C2085" s="398" t="s">
        <v>146</v>
      </c>
      <c r="D2085" s="398"/>
      <c r="E2085" s="399">
        <v>4.63</v>
      </c>
    </row>
    <row r="2086" spans="1:5">
      <c r="A2086" s="398">
        <v>940</v>
      </c>
      <c r="B2086" s="398" t="s">
        <v>9881</v>
      </c>
      <c r="C2086" s="398" t="s">
        <v>146</v>
      </c>
      <c r="D2086" s="398"/>
      <c r="E2086" s="399">
        <v>6.68</v>
      </c>
    </row>
    <row r="2087" spans="1:5">
      <c r="A2087" s="398">
        <v>44397</v>
      </c>
      <c r="B2087" s="398" t="s">
        <v>9882</v>
      </c>
      <c r="C2087" s="398" t="s">
        <v>146</v>
      </c>
      <c r="D2087" s="398"/>
      <c r="E2087" s="399">
        <v>3.24</v>
      </c>
    </row>
    <row r="2088" spans="1:5">
      <c r="A2088" s="398">
        <v>406</v>
      </c>
      <c r="B2088" s="398" t="s">
        <v>9883</v>
      </c>
      <c r="C2088" s="398" t="s">
        <v>160</v>
      </c>
      <c r="D2088" s="398"/>
      <c r="E2088" s="399">
        <v>110.3</v>
      </c>
    </row>
    <row r="2089" spans="1:5">
      <c r="A2089" s="398">
        <v>42529</v>
      </c>
      <c r="B2089" s="398" t="s">
        <v>9884</v>
      </c>
      <c r="C2089" s="398" t="s">
        <v>146</v>
      </c>
      <c r="D2089" s="398"/>
      <c r="E2089" s="399"/>
    </row>
    <row r="2090" spans="1:5">
      <c r="A2090" s="398">
        <v>39634</v>
      </c>
      <c r="B2090" s="398" t="s">
        <v>9885</v>
      </c>
      <c r="C2090" s="398" t="s">
        <v>146</v>
      </c>
      <c r="D2090" s="398"/>
      <c r="E2090" s="399">
        <v>3.89</v>
      </c>
    </row>
    <row r="2091" spans="1:5">
      <c r="A2091" s="398">
        <v>39701</v>
      </c>
      <c r="B2091" s="398" t="s">
        <v>9886</v>
      </c>
      <c r="C2091" s="398" t="s">
        <v>160</v>
      </c>
      <c r="D2091" s="398"/>
      <c r="E2091" s="399">
        <v>117.41</v>
      </c>
    </row>
    <row r="2092" spans="1:5">
      <c r="A2092" s="398">
        <v>12815</v>
      </c>
      <c r="B2092" s="398" t="s">
        <v>9887</v>
      </c>
      <c r="C2092" s="398" t="s">
        <v>160</v>
      </c>
      <c r="D2092" s="398"/>
      <c r="E2092" s="399">
        <v>10.86</v>
      </c>
    </row>
    <row r="2093" spans="1:5">
      <c r="A2093" s="398">
        <v>39431</v>
      </c>
      <c r="B2093" s="398" t="s">
        <v>9888</v>
      </c>
      <c r="C2093" s="398" t="s">
        <v>146</v>
      </c>
      <c r="D2093" s="398"/>
      <c r="E2093" s="399">
        <v>0.33</v>
      </c>
    </row>
    <row r="2094" spans="1:5">
      <c r="A2094" s="398">
        <v>39432</v>
      </c>
      <c r="B2094" s="398" t="s">
        <v>9889</v>
      </c>
      <c r="C2094" s="398" t="s">
        <v>146</v>
      </c>
      <c r="D2094" s="398"/>
      <c r="E2094" s="399">
        <v>2.91</v>
      </c>
    </row>
    <row r="2095" spans="1:5">
      <c r="A2095" s="398">
        <v>20111</v>
      </c>
      <c r="B2095" s="398" t="s">
        <v>9890</v>
      </c>
      <c r="C2095" s="398" t="s">
        <v>160</v>
      </c>
      <c r="D2095" s="398"/>
      <c r="E2095" s="399">
        <v>8.7100000000000009</v>
      </c>
    </row>
    <row r="2096" spans="1:5">
      <c r="A2096" s="398">
        <v>21127</v>
      </c>
      <c r="B2096" s="398" t="s">
        <v>9891</v>
      </c>
      <c r="C2096" s="398" t="s">
        <v>160</v>
      </c>
      <c r="D2096" s="398"/>
      <c r="E2096" s="399">
        <v>3.29</v>
      </c>
    </row>
    <row r="2097" spans="1:5">
      <c r="A2097" s="398">
        <v>404</v>
      </c>
      <c r="B2097" s="398" t="s">
        <v>9892</v>
      </c>
      <c r="C2097" s="398" t="s">
        <v>146</v>
      </c>
      <c r="D2097" s="398"/>
      <c r="E2097" s="399">
        <v>1.18</v>
      </c>
    </row>
    <row r="2098" spans="1:5">
      <c r="A2098" s="398">
        <v>14151</v>
      </c>
      <c r="B2098" s="398" t="s">
        <v>9893</v>
      </c>
      <c r="C2098" s="398" t="s">
        <v>160</v>
      </c>
      <c r="D2098" s="398"/>
      <c r="E2098" s="399"/>
    </row>
    <row r="2099" spans="1:5">
      <c r="A2099" s="398">
        <v>14153</v>
      </c>
      <c r="B2099" s="398" t="s">
        <v>9894</v>
      </c>
      <c r="C2099" s="398" t="s">
        <v>160</v>
      </c>
      <c r="D2099" s="398"/>
      <c r="E2099" s="399"/>
    </row>
    <row r="2100" spans="1:5">
      <c r="A2100" s="398">
        <v>14152</v>
      </c>
      <c r="B2100" s="398" t="s">
        <v>9895</v>
      </c>
      <c r="C2100" s="398" t="s">
        <v>160</v>
      </c>
      <c r="D2100" s="398"/>
      <c r="E2100" s="399"/>
    </row>
    <row r="2101" spans="1:5">
      <c r="A2101" s="398">
        <v>14154</v>
      </c>
      <c r="B2101" s="398" t="s">
        <v>9896</v>
      </c>
      <c r="C2101" s="398" t="s">
        <v>160</v>
      </c>
      <c r="D2101" s="398"/>
      <c r="E2101" s="399"/>
    </row>
    <row r="2102" spans="1:5">
      <c r="A2102" s="398">
        <v>3146</v>
      </c>
      <c r="B2102" s="398" t="s">
        <v>9897</v>
      </c>
      <c r="C2102" s="398" t="s">
        <v>160</v>
      </c>
      <c r="D2102" s="398"/>
      <c r="E2102" s="399">
        <v>2</v>
      </c>
    </row>
    <row r="2103" spans="1:5">
      <c r="A2103" s="398">
        <v>3143</v>
      </c>
      <c r="B2103" s="398" t="s">
        <v>9898</v>
      </c>
      <c r="C2103" s="398" t="s">
        <v>160</v>
      </c>
      <c r="D2103" s="398"/>
      <c r="E2103" s="399">
        <v>4.55</v>
      </c>
    </row>
    <row r="2104" spans="1:5">
      <c r="A2104" s="398">
        <v>3148</v>
      </c>
      <c r="B2104" s="398" t="s">
        <v>9899</v>
      </c>
      <c r="C2104" s="398" t="s">
        <v>160</v>
      </c>
      <c r="D2104" s="398"/>
      <c r="E2104" s="399">
        <v>7.37</v>
      </c>
    </row>
    <row r="2105" spans="1:5">
      <c r="A2105" s="398">
        <v>4310</v>
      </c>
      <c r="B2105" s="398" t="s">
        <v>9900</v>
      </c>
      <c r="C2105" s="398" t="s">
        <v>160</v>
      </c>
      <c r="D2105" s="398"/>
      <c r="E2105" s="399">
        <v>3.94</v>
      </c>
    </row>
    <row r="2106" spans="1:5">
      <c r="A2106" s="398">
        <v>4311</v>
      </c>
      <c r="B2106" s="398" t="s">
        <v>9901</v>
      </c>
      <c r="C2106" s="398" t="s">
        <v>160</v>
      </c>
      <c r="D2106" s="398"/>
      <c r="E2106" s="399">
        <v>2.77</v>
      </c>
    </row>
    <row r="2107" spans="1:5">
      <c r="A2107" s="398">
        <v>4312</v>
      </c>
      <c r="B2107" s="398" t="s">
        <v>9902</v>
      </c>
      <c r="C2107" s="398" t="s">
        <v>160</v>
      </c>
      <c r="D2107" s="398"/>
      <c r="E2107" s="399">
        <v>3.88</v>
      </c>
    </row>
    <row r="2108" spans="1:5">
      <c r="A2108" s="398">
        <v>13261</v>
      </c>
      <c r="B2108" s="398" t="s">
        <v>9903</v>
      </c>
      <c r="C2108" s="398" t="s">
        <v>160</v>
      </c>
      <c r="D2108" s="398"/>
      <c r="E2108" s="399">
        <v>1.96</v>
      </c>
    </row>
    <row r="2109" spans="1:5">
      <c r="A2109" s="398">
        <v>3272</v>
      </c>
      <c r="B2109" s="398" t="s">
        <v>9904</v>
      </c>
      <c r="C2109" s="398" t="s">
        <v>160</v>
      </c>
      <c r="D2109" s="398"/>
      <c r="E2109" s="399"/>
    </row>
    <row r="2110" spans="1:5">
      <c r="A2110" s="398">
        <v>3265</v>
      </c>
      <c r="B2110" s="398" t="s">
        <v>9905</v>
      </c>
      <c r="C2110" s="398" t="s">
        <v>160</v>
      </c>
      <c r="D2110" s="398"/>
      <c r="E2110" s="399"/>
    </row>
    <row r="2111" spans="1:5">
      <c r="A2111" s="398">
        <v>3264</v>
      </c>
      <c r="B2111" s="398" t="s">
        <v>9906</v>
      </c>
      <c r="C2111" s="398" t="s">
        <v>160</v>
      </c>
      <c r="D2111" s="398"/>
      <c r="E2111" s="399"/>
    </row>
    <row r="2112" spans="1:5">
      <c r="A2112" s="398">
        <v>3262</v>
      </c>
      <c r="B2112" s="398" t="s">
        <v>9907</v>
      </c>
      <c r="C2112" s="398" t="s">
        <v>160</v>
      </c>
      <c r="D2112" s="398"/>
      <c r="E2112" s="399"/>
    </row>
    <row r="2113" spans="1:5">
      <c r="A2113" s="398">
        <v>3267</v>
      </c>
      <c r="B2113" s="398" t="s">
        <v>9908</v>
      </c>
      <c r="C2113" s="398" t="s">
        <v>160</v>
      </c>
      <c r="D2113" s="398"/>
      <c r="E2113" s="399"/>
    </row>
    <row r="2114" spans="1:5">
      <c r="A2114" s="398">
        <v>3266</v>
      </c>
      <c r="B2114" s="398" t="s">
        <v>9909</v>
      </c>
      <c r="C2114" s="398" t="s">
        <v>160</v>
      </c>
      <c r="D2114" s="398"/>
      <c r="E2114" s="399"/>
    </row>
    <row r="2115" spans="1:5">
      <c r="A2115" s="398">
        <v>3268</v>
      </c>
      <c r="B2115" s="398" t="s">
        <v>9910</v>
      </c>
      <c r="C2115" s="398" t="s">
        <v>160</v>
      </c>
      <c r="D2115" s="398"/>
      <c r="E2115" s="399"/>
    </row>
    <row r="2116" spans="1:5">
      <c r="A2116" s="398">
        <v>3263</v>
      </c>
      <c r="B2116" s="398" t="s">
        <v>9911</v>
      </c>
      <c r="C2116" s="398" t="s">
        <v>160</v>
      </c>
      <c r="D2116" s="398"/>
      <c r="E2116" s="399"/>
    </row>
    <row r="2117" spans="1:5">
      <c r="A2117" s="398">
        <v>3271</v>
      </c>
      <c r="B2117" s="398" t="s">
        <v>9912</v>
      </c>
      <c r="C2117" s="398" t="s">
        <v>160</v>
      </c>
      <c r="D2117" s="398"/>
      <c r="E2117" s="399"/>
    </row>
    <row r="2118" spans="1:5">
      <c r="A2118" s="398">
        <v>3270</v>
      </c>
      <c r="B2118" s="398" t="s">
        <v>9913</v>
      </c>
      <c r="C2118" s="398" t="s">
        <v>160</v>
      </c>
      <c r="D2118" s="398"/>
      <c r="E2118" s="399"/>
    </row>
    <row r="2119" spans="1:5">
      <c r="A2119" s="398">
        <v>45256</v>
      </c>
      <c r="B2119" s="398" t="s">
        <v>9914</v>
      </c>
      <c r="C2119" s="398" t="s">
        <v>160</v>
      </c>
      <c r="D2119" s="398"/>
      <c r="E2119" s="399"/>
    </row>
    <row r="2120" spans="1:5">
      <c r="A2120" s="398">
        <v>3275</v>
      </c>
      <c r="B2120" s="398" t="s">
        <v>9915</v>
      </c>
      <c r="C2120" s="398" t="s">
        <v>121</v>
      </c>
      <c r="D2120" s="398"/>
      <c r="E2120" s="399">
        <v>119.67</v>
      </c>
    </row>
    <row r="2121" spans="1:5">
      <c r="A2121" s="398">
        <v>39512</v>
      </c>
      <c r="B2121" s="398" t="s">
        <v>9916</v>
      </c>
      <c r="C2121" s="398" t="s">
        <v>121</v>
      </c>
      <c r="D2121" s="398"/>
      <c r="E2121" s="399"/>
    </row>
    <row r="2122" spans="1:5">
      <c r="A2122" s="398">
        <v>39511</v>
      </c>
      <c r="B2122" s="398" t="s">
        <v>9917</v>
      </c>
      <c r="C2122" s="398" t="s">
        <v>121</v>
      </c>
      <c r="D2122" s="398"/>
      <c r="E2122" s="399"/>
    </row>
    <row r="2123" spans="1:5">
      <c r="A2123" s="398">
        <v>39513</v>
      </c>
      <c r="B2123" s="398" t="s">
        <v>9918</v>
      </c>
      <c r="C2123" s="398" t="s">
        <v>121</v>
      </c>
      <c r="D2123" s="398"/>
      <c r="E2123" s="399"/>
    </row>
    <row r="2124" spans="1:5">
      <c r="A2124" s="398">
        <v>3286</v>
      </c>
      <c r="B2124" s="398" t="s">
        <v>9919</v>
      </c>
      <c r="C2124" s="398" t="s">
        <v>121</v>
      </c>
      <c r="D2124" s="398"/>
      <c r="E2124" s="399"/>
    </row>
    <row r="2125" spans="1:5">
      <c r="A2125" s="398">
        <v>3287</v>
      </c>
      <c r="B2125" s="398" t="s">
        <v>9920</v>
      </c>
      <c r="C2125" s="398" t="s">
        <v>121</v>
      </c>
      <c r="D2125" s="398"/>
      <c r="E2125" s="399"/>
    </row>
    <row r="2126" spans="1:5">
      <c r="A2126" s="398">
        <v>3283</v>
      </c>
      <c r="B2126" s="398" t="s">
        <v>9921</v>
      </c>
      <c r="C2126" s="398" t="s">
        <v>121</v>
      </c>
      <c r="D2126" s="398"/>
      <c r="E2126" s="399"/>
    </row>
    <row r="2127" spans="1:5">
      <c r="A2127" s="398">
        <v>11587</v>
      </c>
      <c r="B2127" s="398" t="s">
        <v>9922</v>
      </c>
      <c r="C2127" s="398" t="s">
        <v>121</v>
      </c>
      <c r="D2127" s="398"/>
      <c r="E2127" s="399">
        <v>82.06</v>
      </c>
    </row>
    <row r="2128" spans="1:5">
      <c r="A2128" s="398">
        <v>36225</v>
      </c>
      <c r="B2128" s="398" t="s">
        <v>9923</v>
      </c>
      <c r="C2128" s="398" t="s">
        <v>121</v>
      </c>
      <c r="D2128" s="398"/>
      <c r="E2128" s="399">
        <v>33.33</v>
      </c>
    </row>
    <row r="2129" spans="1:5">
      <c r="A2129" s="398">
        <v>36230</v>
      </c>
      <c r="B2129" s="398" t="s">
        <v>9924</v>
      </c>
      <c r="C2129" s="398" t="s">
        <v>121</v>
      </c>
      <c r="D2129" s="398"/>
      <c r="E2129" s="399">
        <v>24.49</v>
      </c>
    </row>
    <row r="2130" spans="1:5">
      <c r="A2130" s="398">
        <v>36238</v>
      </c>
      <c r="B2130" s="398" t="s">
        <v>9925</v>
      </c>
      <c r="C2130" s="398" t="s">
        <v>121</v>
      </c>
      <c r="D2130" s="398"/>
      <c r="E2130" s="399">
        <v>23.93</v>
      </c>
    </row>
    <row r="2131" spans="1:5">
      <c r="A2131" s="398">
        <v>39363</v>
      </c>
      <c r="B2131" s="398" t="s">
        <v>9926</v>
      </c>
      <c r="C2131" s="398" t="s">
        <v>160</v>
      </c>
      <c r="D2131" s="398"/>
      <c r="E2131" s="399">
        <v>5940.94</v>
      </c>
    </row>
    <row r="2132" spans="1:5">
      <c r="A2132" s="398">
        <v>39361</v>
      </c>
      <c r="B2132" s="398" t="s">
        <v>9927</v>
      </c>
      <c r="C2132" s="398" t="s">
        <v>160</v>
      </c>
      <c r="D2132" s="398"/>
      <c r="E2132" s="399">
        <v>1815</v>
      </c>
    </row>
    <row r="2133" spans="1:5">
      <c r="A2133" s="398">
        <v>39362</v>
      </c>
      <c r="B2133" s="398" t="s">
        <v>9928</v>
      </c>
      <c r="C2133" s="398" t="s">
        <v>160</v>
      </c>
      <c r="D2133" s="398"/>
      <c r="E2133" s="399">
        <v>3206.29</v>
      </c>
    </row>
    <row r="2134" spans="1:5">
      <c r="A2134" s="398">
        <v>39364</v>
      </c>
      <c r="B2134" s="398" t="s">
        <v>9929</v>
      </c>
      <c r="C2134" s="398" t="s">
        <v>160</v>
      </c>
      <c r="D2134" s="398"/>
      <c r="E2134" s="399">
        <v>12531.02</v>
      </c>
    </row>
    <row r="2135" spans="1:5">
      <c r="A2135" s="398">
        <v>14576</v>
      </c>
      <c r="B2135" s="398" t="s">
        <v>9930</v>
      </c>
      <c r="C2135" s="398" t="s">
        <v>160</v>
      </c>
      <c r="D2135" s="398"/>
      <c r="E2135" s="399"/>
    </row>
    <row r="2136" spans="1:5">
      <c r="A2136" s="398">
        <v>13877</v>
      </c>
      <c r="B2136" s="398" t="s">
        <v>9931</v>
      </c>
      <c r="C2136" s="398" t="s">
        <v>160</v>
      </c>
      <c r="D2136" s="398"/>
      <c r="E2136" s="399"/>
    </row>
    <row r="2137" spans="1:5">
      <c r="A2137" s="398">
        <v>7307</v>
      </c>
      <c r="B2137" s="398" t="s">
        <v>9932</v>
      </c>
      <c r="C2137" s="398" t="s">
        <v>4378</v>
      </c>
      <c r="D2137" s="398"/>
      <c r="E2137" s="399">
        <v>38.81</v>
      </c>
    </row>
    <row r="2138" spans="1:5">
      <c r="A2138" s="398">
        <v>38122</v>
      </c>
      <c r="B2138" s="398" t="s">
        <v>9933</v>
      </c>
      <c r="C2138" s="398" t="s">
        <v>4378</v>
      </c>
      <c r="D2138" s="398"/>
      <c r="E2138" s="399">
        <v>16.920000000000002</v>
      </c>
    </row>
    <row r="2139" spans="1:5">
      <c r="A2139" s="398">
        <v>43653</v>
      </c>
      <c r="B2139" s="398" t="s">
        <v>9934</v>
      </c>
      <c r="C2139" s="398" t="s">
        <v>4378</v>
      </c>
      <c r="D2139" s="398"/>
      <c r="E2139" s="399">
        <v>25.18</v>
      </c>
    </row>
    <row r="2140" spans="1:5">
      <c r="A2140" s="398">
        <v>45301</v>
      </c>
      <c r="B2140" s="398" t="s">
        <v>9935</v>
      </c>
      <c r="C2140" s="398" t="s">
        <v>160</v>
      </c>
      <c r="D2140" s="398"/>
      <c r="E2140" s="399">
        <v>324.88</v>
      </c>
    </row>
    <row r="2141" spans="1:5">
      <c r="A2141" s="398">
        <v>45334</v>
      </c>
      <c r="B2141" s="398" t="s">
        <v>9936</v>
      </c>
      <c r="C2141" s="398" t="s">
        <v>160</v>
      </c>
      <c r="D2141" s="398"/>
      <c r="E2141" s="399">
        <v>22.21</v>
      </c>
    </row>
    <row r="2142" spans="1:5">
      <c r="A2142" s="398">
        <v>34802</v>
      </c>
      <c r="B2142" s="398" t="s">
        <v>9937</v>
      </c>
      <c r="C2142" s="398" t="s">
        <v>160</v>
      </c>
      <c r="D2142" s="398"/>
      <c r="E2142" s="399">
        <v>1399.31</v>
      </c>
    </row>
    <row r="2143" spans="1:5">
      <c r="A2143" s="398">
        <v>11588</v>
      </c>
      <c r="B2143" s="398" t="s">
        <v>9938</v>
      </c>
      <c r="C2143" s="398" t="s">
        <v>160</v>
      </c>
      <c r="D2143" s="398"/>
      <c r="E2143" s="399">
        <v>1509.62</v>
      </c>
    </row>
    <row r="2144" spans="1:5">
      <c r="A2144" s="398">
        <v>34383</v>
      </c>
      <c r="B2144" s="398" t="s">
        <v>9939</v>
      </c>
      <c r="C2144" s="398" t="s">
        <v>160</v>
      </c>
      <c r="D2144" s="398"/>
      <c r="E2144" s="399">
        <v>1660.69</v>
      </c>
    </row>
    <row r="2145" spans="1:5">
      <c r="A2145" s="398">
        <v>40451</v>
      </c>
      <c r="B2145" s="398" t="s">
        <v>9940</v>
      </c>
      <c r="C2145" s="398" t="s">
        <v>121</v>
      </c>
      <c r="D2145" s="398"/>
      <c r="E2145" s="399">
        <v>134.24</v>
      </c>
    </row>
    <row r="2146" spans="1:5">
      <c r="A2146" s="398">
        <v>40453</v>
      </c>
      <c r="B2146" s="398" t="s">
        <v>9941</v>
      </c>
      <c r="C2146" s="398" t="s">
        <v>121</v>
      </c>
      <c r="D2146" s="398"/>
      <c r="E2146" s="399">
        <v>145.24</v>
      </c>
    </row>
    <row r="2147" spans="1:5">
      <c r="A2147" s="398">
        <v>40452</v>
      </c>
      <c r="B2147" s="398" t="s">
        <v>9942</v>
      </c>
      <c r="C2147" s="398" t="s">
        <v>121</v>
      </c>
      <c r="D2147" s="398"/>
      <c r="E2147" s="399">
        <v>159.32</v>
      </c>
    </row>
    <row r="2148" spans="1:5">
      <c r="A2148" s="398">
        <v>11594</v>
      </c>
      <c r="B2148" s="398" t="s">
        <v>9943</v>
      </c>
      <c r="C2148" s="398" t="s">
        <v>160</v>
      </c>
      <c r="D2148" s="398"/>
      <c r="E2148" s="399">
        <v>481.16</v>
      </c>
    </row>
    <row r="2149" spans="1:5">
      <c r="A2149" s="398">
        <v>3311</v>
      </c>
      <c r="B2149" s="398" t="s">
        <v>9944</v>
      </c>
      <c r="C2149" s="398" t="s">
        <v>1164</v>
      </c>
      <c r="D2149" s="398"/>
      <c r="E2149" s="399">
        <v>481.16</v>
      </c>
    </row>
    <row r="2150" spans="1:5">
      <c r="A2150" s="398">
        <v>11599</v>
      </c>
      <c r="B2150" s="398" t="s">
        <v>9945</v>
      </c>
      <c r="C2150" s="398" t="s">
        <v>160</v>
      </c>
      <c r="D2150" s="398"/>
      <c r="E2150" s="399">
        <v>639.89</v>
      </c>
    </row>
    <row r="2151" spans="1:5">
      <c r="A2151" s="398">
        <v>11593</v>
      </c>
      <c r="B2151" s="398" t="s">
        <v>9946</v>
      </c>
      <c r="C2151" s="398" t="s">
        <v>160</v>
      </c>
      <c r="D2151" s="398"/>
      <c r="E2151" s="399">
        <v>897.08</v>
      </c>
    </row>
    <row r="2152" spans="1:5">
      <c r="A2152" s="398">
        <v>3314</v>
      </c>
      <c r="B2152" s="398" t="s">
        <v>9947</v>
      </c>
      <c r="C2152" s="398" t="s">
        <v>1164</v>
      </c>
      <c r="D2152" s="398"/>
      <c r="E2152" s="399">
        <v>641.6</v>
      </c>
    </row>
    <row r="2153" spans="1:5">
      <c r="A2153" s="398">
        <v>11597</v>
      </c>
      <c r="B2153" s="398" t="s">
        <v>9948</v>
      </c>
      <c r="C2153" s="398" t="s">
        <v>160</v>
      </c>
      <c r="D2153" s="398"/>
      <c r="E2153" s="399">
        <v>746.1</v>
      </c>
    </row>
    <row r="2154" spans="1:5">
      <c r="A2154" s="398">
        <v>3309</v>
      </c>
      <c r="B2154" s="398" t="s">
        <v>9949</v>
      </c>
      <c r="C2154" s="398" t="s">
        <v>1164</v>
      </c>
      <c r="D2154" s="398"/>
      <c r="E2154" s="399">
        <v>509.52</v>
      </c>
    </row>
    <row r="2155" spans="1:5">
      <c r="A2155" s="398">
        <v>40440</v>
      </c>
      <c r="B2155" s="398" t="s">
        <v>9950</v>
      </c>
      <c r="C2155" s="398" t="s">
        <v>1164</v>
      </c>
      <c r="D2155" s="398"/>
      <c r="E2155" s="399">
        <v>668.29</v>
      </c>
    </row>
    <row r="2156" spans="1:5">
      <c r="A2156" s="398">
        <v>40441</v>
      </c>
      <c r="B2156" s="398" t="s">
        <v>9951</v>
      </c>
      <c r="C2156" s="398" t="s">
        <v>1164</v>
      </c>
      <c r="D2156" s="398"/>
      <c r="E2156" s="399">
        <v>426.66</v>
      </c>
    </row>
    <row r="2157" spans="1:5">
      <c r="A2157" s="398">
        <v>34612</v>
      </c>
      <c r="B2157" s="398" t="s">
        <v>9952</v>
      </c>
      <c r="C2157" s="398" t="s">
        <v>160</v>
      </c>
      <c r="D2157" s="398"/>
      <c r="E2157" s="399">
        <v>922.79</v>
      </c>
    </row>
    <row r="2158" spans="1:5">
      <c r="A2158" s="398">
        <v>34635</v>
      </c>
      <c r="B2158" s="398" t="s">
        <v>9953</v>
      </c>
      <c r="C2158" s="398" t="s">
        <v>160</v>
      </c>
      <c r="D2158" s="398"/>
      <c r="E2158" s="399">
        <v>1186.67</v>
      </c>
    </row>
    <row r="2159" spans="1:5">
      <c r="A2159" s="398">
        <v>34633</v>
      </c>
      <c r="B2159" s="398" t="s">
        <v>9954</v>
      </c>
      <c r="C2159" s="398" t="s">
        <v>160</v>
      </c>
      <c r="D2159" s="398"/>
      <c r="E2159" s="399">
        <v>1308.02</v>
      </c>
    </row>
    <row r="2160" spans="1:5">
      <c r="A2160" s="398">
        <v>40449</v>
      </c>
      <c r="B2160" s="398" t="s">
        <v>9955</v>
      </c>
      <c r="C2160" s="398" t="s">
        <v>1164</v>
      </c>
      <c r="D2160" s="398"/>
      <c r="E2160" s="399">
        <v>358.68</v>
      </c>
    </row>
    <row r="2161" spans="1:5">
      <c r="A2161" s="398">
        <v>11592</v>
      </c>
      <c r="B2161" s="398" t="s">
        <v>9956</v>
      </c>
      <c r="C2161" s="398" t="s">
        <v>160</v>
      </c>
      <c r="D2161" s="398"/>
      <c r="E2161" s="399">
        <v>641.6</v>
      </c>
    </row>
    <row r="2162" spans="1:5">
      <c r="A2162" s="398">
        <v>34800</v>
      </c>
      <c r="B2162" s="398" t="s">
        <v>9957</v>
      </c>
      <c r="C2162" s="398" t="s">
        <v>1164</v>
      </c>
      <c r="D2162" s="398"/>
      <c r="E2162" s="399">
        <v>448.54</v>
      </c>
    </row>
    <row r="2163" spans="1:5">
      <c r="A2163" s="398">
        <v>11596</v>
      </c>
      <c r="B2163" s="398" t="s">
        <v>9958</v>
      </c>
      <c r="C2163" s="398" t="s">
        <v>160</v>
      </c>
      <c r="D2163" s="398"/>
      <c r="E2163" s="399">
        <v>509.52</v>
      </c>
    </row>
    <row r="2164" spans="1:5">
      <c r="A2164" s="398">
        <v>40438</v>
      </c>
      <c r="B2164" s="398" t="s">
        <v>9959</v>
      </c>
      <c r="C2164" s="398" t="s">
        <v>1164</v>
      </c>
      <c r="D2164" s="398"/>
      <c r="E2164" s="399">
        <v>298.82</v>
      </c>
    </row>
    <row r="2165" spans="1:5">
      <c r="A2165" s="398">
        <v>40436</v>
      </c>
      <c r="B2165" s="398" t="s">
        <v>9960</v>
      </c>
      <c r="C2165" s="398" t="s">
        <v>1164</v>
      </c>
      <c r="D2165" s="398"/>
      <c r="E2165" s="399">
        <v>372.61</v>
      </c>
    </row>
    <row r="2166" spans="1:5">
      <c r="A2166" s="398">
        <v>4315</v>
      </c>
      <c r="B2166" s="398" t="s">
        <v>9961</v>
      </c>
      <c r="C2166" s="398" t="s">
        <v>160</v>
      </c>
      <c r="D2166" s="398"/>
      <c r="E2166" s="399">
        <v>2.86</v>
      </c>
    </row>
    <row r="2167" spans="1:5">
      <c r="A2167" s="398">
        <v>402</v>
      </c>
      <c r="B2167" s="398" t="s">
        <v>9962</v>
      </c>
      <c r="C2167" s="398" t="s">
        <v>160</v>
      </c>
      <c r="D2167" s="398"/>
      <c r="E2167" s="399">
        <v>16.34</v>
      </c>
    </row>
    <row r="2168" spans="1:5">
      <c r="A2168" s="398">
        <v>4226</v>
      </c>
      <c r="B2168" s="398" t="s">
        <v>9963</v>
      </c>
      <c r="C2168" s="398" t="s">
        <v>1156</v>
      </c>
      <c r="D2168" s="398"/>
      <c r="E2168" s="399">
        <v>8.1999999999999993</v>
      </c>
    </row>
    <row r="2169" spans="1:5">
      <c r="A2169" s="398">
        <v>4222</v>
      </c>
      <c r="B2169" s="398" t="s">
        <v>9964</v>
      </c>
      <c r="C2169" s="398" t="s">
        <v>4378</v>
      </c>
      <c r="D2169" s="398"/>
      <c r="E2169" s="399">
        <v>5.86</v>
      </c>
    </row>
    <row r="2170" spans="1:5">
      <c r="A2170" s="398">
        <v>34804</v>
      </c>
      <c r="B2170" s="398" t="s">
        <v>9965</v>
      </c>
      <c r="C2170" s="398" t="s">
        <v>121</v>
      </c>
      <c r="D2170" s="398"/>
      <c r="E2170" s="399">
        <v>54.16</v>
      </c>
    </row>
    <row r="2171" spans="1:5">
      <c r="A2171" s="398">
        <v>4013</v>
      </c>
      <c r="B2171" s="398" t="s">
        <v>9966</v>
      </c>
      <c r="C2171" s="398" t="s">
        <v>121</v>
      </c>
      <c r="D2171" s="398"/>
      <c r="E2171" s="399">
        <v>8.2799999999999994</v>
      </c>
    </row>
    <row r="2172" spans="1:5">
      <c r="A2172" s="398">
        <v>4011</v>
      </c>
      <c r="B2172" s="398" t="s">
        <v>9967</v>
      </c>
      <c r="C2172" s="398" t="s">
        <v>121</v>
      </c>
      <c r="D2172" s="398"/>
      <c r="E2172" s="399">
        <v>9.25</v>
      </c>
    </row>
    <row r="2173" spans="1:5">
      <c r="A2173" s="398">
        <v>4021</v>
      </c>
      <c r="B2173" s="398" t="s">
        <v>9968</v>
      </c>
      <c r="C2173" s="398" t="s">
        <v>121</v>
      </c>
      <c r="D2173" s="398"/>
      <c r="E2173" s="399">
        <v>11.53</v>
      </c>
    </row>
    <row r="2174" spans="1:5">
      <c r="A2174" s="398">
        <v>4019</v>
      </c>
      <c r="B2174" s="398" t="s">
        <v>9969</v>
      </c>
      <c r="C2174" s="398" t="s">
        <v>121</v>
      </c>
      <c r="D2174" s="398"/>
      <c r="E2174" s="399">
        <v>13.85</v>
      </c>
    </row>
    <row r="2175" spans="1:5">
      <c r="A2175" s="398">
        <v>4012</v>
      </c>
      <c r="B2175" s="398" t="s">
        <v>9970</v>
      </c>
      <c r="C2175" s="398" t="s">
        <v>121</v>
      </c>
      <c r="D2175" s="398"/>
      <c r="E2175" s="399">
        <v>18.559999999999999</v>
      </c>
    </row>
    <row r="2176" spans="1:5">
      <c r="A2176" s="398">
        <v>4020</v>
      </c>
      <c r="B2176" s="398" t="s">
        <v>9971</v>
      </c>
      <c r="C2176" s="398" t="s">
        <v>121</v>
      </c>
      <c r="D2176" s="398"/>
      <c r="E2176" s="399">
        <v>23.24</v>
      </c>
    </row>
    <row r="2177" spans="1:5">
      <c r="A2177" s="398">
        <v>4018</v>
      </c>
      <c r="B2177" s="398" t="s">
        <v>9972</v>
      </c>
      <c r="C2177" s="398" t="s">
        <v>121</v>
      </c>
      <c r="D2177" s="398"/>
      <c r="E2177" s="399">
        <v>27.84</v>
      </c>
    </row>
    <row r="2178" spans="1:5">
      <c r="A2178" s="398">
        <v>36498</v>
      </c>
      <c r="B2178" s="398" t="s">
        <v>9973</v>
      </c>
      <c r="C2178" s="398" t="s">
        <v>160</v>
      </c>
      <c r="D2178" s="398"/>
      <c r="E2178" s="399"/>
    </row>
    <row r="2179" spans="1:5">
      <c r="A2179" s="398">
        <v>12872</v>
      </c>
      <c r="B2179" s="398" t="s">
        <v>9974</v>
      </c>
      <c r="C2179" s="398" t="s">
        <v>123</v>
      </c>
      <c r="D2179" s="398"/>
      <c r="E2179" s="399">
        <v>18.899999999999999</v>
      </c>
    </row>
    <row r="2180" spans="1:5">
      <c r="A2180" s="398">
        <v>41075</v>
      </c>
      <c r="B2180" s="398" t="s">
        <v>9975</v>
      </c>
      <c r="C2180" s="398" t="s">
        <v>4670</v>
      </c>
      <c r="D2180" s="398"/>
      <c r="E2180" s="399">
        <v>3309.3</v>
      </c>
    </row>
    <row r="2181" spans="1:5">
      <c r="A2181" s="398">
        <v>44324</v>
      </c>
      <c r="B2181" s="398" t="s">
        <v>9976</v>
      </c>
      <c r="C2181" s="398" t="s">
        <v>1156</v>
      </c>
      <c r="D2181" s="398"/>
      <c r="E2181" s="399">
        <v>2.88</v>
      </c>
    </row>
    <row r="2182" spans="1:5">
      <c r="A2182" s="398">
        <v>3315</v>
      </c>
      <c r="B2182" s="398" t="s">
        <v>9977</v>
      </c>
      <c r="C2182" s="398" t="s">
        <v>1156</v>
      </c>
      <c r="D2182" s="398"/>
      <c r="E2182" s="399">
        <v>0.83</v>
      </c>
    </row>
    <row r="2183" spans="1:5">
      <c r="A2183" s="398">
        <v>36870</v>
      </c>
      <c r="B2183" s="398" t="s">
        <v>9978</v>
      </c>
      <c r="C2183" s="398" t="s">
        <v>1156</v>
      </c>
      <c r="D2183" s="398"/>
      <c r="E2183" s="399">
        <v>0.64</v>
      </c>
    </row>
    <row r="2184" spans="1:5">
      <c r="A2184" s="398">
        <v>5092</v>
      </c>
      <c r="B2184" s="398" t="s">
        <v>9979</v>
      </c>
      <c r="C2184" s="398" t="s">
        <v>8206</v>
      </c>
      <c r="D2184" s="398"/>
      <c r="E2184" s="399">
        <v>20.81</v>
      </c>
    </row>
    <row r="2185" spans="1:5">
      <c r="A2185" s="398">
        <v>11462</v>
      </c>
      <c r="B2185" s="398" t="s">
        <v>9980</v>
      </c>
      <c r="C2185" s="398" t="s">
        <v>8206</v>
      </c>
      <c r="D2185" s="398"/>
      <c r="E2185" s="399">
        <v>21.28</v>
      </c>
    </row>
    <row r="2186" spans="1:5">
      <c r="A2186" s="398">
        <v>36529</v>
      </c>
      <c r="B2186" s="398" t="s">
        <v>9981</v>
      </c>
      <c r="C2186" s="398" t="s">
        <v>160</v>
      </c>
      <c r="D2186" s="398"/>
      <c r="E2186" s="399"/>
    </row>
    <row r="2187" spans="1:5">
      <c r="A2187" s="398">
        <v>3318</v>
      </c>
      <c r="B2187" s="398" t="s">
        <v>9982</v>
      </c>
      <c r="C2187" s="398" t="s">
        <v>160</v>
      </c>
      <c r="D2187" s="398"/>
      <c r="E2187" s="399"/>
    </row>
    <row r="2188" spans="1:5">
      <c r="A2188" s="398">
        <v>3324</v>
      </c>
      <c r="B2188" s="398" t="s">
        <v>9983</v>
      </c>
      <c r="C2188" s="398" t="s">
        <v>121</v>
      </c>
      <c r="D2188" s="398"/>
      <c r="E2188" s="399">
        <v>12.14</v>
      </c>
    </row>
    <row r="2189" spans="1:5">
      <c r="A2189" s="398">
        <v>3322</v>
      </c>
      <c r="B2189" s="398" t="s">
        <v>9984</v>
      </c>
      <c r="C2189" s="398" t="s">
        <v>121</v>
      </c>
      <c r="D2189" s="398"/>
      <c r="E2189" s="399">
        <v>17</v>
      </c>
    </row>
    <row r="2190" spans="1:5">
      <c r="A2190" s="398">
        <v>5076</v>
      </c>
      <c r="B2190" s="398" t="s">
        <v>9985</v>
      </c>
      <c r="C2190" s="398" t="s">
        <v>1156</v>
      </c>
      <c r="D2190" s="398"/>
      <c r="E2190" s="399">
        <v>22.61</v>
      </c>
    </row>
    <row r="2191" spans="1:5">
      <c r="A2191" s="398">
        <v>5077</v>
      </c>
      <c r="B2191" s="398" t="s">
        <v>9986</v>
      </c>
      <c r="C2191" s="398" t="s">
        <v>1156</v>
      </c>
      <c r="D2191" s="398"/>
      <c r="E2191" s="399">
        <v>24.98</v>
      </c>
    </row>
    <row r="2192" spans="1:5">
      <c r="A2192" s="398">
        <v>45242</v>
      </c>
      <c r="B2192" s="398" t="s">
        <v>9987</v>
      </c>
      <c r="C2192" s="398" t="s">
        <v>160</v>
      </c>
      <c r="D2192" s="398"/>
      <c r="E2192" s="399"/>
    </row>
    <row r="2193" spans="1:5">
      <c r="A2193" s="398">
        <v>11837</v>
      </c>
      <c r="B2193" s="398" t="s">
        <v>9988</v>
      </c>
      <c r="C2193" s="398" t="s">
        <v>160</v>
      </c>
      <c r="D2193" s="398"/>
      <c r="E2193" s="399">
        <v>88.53</v>
      </c>
    </row>
    <row r="2194" spans="1:5">
      <c r="A2194" s="398">
        <v>415</v>
      </c>
      <c r="B2194" s="398" t="s">
        <v>9989</v>
      </c>
      <c r="C2194" s="398" t="s">
        <v>160</v>
      </c>
      <c r="D2194" s="398"/>
      <c r="E2194" s="399">
        <v>36.299999999999997</v>
      </c>
    </row>
    <row r="2195" spans="1:5">
      <c r="A2195" s="398">
        <v>38055</v>
      </c>
      <c r="B2195" s="398" t="s">
        <v>9990</v>
      </c>
      <c r="C2195" s="398" t="s">
        <v>160</v>
      </c>
      <c r="D2195" s="398"/>
      <c r="E2195" s="399">
        <v>8.0299999999999994</v>
      </c>
    </row>
    <row r="2196" spans="1:5">
      <c r="A2196" s="398">
        <v>416</v>
      </c>
      <c r="B2196" s="398" t="s">
        <v>9991</v>
      </c>
      <c r="C2196" s="398" t="s">
        <v>160</v>
      </c>
      <c r="D2196" s="398"/>
      <c r="E2196" s="399">
        <v>13.29</v>
      </c>
    </row>
    <row r="2197" spans="1:5">
      <c r="A2197" s="398">
        <v>425</v>
      </c>
      <c r="B2197" s="398" t="s">
        <v>9992</v>
      </c>
      <c r="C2197" s="398" t="s">
        <v>160</v>
      </c>
      <c r="D2197" s="398"/>
      <c r="E2197" s="399">
        <v>8.24</v>
      </c>
    </row>
    <row r="2198" spans="1:5">
      <c r="A2198" s="398">
        <v>426</v>
      </c>
      <c r="B2198" s="398" t="s">
        <v>9993</v>
      </c>
      <c r="C2198" s="398" t="s">
        <v>160</v>
      </c>
      <c r="D2198" s="398"/>
      <c r="E2198" s="399">
        <v>45.37</v>
      </c>
    </row>
    <row r="2199" spans="1:5">
      <c r="A2199" s="398">
        <v>38056</v>
      </c>
      <c r="B2199" s="398" t="s">
        <v>9994</v>
      </c>
      <c r="C2199" s="398" t="s">
        <v>160</v>
      </c>
      <c r="D2199" s="398"/>
      <c r="E2199" s="399">
        <v>44.31</v>
      </c>
    </row>
    <row r="2200" spans="1:5">
      <c r="A2200" s="398">
        <v>1564</v>
      </c>
      <c r="B2200" s="398" t="s">
        <v>9995</v>
      </c>
      <c r="C2200" s="398" t="s">
        <v>160</v>
      </c>
      <c r="D2200" s="398"/>
      <c r="E2200" s="399">
        <v>16.91</v>
      </c>
    </row>
    <row r="2201" spans="1:5">
      <c r="A2201" s="398">
        <v>11032</v>
      </c>
      <c r="B2201" s="398" t="s">
        <v>9996</v>
      </c>
      <c r="C2201" s="398" t="s">
        <v>160</v>
      </c>
      <c r="D2201" s="398"/>
      <c r="E2201" s="399">
        <v>16.11</v>
      </c>
    </row>
    <row r="2202" spans="1:5">
      <c r="A2202" s="398">
        <v>36786</v>
      </c>
      <c r="B2202" s="398" t="s">
        <v>9997</v>
      </c>
      <c r="C2202" s="398" t="s">
        <v>4903</v>
      </c>
      <c r="D2202" s="398"/>
      <c r="E2202" s="399"/>
    </row>
    <row r="2203" spans="1:5">
      <c r="A2203" s="398">
        <v>36785</v>
      </c>
      <c r="B2203" s="398" t="s">
        <v>9998</v>
      </c>
      <c r="C2203" s="398" t="s">
        <v>4903</v>
      </c>
      <c r="D2203" s="398"/>
      <c r="E2203" s="399"/>
    </row>
    <row r="2204" spans="1:5">
      <c r="A2204" s="398">
        <v>36782</v>
      </c>
      <c r="B2204" s="398" t="s">
        <v>9999</v>
      </c>
      <c r="C2204" s="398" t="s">
        <v>4903</v>
      </c>
      <c r="D2204" s="398"/>
      <c r="E2204" s="399"/>
    </row>
    <row r="2205" spans="1:5">
      <c r="A2205" s="398">
        <v>44481</v>
      </c>
      <c r="B2205" s="398" t="s">
        <v>10000</v>
      </c>
      <c r="C2205" s="398" t="s">
        <v>4903</v>
      </c>
      <c r="D2205" s="398"/>
      <c r="E2205" s="399"/>
    </row>
    <row r="2206" spans="1:5">
      <c r="A2206" s="398">
        <v>4824</v>
      </c>
      <c r="B2206" s="398" t="s">
        <v>10001</v>
      </c>
      <c r="C2206" s="398" t="s">
        <v>1156</v>
      </c>
      <c r="D2206" s="398"/>
      <c r="E2206" s="399">
        <v>0.59</v>
      </c>
    </row>
    <row r="2207" spans="1:5">
      <c r="A2207" s="398">
        <v>11795</v>
      </c>
      <c r="B2207" s="398" t="s">
        <v>10002</v>
      </c>
      <c r="C2207" s="398" t="s">
        <v>121</v>
      </c>
      <c r="D2207" s="398"/>
      <c r="E2207" s="399">
        <v>679.24</v>
      </c>
    </row>
    <row r="2208" spans="1:5">
      <c r="A2208" s="398">
        <v>134</v>
      </c>
      <c r="B2208" s="398" t="s">
        <v>10003</v>
      </c>
      <c r="C2208" s="398" t="s">
        <v>1156</v>
      </c>
      <c r="D2208" s="398"/>
      <c r="E2208" s="399">
        <v>2.11</v>
      </c>
    </row>
    <row r="2209" spans="1:5">
      <c r="A2209" s="398">
        <v>4229</v>
      </c>
      <c r="B2209" s="398" t="s">
        <v>10004</v>
      </c>
      <c r="C2209" s="398" t="s">
        <v>1156</v>
      </c>
      <c r="D2209" s="398"/>
      <c r="E2209" s="399">
        <v>42.75</v>
      </c>
    </row>
    <row r="2210" spans="1:5">
      <c r="A2210" s="398">
        <v>11731</v>
      </c>
      <c r="B2210" s="398" t="s">
        <v>10005</v>
      </c>
      <c r="C2210" s="398" t="s">
        <v>160</v>
      </c>
      <c r="D2210" s="398"/>
      <c r="E2210" s="399">
        <v>9.02</v>
      </c>
    </row>
    <row r="2211" spans="1:5">
      <c r="A2211" s="398">
        <v>11732</v>
      </c>
      <c r="B2211" s="398" t="s">
        <v>10006</v>
      </c>
      <c r="C2211" s="398" t="s">
        <v>160</v>
      </c>
      <c r="D2211" s="398"/>
      <c r="E2211" s="399">
        <v>23.64</v>
      </c>
    </row>
    <row r="2212" spans="1:5">
      <c r="A2212" s="398">
        <v>11244</v>
      </c>
      <c r="B2212" s="398" t="s">
        <v>10007</v>
      </c>
      <c r="C2212" s="398" t="s">
        <v>160</v>
      </c>
      <c r="D2212" s="398"/>
      <c r="E2212" s="399"/>
    </row>
    <row r="2213" spans="1:5">
      <c r="A2213" s="398">
        <v>11235</v>
      </c>
      <c r="B2213" s="398" t="s">
        <v>10008</v>
      </c>
      <c r="C2213" s="398" t="s">
        <v>160</v>
      </c>
      <c r="D2213" s="398"/>
      <c r="E2213" s="399"/>
    </row>
    <row r="2214" spans="1:5">
      <c r="A2214" s="398">
        <v>11236</v>
      </c>
      <c r="B2214" s="398" t="s">
        <v>10009</v>
      </c>
      <c r="C2214" s="398" t="s">
        <v>160</v>
      </c>
      <c r="D2214" s="398"/>
      <c r="E2214" s="399"/>
    </row>
    <row r="2215" spans="1:5">
      <c r="A2215" s="398">
        <v>11245</v>
      </c>
      <c r="B2215" s="398" t="s">
        <v>10010</v>
      </c>
      <c r="C2215" s="398" t="s">
        <v>160</v>
      </c>
      <c r="D2215" s="398"/>
      <c r="E2215" s="399"/>
    </row>
    <row r="2216" spans="1:5">
      <c r="A2216" s="398">
        <v>36494</v>
      </c>
      <c r="B2216" s="398" t="s">
        <v>10011</v>
      </c>
      <c r="C2216" s="398" t="s">
        <v>160</v>
      </c>
      <c r="D2216" s="398"/>
      <c r="E2216" s="399"/>
    </row>
    <row r="2217" spans="1:5">
      <c r="A2217" s="398">
        <v>36493</v>
      </c>
      <c r="B2217" s="398" t="s">
        <v>10012</v>
      </c>
      <c r="C2217" s="398" t="s">
        <v>160</v>
      </c>
      <c r="D2217" s="398"/>
      <c r="E2217" s="399"/>
    </row>
    <row r="2218" spans="1:5">
      <c r="A2218" s="398">
        <v>13333</v>
      </c>
      <c r="B2218" s="398" t="s">
        <v>10013</v>
      </c>
      <c r="C2218" s="398" t="s">
        <v>160</v>
      </c>
      <c r="D2218" s="398"/>
      <c r="E2218" s="399"/>
    </row>
    <row r="2219" spans="1:5">
      <c r="A2219" s="398">
        <v>39588</v>
      </c>
      <c r="B2219" s="398" t="s">
        <v>10014</v>
      </c>
      <c r="C2219" s="398" t="s">
        <v>160</v>
      </c>
      <c r="D2219" s="398"/>
      <c r="E2219" s="399"/>
    </row>
    <row r="2220" spans="1:5">
      <c r="A2220" s="398">
        <v>14254</v>
      </c>
      <c r="B2220" s="398" t="s">
        <v>10015</v>
      </c>
      <c r="C2220" s="398" t="s">
        <v>160</v>
      </c>
      <c r="D2220" s="398"/>
      <c r="E2220" s="399"/>
    </row>
    <row r="2221" spans="1:5">
      <c r="A2221" s="398">
        <v>25019</v>
      </c>
      <c r="B2221" s="398" t="s">
        <v>10016</v>
      </c>
      <c r="C2221" s="398" t="s">
        <v>160</v>
      </c>
      <c r="D2221" s="398"/>
      <c r="E2221" s="399"/>
    </row>
    <row r="2222" spans="1:5">
      <c r="A2222" s="398">
        <v>36501</v>
      </c>
      <c r="B2222" s="398" t="s">
        <v>10017</v>
      </c>
      <c r="C2222" s="398" t="s">
        <v>160</v>
      </c>
      <c r="D2222" s="398"/>
      <c r="E2222" s="399"/>
    </row>
    <row r="2223" spans="1:5">
      <c r="A2223" s="398">
        <v>36500</v>
      </c>
      <c r="B2223" s="398" t="s">
        <v>10018</v>
      </c>
      <c r="C2223" s="398" t="s">
        <v>160</v>
      </c>
      <c r="D2223" s="398"/>
      <c r="E2223" s="399"/>
    </row>
    <row r="2224" spans="1:5">
      <c r="A2224" s="398">
        <v>20017</v>
      </c>
      <c r="B2224" s="398" t="s">
        <v>10019</v>
      </c>
      <c r="C2224" s="398" t="s">
        <v>146</v>
      </c>
      <c r="D2224" s="398"/>
      <c r="E2224" s="399">
        <v>7.27</v>
      </c>
    </row>
    <row r="2225" spans="1:5">
      <c r="A2225" s="398">
        <v>20007</v>
      </c>
      <c r="B2225" s="398" t="s">
        <v>10020</v>
      </c>
      <c r="C2225" s="398" t="s">
        <v>146</v>
      </c>
      <c r="D2225" s="398"/>
      <c r="E2225" s="399">
        <v>4.34</v>
      </c>
    </row>
    <row r="2226" spans="1:5">
      <c r="A2226" s="398">
        <v>39831</v>
      </c>
      <c r="B2226" s="398" t="s">
        <v>10021</v>
      </c>
      <c r="C2226" s="398" t="s">
        <v>8241</v>
      </c>
      <c r="D2226" s="398"/>
      <c r="E2226" s="399">
        <v>374.18</v>
      </c>
    </row>
    <row r="2227" spans="1:5">
      <c r="A2227" s="398">
        <v>36888</v>
      </c>
      <c r="B2227" s="398" t="s">
        <v>10022</v>
      </c>
      <c r="C2227" s="398" t="s">
        <v>146</v>
      </c>
      <c r="D2227" s="398"/>
      <c r="E2227" s="399"/>
    </row>
    <row r="2228" spans="1:5">
      <c r="A2228" s="398">
        <v>39836</v>
      </c>
      <c r="B2228" s="398" t="s">
        <v>10023</v>
      </c>
      <c r="C2228" s="398" t="s">
        <v>8241</v>
      </c>
      <c r="D2228" s="398"/>
      <c r="E2228" s="399">
        <v>328.78</v>
      </c>
    </row>
    <row r="2229" spans="1:5">
      <c r="A2229" s="398">
        <v>39830</v>
      </c>
      <c r="B2229" s="398" t="s">
        <v>10024</v>
      </c>
      <c r="C2229" s="398" t="s">
        <v>8241</v>
      </c>
      <c r="D2229" s="398"/>
      <c r="E2229" s="399">
        <v>374.97</v>
      </c>
    </row>
    <row r="2230" spans="1:5">
      <c r="A2230" s="398">
        <v>36487</v>
      </c>
      <c r="B2230" s="398" t="s">
        <v>10025</v>
      </c>
      <c r="C2230" s="398" t="s">
        <v>160</v>
      </c>
      <c r="D2230" s="398"/>
      <c r="E2230" s="399"/>
    </row>
    <row r="2231" spans="1:5">
      <c r="A2231" s="398">
        <v>44475</v>
      </c>
      <c r="B2231" s="398" t="s">
        <v>10026</v>
      </c>
      <c r="C2231" s="398" t="s">
        <v>160</v>
      </c>
      <c r="D2231" s="398"/>
      <c r="E2231" s="399"/>
    </row>
    <row r="2232" spans="1:5">
      <c r="A2232" s="398">
        <v>44474</v>
      </c>
      <c r="B2232" s="398" t="s">
        <v>10027</v>
      </c>
      <c r="C2232" s="398" t="s">
        <v>160</v>
      </c>
      <c r="D2232" s="398"/>
      <c r="E2232" s="399"/>
    </row>
    <row r="2233" spans="1:5">
      <c r="A2233" s="398">
        <v>37775</v>
      </c>
      <c r="B2233" s="398" t="s">
        <v>10028</v>
      </c>
      <c r="C2233" s="398" t="s">
        <v>160</v>
      </c>
      <c r="D2233" s="398"/>
      <c r="E2233" s="399"/>
    </row>
    <row r="2234" spans="1:5">
      <c r="A2234" s="398">
        <v>10712</v>
      </c>
      <c r="B2234" s="398" t="s">
        <v>10029</v>
      </c>
      <c r="C2234" s="398" t="s">
        <v>160</v>
      </c>
      <c r="D2234" s="398"/>
      <c r="E2234" s="399"/>
    </row>
    <row r="2235" spans="1:5">
      <c r="A2235" s="398">
        <v>3363</v>
      </c>
      <c r="B2235" s="398" t="s">
        <v>10030</v>
      </c>
      <c r="C2235" s="398" t="s">
        <v>160</v>
      </c>
      <c r="D2235" s="398"/>
      <c r="E2235" s="399"/>
    </row>
    <row r="2236" spans="1:5">
      <c r="A2236" s="398">
        <v>3365</v>
      </c>
      <c r="B2236" s="398" t="s">
        <v>10031</v>
      </c>
      <c r="C2236" s="398" t="s">
        <v>160</v>
      </c>
      <c r="D2236" s="398"/>
      <c r="E2236" s="399"/>
    </row>
    <row r="2237" spans="1:5">
      <c r="A2237" s="398">
        <v>7569</v>
      </c>
      <c r="B2237" s="398" t="s">
        <v>10032</v>
      </c>
      <c r="C2237" s="398" t="s">
        <v>160</v>
      </c>
      <c r="D2237" s="398"/>
      <c r="E2237" s="399">
        <v>76.31</v>
      </c>
    </row>
    <row r="2238" spans="1:5">
      <c r="A2238" s="398">
        <v>3378</v>
      </c>
      <c r="B2238" s="398" t="s">
        <v>10033</v>
      </c>
      <c r="C2238" s="398" t="s">
        <v>160</v>
      </c>
      <c r="D2238" s="398"/>
      <c r="E2238" s="399">
        <v>128.49</v>
      </c>
    </row>
    <row r="2239" spans="1:5">
      <c r="A2239" s="398">
        <v>3380</v>
      </c>
      <c r="B2239" s="398" t="s">
        <v>10034</v>
      </c>
      <c r="C2239" s="398" t="s">
        <v>160</v>
      </c>
      <c r="D2239" s="398"/>
      <c r="E2239" s="399">
        <v>89.95</v>
      </c>
    </row>
    <row r="2240" spans="1:5">
      <c r="A2240" s="398">
        <v>3379</v>
      </c>
      <c r="B2240" s="398" t="s">
        <v>10035</v>
      </c>
      <c r="C2240" s="398" t="s">
        <v>160</v>
      </c>
      <c r="D2240" s="398"/>
      <c r="E2240" s="399">
        <v>86.84</v>
      </c>
    </row>
    <row r="2241" spans="1:5">
      <c r="A2241" s="398">
        <v>11991</v>
      </c>
      <c r="B2241" s="398" t="s">
        <v>10036</v>
      </c>
      <c r="C2241" s="398" t="s">
        <v>160</v>
      </c>
      <c r="D2241" s="398"/>
      <c r="E2241" s="399">
        <v>100.83</v>
      </c>
    </row>
    <row r="2242" spans="1:5">
      <c r="A2242" s="398">
        <v>44305</v>
      </c>
      <c r="B2242" s="398" t="s">
        <v>10037</v>
      </c>
      <c r="C2242" s="398" t="s">
        <v>160</v>
      </c>
      <c r="D2242" s="398"/>
      <c r="E2242" s="399"/>
    </row>
    <row r="2243" spans="1:5">
      <c r="A2243" s="398">
        <v>34349</v>
      </c>
      <c r="B2243" s="398" t="s">
        <v>10038</v>
      </c>
      <c r="C2243" s="398" t="s">
        <v>160</v>
      </c>
      <c r="D2243" s="398"/>
      <c r="E2243" s="399">
        <v>30.77</v>
      </c>
    </row>
    <row r="2244" spans="1:5">
      <c r="A2244" s="398">
        <v>11029</v>
      </c>
      <c r="B2244" s="398" t="s">
        <v>10039</v>
      </c>
      <c r="C2244" s="398" t="s">
        <v>9130</v>
      </c>
      <c r="D2244" s="398"/>
      <c r="E2244" s="399">
        <v>2.4700000000000002</v>
      </c>
    </row>
    <row r="2245" spans="1:5">
      <c r="A2245" s="398">
        <v>4316</v>
      </c>
      <c r="B2245" s="398" t="s">
        <v>10040</v>
      </c>
      <c r="C2245" s="398" t="s">
        <v>160</v>
      </c>
      <c r="D2245" s="398"/>
      <c r="E2245" s="399">
        <v>2.4900000000000002</v>
      </c>
    </row>
    <row r="2246" spans="1:5">
      <c r="A2246" s="398">
        <v>4313</v>
      </c>
      <c r="B2246" s="398" t="s">
        <v>10041</v>
      </c>
      <c r="C2246" s="398" t="s">
        <v>9130</v>
      </c>
      <c r="D2246" s="398"/>
      <c r="E2246" s="399">
        <v>3.58</v>
      </c>
    </row>
    <row r="2247" spans="1:5">
      <c r="A2247" s="398">
        <v>4317</v>
      </c>
      <c r="B2247" s="398" t="s">
        <v>10042</v>
      </c>
      <c r="C2247" s="398" t="s">
        <v>160</v>
      </c>
      <c r="D2247" s="398"/>
      <c r="E2247" s="399">
        <v>4.08</v>
      </c>
    </row>
    <row r="2248" spans="1:5">
      <c r="A2248" s="398">
        <v>4314</v>
      </c>
      <c r="B2248" s="398" t="s">
        <v>10043</v>
      </c>
      <c r="C2248" s="398" t="s">
        <v>9130</v>
      </c>
      <c r="D2248" s="398"/>
      <c r="E2248" s="399">
        <v>4.7699999999999996</v>
      </c>
    </row>
    <row r="2249" spans="1:5">
      <c r="A2249" s="398">
        <v>10921</v>
      </c>
      <c r="B2249" s="398" t="s">
        <v>10044</v>
      </c>
      <c r="C2249" s="398" t="s">
        <v>160</v>
      </c>
      <c r="D2249" s="398"/>
      <c r="E2249" s="399"/>
    </row>
    <row r="2250" spans="1:5">
      <c r="A2250" s="398">
        <v>10922</v>
      </c>
      <c r="B2250" s="398" t="s">
        <v>10045</v>
      </c>
      <c r="C2250" s="398" t="s">
        <v>160</v>
      </c>
      <c r="D2250" s="398"/>
      <c r="E2250" s="399"/>
    </row>
    <row r="2251" spans="1:5">
      <c r="A2251" s="398">
        <v>10923</v>
      </c>
      <c r="B2251" s="398" t="s">
        <v>10046</v>
      </c>
      <c r="C2251" s="398" t="s">
        <v>160</v>
      </c>
      <c r="D2251" s="398"/>
      <c r="E2251" s="399"/>
    </row>
    <row r="2252" spans="1:5">
      <c r="A2252" s="398">
        <v>10924</v>
      </c>
      <c r="B2252" s="398" t="s">
        <v>10047</v>
      </c>
      <c r="C2252" s="398" t="s">
        <v>160</v>
      </c>
      <c r="D2252" s="398"/>
      <c r="E2252" s="399"/>
    </row>
    <row r="2253" spans="1:5">
      <c r="A2253" s="398">
        <v>12772</v>
      </c>
      <c r="B2253" s="398" t="s">
        <v>10048</v>
      </c>
      <c r="C2253" s="398" t="s">
        <v>160</v>
      </c>
      <c r="D2253" s="398"/>
      <c r="E2253" s="399"/>
    </row>
    <row r="2254" spans="1:5">
      <c r="A2254" s="398">
        <v>12770</v>
      </c>
      <c r="B2254" s="398" t="s">
        <v>10049</v>
      </c>
      <c r="C2254" s="398" t="s">
        <v>160</v>
      </c>
      <c r="D2254" s="398"/>
      <c r="E2254" s="399"/>
    </row>
    <row r="2255" spans="1:5">
      <c r="A2255" s="398">
        <v>12775</v>
      </c>
      <c r="B2255" s="398" t="s">
        <v>10050</v>
      </c>
      <c r="C2255" s="398" t="s">
        <v>160</v>
      </c>
      <c r="D2255" s="398"/>
      <c r="E2255" s="399"/>
    </row>
    <row r="2256" spans="1:5">
      <c r="A2256" s="398">
        <v>12768</v>
      </c>
      <c r="B2256" s="398" t="s">
        <v>10051</v>
      </c>
      <c r="C2256" s="398" t="s">
        <v>160</v>
      </c>
      <c r="D2256" s="398"/>
      <c r="E2256" s="399"/>
    </row>
    <row r="2257" spans="1:5">
      <c r="A2257" s="398">
        <v>12769</v>
      </c>
      <c r="B2257" s="398" t="s">
        <v>10052</v>
      </c>
      <c r="C2257" s="398" t="s">
        <v>160</v>
      </c>
      <c r="D2257" s="398"/>
      <c r="E2257" s="399"/>
    </row>
    <row r="2258" spans="1:5">
      <c r="A2258" s="398">
        <v>12773</v>
      </c>
      <c r="B2258" s="398" t="s">
        <v>10053</v>
      </c>
      <c r="C2258" s="398" t="s">
        <v>160</v>
      </c>
      <c r="D2258" s="398"/>
      <c r="E2258" s="399"/>
    </row>
    <row r="2259" spans="1:5">
      <c r="A2259" s="398">
        <v>12774</v>
      </c>
      <c r="B2259" s="398" t="s">
        <v>10054</v>
      </c>
      <c r="C2259" s="398" t="s">
        <v>160</v>
      </c>
      <c r="D2259" s="398"/>
      <c r="E2259" s="399"/>
    </row>
    <row r="2260" spans="1:5">
      <c r="A2260" s="398">
        <v>12776</v>
      </c>
      <c r="B2260" s="398" t="s">
        <v>10055</v>
      </c>
      <c r="C2260" s="398" t="s">
        <v>160</v>
      </c>
      <c r="D2260" s="398"/>
      <c r="E2260" s="399"/>
    </row>
    <row r="2261" spans="1:5">
      <c r="A2261" s="398">
        <v>12777</v>
      </c>
      <c r="B2261" s="398" t="s">
        <v>10056</v>
      </c>
      <c r="C2261" s="398" t="s">
        <v>160</v>
      </c>
      <c r="D2261" s="398"/>
      <c r="E2261" s="399"/>
    </row>
    <row r="2262" spans="1:5">
      <c r="A2262" s="398">
        <v>12873</v>
      </c>
      <c r="B2262" s="398" t="s">
        <v>10057</v>
      </c>
      <c r="C2262" s="398" t="s">
        <v>123</v>
      </c>
      <c r="D2262" s="398"/>
      <c r="E2262" s="399">
        <v>18.899999999999999</v>
      </c>
    </row>
    <row r="2263" spans="1:5">
      <c r="A2263" s="398">
        <v>41076</v>
      </c>
      <c r="B2263" s="398" t="s">
        <v>10058</v>
      </c>
      <c r="C2263" s="398" t="s">
        <v>4670</v>
      </c>
      <c r="D2263" s="398"/>
      <c r="E2263" s="399">
        <v>3309.3</v>
      </c>
    </row>
    <row r="2264" spans="1:5">
      <c r="A2264" s="398">
        <v>140</v>
      </c>
      <c r="B2264" s="398" t="s">
        <v>10059</v>
      </c>
      <c r="C2264" s="398" t="s">
        <v>1156</v>
      </c>
      <c r="D2264" s="398"/>
      <c r="E2264" s="399">
        <v>23.63</v>
      </c>
    </row>
    <row r="2265" spans="1:5">
      <c r="A2265" s="398">
        <v>151</v>
      </c>
      <c r="B2265" s="398" t="s">
        <v>10060</v>
      </c>
      <c r="C2265" s="398" t="s">
        <v>4378</v>
      </c>
      <c r="D2265" s="398"/>
      <c r="E2265" s="399">
        <v>34.880000000000003</v>
      </c>
    </row>
    <row r="2266" spans="1:5">
      <c r="A2266" s="398">
        <v>7340</v>
      </c>
      <c r="B2266" s="398" t="s">
        <v>10061</v>
      </c>
      <c r="C2266" s="398" t="s">
        <v>4378</v>
      </c>
      <c r="D2266" s="398"/>
      <c r="E2266" s="399">
        <v>35.51</v>
      </c>
    </row>
    <row r="2267" spans="1:5">
      <c r="A2267" s="398">
        <v>40929</v>
      </c>
      <c r="B2267" s="398" t="s">
        <v>10062</v>
      </c>
      <c r="C2267" s="398" t="s">
        <v>4670</v>
      </c>
      <c r="D2267" s="398"/>
      <c r="E2267" s="399">
        <v>3628</v>
      </c>
    </row>
    <row r="2268" spans="1:5">
      <c r="A2268" s="398">
        <v>2701</v>
      </c>
      <c r="B2268" s="398" t="s">
        <v>10063</v>
      </c>
      <c r="C2268" s="398" t="s">
        <v>123</v>
      </c>
      <c r="D2268" s="398"/>
      <c r="E2268" s="399">
        <v>20.74</v>
      </c>
    </row>
    <row r="2269" spans="1:5">
      <c r="A2269" s="398">
        <v>38064</v>
      </c>
      <c r="B2269" s="398" t="s">
        <v>10064</v>
      </c>
      <c r="C2269" s="398" t="s">
        <v>160</v>
      </c>
      <c r="D2269" s="398"/>
      <c r="E2269" s="399">
        <v>18.41</v>
      </c>
    </row>
    <row r="2270" spans="1:5">
      <c r="A2270" s="398">
        <v>38114</v>
      </c>
      <c r="B2270" s="398" t="s">
        <v>10065</v>
      </c>
      <c r="C2270" s="398" t="s">
        <v>160</v>
      </c>
      <c r="D2270" s="398"/>
      <c r="E2270" s="399">
        <v>16.47</v>
      </c>
    </row>
    <row r="2271" spans="1:5">
      <c r="A2271" s="398">
        <v>38115</v>
      </c>
      <c r="B2271" s="398" t="s">
        <v>10066</v>
      </c>
      <c r="C2271" s="398" t="s">
        <v>160</v>
      </c>
      <c r="D2271" s="398"/>
      <c r="E2271" s="399">
        <v>17.579999999999998</v>
      </c>
    </row>
    <row r="2272" spans="1:5">
      <c r="A2272" s="398">
        <v>38065</v>
      </c>
      <c r="B2272" s="398" t="s">
        <v>10067</v>
      </c>
      <c r="C2272" s="398" t="s">
        <v>160</v>
      </c>
      <c r="D2272" s="398"/>
      <c r="E2272" s="399">
        <v>26.12</v>
      </c>
    </row>
    <row r="2273" spans="1:5">
      <c r="A2273" s="398">
        <v>38078</v>
      </c>
      <c r="B2273" s="398" t="s">
        <v>10068</v>
      </c>
      <c r="C2273" s="398" t="s">
        <v>160</v>
      </c>
      <c r="D2273" s="398"/>
      <c r="E2273" s="399">
        <v>15.24</v>
      </c>
    </row>
    <row r="2274" spans="1:5">
      <c r="A2274" s="398">
        <v>38113</v>
      </c>
      <c r="B2274" s="398" t="s">
        <v>10069</v>
      </c>
      <c r="C2274" s="398" t="s">
        <v>160</v>
      </c>
      <c r="D2274" s="398"/>
      <c r="E2274" s="399">
        <v>8.2799999999999994</v>
      </c>
    </row>
    <row r="2275" spans="1:5">
      <c r="A2275" s="398">
        <v>38063</v>
      </c>
      <c r="B2275" s="398" t="s">
        <v>10070</v>
      </c>
      <c r="C2275" s="398" t="s">
        <v>160</v>
      </c>
      <c r="D2275" s="398"/>
      <c r="E2275" s="399">
        <v>8.8800000000000008</v>
      </c>
    </row>
    <row r="2276" spans="1:5">
      <c r="A2276" s="398">
        <v>38073</v>
      </c>
      <c r="B2276" s="398" t="s">
        <v>10071</v>
      </c>
      <c r="C2276" s="398" t="s">
        <v>160</v>
      </c>
      <c r="D2276" s="398"/>
      <c r="E2276" s="399">
        <v>21.55</v>
      </c>
    </row>
    <row r="2277" spans="1:5">
      <c r="A2277" s="398">
        <v>38080</v>
      </c>
      <c r="B2277" s="398" t="s">
        <v>10072</v>
      </c>
      <c r="C2277" s="398" t="s">
        <v>160</v>
      </c>
      <c r="D2277" s="398"/>
      <c r="E2277" s="399">
        <v>26.47</v>
      </c>
    </row>
    <row r="2278" spans="1:5">
      <c r="A2278" s="398">
        <v>38069</v>
      </c>
      <c r="B2278" s="398" t="s">
        <v>10073</v>
      </c>
      <c r="C2278" s="398" t="s">
        <v>160</v>
      </c>
      <c r="D2278" s="398"/>
      <c r="E2278" s="399">
        <v>14.48</v>
      </c>
    </row>
    <row r="2279" spans="1:5">
      <c r="A2279" s="398">
        <v>38077</v>
      </c>
      <c r="B2279" s="398" t="s">
        <v>10074</v>
      </c>
      <c r="C2279" s="398" t="s">
        <v>160</v>
      </c>
      <c r="D2279" s="398"/>
      <c r="E2279" s="399">
        <v>14.15</v>
      </c>
    </row>
    <row r="2280" spans="1:5">
      <c r="A2280" s="398">
        <v>38112</v>
      </c>
      <c r="B2280" s="398" t="s">
        <v>10075</v>
      </c>
      <c r="C2280" s="398" t="s">
        <v>160</v>
      </c>
      <c r="D2280" s="398"/>
      <c r="E2280" s="399">
        <v>6.35</v>
      </c>
    </row>
    <row r="2281" spans="1:5">
      <c r="A2281" s="398">
        <v>38062</v>
      </c>
      <c r="B2281" s="398" t="s">
        <v>10076</v>
      </c>
      <c r="C2281" s="398" t="s">
        <v>160</v>
      </c>
      <c r="D2281" s="398"/>
      <c r="E2281" s="399">
        <v>6.52</v>
      </c>
    </row>
    <row r="2282" spans="1:5">
      <c r="A2282" s="398">
        <v>12129</v>
      </c>
      <c r="B2282" s="398" t="s">
        <v>10077</v>
      </c>
      <c r="C2282" s="398" t="s">
        <v>160</v>
      </c>
      <c r="D2282" s="398"/>
      <c r="E2282" s="399">
        <v>11.53</v>
      </c>
    </row>
    <row r="2283" spans="1:5">
      <c r="A2283" s="398">
        <v>12128</v>
      </c>
      <c r="B2283" s="398" t="s">
        <v>10078</v>
      </c>
      <c r="C2283" s="398" t="s">
        <v>160</v>
      </c>
      <c r="D2283" s="398"/>
      <c r="E2283" s="399">
        <v>8.7200000000000006</v>
      </c>
    </row>
    <row r="2284" spans="1:5">
      <c r="A2284" s="398">
        <v>38081</v>
      </c>
      <c r="B2284" s="398" t="s">
        <v>10079</v>
      </c>
      <c r="C2284" s="398" t="s">
        <v>160</v>
      </c>
      <c r="D2284" s="398"/>
      <c r="E2284" s="399">
        <v>22.45</v>
      </c>
    </row>
    <row r="2285" spans="1:5">
      <c r="A2285" s="398">
        <v>38070</v>
      </c>
      <c r="B2285" s="398" t="s">
        <v>10080</v>
      </c>
      <c r="C2285" s="398" t="s">
        <v>160</v>
      </c>
      <c r="D2285" s="398"/>
      <c r="E2285" s="399">
        <v>15.47</v>
      </c>
    </row>
    <row r="2286" spans="1:5">
      <c r="A2286" s="398">
        <v>38074</v>
      </c>
      <c r="B2286" s="398" t="s">
        <v>10081</v>
      </c>
      <c r="C2286" s="398" t="s">
        <v>160</v>
      </c>
      <c r="D2286" s="398"/>
      <c r="E2286" s="399">
        <v>23.52</v>
      </c>
    </row>
    <row r="2287" spans="1:5">
      <c r="A2287" s="398">
        <v>38072</v>
      </c>
      <c r="B2287" s="398" t="s">
        <v>10082</v>
      </c>
      <c r="C2287" s="398" t="s">
        <v>160</v>
      </c>
      <c r="D2287" s="398"/>
      <c r="E2287" s="399">
        <v>19.399999999999999</v>
      </c>
    </row>
    <row r="2288" spans="1:5">
      <c r="A2288" s="398">
        <v>38079</v>
      </c>
      <c r="B2288" s="398" t="s">
        <v>10083</v>
      </c>
      <c r="C2288" s="398" t="s">
        <v>160</v>
      </c>
      <c r="D2288" s="398"/>
      <c r="E2288" s="399">
        <v>20.190000000000001</v>
      </c>
    </row>
    <row r="2289" spans="1:5">
      <c r="A2289" s="398">
        <v>38068</v>
      </c>
      <c r="B2289" s="398" t="s">
        <v>10084</v>
      </c>
      <c r="C2289" s="398" t="s">
        <v>160</v>
      </c>
      <c r="D2289" s="398"/>
      <c r="E2289" s="399">
        <v>13.39</v>
      </c>
    </row>
    <row r="2290" spans="1:5">
      <c r="A2290" s="398">
        <v>38071</v>
      </c>
      <c r="B2290" s="398" t="s">
        <v>10085</v>
      </c>
      <c r="C2290" s="398" t="s">
        <v>160</v>
      </c>
      <c r="D2290" s="398"/>
      <c r="E2290" s="399">
        <v>16.010000000000002</v>
      </c>
    </row>
    <row r="2291" spans="1:5">
      <c r="A2291" s="398">
        <v>45279</v>
      </c>
      <c r="B2291" s="398" t="s">
        <v>10086</v>
      </c>
      <c r="C2291" s="398" t="s">
        <v>160</v>
      </c>
      <c r="D2291" s="398"/>
      <c r="E2291" s="399">
        <v>637.95000000000005</v>
      </c>
    </row>
    <row r="2292" spans="1:5">
      <c r="A2292" s="398">
        <v>3405</v>
      </c>
      <c r="B2292" s="398" t="s">
        <v>10087</v>
      </c>
      <c r="C2292" s="398" t="s">
        <v>160</v>
      </c>
      <c r="D2292" s="398"/>
      <c r="E2292" s="399"/>
    </row>
    <row r="2293" spans="1:5">
      <c r="A2293" s="398">
        <v>3394</v>
      </c>
      <c r="B2293" s="398" t="s">
        <v>10088</v>
      </c>
      <c r="C2293" s="398" t="s">
        <v>160</v>
      </c>
      <c r="D2293" s="398"/>
      <c r="E2293" s="399"/>
    </row>
    <row r="2294" spans="1:5">
      <c r="A2294" s="398">
        <v>3393</v>
      </c>
      <c r="B2294" s="398" t="s">
        <v>10089</v>
      </c>
      <c r="C2294" s="398" t="s">
        <v>160</v>
      </c>
      <c r="D2294" s="398"/>
      <c r="E2294" s="399"/>
    </row>
    <row r="2295" spans="1:5">
      <c r="A2295" s="398">
        <v>3406</v>
      </c>
      <c r="B2295" s="398" t="s">
        <v>10090</v>
      </c>
      <c r="C2295" s="398" t="s">
        <v>160</v>
      </c>
      <c r="D2295" s="398"/>
      <c r="E2295" s="399"/>
    </row>
    <row r="2296" spans="1:5">
      <c r="A2296" s="398">
        <v>3395</v>
      </c>
      <c r="B2296" s="398" t="s">
        <v>10091</v>
      </c>
      <c r="C2296" s="398" t="s">
        <v>160</v>
      </c>
      <c r="D2296" s="398"/>
      <c r="E2296" s="399"/>
    </row>
    <row r="2297" spans="1:5">
      <c r="A2297" s="398">
        <v>3398</v>
      </c>
      <c r="B2297" s="398" t="s">
        <v>10092</v>
      </c>
      <c r="C2297" s="398" t="s">
        <v>160</v>
      </c>
      <c r="D2297" s="398"/>
      <c r="E2297" s="399"/>
    </row>
    <row r="2298" spans="1:5">
      <c r="A2298" s="398">
        <v>40662</v>
      </c>
      <c r="B2298" s="398" t="s">
        <v>10093</v>
      </c>
      <c r="C2298" s="398" t="s">
        <v>160</v>
      </c>
      <c r="D2298" s="398"/>
      <c r="E2298" s="399">
        <v>182.02</v>
      </c>
    </row>
    <row r="2299" spans="1:5">
      <c r="A2299" s="398">
        <v>3437</v>
      </c>
      <c r="B2299" s="398" t="s">
        <v>10094</v>
      </c>
      <c r="C2299" s="398" t="s">
        <v>121</v>
      </c>
      <c r="D2299" s="398"/>
      <c r="E2299" s="399">
        <v>505.62</v>
      </c>
    </row>
    <row r="2300" spans="1:5">
      <c r="A2300" s="398">
        <v>11190</v>
      </c>
      <c r="B2300" s="398" t="s">
        <v>10095</v>
      </c>
      <c r="C2300" s="398" t="s">
        <v>160</v>
      </c>
      <c r="D2300" s="398"/>
      <c r="E2300" s="399"/>
    </row>
    <row r="2301" spans="1:5">
      <c r="A2301" s="398">
        <v>34377</v>
      </c>
      <c r="B2301" s="398" t="s">
        <v>10096</v>
      </c>
      <c r="C2301" s="398" t="s">
        <v>160</v>
      </c>
      <c r="D2301" s="398"/>
      <c r="E2301" s="399"/>
    </row>
    <row r="2302" spans="1:5">
      <c r="A2302" s="398">
        <v>40659</v>
      </c>
      <c r="B2302" s="398" t="s">
        <v>10097</v>
      </c>
      <c r="C2302" s="398" t="s">
        <v>121</v>
      </c>
      <c r="D2302" s="398"/>
      <c r="E2302" s="399">
        <v>715.38</v>
      </c>
    </row>
    <row r="2303" spans="1:5">
      <c r="A2303" s="398">
        <v>40660</v>
      </c>
      <c r="B2303" s="398" t="s">
        <v>10098</v>
      </c>
      <c r="C2303" s="398" t="s">
        <v>121</v>
      </c>
      <c r="D2303" s="398"/>
      <c r="E2303" s="399">
        <v>906.65</v>
      </c>
    </row>
    <row r="2304" spans="1:5">
      <c r="A2304" s="398">
        <v>40661</v>
      </c>
      <c r="B2304" s="398" t="s">
        <v>10099</v>
      </c>
      <c r="C2304" s="398" t="s">
        <v>121</v>
      </c>
      <c r="D2304" s="398"/>
      <c r="E2304" s="399">
        <v>557.44000000000005</v>
      </c>
    </row>
    <row r="2305" spans="1:5">
      <c r="A2305" s="398">
        <v>3428</v>
      </c>
      <c r="B2305" s="398" t="s">
        <v>10100</v>
      </c>
      <c r="C2305" s="398" t="s">
        <v>121</v>
      </c>
      <c r="D2305" s="398"/>
      <c r="E2305" s="399">
        <v>750</v>
      </c>
    </row>
    <row r="2306" spans="1:5">
      <c r="A2306" s="398">
        <v>3429</v>
      </c>
      <c r="B2306" s="398" t="s">
        <v>10101</v>
      </c>
      <c r="C2306" s="398" t="s">
        <v>121</v>
      </c>
      <c r="D2306" s="398"/>
      <c r="E2306" s="399">
        <v>428.51</v>
      </c>
    </row>
    <row r="2307" spans="1:5">
      <c r="A2307" s="398">
        <v>11199</v>
      </c>
      <c r="B2307" s="398" t="s">
        <v>10102</v>
      </c>
      <c r="C2307" s="398" t="s">
        <v>160</v>
      </c>
      <c r="D2307" s="398"/>
      <c r="E2307" s="399"/>
    </row>
    <row r="2308" spans="1:5">
      <c r="A2308" s="398">
        <v>36896</v>
      </c>
      <c r="B2308" s="398" t="s">
        <v>10103</v>
      </c>
      <c r="C2308" s="398" t="s">
        <v>160</v>
      </c>
      <c r="D2308" s="398"/>
      <c r="E2308" s="399"/>
    </row>
    <row r="2309" spans="1:5">
      <c r="A2309" s="398">
        <v>34367</v>
      </c>
      <c r="B2309" s="398" t="s">
        <v>10104</v>
      </c>
      <c r="C2309" s="398" t="s">
        <v>160</v>
      </c>
      <c r="D2309" s="398"/>
      <c r="E2309" s="399"/>
    </row>
    <row r="2310" spans="1:5">
      <c r="A2310" s="398">
        <v>36897</v>
      </c>
      <c r="B2310" s="398" t="s">
        <v>10105</v>
      </c>
      <c r="C2310" s="398" t="s">
        <v>160</v>
      </c>
      <c r="D2310" s="398"/>
      <c r="E2310" s="399"/>
    </row>
    <row r="2311" spans="1:5">
      <c r="A2311" s="398">
        <v>34369</v>
      </c>
      <c r="B2311" s="398" t="s">
        <v>10106</v>
      </c>
      <c r="C2311" s="398" t="s">
        <v>160</v>
      </c>
      <c r="D2311" s="398"/>
      <c r="E2311" s="399"/>
    </row>
    <row r="2312" spans="1:5">
      <c r="A2312" s="398">
        <v>34364</v>
      </c>
      <c r="B2312" s="398" t="s">
        <v>10107</v>
      </c>
      <c r="C2312" s="398" t="s">
        <v>160</v>
      </c>
      <c r="D2312" s="398"/>
      <c r="E2312" s="399"/>
    </row>
    <row r="2313" spans="1:5">
      <c r="A2313" s="398">
        <v>3421</v>
      </c>
      <c r="B2313" s="398" t="s">
        <v>10108</v>
      </c>
      <c r="C2313" s="398" t="s">
        <v>121</v>
      </c>
      <c r="D2313" s="398"/>
      <c r="E2313" s="399">
        <v>561.70000000000005</v>
      </c>
    </row>
    <row r="2314" spans="1:5">
      <c r="A2314" s="398">
        <v>599</v>
      </c>
      <c r="B2314" s="398" t="s">
        <v>10109</v>
      </c>
      <c r="C2314" s="398" t="s">
        <v>121</v>
      </c>
      <c r="D2314" s="398"/>
      <c r="E2314" s="399"/>
    </row>
    <row r="2315" spans="1:5">
      <c r="A2315" s="398">
        <v>44053</v>
      </c>
      <c r="B2315" s="398" t="s">
        <v>10110</v>
      </c>
      <c r="C2315" s="398" t="s">
        <v>160</v>
      </c>
      <c r="D2315" s="398"/>
      <c r="E2315" s="399"/>
    </row>
    <row r="2316" spans="1:5">
      <c r="A2316" s="398">
        <v>3423</v>
      </c>
      <c r="B2316" s="398" t="s">
        <v>10111</v>
      </c>
      <c r="C2316" s="398" t="s">
        <v>121</v>
      </c>
      <c r="D2316" s="398"/>
      <c r="E2316" s="399">
        <v>792.13</v>
      </c>
    </row>
    <row r="2317" spans="1:5">
      <c r="A2317" s="398">
        <v>34797</v>
      </c>
      <c r="B2317" s="398" t="s">
        <v>10112</v>
      </c>
      <c r="C2317" s="398" t="s">
        <v>160</v>
      </c>
      <c r="D2317" s="398"/>
      <c r="E2317" s="399"/>
    </row>
    <row r="2318" spans="1:5">
      <c r="A2318" s="398">
        <v>34381</v>
      </c>
      <c r="B2318" s="398" t="s">
        <v>10113</v>
      </c>
      <c r="C2318" s="398" t="s">
        <v>160</v>
      </c>
      <c r="D2318" s="398"/>
      <c r="E2318" s="399"/>
    </row>
    <row r="2319" spans="1:5">
      <c r="A2319" s="398">
        <v>44054</v>
      </c>
      <c r="B2319" s="398" t="s">
        <v>10114</v>
      </c>
      <c r="C2319" s="398" t="s">
        <v>160</v>
      </c>
      <c r="D2319" s="398"/>
      <c r="E2319" s="399"/>
    </row>
    <row r="2320" spans="1:5">
      <c r="A2320" s="398">
        <v>44399</v>
      </c>
      <c r="B2320" s="398" t="s">
        <v>10115</v>
      </c>
      <c r="C2320" s="398" t="s">
        <v>160</v>
      </c>
      <c r="D2320" s="398"/>
      <c r="E2320" s="399"/>
    </row>
    <row r="2321" spans="1:5">
      <c r="A2321" s="398">
        <v>44503</v>
      </c>
      <c r="B2321" s="398" t="s">
        <v>10116</v>
      </c>
      <c r="C2321" s="398" t="s">
        <v>123</v>
      </c>
      <c r="D2321" s="398"/>
      <c r="E2321" s="399">
        <v>15.1</v>
      </c>
    </row>
    <row r="2322" spans="1:5">
      <c r="A2322" s="398">
        <v>41077</v>
      </c>
      <c r="B2322" s="398" t="s">
        <v>10117</v>
      </c>
      <c r="C2322" s="398" t="s">
        <v>4670</v>
      </c>
      <c r="D2322" s="398"/>
      <c r="E2322" s="399">
        <v>2642.91</v>
      </c>
    </row>
    <row r="2323" spans="1:5">
      <c r="A2323" s="398">
        <v>37963</v>
      </c>
      <c r="B2323" s="398" t="s">
        <v>10118</v>
      </c>
      <c r="C2323" s="398" t="s">
        <v>160</v>
      </c>
      <c r="D2323" s="398"/>
      <c r="E2323" s="399"/>
    </row>
    <row r="2324" spans="1:5">
      <c r="A2324" s="398">
        <v>37964</v>
      </c>
      <c r="B2324" s="398" t="s">
        <v>10119</v>
      </c>
      <c r="C2324" s="398" t="s">
        <v>160</v>
      </c>
      <c r="D2324" s="398"/>
      <c r="E2324" s="399"/>
    </row>
    <row r="2325" spans="1:5">
      <c r="A2325" s="398">
        <v>37965</v>
      </c>
      <c r="B2325" s="398" t="s">
        <v>10120</v>
      </c>
      <c r="C2325" s="398" t="s">
        <v>160</v>
      </c>
      <c r="D2325" s="398"/>
      <c r="E2325" s="399"/>
    </row>
    <row r="2326" spans="1:5">
      <c r="A2326" s="398">
        <v>37966</v>
      </c>
      <c r="B2326" s="398" t="s">
        <v>10121</v>
      </c>
      <c r="C2326" s="398" t="s">
        <v>160</v>
      </c>
      <c r="D2326" s="398"/>
      <c r="E2326" s="399"/>
    </row>
    <row r="2327" spans="1:5">
      <c r="A2327" s="398">
        <v>37967</v>
      </c>
      <c r="B2327" s="398" t="s">
        <v>10122</v>
      </c>
      <c r="C2327" s="398" t="s">
        <v>160</v>
      </c>
      <c r="D2327" s="398"/>
      <c r="E2327" s="399"/>
    </row>
    <row r="2328" spans="1:5">
      <c r="A2328" s="398">
        <v>37968</v>
      </c>
      <c r="B2328" s="398" t="s">
        <v>10123</v>
      </c>
      <c r="C2328" s="398" t="s">
        <v>160</v>
      </c>
      <c r="D2328" s="398"/>
      <c r="E2328" s="399"/>
    </row>
    <row r="2329" spans="1:5">
      <c r="A2329" s="398">
        <v>37969</v>
      </c>
      <c r="B2329" s="398" t="s">
        <v>10124</v>
      </c>
      <c r="C2329" s="398" t="s">
        <v>160</v>
      </c>
      <c r="D2329" s="398"/>
      <c r="E2329" s="399"/>
    </row>
    <row r="2330" spans="1:5">
      <c r="A2330" s="398">
        <v>37970</v>
      </c>
      <c r="B2330" s="398" t="s">
        <v>10125</v>
      </c>
      <c r="C2330" s="398" t="s">
        <v>160</v>
      </c>
      <c r="D2330" s="398"/>
      <c r="E2330" s="399"/>
    </row>
    <row r="2331" spans="1:5">
      <c r="A2331" s="398">
        <v>44251</v>
      </c>
      <c r="B2331" s="398" t="s">
        <v>10126</v>
      </c>
      <c r="C2331" s="398" t="s">
        <v>160</v>
      </c>
      <c r="D2331" s="398"/>
      <c r="E2331" s="399"/>
    </row>
    <row r="2332" spans="1:5">
      <c r="A2332" s="398">
        <v>21118</v>
      </c>
      <c r="B2332" s="398" t="s">
        <v>10127</v>
      </c>
      <c r="C2332" s="398" t="s">
        <v>160</v>
      </c>
      <c r="D2332" s="398"/>
      <c r="E2332" s="399"/>
    </row>
    <row r="2333" spans="1:5">
      <c r="A2333" s="398">
        <v>37956</v>
      </c>
      <c r="B2333" s="398" t="s">
        <v>10128</v>
      </c>
      <c r="C2333" s="398" t="s">
        <v>160</v>
      </c>
      <c r="D2333" s="398"/>
      <c r="E2333" s="399"/>
    </row>
    <row r="2334" spans="1:5">
      <c r="A2334" s="398">
        <v>37957</v>
      </c>
      <c r="B2334" s="398" t="s">
        <v>10129</v>
      </c>
      <c r="C2334" s="398" t="s">
        <v>160</v>
      </c>
      <c r="D2334" s="398"/>
      <c r="E2334" s="399"/>
    </row>
    <row r="2335" spans="1:5">
      <c r="A2335" s="398">
        <v>37958</v>
      </c>
      <c r="B2335" s="398" t="s">
        <v>10130</v>
      </c>
      <c r="C2335" s="398" t="s">
        <v>160</v>
      </c>
      <c r="D2335" s="398"/>
      <c r="E2335" s="399"/>
    </row>
    <row r="2336" spans="1:5">
      <c r="A2336" s="398">
        <v>37959</v>
      </c>
      <c r="B2336" s="398" t="s">
        <v>10131</v>
      </c>
      <c r="C2336" s="398" t="s">
        <v>160</v>
      </c>
      <c r="D2336" s="398"/>
      <c r="E2336" s="399"/>
    </row>
    <row r="2337" spans="1:5">
      <c r="A2337" s="398">
        <v>37960</v>
      </c>
      <c r="B2337" s="398" t="s">
        <v>10132</v>
      </c>
      <c r="C2337" s="398" t="s">
        <v>160</v>
      </c>
      <c r="D2337" s="398"/>
      <c r="E2337" s="399"/>
    </row>
    <row r="2338" spans="1:5">
      <c r="A2338" s="398">
        <v>37961</v>
      </c>
      <c r="B2338" s="398" t="s">
        <v>10133</v>
      </c>
      <c r="C2338" s="398" t="s">
        <v>160</v>
      </c>
      <c r="D2338" s="398"/>
      <c r="E2338" s="399"/>
    </row>
    <row r="2339" spans="1:5">
      <c r="A2339" s="398">
        <v>37962</v>
      </c>
      <c r="B2339" s="398" t="s">
        <v>10134</v>
      </c>
      <c r="C2339" s="398" t="s">
        <v>160</v>
      </c>
      <c r="D2339" s="398"/>
      <c r="E2339" s="399"/>
    </row>
    <row r="2340" spans="1:5">
      <c r="A2340" s="398">
        <v>3533</v>
      </c>
      <c r="B2340" s="398" t="s">
        <v>10135</v>
      </c>
      <c r="C2340" s="398" t="s">
        <v>160</v>
      </c>
      <c r="D2340" s="398"/>
      <c r="E2340" s="399">
        <v>2.88</v>
      </c>
    </row>
    <row r="2341" spans="1:5">
      <c r="A2341" s="398">
        <v>3538</v>
      </c>
      <c r="B2341" s="398" t="s">
        <v>10136</v>
      </c>
      <c r="C2341" s="398" t="s">
        <v>160</v>
      </c>
      <c r="D2341" s="398"/>
      <c r="E2341" s="399">
        <v>5.45</v>
      </c>
    </row>
    <row r="2342" spans="1:5">
      <c r="A2342" s="398">
        <v>3498</v>
      </c>
      <c r="B2342" s="398" t="s">
        <v>10137</v>
      </c>
      <c r="C2342" s="398" t="s">
        <v>160</v>
      </c>
      <c r="D2342" s="398"/>
      <c r="E2342" s="399">
        <v>5.28</v>
      </c>
    </row>
    <row r="2343" spans="1:5">
      <c r="A2343" s="398">
        <v>3496</v>
      </c>
      <c r="B2343" s="398" t="s">
        <v>10138</v>
      </c>
      <c r="C2343" s="398" t="s">
        <v>160</v>
      </c>
      <c r="D2343" s="398"/>
      <c r="E2343" s="399">
        <v>3.54</v>
      </c>
    </row>
    <row r="2344" spans="1:5">
      <c r="A2344" s="398">
        <v>38429</v>
      </c>
      <c r="B2344" s="398" t="s">
        <v>10139</v>
      </c>
      <c r="C2344" s="398" t="s">
        <v>160</v>
      </c>
      <c r="D2344" s="398"/>
      <c r="E2344" s="399"/>
    </row>
    <row r="2345" spans="1:5">
      <c r="A2345" s="398">
        <v>38431</v>
      </c>
      <c r="B2345" s="398" t="s">
        <v>10140</v>
      </c>
      <c r="C2345" s="398" t="s">
        <v>160</v>
      </c>
      <c r="D2345" s="398"/>
      <c r="E2345" s="399"/>
    </row>
    <row r="2346" spans="1:5">
      <c r="A2346" s="398">
        <v>38430</v>
      </c>
      <c r="B2346" s="398" t="s">
        <v>10141</v>
      </c>
      <c r="C2346" s="398" t="s">
        <v>160</v>
      </c>
      <c r="D2346" s="398"/>
      <c r="E2346" s="399"/>
    </row>
    <row r="2347" spans="1:5">
      <c r="A2347" s="398">
        <v>36348</v>
      </c>
      <c r="B2347" s="398" t="s">
        <v>10142</v>
      </c>
      <c r="C2347" s="398" t="s">
        <v>160</v>
      </c>
      <c r="D2347" s="398"/>
      <c r="E2347" s="399"/>
    </row>
    <row r="2348" spans="1:5">
      <c r="A2348" s="398">
        <v>36349</v>
      </c>
      <c r="B2348" s="398" t="s">
        <v>10143</v>
      </c>
      <c r="C2348" s="398" t="s">
        <v>160</v>
      </c>
      <c r="D2348" s="398"/>
      <c r="E2348" s="399"/>
    </row>
    <row r="2349" spans="1:5">
      <c r="A2349" s="398">
        <v>38987</v>
      </c>
      <c r="B2349" s="398" t="s">
        <v>10144</v>
      </c>
      <c r="C2349" s="398" t="s">
        <v>160</v>
      </c>
      <c r="D2349" s="398"/>
      <c r="E2349" s="399"/>
    </row>
    <row r="2350" spans="1:5">
      <c r="A2350" s="398">
        <v>38988</v>
      </c>
      <c r="B2350" s="398" t="s">
        <v>10145</v>
      </c>
      <c r="C2350" s="398" t="s">
        <v>160</v>
      </c>
      <c r="D2350" s="398"/>
      <c r="E2350" s="399"/>
    </row>
    <row r="2351" spans="1:5">
      <c r="A2351" s="398">
        <v>38989</v>
      </c>
      <c r="B2351" s="398" t="s">
        <v>10146</v>
      </c>
      <c r="C2351" s="398" t="s">
        <v>160</v>
      </c>
      <c r="D2351" s="398"/>
      <c r="E2351" s="399"/>
    </row>
    <row r="2352" spans="1:5">
      <c r="A2352" s="398">
        <v>38990</v>
      </c>
      <c r="B2352" s="398" t="s">
        <v>10147</v>
      </c>
      <c r="C2352" s="398" t="s">
        <v>160</v>
      </c>
      <c r="D2352" s="398"/>
      <c r="E2352" s="399"/>
    </row>
    <row r="2353" spans="1:5">
      <c r="A2353" s="398">
        <v>38991</v>
      </c>
      <c r="B2353" s="398" t="s">
        <v>10148</v>
      </c>
      <c r="C2353" s="398" t="s">
        <v>160</v>
      </c>
      <c r="D2353" s="398"/>
      <c r="E2353" s="399"/>
    </row>
    <row r="2354" spans="1:5">
      <c r="A2354" s="398">
        <v>38433</v>
      </c>
      <c r="B2354" s="398" t="s">
        <v>10149</v>
      </c>
      <c r="C2354" s="398" t="s">
        <v>160</v>
      </c>
      <c r="D2354" s="398"/>
      <c r="E2354" s="399"/>
    </row>
    <row r="2355" spans="1:5">
      <c r="A2355" s="398">
        <v>38440</v>
      </c>
      <c r="B2355" s="398" t="s">
        <v>10150</v>
      </c>
      <c r="C2355" s="398" t="s">
        <v>160</v>
      </c>
      <c r="D2355" s="398"/>
      <c r="E2355" s="399"/>
    </row>
    <row r="2356" spans="1:5">
      <c r="A2356" s="398">
        <v>36359</v>
      </c>
      <c r="B2356" s="398" t="s">
        <v>10151</v>
      </c>
      <c r="C2356" s="398" t="s">
        <v>160</v>
      </c>
      <c r="D2356" s="398"/>
      <c r="E2356" s="399"/>
    </row>
    <row r="2357" spans="1:5">
      <c r="A2357" s="398">
        <v>36360</v>
      </c>
      <c r="B2357" s="398" t="s">
        <v>10152</v>
      </c>
      <c r="C2357" s="398" t="s">
        <v>160</v>
      </c>
      <c r="D2357" s="398"/>
      <c r="E2357" s="399"/>
    </row>
    <row r="2358" spans="1:5">
      <c r="A2358" s="398">
        <v>38434</v>
      </c>
      <c r="B2358" s="398" t="s">
        <v>10153</v>
      </c>
      <c r="C2358" s="398" t="s">
        <v>160</v>
      </c>
      <c r="D2358" s="398"/>
      <c r="E2358" s="399"/>
    </row>
    <row r="2359" spans="1:5">
      <c r="A2359" s="398">
        <v>38435</v>
      </c>
      <c r="B2359" s="398" t="s">
        <v>10154</v>
      </c>
      <c r="C2359" s="398" t="s">
        <v>160</v>
      </c>
      <c r="D2359" s="398"/>
      <c r="E2359" s="399"/>
    </row>
    <row r="2360" spans="1:5">
      <c r="A2360" s="398">
        <v>38436</v>
      </c>
      <c r="B2360" s="398" t="s">
        <v>10155</v>
      </c>
      <c r="C2360" s="398" t="s">
        <v>160</v>
      </c>
      <c r="D2360" s="398"/>
      <c r="E2360" s="399"/>
    </row>
    <row r="2361" spans="1:5">
      <c r="A2361" s="398">
        <v>38437</v>
      </c>
      <c r="B2361" s="398" t="s">
        <v>10156</v>
      </c>
      <c r="C2361" s="398" t="s">
        <v>160</v>
      </c>
      <c r="D2361" s="398"/>
      <c r="E2361" s="399"/>
    </row>
    <row r="2362" spans="1:5">
      <c r="A2362" s="398">
        <v>38438</v>
      </c>
      <c r="B2362" s="398" t="s">
        <v>10157</v>
      </c>
      <c r="C2362" s="398" t="s">
        <v>160</v>
      </c>
      <c r="D2362" s="398"/>
      <c r="E2362" s="399"/>
    </row>
    <row r="2363" spans="1:5">
      <c r="A2363" s="398">
        <v>38439</v>
      </c>
      <c r="B2363" s="398" t="s">
        <v>10158</v>
      </c>
      <c r="C2363" s="398" t="s">
        <v>160</v>
      </c>
      <c r="D2363" s="398"/>
      <c r="E2363" s="399"/>
    </row>
    <row r="2364" spans="1:5">
      <c r="A2364" s="398">
        <v>10836</v>
      </c>
      <c r="B2364" s="398" t="s">
        <v>10159</v>
      </c>
      <c r="C2364" s="398" t="s">
        <v>160</v>
      </c>
      <c r="D2364" s="398"/>
      <c r="E2364" s="399">
        <v>20.61</v>
      </c>
    </row>
    <row r="2365" spans="1:5">
      <c r="A2365" s="398">
        <v>3510</v>
      </c>
      <c r="B2365" s="398" t="s">
        <v>10160</v>
      </c>
      <c r="C2365" s="398" t="s">
        <v>160</v>
      </c>
      <c r="D2365" s="398"/>
      <c r="E2365" s="399">
        <v>13.26</v>
      </c>
    </row>
    <row r="2366" spans="1:5">
      <c r="A2366" s="398">
        <v>10835</v>
      </c>
      <c r="B2366" s="398" t="s">
        <v>10161</v>
      </c>
      <c r="C2366" s="398" t="s">
        <v>160</v>
      </c>
      <c r="D2366" s="398"/>
      <c r="E2366" s="399">
        <v>5.75</v>
      </c>
    </row>
    <row r="2367" spans="1:5">
      <c r="A2367" s="398">
        <v>3485</v>
      </c>
      <c r="B2367" s="398" t="s">
        <v>10162</v>
      </c>
      <c r="C2367" s="398" t="s">
        <v>160</v>
      </c>
      <c r="D2367" s="398"/>
      <c r="E2367" s="399">
        <v>13.95</v>
      </c>
    </row>
    <row r="2368" spans="1:5">
      <c r="A2368" s="398">
        <v>3475</v>
      </c>
      <c r="B2368" s="398" t="s">
        <v>10163</v>
      </c>
      <c r="C2368" s="398" t="s">
        <v>160</v>
      </c>
      <c r="D2368" s="398"/>
      <c r="E2368" s="399">
        <v>5.04</v>
      </c>
    </row>
    <row r="2369" spans="1:5">
      <c r="A2369" s="398">
        <v>3534</v>
      </c>
      <c r="B2369" s="398" t="s">
        <v>10164</v>
      </c>
      <c r="C2369" s="398" t="s">
        <v>160</v>
      </c>
      <c r="D2369" s="398"/>
      <c r="E2369" s="399">
        <v>8</v>
      </c>
    </row>
    <row r="2370" spans="1:5">
      <c r="A2370" s="398">
        <v>3482</v>
      </c>
      <c r="B2370" s="398" t="s">
        <v>10165</v>
      </c>
      <c r="C2370" s="398" t="s">
        <v>160</v>
      </c>
      <c r="D2370" s="398"/>
      <c r="E2370" s="399">
        <v>5.72</v>
      </c>
    </row>
    <row r="2371" spans="1:5">
      <c r="A2371" s="398">
        <v>3543</v>
      </c>
      <c r="B2371" s="398" t="s">
        <v>10166</v>
      </c>
      <c r="C2371" s="398" t="s">
        <v>160</v>
      </c>
      <c r="D2371" s="398"/>
      <c r="E2371" s="399">
        <v>1.86</v>
      </c>
    </row>
    <row r="2372" spans="1:5">
      <c r="A2372" s="398">
        <v>3505</v>
      </c>
      <c r="B2372" s="398" t="s">
        <v>10167</v>
      </c>
      <c r="C2372" s="398" t="s">
        <v>160</v>
      </c>
      <c r="D2372" s="398"/>
      <c r="E2372" s="399">
        <v>2.76</v>
      </c>
    </row>
    <row r="2373" spans="1:5">
      <c r="A2373" s="398">
        <v>3521</v>
      </c>
      <c r="B2373" s="398" t="s">
        <v>10168</v>
      </c>
      <c r="C2373" s="398" t="s">
        <v>160</v>
      </c>
      <c r="D2373" s="398"/>
      <c r="E2373" s="399">
        <v>2.08</v>
      </c>
    </row>
    <row r="2374" spans="1:5">
      <c r="A2374" s="398">
        <v>3531</v>
      </c>
      <c r="B2374" s="398" t="s">
        <v>10169</v>
      </c>
      <c r="C2374" s="398" t="s">
        <v>160</v>
      </c>
      <c r="D2374" s="398"/>
      <c r="E2374" s="399">
        <v>3.96</v>
      </c>
    </row>
    <row r="2375" spans="1:5">
      <c r="A2375" s="398">
        <v>3522</v>
      </c>
      <c r="B2375" s="398" t="s">
        <v>10170</v>
      </c>
      <c r="C2375" s="398" t="s">
        <v>160</v>
      </c>
      <c r="D2375" s="398"/>
      <c r="E2375" s="399">
        <v>2.5499999999999998</v>
      </c>
    </row>
    <row r="2376" spans="1:5">
      <c r="A2376" s="398">
        <v>3527</v>
      </c>
      <c r="B2376" s="398" t="s">
        <v>10171</v>
      </c>
      <c r="C2376" s="398" t="s">
        <v>160</v>
      </c>
      <c r="D2376" s="398"/>
      <c r="E2376" s="399">
        <v>13.44</v>
      </c>
    </row>
    <row r="2377" spans="1:5">
      <c r="A2377" s="398">
        <v>3530</v>
      </c>
      <c r="B2377" s="398" t="s">
        <v>10172</v>
      </c>
      <c r="C2377" s="398" t="s">
        <v>160</v>
      </c>
      <c r="D2377" s="398"/>
      <c r="E2377" s="399">
        <v>217.62</v>
      </c>
    </row>
    <row r="2378" spans="1:5">
      <c r="A2378" s="398">
        <v>3542</v>
      </c>
      <c r="B2378" s="398" t="s">
        <v>10173</v>
      </c>
      <c r="C2378" s="398" t="s">
        <v>160</v>
      </c>
      <c r="D2378" s="398"/>
      <c r="E2378" s="399">
        <v>0.62</v>
      </c>
    </row>
    <row r="2379" spans="1:5">
      <c r="A2379" s="398">
        <v>3529</v>
      </c>
      <c r="B2379" s="398" t="s">
        <v>10174</v>
      </c>
      <c r="C2379" s="398" t="s">
        <v>160</v>
      </c>
      <c r="D2379" s="398"/>
      <c r="E2379" s="399">
        <v>0.76</v>
      </c>
    </row>
    <row r="2380" spans="1:5">
      <c r="A2380" s="398">
        <v>3536</v>
      </c>
      <c r="B2380" s="398" t="s">
        <v>10175</v>
      </c>
      <c r="C2380" s="398" t="s">
        <v>160</v>
      </c>
      <c r="D2380" s="398"/>
      <c r="E2380" s="399">
        <v>2.5499999999999998</v>
      </c>
    </row>
    <row r="2381" spans="1:5">
      <c r="A2381" s="398">
        <v>3535</v>
      </c>
      <c r="B2381" s="398" t="s">
        <v>10176</v>
      </c>
      <c r="C2381" s="398" t="s">
        <v>160</v>
      </c>
      <c r="D2381" s="398"/>
      <c r="E2381" s="399">
        <v>6.21</v>
      </c>
    </row>
    <row r="2382" spans="1:5">
      <c r="A2382" s="398">
        <v>3540</v>
      </c>
      <c r="B2382" s="398" t="s">
        <v>10177</v>
      </c>
      <c r="C2382" s="398" t="s">
        <v>160</v>
      </c>
      <c r="D2382" s="398"/>
      <c r="E2382" s="399">
        <v>5.25</v>
      </c>
    </row>
    <row r="2383" spans="1:5">
      <c r="A2383" s="398">
        <v>3539</v>
      </c>
      <c r="B2383" s="398" t="s">
        <v>10178</v>
      </c>
      <c r="C2383" s="398" t="s">
        <v>160</v>
      </c>
      <c r="D2383" s="398"/>
      <c r="E2383" s="399">
        <v>30.46</v>
      </c>
    </row>
    <row r="2384" spans="1:5">
      <c r="A2384" s="398">
        <v>3513</v>
      </c>
      <c r="B2384" s="398" t="s">
        <v>10179</v>
      </c>
      <c r="C2384" s="398" t="s">
        <v>160</v>
      </c>
      <c r="D2384" s="398"/>
      <c r="E2384" s="399">
        <v>107.4</v>
      </c>
    </row>
    <row r="2385" spans="1:5">
      <c r="A2385" s="398">
        <v>3516</v>
      </c>
      <c r="B2385" s="398" t="s">
        <v>10180</v>
      </c>
      <c r="C2385" s="398" t="s">
        <v>160</v>
      </c>
      <c r="D2385" s="398"/>
      <c r="E2385" s="399">
        <v>2.37</v>
      </c>
    </row>
    <row r="2386" spans="1:5">
      <c r="A2386" s="398">
        <v>3517</v>
      </c>
      <c r="B2386" s="398" t="s">
        <v>10181</v>
      </c>
      <c r="C2386" s="398" t="s">
        <v>160</v>
      </c>
      <c r="D2386" s="398"/>
      <c r="E2386" s="399">
        <v>2.14</v>
      </c>
    </row>
    <row r="2387" spans="1:5">
      <c r="A2387" s="398">
        <v>3515</v>
      </c>
      <c r="B2387" s="398" t="s">
        <v>10182</v>
      </c>
      <c r="C2387" s="398" t="s">
        <v>160</v>
      </c>
      <c r="D2387" s="398"/>
      <c r="E2387" s="399">
        <v>6.85</v>
      </c>
    </row>
    <row r="2388" spans="1:5">
      <c r="A2388" s="398">
        <v>20147</v>
      </c>
      <c r="B2388" s="398" t="s">
        <v>10183</v>
      </c>
      <c r="C2388" s="398" t="s">
        <v>160</v>
      </c>
      <c r="D2388" s="398"/>
      <c r="E2388" s="399">
        <v>5.63</v>
      </c>
    </row>
    <row r="2389" spans="1:5">
      <c r="A2389" s="398">
        <v>3524</v>
      </c>
      <c r="B2389" s="398" t="s">
        <v>10184</v>
      </c>
      <c r="C2389" s="398" t="s">
        <v>160</v>
      </c>
      <c r="D2389" s="398"/>
      <c r="E2389" s="399">
        <v>8.48</v>
      </c>
    </row>
    <row r="2390" spans="1:5">
      <c r="A2390" s="398">
        <v>3532</v>
      </c>
      <c r="B2390" s="398" t="s">
        <v>10185</v>
      </c>
      <c r="C2390" s="398" t="s">
        <v>160</v>
      </c>
      <c r="D2390" s="398"/>
      <c r="E2390" s="399">
        <v>19.600000000000001</v>
      </c>
    </row>
    <row r="2391" spans="1:5">
      <c r="A2391" s="398">
        <v>3528</v>
      </c>
      <c r="B2391" s="398" t="s">
        <v>10186</v>
      </c>
      <c r="C2391" s="398" t="s">
        <v>160</v>
      </c>
      <c r="D2391" s="398"/>
      <c r="E2391" s="399">
        <v>9.2799999999999994</v>
      </c>
    </row>
    <row r="2392" spans="1:5">
      <c r="A2392" s="398">
        <v>37952</v>
      </c>
      <c r="B2392" s="398" t="s">
        <v>10187</v>
      </c>
      <c r="C2392" s="398" t="s">
        <v>160</v>
      </c>
      <c r="D2392" s="398"/>
      <c r="E2392" s="399">
        <v>66.510000000000005</v>
      </c>
    </row>
    <row r="2393" spans="1:5">
      <c r="A2393" s="398">
        <v>37951</v>
      </c>
      <c r="B2393" s="398" t="s">
        <v>10188</v>
      </c>
      <c r="C2393" s="398" t="s">
        <v>160</v>
      </c>
      <c r="D2393" s="398"/>
      <c r="E2393" s="399">
        <v>2.5</v>
      </c>
    </row>
    <row r="2394" spans="1:5">
      <c r="A2394" s="398">
        <v>3518</v>
      </c>
      <c r="B2394" s="398" t="s">
        <v>10189</v>
      </c>
      <c r="C2394" s="398" t="s">
        <v>160</v>
      </c>
      <c r="D2394" s="398"/>
      <c r="E2394" s="399">
        <v>3.85</v>
      </c>
    </row>
    <row r="2395" spans="1:5">
      <c r="A2395" s="398">
        <v>3519</v>
      </c>
      <c r="B2395" s="398" t="s">
        <v>10190</v>
      </c>
      <c r="C2395" s="398" t="s">
        <v>160</v>
      </c>
      <c r="D2395" s="398"/>
      <c r="E2395" s="399">
        <v>8.0500000000000007</v>
      </c>
    </row>
    <row r="2396" spans="1:5">
      <c r="A2396" s="398">
        <v>3520</v>
      </c>
      <c r="B2396" s="398" t="s">
        <v>10191</v>
      </c>
      <c r="C2396" s="398" t="s">
        <v>160</v>
      </c>
      <c r="D2396" s="398"/>
      <c r="E2396" s="399">
        <v>8.43</v>
      </c>
    </row>
    <row r="2397" spans="1:5">
      <c r="A2397" s="398">
        <v>37950</v>
      </c>
      <c r="B2397" s="398" t="s">
        <v>10192</v>
      </c>
      <c r="C2397" s="398" t="s">
        <v>160</v>
      </c>
      <c r="D2397" s="398"/>
      <c r="E2397" s="399">
        <v>61.23</v>
      </c>
    </row>
    <row r="2398" spans="1:5">
      <c r="A2398" s="398">
        <v>37949</v>
      </c>
      <c r="B2398" s="398" t="s">
        <v>10193</v>
      </c>
      <c r="C2398" s="398" t="s">
        <v>160</v>
      </c>
      <c r="D2398" s="398"/>
      <c r="E2398" s="399">
        <v>2.2599999999999998</v>
      </c>
    </row>
    <row r="2399" spans="1:5">
      <c r="A2399" s="398">
        <v>3526</v>
      </c>
      <c r="B2399" s="398" t="s">
        <v>10194</v>
      </c>
      <c r="C2399" s="398" t="s">
        <v>160</v>
      </c>
      <c r="D2399" s="398"/>
      <c r="E2399" s="399">
        <v>3.11</v>
      </c>
    </row>
    <row r="2400" spans="1:5">
      <c r="A2400" s="398">
        <v>3509</v>
      </c>
      <c r="B2400" s="398" t="s">
        <v>10195</v>
      </c>
      <c r="C2400" s="398" t="s">
        <v>160</v>
      </c>
      <c r="D2400" s="398"/>
      <c r="E2400" s="399">
        <v>7.06</v>
      </c>
    </row>
    <row r="2401" spans="1:5">
      <c r="A2401" s="398">
        <v>20151</v>
      </c>
      <c r="B2401" s="398" t="s">
        <v>10196</v>
      </c>
      <c r="C2401" s="398" t="s">
        <v>160</v>
      </c>
      <c r="D2401" s="398"/>
      <c r="E2401" s="399">
        <v>20.74</v>
      </c>
    </row>
    <row r="2402" spans="1:5">
      <c r="A2402" s="398">
        <v>20152</v>
      </c>
      <c r="B2402" s="398" t="s">
        <v>10197</v>
      </c>
      <c r="C2402" s="398" t="s">
        <v>160</v>
      </c>
      <c r="D2402" s="398"/>
      <c r="E2402" s="399">
        <v>75.06</v>
      </c>
    </row>
    <row r="2403" spans="1:5">
      <c r="A2403" s="398">
        <v>20148</v>
      </c>
      <c r="B2403" s="398" t="s">
        <v>10198</v>
      </c>
      <c r="C2403" s="398" t="s">
        <v>160</v>
      </c>
      <c r="D2403" s="398"/>
      <c r="E2403" s="399">
        <v>4.08</v>
      </c>
    </row>
    <row r="2404" spans="1:5">
      <c r="A2404" s="398">
        <v>20149</v>
      </c>
      <c r="B2404" s="398" t="s">
        <v>10199</v>
      </c>
      <c r="C2404" s="398" t="s">
        <v>160</v>
      </c>
      <c r="D2404" s="398"/>
      <c r="E2404" s="399">
        <v>6.81</v>
      </c>
    </row>
    <row r="2405" spans="1:5">
      <c r="A2405" s="398">
        <v>20150</v>
      </c>
      <c r="B2405" s="398" t="s">
        <v>10200</v>
      </c>
      <c r="C2405" s="398" t="s">
        <v>160</v>
      </c>
      <c r="D2405" s="398"/>
      <c r="E2405" s="399">
        <v>17.55</v>
      </c>
    </row>
    <row r="2406" spans="1:5">
      <c r="A2406" s="398">
        <v>20157</v>
      </c>
      <c r="B2406" s="398" t="s">
        <v>10201</v>
      </c>
      <c r="C2406" s="398" t="s">
        <v>160</v>
      </c>
      <c r="D2406" s="398"/>
      <c r="E2406" s="399">
        <v>19.7</v>
      </c>
    </row>
    <row r="2407" spans="1:5">
      <c r="A2407" s="398">
        <v>20158</v>
      </c>
      <c r="B2407" s="398" t="s">
        <v>10202</v>
      </c>
      <c r="C2407" s="398" t="s">
        <v>160</v>
      </c>
      <c r="D2407" s="398"/>
      <c r="E2407" s="399">
        <v>78.239999999999995</v>
      </c>
    </row>
    <row r="2408" spans="1:5">
      <c r="A2408" s="398">
        <v>20154</v>
      </c>
      <c r="B2408" s="398" t="s">
        <v>10203</v>
      </c>
      <c r="C2408" s="398" t="s">
        <v>160</v>
      </c>
      <c r="D2408" s="398"/>
      <c r="E2408" s="399">
        <v>3.99</v>
      </c>
    </row>
    <row r="2409" spans="1:5">
      <c r="A2409" s="398">
        <v>20155</v>
      </c>
      <c r="B2409" s="398" t="s">
        <v>10204</v>
      </c>
      <c r="C2409" s="398" t="s">
        <v>160</v>
      </c>
      <c r="D2409" s="398"/>
      <c r="E2409" s="399">
        <v>6.08</v>
      </c>
    </row>
    <row r="2410" spans="1:5">
      <c r="A2410" s="398">
        <v>20156</v>
      </c>
      <c r="B2410" s="398" t="s">
        <v>10205</v>
      </c>
      <c r="C2410" s="398" t="s">
        <v>160</v>
      </c>
      <c r="D2410" s="398"/>
      <c r="E2410" s="399">
        <v>17.09</v>
      </c>
    </row>
    <row r="2411" spans="1:5">
      <c r="A2411" s="398">
        <v>3499</v>
      </c>
      <c r="B2411" s="398" t="s">
        <v>10206</v>
      </c>
      <c r="C2411" s="398" t="s">
        <v>160</v>
      </c>
      <c r="D2411" s="398"/>
      <c r="E2411" s="399">
        <v>1.19</v>
      </c>
    </row>
    <row r="2412" spans="1:5">
      <c r="A2412" s="398">
        <v>3500</v>
      </c>
      <c r="B2412" s="398" t="s">
        <v>10207</v>
      </c>
      <c r="C2412" s="398" t="s">
        <v>160</v>
      </c>
      <c r="D2412" s="398"/>
      <c r="E2412" s="399">
        <v>1.58</v>
      </c>
    </row>
    <row r="2413" spans="1:5">
      <c r="A2413" s="398">
        <v>3501</v>
      </c>
      <c r="B2413" s="398" t="s">
        <v>10208</v>
      </c>
      <c r="C2413" s="398" t="s">
        <v>160</v>
      </c>
      <c r="D2413" s="398"/>
      <c r="E2413" s="399">
        <v>4.3600000000000003</v>
      </c>
    </row>
    <row r="2414" spans="1:5">
      <c r="A2414" s="398">
        <v>3502</v>
      </c>
      <c r="B2414" s="398" t="s">
        <v>10209</v>
      </c>
      <c r="C2414" s="398" t="s">
        <v>160</v>
      </c>
      <c r="D2414" s="398"/>
      <c r="E2414" s="399">
        <v>6.27</v>
      </c>
    </row>
    <row r="2415" spans="1:5">
      <c r="A2415" s="398">
        <v>3503</v>
      </c>
      <c r="B2415" s="398" t="s">
        <v>10210</v>
      </c>
      <c r="C2415" s="398" t="s">
        <v>160</v>
      </c>
      <c r="D2415" s="398"/>
      <c r="E2415" s="399">
        <v>7.88</v>
      </c>
    </row>
    <row r="2416" spans="1:5">
      <c r="A2416" s="398">
        <v>3477</v>
      </c>
      <c r="B2416" s="398" t="s">
        <v>10211</v>
      </c>
      <c r="C2416" s="398" t="s">
        <v>160</v>
      </c>
      <c r="D2416" s="398"/>
      <c r="E2416" s="399">
        <v>28.62</v>
      </c>
    </row>
    <row r="2417" spans="1:5">
      <c r="A2417" s="398">
        <v>3478</v>
      </c>
      <c r="B2417" s="398" t="s">
        <v>10212</v>
      </c>
      <c r="C2417" s="398" t="s">
        <v>160</v>
      </c>
      <c r="D2417" s="398"/>
      <c r="E2417" s="399">
        <v>68.62</v>
      </c>
    </row>
    <row r="2418" spans="1:5">
      <c r="A2418" s="398">
        <v>3525</v>
      </c>
      <c r="B2418" s="398" t="s">
        <v>10213</v>
      </c>
      <c r="C2418" s="398" t="s">
        <v>160</v>
      </c>
      <c r="D2418" s="398"/>
      <c r="E2418" s="399">
        <v>84.69</v>
      </c>
    </row>
    <row r="2419" spans="1:5">
      <c r="A2419" s="398">
        <v>3511</v>
      </c>
      <c r="B2419" s="398" t="s">
        <v>10214</v>
      </c>
      <c r="C2419" s="398" t="s">
        <v>160</v>
      </c>
      <c r="D2419" s="398"/>
      <c r="E2419" s="399">
        <v>89.83</v>
      </c>
    </row>
    <row r="2420" spans="1:5">
      <c r="A2420" s="398">
        <v>38913</v>
      </c>
      <c r="B2420" s="398" t="s">
        <v>10215</v>
      </c>
      <c r="C2420" s="398" t="s">
        <v>160</v>
      </c>
      <c r="D2420" s="398"/>
      <c r="E2420" s="399"/>
    </row>
    <row r="2421" spans="1:5">
      <c r="A2421" s="398">
        <v>38914</v>
      </c>
      <c r="B2421" s="398" t="s">
        <v>10216</v>
      </c>
      <c r="C2421" s="398" t="s">
        <v>160</v>
      </c>
      <c r="D2421" s="398"/>
      <c r="E2421" s="399"/>
    </row>
    <row r="2422" spans="1:5">
      <c r="A2422" s="398">
        <v>38915</v>
      </c>
      <c r="B2422" s="398" t="s">
        <v>10217</v>
      </c>
      <c r="C2422" s="398" t="s">
        <v>160</v>
      </c>
      <c r="D2422" s="398"/>
      <c r="E2422" s="399"/>
    </row>
    <row r="2423" spans="1:5">
      <c r="A2423" s="398">
        <v>38916</v>
      </c>
      <c r="B2423" s="398" t="s">
        <v>10218</v>
      </c>
      <c r="C2423" s="398" t="s">
        <v>160</v>
      </c>
      <c r="D2423" s="398"/>
      <c r="E2423" s="399"/>
    </row>
    <row r="2424" spans="1:5">
      <c r="A2424" s="398">
        <v>39300</v>
      </c>
      <c r="B2424" s="398" t="s">
        <v>10219</v>
      </c>
      <c r="C2424" s="398" t="s">
        <v>160</v>
      </c>
      <c r="D2424" s="398"/>
      <c r="E2424" s="399"/>
    </row>
    <row r="2425" spans="1:5">
      <c r="A2425" s="398">
        <v>39301</v>
      </c>
      <c r="B2425" s="398" t="s">
        <v>10220</v>
      </c>
      <c r="C2425" s="398" t="s">
        <v>160</v>
      </c>
      <c r="D2425" s="398"/>
      <c r="E2425" s="399"/>
    </row>
    <row r="2426" spans="1:5">
      <c r="A2426" s="398">
        <v>39302</v>
      </c>
      <c r="B2426" s="398" t="s">
        <v>10221</v>
      </c>
      <c r="C2426" s="398" t="s">
        <v>160</v>
      </c>
      <c r="D2426" s="398"/>
      <c r="E2426" s="399"/>
    </row>
    <row r="2427" spans="1:5">
      <c r="A2427" s="398">
        <v>38941</v>
      </c>
      <c r="B2427" s="398" t="s">
        <v>10222</v>
      </c>
      <c r="C2427" s="398" t="s">
        <v>160</v>
      </c>
      <c r="D2427" s="398"/>
      <c r="E2427" s="399"/>
    </row>
    <row r="2428" spans="1:5">
      <c r="A2428" s="398">
        <v>38923</v>
      </c>
      <c r="B2428" s="398" t="s">
        <v>10223</v>
      </c>
      <c r="C2428" s="398" t="s">
        <v>160</v>
      </c>
      <c r="D2428" s="398"/>
      <c r="E2428" s="399"/>
    </row>
    <row r="2429" spans="1:5">
      <c r="A2429" s="398">
        <v>38925</v>
      </c>
      <c r="B2429" s="398" t="s">
        <v>10224</v>
      </c>
      <c r="C2429" s="398" t="s">
        <v>160</v>
      </c>
      <c r="D2429" s="398"/>
      <c r="E2429" s="399"/>
    </row>
    <row r="2430" spans="1:5">
      <c r="A2430" s="398">
        <v>38926</v>
      </c>
      <c r="B2430" s="398" t="s">
        <v>10225</v>
      </c>
      <c r="C2430" s="398" t="s">
        <v>160</v>
      </c>
      <c r="D2430" s="398"/>
      <c r="E2430" s="399"/>
    </row>
    <row r="2431" spans="1:5">
      <c r="A2431" s="398">
        <v>38927</v>
      </c>
      <c r="B2431" s="398" t="s">
        <v>10226</v>
      </c>
      <c r="C2431" s="398" t="s">
        <v>160</v>
      </c>
      <c r="D2431" s="398"/>
      <c r="E2431" s="399"/>
    </row>
    <row r="2432" spans="1:5">
      <c r="A2432" s="398">
        <v>39304</v>
      </c>
      <c r="B2432" s="398" t="s">
        <v>10227</v>
      </c>
      <c r="C2432" s="398" t="s">
        <v>160</v>
      </c>
      <c r="D2432" s="398"/>
      <c r="E2432" s="399"/>
    </row>
    <row r="2433" spans="1:5">
      <c r="A2433" s="398">
        <v>39305</v>
      </c>
      <c r="B2433" s="398" t="s">
        <v>10228</v>
      </c>
      <c r="C2433" s="398" t="s">
        <v>160</v>
      </c>
      <c r="D2433" s="398"/>
      <c r="E2433" s="399"/>
    </row>
    <row r="2434" spans="1:5">
      <c r="A2434" s="398">
        <v>39306</v>
      </c>
      <c r="B2434" s="398" t="s">
        <v>10229</v>
      </c>
      <c r="C2434" s="398" t="s">
        <v>160</v>
      </c>
      <c r="D2434" s="398"/>
      <c r="E2434" s="399"/>
    </row>
    <row r="2435" spans="1:5">
      <c r="A2435" s="398">
        <v>38928</v>
      </c>
      <c r="B2435" s="398" t="s">
        <v>10230</v>
      </c>
      <c r="C2435" s="398" t="s">
        <v>160</v>
      </c>
      <c r="D2435" s="398"/>
      <c r="E2435" s="399"/>
    </row>
    <row r="2436" spans="1:5">
      <c r="A2436" s="398">
        <v>38917</v>
      </c>
      <c r="B2436" s="398" t="s">
        <v>10231</v>
      </c>
      <c r="C2436" s="398" t="s">
        <v>160</v>
      </c>
      <c r="D2436" s="398"/>
      <c r="E2436" s="399"/>
    </row>
    <row r="2437" spans="1:5">
      <c r="A2437" s="398">
        <v>38919</v>
      </c>
      <c r="B2437" s="398" t="s">
        <v>10232</v>
      </c>
      <c r="C2437" s="398" t="s">
        <v>160</v>
      </c>
      <c r="D2437" s="398"/>
      <c r="E2437" s="399"/>
    </row>
    <row r="2438" spans="1:5">
      <c r="A2438" s="398">
        <v>38922</v>
      </c>
      <c r="B2438" s="398" t="s">
        <v>10233</v>
      </c>
      <c r="C2438" s="398" t="s">
        <v>160</v>
      </c>
      <c r="D2438" s="398"/>
      <c r="E2438" s="399"/>
    </row>
    <row r="2439" spans="1:5">
      <c r="A2439" s="398">
        <v>45198</v>
      </c>
      <c r="B2439" s="398" t="s">
        <v>10234</v>
      </c>
      <c r="C2439" s="398" t="s">
        <v>160</v>
      </c>
      <c r="D2439" s="398"/>
      <c r="E2439" s="399"/>
    </row>
    <row r="2440" spans="1:5">
      <c r="A2440" s="398">
        <v>45196</v>
      </c>
      <c r="B2440" s="398" t="s">
        <v>10235</v>
      </c>
      <c r="C2440" s="398" t="s">
        <v>160</v>
      </c>
      <c r="D2440" s="398"/>
      <c r="E2440" s="399"/>
    </row>
    <row r="2441" spans="1:5">
      <c r="A2441" s="398">
        <v>12032</v>
      </c>
      <c r="B2441" s="398" t="s">
        <v>10236</v>
      </c>
      <c r="C2441" s="398" t="s">
        <v>8241</v>
      </c>
      <c r="D2441" s="398"/>
      <c r="E2441" s="399">
        <v>64.77</v>
      </c>
    </row>
    <row r="2442" spans="1:5">
      <c r="A2442" s="398">
        <v>12030</v>
      </c>
      <c r="B2442" s="398" t="s">
        <v>10237</v>
      </c>
      <c r="C2442" s="398" t="s">
        <v>8241</v>
      </c>
      <c r="D2442" s="398"/>
      <c r="E2442" s="399">
        <v>60.86</v>
      </c>
    </row>
    <row r="2443" spans="1:5">
      <c r="A2443" s="398">
        <v>45207</v>
      </c>
      <c r="B2443" s="398" t="s">
        <v>10238</v>
      </c>
      <c r="C2443" s="398" t="s">
        <v>160</v>
      </c>
      <c r="D2443" s="398"/>
      <c r="E2443" s="399"/>
    </row>
    <row r="2444" spans="1:5">
      <c r="A2444" s="398">
        <v>14157</v>
      </c>
      <c r="B2444" s="398" t="s">
        <v>10239</v>
      </c>
      <c r="C2444" s="398" t="s">
        <v>160</v>
      </c>
      <c r="D2444" s="398"/>
      <c r="E2444" s="399"/>
    </row>
    <row r="2445" spans="1:5">
      <c r="A2445" s="398">
        <v>10908</v>
      </c>
      <c r="B2445" s="398" t="s">
        <v>10240</v>
      </c>
      <c r="C2445" s="398" t="s">
        <v>160</v>
      </c>
      <c r="D2445" s="398"/>
      <c r="E2445" s="399">
        <v>19.37</v>
      </c>
    </row>
    <row r="2446" spans="1:5">
      <c r="A2446" s="398">
        <v>10909</v>
      </c>
      <c r="B2446" s="398" t="s">
        <v>10241</v>
      </c>
      <c r="C2446" s="398" t="s">
        <v>160</v>
      </c>
      <c r="D2446" s="398"/>
      <c r="E2446" s="399">
        <v>22.53</v>
      </c>
    </row>
    <row r="2447" spans="1:5">
      <c r="A2447" s="398">
        <v>3669</v>
      </c>
      <c r="B2447" s="398" t="s">
        <v>10242</v>
      </c>
      <c r="C2447" s="398" t="s">
        <v>160</v>
      </c>
      <c r="D2447" s="398"/>
      <c r="E2447" s="399">
        <v>13.84</v>
      </c>
    </row>
    <row r="2448" spans="1:5">
      <c r="A2448" s="398">
        <v>20139</v>
      </c>
      <c r="B2448" s="398" t="s">
        <v>10243</v>
      </c>
      <c r="C2448" s="398" t="s">
        <v>160</v>
      </c>
      <c r="D2448" s="398"/>
      <c r="E2448" s="399">
        <v>119.03</v>
      </c>
    </row>
    <row r="2449" spans="1:5">
      <c r="A2449" s="398">
        <v>3668</v>
      </c>
      <c r="B2449" s="398" t="s">
        <v>10244</v>
      </c>
      <c r="C2449" s="398" t="s">
        <v>160</v>
      </c>
      <c r="D2449" s="398"/>
      <c r="E2449" s="399">
        <v>42.52</v>
      </c>
    </row>
    <row r="2450" spans="1:5">
      <c r="A2450" s="398">
        <v>10911</v>
      </c>
      <c r="B2450" s="398" t="s">
        <v>10245</v>
      </c>
      <c r="C2450" s="398" t="s">
        <v>160</v>
      </c>
      <c r="D2450" s="398"/>
      <c r="E2450" s="399">
        <v>18.64</v>
      </c>
    </row>
    <row r="2451" spans="1:5">
      <c r="A2451" s="398">
        <v>3659</v>
      </c>
      <c r="B2451" s="398" t="s">
        <v>10246</v>
      </c>
      <c r="C2451" s="398" t="s">
        <v>160</v>
      </c>
      <c r="D2451" s="398"/>
      <c r="E2451" s="399">
        <v>18.989999999999998</v>
      </c>
    </row>
    <row r="2452" spans="1:5">
      <c r="A2452" s="398">
        <v>3660</v>
      </c>
      <c r="B2452" s="398" t="s">
        <v>10247</v>
      </c>
      <c r="C2452" s="398" t="s">
        <v>160</v>
      </c>
      <c r="D2452" s="398"/>
      <c r="E2452" s="399">
        <v>24.56</v>
      </c>
    </row>
    <row r="2453" spans="1:5">
      <c r="A2453" s="398">
        <v>20144</v>
      </c>
      <c r="B2453" s="398" t="s">
        <v>10248</v>
      </c>
      <c r="C2453" s="398" t="s">
        <v>160</v>
      </c>
      <c r="D2453" s="398"/>
      <c r="E2453" s="399">
        <v>55</v>
      </c>
    </row>
    <row r="2454" spans="1:5">
      <c r="A2454" s="398">
        <v>20143</v>
      </c>
      <c r="B2454" s="398" t="s">
        <v>10249</v>
      </c>
      <c r="C2454" s="398" t="s">
        <v>160</v>
      </c>
      <c r="D2454" s="398"/>
      <c r="E2454" s="399">
        <v>70.36</v>
      </c>
    </row>
    <row r="2455" spans="1:5">
      <c r="A2455" s="398">
        <v>20145</v>
      </c>
      <c r="B2455" s="398" t="s">
        <v>10250</v>
      </c>
      <c r="C2455" s="398" t="s">
        <v>160</v>
      </c>
      <c r="D2455" s="398"/>
      <c r="E2455" s="399">
        <v>135.72999999999999</v>
      </c>
    </row>
    <row r="2456" spans="1:5">
      <c r="A2456" s="398">
        <v>20146</v>
      </c>
      <c r="B2456" s="398" t="s">
        <v>10251</v>
      </c>
      <c r="C2456" s="398" t="s">
        <v>160</v>
      </c>
      <c r="D2456" s="398"/>
      <c r="E2456" s="399">
        <v>185.54</v>
      </c>
    </row>
    <row r="2457" spans="1:5">
      <c r="A2457" s="398">
        <v>20140</v>
      </c>
      <c r="B2457" s="398" t="s">
        <v>10252</v>
      </c>
      <c r="C2457" s="398" t="s">
        <v>160</v>
      </c>
      <c r="D2457" s="398"/>
      <c r="E2457" s="399">
        <v>8.6999999999999993</v>
      </c>
    </row>
    <row r="2458" spans="1:5">
      <c r="A2458" s="398">
        <v>20141</v>
      </c>
      <c r="B2458" s="398" t="s">
        <v>10253</v>
      </c>
      <c r="C2458" s="398" t="s">
        <v>160</v>
      </c>
      <c r="D2458" s="398"/>
      <c r="E2458" s="399">
        <v>21.32</v>
      </c>
    </row>
    <row r="2459" spans="1:5">
      <c r="A2459" s="398">
        <v>20142</v>
      </c>
      <c r="B2459" s="398" t="s">
        <v>10254</v>
      </c>
      <c r="C2459" s="398" t="s">
        <v>160</v>
      </c>
      <c r="D2459" s="398"/>
      <c r="E2459" s="399">
        <v>37.5</v>
      </c>
    </row>
    <row r="2460" spans="1:5">
      <c r="A2460" s="398">
        <v>3670</v>
      </c>
      <c r="B2460" s="398" t="s">
        <v>10255</v>
      </c>
      <c r="C2460" s="398" t="s">
        <v>160</v>
      </c>
      <c r="D2460" s="398"/>
      <c r="E2460" s="399">
        <v>24.39</v>
      </c>
    </row>
    <row r="2461" spans="1:5">
      <c r="A2461" s="398">
        <v>3666</v>
      </c>
      <c r="B2461" s="398" t="s">
        <v>10256</v>
      </c>
      <c r="C2461" s="398" t="s">
        <v>160</v>
      </c>
      <c r="D2461" s="398"/>
      <c r="E2461" s="399">
        <v>3.84</v>
      </c>
    </row>
    <row r="2462" spans="1:5">
      <c r="A2462" s="398">
        <v>3662</v>
      </c>
      <c r="B2462" s="398" t="s">
        <v>10257</v>
      </c>
      <c r="C2462" s="398" t="s">
        <v>160</v>
      </c>
      <c r="D2462" s="398"/>
      <c r="E2462" s="399">
        <v>10.01</v>
      </c>
    </row>
    <row r="2463" spans="1:5">
      <c r="A2463" s="398">
        <v>3658</v>
      </c>
      <c r="B2463" s="398" t="s">
        <v>10258</v>
      </c>
      <c r="C2463" s="398" t="s">
        <v>160</v>
      </c>
      <c r="D2463" s="398"/>
      <c r="E2463" s="399">
        <v>18.96</v>
      </c>
    </row>
    <row r="2464" spans="1:5">
      <c r="A2464" s="398">
        <v>42696</v>
      </c>
      <c r="B2464" s="398" t="s">
        <v>10259</v>
      </c>
      <c r="C2464" s="398" t="s">
        <v>160</v>
      </c>
      <c r="D2464" s="398"/>
      <c r="E2464" s="399">
        <v>150.35</v>
      </c>
    </row>
    <row r="2465" spans="1:5">
      <c r="A2465" s="398">
        <v>39875</v>
      </c>
      <c r="B2465" s="398" t="s">
        <v>10260</v>
      </c>
      <c r="C2465" s="398" t="s">
        <v>160</v>
      </c>
      <c r="D2465" s="398"/>
      <c r="E2465" s="399"/>
    </row>
    <row r="2466" spans="1:5">
      <c r="A2466" s="398">
        <v>39876</v>
      </c>
      <c r="B2466" s="398" t="s">
        <v>10261</v>
      </c>
      <c r="C2466" s="398" t="s">
        <v>160</v>
      </c>
      <c r="D2466" s="398"/>
      <c r="E2466" s="399"/>
    </row>
    <row r="2467" spans="1:5">
      <c r="A2467" s="398">
        <v>39877</v>
      </c>
      <c r="B2467" s="398" t="s">
        <v>10262</v>
      </c>
      <c r="C2467" s="398" t="s">
        <v>160</v>
      </c>
      <c r="D2467" s="398"/>
      <c r="E2467" s="399"/>
    </row>
    <row r="2468" spans="1:5">
      <c r="A2468" s="398">
        <v>39878</v>
      </c>
      <c r="B2468" s="398" t="s">
        <v>10263</v>
      </c>
      <c r="C2468" s="398" t="s">
        <v>160</v>
      </c>
      <c r="D2468" s="398"/>
      <c r="E2468" s="399"/>
    </row>
    <row r="2469" spans="1:5">
      <c r="A2469" s="398">
        <v>39872</v>
      </c>
      <c r="B2469" s="398" t="s">
        <v>10264</v>
      </c>
      <c r="C2469" s="398" t="s">
        <v>160</v>
      </c>
      <c r="D2469" s="398"/>
      <c r="E2469" s="399"/>
    </row>
    <row r="2470" spans="1:5">
      <c r="A2470" s="398">
        <v>39873</v>
      </c>
      <c r="B2470" s="398" t="s">
        <v>10265</v>
      </c>
      <c r="C2470" s="398" t="s">
        <v>160</v>
      </c>
      <c r="D2470" s="398"/>
      <c r="E2470" s="399"/>
    </row>
    <row r="2471" spans="1:5">
      <c r="A2471" s="398">
        <v>39874</v>
      </c>
      <c r="B2471" s="398" t="s">
        <v>10266</v>
      </c>
      <c r="C2471" s="398" t="s">
        <v>160</v>
      </c>
      <c r="D2471" s="398"/>
      <c r="E2471" s="399"/>
    </row>
    <row r="2472" spans="1:5">
      <c r="A2472" s="398">
        <v>3674</v>
      </c>
      <c r="B2472" s="398" t="s">
        <v>10267</v>
      </c>
      <c r="C2472" s="398" t="s">
        <v>146</v>
      </c>
      <c r="D2472" s="398"/>
      <c r="E2472" s="399"/>
    </row>
    <row r="2473" spans="1:5">
      <c r="A2473" s="398">
        <v>3681</v>
      </c>
      <c r="B2473" s="398" t="s">
        <v>10268</v>
      </c>
      <c r="C2473" s="398" t="s">
        <v>146</v>
      </c>
      <c r="D2473" s="398"/>
      <c r="E2473" s="399"/>
    </row>
    <row r="2474" spans="1:5">
      <c r="A2474" s="398">
        <v>3676</v>
      </c>
      <c r="B2474" s="398" t="s">
        <v>10269</v>
      </c>
      <c r="C2474" s="398" t="s">
        <v>146</v>
      </c>
      <c r="D2474" s="398"/>
      <c r="E2474" s="399"/>
    </row>
    <row r="2475" spans="1:5">
      <c r="A2475" s="398">
        <v>3679</v>
      </c>
      <c r="B2475" s="398" t="s">
        <v>10270</v>
      </c>
      <c r="C2475" s="398" t="s">
        <v>146</v>
      </c>
      <c r="D2475" s="398"/>
      <c r="E2475" s="399"/>
    </row>
    <row r="2476" spans="1:5">
      <c r="A2476" s="398">
        <v>3672</v>
      </c>
      <c r="B2476" s="398" t="s">
        <v>10271</v>
      </c>
      <c r="C2476" s="398" t="s">
        <v>146</v>
      </c>
      <c r="D2476" s="398"/>
      <c r="E2476" s="399"/>
    </row>
    <row r="2477" spans="1:5">
      <c r="A2477" s="398">
        <v>3671</v>
      </c>
      <c r="B2477" s="398" t="s">
        <v>10272</v>
      </c>
      <c r="C2477" s="398" t="s">
        <v>146</v>
      </c>
      <c r="D2477" s="398"/>
      <c r="E2477" s="399"/>
    </row>
    <row r="2478" spans="1:5">
      <c r="A2478" s="398">
        <v>3673</v>
      </c>
      <c r="B2478" s="398" t="s">
        <v>10273</v>
      </c>
      <c r="C2478" s="398" t="s">
        <v>146</v>
      </c>
      <c r="D2478" s="398"/>
      <c r="E2478" s="399"/>
    </row>
    <row r="2479" spans="1:5">
      <c r="A2479" s="398">
        <v>38394</v>
      </c>
      <c r="B2479" s="398" t="s">
        <v>10274</v>
      </c>
      <c r="C2479" s="398" t="s">
        <v>160</v>
      </c>
      <c r="D2479" s="398"/>
      <c r="E2479" s="399"/>
    </row>
    <row r="2480" spans="1:5">
      <c r="A2480" s="398">
        <v>3729</v>
      </c>
      <c r="B2480" s="398" t="s">
        <v>10275</v>
      </c>
      <c r="C2480" s="398" t="s">
        <v>160</v>
      </c>
      <c r="D2480" s="398"/>
      <c r="E2480" s="399">
        <v>145.91999999999999</v>
      </c>
    </row>
    <row r="2481" spans="1:5">
      <c r="A2481" s="398">
        <v>39357</v>
      </c>
      <c r="B2481" s="398" t="s">
        <v>10276</v>
      </c>
      <c r="C2481" s="398" t="s">
        <v>160</v>
      </c>
      <c r="D2481" s="398"/>
      <c r="E2481" s="399"/>
    </row>
    <row r="2482" spans="1:5">
      <c r="A2482" s="398">
        <v>39358</v>
      </c>
      <c r="B2482" s="398" t="s">
        <v>10277</v>
      </c>
      <c r="C2482" s="398" t="s">
        <v>160</v>
      </c>
      <c r="D2482" s="398"/>
      <c r="E2482" s="399"/>
    </row>
    <row r="2483" spans="1:5">
      <c r="A2483" s="398">
        <v>39355</v>
      </c>
      <c r="B2483" s="398" t="s">
        <v>10278</v>
      </c>
      <c r="C2483" s="398" t="s">
        <v>160</v>
      </c>
      <c r="D2483" s="398"/>
      <c r="E2483" s="399"/>
    </row>
    <row r="2484" spans="1:5">
      <c r="A2484" s="398">
        <v>39356</v>
      </c>
      <c r="B2484" s="398" t="s">
        <v>10279</v>
      </c>
      <c r="C2484" s="398" t="s">
        <v>160</v>
      </c>
      <c r="D2484" s="398"/>
      <c r="E2484" s="399"/>
    </row>
    <row r="2485" spans="1:5">
      <c r="A2485" s="398">
        <v>39353</v>
      </c>
      <c r="B2485" s="398" t="s">
        <v>10280</v>
      </c>
      <c r="C2485" s="398" t="s">
        <v>160</v>
      </c>
      <c r="D2485" s="398"/>
      <c r="E2485" s="399"/>
    </row>
    <row r="2486" spans="1:5">
      <c r="A2486" s="398">
        <v>39354</v>
      </c>
      <c r="B2486" s="398" t="s">
        <v>10281</v>
      </c>
      <c r="C2486" s="398" t="s">
        <v>160</v>
      </c>
      <c r="D2486" s="398"/>
      <c r="E2486" s="399"/>
    </row>
    <row r="2487" spans="1:5">
      <c r="A2487" s="398">
        <v>39398</v>
      </c>
      <c r="B2487" s="398" t="s">
        <v>10282</v>
      </c>
      <c r="C2487" s="398" t="s">
        <v>160</v>
      </c>
      <c r="D2487" s="398"/>
      <c r="E2487" s="399">
        <v>65.900000000000006</v>
      </c>
    </row>
    <row r="2488" spans="1:5">
      <c r="A2488" s="398">
        <v>13343</v>
      </c>
      <c r="B2488" s="398" t="s">
        <v>10283</v>
      </c>
      <c r="C2488" s="398" t="s">
        <v>160</v>
      </c>
      <c r="D2488" s="398"/>
      <c r="E2488" s="399"/>
    </row>
    <row r="2489" spans="1:5">
      <c r="A2489" s="398">
        <v>12118</v>
      </c>
      <c r="B2489" s="398" t="s">
        <v>10284</v>
      </c>
      <c r="C2489" s="398" t="s">
        <v>160</v>
      </c>
      <c r="D2489" s="398"/>
      <c r="E2489" s="399">
        <v>20.92</v>
      </c>
    </row>
    <row r="2490" spans="1:5">
      <c r="A2490" s="398">
        <v>39482</v>
      </c>
      <c r="B2490" s="398" t="s">
        <v>10285</v>
      </c>
      <c r="C2490" s="398" t="s">
        <v>160</v>
      </c>
      <c r="D2490" s="398"/>
      <c r="E2490" s="399">
        <v>703.96</v>
      </c>
    </row>
    <row r="2491" spans="1:5">
      <c r="A2491" s="398">
        <v>39486</v>
      </c>
      <c r="B2491" s="398" t="s">
        <v>10286</v>
      </c>
      <c r="C2491" s="398" t="s">
        <v>160</v>
      </c>
      <c r="D2491" s="398"/>
      <c r="E2491" s="399">
        <v>574.53</v>
      </c>
    </row>
    <row r="2492" spans="1:5">
      <c r="A2492" s="398">
        <v>39484</v>
      </c>
      <c r="B2492" s="398" t="s">
        <v>10287</v>
      </c>
      <c r="C2492" s="398" t="s">
        <v>160</v>
      </c>
      <c r="D2492" s="398"/>
      <c r="E2492" s="399">
        <v>703.96</v>
      </c>
    </row>
    <row r="2493" spans="1:5">
      <c r="A2493" s="398">
        <v>39488</v>
      </c>
      <c r="B2493" s="398" t="s">
        <v>10288</v>
      </c>
      <c r="C2493" s="398" t="s">
        <v>160</v>
      </c>
      <c r="D2493" s="398"/>
      <c r="E2493" s="399">
        <v>583.94000000000005</v>
      </c>
    </row>
    <row r="2494" spans="1:5">
      <c r="A2494" s="398">
        <v>39485</v>
      </c>
      <c r="B2494" s="398" t="s">
        <v>10289</v>
      </c>
      <c r="C2494" s="398" t="s">
        <v>160</v>
      </c>
      <c r="D2494" s="398"/>
      <c r="E2494" s="399">
        <v>703.96</v>
      </c>
    </row>
    <row r="2495" spans="1:5">
      <c r="A2495" s="398">
        <v>39489</v>
      </c>
      <c r="B2495" s="398" t="s">
        <v>10290</v>
      </c>
      <c r="C2495" s="398" t="s">
        <v>160</v>
      </c>
      <c r="D2495" s="398"/>
      <c r="E2495" s="399">
        <v>593.84</v>
      </c>
    </row>
    <row r="2496" spans="1:5">
      <c r="A2496" s="398">
        <v>39490</v>
      </c>
      <c r="B2496" s="398" t="s">
        <v>10291</v>
      </c>
      <c r="C2496" s="398" t="s">
        <v>160</v>
      </c>
      <c r="D2496" s="398"/>
      <c r="E2496" s="399">
        <v>884.9</v>
      </c>
    </row>
    <row r="2497" spans="1:5">
      <c r="A2497" s="398">
        <v>39494</v>
      </c>
      <c r="B2497" s="398" t="s">
        <v>10292</v>
      </c>
      <c r="C2497" s="398" t="s">
        <v>160</v>
      </c>
      <c r="D2497" s="398"/>
      <c r="E2497" s="399">
        <v>635.42999999999995</v>
      </c>
    </row>
    <row r="2498" spans="1:5">
      <c r="A2498" s="398">
        <v>39495</v>
      </c>
      <c r="B2498" s="398" t="s">
        <v>10293</v>
      </c>
      <c r="C2498" s="398" t="s">
        <v>160</v>
      </c>
      <c r="D2498" s="398"/>
      <c r="E2498" s="399">
        <v>716.05</v>
      </c>
    </row>
    <row r="2499" spans="1:5">
      <c r="A2499" s="398">
        <v>39496</v>
      </c>
      <c r="B2499" s="398" t="s">
        <v>10294</v>
      </c>
      <c r="C2499" s="398" t="s">
        <v>160</v>
      </c>
      <c r="D2499" s="398"/>
      <c r="E2499" s="399">
        <v>787.65</v>
      </c>
    </row>
    <row r="2500" spans="1:5">
      <c r="A2500" s="398">
        <v>39492</v>
      </c>
      <c r="B2500" s="398" t="s">
        <v>10295</v>
      </c>
      <c r="C2500" s="398" t="s">
        <v>160</v>
      </c>
      <c r="D2500" s="398"/>
      <c r="E2500" s="399">
        <v>911.88</v>
      </c>
    </row>
    <row r="2501" spans="1:5">
      <c r="A2501" s="398">
        <v>39497</v>
      </c>
      <c r="B2501" s="398" t="s">
        <v>10296</v>
      </c>
      <c r="C2501" s="398" t="s">
        <v>160</v>
      </c>
      <c r="D2501" s="398"/>
      <c r="E2501" s="399">
        <v>823.67</v>
      </c>
    </row>
    <row r="2502" spans="1:5">
      <c r="A2502" s="398">
        <v>39493</v>
      </c>
      <c r="B2502" s="398" t="s">
        <v>10297</v>
      </c>
      <c r="C2502" s="398" t="s">
        <v>160</v>
      </c>
      <c r="D2502" s="398"/>
      <c r="E2502" s="399">
        <v>978.08</v>
      </c>
    </row>
    <row r="2503" spans="1:5">
      <c r="A2503" s="398">
        <v>43628</v>
      </c>
      <c r="B2503" s="398" t="s">
        <v>10298</v>
      </c>
      <c r="C2503" s="398" t="s">
        <v>160</v>
      </c>
      <c r="D2503" s="398"/>
      <c r="E2503" s="399">
        <v>1037.42</v>
      </c>
    </row>
    <row r="2504" spans="1:5">
      <c r="A2504" s="398">
        <v>39500</v>
      </c>
      <c r="B2504" s="398" t="s">
        <v>10299</v>
      </c>
      <c r="C2504" s="398" t="s">
        <v>160</v>
      </c>
      <c r="D2504" s="398"/>
      <c r="E2504" s="399">
        <v>1067.17</v>
      </c>
    </row>
    <row r="2505" spans="1:5">
      <c r="A2505" s="398">
        <v>39498</v>
      </c>
      <c r="B2505" s="398" t="s">
        <v>10300</v>
      </c>
      <c r="C2505" s="398" t="s">
        <v>160</v>
      </c>
      <c r="D2505" s="398"/>
      <c r="E2505" s="399">
        <v>1316.17</v>
      </c>
    </row>
    <row r="2506" spans="1:5">
      <c r="A2506" s="398">
        <v>43621</v>
      </c>
      <c r="B2506" s="398" t="s">
        <v>10301</v>
      </c>
      <c r="C2506" s="398" t="s">
        <v>160</v>
      </c>
      <c r="D2506" s="398"/>
      <c r="E2506" s="399">
        <v>1102.26</v>
      </c>
    </row>
    <row r="2507" spans="1:5">
      <c r="A2507" s="398">
        <v>39501</v>
      </c>
      <c r="B2507" s="398" t="s">
        <v>10302</v>
      </c>
      <c r="C2507" s="398" t="s">
        <v>160</v>
      </c>
      <c r="D2507" s="398"/>
      <c r="E2507" s="399">
        <v>1096.07</v>
      </c>
    </row>
    <row r="2508" spans="1:5">
      <c r="A2508" s="398">
        <v>39499</v>
      </c>
      <c r="B2508" s="398" t="s">
        <v>10303</v>
      </c>
      <c r="C2508" s="398" t="s">
        <v>160</v>
      </c>
      <c r="D2508" s="398"/>
      <c r="E2508" s="399">
        <v>1334.86</v>
      </c>
    </row>
    <row r="2509" spans="1:5">
      <c r="A2509" s="398">
        <v>3733</v>
      </c>
      <c r="B2509" s="398" t="s">
        <v>10304</v>
      </c>
      <c r="C2509" s="398" t="s">
        <v>121</v>
      </c>
      <c r="D2509" s="398"/>
      <c r="E2509" s="399">
        <v>78.790000000000006</v>
      </c>
    </row>
    <row r="2510" spans="1:5">
      <c r="A2510" s="398">
        <v>3731</v>
      </c>
      <c r="B2510" s="398" t="s">
        <v>10305</v>
      </c>
      <c r="C2510" s="398" t="s">
        <v>121</v>
      </c>
      <c r="D2510" s="398"/>
      <c r="E2510" s="399">
        <v>70.489999999999995</v>
      </c>
    </row>
    <row r="2511" spans="1:5">
      <c r="A2511" s="398">
        <v>38137</v>
      </c>
      <c r="B2511" s="398" t="s">
        <v>10306</v>
      </c>
      <c r="C2511" s="398" t="s">
        <v>121</v>
      </c>
      <c r="D2511" s="398"/>
      <c r="E2511" s="399">
        <v>84.32</v>
      </c>
    </row>
    <row r="2512" spans="1:5">
      <c r="A2512" s="398">
        <v>38138</v>
      </c>
      <c r="B2512" s="398" t="s">
        <v>10307</v>
      </c>
      <c r="C2512" s="398" t="s">
        <v>121</v>
      </c>
      <c r="D2512" s="398"/>
      <c r="E2512" s="399">
        <v>87.54</v>
      </c>
    </row>
    <row r="2513" spans="1:5">
      <c r="A2513" s="398">
        <v>3736</v>
      </c>
      <c r="B2513" s="398" t="s">
        <v>10308</v>
      </c>
      <c r="C2513" s="398" t="s">
        <v>121</v>
      </c>
      <c r="D2513" s="398"/>
      <c r="E2513" s="399">
        <v>52</v>
      </c>
    </row>
    <row r="2514" spans="1:5">
      <c r="A2514" s="398">
        <v>3741</v>
      </c>
      <c r="B2514" s="398" t="s">
        <v>10309</v>
      </c>
      <c r="C2514" s="398" t="s">
        <v>121</v>
      </c>
      <c r="D2514" s="398"/>
      <c r="E2514" s="399">
        <v>54.2</v>
      </c>
    </row>
    <row r="2515" spans="1:5">
      <c r="A2515" s="398">
        <v>3737</v>
      </c>
      <c r="B2515" s="398" t="s">
        <v>10310</v>
      </c>
      <c r="C2515" s="398" t="s">
        <v>121</v>
      </c>
      <c r="D2515" s="398"/>
      <c r="E2515" s="399">
        <v>65.5</v>
      </c>
    </row>
    <row r="2516" spans="1:5">
      <c r="A2516" s="398">
        <v>3742</v>
      </c>
      <c r="B2516" s="398" t="s">
        <v>10311</v>
      </c>
      <c r="C2516" s="398" t="s">
        <v>121</v>
      </c>
      <c r="D2516" s="398"/>
      <c r="E2516" s="399">
        <v>78.400000000000006</v>
      </c>
    </row>
    <row r="2517" spans="1:5">
      <c r="A2517" s="398">
        <v>3746</v>
      </c>
      <c r="B2517" s="398" t="s">
        <v>10312</v>
      </c>
      <c r="C2517" s="398" t="s">
        <v>121</v>
      </c>
      <c r="D2517" s="398"/>
      <c r="E2517" s="399">
        <v>91.54</v>
      </c>
    </row>
    <row r="2518" spans="1:5">
      <c r="A2518" s="398">
        <v>38194</v>
      </c>
      <c r="B2518" s="398" t="s">
        <v>10313</v>
      </c>
      <c r="C2518" s="398" t="s">
        <v>160</v>
      </c>
      <c r="D2518" s="398"/>
      <c r="E2518" s="399">
        <v>4.22</v>
      </c>
    </row>
    <row r="2519" spans="1:5">
      <c r="A2519" s="398">
        <v>38193</v>
      </c>
      <c r="B2519" s="398" t="s">
        <v>10314</v>
      </c>
      <c r="C2519" s="398" t="s">
        <v>160</v>
      </c>
      <c r="D2519" s="398"/>
      <c r="E2519" s="399">
        <v>3.66</v>
      </c>
    </row>
    <row r="2520" spans="1:5">
      <c r="A2520" s="398">
        <v>39388</v>
      </c>
      <c r="B2520" s="398" t="s">
        <v>10315</v>
      </c>
      <c r="C2520" s="398" t="s">
        <v>160</v>
      </c>
      <c r="D2520" s="398"/>
      <c r="E2520" s="399">
        <v>5.19</v>
      </c>
    </row>
    <row r="2521" spans="1:5">
      <c r="A2521" s="398">
        <v>39387</v>
      </c>
      <c r="B2521" s="398" t="s">
        <v>10316</v>
      </c>
      <c r="C2521" s="398" t="s">
        <v>160</v>
      </c>
      <c r="D2521" s="398"/>
      <c r="E2521" s="399">
        <v>8.09</v>
      </c>
    </row>
    <row r="2522" spans="1:5">
      <c r="A2522" s="398">
        <v>39386</v>
      </c>
      <c r="B2522" s="398" t="s">
        <v>10317</v>
      </c>
      <c r="C2522" s="398" t="s">
        <v>160</v>
      </c>
      <c r="D2522" s="398"/>
      <c r="E2522" s="399">
        <v>5.64</v>
      </c>
    </row>
    <row r="2523" spans="1:5">
      <c r="A2523" s="398">
        <v>45229</v>
      </c>
      <c r="B2523" s="398" t="s">
        <v>10318</v>
      </c>
      <c r="C2523" s="398" t="s">
        <v>160</v>
      </c>
      <c r="D2523" s="398"/>
      <c r="E2523" s="399">
        <v>1.97</v>
      </c>
    </row>
    <row r="2524" spans="1:5">
      <c r="A2524" s="398">
        <v>746</v>
      </c>
      <c r="B2524" s="398" t="s">
        <v>10319</v>
      </c>
      <c r="C2524" s="398" t="s">
        <v>160</v>
      </c>
      <c r="D2524" s="398"/>
      <c r="E2524" s="399">
        <v>1400</v>
      </c>
    </row>
    <row r="2525" spans="1:5">
      <c r="A2525" s="398">
        <v>20269</v>
      </c>
      <c r="B2525" s="398" t="s">
        <v>10320</v>
      </c>
      <c r="C2525" s="398" t="s">
        <v>160</v>
      </c>
      <c r="D2525" s="398"/>
      <c r="E2525" s="399">
        <v>104.44</v>
      </c>
    </row>
    <row r="2526" spans="1:5">
      <c r="A2526" s="398">
        <v>20270</v>
      </c>
      <c r="B2526" s="398" t="s">
        <v>10321</v>
      </c>
      <c r="C2526" s="398" t="s">
        <v>160</v>
      </c>
      <c r="D2526" s="398"/>
      <c r="E2526" s="399">
        <v>115.4</v>
      </c>
    </row>
    <row r="2527" spans="1:5">
      <c r="A2527" s="398">
        <v>11696</v>
      </c>
      <c r="B2527" s="398" t="s">
        <v>10322</v>
      </c>
      <c r="C2527" s="398" t="s">
        <v>160</v>
      </c>
      <c r="D2527" s="398"/>
      <c r="E2527" s="399">
        <v>184.73</v>
      </c>
    </row>
    <row r="2528" spans="1:5">
      <c r="A2528" s="398">
        <v>10427</v>
      </c>
      <c r="B2528" s="398" t="s">
        <v>10323</v>
      </c>
      <c r="C2528" s="398" t="s">
        <v>160</v>
      </c>
      <c r="D2528" s="398"/>
      <c r="E2528" s="399">
        <v>516.97</v>
      </c>
    </row>
    <row r="2529" spans="1:5">
      <c r="A2529" s="398">
        <v>10428</v>
      </c>
      <c r="B2529" s="398" t="s">
        <v>10324</v>
      </c>
      <c r="C2529" s="398" t="s">
        <v>160</v>
      </c>
      <c r="D2529" s="398"/>
      <c r="E2529" s="399">
        <v>532.64</v>
      </c>
    </row>
    <row r="2530" spans="1:5">
      <c r="A2530" s="398">
        <v>36521</v>
      </c>
      <c r="B2530" s="398" t="s">
        <v>10325</v>
      </c>
      <c r="C2530" s="398" t="s">
        <v>160</v>
      </c>
      <c r="D2530" s="398"/>
      <c r="E2530" s="399">
        <v>166.19</v>
      </c>
    </row>
    <row r="2531" spans="1:5">
      <c r="A2531" s="398">
        <v>36794</v>
      </c>
      <c r="B2531" s="398" t="s">
        <v>10326</v>
      </c>
      <c r="C2531" s="398" t="s">
        <v>160</v>
      </c>
      <c r="D2531" s="398"/>
      <c r="E2531" s="399">
        <v>176.92</v>
      </c>
    </row>
    <row r="2532" spans="1:5">
      <c r="A2532" s="398">
        <v>10426</v>
      </c>
      <c r="B2532" s="398" t="s">
        <v>10327</v>
      </c>
      <c r="C2532" s="398" t="s">
        <v>160</v>
      </c>
      <c r="D2532" s="398"/>
      <c r="E2532" s="399">
        <v>198.12</v>
      </c>
    </row>
    <row r="2533" spans="1:5">
      <c r="A2533" s="398">
        <v>10425</v>
      </c>
      <c r="B2533" s="398" t="s">
        <v>10328</v>
      </c>
      <c r="C2533" s="398" t="s">
        <v>160</v>
      </c>
      <c r="D2533" s="398"/>
      <c r="E2533" s="399">
        <v>100.51</v>
      </c>
    </row>
    <row r="2534" spans="1:5">
      <c r="A2534" s="398">
        <v>10431</v>
      </c>
      <c r="B2534" s="398" t="s">
        <v>10329</v>
      </c>
      <c r="C2534" s="398" t="s">
        <v>160</v>
      </c>
      <c r="D2534" s="398"/>
      <c r="E2534" s="399">
        <v>344.1</v>
      </c>
    </row>
    <row r="2535" spans="1:5">
      <c r="A2535" s="398">
        <v>10429</v>
      </c>
      <c r="B2535" s="398" t="s">
        <v>10330</v>
      </c>
      <c r="C2535" s="398" t="s">
        <v>160</v>
      </c>
      <c r="D2535" s="398"/>
      <c r="E2535" s="399">
        <v>169.75</v>
      </c>
    </row>
    <row r="2536" spans="1:5">
      <c r="A2536" s="398">
        <v>10853</v>
      </c>
      <c r="B2536" s="398" t="s">
        <v>10331</v>
      </c>
      <c r="C2536" s="398" t="s">
        <v>160</v>
      </c>
      <c r="D2536" s="398"/>
      <c r="E2536" s="399">
        <v>130.34</v>
      </c>
    </row>
    <row r="2537" spans="1:5">
      <c r="A2537" s="398">
        <v>5093</v>
      </c>
      <c r="B2537" s="398" t="s">
        <v>10332</v>
      </c>
      <c r="C2537" s="398" t="s">
        <v>8206</v>
      </c>
      <c r="D2537" s="398"/>
      <c r="E2537" s="399">
        <v>20.58</v>
      </c>
    </row>
    <row r="2538" spans="1:5">
      <c r="A2538" s="398">
        <v>45254</v>
      </c>
      <c r="B2538" s="398" t="s">
        <v>10333</v>
      </c>
      <c r="C2538" s="398" t="s">
        <v>160</v>
      </c>
      <c r="D2538" s="398"/>
      <c r="E2538" s="399"/>
    </row>
    <row r="2539" spans="1:5">
      <c r="A2539" s="398">
        <v>45253</v>
      </c>
      <c r="B2539" s="398" t="s">
        <v>10334</v>
      </c>
      <c r="C2539" s="398" t="s">
        <v>160</v>
      </c>
      <c r="D2539" s="398"/>
      <c r="E2539" s="399"/>
    </row>
    <row r="2540" spans="1:5">
      <c r="A2540" s="398">
        <v>44331</v>
      </c>
      <c r="B2540" s="398" t="s">
        <v>10335</v>
      </c>
      <c r="C2540" s="398" t="s">
        <v>4378</v>
      </c>
      <c r="D2540" s="398"/>
      <c r="E2540" s="399">
        <v>47.76</v>
      </c>
    </row>
    <row r="2541" spans="1:5">
      <c r="A2541" s="398">
        <v>37768</v>
      </c>
      <c r="B2541" s="398" t="s">
        <v>10336</v>
      </c>
      <c r="C2541" s="398" t="s">
        <v>160</v>
      </c>
      <c r="D2541" s="398"/>
      <c r="E2541" s="399"/>
    </row>
    <row r="2542" spans="1:5">
      <c r="A2542" s="398">
        <v>38382</v>
      </c>
      <c r="B2542" s="398" t="s">
        <v>10337</v>
      </c>
      <c r="C2542" s="398" t="s">
        <v>160</v>
      </c>
      <c r="D2542" s="398"/>
      <c r="E2542" s="399">
        <v>11.32</v>
      </c>
    </row>
    <row r="2543" spans="1:5">
      <c r="A2543" s="398">
        <v>38383</v>
      </c>
      <c r="B2543" s="398" t="s">
        <v>10338</v>
      </c>
      <c r="C2543" s="398" t="s">
        <v>160</v>
      </c>
      <c r="D2543" s="398"/>
      <c r="E2543" s="399">
        <v>1.8</v>
      </c>
    </row>
    <row r="2544" spans="1:5">
      <c r="A2544" s="398">
        <v>3768</v>
      </c>
      <c r="B2544" s="398" t="s">
        <v>10339</v>
      </c>
      <c r="C2544" s="398" t="s">
        <v>160</v>
      </c>
      <c r="D2544" s="398"/>
      <c r="E2544" s="399">
        <v>2.58</v>
      </c>
    </row>
    <row r="2545" spans="1:5">
      <c r="A2545" s="398">
        <v>3767</v>
      </c>
      <c r="B2545" s="398" t="s">
        <v>10340</v>
      </c>
      <c r="C2545" s="398" t="s">
        <v>160</v>
      </c>
      <c r="D2545" s="398"/>
      <c r="E2545" s="399">
        <v>0.86</v>
      </c>
    </row>
    <row r="2546" spans="1:5">
      <c r="A2546" s="398">
        <v>42440</v>
      </c>
      <c r="B2546" s="398" t="s">
        <v>10341</v>
      </c>
      <c r="C2546" s="398" t="s">
        <v>160</v>
      </c>
      <c r="D2546" s="398"/>
      <c r="E2546" s="399"/>
    </row>
    <row r="2547" spans="1:5">
      <c r="A2547" s="398">
        <v>20193</v>
      </c>
      <c r="B2547" s="398" t="s">
        <v>10342</v>
      </c>
      <c r="C2547" s="398" t="s">
        <v>4904</v>
      </c>
      <c r="D2547" s="398"/>
      <c r="E2547" s="399">
        <v>14.92</v>
      </c>
    </row>
    <row r="2548" spans="1:5">
      <c r="A2548" s="398">
        <v>10527</v>
      </c>
      <c r="B2548" s="398" t="s">
        <v>10343</v>
      </c>
      <c r="C2548" s="398" t="s">
        <v>10344</v>
      </c>
      <c r="D2548" s="398"/>
      <c r="E2548" s="399">
        <v>19.899999999999999</v>
      </c>
    </row>
    <row r="2549" spans="1:5">
      <c r="A2549" s="398">
        <v>41805</v>
      </c>
      <c r="B2549" s="398" t="s">
        <v>10345</v>
      </c>
      <c r="C2549" s="398" t="s">
        <v>4670</v>
      </c>
      <c r="D2549" s="398"/>
      <c r="E2549" s="399">
        <v>572.12</v>
      </c>
    </row>
    <row r="2550" spans="1:5">
      <c r="A2550" s="398">
        <v>40271</v>
      </c>
      <c r="B2550" s="398" t="s">
        <v>10346</v>
      </c>
      <c r="C2550" s="398" t="s">
        <v>4905</v>
      </c>
      <c r="D2550" s="398"/>
      <c r="E2550" s="399">
        <v>15.23</v>
      </c>
    </row>
    <row r="2551" spans="1:5">
      <c r="A2551" s="398">
        <v>40287</v>
      </c>
      <c r="B2551" s="398" t="s">
        <v>10347</v>
      </c>
      <c r="C2551" s="398" t="s">
        <v>4670</v>
      </c>
      <c r="D2551" s="398"/>
      <c r="E2551" s="399">
        <v>5.86</v>
      </c>
    </row>
    <row r="2552" spans="1:5">
      <c r="A2552" s="398">
        <v>10779</v>
      </c>
      <c r="B2552" s="398" t="s">
        <v>10348</v>
      </c>
      <c r="C2552" s="398" t="s">
        <v>4670</v>
      </c>
      <c r="D2552" s="398"/>
      <c r="E2552" s="399"/>
    </row>
    <row r="2553" spans="1:5">
      <c r="A2553" s="398">
        <v>10777</v>
      </c>
      <c r="B2553" s="398" t="s">
        <v>10349</v>
      </c>
      <c r="C2553" s="398" t="s">
        <v>4670</v>
      </c>
      <c r="D2553" s="398"/>
      <c r="E2553" s="399"/>
    </row>
    <row r="2554" spans="1:5">
      <c r="A2554" s="398">
        <v>10775</v>
      </c>
      <c r="B2554" s="398" t="s">
        <v>10350</v>
      </c>
      <c r="C2554" s="398" t="s">
        <v>4670</v>
      </c>
      <c r="D2554" s="398"/>
      <c r="E2554" s="399"/>
    </row>
    <row r="2555" spans="1:5">
      <c r="A2555" s="398">
        <v>10776</v>
      </c>
      <c r="B2555" s="398" t="s">
        <v>10351</v>
      </c>
      <c r="C2555" s="398" t="s">
        <v>4670</v>
      </c>
      <c r="D2555" s="398"/>
      <c r="E2555" s="436">
        <v>662.1</v>
      </c>
    </row>
    <row r="2556" spans="1:5">
      <c r="A2556" s="398">
        <v>10778</v>
      </c>
      <c r="B2556" s="398" t="s">
        <v>10352</v>
      </c>
      <c r="C2556" s="398" t="s">
        <v>4670</v>
      </c>
      <c r="D2556" s="398"/>
      <c r="E2556" s="399"/>
    </row>
    <row r="2557" spans="1:5">
      <c r="A2557" s="398">
        <v>40339</v>
      </c>
      <c r="B2557" s="398" t="s">
        <v>10353</v>
      </c>
      <c r="C2557" s="398" t="s">
        <v>4905</v>
      </c>
      <c r="D2557" s="398"/>
      <c r="E2557" s="399">
        <v>5.34</v>
      </c>
    </row>
    <row r="2558" spans="1:5">
      <c r="A2558" s="398">
        <v>10749</v>
      </c>
      <c r="B2558" s="398" t="s">
        <v>10354</v>
      </c>
      <c r="C2558" s="398" t="s">
        <v>4905</v>
      </c>
      <c r="D2558" s="398"/>
      <c r="E2558" s="399">
        <v>17.66</v>
      </c>
    </row>
    <row r="2559" spans="1:5">
      <c r="A2559" s="398">
        <v>40290</v>
      </c>
      <c r="B2559" s="398" t="s">
        <v>10355</v>
      </c>
      <c r="C2559" s="398" t="s">
        <v>4905</v>
      </c>
      <c r="D2559" s="398"/>
      <c r="E2559" s="399">
        <v>9.5500000000000007</v>
      </c>
    </row>
    <row r="2560" spans="1:5">
      <c r="A2560" s="398">
        <v>3346</v>
      </c>
      <c r="B2560" s="398" t="s">
        <v>10356</v>
      </c>
      <c r="C2560" s="398" t="s">
        <v>123</v>
      </c>
      <c r="D2560" s="398"/>
      <c r="E2560" s="399"/>
    </row>
    <row r="2561" spans="1:5">
      <c r="A2561" s="398">
        <v>3348</v>
      </c>
      <c r="B2561" s="398" t="s">
        <v>10357</v>
      </c>
      <c r="C2561" s="398" t="s">
        <v>123</v>
      </c>
      <c r="D2561" s="398"/>
      <c r="E2561" s="399"/>
    </row>
    <row r="2562" spans="1:5">
      <c r="A2562" s="398">
        <v>39833</v>
      </c>
      <c r="B2562" s="398" t="s">
        <v>10358</v>
      </c>
      <c r="C2562" s="398" t="s">
        <v>123</v>
      </c>
      <c r="D2562" s="398"/>
      <c r="E2562" s="399"/>
    </row>
    <row r="2563" spans="1:5">
      <c r="A2563" s="398">
        <v>7252</v>
      </c>
      <c r="B2563" s="398" t="s">
        <v>10359</v>
      </c>
      <c r="C2563" s="398" t="s">
        <v>123</v>
      </c>
      <c r="D2563" s="398"/>
      <c r="E2563" s="399"/>
    </row>
    <row r="2564" spans="1:5">
      <c r="A2564" s="398">
        <v>7247</v>
      </c>
      <c r="B2564" s="398" t="s">
        <v>10360</v>
      </c>
      <c r="C2564" s="398" t="s">
        <v>123</v>
      </c>
      <c r="D2564" s="398"/>
      <c r="E2564" s="399"/>
    </row>
    <row r="2565" spans="1:5">
      <c r="A2565" s="398">
        <v>40291</v>
      </c>
      <c r="B2565" s="398" t="s">
        <v>10361</v>
      </c>
      <c r="C2565" s="398" t="s">
        <v>4905</v>
      </c>
      <c r="D2565" s="398"/>
      <c r="E2565" s="399">
        <v>497.5</v>
      </c>
    </row>
    <row r="2566" spans="1:5">
      <c r="A2566" s="398">
        <v>40275</v>
      </c>
      <c r="B2566" s="398" t="s">
        <v>10362</v>
      </c>
      <c r="C2566" s="398" t="s">
        <v>4905</v>
      </c>
      <c r="D2566" s="398"/>
      <c r="E2566" s="399">
        <v>15.92</v>
      </c>
    </row>
    <row r="2567" spans="1:5">
      <c r="A2567" s="398">
        <v>42408</v>
      </c>
      <c r="B2567" s="398" t="s">
        <v>10363</v>
      </c>
      <c r="C2567" s="398" t="s">
        <v>121</v>
      </c>
      <c r="D2567" s="398"/>
      <c r="E2567" s="399">
        <v>1.72</v>
      </c>
    </row>
    <row r="2568" spans="1:5">
      <c r="A2568" s="398">
        <v>3777</v>
      </c>
      <c r="B2568" s="398" t="s">
        <v>10364</v>
      </c>
      <c r="C2568" s="398" t="s">
        <v>121</v>
      </c>
      <c r="D2568" s="398"/>
      <c r="E2568" s="399">
        <v>1.52</v>
      </c>
    </row>
    <row r="2569" spans="1:5">
      <c r="A2569" s="398">
        <v>44699</v>
      </c>
      <c r="B2569" s="398" t="s">
        <v>10365</v>
      </c>
      <c r="C2569" s="398" t="s">
        <v>1156</v>
      </c>
      <c r="D2569" s="398"/>
      <c r="E2569" s="399">
        <v>45.83</v>
      </c>
    </row>
    <row r="2570" spans="1:5">
      <c r="A2570" s="398">
        <v>3798</v>
      </c>
      <c r="B2570" s="398" t="s">
        <v>10366</v>
      </c>
      <c r="C2570" s="398" t="s">
        <v>160</v>
      </c>
      <c r="D2570" s="398"/>
      <c r="E2570" s="399"/>
    </row>
    <row r="2571" spans="1:5">
      <c r="A2571" s="398">
        <v>38769</v>
      </c>
      <c r="B2571" s="398" t="s">
        <v>10367</v>
      </c>
      <c r="C2571" s="398" t="s">
        <v>160</v>
      </c>
      <c r="D2571" s="398"/>
      <c r="E2571" s="399"/>
    </row>
    <row r="2572" spans="1:5">
      <c r="A2572" s="398">
        <v>38774</v>
      </c>
      <c r="B2572" s="398" t="s">
        <v>10368</v>
      </c>
      <c r="C2572" s="398" t="s">
        <v>160</v>
      </c>
      <c r="D2572" s="398"/>
      <c r="E2572" s="399">
        <v>10.6</v>
      </c>
    </row>
    <row r="2573" spans="1:5">
      <c r="A2573" s="398">
        <v>42247</v>
      </c>
      <c r="B2573" s="398" t="s">
        <v>10369</v>
      </c>
      <c r="C2573" s="398" t="s">
        <v>160</v>
      </c>
      <c r="D2573" s="398"/>
      <c r="E2573" s="399">
        <v>361.86</v>
      </c>
    </row>
    <row r="2574" spans="1:5">
      <c r="A2574" s="398">
        <v>42248</v>
      </c>
      <c r="B2574" s="398" t="s">
        <v>10370</v>
      </c>
      <c r="C2574" s="398" t="s">
        <v>160</v>
      </c>
      <c r="D2574" s="398"/>
      <c r="E2574" s="399">
        <v>420.32</v>
      </c>
    </row>
    <row r="2575" spans="1:5">
      <c r="A2575" s="398">
        <v>42249</v>
      </c>
      <c r="B2575" s="398" t="s">
        <v>10371</v>
      </c>
      <c r="C2575" s="398" t="s">
        <v>160</v>
      </c>
      <c r="D2575" s="398"/>
      <c r="E2575" s="399">
        <v>696.33</v>
      </c>
    </row>
    <row r="2576" spans="1:5">
      <c r="A2576" s="398">
        <v>42244</v>
      </c>
      <c r="B2576" s="398" t="s">
        <v>10372</v>
      </c>
      <c r="C2576" s="398" t="s">
        <v>160</v>
      </c>
      <c r="D2576" s="398"/>
      <c r="E2576" s="399">
        <v>108.74</v>
      </c>
    </row>
    <row r="2577" spans="1:5">
      <c r="A2577" s="398">
        <v>42245</v>
      </c>
      <c r="B2577" s="398" t="s">
        <v>10373</v>
      </c>
      <c r="C2577" s="398" t="s">
        <v>160</v>
      </c>
      <c r="D2577" s="398"/>
      <c r="E2577" s="399">
        <v>200.67</v>
      </c>
    </row>
    <row r="2578" spans="1:5">
      <c r="A2578" s="398">
        <v>42246</v>
      </c>
      <c r="B2578" s="398" t="s">
        <v>10374</v>
      </c>
      <c r="C2578" s="398" t="s">
        <v>160</v>
      </c>
      <c r="D2578" s="398"/>
      <c r="E2578" s="399">
        <v>222.13</v>
      </c>
    </row>
    <row r="2579" spans="1:5">
      <c r="A2579" s="398">
        <v>42243</v>
      </c>
      <c r="B2579" s="398" t="s">
        <v>10375</v>
      </c>
      <c r="C2579" s="398" t="s">
        <v>160</v>
      </c>
      <c r="D2579" s="398"/>
      <c r="E2579" s="399">
        <v>267.85000000000002</v>
      </c>
    </row>
    <row r="2580" spans="1:5">
      <c r="A2580" s="398">
        <v>38889</v>
      </c>
      <c r="B2580" s="398" t="s">
        <v>10376</v>
      </c>
      <c r="C2580" s="398" t="s">
        <v>160</v>
      </c>
      <c r="D2580" s="398"/>
      <c r="E2580" s="399"/>
    </row>
    <row r="2581" spans="1:5">
      <c r="A2581" s="398">
        <v>38784</v>
      </c>
      <c r="B2581" s="398" t="s">
        <v>10377</v>
      </c>
      <c r="C2581" s="398" t="s">
        <v>160</v>
      </c>
      <c r="D2581" s="398"/>
      <c r="E2581" s="399"/>
    </row>
    <row r="2582" spans="1:5">
      <c r="A2582" s="398">
        <v>3780</v>
      </c>
      <c r="B2582" s="398" t="s">
        <v>10378</v>
      </c>
      <c r="C2582" s="398" t="s">
        <v>160</v>
      </c>
      <c r="D2582" s="398"/>
      <c r="E2582" s="399"/>
    </row>
    <row r="2583" spans="1:5">
      <c r="A2583" s="398">
        <v>38773</v>
      </c>
      <c r="B2583" s="398" t="s">
        <v>10379</v>
      </c>
      <c r="C2583" s="398" t="s">
        <v>160</v>
      </c>
      <c r="D2583" s="398"/>
      <c r="E2583" s="399"/>
    </row>
    <row r="2584" spans="1:5">
      <c r="A2584" s="398">
        <v>12271</v>
      </c>
      <c r="B2584" s="398" t="s">
        <v>10380</v>
      </c>
      <c r="C2584" s="398" t="s">
        <v>160</v>
      </c>
      <c r="D2584" s="398"/>
      <c r="E2584" s="399"/>
    </row>
    <row r="2585" spans="1:5">
      <c r="A2585" s="398">
        <v>39385</v>
      </c>
      <c r="B2585" s="398" t="s">
        <v>10381</v>
      </c>
      <c r="C2585" s="398" t="s">
        <v>160</v>
      </c>
      <c r="D2585" s="398"/>
      <c r="E2585" s="399">
        <v>9.69</v>
      </c>
    </row>
    <row r="2586" spans="1:5">
      <c r="A2586" s="398">
        <v>39389</v>
      </c>
      <c r="B2586" s="398" t="s">
        <v>10382</v>
      </c>
      <c r="C2586" s="398" t="s">
        <v>160</v>
      </c>
      <c r="D2586" s="398"/>
      <c r="E2586" s="399">
        <v>10.52</v>
      </c>
    </row>
    <row r="2587" spans="1:5">
      <c r="A2587" s="398">
        <v>39390</v>
      </c>
      <c r="B2587" s="398" t="s">
        <v>10383</v>
      </c>
      <c r="C2587" s="398" t="s">
        <v>160</v>
      </c>
      <c r="D2587" s="398"/>
      <c r="E2587" s="399">
        <v>22.05</v>
      </c>
    </row>
    <row r="2588" spans="1:5">
      <c r="A2588" s="398">
        <v>39391</v>
      </c>
      <c r="B2588" s="398" t="s">
        <v>10384</v>
      </c>
      <c r="C2588" s="398" t="s">
        <v>160</v>
      </c>
      <c r="D2588" s="398"/>
      <c r="E2588" s="399">
        <v>24.76</v>
      </c>
    </row>
    <row r="2589" spans="1:5">
      <c r="A2589" s="398">
        <v>3803</v>
      </c>
      <c r="B2589" s="398" t="s">
        <v>10385</v>
      </c>
      <c r="C2589" s="398" t="s">
        <v>160</v>
      </c>
      <c r="D2589" s="398"/>
      <c r="E2589" s="399"/>
    </row>
    <row r="2590" spans="1:5">
      <c r="A2590" s="398">
        <v>38770</v>
      </c>
      <c r="B2590" s="398" t="s">
        <v>10386</v>
      </c>
      <c r="C2590" s="398" t="s">
        <v>160</v>
      </c>
      <c r="D2590" s="398"/>
      <c r="E2590" s="399"/>
    </row>
    <row r="2591" spans="1:5">
      <c r="A2591" s="398">
        <v>12267</v>
      </c>
      <c r="B2591" s="398" t="s">
        <v>10387</v>
      </c>
      <c r="C2591" s="398" t="s">
        <v>160</v>
      </c>
      <c r="D2591" s="398"/>
      <c r="E2591" s="399"/>
    </row>
    <row r="2592" spans="1:5">
      <c r="A2592" s="398">
        <v>43265</v>
      </c>
      <c r="B2592" s="398" t="s">
        <v>10388</v>
      </c>
      <c r="C2592" s="398" t="s">
        <v>160</v>
      </c>
      <c r="D2592" s="398"/>
      <c r="E2592" s="399">
        <v>30.32</v>
      </c>
    </row>
    <row r="2593" spans="1:5">
      <c r="A2593" s="398">
        <v>12266</v>
      </c>
      <c r="B2593" s="398" t="s">
        <v>10389</v>
      </c>
      <c r="C2593" s="398" t="s">
        <v>160</v>
      </c>
      <c r="D2593" s="398"/>
      <c r="E2593" s="399"/>
    </row>
    <row r="2594" spans="1:5">
      <c r="A2594" s="398">
        <v>39378</v>
      </c>
      <c r="B2594" s="398" t="s">
        <v>10390</v>
      </c>
      <c r="C2594" s="398" t="s">
        <v>160</v>
      </c>
      <c r="D2594" s="398"/>
      <c r="E2594" s="399"/>
    </row>
    <row r="2595" spans="1:5">
      <c r="A2595" s="398">
        <v>43543</v>
      </c>
      <c r="B2595" s="398" t="s">
        <v>10391</v>
      </c>
      <c r="C2595" s="398" t="s">
        <v>160</v>
      </c>
      <c r="D2595" s="398"/>
      <c r="E2595" s="399"/>
    </row>
    <row r="2596" spans="1:5">
      <c r="A2596" s="398">
        <v>38775</v>
      </c>
      <c r="B2596" s="398" t="s">
        <v>10392</v>
      </c>
      <c r="C2596" s="398" t="s">
        <v>160</v>
      </c>
      <c r="D2596" s="398"/>
      <c r="E2596" s="399"/>
    </row>
    <row r="2597" spans="1:5">
      <c r="A2597" s="398">
        <v>44252</v>
      </c>
      <c r="B2597" s="398" t="s">
        <v>10393</v>
      </c>
      <c r="C2597" s="398" t="s">
        <v>160</v>
      </c>
      <c r="D2597" s="398"/>
      <c r="E2597" s="399"/>
    </row>
    <row r="2598" spans="1:5">
      <c r="A2598" s="398">
        <v>21119</v>
      </c>
      <c r="B2598" s="398" t="s">
        <v>10394</v>
      </c>
      <c r="C2598" s="398" t="s">
        <v>160</v>
      </c>
      <c r="D2598" s="398"/>
      <c r="E2598" s="399"/>
    </row>
    <row r="2599" spans="1:5">
      <c r="A2599" s="398">
        <v>37974</v>
      </c>
      <c r="B2599" s="398" t="s">
        <v>10395</v>
      </c>
      <c r="C2599" s="398" t="s">
        <v>160</v>
      </c>
      <c r="D2599" s="398"/>
      <c r="E2599" s="399"/>
    </row>
    <row r="2600" spans="1:5">
      <c r="A2600" s="398">
        <v>37975</v>
      </c>
      <c r="B2600" s="398" t="s">
        <v>10396</v>
      </c>
      <c r="C2600" s="398" t="s">
        <v>160</v>
      </c>
      <c r="D2600" s="398"/>
      <c r="E2600" s="399"/>
    </row>
    <row r="2601" spans="1:5">
      <c r="A2601" s="398">
        <v>37976</v>
      </c>
      <c r="B2601" s="398" t="s">
        <v>10397</v>
      </c>
      <c r="C2601" s="398" t="s">
        <v>160</v>
      </c>
      <c r="D2601" s="398"/>
      <c r="E2601" s="399"/>
    </row>
    <row r="2602" spans="1:5">
      <c r="A2602" s="398">
        <v>37977</v>
      </c>
      <c r="B2602" s="398" t="s">
        <v>10398</v>
      </c>
      <c r="C2602" s="398" t="s">
        <v>160</v>
      </c>
      <c r="D2602" s="398"/>
      <c r="E2602" s="399"/>
    </row>
    <row r="2603" spans="1:5">
      <c r="A2603" s="398">
        <v>37978</v>
      </c>
      <c r="B2603" s="398" t="s">
        <v>10399</v>
      </c>
      <c r="C2603" s="398" t="s">
        <v>160</v>
      </c>
      <c r="D2603" s="398"/>
      <c r="E2603" s="399"/>
    </row>
    <row r="2604" spans="1:5">
      <c r="A2604" s="398">
        <v>37979</v>
      </c>
      <c r="B2604" s="398" t="s">
        <v>10400</v>
      </c>
      <c r="C2604" s="398" t="s">
        <v>160</v>
      </c>
      <c r="D2604" s="398"/>
      <c r="E2604" s="399"/>
    </row>
    <row r="2605" spans="1:5">
      <c r="A2605" s="398">
        <v>37980</v>
      </c>
      <c r="B2605" s="398" t="s">
        <v>10401</v>
      </c>
      <c r="C2605" s="398" t="s">
        <v>160</v>
      </c>
      <c r="D2605" s="398"/>
      <c r="E2605" s="399"/>
    </row>
    <row r="2606" spans="1:5">
      <c r="A2606" s="398">
        <v>36147</v>
      </c>
      <c r="B2606" s="398" t="s">
        <v>10402</v>
      </c>
      <c r="C2606" s="398" t="s">
        <v>8206</v>
      </c>
      <c r="D2606" s="398"/>
      <c r="E2606" s="399">
        <v>333.31</v>
      </c>
    </row>
    <row r="2607" spans="1:5">
      <c r="A2607" s="398">
        <v>12731</v>
      </c>
      <c r="B2607" s="398" t="s">
        <v>10403</v>
      </c>
      <c r="C2607" s="398" t="s">
        <v>160</v>
      </c>
      <c r="D2607" s="398"/>
      <c r="E2607" s="399"/>
    </row>
    <row r="2608" spans="1:5">
      <c r="A2608" s="398">
        <v>12723</v>
      </c>
      <c r="B2608" s="398" t="s">
        <v>10404</v>
      </c>
      <c r="C2608" s="398" t="s">
        <v>160</v>
      </c>
      <c r="D2608" s="398"/>
      <c r="E2608" s="399"/>
    </row>
    <row r="2609" spans="1:5">
      <c r="A2609" s="398">
        <v>12724</v>
      </c>
      <c r="B2609" s="398" t="s">
        <v>10405</v>
      </c>
      <c r="C2609" s="398" t="s">
        <v>160</v>
      </c>
      <c r="D2609" s="398"/>
      <c r="E2609" s="399"/>
    </row>
    <row r="2610" spans="1:5">
      <c r="A2610" s="398">
        <v>12725</v>
      </c>
      <c r="B2610" s="398" t="s">
        <v>10406</v>
      </c>
      <c r="C2610" s="398" t="s">
        <v>160</v>
      </c>
      <c r="D2610" s="398"/>
      <c r="E2610" s="399"/>
    </row>
    <row r="2611" spans="1:5">
      <c r="A2611" s="398">
        <v>12726</v>
      </c>
      <c r="B2611" s="398" t="s">
        <v>10407</v>
      </c>
      <c r="C2611" s="398" t="s">
        <v>160</v>
      </c>
      <c r="D2611" s="398"/>
      <c r="E2611" s="399"/>
    </row>
    <row r="2612" spans="1:5">
      <c r="A2612" s="398">
        <v>12727</v>
      </c>
      <c r="B2612" s="398" t="s">
        <v>10408</v>
      </c>
      <c r="C2612" s="398" t="s">
        <v>160</v>
      </c>
      <c r="D2612" s="398"/>
      <c r="E2612" s="399"/>
    </row>
    <row r="2613" spans="1:5">
      <c r="A2613" s="398">
        <v>12728</v>
      </c>
      <c r="B2613" s="398" t="s">
        <v>10409</v>
      </c>
      <c r="C2613" s="398" t="s">
        <v>160</v>
      </c>
      <c r="D2613" s="398"/>
      <c r="E2613" s="399"/>
    </row>
    <row r="2614" spans="1:5">
      <c r="A2614" s="398">
        <v>12729</v>
      </c>
      <c r="B2614" s="398" t="s">
        <v>10410</v>
      </c>
      <c r="C2614" s="398" t="s">
        <v>160</v>
      </c>
      <c r="D2614" s="398"/>
      <c r="E2614" s="399"/>
    </row>
    <row r="2615" spans="1:5">
      <c r="A2615" s="398">
        <v>12730</v>
      </c>
      <c r="B2615" s="398" t="s">
        <v>10411</v>
      </c>
      <c r="C2615" s="398" t="s">
        <v>160</v>
      </c>
      <c r="D2615" s="398"/>
      <c r="E2615" s="399"/>
    </row>
    <row r="2616" spans="1:5">
      <c r="A2616" s="398">
        <v>3840</v>
      </c>
      <c r="B2616" s="398" t="s">
        <v>10412</v>
      </c>
      <c r="C2616" s="398" t="s">
        <v>160</v>
      </c>
      <c r="D2616" s="398"/>
      <c r="E2616" s="399"/>
    </row>
    <row r="2617" spans="1:5">
      <c r="A2617" s="398">
        <v>3838</v>
      </c>
      <c r="B2617" s="398" t="s">
        <v>10413</v>
      </c>
      <c r="C2617" s="398" t="s">
        <v>160</v>
      </c>
      <c r="D2617" s="398"/>
      <c r="E2617" s="399"/>
    </row>
    <row r="2618" spans="1:5">
      <c r="A2618" s="398">
        <v>3844</v>
      </c>
      <c r="B2618" s="398" t="s">
        <v>10414</v>
      </c>
      <c r="C2618" s="398" t="s">
        <v>160</v>
      </c>
      <c r="D2618" s="398"/>
      <c r="E2618" s="399"/>
    </row>
    <row r="2619" spans="1:5">
      <c r="A2619" s="398">
        <v>3839</v>
      </c>
      <c r="B2619" s="398" t="s">
        <v>10415</v>
      </c>
      <c r="C2619" s="398" t="s">
        <v>160</v>
      </c>
      <c r="D2619" s="398"/>
      <c r="E2619" s="399"/>
    </row>
    <row r="2620" spans="1:5">
      <c r="A2620" s="398">
        <v>3843</v>
      </c>
      <c r="B2620" s="398" t="s">
        <v>10416</v>
      </c>
      <c r="C2620" s="398" t="s">
        <v>160</v>
      </c>
      <c r="D2620" s="398"/>
      <c r="E2620" s="399"/>
    </row>
    <row r="2621" spans="1:5">
      <c r="A2621" s="398">
        <v>3900</v>
      </c>
      <c r="B2621" s="398" t="s">
        <v>10417</v>
      </c>
      <c r="C2621" s="398" t="s">
        <v>160</v>
      </c>
      <c r="D2621" s="398"/>
      <c r="E2621" s="399">
        <v>49.06</v>
      </c>
    </row>
    <row r="2622" spans="1:5">
      <c r="A2622" s="398">
        <v>3846</v>
      </c>
      <c r="B2622" s="398" t="s">
        <v>10418</v>
      </c>
      <c r="C2622" s="398" t="s">
        <v>160</v>
      </c>
      <c r="D2622" s="398"/>
      <c r="E2622" s="399">
        <v>14.74</v>
      </c>
    </row>
    <row r="2623" spans="1:5">
      <c r="A2623" s="398">
        <v>3886</v>
      </c>
      <c r="B2623" s="398" t="s">
        <v>10419</v>
      </c>
      <c r="C2623" s="398" t="s">
        <v>160</v>
      </c>
      <c r="D2623" s="398"/>
      <c r="E2623" s="399">
        <v>19.57</v>
      </c>
    </row>
    <row r="2624" spans="1:5">
      <c r="A2624" s="398">
        <v>3854</v>
      </c>
      <c r="B2624" s="398" t="s">
        <v>10420</v>
      </c>
      <c r="C2624" s="398" t="s">
        <v>160</v>
      </c>
      <c r="D2624" s="398"/>
      <c r="E2624" s="399">
        <v>11.16</v>
      </c>
    </row>
    <row r="2625" spans="1:5">
      <c r="A2625" s="398">
        <v>3873</v>
      </c>
      <c r="B2625" s="398" t="s">
        <v>10421</v>
      </c>
      <c r="C2625" s="398" t="s">
        <v>160</v>
      </c>
      <c r="D2625" s="398"/>
      <c r="E2625" s="399">
        <v>12.99</v>
      </c>
    </row>
    <row r="2626" spans="1:5">
      <c r="A2626" s="398">
        <v>38021</v>
      </c>
      <c r="B2626" s="398" t="s">
        <v>10422</v>
      </c>
      <c r="C2626" s="398" t="s">
        <v>160</v>
      </c>
      <c r="D2626" s="398"/>
      <c r="E2626" s="399">
        <v>23.06</v>
      </c>
    </row>
    <row r="2627" spans="1:5">
      <c r="A2627" s="398">
        <v>43838</v>
      </c>
      <c r="B2627" s="398" t="s">
        <v>10423</v>
      </c>
      <c r="C2627" s="398" t="s">
        <v>160</v>
      </c>
      <c r="D2627" s="398"/>
      <c r="E2627" s="399">
        <v>29.8</v>
      </c>
    </row>
    <row r="2628" spans="1:5">
      <c r="A2628" s="398">
        <v>3847</v>
      </c>
      <c r="B2628" s="398" t="s">
        <v>10424</v>
      </c>
      <c r="C2628" s="398" t="s">
        <v>160</v>
      </c>
      <c r="D2628" s="398"/>
      <c r="E2628" s="399">
        <v>30.05</v>
      </c>
    </row>
    <row r="2629" spans="1:5">
      <c r="A2629" s="398">
        <v>38022</v>
      </c>
      <c r="B2629" s="398" t="s">
        <v>10425</v>
      </c>
      <c r="C2629" s="398" t="s">
        <v>160</v>
      </c>
      <c r="D2629" s="398"/>
      <c r="E2629" s="399">
        <v>41.3</v>
      </c>
    </row>
    <row r="2630" spans="1:5">
      <c r="A2630" s="398">
        <v>3826</v>
      </c>
      <c r="B2630" s="398" t="s">
        <v>10426</v>
      </c>
      <c r="C2630" s="398" t="s">
        <v>160</v>
      </c>
      <c r="D2630" s="398"/>
      <c r="E2630" s="399"/>
    </row>
    <row r="2631" spans="1:5">
      <c r="A2631" s="398">
        <v>3825</v>
      </c>
      <c r="B2631" s="398" t="s">
        <v>10427</v>
      </c>
      <c r="C2631" s="398" t="s">
        <v>160</v>
      </c>
      <c r="D2631" s="398"/>
      <c r="E2631" s="399"/>
    </row>
    <row r="2632" spans="1:5">
      <c r="A2632" s="398">
        <v>3827</v>
      </c>
      <c r="B2632" s="398" t="s">
        <v>10428</v>
      </c>
      <c r="C2632" s="398" t="s">
        <v>160</v>
      </c>
      <c r="D2632" s="398"/>
      <c r="E2632" s="399"/>
    </row>
    <row r="2633" spans="1:5">
      <c r="A2633" s="398">
        <v>3830</v>
      </c>
      <c r="B2633" s="398" t="s">
        <v>10429</v>
      </c>
      <c r="C2633" s="398" t="s">
        <v>160</v>
      </c>
      <c r="D2633" s="398"/>
      <c r="E2633" s="399">
        <v>200.68</v>
      </c>
    </row>
    <row r="2634" spans="1:5">
      <c r="A2634" s="398">
        <v>37981</v>
      </c>
      <c r="B2634" s="398" t="s">
        <v>10430</v>
      </c>
      <c r="C2634" s="398" t="s">
        <v>160</v>
      </c>
      <c r="D2634" s="398"/>
      <c r="E2634" s="399"/>
    </row>
    <row r="2635" spans="1:5">
      <c r="A2635" s="398">
        <v>37982</v>
      </c>
      <c r="B2635" s="398" t="s">
        <v>10431</v>
      </c>
      <c r="C2635" s="398" t="s">
        <v>160</v>
      </c>
      <c r="D2635" s="398"/>
      <c r="E2635" s="399"/>
    </row>
    <row r="2636" spans="1:5">
      <c r="A2636" s="398">
        <v>37983</v>
      </c>
      <c r="B2636" s="398" t="s">
        <v>10432</v>
      </c>
      <c r="C2636" s="398" t="s">
        <v>160</v>
      </c>
      <c r="D2636" s="398"/>
      <c r="E2636" s="399"/>
    </row>
    <row r="2637" spans="1:5">
      <c r="A2637" s="398">
        <v>37984</v>
      </c>
      <c r="B2637" s="398" t="s">
        <v>10433</v>
      </c>
      <c r="C2637" s="398" t="s">
        <v>160</v>
      </c>
      <c r="D2637" s="398"/>
      <c r="E2637" s="399"/>
    </row>
    <row r="2638" spans="1:5">
      <c r="A2638" s="398">
        <v>37985</v>
      </c>
      <c r="B2638" s="398" t="s">
        <v>10434</v>
      </c>
      <c r="C2638" s="398" t="s">
        <v>160</v>
      </c>
      <c r="D2638" s="398"/>
      <c r="E2638" s="399"/>
    </row>
    <row r="2639" spans="1:5">
      <c r="A2639" s="398">
        <v>20165</v>
      </c>
      <c r="B2639" s="398" t="s">
        <v>10435</v>
      </c>
      <c r="C2639" s="398" t="s">
        <v>160</v>
      </c>
      <c r="D2639" s="398"/>
      <c r="E2639" s="399">
        <v>24.88</v>
      </c>
    </row>
    <row r="2640" spans="1:5">
      <c r="A2640" s="398">
        <v>20166</v>
      </c>
      <c r="B2640" s="398" t="s">
        <v>10436</v>
      </c>
      <c r="C2640" s="398" t="s">
        <v>160</v>
      </c>
      <c r="D2640" s="398"/>
      <c r="E2640" s="399">
        <v>75.98</v>
      </c>
    </row>
    <row r="2641" spans="1:5">
      <c r="A2641" s="398">
        <v>20164</v>
      </c>
      <c r="B2641" s="398" t="s">
        <v>10437</v>
      </c>
      <c r="C2641" s="398" t="s">
        <v>160</v>
      </c>
      <c r="D2641" s="398"/>
      <c r="E2641" s="399">
        <v>11.95</v>
      </c>
    </row>
    <row r="2642" spans="1:5">
      <c r="A2642" s="398">
        <v>3893</v>
      </c>
      <c r="B2642" s="398" t="s">
        <v>10438</v>
      </c>
      <c r="C2642" s="398" t="s">
        <v>160</v>
      </c>
      <c r="D2642" s="398"/>
      <c r="E2642" s="399">
        <v>18.73</v>
      </c>
    </row>
    <row r="2643" spans="1:5">
      <c r="A2643" s="398">
        <v>3848</v>
      </c>
      <c r="B2643" s="398" t="s">
        <v>10439</v>
      </c>
      <c r="C2643" s="398" t="s">
        <v>160</v>
      </c>
      <c r="D2643" s="398"/>
      <c r="E2643" s="399">
        <v>11.42</v>
      </c>
    </row>
    <row r="2644" spans="1:5">
      <c r="A2644" s="398">
        <v>3895</v>
      </c>
      <c r="B2644" s="398" t="s">
        <v>10440</v>
      </c>
      <c r="C2644" s="398" t="s">
        <v>160</v>
      </c>
      <c r="D2644" s="398"/>
      <c r="E2644" s="399">
        <v>12.68</v>
      </c>
    </row>
    <row r="2645" spans="1:5">
      <c r="A2645" s="398">
        <v>12404</v>
      </c>
      <c r="B2645" s="398" t="s">
        <v>10441</v>
      </c>
      <c r="C2645" s="398" t="s">
        <v>160</v>
      </c>
      <c r="D2645" s="398"/>
      <c r="E2645" s="399"/>
    </row>
    <row r="2646" spans="1:5">
      <c r="A2646" s="398">
        <v>3939</v>
      </c>
      <c r="B2646" s="398" t="s">
        <v>10442</v>
      </c>
      <c r="C2646" s="398" t="s">
        <v>160</v>
      </c>
      <c r="D2646" s="398"/>
      <c r="E2646" s="399"/>
    </row>
    <row r="2647" spans="1:5">
      <c r="A2647" s="398">
        <v>3911</v>
      </c>
      <c r="B2647" s="398" t="s">
        <v>10443</v>
      </c>
      <c r="C2647" s="398" t="s">
        <v>160</v>
      </c>
      <c r="D2647" s="398"/>
      <c r="E2647" s="399"/>
    </row>
    <row r="2648" spans="1:5">
      <c r="A2648" s="398">
        <v>3910</v>
      </c>
      <c r="B2648" s="398" t="s">
        <v>10444</v>
      </c>
      <c r="C2648" s="398" t="s">
        <v>160</v>
      </c>
      <c r="D2648" s="398"/>
      <c r="E2648" s="399"/>
    </row>
    <row r="2649" spans="1:5">
      <c r="A2649" s="398">
        <v>3908</v>
      </c>
      <c r="B2649" s="398" t="s">
        <v>10445</v>
      </c>
      <c r="C2649" s="398" t="s">
        <v>160</v>
      </c>
      <c r="D2649" s="398"/>
      <c r="E2649" s="399"/>
    </row>
    <row r="2650" spans="1:5">
      <c r="A2650" s="398">
        <v>3913</v>
      </c>
      <c r="B2650" s="398" t="s">
        <v>10446</v>
      </c>
      <c r="C2650" s="398" t="s">
        <v>160</v>
      </c>
      <c r="D2650" s="398"/>
      <c r="E2650" s="399"/>
    </row>
    <row r="2651" spans="1:5">
      <c r="A2651" s="398">
        <v>3912</v>
      </c>
      <c r="B2651" s="398" t="s">
        <v>10447</v>
      </c>
      <c r="C2651" s="398" t="s">
        <v>160</v>
      </c>
      <c r="D2651" s="398"/>
      <c r="E2651" s="399"/>
    </row>
    <row r="2652" spans="1:5">
      <c r="A2652" s="398">
        <v>3914</v>
      </c>
      <c r="B2652" s="398" t="s">
        <v>10448</v>
      </c>
      <c r="C2652" s="398" t="s">
        <v>160</v>
      </c>
      <c r="D2652" s="398"/>
      <c r="E2652" s="399"/>
    </row>
    <row r="2653" spans="1:5">
      <c r="A2653" s="398">
        <v>3909</v>
      </c>
      <c r="B2653" s="398" t="s">
        <v>10449</v>
      </c>
      <c r="C2653" s="398" t="s">
        <v>160</v>
      </c>
      <c r="D2653" s="398"/>
      <c r="E2653" s="399"/>
    </row>
    <row r="2654" spans="1:5">
      <c r="A2654" s="398">
        <v>3915</v>
      </c>
      <c r="B2654" s="398" t="s">
        <v>10450</v>
      </c>
      <c r="C2654" s="398" t="s">
        <v>160</v>
      </c>
      <c r="D2654" s="398"/>
      <c r="E2654" s="399"/>
    </row>
    <row r="2655" spans="1:5">
      <c r="A2655" s="398">
        <v>3916</v>
      </c>
      <c r="B2655" s="398" t="s">
        <v>10451</v>
      </c>
      <c r="C2655" s="398" t="s">
        <v>160</v>
      </c>
      <c r="D2655" s="398"/>
      <c r="E2655" s="399"/>
    </row>
    <row r="2656" spans="1:5">
      <c r="A2656" s="398">
        <v>3917</v>
      </c>
      <c r="B2656" s="398" t="s">
        <v>10452</v>
      </c>
      <c r="C2656" s="398" t="s">
        <v>160</v>
      </c>
      <c r="D2656" s="398"/>
      <c r="E2656" s="399"/>
    </row>
    <row r="2657" spans="1:5">
      <c r="A2657" s="398">
        <v>45266</v>
      </c>
      <c r="B2657" s="398" t="s">
        <v>10453</v>
      </c>
      <c r="C2657" s="398" t="s">
        <v>8206</v>
      </c>
      <c r="D2657" s="398"/>
      <c r="E2657" s="399">
        <v>3.73</v>
      </c>
    </row>
    <row r="2658" spans="1:5">
      <c r="A2658" s="398">
        <v>1904</v>
      </c>
      <c r="B2658" s="398" t="s">
        <v>10454</v>
      </c>
      <c r="C2658" s="398" t="s">
        <v>160</v>
      </c>
      <c r="D2658" s="398"/>
      <c r="E2658" s="399">
        <v>0.53</v>
      </c>
    </row>
    <row r="2659" spans="1:5">
      <c r="A2659" s="398">
        <v>1899</v>
      </c>
      <c r="B2659" s="398" t="s">
        <v>10455</v>
      </c>
      <c r="C2659" s="398" t="s">
        <v>160</v>
      </c>
      <c r="D2659" s="398"/>
      <c r="E2659" s="399">
        <v>0.6</v>
      </c>
    </row>
    <row r="2660" spans="1:5">
      <c r="A2660" s="398">
        <v>1900</v>
      </c>
      <c r="B2660" s="398" t="s">
        <v>10456</v>
      </c>
      <c r="C2660" s="398" t="s">
        <v>160</v>
      </c>
      <c r="D2660" s="398"/>
      <c r="E2660" s="399">
        <v>0.98</v>
      </c>
    </row>
    <row r="2661" spans="1:5">
      <c r="A2661" s="398">
        <v>12407</v>
      </c>
      <c r="B2661" s="398" t="s">
        <v>10457</v>
      </c>
      <c r="C2661" s="398" t="s">
        <v>160</v>
      </c>
      <c r="D2661" s="398"/>
      <c r="E2661" s="399"/>
    </row>
    <row r="2662" spans="1:5">
      <c r="A2662" s="398">
        <v>12408</v>
      </c>
      <c r="B2662" s="398" t="s">
        <v>10458</v>
      </c>
      <c r="C2662" s="398" t="s">
        <v>160</v>
      </c>
      <c r="D2662" s="398"/>
      <c r="E2662" s="399"/>
    </row>
    <row r="2663" spans="1:5">
      <c r="A2663" s="398">
        <v>12409</v>
      </c>
      <c r="B2663" s="398" t="s">
        <v>10459</v>
      </c>
      <c r="C2663" s="398" t="s">
        <v>160</v>
      </c>
      <c r="D2663" s="398"/>
      <c r="E2663" s="399"/>
    </row>
    <row r="2664" spans="1:5">
      <c r="A2664" s="398">
        <v>12410</v>
      </c>
      <c r="B2664" s="398" t="s">
        <v>10460</v>
      </c>
      <c r="C2664" s="398" t="s">
        <v>160</v>
      </c>
      <c r="D2664" s="398"/>
      <c r="E2664" s="399"/>
    </row>
    <row r="2665" spans="1:5">
      <c r="A2665" s="398">
        <v>3936</v>
      </c>
      <c r="B2665" s="398" t="s">
        <v>10461</v>
      </c>
      <c r="C2665" s="398" t="s">
        <v>160</v>
      </c>
      <c r="D2665" s="398"/>
      <c r="E2665" s="399"/>
    </row>
    <row r="2666" spans="1:5">
      <c r="A2666" s="398">
        <v>3924</v>
      </c>
      <c r="B2666" s="398" t="s">
        <v>10462</v>
      </c>
      <c r="C2666" s="398" t="s">
        <v>160</v>
      </c>
      <c r="D2666" s="398"/>
      <c r="E2666" s="399"/>
    </row>
    <row r="2667" spans="1:5">
      <c r="A2667" s="398">
        <v>3922</v>
      </c>
      <c r="B2667" s="398" t="s">
        <v>10463</v>
      </c>
      <c r="C2667" s="398" t="s">
        <v>160</v>
      </c>
      <c r="D2667" s="398"/>
      <c r="E2667" s="399"/>
    </row>
    <row r="2668" spans="1:5">
      <c r="A2668" s="398">
        <v>3923</v>
      </c>
      <c r="B2668" s="398" t="s">
        <v>10464</v>
      </c>
      <c r="C2668" s="398" t="s">
        <v>160</v>
      </c>
      <c r="D2668" s="398"/>
      <c r="E2668" s="399"/>
    </row>
    <row r="2669" spans="1:5">
      <c r="A2669" s="398">
        <v>3921</v>
      </c>
      <c r="B2669" s="398" t="s">
        <v>10465</v>
      </c>
      <c r="C2669" s="398" t="s">
        <v>160</v>
      </c>
      <c r="D2669" s="398"/>
      <c r="E2669" s="399"/>
    </row>
    <row r="2670" spans="1:5">
      <c r="A2670" s="398">
        <v>3937</v>
      </c>
      <c r="B2670" s="398" t="s">
        <v>10466</v>
      </c>
      <c r="C2670" s="398" t="s">
        <v>160</v>
      </c>
      <c r="D2670" s="398"/>
      <c r="E2670" s="399"/>
    </row>
    <row r="2671" spans="1:5">
      <c r="A2671" s="398">
        <v>3920</v>
      </c>
      <c r="B2671" s="398" t="s">
        <v>10467</v>
      </c>
      <c r="C2671" s="398" t="s">
        <v>160</v>
      </c>
      <c r="D2671" s="398"/>
      <c r="E2671" s="399"/>
    </row>
    <row r="2672" spans="1:5">
      <c r="A2672" s="398">
        <v>3938</v>
      </c>
      <c r="B2672" s="398" t="s">
        <v>10468</v>
      </c>
      <c r="C2672" s="398" t="s">
        <v>160</v>
      </c>
      <c r="D2672" s="398"/>
      <c r="E2672" s="399"/>
    </row>
    <row r="2673" spans="1:5">
      <c r="A2673" s="398">
        <v>3919</v>
      </c>
      <c r="B2673" s="398" t="s">
        <v>10469</v>
      </c>
      <c r="C2673" s="398" t="s">
        <v>160</v>
      </c>
      <c r="D2673" s="398"/>
      <c r="E2673" s="399"/>
    </row>
    <row r="2674" spans="1:5">
      <c r="A2674" s="398">
        <v>3927</v>
      </c>
      <c r="B2674" s="398" t="s">
        <v>10470</v>
      </c>
      <c r="C2674" s="398" t="s">
        <v>160</v>
      </c>
      <c r="D2674" s="398"/>
      <c r="E2674" s="399"/>
    </row>
    <row r="2675" spans="1:5">
      <c r="A2675" s="398">
        <v>3928</v>
      </c>
      <c r="B2675" s="398" t="s">
        <v>10471</v>
      </c>
      <c r="C2675" s="398" t="s">
        <v>160</v>
      </c>
      <c r="D2675" s="398"/>
      <c r="E2675" s="399"/>
    </row>
    <row r="2676" spans="1:5">
      <c r="A2676" s="398">
        <v>3926</v>
      </c>
      <c r="B2676" s="398" t="s">
        <v>10472</v>
      </c>
      <c r="C2676" s="398" t="s">
        <v>160</v>
      </c>
      <c r="D2676" s="398"/>
      <c r="E2676" s="399"/>
    </row>
    <row r="2677" spans="1:5">
      <c r="A2677" s="398">
        <v>3935</v>
      </c>
      <c r="B2677" s="398" t="s">
        <v>10473</v>
      </c>
      <c r="C2677" s="398" t="s">
        <v>160</v>
      </c>
      <c r="D2677" s="398"/>
      <c r="E2677" s="399"/>
    </row>
    <row r="2678" spans="1:5">
      <c r="A2678" s="398">
        <v>3925</v>
      </c>
      <c r="B2678" s="398" t="s">
        <v>10474</v>
      </c>
      <c r="C2678" s="398" t="s">
        <v>160</v>
      </c>
      <c r="D2678" s="398"/>
      <c r="E2678" s="399"/>
    </row>
    <row r="2679" spans="1:5">
      <c r="A2679" s="398">
        <v>3929</v>
      </c>
      <c r="B2679" s="398" t="s">
        <v>10475</v>
      </c>
      <c r="C2679" s="398" t="s">
        <v>160</v>
      </c>
      <c r="D2679" s="398"/>
      <c r="E2679" s="399"/>
    </row>
    <row r="2680" spans="1:5">
      <c r="A2680" s="398">
        <v>3931</v>
      </c>
      <c r="B2680" s="398" t="s">
        <v>10476</v>
      </c>
      <c r="C2680" s="398" t="s">
        <v>160</v>
      </c>
      <c r="D2680" s="398"/>
      <c r="E2680" s="399"/>
    </row>
    <row r="2681" spans="1:5">
      <c r="A2681" s="398">
        <v>3930</v>
      </c>
      <c r="B2681" s="398" t="s">
        <v>10477</v>
      </c>
      <c r="C2681" s="398" t="s">
        <v>160</v>
      </c>
      <c r="D2681" s="398"/>
      <c r="E2681" s="399"/>
    </row>
    <row r="2682" spans="1:5">
      <c r="A2682" s="398">
        <v>12406</v>
      </c>
      <c r="B2682" s="398" t="s">
        <v>10478</v>
      </c>
      <c r="C2682" s="398" t="s">
        <v>160</v>
      </c>
      <c r="D2682" s="398"/>
      <c r="E2682" s="399"/>
    </row>
    <row r="2683" spans="1:5">
      <c r="A2683" s="398">
        <v>3932</v>
      </c>
      <c r="B2683" s="398" t="s">
        <v>10479</v>
      </c>
      <c r="C2683" s="398" t="s">
        <v>160</v>
      </c>
      <c r="D2683" s="398"/>
      <c r="E2683" s="399"/>
    </row>
    <row r="2684" spans="1:5">
      <c r="A2684" s="398">
        <v>3933</v>
      </c>
      <c r="B2684" s="398" t="s">
        <v>10480</v>
      </c>
      <c r="C2684" s="398" t="s">
        <v>160</v>
      </c>
      <c r="D2684" s="398"/>
      <c r="E2684" s="399"/>
    </row>
    <row r="2685" spans="1:5">
      <c r="A2685" s="398">
        <v>3934</v>
      </c>
      <c r="B2685" s="398" t="s">
        <v>10481</v>
      </c>
      <c r="C2685" s="398" t="s">
        <v>160</v>
      </c>
      <c r="D2685" s="398"/>
      <c r="E2685" s="399"/>
    </row>
    <row r="2686" spans="1:5">
      <c r="A2686" s="398">
        <v>40355</v>
      </c>
      <c r="B2686" s="398" t="s">
        <v>10482</v>
      </c>
      <c r="C2686" s="398" t="s">
        <v>160</v>
      </c>
      <c r="D2686" s="398"/>
      <c r="E2686" s="399"/>
    </row>
    <row r="2687" spans="1:5">
      <c r="A2687" s="398">
        <v>40364</v>
      </c>
      <c r="B2687" s="398" t="s">
        <v>10483</v>
      </c>
      <c r="C2687" s="398" t="s">
        <v>160</v>
      </c>
      <c r="D2687" s="398"/>
      <c r="E2687" s="399"/>
    </row>
    <row r="2688" spans="1:5">
      <c r="A2688" s="398">
        <v>40361</v>
      </c>
      <c r="B2688" s="398" t="s">
        <v>10484</v>
      </c>
      <c r="C2688" s="398" t="s">
        <v>160</v>
      </c>
      <c r="D2688" s="398"/>
      <c r="E2688" s="399"/>
    </row>
    <row r="2689" spans="1:5">
      <c r="A2689" s="398">
        <v>40358</v>
      </c>
      <c r="B2689" s="398" t="s">
        <v>10485</v>
      </c>
      <c r="C2689" s="398" t="s">
        <v>160</v>
      </c>
      <c r="D2689" s="398"/>
      <c r="E2689" s="399"/>
    </row>
    <row r="2690" spans="1:5">
      <c r="A2690" s="398">
        <v>40370</v>
      </c>
      <c r="B2690" s="398" t="s">
        <v>10486</v>
      </c>
      <c r="C2690" s="398" t="s">
        <v>160</v>
      </c>
      <c r="D2690" s="398"/>
      <c r="E2690" s="399"/>
    </row>
    <row r="2691" spans="1:5">
      <c r="A2691" s="398">
        <v>40367</v>
      </c>
      <c r="B2691" s="398" t="s">
        <v>10487</v>
      </c>
      <c r="C2691" s="398" t="s">
        <v>160</v>
      </c>
      <c r="D2691" s="398"/>
      <c r="E2691" s="399"/>
    </row>
    <row r="2692" spans="1:5">
      <c r="A2692" s="398">
        <v>40373</v>
      </c>
      <c r="B2692" s="398" t="s">
        <v>10488</v>
      </c>
      <c r="C2692" s="398" t="s">
        <v>160</v>
      </c>
      <c r="D2692" s="398"/>
      <c r="E2692" s="399"/>
    </row>
    <row r="2693" spans="1:5">
      <c r="A2693" s="398">
        <v>3907</v>
      </c>
      <c r="B2693" s="398" t="s">
        <v>10489</v>
      </c>
      <c r="C2693" s="398" t="s">
        <v>160</v>
      </c>
      <c r="D2693" s="398"/>
      <c r="E2693" s="399">
        <v>5.65</v>
      </c>
    </row>
    <row r="2694" spans="1:5">
      <c r="A2694" s="398">
        <v>3889</v>
      </c>
      <c r="B2694" s="398" t="s">
        <v>10490</v>
      </c>
      <c r="C2694" s="398" t="s">
        <v>160</v>
      </c>
      <c r="D2694" s="398"/>
      <c r="E2694" s="399">
        <v>4.0199999999999996</v>
      </c>
    </row>
    <row r="2695" spans="1:5">
      <c r="A2695" s="398">
        <v>3868</v>
      </c>
      <c r="B2695" s="398" t="s">
        <v>10491</v>
      </c>
      <c r="C2695" s="398" t="s">
        <v>160</v>
      </c>
      <c r="D2695" s="398"/>
      <c r="E2695" s="399">
        <v>1.47</v>
      </c>
    </row>
    <row r="2696" spans="1:5">
      <c r="A2696" s="398">
        <v>3869</v>
      </c>
      <c r="B2696" s="398" t="s">
        <v>10492</v>
      </c>
      <c r="C2696" s="398" t="s">
        <v>160</v>
      </c>
      <c r="D2696" s="398"/>
      <c r="E2696" s="399">
        <v>3.27</v>
      </c>
    </row>
    <row r="2697" spans="1:5">
      <c r="A2697" s="398">
        <v>3872</v>
      </c>
      <c r="B2697" s="398" t="s">
        <v>10493</v>
      </c>
      <c r="C2697" s="398" t="s">
        <v>160</v>
      </c>
      <c r="D2697" s="398"/>
      <c r="E2697" s="399">
        <v>5.58</v>
      </c>
    </row>
    <row r="2698" spans="1:5">
      <c r="A2698" s="398">
        <v>3850</v>
      </c>
      <c r="B2698" s="398" t="s">
        <v>10494</v>
      </c>
      <c r="C2698" s="398" t="s">
        <v>160</v>
      </c>
      <c r="D2698" s="398"/>
      <c r="E2698" s="399">
        <v>12.87</v>
      </c>
    </row>
    <row r="2699" spans="1:5">
      <c r="A2699" s="398">
        <v>38023</v>
      </c>
      <c r="B2699" s="398" t="s">
        <v>10495</v>
      </c>
      <c r="C2699" s="398" t="s">
        <v>160</v>
      </c>
      <c r="D2699" s="398"/>
      <c r="E2699" s="399">
        <v>6.55</v>
      </c>
    </row>
    <row r="2700" spans="1:5">
      <c r="A2700" s="398">
        <v>37986</v>
      </c>
      <c r="B2700" s="398" t="s">
        <v>10496</v>
      </c>
      <c r="C2700" s="398" t="s">
        <v>160</v>
      </c>
      <c r="D2700" s="398"/>
      <c r="E2700" s="399"/>
    </row>
    <row r="2701" spans="1:5">
      <c r="A2701" s="398">
        <v>21120</v>
      </c>
      <c r="B2701" s="398" t="s">
        <v>10497</v>
      </c>
      <c r="C2701" s="398" t="s">
        <v>160</v>
      </c>
      <c r="D2701" s="398"/>
      <c r="E2701" s="399"/>
    </row>
    <row r="2702" spans="1:5">
      <c r="A2702" s="398">
        <v>39318</v>
      </c>
      <c r="B2702" s="398" t="s">
        <v>10498</v>
      </c>
      <c r="C2702" s="398" t="s">
        <v>160</v>
      </c>
      <c r="D2702" s="398"/>
      <c r="E2702" s="399"/>
    </row>
    <row r="2703" spans="1:5">
      <c r="A2703" s="398">
        <v>37987</v>
      </c>
      <c r="B2703" s="398" t="s">
        <v>10499</v>
      </c>
      <c r="C2703" s="398" t="s">
        <v>160</v>
      </c>
      <c r="D2703" s="398"/>
      <c r="E2703" s="399"/>
    </row>
    <row r="2704" spans="1:5">
      <c r="A2704" s="398">
        <v>37988</v>
      </c>
      <c r="B2704" s="398" t="s">
        <v>10500</v>
      </c>
      <c r="C2704" s="398" t="s">
        <v>160</v>
      </c>
      <c r="D2704" s="398"/>
      <c r="E2704" s="399"/>
    </row>
    <row r="2705" spans="1:5">
      <c r="A2705" s="398">
        <v>40366</v>
      </c>
      <c r="B2705" s="398" t="s">
        <v>10501</v>
      </c>
      <c r="C2705" s="398" t="s">
        <v>160</v>
      </c>
      <c r="D2705" s="398"/>
      <c r="E2705" s="399"/>
    </row>
    <row r="2706" spans="1:5">
      <c r="A2706" s="398">
        <v>40363</v>
      </c>
      <c r="B2706" s="398" t="s">
        <v>10502</v>
      </c>
      <c r="C2706" s="398" t="s">
        <v>160</v>
      </c>
      <c r="D2706" s="398"/>
      <c r="E2706" s="399"/>
    </row>
    <row r="2707" spans="1:5">
      <c r="A2707" s="398">
        <v>40360</v>
      </c>
      <c r="B2707" s="398" t="s">
        <v>10503</v>
      </c>
      <c r="C2707" s="398" t="s">
        <v>160</v>
      </c>
      <c r="D2707" s="398"/>
      <c r="E2707" s="399"/>
    </row>
    <row r="2708" spans="1:5">
      <c r="A2708" s="398">
        <v>40354</v>
      </c>
      <c r="B2708" s="398" t="s">
        <v>10504</v>
      </c>
      <c r="C2708" s="398" t="s">
        <v>160</v>
      </c>
      <c r="D2708" s="398"/>
      <c r="E2708" s="399"/>
    </row>
    <row r="2709" spans="1:5">
      <c r="A2709" s="398">
        <v>40372</v>
      </c>
      <c r="B2709" s="398" t="s">
        <v>10505</v>
      </c>
      <c r="C2709" s="398" t="s">
        <v>160</v>
      </c>
      <c r="D2709" s="398"/>
      <c r="E2709" s="399"/>
    </row>
    <row r="2710" spans="1:5">
      <c r="A2710" s="398">
        <v>40369</v>
      </c>
      <c r="B2710" s="398" t="s">
        <v>10506</v>
      </c>
      <c r="C2710" s="398" t="s">
        <v>160</v>
      </c>
      <c r="D2710" s="398"/>
      <c r="E2710" s="399"/>
    </row>
    <row r="2711" spans="1:5">
      <c r="A2711" s="398">
        <v>40375</v>
      </c>
      <c r="B2711" s="398" t="s">
        <v>10507</v>
      </c>
      <c r="C2711" s="398" t="s">
        <v>160</v>
      </c>
      <c r="D2711" s="398"/>
      <c r="E2711" s="399"/>
    </row>
    <row r="2712" spans="1:5">
      <c r="A2712" s="398">
        <v>40357</v>
      </c>
      <c r="B2712" s="398" t="s">
        <v>10508</v>
      </c>
      <c r="C2712" s="398" t="s">
        <v>160</v>
      </c>
      <c r="D2712" s="398"/>
      <c r="E2712" s="399"/>
    </row>
    <row r="2713" spans="1:5">
      <c r="A2713" s="398">
        <v>1893</v>
      </c>
      <c r="B2713" s="398" t="s">
        <v>10509</v>
      </c>
      <c r="C2713" s="398" t="s">
        <v>160</v>
      </c>
      <c r="D2713" s="398"/>
      <c r="E2713" s="399">
        <v>2.0099999999999998</v>
      </c>
    </row>
    <row r="2714" spans="1:5">
      <c r="A2714" s="398">
        <v>1902</v>
      </c>
      <c r="B2714" s="398" t="s">
        <v>10510</v>
      </c>
      <c r="C2714" s="398" t="s">
        <v>160</v>
      </c>
      <c r="D2714" s="398"/>
      <c r="E2714" s="399">
        <v>1.46</v>
      </c>
    </row>
    <row r="2715" spans="1:5">
      <c r="A2715" s="398">
        <v>1892</v>
      </c>
      <c r="B2715" s="398" t="s">
        <v>10511</v>
      </c>
      <c r="C2715" s="398" t="s">
        <v>160</v>
      </c>
      <c r="D2715" s="398"/>
      <c r="E2715" s="399">
        <v>0.94</v>
      </c>
    </row>
    <row r="2716" spans="1:5">
      <c r="A2716" s="398">
        <v>1901</v>
      </c>
      <c r="B2716" s="398" t="s">
        <v>10512</v>
      </c>
      <c r="C2716" s="398" t="s">
        <v>160</v>
      </c>
      <c r="D2716" s="398"/>
      <c r="E2716" s="399">
        <v>0.45</v>
      </c>
    </row>
    <row r="2717" spans="1:5">
      <c r="A2717" s="398">
        <v>1907</v>
      </c>
      <c r="B2717" s="398" t="s">
        <v>10513</v>
      </c>
      <c r="C2717" s="398" t="s">
        <v>160</v>
      </c>
      <c r="D2717" s="398"/>
      <c r="E2717" s="399">
        <v>6.49</v>
      </c>
    </row>
    <row r="2718" spans="1:5">
      <c r="A2718" s="398">
        <v>1894</v>
      </c>
      <c r="B2718" s="398" t="s">
        <v>10514</v>
      </c>
      <c r="C2718" s="398" t="s">
        <v>160</v>
      </c>
      <c r="D2718" s="398"/>
      <c r="E2718" s="399">
        <v>2.91</v>
      </c>
    </row>
    <row r="2719" spans="1:5">
      <c r="A2719" s="398">
        <v>1896</v>
      </c>
      <c r="B2719" s="398" t="s">
        <v>10515</v>
      </c>
      <c r="C2719" s="398" t="s">
        <v>160</v>
      </c>
      <c r="D2719" s="398"/>
      <c r="E2719" s="399">
        <v>8.7100000000000009</v>
      </c>
    </row>
    <row r="2720" spans="1:5">
      <c r="A2720" s="398">
        <v>1891</v>
      </c>
      <c r="B2720" s="398" t="s">
        <v>10516</v>
      </c>
      <c r="C2720" s="398" t="s">
        <v>160</v>
      </c>
      <c r="D2720" s="398"/>
      <c r="E2720" s="399">
        <v>0.67</v>
      </c>
    </row>
    <row r="2721" spans="1:5">
      <c r="A2721" s="398">
        <v>1895</v>
      </c>
      <c r="B2721" s="398" t="s">
        <v>10517</v>
      </c>
      <c r="C2721" s="398" t="s">
        <v>160</v>
      </c>
      <c r="D2721" s="398"/>
      <c r="E2721" s="399">
        <v>15.31</v>
      </c>
    </row>
    <row r="2722" spans="1:5">
      <c r="A2722" s="398">
        <v>2641</v>
      </c>
      <c r="B2722" s="398" t="s">
        <v>10518</v>
      </c>
      <c r="C2722" s="398" t="s">
        <v>160</v>
      </c>
      <c r="D2722" s="398"/>
      <c r="E2722" s="399">
        <v>24.1</v>
      </c>
    </row>
    <row r="2723" spans="1:5">
      <c r="A2723" s="398">
        <v>2636</v>
      </c>
      <c r="B2723" s="398" t="s">
        <v>10519</v>
      </c>
      <c r="C2723" s="398" t="s">
        <v>160</v>
      </c>
      <c r="D2723" s="398"/>
      <c r="E2723" s="399">
        <v>1.55</v>
      </c>
    </row>
    <row r="2724" spans="1:5">
      <c r="A2724" s="398">
        <v>2637</v>
      </c>
      <c r="B2724" s="398" t="s">
        <v>10520</v>
      </c>
      <c r="C2724" s="398" t="s">
        <v>160</v>
      </c>
      <c r="D2724" s="398"/>
      <c r="E2724" s="399">
        <v>1.65</v>
      </c>
    </row>
    <row r="2725" spans="1:5">
      <c r="A2725" s="398">
        <v>2638</v>
      </c>
      <c r="B2725" s="398" t="s">
        <v>10521</v>
      </c>
      <c r="C2725" s="398" t="s">
        <v>160</v>
      </c>
      <c r="D2725" s="398"/>
      <c r="E2725" s="399">
        <v>1.92</v>
      </c>
    </row>
    <row r="2726" spans="1:5">
      <c r="A2726" s="398">
        <v>2639</v>
      </c>
      <c r="B2726" s="398" t="s">
        <v>10522</v>
      </c>
      <c r="C2726" s="398" t="s">
        <v>160</v>
      </c>
      <c r="D2726" s="398"/>
      <c r="E2726" s="399">
        <v>3.4</v>
      </c>
    </row>
    <row r="2727" spans="1:5">
      <c r="A2727" s="398">
        <v>2644</v>
      </c>
      <c r="B2727" s="398" t="s">
        <v>10523</v>
      </c>
      <c r="C2727" s="398" t="s">
        <v>160</v>
      </c>
      <c r="D2727" s="398"/>
      <c r="E2727" s="399">
        <v>4.93</v>
      </c>
    </row>
    <row r="2728" spans="1:5">
      <c r="A2728" s="398">
        <v>2640</v>
      </c>
      <c r="B2728" s="398" t="s">
        <v>10524</v>
      </c>
      <c r="C2728" s="398" t="s">
        <v>160</v>
      </c>
      <c r="D2728" s="398"/>
      <c r="E2728" s="399">
        <v>10.029999999999999</v>
      </c>
    </row>
    <row r="2729" spans="1:5">
      <c r="A2729" s="398">
        <v>2642</v>
      </c>
      <c r="B2729" s="398" t="s">
        <v>10525</v>
      </c>
      <c r="C2729" s="398" t="s">
        <v>160</v>
      </c>
      <c r="D2729" s="398"/>
      <c r="E2729" s="399">
        <v>15.27</v>
      </c>
    </row>
    <row r="2730" spans="1:5">
      <c r="A2730" s="398">
        <v>2643</v>
      </c>
      <c r="B2730" s="398" t="s">
        <v>10526</v>
      </c>
      <c r="C2730" s="398" t="s">
        <v>160</v>
      </c>
      <c r="D2730" s="398"/>
      <c r="E2730" s="399">
        <v>6.87</v>
      </c>
    </row>
    <row r="2731" spans="1:5">
      <c r="A2731" s="398">
        <v>44281</v>
      </c>
      <c r="B2731" s="398" t="s">
        <v>10527</v>
      </c>
      <c r="C2731" s="398" t="s">
        <v>160</v>
      </c>
      <c r="D2731" s="398"/>
      <c r="E2731" s="399"/>
    </row>
    <row r="2732" spans="1:5">
      <c r="A2732" s="398">
        <v>39855</v>
      </c>
      <c r="B2732" s="398" t="s">
        <v>10528</v>
      </c>
      <c r="C2732" s="398" t="s">
        <v>160</v>
      </c>
      <c r="D2732" s="398"/>
      <c r="E2732" s="399"/>
    </row>
    <row r="2733" spans="1:5">
      <c r="A2733" s="398">
        <v>39856</v>
      </c>
      <c r="B2733" s="398" t="s">
        <v>10529</v>
      </c>
      <c r="C2733" s="398" t="s">
        <v>160</v>
      </c>
      <c r="D2733" s="398"/>
      <c r="E2733" s="399"/>
    </row>
    <row r="2734" spans="1:5">
      <c r="A2734" s="398">
        <v>39857</v>
      </c>
      <c r="B2734" s="398" t="s">
        <v>10530</v>
      </c>
      <c r="C2734" s="398" t="s">
        <v>160</v>
      </c>
      <c r="D2734" s="398"/>
      <c r="E2734" s="399"/>
    </row>
    <row r="2735" spans="1:5">
      <c r="A2735" s="398">
        <v>39858</v>
      </c>
      <c r="B2735" s="398" t="s">
        <v>10531</v>
      </c>
      <c r="C2735" s="398" t="s">
        <v>160</v>
      </c>
      <c r="D2735" s="398"/>
      <c r="E2735" s="399"/>
    </row>
    <row r="2736" spans="1:5">
      <c r="A2736" s="398">
        <v>39859</v>
      </c>
      <c r="B2736" s="398" t="s">
        <v>10532</v>
      </c>
      <c r="C2736" s="398" t="s">
        <v>160</v>
      </c>
      <c r="D2736" s="398"/>
      <c r="E2736" s="399"/>
    </row>
    <row r="2737" spans="1:5">
      <c r="A2737" s="398">
        <v>39860</v>
      </c>
      <c r="B2737" s="398" t="s">
        <v>10533</v>
      </c>
      <c r="C2737" s="398" t="s">
        <v>160</v>
      </c>
      <c r="D2737" s="398"/>
      <c r="E2737" s="399"/>
    </row>
    <row r="2738" spans="1:5">
      <c r="A2738" s="398">
        <v>39861</v>
      </c>
      <c r="B2738" s="398" t="s">
        <v>10534</v>
      </c>
      <c r="C2738" s="398" t="s">
        <v>160</v>
      </c>
      <c r="D2738" s="398"/>
      <c r="E2738" s="399"/>
    </row>
    <row r="2739" spans="1:5">
      <c r="A2739" s="398">
        <v>3867</v>
      </c>
      <c r="B2739" s="398" t="s">
        <v>10535</v>
      </c>
      <c r="C2739" s="398" t="s">
        <v>160</v>
      </c>
      <c r="D2739" s="398"/>
      <c r="E2739" s="399">
        <v>78.36</v>
      </c>
    </row>
    <row r="2740" spans="1:5">
      <c r="A2740" s="398">
        <v>3861</v>
      </c>
      <c r="B2740" s="398" t="s">
        <v>10536</v>
      </c>
      <c r="C2740" s="398" t="s">
        <v>160</v>
      </c>
      <c r="D2740" s="398"/>
      <c r="E2740" s="399">
        <v>0.81</v>
      </c>
    </row>
    <row r="2741" spans="1:5">
      <c r="A2741" s="398">
        <v>3904</v>
      </c>
      <c r="B2741" s="398" t="s">
        <v>10537</v>
      </c>
      <c r="C2741" s="398" t="s">
        <v>160</v>
      </c>
      <c r="D2741" s="398"/>
      <c r="E2741" s="399">
        <v>0.86</v>
      </c>
    </row>
    <row r="2742" spans="1:5">
      <c r="A2742" s="398">
        <v>3903</v>
      </c>
      <c r="B2742" s="398" t="s">
        <v>10538</v>
      </c>
      <c r="C2742" s="398" t="s">
        <v>160</v>
      </c>
      <c r="D2742" s="398"/>
      <c r="E2742" s="399">
        <v>2.1</v>
      </c>
    </row>
    <row r="2743" spans="1:5">
      <c r="A2743" s="398">
        <v>3862</v>
      </c>
      <c r="B2743" s="398" t="s">
        <v>10539</v>
      </c>
      <c r="C2743" s="398" t="s">
        <v>160</v>
      </c>
      <c r="D2743" s="398"/>
      <c r="E2743" s="399">
        <v>4.4800000000000004</v>
      </c>
    </row>
    <row r="2744" spans="1:5">
      <c r="A2744" s="398">
        <v>3863</v>
      </c>
      <c r="B2744" s="398" t="s">
        <v>10540</v>
      </c>
      <c r="C2744" s="398" t="s">
        <v>160</v>
      </c>
      <c r="D2744" s="398"/>
      <c r="E2744" s="399">
        <v>4.59</v>
      </c>
    </row>
    <row r="2745" spans="1:5">
      <c r="A2745" s="398">
        <v>3864</v>
      </c>
      <c r="B2745" s="398" t="s">
        <v>10541</v>
      </c>
      <c r="C2745" s="398" t="s">
        <v>160</v>
      </c>
      <c r="D2745" s="398"/>
      <c r="E2745" s="399">
        <v>14.05</v>
      </c>
    </row>
    <row r="2746" spans="1:5">
      <c r="A2746" s="398">
        <v>3865</v>
      </c>
      <c r="B2746" s="398" t="s">
        <v>10542</v>
      </c>
      <c r="C2746" s="398" t="s">
        <v>160</v>
      </c>
      <c r="D2746" s="398"/>
      <c r="E2746" s="399">
        <v>20.55</v>
      </c>
    </row>
    <row r="2747" spans="1:5">
      <c r="A2747" s="398">
        <v>3866</v>
      </c>
      <c r="B2747" s="398" t="s">
        <v>10543</v>
      </c>
      <c r="C2747" s="398" t="s">
        <v>160</v>
      </c>
      <c r="D2747" s="398"/>
      <c r="E2747" s="399">
        <v>46.15</v>
      </c>
    </row>
    <row r="2748" spans="1:5">
      <c r="A2748" s="398">
        <v>3878</v>
      </c>
      <c r="B2748" s="398" t="s">
        <v>10544</v>
      </c>
      <c r="C2748" s="398" t="s">
        <v>160</v>
      </c>
      <c r="D2748" s="398"/>
      <c r="E2748" s="399">
        <v>12.58</v>
      </c>
    </row>
    <row r="2749" spans="1:5">
      <c r="A2749" s="398">
        <v>3876</v>
      </c>
      <c r="B2749" s="398" t="s">
        <v>10545</v>
      </c>
      <c r="C2749" s="398" t="s">
        <v>160</v>
      </c>
      <c r="D2749" s="398"/>
      <c r="E2749" s="399">
        <v>5.01</v>
      </c>
    </row>
    <row r="2750" spans="1:5">
      <c r="A2750" s="398">
        <v>3883</v>
      </c>
      <c r="B2750" s="398" t="s">
        <v>10546</v>
      </c>
      <c r="C2750" s="398" t="s">
        <v>160</v>
      </c>
      <c r="D2750" s="398"/>
      <c r="E2750" s="399">
        <v>1.61</v>
      </c>
    </row>
    <row r="2751" spans="1:5">
      <c r="A2751" s="398">
        <v>3884</v>
      </c>
      <c r="B2751" s="398" t="s">
        <v>10547</v>
      </c>
      <c r="C2751" s="398" t="s">
        <v>160</v>
      </c>
      <c r="D2751" s="398"/>
      <c r="E2751" s="399">
        <v>2.5499999999999998</v>
      </c>
    </row>
    <row r="2752" spans="1:5">
      <c r="A2752" s="398">
        <v>12892</v>
      </c>
      <c r="B2752" s="398" t="s">
        <v>10548</v>
      </c>
      <c r="C2752" s="398" t="s">
        <v>8206</v>
      </c>
      <c r="D2752" s="398"/>
      <c r="E2752" s="399">
        <v>14.09</v>
      </c>
    </row>
    <row r="2753" spans="1:5">
      <c r="A2753" s="398">
        <v>38447</v>
      </c>
      <c r="B2753" s="398" t="s">
        <v>10549</v>
      </c>
      <c r="C2753" s="398" t="s">
        <v>160</v>
      </c>
      <c r="D2753" s="398"/>
      <c r="E2753" s="399"/>
    </row>
    <row r="2754" spans="1:5">
      <c r="A2754" s="398">
        <v>36320</v>
      </c>
      <c r="B2754" s="398" t="s">
        <v>10550</v>
      </c>
      <c r="C2754" s="398" t="s">
        <v>160</v>
      </c>
      <c r="D2754" s="398"/>
      <c r="E2754" s="399"/>
    </row>
    <row r="2755" spans="1:5">
      <c r="A2755" s="398">
        <v>36324</v>
      </c>
      <c r="B2755" s="398" t="s">
        <v>10551</v>
      </c>
      <c r="C2755" s="398" t="s">
        <v>160</v>
      </c>
      <c r="D2755" s="398"/>
      <c r="E2755" s="399"/>
    </row>
    <row r="2756" spans="1:5">
      <c r="A2756" s="398">
        <v>38441</v>
      </c>
      <c r="B2756" s="398" t="s">
        <v>10552</v>
      </c>
      <c r="C2756" s="398" t="s">
        <v>160</v>
      </c>
      <c r="D2756" s="398"/>
      <c r="E2756" s="399"/>
    </row>
    <row r="2757" spans="1:5">
      <c r="A2757" s="398">
        <v>38442</v>
      </c>
      <c r="B2757" s="398" t="s">
        <v>10553</v>
      </c>
      <c r="C2757" s="398" t="s">
        <v>160</v>
      </c>
      <c r="D2757" s="398"/>
      <c r="E2757" s="399"/>
    </row>
    <row r="2758" spans="1:5">
      <c r="A2758" s="398">
        <v>38443</v>
      </c>
      <c r="B2758" s="398" t="s">
        <v>10554</v>
      </c>
      <c r="C2758" s="398" t="s">
        <v>160</v>
      </c>
      <c r="D2758" s="398"/>
      <c r="E2758" s="399"/>
    </row>
    <row r="2759" spans="1:5">
      <c r="A2759" s="398">
        <v>38444</v>
      </c>
      <c r="B2759" s="398" t="s">
        <v>10555</v>
      </c>
      <c r="C2759" s="398" t="s">
        <v>160</v>
      </c>
      <c r="D2759" s="398"/>
      <c r="E2759" s="399"/>
    </row>
    <row r="2760" spans="1:5">
      <c r="A2760" s="398">
        <v>38445</v>
      </c>
      <c r="B2760" s="398" t="s">
        <v>10556</v>
      </c>
      <c r="C2760" s="398" t="s">
        <v>160</v>
      </c>
      <c r="D2760" s="398"/>
      <c r="E2760" s="399"/>
    </row>
    <row r="2761" spans="1:5">
      <c r="A2761" s="398">
        <v>38446</v>
      </c>
      <c r="B2761" s="398" t="s">
        <v>10557</v>
      </c>
      <c r="C2761" s="398" t="s">
        <v>160</v>
      </c>
      <c r="D2761" s="398"/>
      <c r="E2761" s="399"/>
    </row>
    <row r="2762" spans="1:5">
      <c r="A2762" s="398">
        <v>3837</v>
      </c>
      <c r="B2762" s="398" t="s">
        <v>10558</v>
      </c>
      <c r="C2762" s="398" t="s">
        <v>160</v>
      </c>
      <c r="D2762" s="398"/>
      <c r="E2762" s="399"/>
    </row>
    <row r="2763" spans="1:5">
      <c r="A2763" s="398">
        <v>3845</v>
      </c>
      <c r="B2763" s="398" t="s">
        <v>10559</v>
      </c>
      <c r="C2763" s="398" t="s">
        <v>160</v>
      </c>
      <c r="D2763" s="398"/>
      <c r="E2763" s="399"/>
    </row>
    <row r="2764" spans="1:5">
      <c r="A2764" s="398">
        <v>11045</v>
      </c>
      <c r="B2764" s="398" t="s">
        <v>10560</v>
      </c>
      <c r="C2764" s="398" t="s">
        <v>160</v>
      </c>
      <c r="D2764" s="398"/>
      <c r="E2764" s="399"/>
    </row>
    <row r="2765" spans="1:5">
      <c r="A2765" s="398">
        <v>20170</v>
      </c>
      <c r="B2765" s="398" t="s">
        <v>10561</v>
      </c>
      <c r="C2765" s="398" t="s">
        <v>160</v>
      </c>
      <c r="D2765" s="398"/>
      <c r="E2765" s="399">
        <v>13.78</v>
      </c>
    </row>
    <row r="2766" spans="1:5">
      <c r="A2766" s="398">
        <v>20171</v>
      </c>
      <c r="B2766" s="398" t="s">
        <v>10562</v>
      </c>
      <c r="C2766" s="398" t="s">
        <v>160</v>
      </c>
      <c r="D2766" s="398"/>
      <c r="E2766" s="399">
        <v>39.729999999999997</v>
      </c>
    </row>
    <row r="2767" spans="1:5">
      <c r="A2767" s="398">
        <v>20167</v>
      </c>
      <c r="B2767" s="398" t="s">
        <v>10563</v>
      </c>
      <c r="C2767" s="398" t="s">
        <v>160</v>
      </c>
      <c r="D2767" s="398"/>
      <c r="E2767" s="399">
        <v>5</v>
      </c>
    </row>
    <row r="2768" spans="1:5">
      <c r="A2768" s="398">
        <v>20168</v>
      </c>
      <c r="B2768" s="398" t="s">
        <v>10564</v>
      </c>
      <c r="C2768" s="398" t="s">
        <v>160</v>
      </c>
      <c r="D2768" s="398"/>
      <c r="E2768" s="399">
        <v>10.28</v>
      </c>
    </row>
    <row r="2769" spans="1:5">
      <c r="A2769" s="398">
        <v>20169</v>
      </c>
      <c r="B2769" s="398" t="s">
        <v>10565</v>
      </c>
      <c r="C2769" s="398" t="s">
        <v>160</v>
      </c>
      <c r="D2769" s="398"/>
      <c r="E2769" s="399">
        <v>12</v>
      </c>
    </row>
    <row r="2770" spans="1:5">
      <c r="A2770" s="398">
        <v>3899</v>
      </c>
      <c r="B2770" s="398" t="s">
        <v>10566</v>
      </c>
      <c r="C2770" s="398" t="s">
        <v>160</v>
      </c>
      <c r="D2770" s="398"/>
      <c r="E2770" s="399">
        <v>6.66</v>
      </c>
    </row>
    <row r="2771" spans="1:5">
      <c r="A2771" s="398">
        <v>38676</v>
      </c>
      <c r="B2771" s="398" t="s">
        <v>10567</v>
      </c>
      <c r="C2771" s="398" t="s">
        <v>160</v>
      </c>
      <c r="D2771" s="398"/>
      <c r="E2771" s="399">
        <v>33.299999999999997</v>
      </c>
    </row>
    <row r="2772" spans="1:5">
      <c r="A2772" s="398">
        <v>3897</v>
      </c>
      <c r="B2772" s="398" t="s">
        <v>10568</v>
      </c>
      <c r="C2772" s="398" t="s">
        <v>160</v>
      </c>
      <c r="D2772" s="398"/>
      <c r="E2772" s="399">
        <v>1.62</v>
      </c>
    </row>
    <row r="2773" spans="1:5">
      <c r="A2773" s="398">
        <v>3875</v>
      </c>
      <c r="B2773" s="398" t="s">
        <v>10569</v>
      </c>
      <c r="C2773" s="398" t="s">
        <v>160</v>
      </c>
      <c r="D2773" s="398"/>
      <c r="E2773" s="399">
        <v>3.36</v>
      </c>
    </row>
    <row r="2774" spans="1:5">
      <c r="A2774" s="398">
        <v>3898</v>
      </c>
      <c r="B2774" s="398" t="s">
        <v>10570</v>
      </c>
      <c r="C2774" s="398" t="s">
        <v>160</v>
      </c>
      <c r="D2774" s="398"/>
      <c r="E2774" s="399">
        <v>6.81</v>
      </c>
    </row>
    <row r="2775" spans="1:5">
      <c r="A2775" s="398">
        <v>3855</v>
      </c>
      <c r="B2775" s="398" t="s">
        <v>10571</v>
      </c>
      <c r="C2775" s="398" t="s">
        <v>160</v>
      </c>
      <c r="D2775" s="398"/>
      <c r="E2775" s="399">
        <v>5.43</v>
      </c>
    </row>
    <row r="2776" spans="1:5">
      <c r="A2776" s="398">
        <v>3874</v>
      </c>
      <c r="B2776" s="398" t="s">
        <v>10572</v>
      </c>
      <c r="C2776" s="398" t="s">
        <v>160</v>
      </c>
      <c r="D2776" s="398"/>
      <c r="E2776" s="399">
        <v>6.3</v>
      </c>
    </row>
    <row r="2777" spans="1:5">
      <c r="A2777" s="398">
        <v>3870</v>
      </c>
      <c r="B2777" s="398" t="s">
        <v>10573</v>
      </c>
      <c r="C2777" s="398" t="s">
        <v>160</v>
      </c>
      <c r="D2777" s="398"/>
      <c r="E2777" s="399">
        <v>6.91</v>
      </c>
    </row>
    <row r="2778" spans="1:5">
      <c r="A2778" s="398">
        <v>38678</v>
      </c>
      <c r="B2778" s="398" t="s">
        <v>10574</v>
      </c>
      <c r="C2778" s="398" t="s">
        <v>160</v>
      </c>
      <c r="D2778" s="398"/>
      <c r="E2778" s="399">
        <v>18.28</v>
      </c>
    </row>
    <row r="2779" spans="1:5">
      <c r="A2779" s="398">
        <v>3859</v>
      </c>
      <c r="B2779" s="398" t="s">
        <v>10575</v>
      </c>
      <c r="C2779" s="398" t="s">
        <v>160</v>
      </c>
      <c r="D2779" s="398"/>
      <c r="E2779" s="399">
        <v>1.39</v>
      </c>
    </row>
    <row r="2780" spans="1:5">
      <c r="A2780" s="398">
        <v>3856</v>
      </c>
      <c r="B2780" s="398" t="s">
        <v>10576</v>
      </c>
      <c r="C2780" s="398" t="s">
        <v>160</v>
      </c>
      <c r="D2780" s="398"/>
      <c r="E2780" s="399">
        <v>1.93</v>
      </c>
    </row>
    <row r="2781" spans="1:5">
      <c r="A2781" s="398">
        <v>3906</v>
      </c>
      <c r="B2781" s="398" t="s">
        <v>10577</v>
      </c>
      <c r="C2781" s="398" t="s">
        <v>160</v>
      </c>
      <c r="D2781" s="398"/>
      <c r="E2781" s="399">
        <v>1.59</v>
      </c>
    </row>
    <row r="2782" spans="1:5">
      <c r="A2782" s="398">
        <v>3860</v>
      </c>
      <c r="B2782" s="398" t="s">
        <v>10578</v>
      </c>
      <c r="C2782" s="398" t="s">
        <v>160</v>
      </c>
      <c r="D2782" s="398"/>
      <c r="E2782" s="399">
        <v>4.74</v>
      </c>
    </row>
    <row r="2783" spans="1:5">
      <c r="A2783" s="398">
        <v>3905</v>
      </c>
      <c r="B2783" s="398" t="s">
        <v>10579</v>
      </c>
      <c r="C2783" s="398" t="s">
        <v>160</v>
      </c>
      <c r="D2783" s="398"/>
      <c r="E2783" s="399">
        <v>10.86</v>
      </c>
    </row>
    <row r="2784" spans="1:5">
      <c r="A2784" s="398">
        <v>3871</v>
      </c>
      <c r="B2784" s="398" t="s">
        <v>10580</v>
      </c>
      <c r="C2784" s="398" t="s">
        <v>160</v>
      </c>
      <c r="D2784" s="398"/>
      <c r="E2784" s="399">
        <v>19.22</v>
      </c>
    </row>
    <row r="2785" spans="1:5">
      <c r="A2785" s="398">
        <v>37427</v>
      </c>
      <c r="B2785" s="398" t="s">
        <v>10581</v>
      </c>
      <c r="C2785" s="398" t="s">
        <v>160</v>
      </c>
      <c r="D2785" s="398"/>
      <c r="E2785" s="399"/>
    </row>
    <row r="2786" spans="1:5">
      <c r="A2786" s="398">
        <v>37424</v>
      </c>
      <c r="B2786" s="398" t="s">
        <v>10582</v>
      </c>
      <c r="C2786" s="398" t="s">
        <v>160</v>
      </c>
      <c r="D2786" s="398"/>
      <c r="E2786" s="399"/>
    </row>
    <row r="2787" spans="1:5">
      <c r="A2787" s="398">
        <v>37428</v>
      </c>
      <c r="B2787" s="398" t="s">
        <v>10583</v>
      </c>
      <c r="C2787" s="398" t="s">
        <v>160</v>
      </c>
      <c r="D2787" s="398"/>
      <c r="E2787" s="399"/>
    </row>
    <row r="2788" spans="1:5">
      <c r="A2788" s="398">
        <v>37425</v>
      </c>
      <c r="B2788" s="398" t="s">
        <v>10584</v>
      </c>
      <c r="C2788" s="398" t="s">
        <v>160</v>
      </c>
      <c r="D2788" s="398"/>
      <c r="E2788" s="399"/>
    </row>
    <row r="2789" spans="1:5">
      <c r="A2789" s="398">
        <v>37429</v>
      </c>
      <c r="B2789" s="398" t="s">
        <v>10585</v>
      </c>
      <c r="C2789" s="398" t="s">
        <v>160</v>
      </c>
      <c r="D2789" s="398"/>
      <c r="E2789" s="399"/>
    </row>
    <row r="2790" spans="1:5">
      <c r="A2790" s="398">
        <v>37426</v>
      </c>
      <c r="B2790" s="398" t="s">
        <v>10586</v>
      </c>
      <c r="C2790" s="398" t="s">
        <v>160</v>
      </c>
      <c r="D2790" s="398"/>
      <c r="E2790" s="399"/>
    </row>
    <row r="2791" spans="1:5">
      <c r="A2791" s="398">
        <v>39292</v>
      </c>
      <c r="B2791" s="398" t="s">
        <v>10587</v>
      </c>
      <c r="C2791" s="398" t="s">
        <v>160</v>
      </c>
      <c r="D2791" s="398"/>
      <c r="E2791" s="399"/>
    </row>
    <row r="2792" spans="1:5">
      <c r="A2792" s="398">
        <v>39293</v>
      </c>
      <c r="B2792" s="398" t="s">
        <v>10588</v>
      </c>
      <c r="C2792" s="398" t="s">
        <v>160</v>
      </c>
      <c r="D2792" s="398"/>
      <c r="E2792" s="399"/>
    </row>
    <row r="2793" spans="1:5">
      <c r="A2793" s="398">
        <v>39294</v>
      </c>
      <c r="B2793" s="398" t="s">
        <v>10589</v>
      </c>
      <c r="C2793" s="398" t="s">
        <v>160</v>
      </c>
      <c r="D2793" s="398"/>
      <c r="E2793" s="399"/>
    </row>
    <row r="2794" spans="1:5">
      <c r="A2794" s="398">
        <v>39295</v>
      </c>
      <c r="B2794" s="398" t="s">
        <v>10590</v>
      </c>
      <c r="C2794" s="398" t="s">
        <v>160</v>
      </c>
      <c r="D2794" s="398"/>
      <c r="E2794" s="399"/>
    </row>
    <row r="2795" spans="1:5">
      <c r="A2795" s="398">
        <v>39312</v>
      </c>
      <c r="B2795" s="398" t="s">
        <v>10591</v>
      </c>
      <c r="C2795" s="398" t="s">
        <v>160</v>
      </c>
      <c r="D2795" s="398"/>
      <c r="E2795" s="399"/>
    </row>
    <row r="2796" spans="1:5">
      <c r="A2796" s="398">
        <v>39313</v>
      </c>
      <c r="B2796" s="398" t="s">
        <v>10592</v>
      </c>
      <c r="C2796" s="398" t="s">
        <v>160</v>
      </c>
      <c r="D2796" s="398"/>
      <c r="E2796" s="399"/>
    </row>
    <row r="2797" spans="1:5">
      <c r="A2797" s="398">
        <v>39314</v>
      </c>
      <c r="B2797" s="398" t="s">
        <v>10593</v>
      </c>
      <c r="C2797" s="398" t="s">
        <v>160</v>
      </c>
      <c r="D2797" s="398"/>
      <c r="E2797" s="399"/>
    </row>
    <row r="2798" spans="1:5">
      <c r="A2798" s="398">
        <v>39296</v>
      </c>
      <c r="B2798" s="398" t="s">
        <v>10594</v>
      </c>
      <c r="C2798" s="398" t="s">
        <v>160</v>
      </c>
      <c r="D2798" s="398"/>
      <c r="E2798" s="399"/>
    </row>
    <row r="2799" spans="1:5">
      <c r="A2799" s="398">
        <v>39297</v>
      </c>
      <c r="B2799" s="398" t="s">
        <v>10595</v>
      </c>
      <c r="C2799" s="398" t="s">
        <v>160</v>
      </c>
      <c r="D2799" s="398"/>
      <c r="E2799" s="399"/>
    </row>
    <row r="2800" spans="1:5">
      <c r="A2800" s="398">
        <v>39298</v>
      </c>
      <c r="B2800" s="398" t="s">
        <v>10596</v>
      </c>
      <c r="C2800" s="398" t="s">
        <v>160</v>
      </c>
      <c r="D2800" s="398"/>
      <c r="E2800" s="399"/>
    </row>
    <row r="2801" spans="1:5">
      <c r="A2801" s="398">
        <v>39299</v>
      </c>
      <c r="B2801" s="398" t="s">
        <v>10597</v>
      </c>
      <c r="C2801" s="398" t="s">
        <v>160</v>
      </c>
      <c r="D2801" s="398"/>
      <c r="E2801" s="399"/>
    </row>
    <row r="2802" spans="1:5">
      <c r="A2802" s="398">
        <v>39308</v>
      </c>
      <c r="B2802" s="398" t="s">
        <v>10598</v>
      </c>
      <c r="C2802" s="398" t="s">
        <v>160</v>
      </c>
      <c r="D2802" s="398"/>
      <c r="E2802" s="399"/>
    </row>
    <row r="2803" spans="1:5">
      <c r="A2803" s="398">
        <v>39309</v>
      </c>
      <c r="B2803" s="398" t="s">
        <v>10599</v>
      </c>
      <c r="C2803" s="398" t="s">
        <v>160</v>
      </c>
      <c r="D2803" s="398"/>
      <c r="E2803" s="399"/>
    </row>
    <row r="2804" spans="1:5">
      <c r="A2804" s="398">
        <v>39310</v>
      </c>
      <c r="B2804" s="398" t="s">
        <v>10600</v>
      </c>
      <c r="C2804" s="398" t="s">
        <v>160</v>
      </c>
      <c r="D2804" s="398"/>
      <c r="E2804" s="399"/>
    </row>
    <row r="2805" spans="1:5">
      <c r="A2805" s="398">
        <v>39311</v>
      </c>
      <c r="B2805" s="398" t="s">
        <v>10601</v>
      </c>
      <c r="C2805" s="398" t="s">
        <v>160</v>
      </c>
      <c r="D2805" s="398"/>
      <c r="E2805" s="399"/>
    </row>
    <row r="2806" spans="1:5">
      <c r="A2806" s="398">
        <v>45261</v>
      </c>
      <c r="B2806" s="398" t="s">
        <v>10602</v>
      </c>
      <c r="C2806" s="398" t="s">
        <v>8206</v>
      </c>
      <c r="D2806" s="398"/>
      <c r="E2806" s="399">
        <v>24.59</v>
      </c>
    </row>
    <row r="2807" spans="1:5">
      <c r="A2807" s="398">
        <v>11519</v>
      </c>
      <c r="B2807" s="398" t="s">
        <v>10603</v>
      </c>
      <c r="C2807" s="398" t="s">
        <v>8206</v>
      </c>
      <c r="D2807" s="398"/>
      <c r="E2807" s="399">
        <v>47.32</v>
      </c>
    </row>
    <row r="2808" spans="1:5">
      <c r="A2808" s="398">
        <v>11520</v>
      </c>
      <c r="B2808" s="398" t="s">
        <v>10604</v>
      </c>
      <c r="C2808" s="398" t="s">
        <v>8206</v>
      </c>
      <c r="D2808" s="398"/>
      <c r="E2808" s="399">
        <v>21.88</v>
      </c>
    </row>
    <row r="2809" spans="1:5">
      <c r="A2809" s="398">
        <v>11518</v>
      </c>
      <c r="B2809" s="398" t="s">
        <v>10605</v>
      </c>
      <c r="C2809" s="398" t="s">
        <v>8206</v>
      </c>
      <c r="D2809" s="398"/>
      <c r="E2809" s="399">
        <v>79.55</v>
      </c>
    </row>
    <row r="2810" spans="1:5">
      <c r="A2810" s="398">
        <v>38473</v>
      </c>
      <c r="B2810" s="398" t="s">
        <v>10606</v>
      </c>
      <c r="C2810" s="398" t="s">
        <v>160</v>
      </c>
      <c r="D2810" s="398"/>
      <c r="E2810" s="399">
        <v>183.94</v>
      </c>
    </row>
    <row r="2811" spans="1:5">
      <c r="A2811" s="398">
        <v>4244</v>
      </c>
      <c r="B2811" s="398" t="s">
        <v>10607</v>
      </c>
      <c r="C2811" s="398" t="s">
        <v>123</v>
      </c>
      <c r="D2811" s="398"/>
      <c r="E2811" s="399">
        <v>18.5</v>
      </c>
    </row>
    <row r="2812" spans="1:5">
      <c r="A2812" s="398">
        <v>40977</v>
      </c>
      <c r="B2812" s="398" t="s">
        <v>10608</v>
      </c>
      <c r="C2812" s="398" t="s">
        <v>4670</v>
      </c>
      <c r="D2812" s="398"/>
      <c r="E2812" s="399">
        <v>3240.14</v>
      </c>
    </row>
    <row r="2813" spans="1:5">
      <c r="A2813" s="398">
        <v>4115</v>
      </c>
      <c r="B2813" s="398" t="s">
        <v>10609</v>
      </c>
      <c r="C2813" s="398" t="s">
        <v>146</v>
      </c>
      <c r="D2813" s="398"/>
      <c r="E2813" s="399"/>
    </row>
    <row r="2814" spans="1:5">
      <c r="A2814" s="398">
        <v>4119</v>
      </c>
      <c r="B2814" s="398" t="s">
        <v>10610</v>
      </c>
      <c r="C2814" s="398" t="s">
        <v>146</v>
      </c>
      <c r="D2814" s="398"/>
      <c r="E2814" s="399"/>
    </row>
    <row r="2815" spans="1:5">
      <c r="A2815" s="398">
        <v>2794</v>
      </c>
      <c r="B2815" s="398" t="s">
        <v>10611</v>
      </c>
      <c r="C2815" s="398" t="s">
        <v>146</v>
      </c>
      <c r="D2815" s="398"/>
      <c r="E2815" s="399"/>
    </row>
    <row r="2816" spans="1:5">
      <c r="A2816" s="398">
        <v>2788</v>
      </c>
      <c r="B2816" s="398" t="s">
        <v>10612</v>
      </c>
      <c r="C2816" s="398" t="s">
        <v>146</v>
      </c>
      <c r="D2816" s="398"/>
      <c r="E2816" s="399"/>
    </row>
    <row r="2817" spans="1:5">
      <c r="A2817" s="398">
        <v>4006</v>
      </c>
      <c r="B2817" s="398" t="s">
        <v>10613</v>
      </c>
      <c r="C2817" s="398" t="s">
        <v>1164</v>
      </c>
      <c r="D2817" s="398"/>
      <c r="E2817" s="399">
        <v>2703.98</v>
      </c>
    </row>
    <row r="2818" spans="1:5">
      <c r="A2818" s="398">
        <v>45395</v>
      </c>
      <c r="B2818" s="398" t="s">
        <v>10614</v>
      </c>
      <c r="C2818" s="398" t="s">
        <v>8206</v>
      </c>
      <c r="D2818" s="398"/>
      <c r="E2818" s="399">
        <v>37.31</v>
      </c>
    </row>
    <row r="2819" spans="1:5">
      <c r="A2819" s="398">
        <v>37461</v>
      </c>
      <c r="B2819" s="398" t="s">
        <v>10615</v>
      </c>
      <c r="C2819" s="398" t="s">
        <v>146</v>
      </c>
      <c r="D2819" s="398"/>
      <c r="E2819" s="399"/>
    </row>
    <row r="2820" spans="1:5">
      <c r="A2820" s="398">
        <v>37460</v>
      </c>
      <c r="B2820" s="398" t="s">
        <v>10616</v>
      </c>
      <c r="C2820" s="398" t="s">
        <v>146</v>
      </c>
      <c r="D2820" s="398"/>
      <c r="E2820" s="399"/>
    </row>
    <row r="2821" spans="1:5">
      <c r="A2821" s="398">
        <v>37458</v>
      </c>
      <c r="B2821" s="398" t="s">
        <v>10617</v>
      </c>
      <c r="C2821" s="398" t="s">
        <v>146</v>
      </c>
      <c r="D2821" s="398"/>
      <c r="E2821" s="399"/>
    </row>
    <row r="2822" spans="1:5">
      <c r="A2822" s="398">
        <v>37454</v>
      </c>
      <c r="B2822" s="398" t="s">
        <v>10618</v>
      </c>
      <c r="C2822" s="398" t="s">
        <v>146</v>
      </c>
      <c r="D2822" s="398"/>
      <c r="E2822" s="399"/>
    </row>
    <row r="2823" spans="1:5">
      <c r="A2823" s="398">
        <v>37455</v>
      </c>
      <c r="B2823" s="398" t="s">
        <v>10619</v>
      </c>
      <c r="C2823" s="398" t="s">
        <v>146</v>
      </c>
      <c r="D2823" s="398"/>
      <c r="E2823" s="399"/>
    </row>
    <row r="2824" spans="1:5">
      <c r="A2824" s="398">
        <v>37459</v>
      </c>
      <c r="B2824" s="398" t="s">
        <v>10620</v>
      </c>
      <c r="C2824" s="398" t="s">
        <v>146</v>
      </c>
      <c r="D2824" s="398"/>
      <c r="E2824" s="399"/>
    </row>
    <row r="2825" spans="1:5">
      <c r="A2825" s="398">
        <v>37457</v>
      </c>
      <c r="B2825" s="398" t="s">
        <v>10621</v>
      </c>
      <c r="C2825" s="398" t="s">
        <v>146</v>
      </c>
      <c r="D2825" s="398"/>
      <c r="E2825" s="399"/>
    </row>
    <row r="2826" spans="1:5">
      <c r="A2826" s="398">
        <v>37456</v>
      </c>
      <c r="B2826" s="398" t="s">
        <v>10622</v>
      </c>
      <c r="C2826" s="398" t="s">
        <v>146</v>
      </c>
      <c r="D2826" s="398"/>
      <c r="E2826" s="399"/>
    </row>
    <row r="2827" spans="1:5">
      <c r="A2827" s="398">
        <v>21029</v>
      </c>
      <c r="B2827" s="398" t="s">
        <v>10623</v>
      </c>
      <c r="C2827" s="398" t="s">
        <v>160</v>
      </c>
      <c r="D2827" s="398"/>
      <c r="E2827" s="399">
        <v>420</v>
      </c>
    </row>
    <row r="2828" spans="1:5">
      <c r="A2828" s="398">
        <v>21030</v>
      </c>
      <c r="B2828" s="398" t="s">
        <v>10624</v>
      </c>
      <c r="C2828" s="398" t="s">
        <v>160</v>
      </c>
      <c r="D2828" s="398"/>
      <c r="E2828" s="399">
        <v>517.72</v>
      </c>
    </row>
    <row r="2829" spans="1:5">
      <c r="A2829" s="398">
        <v>21031</v>
      </c>
      <c r="B2829" s="398" t="s">
        <v>10625</v>
      </c>
      <c r="C2829" s="398" t="s">
        <v>160</v>
      </c>
      <c r="D2829" s="398"/>
      <c r="E2829" s="399">
        <v>644.54999999999995</v>
      </c>
    </row>
    <row r="2830" spans="1:5">
      <c r="A2830" s="398">
        <v>21032</v>
      </c>
      <c r="B2830" s="398" t="s">
        <v>10626</v>
      </c>
      <c r="C2830" s="398" t="s">
        <v>160</v>
      </c>
      <c r="D2830" s="398"/>
      <c r="E2830" s="399">
        <v>688.21</v>
      </c>
    </row>
    <row r="2831" spans="1:5">
      <c r="A2831" s="398">
        <v>37527</v>
      </c>
      <c r="B2831" s="398" t="s">
        <v>10627</v>
      </c>
      <c r="C2831" s="398" t="s">
        <v>160</v>
      </c>
      <c r="D2831" s="398"/>
      <c r="E2831" s="399">
        <v>621.67999999999995</v>
      </c>
    </row>
    <row r="2832" spans="1:5">
      <c r="A2832" s="398">
        <v>37528</v>
      </c>
      <c r="B2832" s="398" t="s">
        <v>10628</v>
      </c>
      <c r="C2832" s="398" t="s">
        <v>160</v>
      </c>
      <c r="D2832" s="398"/>
      <c r="E2832" s="399">
        <v>741.23</v>
      </c>
    </row>
    <row r="2833" spans="1:5">
      <c r="A2833" s="398">
        <v>37529</v>
      </c>
      <c r="B2833" s="398" t="s">
        <v>10629</v>
      </c>
      <c r="C2833" s="398" t="s">
        <v>160</v>
      </c>
      <c r="D2833" s="398"/>
      <c r="E2833" s="399">
        <v>748.51</v>
      </c>
    </row>
    <row r="2834" spans="1:5">
      <c r="A2834" s="398">
        <v>37530</v>
      </c>
      <c r="B2834" s="398" t="s">
        <v>10630</v>
      </c>
      <c r="C2834" s="398" t="s">
        <v>160</v>
      </c>
      <c r="D2834" s="398"/>
      <c r="E2834" s="399">
        <v>977.22</v>
      </c>
    </row>
    <row r="2835" spans="1:5">
      <c r="A2835" s="398">
        <v>21034</v>
      </c>
      <c r="B2835" s="398" t="s">
        <v>10631</v>
      </c>
      <c r="C2835" s="398" t="s">
        <v>160</v>
      </c>
      <c r="D2835" s="398"/>
      <c r="E2835" s="399">
        <v>833.76</v>
      </c>
    </row>
    <row r="2836" spans="1:5">
      <c r="A2836" s="398">
        <v>37531</v>
      </c>
      <c r="B2836" s="398" t="s">
        <v>10632</v>
      </c>
      <c r="C2836" s="398" t="s">
        <v>160</v>
      </c>
      <c r="D2836" s="398"/>
      <c r="E2836" s="399">
        <v>1050</v>
      </c>
    </row>
    <row r="2837" spans="1:5">
      <c r="A2837" s="398">
        <v>21036</v>
      </c>
      <c r="B2837" s="398" t="s">
        <v>10633</v>
      </c>
      <c r="C2837" s="398" t="s">
        <v>160</v>
      </c>
      <c r="D2837" s="398"/>
      <c r="E2837" s="399">
        <v>1276.6300000000001</v>
      </c>
    </row>
    <row r="2838" spans="1:5">
      <c r="A2838" s="398">
        <v>21037</v>
      </c>
      <c r="B2838" s="398" t="s">
        <v>10634</v>
      </c>
      <c r="C2838" s="398" t="s">
        <v>160</v>
      </c>
      <c r="D2838" s="398"/>
      <c r="E2838" s="399">
        <v>1455.44</v>
      </c>
    </row>
    <row r="2839" spans="1:5">
      <c r="A2839" s="398">
        <v>20185</v>
      </c>
      <c r="B2839" s="398" t="s">
        <v>10635</v>
      </c>
      <c r="C2839" s="398" t="s">
        <v>146</v>
      </c>
      <c r="D2839" s="398"/>
      <c r="E2839" s="399"/>
    </row>
    <row r="2840" spans="1:5">
      <c r="A2840" s="398">
        <v>44909</v>
      </c>
      <c r="B2840" s="398" t="s">
        <v>10636</v>
      </c>
      <c r="C2840" s="398" t="s">
        <v>146</v>
      </c>
      <c r="D2840" s="398"/>
      <c r="E2840" s="399"/>
    </row>
    <row r="2841" spans="1:5">
      <c r="A2841" s="398">
        <v>44115</v>
      </c>
      <c r="B2841" s="398" t="s">
        <v>10637</v>
      </c>
      <c r="C2841" s="398" t="s">
        <v>146</v>
      </c>
      <c r="D2841" s="398"/>
      <c r="E2841" s="399"/>
    </row>
    <row r="2842" spans="1:5">
      <c r="A2842" s="398">
        <v>44333</v>
      </c>
      <c r="B2842" s="398" t="s">
        <v>10638</v>
      </c>
      <c r="C2842" s="398" t="s">
        <v>146</v>
      </c>
      <c r="D2842" s="398"/>
      <c r="E2842" s="399"/>
    </row>
    <row r="2843" spans="1:5">
      <c r="A2843" s="398">
        <v>44907</v>
      </c>
      <c r="B2843" s="398" t="s">
        <v>10639</v>
      </c>
      <c r="C2843" s="398" t="s">
        <v>146</v>
      </c>
      <c r="D2843" s="398"/>
      <c r="E2843" s="399"/>
    </row>
    <row r="2844" spans="1:5">
      <c r="A2844" s="398">
        <v>20260</v>
      </c>
      <c r="B2844" s="398" t="s">
        <v>10640</v>
      </c>
      <c r="C2844" s="398" t="s">
        <v>160</v>
      </c>
      <c r="D2844" s="398"/>
      <c r="E2844" s="399"/>
    </row>
    <row r="2845" spans="1:5">
      <c r="A2845" s="398">
        <v>37515</v>
      </c>
      <c r="B2845" s="398" t="s">
        <v>10641</v>
      </c>
      <c r="C2845" s="398" t="s">
        <v>160</v>
      </c>
      <c r="D2845" s="398"/>
      <c r="E2845" s="399"/>
    </row>
    <row r="2846" spans="1:5">
      <c r="A2846" s="398">
        <v>12899</v>
      </c>
      <c r="B2846" s="398" t="s">
        <v>10642</v>
      </c>
      <c r="C2846" s="398" t="s">
        <v>160</v>
      </c>
      <c r="D2846" s="398"/>
      <c r="E2846" s="399"/>
    </row>
    <row r="2847" spans="1:5">
      <c r="A2847" s="398">
        <v>12898</v>
      </c>
      <c r="B2847" s="398" t="s">
        <v>10643</v>
      </c>
      <c r="C2847" s="398" t="s">
        <v>160</v>
      </c>
      <c r="D2847" s="398"/>
      <c r="E2847" s="399"/>
    </row>
    <row r="2848" spans="1:5">
      <c r="A2848" s="398">
        <v>39699</v>
      </c>
      <c r="B2848" s="398" t="s">
        <v>10644</v>
      </c>
      <c r="C2848" s="398" t="s">
        <v>121</v>
      </c>
      <c r="D2848" s="398"/>
      <c r="E2848" s="399">
        <v>19.079999999999998</v>
      </c>
    </row>
    <row r="2849" spans="1:5">
      <c r="A2849" s="398">
        <v>39696</v>
      </c>
      <c r="B2849" s="398" t="s">
        <v>10645</v>
      </c>
      <c r="C2849" s="398" t="s">
        <v>121</v>
      </c>
      <c r="D2849" s="398"/>
      <c r="E2849" s="399"/>
    </row>
    <row r="2850" spans="1:5">
      <c r="A2850" s="398">
        <v>42528</v>
      </c>
      <c r="B2850" s="398" t="s">
        <v>10646</v>
      </c>
      <c r="C2850" s="398" t="s">
        <v>121</v>
      </c>
      <c r="D2850" s="398"/>
      <c r="E2850" s="399"/>
    </row>
    <row r="2851" spans="1:5">
      <c r="A2851" s="398">
        <v>39700</v>
      </c>
      <c r="B2851" s="398" t="s">
        <v>10647</v>
      </c>
      <c r="C2851" s="398" t="s">
        <v>121</v>
      </c>
      <c r="D2851" s="398"/>
      <c r="E2851" s="399">
        <v>31.81</v>
      </c>
    </row>
    <row r="2852" spans="1:5">
      <c r="A2852" s="398">
        <v>4014</v>
      </c>
      <c r="B2852" s="398" t="s">
        <v>10648</v>
      </c>
      <c r="C2852" s="398" t="s">
        <v>121</v>
      </c>
      <c r="D2852" s="398"/>
      <c r="E2852" s="399">
        <v>65.489999999999995</v>
      </c>
    </row>
    <row r="2853" spans="1:5">
      <c r="A2853" s="398">
        <v>4015</v>
      </c>
      <c r="B2853" s="398" t="s">
        <v>10649</v>
      </c>
      <c r="C2853" s="398" t="s">
        <v>121</v>
      </c>
      <c r="D2853" s="398"/>
      <c r="E2853" s="399">
        <v>80.42</v>
      </c>
    </row>
    <row r="2854" spans="1:5">
      <c r="A2854" s="398">
        <v>4017</v>
      </c>
      <c r="B2854" s="398" t="s">
        <v>10650</v>
      </c>
      <c r="C2854" s="398" t="s">
        <v>121</v>
      </c>
      <c r="D2854" s="398"/>
      <c r="E2854" s="399">
        <v>117.02</v>
      </c>
    </row>
    <row r="2855" spans="1:5">
      <c r="A2855" s="398">
        <v>11621</v>
      </c>
      <c r="B2855" s="398" t="s">
        <v>10651</v>
      </c>
      <c r="C2855" s="398" t="s">
        <v>121</v>
      </c>
      <c r="D2855" s="398"/>
      <c r="E2855" s="399">
        <v>63.3</v>
      </c>
    </row>
    <row r="2856" spans="1:5">
      <c r="A2856" s="398">
        <v>4016</v>
      </c>
      <c r="B2856" s="398" t="s">
        <v>10652</v>
      </c>
      <c r="C2856" s="398" t="s">
        <v>121</v>
      </c>
      <c r="D2856" s="398"/>
      <c r="E2856" s="399">
        <v>46.22</v>
      </c>
    </row>
    <row r="2857" spans="1:5">
      <c r="A2857" s="398">
        <v>38544</v>
      </c>
      <c r="B2857" s="398" t="s">
        <v>10653</v>
      </c>
      <c r="C2857" s="398" t="s">
        <v>121</v>
      </c>
      <c r="D2857" s="398"/>
      <c r="E2857" s="399">
        <v>11.86</v>
      </c>
    </row>
    <row r="2858" spans="1:5">
      <c r="A2858" s="398">
        <v>38545</v>
      </c>
      <c r="B2858" s="398" t="s">
        <v>10654</v>
      </c>
      <c r="C2858" s="398" t="s">
        <v>121</v>
      </c>
      <c r="D2858" s="398"/>
      <c r="E2858" s="399">
        <v>7.62</v>
      </c>
    </row>
    <row r="2859" spans="1:5">
      <c r="A2859" s="398">
        <v>42527</v>
      </c>
      <c r="B2859" s="398" t="s">
        <v>10655</v>
      </c>
      <c r="C2859" s="398" t="s">
        <v>121</v>
      </c>
      <c r="D2859" s="398"/>
      <c r="E2859" s="399"/>
    </row>
    <row r="2860" spans="1:5">
      <c r="A2860" s="398">
        <v>39323</v>
      </c>
      <c r="B2860" s="398" t="s">
        <v>10656</v>
      </c>
      <c r="C2860" s="398" t="s">
        <v>121</v>
      </c>
      <c r="D2860" s="398"/>
      <c r="E2860" s="399">
        <v>29.07</v>
      </c>
    </row>
    <row r="2861" spans="1:5">
      <c r="A2861" s="398">
        <v>626</v>
      </c>
      <c r="B2861" s="398" t="s">
        <v>10657</v>
      </c>
      <c r="C2861" s="398" t="s">
        <v>1156</v>
      </c>
      <c r="D2861" s="398"/>
      <c r="E2861" s="399">
        <v>23.49</v>
      </c>
    </row>
    <row r="2862" spans="1:5">
      <c r="A2862" s="398">
        <v>44504</v>
      </c>
      <c r="B2862" s="398" t="s">
        <v>10658</v>
      </c>
      <c r="C2862" s="398" t="s">
        <v>121</v>
      </c>
      <c r="D2862" s="398"/>
      <c r="E2862" s="399"/>
    </row>
    <row r="2863" spans="1:5">
      <c r="A2863" s="398">
        <v>44505</v>
      </c>
      <c r="B2863" s="398" t="s">
        <v>10659</v>
      </c>
      <c r="C2863" s="398" t="s">
        <v>121</v>
      </c>
      <c r="D2863" s="398"/>
      <c r="E2863" s="399"/>
    </row>
    <row r="2864" spans="1:5">
      <c r="A2864" s="398">
        <v>44506</v>
      </c>
      <c r="B2864" s="398" t="s">
        <v>10660</v>
      </c>
      <c r="C2864" s="398" t="s">
        <v>121</v>
      </c>
      <c r="D2864" s="398"/>
      <c r="E2864" s="399"/>
    </row>
    <row r="2865" spans="1:5">
      <c r="A2865" s="398">
        <v>44507</v>
      </c>
      <c r="B2865" s="398" t="s">
        <v>10661</v>
      </c>
      <c r="C2865" s="398" t="s">
        <v>121</v>
      </c>
      <c r="D2865" s="398"/>
      <c r="E2865" s="399"/>
    </row>
    <row r="2866" spans="1:5">
      <c r="A2866" s="398">
        <v>44508</v>
      </c>
      <c r="B2866" s="398" t="s">
        <v>10662</v>
      </c>
      <c r="C2866" s="398" t="s">
        <v>121</v>
      </c>
      <c r="D2866" s="398"/>
      <c r="E2866" s="399"/>
    </row>
    <row r="2867" spans="1:5">
      <c r="A2867" s="398">
        <v>44509</v>
      </c>
      <c r="B2867" s="398" t="s">
        <v>10663</v>
      </c>
      <c r="C2867" s="398" t="s">
        <v>121</v>
      </c>
      <c r="D2867" s="398"/>
      <c r="E2867" s="399"/>
    </row>
    <row r="2868" spans="1:5">
      <c r="A2868" s="398">
        <v>44510</v>
      </c>
      <c r="B2868" s="398" t="s">
        <v>10664</v>
      </c>
      <c r="C2868" s="398" t="s">
        <v>121</v>
      </c>
      <c r="D2868" s="398"/>
      <c r="E2868" s="399"/>
    </row>
    <row r="2869" spans="1:5">
      <c r="A2869" s="398">
        <v>44512</v>
      </c>
      <c r="B2869" s="398" t="s">
        <v>10665</v>
      </c>
      <c r="C2869" s="398" t="s">
        <v>121</v>
      </c>
      <c r="D2869" s="398"/>
      <c r="E2869" s="399"/>
    </row>
    <row r="2870" spans="1:5">
      <c r="A2870" s="398">
        <v>44513</v>
      </c>
      <c r="B2870" s="398" t="s">
        <v>10666</v>
      </c>
      <c r="C2870" s="398" t="s">
        <v>121</v>
      </c>
      <c r="D2870" s="398"/>
      <c r="E2870" s="399"/>
    </row>
    <row r="2871" spans="1:5">
      <c r="A2871" s="398">
        <v>44514</v>
      </c>
      <c r="B2871" s="398" t="s">
        <v>10667</v>
      </c>
      <c r="C2871" s="398" t="s">
        <v>121</v>
      </c>
      <c r="D2871" s="398"/>
      <c r="E2871" s="399"/>
    </row>
    <row r="2872" spans="1:5">
      <c r="A2872" s="398">
        <v>44515</v>
      </c>
      <c r="B2872" s="398" t="s">
        <v>10668</v>
      </c>
      <c r="C2872" s="398" t="s">
        <v>121</v>
      </c>
      <c r="D2872" s="398"/>
      <c r="E2872" s="399"/>
    </row>
    <row r="2873" spans="1:5">
      <c r="A2873" s="398">
        <v>44511</v>
      </c>
      <c r="B2873" s="398" t="s">
        <v>10669</v>
      </c>
      <c r="C2873" s="398" t="s">
        <v>121</v>
      </c>
      <c r="D2873" s="398"/>
      <c r="E2873" s="399"/>
    </row>
    <row r="2874" spans="1:5">
      <c r="A2874" s="398">
        <v>44516</v>
      </c>
      <c r="B2874" s="398" t="s">
        <v>10670</v>
      </c>
      <c r="C2874" s="398" t="s">
        <v>121</v>
      </c>
      <c r="D2874" s="398"/>
      <c r="E2874" s="399"/>
    </row>
    <row r="2875" spans="1:5">
      <c r="A2875" s="398">
        <v>44517</v>
      </c>
      <c r="B2875" s="398" t="s">
        <v>10671</v>
      </c>
      <c r="C2875" s="398" t="s">
        <v>121</v>
      </c>
      <c r="D2875" s="398"/>
      <c r="E2875" s="399"/>
    </row>
    <row r="2876" spans="1:5">
      <c r="A2876" s="398">
        <v>11479</v>
      </c>
      <c r="B2876" s="398" t="s">
        <v>10672</v>
      </c>
      <c r="C2876" s="398" t="s">
        <v>160</v>
      </c>
      <c r="D2876" s="398"/>
      <c r="E2876" s="399">
        <v>33.22</v>
      </c>
    </row>
    <row r="2877" spans="1:5">
      <c r="A2877" s="398">
        <v>11481</v>
      </c>
      <c r="B2877" s="398" t="s">
        <v>10673</v>
      </c>
      <c r="C2877" s="398" t="s">
        <v>160</v>
      </c>
      <c r="D2877" s="398"/>
      <c r="E2877" s="399">
        <v>30.06</v>
      </c>
    </row>
    <row r="2878" spans="1:5">
      <c r="A2878" s="398">
        <v>43609</v>
      </c>
      <c r="B2878" s="398" t="s">
        <v>10674</v>
      </c>
      <c r="C2878" s="398" t="s">
        <v>160</v>
      </c>
      <c r="D2878" s="398"/>
      <c r="E2878" s="399">
        <v>30.06</v>
      </c>
    </row>
    <row r="2879" spans="1:5">
      <c r="A2879" s="398">
        <v>11478</v>
      </c>
      <c r="B2879" s="398" t="s">
        <v>10675</v>
      </c>
      <c r="C2879" s="398" t="s">
        <v>160</v>
      </c>
      <c r="D2879" s="398"/>
      <c r="E2879" s="399">
        <v>57.01</v>
      </c>
    </row>
    <row r="2880" spans="1:5">
      <c r="A2880" s="398">
        <v>43608</v>
      </c>
      <c r="B2880" s="398" t="s">
        <v>10676</v>
      </c>
      <c r="C2880" s="398" t="s">
        <v>160</v>
      </c>
      <c r="D2880" s="398"/>
      <c r="E2880" s="399">
        <v>43.5</v>
      </c>
    </row>
    <row r="2881" spans="1:5">
      <c r="A2881" s="398">
        <v>11476</v>
      </c>
      <c r="B2881" s="398" t="s">
        <v>10677</v>
      </c>
      <c r="C2881" s="398" t="s">
        <v>160</v>
      </c>
      <c r="D2881" s="398"/>
      <c r="E2881" s="399">
        <v>43.5</v>
      </c>
    </row>
    <row r="2882" spans="1:5">
      <c r="A2882" s="398">
        <v>40637</v>
      </c>
      <c r="B2882" s="398" t="s">
        <v>10678</v>
      </c>
      <c r="C2882" s="398" t="s">
        <v>160</v>
      </c>
      <c r="D2882" s="398"/>
      <c r="E2882" s="399"/>
    </row>
    <row r="2883" spans="1:5">
      <c r="A2883" s="398">
        <v>13836</v>
      </c>
      <c r="B2883" s="398" t="s">
        <v>10679</v>
      </c>
      <c r="C2883" s="398" t="s">
        <v>160</v>
      </c>
      <c r="D2883" s="398"/>
      <c r="E2883" s="399"/>
    </row>
    <row r="2884" spans="1:5">
      <c r="A2884" s="398">
        <v>39813</v>
      </c>
      <c r="B2884" s="398" t="s">
        <v>10680</v>
      </c>
      <c r="C2884" s="398" t="s">
        <v>160</v>
      </c>
      <c r="D2884" s="398"/>
      <c r="E2884" s="399"/>
    </row>
    <row r="2885" spans="1:5">
      <c r="A2885" s="398">
        <v>12868</v>
      </c>
      <c r="B2885" s="398" t="s">
        <v>10681</v>
      </c>
      <c r="C2885" s="398" t="s">
        <v>123</v>
      </c>
      <c r="D2885" s="398"/>
      <c r="E2885" s="399">
        <v>21.35</v>
      </c>
    </row>
    <row r="2886" spans="1:5">
      <c r="A2886" s="398">
        <v>40916</v>
      </c>
      <c r="B2886" s="398" t="s">
        <v>10682</v>
      </c>
      <c r="C2886" s="398" t="s">
        <v>4670</v>
      </c>
      <c r="D2886" s="398"/>
      <c r="E2886" s="399">
        <v>3737.08</v>
      </c>
    </row>
    <row r="2887" spans="1:5">
      <c r="A2887" s="398">
        <v>4755</v>
      </c>
      <c r="B2887" s="398" t="s">
        <v>10683</v>
      </c>
      <c r="C2887" s="398" t="s">
        <v>123</v>
      </c>
      <c r="D2887" s="398"/>
      <c r="E2887" s="399">
        <v>18.899999999999999</v>
      </c>
    </row>
    <row r="2888" spans="1:5">
      <c r="A2888" s="398">
        <v>41067</v>
      </c>
      <c r="B2888" s="398" t="s">
        <v>10684</v>
      </c>
      <c r="C2888" s="398" t="s">
        <v>4670</v>
      </c>
      <c r="D2888" s="398"/>
      <c r="E2888" s="399">
        <v>3307.07</v>
      </c>
    </row>
    <row r="2889" spans="1:5">
      <c r="A2889" s="398">
        <v>45240</v>
      </c>
      <c r="B2889" s="398" t="s">
        <v>10685</v>
      </c>
      <c r="C2889" s="398" t="s">
        <v>160</v>
      </c>
      <c r="D2889" s="398"/>
      <c r="E2889" s="399"/>
    </row>
    <row r="2890" spans="1:5">
      <c r="A2890" s="398">
        <v>45228</v>
      </c>
      <c r="B2890" s="398" t="s">
        <v>10686</v>
      </c>
      <c r="C2890" s="398" t="s">
        <v>160</v>
      </c>
      <c r="D2890" s="398"/>
      <c r="E2890" s="399"/>
    </row>
    <row r="2891" spans="1:5">
      <c r="A2891" s="398">
        <v>45241</v>
      </c>
      <c r="B2891" s="398" t="s">
        <v>10687</v>
      </c>
      <c r="C2891" s="398" t="s">
        <v>160</v>
      </c>
      <c r="D2891" s="398"/>
      <c r="E2891" s="399"/>
    </row>
    <row r="2892" spans="1:5">
      <c r="A2892" s="398">
        <v>38463</v>
      </c>
      <c r="B2892" s="398" t="s">
        <v>10688</v>
      </c>
      <c r="C2892" s="398" t="s">
        <v>160</v>
      </c>
      <c r="D2892" s="398"/>
      <c r="E2892" s="399">
        <v>30.2</v>
      </c>
    </row>
    <row r="2893" spans="1:5">
      <c r="A2893" s="398">
        <v>40703</v>
      </c>
      <c r="B2893" s="398" t="s">
        <v>10689</v>
      </c>
      <c r="C2893" s="398" t="s">
        <v>160</v>
      </c>
      <c r="D2893" s="398"/>
      <c r="E2893" s="399">
        <v>13900</v>
      </c>
    </row>
    <row r="2894" spans="1:5">
      <c r="A2894" s="398">
        <v>11616</v>
      </c>
      <c r="B2894" s="398" t="s">
        <v>10690</v>
      </c>
      <c r="C2894" s="398" t="s">
        <v>160</v>
      </c>
      <c r="D2894" s="398"/>
      <c r="E2894" s="399">
        <v>16602.900000000001</v>
      </c>
    </row>
    <row r="2895" spans="1:5">
      <c r="A2895" s="398">
        <v>41898</v>
      </c>
      <c r="B2895" s="398" t="s">
        <v>10691</v>
      </c>
      <c r="C2895" s="398" t="s">
        <v>160</v>
      </c>
      <c r="D2895" s="398"/>
      <c r="E2895" s="399">
        <v>8199.9699999999993</v>
      </c>
    </row>
    <row r="2896" spans="1:5">
      <c r="A2896" s="398">
        <v>45304</v>
      </c>
      <c r="B2896" s="398" t="s">
        <v>10692</v>
      </c>
      <c r="C2896" s="398" t="s">
        <v>160</v>
      </c>
      <c r="D2896" s="398"/>
      <c r="E2896" s="399">
        <v>14106.4</v>
      </c>
    </row>
    <row r="2897" spans="1:5">
      <c r="A2897" s="398">
        <v>36141</v>
      </c>
      <c r="B2897" s="398" t="s">
        <v>10693</v>
      </c>
      <c r="C2897" s="398" t="s">
        <v>160</v>
      </c>
      <c r="D2897" s="398"/>
      <c r="E2897" s="399">
        <v>117.23</v>
      </c>
    </row>
    <row r="2898" spans="1:5">
      <c r="A2898" s="398">
        <v>45211</v>
      </c>
      <c r="B2898" s="398" t="s">
        <v>10694</v>
      </c>
      <c r="C2898" s="398" t="s">
        <v>160</v>
      </c>
      <c r="D2898" s="398"/>
      <c r="E2898" s="399">
        <v>106.54</v>
      </c>
    </row>
    <row r="2899" spans="1:5">
      <c r="A2899" s="398">
        <v>43651</v>
      </c>
      <c r="B2899" s="398" t="s">
        <v>10695</v>
      </c>
      <c r="C2899" s="398" t="s">
        <v>1156</v>
      </c>
      <c r="D2899" s="398"/>
      <c r="E2899" s="399">
        <v>4.5999999999999996</v>
      </c>
    </row>
    <row r="2900" spans="1:5">
      <c r="A2900" s="398">
        <v>43626</v>
      </c>
      <c r="B2900" s="398" t="s">
        <v>10696</v>
      </c>
      <c r="C2900" s="398" t="s">
        <v>1156</v>
      </c>
      <c r="D2900" s="398"/>
      <c r="E2900" s="399">
        <v>2.56</v>
      </c>
    </row>
    <row r="2901" spans="1:5">
      <c r="A2901" s="398">
        <v>39434</v>
      </c>
      <c r="B2901" s="398" t="s">
        <v>10697</v>
      </c>
      <c r="C2901" s="398" t="s">
        <v>1156</v>
      </c>
      <c r="D2901" s="398"/>
      <c r="E2901" s="399">
        <v>3.64</v>
      </c>
    </row>
    <row r="2902" spans="1:5">
      <c r="A2902" s="398">
        <v>39433</v>
      </c>
      <c r="B2902" s="398" t="s">
        <v>10698</v>
      </c>
      <c r="C2902" s="398" t="s">
        <v>1156</v>
      </c>
      <c r="D2902" s="398"/>
      <c r="E2902" s="399">
        <v>2.89</v>
      </c>
    </row>
    <row r="2903" spans="1:5">
      <c r="A2903" s="398">
        <v>4049</v>
      </c>
      <c r="B2903" s="398" t="s">
        <v>10699</v>
      </c>
      <c r="C2903" s="398" t="s">
        <v>4378</v>
      </c>
      <c r="D2903" s="398"/>
      <c r="E2903" s="399">
        <v>51.38</v>
      </c>
    </row>
    <row r="2904" spans="1:5">
      <c r="A2904" s="398">
        <v>38120</v>
      </c>
      <c r="B2904" s="398" t="s">
        <v>10700</v>
      </c>
      <c r="C2904" s="398" t="s">
        <v>1156</v>
      </c>
      <c r="D2904" s="398"/>
      <c r="E2904" s="399">
        <v>167.17</v>
      </c>
    </row>
    <row r="2905" spans="1:5">
      <c r="A2905" s="398">
        <v>43652</v>
      </c>
      <c r="B2905" s="398" t="s">
        <v>10701</v>
      </c>
      <c r="C2905" s="398" t="s">
        <v>1156</v>
      </c>
      <c r="D2905" s="398"/>
      <c r="E2905" s="399">
        <v>10.31</v>
      </c>
    </row>
    <row r="2906" spans="1:5">
      <c r="A2906" s="398">
        <v>10498</v>
      </c>
      <c r="B2906" s="398" t="s">
        <v>10702</v>
      </c>
      <c r="C2906" s="398" t="s">
        <v>1156</v>
      </c>
      <c r="D2906" s="398"/>
      <c r="E2906" s="399">
        <v>12.09</v>
      </c>
    </row>
    <row r="2907" spans="1:5">
      <c r="A2907" s="398">
        <v>4823</v>
      </c>
      <c r="B2907" s="398" t="s">
        <v>10703</v>
      </c>
      <c r="C2907" s="398" t="s">
        <v>1156</v>
      </c>
      <c r="D2907" s="398"/>
      <c r="E2907" s="399">
        <v>31.8</v>
      </c>
    </row>
    <row r="2908" spans="1:5">
      <c r="A2908" s="398">
        <v>38877</v>
      </c>
      <c r="B2908" s="398" t="s">
        <v>10704</v>
      </c>
      <c r="C2908" s="398" t="s">
        <v>1156</v>
      </c>
      <c r="D2908" s="398"/>
      <c r="E2908" s="399">
        <v>7.42</v>
      </c>
    </row>
    <row r="2909" spans="1:5">
      <c r="A2909" s="398">
        <v>34546</v>
      </c>
      <c r="B2909" s="398" t="s">
        <v>10705</v>
      </c>
      <c r="C2909" s="398" t="s">
        <v>1156</v>
      </c>
      <c r="D2909" s="398"/>
      <c r="E2909" s="399">
        <v>7.63</v>
      </c>
    </row>
    <row r="2910" spans="1:5">
      <c r="A2910" s="398">
        <v>41387</v>
      </c>
      <c r="B2910" s="398" t="s">
        <v>10706</v>
      </c>
      <c r="C2910" s="398" t="s">
        <v>146</v>
      </c>
      <c r="D2910" s="398"/>
      <c r="E2910" s="399">
        <v>33.78</v>
      </c>
    </row>
    <row r="2911" spans="1:5">
      <c r="A2911" s="398">
        <v>41388</v>
      </c>
      <c r="B2911" s="398" t="s">
        <v>10707</v>
      </c>
      <c r="C2911" s="398" t="s">
        <v>146</v>
      </c>
      <c r="D2911" s="398"/>
      <c r="E2911" s="399">
        <v>40.53</v>
      </c>
    </row>
    <row r="2912" spans="1:5">
      <c r="A2912" s="398">
        <v>41380</v>
      </c>
      <c r="B2912" s="398" t="s">
        <v>10708</v>
      </c>
      <c r="C2912" s="398" t="s">
        <v>160</v>
      </c>
      <c r="D2912" s="398"/>
      <c r="E2912" s="399">
        <v>269.67</v>
      </c>
    </row>
    <row r="2913" spans="1:5">
      <c r="A2913" s="398">
        <v>41381</v>
      </c>
      <c r="B2913" s="398" t="s">
        <v>10709</v>
      </c>
      <c r="C2913" s="398" t="s">
        <v>160</v>
      </c>
      <c r="D2913" s="398"/>
      <c r="E2913" s="399">
        <v>282.51</v>
      </c>
    </row>
    <row r="2914" spans="1:5">
      <c r="A2914" s="398">
        <v>41382</v>
      </c>
      <c r="B2914" s="398" t="s">
        <v>10710</v>
      </c>
      <c r="C2914" s="398" t="s">
        <v>160</v>
      </c>
      <c r="D2914" s="398"/>
      <c r="E2914" s="399">
        <v>273.45</v>
      </c>
    </row>
    <row r="2915" spans="1:5">
      <c r="A2915" s="398">
        <v>41383</v>
      </c>
      <c r="B2915" s="398" t="s">
        <v>10711</v>
      </c>
      <c r="C2915" s="398" t="s">
        <v>160</v>
      </c>
      <c r="D2915" s="398"/>
      <c r="E2915" s="399">
        <v>371.16</v>
      </c>
    </row>
    <row r="2916" spans="1:5">
      <c r="A2916" s="398">
        <v>41385</v>
      </c>
      <c r="B2916" s="398" t="s">
        <v>10712</v>
      </c>
      <c r="C2916" s="398" t="s">
        <v>160</v>
      </c>
      <c r="D2916" s="398"/>
      <c r="E2916" s="399">
        <v>461.86</v>
      </c>
    </row>
    <row r="2917" spans="1:5">
      <c r="A2917" s="398">
        <v>4058</v>
      </c>
      <c r="B2917" s="398" t="s">
        <v>10713</v>
      </c>
      <c r="C2917" s="398" t="s">
        <v>123</v>
      </c>
      <c r="D2917" s="398"/>
      <c r="E2917" s="399">
        <v>31.63</v>
      </c>
    </row>
    <row r="2918" spans="1:5">
      <c r="A2918" s="398">
        <v>40974</v>
      </c>
      <c r="B2918" s="398" t="s">
        <v>10714</v>
      </c>
      <c r="C2918" s="398" t="s">
        <v>4670</v>
      </c>
      <c r="D2918" s="398"/>
      <c r="E2918" s="399">
        <v>5534.26</v>
      </c>
    </row>
    <row r="2919" spans="1:5">
      <c r="A2919" s="398">
        <v>34794</v>
      </c>
      <c r="B2919" s="398" t="s">
        <v>10715</v>
      </c>
      <c r="C2919" s="398" t="s">
        <v>123</v>
      </c>
      <c r="D2919" s="398"/>
      <c r="E2919" s="399">
        <v>18.850000000000001</v>
      </c>
    </row>
    <row r="2920" spans="1:5">
      <c r="A2920" s="398">
        <v>40925</v>
      </c>
      <c r="B2920" s="398" t="s">
        <v>10716</v>
      </c>
      <c r="C2920" s="398" t="s">
        <v>4670</v>
      </c>
      <c r="D2920" s="398"/>
      <c r="E2920" s="399">
        <v>3299.69</v>
      </c>
    </row>
    <row r="2921" spans="1:5">
      <c r="A2921" s="398">
        <v>13741</v>
      </c>
      <c r="B2921" s="398" t="s">
        <v>10717</v>
      </c>
      <c r="C2921" s="398" t="s">
        <v>160</v>
      </c>
      <c r="D2921" s="398"/>
      <c r="E2921" s="399">
        <v>2155.7800000000002</v>
      </c>
    </row>
    <row r="2922" spans="1:5">
      <c r="A2922" s="398">
        <v>3288</v>
      </c>
      <c r="B2922" s="398" t="s">
        <v>10718</v>
      </c>
      <c r="C2922" s="398" t="s">
        <v>146</v>
      </c>
      <c r="D2922" s="398"/>
      <c r="E2922" s="399"/>
    </row>
    <row r="2923" spans="1:5">
      <c r="A2923" s="398">
        <v>13587</v>
      </c>
      <c r="B2923" s="398" t="s">
        <v>10719</v>
      </c>
      <c r="C2923" s="398" t="s">
        <v>146</v>
      </c>
      <c r="D2923" s="398"/>
      <c r="E2923" s="399"/>
    </row>
    <row r="2924" spans="1:5">
      <c r="A2924" s="398">
        <v>38598</v>
      </c>
      <c r="B2924" s="398" t="s">
        <v>10720</v>
      </c>
      <c r="C2924" s="398" t="s">
        <v>160</v>
      </c>
      <c r="D2924" s="398"/>
      <c r="E2924" s="399">
        <v>4.32</v>
      </c>
    </row>
    <row r="2925" spans="1:5">
      <c r="A2925" s="398">
        <v>38595</v>
      </c>
      <c r="B2925" s="398" t="s">
        <v>10721</v>
      </c>
      <c r="C2925" s="398" t="s">
        <v>160</v>
      </c>
      <c r="D2925" s="398"/>
      <c r="E2925" s="399">
        <v>3.66</v>
      </c>
    </row>
    <row r="2926" spans="1:5">
      <c r="A2926" s="398">
        <v>38592</v>
      </c>
      <c r="B2926" s="398" t="s">
        <v>10722</v>
      </c>
      <c r="C2926" s="398" t="s">
        <v>160</v>
      </c>
      <c r="D2926" s="398"/>
      <c r="E2926" s="399">
        <v>3.7</v>
      </c>
    </row>
    <row r="2927" spans="1:5">
      <c r="A2927" s="398">
        <v>38588</v>
      </c>
      <c r="B2927" s="398" t="s">
        <v>10723</v>
      </c>
      <c r="C2927" s="398" t="s">
        <v>160</v>
      </c>
      <c r="D2927" s="398"/>
      <c r="E2927" s="399">
        <v>2.96</v>
      </c>
    </row>
    <row r="2928" spans="1:5">
      <c r="A2928" s="398">
        <v>38593</v>
      </c>
      <c r="B2928" s="398" t="s">
        <v>10724</v>
      </c>
      <c r="C2928" s="398" t="s">
        <v>160</v>
      </c>
      <c r="D2928" s="398"/>
      <c r="E2928" s="399">
        <v>4.09</v>
      </c>
    </row>
    <row r="2929" spans="1:5">
      <c r="A2929" s="398">
        <v>38589</v>
      </c>
      <c r="B2929" s="398" t="s">
        <v>10725</v>
      </c>
      <c r="C2929" s="398" t="s">
        <v>160</v>
      </c>
      <c r="D2929" s="398"/>
      <c r="E2929" s="399">
        <v>3.11</v>
      </c>
    </row>
    <row r="2930" spans="1:5">
      <c r="A2930" s="398">
        <v>38594</v>
      </c>
      <c r="B2930" s="398" t="s">
        <v>10726</v>
      </c>
      <c r="C2930" s="398" t="s">
        <v>160</v>
      </c>
      <c r="D2930" s="398"/>
      <c r="E2930" s="399">
        <v>6.45</v>
      </c>
    </row>
    <row r="2931" spans="1:5">
      <c r="A2931" s="398">
        <v>34774</v>
      </c>
      <c r="B2931" s="398" t="s">
        <v>10727</v>
      </c>
      <c r="C2931" s="398" t="s">
        <v>160</v>
      </c>
      <c r="D2931" s="398"/>
      <c r="E2931" s="399">
        <v>2.9</v>
      </c>
    </row>
    <row r="2932" spans="1:5">
      <c r="A2932" s="398">
        <v>34771</v>
      </c>
      <c r="B2932" s="398" t="s">
        <v>10728</v>
      </c>
      <c r="C2932" s="398" t="s">
        <v>160</v>
      </c>
      <c r="D2932" s="398"/>
      <c r="E2932" s="399">
        <v>3.49</v>
      </c>
    </row>
    <row r="2933" spans="1:5">
      <c r="A2933" s="398">
        <v>34764</v>
      </c>
      <c r="B2933" s="398" t="s">
        <v>10729</v>
      </c>
      <c r="C2933" s="398" t="s">
        <v>160</v>
      </c>
      <c r="D2933" s="398"/>
      <c r="E2933" s="399">
        <v>2.29</v>
      </c>
    </row>
    <row r="2934" spans="1:5">
      <c r="A2934" s="398">
        <v>34773</v>
      </c>
      <c r="B2934" s="398" t="s">
        <v>10730</v>
      </c>
      <c r="C2934" s="398" t="s">
        <v>160</v>
      </c>
      <c r="D2934" s="398"/>
      <c r="E2934" s="399">
        <v>3.05</v>
      </c>
    </row>
    <row r="2935" spans="1:5">
      <c r="A2935" s="398">
        <v>34769</v>
      </c>
      <c r="B2935" s="398" t="s">
        <v>10731</v>
      </c>
      <c r="C2935" s="398" t="s">
        <v>160</v>
      </c>
      <c r="D2935" s="398"/>
      <c r="E2935" s="399">
        <v>3.78</v>
      </c>
    </row>
    <row r="2936" spans="1:5">
      <c r="A2936" s="398">
        <v>34763</v>
      </c>
      <c r="B2936" s="398" t="s">
        <v>10732</v>
      </c>
      <c r="C2936" s="398" t="s">
        <v>160</v>
      </c>
      <c r="D2936" s="398"/>
      <c r="E2936" s="399">
        <v>2.33</v>
      </c>
    </row>
    <row r="2937" spans="1:5">
      <c r="A2937" s="398">
        <v>34788</v>
      </c>
      <c r="B2937" s="398" t="s">
        <v>10733</v>
      </c>
      <c r="C2937" s="398" t="s">
        <v>160</v>
      </c>
      <c r="D2937" s="398"/>
      <c r="E2937" s="399">
        <v>1.44</v>
      </c>
    </row>
    <row r="2938" spans="1:5">
      <c r="A2938" s="398">
        <v>34781</v>
      </c>
      <c r="B2938" s="398" t="s">
        <v>10734</v>
      </c>
      <c r="C2938" s="398" t="s">
        <v>160</v>
      </c>
      <c r="D2938" s="398"/>
      <c r="E2938" s="399">
        <v>1.98</v>
      </c>
    </row>
    <row r="2939" spans="1:5">
      <c r="A2939" s="398">
        <v>41682</v>
      </c>
      <c r="B2939" s="398" t="s">
        <v>10735</v>
      </c>
      <c r="C2939" s="398" t="s">
        <v>160</v>
      </c>
      <c r="D2939" s="398"/>
      <c r="E2939" s="399">
        <v>29.69</v>
      </c>
    </row>
    <row r="2940" spans="1:5">
      <c r="A2940" s="398">
        <v>41683</v>
      </c>
      <c r="B2940" s="398" t="s">
        <v>10736</v>
      </c>
      <c r="C2940" s="398" t="s">
        <v>160</v>
      </c>
      <c r="D2940" s="398"/>
      <c r="E2940" s="399">
        <v>21.84</v>
      </c>
    </row>
    <row r="2941" spans="1:5">
      <c r="A2941" s="398">
        <v>41680</v>
      </c>
      <c r="B2941" s="398" t="s">
        <v>10737</v>
      </c>
      <c r="C2941" s="398" t="s">
        <v>160</v>
      </c>
      <c r="D2941" s="398"/>
      <c r="E2941" s="399">
        <v>11.76</v>
      </c>
    </row>
    <row r="2942" spans="1:5">
      <c r="A2942" s="398">
        <v>41679</v>
      </c>
      <c r="B2942" s="398" t="s">
        <v>10738</v>
      </c>
      <c r="C2942" s="398" t="s">
        <v>160</v>
      </c>
      <c r="D2942" s="398"/>
      <c r="E2942" s="399">
        <v>26.89</v>
      </c>
    </row>
    <row r="2943" spans="1:5">
      <c r="A2943" s="398">
        <v>41681</v>
      </c>
      <c r="B2943" s="398" t="s">
        <v>10739</v>
      </c>
      <c r="C2943" s="398" t="s">
        <v>160</v>
      </c>
      <c r="D2943" s="398"/>
      <c r="E2943" s="399">
        <v>18.399999999999999</v>
      </c>
    </row>
    <row r="2944" spans="1:5">
      <c r="A2944" s="398">
        <v>43386</v>
      </c>
      <c r="B2944" s="398" t="s">
        <v>10740</v>
      </c>
      <c r="C2944" s="398" t="s">
        <v>160</v>
      </c>
      <c r="D2944" s="398"/>
      <c r="E2944" s="399">
        <v>42.01</v>
      </c>
    </row>
    <row r="2945" spans="1:5">
      <c r="A2945" s="398">
        <v>4059</v>
      </c>
      <c r="B2945" s="398" t="s">
        <v>10741</v>
      </c>
      <c r="C2945" s="398" t="s">
        <v>146</v>
      </c>
      <c r="D2945" s="398"/>
      <c r="E2945" s="399">
        <v>29.69</v>
      </c>
    </row>
    <row r="2946" spans="1:5">
      <c r="A2946" s="398">
        <v>4062</v>
      </c>
      <c r="B2946" s="398" t="s">
        <v>10742</v>
      </c>
      <c r="C2946" s="398" t="s">
        <v>160</v>
      </c>
      <c r="D2946" s="398"/>
      <c r="E2946" s="399">
        <v>29.69</v>
      </c>
    </row>
    <row r="2947" spans="1:5">
      <c r="A2947" s="398">
        <v>4061</v>
      </c>
      <c r="B2947" s="398" t="s">
        <v>10743</v>
      </c>
      <c r="C2947" s="398" t="s">
        <v>160</v>
      </c>
      <c r="D2947" s="398"/>
      <c r="E2947" s="399">
        <v>36.97</v>
      </c>
    </row>
    <row r="2948" spans="1:5">
      <c r="A2948" s="398">
        <v>41315</v>
      </c>
      <c r="B2948" s="398" t="s">
        <v>10744</v>
      </c>
      <c r="C2948" s="398" t="s">
        <v>1156</v>
      </c>
      <c r="D2948" s="398"/>
      <c r="E2948" s="399">
        <v>110.16</v>
      </c>
    </row>
    <row r="2949" spans="1:5">
      <c r="A2949" s="398">
        <v>43148</v>
      </c>
      <c r="B2949" s="398" t="s">
        <v>10745</v>
      </c>
      <c r="C2949" s="398" t="s">
        <v>1156</v>
      </c>
      <c r="D2949" s="398"/>
      <c r="E2949" s="399">
        <v>74.78</v>
      </c>
    </row>
    <row r="2950" spans="1:5">
      <c r="A2950" s="398">
        <v>43147</v>
      </c>
      <c r="B2950" s="398" t="s">
        <v>10746</v>
      </c>
      <c r="C2950" s="398" t="s">
        <v>1156</v>
      </c>
      <c r="D2950" s="398"/>
      <c r="E2950" s="399">
        <v>28.96</v>
      </c>
    </row>
    <row r="2951" spans="1:5">
      <c r="A2951" s="398">
        <v>10608</v>
      </c>
      <c r="B2951" s="398" t="s">
        <v>10747</v>
      </c>
      <c r="C2951" s="398" t="s">
        <v>160</v>
      </c>
      <c r="D2951" s="398"/>
      <c r="E2951" s="399"/>
    </row>
    <row r="2952" spans="1:5">
      <c r="A2952" s="398">
        <v>4069</v>
      </c>
      <c r="B2952" s="398" t="s">
        <v>10748</v>
      </c>
      <c r="C2952" s="398" t="s">
        <v>123</v>
      </c>
      <c r="D2952" s="398"/>
      <c r="E2952" s="399">
        <v>31.49</v>
      </c>
    </row>
    <row r="2953" spans="1:5">
      <c r="A2953" s="398">
        <v>40819</v>
      </c>
      <c r="B2953" s="398" t="s">
        <v>10749</v>
      </c>
      <c r="C2953" s="398" t="s">
        <v>4670</v>
      </c>
      <c r="D2953" s="398"/>
      <c r="E2953" s="399">
        <v>5509.25</v>
      </c>
    </row>
    <row r="2954" spans="1:5">
      <c r="A2954" s="398">
        <v>34361</v>
      </c>
      <c r="B2954" s="398" t="s">
        <v>10750</v>
      </c>
      <c r="C2954" s="398" t="s">
        <v>1156</v>
      </c>
      <c r="D2954" s="398"/>
      <c r="E2954" s="399">
        <v>21.08</v>
      </c>
    </row>
    <row r="2955" spans="1:5">
      <c r="A2955" s="398">
        <v>44478</v>
      </c>
      <c r="B2955" s="398" t="s">
        <v>10751</v>
      </c>
      <c r="C2955" s="398" t="s">
        <v>1156</v>
      </c>
      <c r="D2955" s="398"/>
      <c r="E2955" s="399">
        <v>15.83</v>
      </c>
    </row>
    <row r="2956" spans="1:5">
      <c r="A2956" s="398">
        <v>44477</v>
      </c>
      <c r="B2956" s="398" t="s">
        <v>10752</v>
      </c>
      <c r="C2956" s="398" t="s">
        <v>1156</v>
      </c>
      <c r="D2956" s="398"/>
      <c r="E2956" s="399">
        <v>15.83</v>
      </c>
    </row>
    <row r="2957" spans="1:5">
      <c r="A2957" s="398">
        <v>11697</v>
      </c>
      <c r="B2957" s="398" t="s">
        <v>10753</v>
      </c>
      <c r="C2957" s="398" t="s">
        <v>160</v>
      </c>
      <c r="D2957" s="398"/>
      <c r="E2957" s="399">
        <v>891.81</v>
      </c>
    </row>
    <row r="2958" spans="1:5">
      <c r="A2958" s="398">
        <v>11698</v>
      </c>
      <c r="B2958" s="398" t="s">
        <v>10754</v>
      </c>
      <c r="C2958" s="398" t="s">
        <v>160</v>
      </c>
      <c r="D2958" s="398"/>
      <c r="E2958" s="399">
        <v>1063.8800000000001</v>
      </c>
    </row>
    <row r="2959" spans="1:5">
      <c r="A2959" s="398">
        <v>11699</v>
      </c>
      <c r="B2959" s="398" t="s">
        <v>10755</v>
      </c>
      <c r="C2959" s="398" t="s">
        <v>160</v>
      </c>
      <c r="D2959" s="398"/>
      <c r="E2959" s="399">
        <v>1175.83</v>
      </c>
    </row>
    <row r="2960" spans="1:5">
      <c r="A2960" s="398">
        <v>10432</v>
      </c>
      <c r="B2960" s="398" t="s">
        <v>10756</v>
      </c>
      <c r="C2960" s="398" t="s">
        <v>160</v>
      </c>
      <c r="D2960" s="398"/>
      <c r="E2960" s="399">
        <v>386.52</v>
      </c>
    </row>
    <row r="2961" spans="1:5">
      <c r="A2961" s="398">
        <v>44020</v>
      </c>
      <c r="B2961" s="398" t="s">
        <v>10757</v>
      </c>
      <c r="C2961" s="398" t="s">
        <v>160</v>
      </c>
      <c r="D2961" s="398"/>
      <c r="E2961" s="399">
        <v>953.59</v>
      </c>
    </row>
    <row r="2962" spans="1:5">
      <c r="A2962" s="398">
        <v>41419</v>
      </c>
      <c r="B2962" s="398" t="s">
        <v>10758</v>
      </c>
      <c r="C2962" s="398" t="s">
        <v>160</v>
      </c>
      <c r="D2962" s="398"/>
      <c r="E2962" s="399">
        <v>5.05</v>
      </c>
    </row>
    <row r="2963" spans="1:5">
      <c r="A2963" s="398">
        <v>41420</v>
      </c>
      <c r="B2963" s="398" t="s">
        <v>10759</v>
      </c>
      <c r="C2963" s="398" t="s">
        <v>160</v>
      </c>
      <c r="D2963" s="398"/>
      <c r="E2963" s="399">
        <v>6.87</v>
      </c>
    </row>
    <row r="2964" spans="1:5">
      <c r="A2964" s="398">
        <v>41421</v>
      </c>
      <c r="B2964" s="398" t="s">
        <v>10760</v>
      </c>
      <c r="C2964" s="398" t="s">
        <v>160</v>
      </c>
      <c r="D2964" s="398"/>
      <c r="E2964" s="399">
        <v>6.86</v>
      </c>
    </row>
    <row r="2965" spans="1:5">
      <c r="A2965" s="398">
        <v>41422</v>
      </c>
      <c r="B2965" s="398" t="s">
        <v>10761</v>
      </c>
      <c r="C2965" s="398" t="s">
        <v>160</v>
      </c>
      <c r="D2965" s="398"/>
      <c r="E2965" s="399">
        <v>9.39</v>
      </c>
    </row>
    <row r="2966" spans="1:5">
      <c r="A2966" s="398">
        <v>41425</v>
      </c>
      <c r="B2966" s="398" t="s">
        <v>10762</v>
      </c>
      <c r="C2966" s="398" t="s">
        <v>160</v>
      </c>
      <c r="D2966" s="398"/>
      <c r="E2966" s="399">
        <v>4.8</v>
      </c>
    </row>
    <row r="2967" spans="1:5">
      <c r="A2967" s="398">
        <v>41426</v>
      </c>
      <c r="B2967" s="398" t="s">
        <v>10763</v>
      </c>
      <c r="C2967" s="398" t="s">
        <v>160</v>
      </c>
      <c r="D2967" s="398"/>
      <c r="E2967" s="399">
        <v>8.66</v>
      </c>
    </row>
    <row r="2968" spans="1:5">
      <c r="A2968" s="398">
        <v>41414</v>
      </c>
      <c r="B2968" s="398" t="s">
        <v>10764</v>
      </c>
      <c r="C2968" s="398" t="s">
        <v>160</v>
      </c>
      <c r="D2968" s="398"/>
      <c r="E2968" s="399">
        <v>15.9</v>
      </c>
    </row>
    <row r="2969" spans="1:5">
      <c r="A2969" s="398">
        <v>41415</v>
      </c>
      <c r="B2969" s="398" t="s">
        <v>10765</v>
      </c>
      <c r="C2969" s="398" t="s">
        <v>160</v>
      </c>
      <c r="D2969" s="398"/>
      <c r="E2969" s="399">
        <v>18.510000000000002</v>
      </c>
    </row>
    <row r="2970" spans="1:5">
      <c r="A2970" s="398">
        <v>37514</v>
      </c>
      <c r="B2970" s="398" t="s">
        <v>10766</v>
      </c>
      <c r="C2970" s="398" t="s">
        <v>160</v>
      </c>
      <c r="D2970" s="398"/>
      <c r="E2970" s="399"/>
    </row>
    <row r="2971" spans="1:5">
      <c r="A2971" s="398">
        <v>37520</v>
      </c>
      <c r="B2971" s="398" t="s">
        <v>10767</v>
      </c>
      <c r="C2971" s="398" t="s">
        <v>160</v>
      </c>
      <c r="D2971" s="398"/>
      <c r="E2971" s="399"/>
    </row>
    <row r="2972" spans="1:5">
      <c r="A2972" s="398">
        <v>37546</v>
      </c>
      <c r="B2972" s="398" t="s">
        <v>10768</v>
      </c>
      <c r="C2972" s="398" t="s">
        <v>160</v>
      </c>
      <c r="D2972" s="398"/>
      <c r="E2972" s="399"/>
    </row>
    <row r="2973" spans="1:5">
      <c r="A2973" s="398">
        <v>37544</v>
      </c>
      <c r="B2973" s="398" t="s">
        <v>10769</v>
      </c>
      <c r="C2973" s="398" t="s">
        <v>160</v>
      </c>
      <c r="D2973" s="398"/>
      <c r="E2973" s="399"/>
    </row>
    <row r="2974" spans="1:5">
      <c r="A2974" s="398">
        <v>37545</v>
      </c>
      <c r="B2974" s="398" t="s">
        <v>10770</v>
      </c>
      <c r="C2974" s="398" t="s">
        <v>160</v>
      </c>
      <c r="D2974" s="398"/>
      <c r="E2974" s="399"/>
    </row>
    <row r="2975" spans="1:5">
      <c r="A2975" s="398">
        <v>36793</v>
      </c>
      <c r="B2975" s="398" t="s">
        <v>10771</v>
      </c>
      <c r="C2975" s="398" t="s">
        <v>160</v>
      </c>
      <c r="D2975" s="398"/>
      <c r="E2975" s="399">
        <v>891.43</v>
      </c>
    </row>
    <row r="2976" spans="1:5">
      <c r="A2976" s="398">
        <v>11769</v>
      </c>
      <c r="B2976" s="398" t="s">
        <v>10772</v>
      </c>
      <c r="C2976" s="398" t="s">
        <v>160</v>
      </c>
      <c r="D2976" s="398"/>
      <c r="E2976" s="399">
        <v>393.94</v>
      </c>
    </row>
    <row r="2977" spans="1:5">
      <c r="A2977" s="398">
        <v>11771</v>
      </c>
      <c r="B2977" s="398" t="s">
        <v>10773</v>
      </c>
      <c r="C2977" s="398" t="s">
        <v>160</v>
      </c>
      <c r="D2977" s="398"/>
      <c r="E2977" s="399">
        <v>482.53</v>
      </c>
    </row>
    <row r="2978" spans="1:5">
      <c r="A2978" s="398">
        <v>39919</v>
      </c>
      <c r="B2978" s="398" t="s">
        <v>10774</v>
      </c>
      <c r="C2978" s="398" t="s">
        <v>160</v>
      </c>
      <c r="D2978" s="398"/>
      <c r="E2978" s="399"/>
    </row>
    <row r="2979" spans="1:5">
      <c r="A2979" s="398">
        <v>38385</v>
      </c>
      <c r="B2979" s="398" t="s">
        <v>10775</v>
      </c>
      <c r="C2979" s="398" t="s">
        <v>160</v>
      </c>
      <c r="D2979" s="398"/>
      <c r="E2979" s="399"/>
    </row>
    <row r="2980" spans="1:5">
      <c r="A2980" s="398">
        <v>36800</v>
      </c>
      <c r="B2980" s="398" t="s">
        <v>10776</v>
      </c>
      <c r="C2980" s="398" t="s">
        <v>160</v>
      </c>
      <c r="D2980" s="398"/>
      <c r="E2980" s="399">
        <v>236.71</v>
      </c>
    </row>
    <row r="2981" spans="1:5">
      <c r="A2981" s="398">
        <v>37587</v>
      </c>
      <c r="B2981" s="398" t="s">
        <v>10777</v>
      </c>
      <c r="C2981" s="398" t="s">
        <v>160</v>
      </c>
      <c r="D2981" s="398"/>
      <c r="E2981" s="399">
        <v>520.05999999999995</v>
      </c>
    </row>
    <row r="2982" spans="1:5">
      <c r="A2982" s="398">
        <v>11561</v>
      </c>
      <c r="B2982" s="398" t="s">
        <v>10778</v>
      </c>
      <c r="C2982" s="398" t="s">
        <v>160</v>
      </c>
      <c r="D2982" s="398"/>
      <c r="E2982" s="399">
        <v>274.67</v>
      </c>
    </row>
    <row r="2983" spans="1:5">
      <c r="A2983" s="398">
        <v>43604</v>
      </c>
      <c r="B2983" s="398" t="s">
        <v>10779</v>
      </c>
      <c r="C2983" s="398" t="s">
        <v>160</v>
      </c>
      <c r="D2983" s="398"/>
      <c r="E2983" s="399">
        <v>146.43</v>
      </c>
    </row>
    <row r="2984" spans="1:5">
      <c r="A2984" s="398">
        <v>11560</v>
      </c>
      <c r="B2984" s="398" t="s">
        <v>10780</v>
      </c>
      <c r="C2984" s="398" t="s">
        <v>160</v>
      </c>
      <c r="D2984" s="398"/>
      <c r="E2984" s="399">
        <v>212</v>
      </c>
    </row>
    <row r="2985" spans="1:5">
      <c r="A2985" s="398">
        <v>11499</v>
      </c>
      <c r="B2985" s="398" t="s">
        <v>10781</v>
      </c>
      <c r="C2985" s="398" t="s">
        <v>160</v>
      </c>
      <c r="D2985" s="398"/>
      <c r="E2985" s="399">
        <v>785.38</v>
      </c>
    </row>
    <row r="2986" spans="1:5">
      <c r="A2986" s="398">
        <v>34761</v>
      </c>
      <c r="B2986" s="398" t="s">
        <v>10782</v>
      </c>
      <c r="C2986" s="398" t="s">
        <v>123</v>
      </c>
      <c r="D2986" s="398"/>
      <c r="E2986" s="399">
        <v>16</v>
      </c>
    </row>
    <row r="2987" spans="1:5">
      <c r="A2987" s="398">
        <v>40924</v>
      </c>
      <c r="B2987" s="398" t="s">
        <v>10783</v>
      </c>
      <c r="C2987" s="398" t="s">
        <v>4670</v>
      </c>
      <c r="D2987" s="398"/>
      <c r="E2987" s="399">
        <v>2800.76</v>
      </c>
    </row>
    <row r="2988" spans="1:5">
      <c r="A2988" s="398">
        <v>40983</v>
      </c>
      <c r="B2988" s="398" t="s">
        <v>10784</v>
      </c>
      <c r="C2988" s="398" t="s">
        <v>4670</v>
      </c>
      <c r="D2988" s="398"/>
      <c r="E2988" s="399">
        <v>2637.88</v>
      </c>
    </row>
    <row r="2989" spans="1:5">
      <c r="A2989" s="398">
        <v>44497</v>
      </c>
      <c r="B2989" s="398" t="s">
        <v>10785</v>
      </c>
      <c r="C2989" s="398" t="s">
        <v>123</v>
      </c>
      <c r="D2989" s="398"/>
      <c r="E2989" s="399">
        <v>15.07</v>
      </c>
    </row>
    <row r="2990" spans="1:5">
      <c r="A2990" s="398">
        <v>2437</v>
      </c>
      <c r="B2990" s="398" t="s">
        <v>10786</v>
      </c>
      <c r="C2990" s="398" t="s">
        <v>123</v>
      </c>
      <c r="D2990" s="398"/>
      <c r="E2990" s="399">
        <v>18.96</v>
      </c>
    </row>
    <row r="2991" spans="1:5">
      <c r="A2991" s="398">
        <v>40921</v>
      </c>
      <c r="B2991" s="398" t="s">
        <v>10787</v>
      </c>
      <c r="C2991" s="398" t="s">
        <v>4670</v>
      </c>
      <c r="D2991" s="398"/>
      <c r="E2991" s="399">
        <v>3318.73</v>
      </c>
    </row>
    <row r="2992" spans="1:5">
      <c r="A2992" s="398">
        <v>36502</v>
      </c>
      <c r="B2992" s="398" t="s">
        <v>10788</v>
      </c>
      <c r="C2992" s="398" t="s">
        <v>160</v>
      </c>
      <c r="D2992" s="398"/>
      <c r="E2992" s="399">
        <v>3673.48</v>
      </c>
    </row>
    <row r="2993" spans="1:5">
      <c r="A2993" s="398">
        <v>36503</v>
      </c>
      <c r="B2993" s="398" t="s">
        <v>10789</v>
      </c>
      <c r="C2993" s="398" t="s">
        <v>160</v>
      </c>
      <c r="D2993" s="398"/>
      <c r="E2993" s="399">
        <v>4529.84</v>
      </c>
    </row>
    <row r="2994" spans="1:5">
      <c r="A2994" s="398">
        <v>4090</v>
      </c>
      <c r="B2994" s="398" t="s">
        <v>10790</v>
      </c>
      <c r="C2994" s="398" t="s">
        <v>160</v>
      </c>
      <c r="D2994" s="398"/>
      <c r="E2994" s="399"/>
    </row>
    <row r="2995" spans="1:5">
      <c r="A2995" s="398">
        <v>4093</v>
      </c>
      <c r="B2995" s="398" t="s">
        <v>10791</v>
      </c>
      <c r="C2995" s="398" t="s">
        <v>123</v>
      </c>
      <c r="D2995" s="398"/>
      <c r="E2995" s="399">
        <v>20.41</v>
      </c>
    </row>
    <row r="2996" spans="1:5">
      <c r="A2996" s="398">
        <v>10512</v>
      </c>
      <c r="B2996" s="398" t="s">
        <v>10792</v>
      </c>
      <c r="C2996" s="398" t="s">
        <v>4670</v>
      </c>
      <c r="D2996" s="398"/>
      <c r="E2996" s="399">
        <v>3570.97</v>
      </c>
    </row>
    <row r="2997" spans="1:5">
      <c r="A2997" s="398">
        <v>4243</v>
      </c>
      <c r="B2997" s="398" t="s">
        <v>10793</v>
      </c>
      <c r="C2997" s="398" t="s">
        <v>123</v>
      </c>
      <c r="D2997" s="398"/>
      <c r="E2997" s="399">
        <v>19.190000000000001</v>
      </c>
    </row>
    <row r="2998" spans="1:5">
      <c r="A2998" s="398">
        <v>20020</v>
      </c>
      <c r="B2998" s="398" t="s">
        <v>10794</v>
      </c>
      <c r="C2998" s="398" t="s">
        <v>123</v>
      </c>
      <c r="D2998" s="398"/>
      <c r="E2998" s="399">
        <v>21.2</v>
      </c>
    </row>
    <row r="2999" spans="1:5">
      <c r="A2999" s="398">
        <v>41038</v>
      </c>
      <c r="B2999" s="398" t="s">
        <v>10795</v>
      </c>
      <c r="C2999" s="398" t="s">
        <v>4670</v>
      </c>
      <c r="D2999" s="398"/>
      <c r="E2999" s="399">
        <v>3710.96</v>
      </c>
    </row>
    <row r="3000" spans="1:5">
      <c r="A3000" s="398">
        <v>4094</v>
      </c>
      <c r="B3000" s="398" t="s">
        <v>10796</v>
      </c>
      <c r="C3000" s="398" t="s">
        <v>123</v>
      </c>
      <c r="D3000" s="398"/>
      <c r="E3000" s="399">
        <v>25.38</v>
      </c>
    </row>
    <row r="3001" spans="1:5">
      <c r="A3001" s="398">
        <v>40988</v>
      </c>
      <c r="B3001" s="398" t="s">
        <v>10797</v>
      </c>
      <c r="C3001" s="398" t="s">
        <v>4670</v>
      </c>
      <c r="D3001" s="398"/>
      <c r="E3001" s="399">
        <v>4441.6499999999996</v>
      </c>
    </row>
    <row r="3002" spans="1:5">
      <c r="A3002" s="398">
        <v>4095</v>
      </c>
      <c r="B3002" s="398" t="s">
        <v>10798</v>
      </c>
      <c r="C3002" s="398" t="s">
        <v>123</v>
      </c>
      <c r="D3002" s="398"/>
      <c r="E3002" s="399">
        <v>16.989999999999998</v>
      </c>
    </row>
    <row r="3003" spans="1:5">
      <c r="A3003" s="398">
        <v>40990</v>
      </c>
      <c r="B3003" s="398" t="s">
        <v>10799</v>
      </c>
      <c r="C3003" s="398" t="s">
        <v>4670</v>
      </c>
      <c r="D3003" s="398"/>
      <c r="E3003" s="399">
        <v>2974.53</v>
      </c>
    </row>
    <row r="3004" spans="1:5">
      <c r="A3004" s="398">
        <v>4096</v>
      </c>
      <c r="B3004" s="398" t="s">
        <v>10800</v>
      </c>
      <c r="C3004" s="398" t="s">
        <v>123</v>
      </c>
      <c r="D3004" s="398"/>
      <c r="E3004" s="399">
        <v>22.88</v>
      </c>
    </row>
    <row r="3005" spans="1:5">
      <c r="A3005" s="398">
        <v>40992</v>
      </c>
      <c r="B3005" s="398" t="s">
        <v>10801</v>
      </c>
      <c r="C3005" s="398" t="s">
        <v>4670</v>
      </c>
      <c r="D3005" s="398"/>
      <c r="E3005" s="399">
        <v>4004.38</v>
      </c>
    </row>
    <row r="3006" spans="1:5">
      <c r="A3006" s="398">
        <v>4114</v>
      </c>
      <c r="B3006" s="398" t="s">
        <v>10802</v>
      </c>
      <c r="C3006" s="398" t="s">
        <v>160</v>
      </c>
      <c r="D3006" s="398"/>
      <c r="E3006" s="399">
        <v>68.06</v>
      </c>
    </row>
    <row r="3007" spans="1:5">
      <c r="A3007" s="398">
        <v>36797</v>
      </c>
      <c r="B3007" s="398" t="s">
        <v>10803</v>
      </c>
      <c r="C3007" s="398" t="s">
        <v>160</v>
      </c>
      <c r="D3007" s="398"/>
      <c r="E3007" s="399">
        <v>60.6</v>
      </c>
    </row>
    <row r="3008" spans="1:5">
      <c r="A3008" s="398">
        <v>4107</v>
      </c>
      <c r="B3008" s="398" t="s">
        <v>10804</v>
      </c>
      <c r="C3008" s="398" t="s">
        <v>160</v>
      </c>
      <c r="D3008" s="398"/>
      <c r="E3008" s="399">
        <v>57.14</v>
      </c>
    </row>
    <row r="3009" spans="1:5">
      <c r="A3009" s="398">
        <v>4102</v>
      </c>
      <c r="B3009" s="398" t="s">
        <v>10805</v>
      </c>
      <c r="C3009" s="398" t="s">
        <v>160</v>
      </c>
      <c r="D3009" s="398"/>
      <c r="E3009" s="399">
        <v>69.75</v>
      </c>
    </row>
    <row r="3010" spans="1:5">
      <c r="A3010" s="398">
        <v>36799</v>
      </c>
      <c r="B3010" s="398" t="s">
        <v>10806</v>
      </c>
      <c r="C3010" s="398" t="s">
        <v>160</v>
      </c>
      <c r="D3010" s="398"/>
      <c r="E3010" s="399">
        <v>58.82</v>
      </c>
    </row>
    <row r="3011" spans="1:5">
      <c r="A3011" s="398">
        <v>2747</v>
      </c>
      <c r="B3011" s="398" t="s">
        <v>10807</v>
      </c>
      <c r="C3011" s="398" t="s">
        <v>146</v>
      </c>
      <c r="D3011" s="398"/>
      <c r="E3011" s="399"/>
    </row>
    <row r="3012" spans="1:5">
      <c r="A3012" s="398">
        <v>21138</v>
      </c>
      <c r="B3012" s="398" t="s">
        <v>10808</v>
      </c>
      <c r="C3012" s="398" t="s">
        <v>146</v>
      </c>
      <c r="D3012" s="398"/>
      <c r="E3012" s="399"/>
    </row>
    <row r="3013" spans="1:5">
      <c r="A3013" s="398">
        <v>10826</v>
      </c>
      <c r="B3013" s="398" t="s">
        <v>10809</v>
      </c>
      <c r="C3013" s="398" t="s">
        <v>160</v>
      </c>
      <c r="D3013" s="398"/>
      <c r="E3013" s="399"/>
    </row>
    <row r="3014" spans="1:5">
      <c r="A3014" s="398">
        <v>365</v>
      </c>
      <c r="B3014" s="398" t="s">
        <v>10810</v>
      </c>
      <c r="C3014" s="398" t="s">
        <v>160</v>
      </c>
      <c r="D3014" s="398"/>
      <c r="E3014" s="399"/>
    </row>
    <row r="3015" spans="1:5">
      <c r="A3015" s="398">
        <v>38639</v>
      </c>
      <c r="B3015" s="398" t="s">
        <v>10811</v>
      </c>
      <c r="C3015" s="398" t="s">
        <v>160</v>
      </c>
      <c r="D3015" s="398"/>
      <c r="E3015" s="399"/>
    </row>
    <row r="3016" spans="1:5">
      <c r="A3016" s="398">
        <v>38640</v>
      </c>
      <c r="B3016" s="398" t="s">
        <v>10812</v>
      </c>
      <c r="C3016" s="398" t="s">
        <v>160</v>
      </c>
      <c r="D3016" s="398"/>
      <c r="E3016" s="399"/>
    </row>
    <row r="3017" spans="1:5">
      <c r="A3017" s="398">
        <v>358</v>
      </c>
      <c r="B3017" s="398" t="s">
        <v>10813</v>
      </c>
      <c r="C3017" s="398" t="s">
        <v>160</v>
      </c>
      <c r="D3017" s="398"/>
      <c r="E3017" s="399"/>
    </row>
    <row r="3018" spans="1:5">
      <c r="A3018" s="398">
        <v>359</v>
      </c>
      <c r="B3018" s="398" t="s">
        <v>10814</v>
      </c>
      <c r="C3018" s="398" t="s">
        <v>160</v>
      </c>
      <c r="D3018" s="398"/>
      <c r="E3018" s="399"/>
    </row>
    <row r="3019" spans="1:5">
      <c r="A3019" s="398">
        <v>38641</v>
      </c>
      <c r="B3019" s="398" t="s">
        <v>10815</v>
      </c>
      <c r="C3019" s="398" t="s">
        <v>160</v>
      </c>
      <c r="D3019" s="398"/>
      <c r="E3019" s="399"/>
    </row>
    <row r="3020" spans="1:5">
      <c r="A3020" s="398">
        <v>360</v>
      </c>
      <c r="B3020" s="398" t="s">
        <v>10816</v>
      </c>
      <c r="C3020" s="398" t="s">
        <v>160</v>
      </c>
      <c r="D3020" s="398"/>
      <c r="E3020" s="399"/>
    </row>
    <row r="3021" spans="1:5">
      <c r="A3021" s="398">
        <v>42430</v>
      </c>
      <c r="B3021" s="398" t="s">
        <v>10817</v>
      </c>
      <c r="C3021" s="398" t="s">
        <v>160</v>
      </c>
      <c r="D3021" s="398"/>
      <c r="E3021" s="399"/>
    </row>
    <row r="3022" spans="1:5">
      <c r="A3022" s="398">
        <v>4209</v>
      </c>
      <c r="B3022" s="398" t="s">
        <v>10818</v>
      </c>
      <c r="C3022" s="398" t="s">
        <v>160</v>
      </c>
      <c r="D3022" s="398"/>
      <c r="E3022" s="399"/>
    </row>
    <row r="3023" spans="1:5">
      <c r="A3023" s="398">
        <v>4180</v>
      </c>
      <c r="B3023" s="398" t="s">
        <v>10819</v>
      </c>
      <c r="C3023" s="398" t="s">
        <v>160</v>
      </c>
      <c r="D3023" s="398"/>
      <c r="E3023" s="399"/>
    </row>
    <row r="3024" spans="1:5">
      <c r="A3024" s="398">
        <v>4179</v>
      </c>
      <c r="B3024" s="398" t="s">
        <v>10820</v>
      </c>
      <c r="C3024" s="398" t="s">
        <v>160</v>
      </c>
      <c r="D3024" s="398"/>
      <c r="E3024" s="399"/>
    </row>
    <row r="3025" spans="1:5">
      <c r="A3025" s="398">
        <v>4177</v>
      </c>
      <c r="B3025" s="398" t="s">
        <v>10821</v>
      </c>
      <c r="C3025" s="398" t="s">
        <v>160</v>
      </c>
      <c r="D3025" s="398"/>
      <c r="E3025" s="399"/>
    </row>
    <row r="3026" spans="1:5">
      <c r="A3026" s="398">
        <v>4208</v>
      </c>
      <c r="B3026" s="398" t="s">
        <v>10822</v>
      </c>
      <c r="C3026" s="398" t="s">
        <v>160</v>
      </c>
      <c r="D3026" s="398"/>
      <c r="E3026" s="399"/>
    </row>
    <row r="3027" spans="1:5">
      <c r="A3027" s="398">
        <v>4181</v>
      </c>
      <c r="B3027" s="398" t="s">
        <v>10823</v>
      </c>
      <c r="C3027" s="398" t="s">
        <v>160</v>
      </c>
      <c r="D3027" s="398"/>
      <c r="E3027" s="399"/>
    </row>
    <row r="3028" spans="1:5">
      <c r="A3028" s="398">
        <v>4182</v>
      </c>
      <c r="B3028" s="398" t="s">
        <v>10824</v>
      </c>
      <c r="C3028" s="398" t="s">
        <v>160</v>
      </c>
      <c r="D3028" s="398"/>
      <c r="E3028" s="399"/>
    </row>
    <row r="3029" spans="1:5">
      <c r="A3029" s="398">
        <v>4178</v>
      </c>
      <c r="B3029" s="398" t="s">
        <v>10825</v>
      </c>
      <c r="C3029" s="398" t="s">
        <v>160</v>
      </c>
      <c r="D3029" s="398"/>
      <c r="E3029" s="399"/>
    </row>
    <row r="3030" spans="1:5">
      <c r="A3030" s="398">
        <v>4183</v>
      </c>
      <c r="B3030" s="398" t="s">
        <v>10826</v>
      </c>
      <c r="C3030" s="398" t="s">
        <v>160</v>
      </c>
      <c r="D3030" s="398"/>
      <c r="E3030" s="399"/>
    </row>
    <row r="3031" spans="1:5">
      <c r="A3031" s="398">
        <v>4184</v>
      </c>
      <c r="B3031" s="398" t="s">
        <v>10827</v>
      </c>
      <c r="C3031" s="398" t="s">
        <v>160</v>
      </c>
      <c r="D3031" s="398"/>
      <c r="E3031" s="399"/>
    </row>
    <row r="3032" spans="1:5">
      <c r="A3032" s="398">
        <v>4185</v>
      </c>
      <c r="B3032" s="398" t="s">
        <v>10828</v>
      </c>
      <c r="C3032" s="398" t="s">
        <v>160</v>
      </c>
      <c r="D3032" s="398"/>
      <c r="E3032" s="399"/>
    </row>
    <row r="3033" spans="1:5">
      <c r="A3033" s="398">
        <v>4205</v>
      </c>
      <c r="B3033" s="398" t="s">
        <v>10829</v>
      </c>
      <c r="C3033" s="398" t="s">
        <v>160</v>
      </c>
      <c r="D3033" s="398"/>
      <c r="E3033" s="399"/>
    </row>
    <row r="3034" spans="1:5">
      <c r="A3034" s="398">
        <v>4192</v>
      </c>
      <c r="B3034" s="398" t="s">
        <v>10830</v>
      </c>
      <c r="C3034" s="398" t="s">
        <v>160</v>
      </c>
      <c r="D3034" s="398"/>
      <c r="E3034" s="399"/>
    </row>
    <row r="3035" spans="1:5">
      <c r="A3035" s="398">
        <v>4191</v>
      </c>
      <c r="B3035" s="398" t="s">
        <v>10831</v>
      </c>
      <c r="C3035" s="398" t="s">
        <v>160</v>
      </c>
      <c r="D3035" s="398"/>
      <c r="E3035" s="399"/>
    </row>
    <row r="3036" spans="1:5">
      <c r="A3036" s="398">
        <v>4206</v>
      </c>
      <c r="B3036" s="398" t="s">
        <v>10832</v>
      </c>
      <c r="C3036" s="398" t="s">
        <v>160</v>
      </c>
      <c r="D3036" s="398"/>
      <c r="E3036" s="399"/>
    </row>
    <row r="3037" spans="1:5">
      <c r="A3037" s="398">
        <v>4207</v>
      </c>
      <c r="B3037" s="398" t="s">
        <v>10833</v>
      </c>
      <c r="C3037" s="398" t="s">
        <v>160</v>
      </c>
      <c r="D3037" s="398"/>
      <c r="E3037" s="399"/>
    </row>
    <row r="3038" spans="1:5">
      <c r="A3038" s="398">
        <v>4190</v>
      </c>
      <c r="B3038" s="398" t="s">
        <v>10834</v>
      </c>
      <c r="C3038" s="398" t="s">
        <v>160</v>
      </c>
      <c r="D3038" s="398"/>
      <c r="E3038" s="399"/>
    </row>
    <row r="3039" spans="1:5">
      <c r="A3039" s="398">
        <v>4188</v>
      </c>
      <c r="B3039" s="398" t="s">
        <v>10835</v>
      </c>
      <c r="C3039" s="398" t="s">
        <v>160</v>
      </c>
      <c r="D3039" s="398"/>
      <c r="E3039" s="399"/>
    </row>
    <row r="3040" spans="1:5">
      <c r="A3040" s="398">
        <v>4189</v>
      </c>
      <c r="B3040" s="398" t="s">
        <v>10836</v>
      </c>
      <c r="C3040" s="398" t="s">
        <v>160</v>
      </c>
      <c r="D3040" s="398"/>
      <c r="E3040" s="399"/>
    </row>
    <row r="3041" spans="1:5">
      <c r="A3041" s="398">
        <v>4186</v>
      </c>
      <c r="B3041" s="398" t="s">
        <v>10837</v>
      </c>
      <c r="C3041" s="398" t="s">
        <v>160</v>
      </c>
      <c r="D3041" s="398"/>
      <c r="E3041" s="399"/>
    </row>
    <row r="3042" spans="1:5">
      <c r="A3042" s="398">
        <v>4197</v>
      </c>
      <c r="B3042" s="398" t="s">
        <v>10838</v>
      </c>
      <c r="C3042" s="398" t="s">
        <v>160</v>
      </c>
      <c r="D3042" s="398"/>
      <c r="E3042" s="399"/>
    </row>
    <row r="3043" spans="1:5">
      <c r="A3043" s="398">
        <v>4194</v>
      </c>
      <c r="B3043" s="398" t="s">
        <v>10839</v>
      </c>
      <c r="C3043" s="398" t="s">
        <v>160</v>
      </c>
      <c r="D3043" s="398"/>
      <c r="E3043" s="399"/>
    </row>
    <row r="3044" spans="1:5">
      <c r="A3044" s="398">
        <v>4193</v>
      </c>
      <c r="B3044" s="398" t="s">
        <v>10840</v>
      </c>
      <c r="C3044" s="398" t="s">
        <v>160</v>
      </c>
      <c r="D3044" s="398"/>
      <c r="E3044" s="399"/>
    </row>
    <row r="3045" spans="1:5">
      <c r="A3045" s="398">
        <v>4204</v>
      </c>
      <c r="B3045" s="398" t="s">
        <v>10841</v>
      </c>
      <c r="C3045" s="398" t="s">
        <v>160</v>
      </c>
      <c r="D3045" s="398"/>
      <c r="E3045" s="399"/>
    </row>
    <row r="3046" spans="1:5">
      <c r="A3046" s="398">
        <v>4202</v>
      </c>
      <c r="B3046" s="398" t="s">
        <v>10842</v>
      </c>
      <c r="C3046" s="398" t="s">
        <v>160</v>
      </c>
      <c r="D3046" s="398"/>
      <c r="E3046" s="399"/>
    </row>
    <row r="3047" spans="1:5">
      <c r="A3047" s="398">
        <v>4203</v>
      </c>
      <c r="B3047" s="398" t="s">
        <v>10843</v>
      </c>
      <c r="C3047" s="398" t="s">
        <v>160</v>
      </c>
      <c r="D3047" s="398"/>
      <c r="E3047" s="399"/>
    </row>
    <row r="3048" spans="1:5">
      <c r="A3048" s="398">
        <v>4187</v>
      </c>
      <c r="B3048" s="398" t="s">
        <v>10844</v>
      </c>
      <c r="C3048" s="398" t="s">
        <v>160</v>
      </c>
      <c r="D3048" s="398"/>
      <c r="E3048" s="399"/>
    </row>
    <row r="3049" spans="1:5">
      <c r="A3049" s="398">
        <v>40368</v>
      </c>
      <c r="B3049" s="398" t="s">
        <v>10845</v>
      </c>
      <c r="C3049" s="398" t="s">
        <v>160</v>
      </c>
      <c r="D3049" s="398"/>
      <c r="E3049" s="399"/>
    </row>
    <row r="3050" spans="1:5">
      <c r="A3050" s="398">
        <v>40365</v>
      </c>
      <c r="B3050" s="398" t="s">
        <v>10846</v>
      </c>
      <c r="C3050" s="398" t="s">
        <v>160</v>
      </c>
      <c r="D3050" s="398"/>
      <c r="E3050" s="399"/>
    </row>
    <row r="3051" spans="1:5">
      <c r="A3051" s="398">
        <v>40362</v>
      </c>
      <c r="B3051" s="398" t="s">
        <v>10847</v>
      </c>
      <c r="C3051" s="398" t="s">
        <v>160</v>
      </c>
      <c r="D3051" s="398"/>
      <c r="E3051" s="399"/>
    </row>
    <row r="3052" spans="1:5">
      <c r="A3052" s="398">
        <v>40356</v>
      </c>
      <c r="B3052" s="398" t="s">
        <v>10848</v>
      </c>
      <c r="C3052" s="398" t="s">
        <v>160</v>
      </c>
      <c r="D3052" s="398"/>
      <c r="E3052" s="399"/>
    </row>
    <row r="3053" spans="1:5">
      <c r="A3053" s="398">
        <v>40374</v>
      </c>
      <c r="B3053" s="398" t="s">
        <v>10849</v>
      </c>
      <c r="C3053" s="398" t="s">
        <v>160</v>
      </c>
      <c r="D3053" s="398"/>
      <c r="E3053" s="399"/>
    </row>
    <row r="3054" spans="1:5">
      <c r="A3054" s="398">
        <v>40371</v>
      </c>
      <c r="B3054" s="398" t="s">
        <v>10850</v>
      </c>
      <c r="C3054" s="398" t="s">
        <v>160</v>
      </c>
      <c r="D3054" s="398"/>
      <c r="E3054" s="399"/>
    </row>
    <row r="3055" spans="1:5">
      <c r="A3055" s="398">
        <v>40359</v>
      </c>
      <c r="B3055" s="398" t="s">
        <v>10851</v>
      </c>
      <c r="C3055" s="398" t="s">
        <v>160</v>
      </c>
      <c r="D3055" s="398"/>
      <c r="E3055" s="399"/>
    </row>
    <row r="3056" spans="1:5">
      <c r="A3056" s="398">
        <v>45201</v>
      </c>
      <c r="B3056" s="398" t="s">
        <v>10852</v>
      </c>
      <c r="C3056" s="398" t="s">
        <v>160</v>
      </c>
      <c r="D3056" s="398"/>
      <c r="E3056" s="399"/>
    </row>
    <row r="3057" spans="1:5">
      <c r="A3057" s="398">
        <v>7595</v>
      </c>
      <c r="B3057" s="398" t="s">
        <v>10853</v>
      </c>
      <c r="C3057" s="398" t="s">
        <v>123</v>
      </c>
      <c r="D3057" s="398"/>
      <c r="E3057" s="399">
        <v>14.89</v>
      </c>
    </row>
    <row r="3058" spans="1:5">
      <c r="A3058" s="398">
        <v>41094</v>
      </c>
      <c r="B3058" s="398" t="s">
        <v>10854</v>
      </c>
      <c r="C3058" s="398" t="s">
        <v>4670</v>
      </c>
      <c r="D3058" s="398"/>
      <c r="E3058" s="399">
        <v>2606.02</v>
      </c>
    </row>
    <row r="3059" spans="1:5">
      <c r="A3059" s="398">
        <v>38175</v>
      </c>
      <c r="B3059" s="398" t="s">
        <v>10855</v>
      </c>
      <c r="C3059" s="398" t="s">
        <v>160</v>
      </c>
      <c r="D3059" s="398"/>
      <c r="E3059" s="399">
        <v>5.51</v>
      </c>
    </row>
    <row r="3060" spans="1:5">
      <c r="A3060" s="398">
        <v>38176</v>
      </c>
      <c r="B3060" s="398" t="s">
        <v>10856</v>
      </c>
      <c r="C3060" s="398" t="s">
        <v>160</v>
      </c>
      <c r="D3060" s="398"/>
      <c r="E3060" s="399">
        <v>16.2</v>
      </c>
    </row>
    <row r="3061" spans="1:5">
      <c r="A3061" s="398">
        <v>36152</v>
      </c>
      <c r="B3061" s="398" t="s">
        <v>10857</v>
      </c>
      <c r="C3061" s="398" t="s">
        <v>160</v>
      </c>
      <c r="D3061" s="398"/>
      <c r="E3061" s="399">
        <v>6.71</v>
      </c>
    </row>
    <row r="3062" spans="1:5">
      <c r="A3062" s="398">
        <v>45212</v>
      </c>
      <c r="B3062" s="398" t="s">
        <v>10858</v>
      </c>
      <c r="C3062" s="398" t="s">
        <v>160</v>
      </c>
      <c r="D3062" s="398"/>
      <c r="E3062" s="399">
        <v>67.209999999999994</v>
      </c>
    </row>
    <row r="3063" spans="1:5">
      <c r="A3063" s="398">
        <v>4221</v>
      </c>
      <c r="B3063" s="398" t="s">
        <v>10859</v>
      </c>
      <c r="C3063" s="398" t="s">
        <v>4378</v>
      </c>
      <c r="D3063" s="398"/>
      <c r="E3063" s="399">
        <v>5.74</v>
      </c>
    </row>
    <row r="3064" spans="1:5">
      <c r="A3064" s="398">
        <v>4227</v>
      </c>
      <c r="B3064" s="398" t="s">
        <v>10860</v>
      </c>
      <c r="C3064" s="398" t="s">
        <v>4378</v>
      </c>
      <c r="D3064" s="398"/>
      <c r="E3064" s="399">
        <v>26.76</v>
      </c>
    </row>
    <row r="3065" spans="1:5">
      <c r="A3065" s="398">
        <v>38170</v>
      </c>
      <c r="B3065" s="398" t="s">
        <v>10861</v>
      </c>
      <c r="C3065" s="398" t="s">
        <v>160</v>
      </c>
      <c r="D3065" s="398"/>
      <c r="E3065" s="399">
        <v>24.07</v>
      </c>
    </row>
    <row r="3066" spans="1:5">
      <c r="A3066" s="398">
        <v>4252</v>
      </c>
      <c r="B3066" s="398" t="s">
        <v>10862</v>
      </c>
      <c r="C3066" s="398" t="s">
        <v>123</v>
      </c>
      <c r="D3066" s="398"/>
      <c r="E3066" s="399">
        <v>18.45</v>
      </c>
    </row>
    <row r="3067" spans="1:5">
      <c r="A3067" s="398">
        <v>40980</v>
      </c>
      <c r="B3067" s="398" t="s">
        <v>10863</v>
      </c>
      <c r="C3067" s="398" t="s">
        <v>4670</v>
      </c>
      <c r="D3067" s="398"/>
      <c r="E3067" s="399">
        <v>3227.96</v>
      </c>
    </row>
    <row r="3068" spans="1:5">
      <c r="A3068" s="398">
        <v>41031</v>
      </c>
      <c r="B3068" s="398" t="s">
        <v>10864</v>
      </c>
      <c r="C3068" s="398" t="s">
        <v>4670</v>
      </c>
      <c r="D3068" s="398"/>
      <c r="E3068" s="399">
        <v>3359.96</v>
      </c>
    </row>
    <row r="3069" spans="1:5">
      <c r="A3069" s="398">
        <v>37666</v>
      </c>
      <c r="B3069" s="398" t="s">
        <v>10865</v>
      </c>
      <c r="C3069" s="398" t="s">
        <v>123</v>
      </c>
      <c r="D3069" s="398"/>
      <c r="E3069" s="399">
        <v>12.66</v>
      </c>
    </row>
    <row r="3070" spans="1:5">
      <c r="A3070" s="398">
        <v>40986</v>
      </c>
      <c r="B3070" s="398" t="s">
        <v>10866</v>
      </c>
      <c r="C3070" s="398" t="s">
        <v>4670</v>
      </c>
      <c r="D3070" s="398"/>
      <c r="E3070" s="399">
        <v>2215.4</v>
      </c>
    </row>
    <row r="3071" spans="1:5">
      <c r="A3071" s="398">
        <v>4250</v>
      </c>
      <c r="B3071" s="398" t="s">
        <v>10867</v>
      </c>
      <c r="C3071" s="398" t="s">
        <v>123</v>
      </c>
      <c r="D3071" s="398"/>
      <c r="E3071" s="399">
        <v>14.63</v>
      </c>
    </row>
    <row r="3072" spans="1:5">
      <c r="A3072" s="398">
        <v>40978</v>
      </c>
      <c r="B3072" s="398" t="s">
        <v>10868</v>
      </c>
      <c r="C3072" s="398" t="s">
        <v>4670</v>
      </c>
      <c r="D3072" s="398"/>
      <c r="E3072" s="399">
        <v>2561.0300000000002</v>
      </c>
    </row>
    <row r="3073" spans="1:5">
      <c r="A3073" s="398">
        <v>44501</v>
      </c>
      <c r="B3073" s="398" t="s">
        <v>10869</v>
      </c>
      <c r="C3073" s="398" t="s">
        <v>123</v>
      </c>
      <c r="D3073" s="398"/>
      <c r="E3073" s="399">
        <v>19.190000000000001</v>
      </c>
    </row>
    <row r="3074" spans="1:5">
      <c r="A3074" s="398">
        <v>41043</v>
      </c>
      <c r="B3074" s="398" t="s">
        <v>10870</v>
      </c>
      <c r="C3074" s="398" t="s">
        <v>4670</v>
      </c>
      <c r="D3074" s="398"/>
      <c r="E3074" s="399">
        <v>3359.96</v>
      </c>
    </row>
    <row r="3075" spans="1:5">
      <c r="A3075" s="398">
        <v>4234</v>
      </c>
      <c r="B3075" s="398" t="s">
        <v>10871</v>
      </c>
      <c r="C3075" s="398" t="s">
        <v>123</v>
      </c>
      <c r="D3075" s="398"/>
      <c r="E3075" s="399">
        <v>21.33</v>
      </c>
    </row>
    <row r="3076" spans="1:5">
      <c r="A3076" s="398">
        <v>40987</v>
      </c>
      <c r="B3076" s="398" t="s">
        <v>10872</v>
      </c>
      <c r="C3076" s="398" t="s">
        <v>4670</v>
      </c>
      <c r="D3076" s="398"/>
      <c r="E3076" s="399">
        <v>3731.31</v>
      </c>
    </row>
    <row r="3077" spans="1:5">
      <c r="A3077" s="398">
        <v>4253</v>
      </c>
      <c r="B3077" s="398" t="s">
        <v>10873</v>
      </c>
      <c r="C3077" s="398" t="s">
        <v>123</v>
      </c>
      <c r="D3077" s="398"/>
      <c r="E3077" s="399">
        <v>16.38</v>
      </c>
    </row>
    <row r="3078" spans="1:5">
      <c r="A3078" s="398">
        <v>40981</v>
      </c>
      <c r="B3078" s="398" t="s">
        <v>10874</v>
      </c>
      <c r="C3078" s="398" t="s">
        <v>4670</v>
      </c>
      <c r="D3078" s="398"/>
      <c r="E3078" s="399">
        <v>2869.04</v>
      </c>
    </row>
    <row r="3079" spans="1:5">
      <c r="A3079" s="398">
        <v>4254</v>
      </c>
      <c r="B3079" s="398" t="s">
        <v>10875</v>
      </c>
      <c r="C3079" s="398" t="s">
        <v>123</v>
      </c>
      <c r="D3079" s="398"/>
      <c r="E3079" s="399">
        <v>25.36</v>
      </c>
    </row>
    <row r="3080" spans="1:5">
      <c r="A3080" s="398">
        <v>41036</v>
      </c>
      <c r="B3080" s="398" t="s">
        <v>10876</v>
      </c>
      <c r="C3080" s="398" t="s">
        <v>4670</v>
      </c>
      <c r="D3080" s="398"/>
      <c r="E3080" s="399">
        <v>4437.37</v>
      </c>
    </row>
    <row r="3081" spans="1:5">
      <c r="A3081" s="398">
        <v>4251</v>
      </c>
      <c r="B3081" s="398" t="s">
        <v>10877</v>
      </c>
      <c r="C3081" s="398" t="s">
        <v>123</v>
      </c>
      <c r="D3081" s="398"/>
      <c r="E3081" s="399">
        <v>17.97</v>
      </c>
    </row>
    <row r="3082" spans="1:5">
      <c r="A3082" s="398">
        <v>40979</v>
      </c>
      <c r="B3082" s="398" t="s">
        <v>10878</v>
      </c>
      <c r="C3082" s="398" t="s">
        <v>4670</v>
      </c>
      <c r="D3082" s="398"/>
      <c r="E3082" s="399">
        <v>3145.92</v>
      </c>
    </row>
    <row r="3083" spans="1:5">
      <c r="A3083" s="398">
        <v>4230</v>
      </c>
      <c r="B3083" s="398" t="s">
        <v>10879</v>
      </c>
      <c r="C3083" s="398" t="s">
        <v>123</v>
      </c>
      <c r="D3083" s="398"/>
      <c r="E3083" s="399">
        <v>19.84</v>
      </c>
    </row>
    <row r="3084" spans="1:5">
      <c r="A3084" s="398">
        <v>40998</v>
      </c>
      <c r="B3084" s="398" t="s">
        <v>10880</v>
      </c>
      <c r="C3084" s="398" t="s">
        <v>4670</v>
      </c>
      <c r="D3084" s="398"/>
      <c r="E3084" s="399">
        <v>3471.98</v>
      </c>
    </row>
    <row r="3085" spans="1:5">
      <c r="A3085" s="398">
        <v>4257</v>
      </c>
      <c r="B3085" s="398" t="s">
        <v>10881</v>
      </c>
      <c r="C3085" s="398" t="s">
        <v>123</v>
      </c>
      <c r="D3085" s="398"/>
      <c r="E3085" s="399">
        <v>12.16</v>
      </c>
    </row>
    <row r="3086" spans="1:5">
      <c r="A3086" s="398">
        <v>40982</v>
      </c>
      <c r="B3086" s="398" t="s">
        <v>10882</v>
      </c>
      <c r="C3086" s="398" t="s">
        <v>4670</v>
      </c>
      <c r="D3086" s="398"/>
      <c r="E3086" s="399">
        <v>2130.3000000000002</v>
      </c>
    </row>
    <row r="3087" spans="1:5">
      <c r="A3087" s="398">
        <v>4240</v>
      </c>
      <c r="B3087" s="398" t="s">
        <v>10883</v>
      </c>
      <c r="C3087" s="398" t="s">
        <v>123</v>
      </c>
      <c r="D3087" s="398"/>
      <c r="E3087" s="399">
        <v>29.05</v>
      </c>
    </row>
    <row r="3088" spans="1:5">
      <c r="A3088" s="398">
        <v>41026</v>
      </c>
      <c r="B3088" s="398" t="s">
        <v>10884</v>
      </c>
      <c r="C3088" s="398" t="s">
        <v>4670</v>
      </c>
      <c r="D3088" s="398"/>
      <c r="E3088" s="399">
        <v>5083.72</v>
      </c>
    </row>
    <row r="3089" spans="1:5">
      <c r="A3089" s="398">
        <v>4239</v>
      </c>
      <c r="B3089" s="398" t="s">
        <v>10885</v>
      </c>
      <c r="C3089" s="398" t="s">
        <v>123</v>
      </c>
      <c r="D3089" s="398"/>
      <c r="E3089" s="399">
        <v>29.05</v>
      </c>
    </row>
    <row r="3090" spans="1:5">
      <c r="A3090" s="398">
        <v>41024</v>
      </c>
      <c r="B3090" s="398" t="s">
        <v>10886</v>
      </c>
      <c r="C3090" s="398" t="s">
        <v>4670</v>
      </c>
      <c r="D3090" s="398"/>
      <c r="E3090" s="399">
        <v>5083.72</v>
      </c>
    </row>
    <row r="3091" spans="1:5">
      <c r="A3091" s="398">
        <v>4248</v>
      </c>
      <c r="B3091" s="398" t="s">
        <v>10887</v>
      </c>
      <c r="C3091" s="398" t="s">
        <v>123</v>
      </c>
      <c r="D3091" s="398"/>
      <c r="E3091" s="399">
        <v>19.190000000000001</v>
      </c>
    </row>
    <row r="3092" spans="1:5">
      <c r="A3092" s="398">
        <v>41033</v>
      </c>
      <c r="B3092" s="398" t="s">
        <v>10888</v>
      </c>
      <c r="C3092" s="398" t="s">
        <v>4670</v>
      </c>
      <c r="D3092" s="398"/>
      <c r="E3092" s="399">
        <v>3359.96</v>
      </c>
    </row>
    <row r="3093" spans="1:5">
      <c r="A3093" s="398">
        <v>44500</v>
      </c>
      <c r="B3093" s="398" t="s">
        <v>10889</v>
      </c>
      <c r="C3093" s="398" t="s">
        <v>123</v>
      </c>
      <c r="D3093" s="398"/>
      <c r="E3093" s="399">
        <v>19.190000000000001</v>
      </c>
    </row>
    <row r="3094" spans="1:5">
      <c r="A3094" s="398">
        <v>41040</v>
      </c>
      <c r="B3094" s="398" t="s">
        <v>10890</v>
      </c>
      <c r="C3094" s="398" t="s">
        <v>4670</v>
      </c>
      <c r="D3094" s="398"/>
      <c r="E3094" s="399">
        <v>3359.96</v>
      </c>
    </row>
    <row r="3095" spans="1:5">
      <c r="A3095" s="398">
        <v>4238</v>
      </c>
      <c r="B3095" s="398" t="s">
        <v>10891</v>
      </c>
      <c r="C3095" s="398" t="s">
        <v>123</v>
      </c>
      <c r="D3095" s="398"/>
      <c r="E3095" s="399">
        <v>20.34</v>
      </c>
    </row>
    <row r="3096" spans="1:5">
      <c r="A3096" s="398">
        <v>41012</v>
      </c>
      <c r="B3096" s="398" t="s">
        <v>10892</v>
      </c>
      <c r="C3096" s="398" t="s">
        <v>4670</v>
      </c>
      <c r="D3096" s="398"/>
      <c r="E3096" s="399">
        <v>3559.46</v>
      </c>
    </row>
    <row r="3097" spans="1:5">
      <c r="A3097" s="398">
        <v>4233</v>
      </c>
      <c r="B3097" s="398" t="s">
        <v>10893</v>
      </c>
      <c r="C3097" s="398" t="s">
        <v>123</v>
      </c>
      <c r="D3097" s="398"/>
      <c r="E3097" s="399">
        <v>29.05</v>
      </c>
    </row>
    <row r="3098" spans="1:5">
      <c r="A3098" s="398">
        <v>41001</v>
      </c>
      <c r="B3098" s="398" t="s">
        <v>10894</v>
      </c>
      <c r="C3098" s="398" t="s">
        <v>4670</v>
      </c>
      <c r="D3098" s="398"/>
      <c r="E3098" s="399">
        <v>5083.72</v>
      </c>
    </row>
    <row r="3099" spans="1:5">
      <c r="A3099" s="398">
        <v>2</v>
      </c>
      <c r="B3099" s="398" t="s">
        <v>10895</v>
      </c>
      <c r="C3099" s="398" t="s">
        <v>1164</v>
      </c>
      <c r="D3099" s="398"/>
      <c r="E3099" s="399">
        <v>20.69</v>
      </c>
    </row>
    <row r="3100" spans="1:5">
      <c r="A3100" s="398">
        <v>4262</v>
      </c>
      <c r="B3100" s="398" t="s">
        <v>10896</v>
      </c>
      <c r="C3100" s="398" t="s">
        <v>160</v>
      </c>
      <c r="D3100" s="398"/>
      <c r="E3100" s="399"/>
    </row>
    <row r="3101" spans="1:5">
      <c r="A3101" s="398">
        <v>4263</v>
      </c>
      <c r="B3101" s="398" t="s">
        <v>10897</v>
      </c>
      <c r="C3101" s="398" t="s">
        <v>160</v>
      </c>
      <c r="D3101" s="398"/>
      <c r="E3101" s="399"/>
    </row>
    <row r="3102" spans="1:5">
      <c r="A3102" s="398">
        <v>38402</v>
      </c>
      <c r="B3102" s="398" t="s">
        <v>10898</v>
      </c>
      <c r="C3102" s="398" t="s">
        <v>160</v>
      </c>
      <c r="D3102" s="398"/>
      <c r="E3102" s="399"/>
    </row>
    <row r="3103" spans="1:5">
      <c r="A3103" s="398">
        <v>45234</v>
      </c>
      <c r="B3103" s="398" t="s">
        <v>10899</v>
      </c>
      <c r="C3103" s="398" t="s">
        <v>160</v>
      </c>
      <c r="D3103" s="398"/>
      <c r="E3103" s="399"/>
    </row>
    <row r="3104" spans="1:5">
      <c r="A3104" s="398">
        <v>3412</v>
      </c>
      <c r="B3104" s="398" t="s">
        <v>10900</v>
      </c>
      <c r="C3104" s="398" t="s">
        <v>121</v>
      </c>
      <c r="D3104" s="398"/>
      <c r="E3104" s="399"/>
    </row>
    <row r="3105" spans="1:5">
      <c r="A3105" s="398">
        <v>3413</v>
      </c>
      <c r="B3105" s="398" t="s">
        <v>10901</v>
      </c>
      <c r="C3105" s="398" t="s">
        <v>121</v>
      </c>
      <c r="D3105" s="398"/>
      <c r="E3105" s="399"/>
    </row>
    <row r="3106" spans="1:5">
      <c r="A3106" s="398">
        <v>39744</v>
      </c>
      <c r="B3106" s="398" t="s">
        <v>10902</v>
      </c>
      <c r="C3106" s="398" t="s">
        <v>121</v>
      </c>
      <c r="D3106" s="398"/>
      <c r="E3106" s="399"/>
    </row>
    <row r="3107" spans="1:5">
      <c r="A3107" s="398">
        <v>39745</v>
      </c>
      <c r="B3107" s="398" t="s">
        <v>10903</v>
      </c>
      <c r="C3107" s="398" t="s">
        <v>121</v>
      </c>
      <c r="D3107" s="398"/>
      <c r="E3107" s="399"/>
    </row>
    <row r="3108" spans="1:5">
      <c r="A3108" s="398">
        <v>39639</v>
      </c>
      <c r="B3108" s="398" t="s">
        <v>10904</v>
      </c>
      <c r="C3108" s="398" t="s">
        <v>121</v>
      </c>
      <c r="D3108" s="398"/>
      <c r="E3108" s="399">
        <v>233.72</v>
      </c>
    </row>
    <row r="3109" spans="1:5">
      <c r="A3109" s="398">
        <v>39637</v>
      </c>
      <c r="B3109" s="398" t="s">
        <v>10905</v>
      </c>
      <c r="C3109" s="398" t="s">
        <v>121</v>
      </c>
      <c r="D3109" s="398"/>
      <c r="E3109" s="399">
        <v>136.9</v>
      </c>
    </row>
    <row r="3110" spans="1:5">
      <c r="A3110" s="398">
        <v>39638</v>
      </c>
      <c r="B3110" s="398" t="s">
        <v>10906</v>
      </c>
      <c r="C3110" s="398" t="s">
        <v>121</v>
      </c>
      <c r="D3110" s="398"/>
      <c r="E3110" s="399">
        <v>154.91</v>
      </c>
    </row>
    <row r="3111" spans="1:5">
      <c r="A3111" s="398">
        <v>39517</v>
      </c>
      <c r="B3111" s="398" t="s">
        <v>10907</v>
      </c>
      <c r="C3111" s="398" t="s">
        <v>121</v>
      </c>
      <c r="D3111" s="398"/>
      <c r="E3111" s="399"/>
    </row>
    <row r="3112" spans="1:5">
      <c r="A3112" s="398">
        <v>39518</v>
      </c>
      <c r="B3112" s="398" t="s">
        <v>10908</v>
      </c>
      <c r="C3112" s="398" t="s">
        <v>121</v>
      </c>
      <c r="D3112" s="398"/>
      <c r="E3112" s="399"/>
    </row>
    <row r="3113" spans="1:5">
      <c r="A3113" s="398">
        <v>38366</v>
      </c>
      <c r="B3113" s="398" t="s">
        <v>10909</v>
      </c>
      <c r="C3113" s="398" t="s">
        <v>121</v>
      </c>
      <c r="D3113" s="398"/>
      <c r="E3113" s="399">
        <v>6.72</v>
      </c>
    </row>
    <row r="3114" spans="1:5">
      <c r="A3114" s="398">
        <v>11703</v>
      </c>
      <c r="B3114" s="398" t="s">
        <v>10910</v>
      </c>
      <c r="C3114" s="398" t="s">
        <v>160</v>
      </c>
      <c r="D3114" s="398"/>
      <c r="E3114" s="399">
        <v>25.64</v>
      </c>
    </row>
    <row r="3115" spans="1:5">
      <c r="A3115" s="398">
        <v>37400</v>
      </c>
      <c r="B3115" s="398" t="s">
        <v>10911</v>
      </c>
      <c r="C3115" s="398" t="s">
        <v>160</v>
      </c>
      <c r="D3115" s="398"/>
      <c r="E3115" s="399">
        <v>85.89</v>
      </c>
    </row>
    <row r="3116" spans="1:5">
      <c r="A3116" s="398">
        <v>25400</v>
      </c>
      <c r="B3116" s="398" t="s">
        <v>10912</v>
      </c>
      <c r="C3116" s="398" t="s">
        <v>160</v>
      </c>
      <c r="D3116" s="398"/>
      <c r="E3116" s="399">
        <v>1694.19</v>
      </c>
    </row>
    <row r="3117" spans="1:5">
      <c r="A3117" s="398">
        <v>4276</v>
      </c>
      <c r="B3117" s="398" t="s">
        <v>10913</v>
      </c>
      <c r="C3117" s="398" t="s">
        <v>160</v>
      </c>
      <c r="D3117" s="398"/>
      <c r="E3117" s="399">
        <v>127.97</v>
      </c>
    </row>
    <row r="3118" spans="1:5">
      <c r="A3118" s="398">
        <v>4273</v>
      </c>
      <c r="B3118" s="398" t="s">
        <v>10914</v>
      </c>
      <c r="C3118" s="398" t="s">
        <v>160</v>
      </c>
      <c r="D3118" s="398"/>
      <c r="E3118" s="399">
        <v>232.34</v>
      </c>
    </row>
    <row r="3119" spans="1:5">
      <c r="A3119" s="398">
        <v>4274</v>
      </c>
      <c r="B3119" s="398" t="s">
        <v>10915</v>
      </c>
      <c r="C3119" s="398" t="s">
        <v>160</v>
      </c>
      <c r="D3119" s="398"/>
      <c r="E3119" s="399">
        <v>85</v>
      </c>
    </row>
    <row r="3120" spans="1:5">
      <c r="A3120" s="398">
        <v>39438</v>
      </c>
      <c r="B3120" s="398" t="s">
        <v>10916</v>
      </c>
      <c r="C3120" s="398" t="s">
        <v>160</v>
      </c>
      <c r="D3120" s="398"/>
      <c r="E3120" s="399"/>
    </row>
    <row r="3121" spans="1:5">
      <c r="A3121" s="398">
        <v>4379</v>
      </c>
      <c r="B3121" s="398" t="s">
        <v>10917</v>
      </c>
      <c r="C3121" s="398" t="s">
        <v>160</v>
      </c>
      <c r="D3121" s="398"/>
      <c r="E3121" s="399"/>
    </row>
    <row r="3122" spans="1:5">
      <c r="A3122" s="398">
        <v>4377</v>
      </c>
      <c r="B3122" s="398" t="s">
        <v>10918</v>
      </c>
      <c r="C3122" s="398" t="s">
        <v>160</v>
      </c>
      <c r="D3122" s="398"/>
      <c r="E3122" s="399"/>
    </row>
    <row r="3123" spans="1:5">
      <c r="A3123" s="398">
        <v>4356</v>
      </c>
      <c r="B3123" s="398" t="s">
        <v>10919</v>
      </c>
      <c r="C3123" s="398" t="s">
        <v>160</v>
      </c>
      <c r="D3123" s="398"/>
      <c r="E3123" s="399"/>
    </row>
    <row r="3124" spans="1:5">
      <c r="A3124" s="398">
        <v>13246</v>
      </c>
      <c r="B3124" s="398" t="s">
        <v>10920</v>
      </c>
      <c r="C3124" s="398" t="s">
        <v>160</v>
      </c>
      <c r="D3124" s="398"/>
      <c r="E3124" s="399"/>
    </row>
    <row r="3125" spans="1:5">
      <c r="A3125" s="398">
        <v>13294</v>
      </c>
      <c r="B3125" s="398" t="s">
        <v>10921</v>
      </c>
      <c r="C3125" s="398" t="s">
        <v>160</v>
      </c>
      <c r="D3125" s="398"/>
      <c r="E3125" s="399"/>
    </row>
    <row r="3126" spans="1:5">
      <c r="A3126" s="398">
        <v>11963</v>
      </c>
      <c r="B3126" s="398" t="s">
        <v>10922</v>
      </c>
      <c r="C3126" s="398" t="s">
        <v>160</v>
      </c>
      <c r="D3126" s="398"/>
      <c r="E3126" s="399"/>
    </row>
    <row r="3127" spans="1:5">
      <c r="A3127" s="398">
        <v>11964</v>
      </c>
      <c r="B3127" s="398" t="s">
        <v>10923</v>
      </c>
      <c r="C3127" s="398" t="s">
        <v>160</v>
      </c>
      <c r="D3127" s="398"/>
      <c r="E3127" s="399"/>
    </row>
    <row r="3128" spans="1:5">
      <c r="A3128" s="398">
        <v>4346</v>
      </c>
      <c r="B3128" s="398" t="s">
        <v>10924</v>
      </c>
      <c r="C3128" s="398" t="s">
        <v>160</v>
      </c>
      <c r="D3128" s="398"/>
      <c r="E3128" s="399"/>
    </row>
    <row r="3129" spans="1:5">
      <c r="A3129" s="398">
        <v>11955</v>
      </c>
      <c r="B3129" s="398" t="s">
        <v>10925</v>
      </c>
      <c r="C3129" s="398" t="s">
        <v>160</v>
      </c>
      <c r="D3129" s="398"/>
      <c r="E3129" s="399"/>
    </row>
    <row r="3130" spans="1:5">
      <c r="A3130" s="398">
        <v>11960</v>
      </c>
      <c r="B3130" s="398" t="s">
        <v>10926</v>
      </c>
      <c r="C3130" s="398" t="s">
        <v>160</v>
      </c>
      <c r="D3130" s="398"/>
      <c r="E3130" s="399"/>
    </row>
    <row r="3131" spans="1:5">
      <c r="A3131" s="398">
        <v>4333</v>
      </c>
      <c r="B3131" s="398" t="s">
        <v>10927</v>
      </c>
      <c r="C3131" s="398" t="s">
        <v>160</v>
      </c>
      <c r="D3131" s="398"/>
      <c r="E3131" s="399"/>
    </row>
    <row r="3132" spans="1:5">
      <c r="A3132" s="398">
        <v>4358</v>
      </c>
      <c r="B3132" s="398" t="s">
        <v>10928</v>
      </c>
      <c r="C3132" s="398" t="s">
        <v>160</v>
      </c>
      <c r="D3132" s="398"/>
      <c r="E3132" s="399"/>
    </row>
    <row r="3133" spans="1:5">
      <c r="A3133" s="398">
        <v>39435</v>
      </c>
      <c r="B3133" s="398" t="s">
        <v>10929</v>
      </c>
      <c r="C3133" s="398" t="s">
        <v>160</v>
      </c>
      <c r="D3133" s="398"/>
      <c r="E3133" s="399"/>
    </row>
    <row r="3134" spans="1:5">
      <c r="A3134" s="398">
        <v>39436</v>
      </c>
      <c r="B3134" s="398" t="s">
        <v>10930</v>
      </c>
      <c r="C3134" s="398" t="s">
        <v>160</v>
      </c>
      <c r="D3134" s="398"/>
      <c r="E3134" s="399"/>
    </row>
    <row r="3135" spans="1:5">
      <c r="A3135" s="398">
        <v>39437</v>
      </c>
      <c r="B3135" s="398" t="s">
        <v>10931</v>
      </c>
      <c r="C3135" s="398" t="s">
        <v>160</v>
      </c>
      <c r="D3135" s="398"/>
      <c r="E3135" s="399"/>
    </row>
    <row r="3136" spans="1:5">
      <c r="A3136" s="398">
        <v>39439</v>
      </c>
      <c r="B3136" s="398" t="s">
        <v>10932</v>
      </c>
      <c r="C3136" s="398" t="s">
        <v>160</v>
      </c>
      <c r="D3136" s="398"/>
      <c r="E3136" s="399"/>
    </row>
    <row r="3137" spans="1:5">
      <c r="A3137" s="398">
        <v>39440</v>
      </c>
      <c r="B3137" s="398" t="s">
        <v>10933</v>
      </c>
      <c r="C3137" s="398" t="s">
        <v>160</v>
      </c>
      <c r="D3137" s="398"/>
      <c r="E3137" s="399"/>
    </row>
    <row r="3138" spans="1:5">
      <c r="A3138" s="398">
        <v>39441</v>
      </c>
      <c r="B3138" s="398" t="s">
        <v>10934</v>
      </c>
      <c r="C3138" s="398" t="s">
        <v>160</v>
      </c>
      <c r="D3138" s="398"/>
      <c r="E3138" s="399"/>
    </row>
    <row r="3139" spans="1:5">
      <c r="A3139" s="398">
        <v>39442</v>
      </c>
      <c r="B3139" s="398" t="s">
        <v>10935</v>
      </c>
      <c r="C3139" s="398" t="s">
        <v>160</v>
      </c>
      <c r="D3139" s="398"/>
      <c r="E3139" s="399"/>
    </row>
    <row r="3140" spans="1:5">
      <c r="A3140" s="398">
        <v>39443</v>
      </c>
      <c r="B3140" s="398" t="s">
        <v>10936</v>
      </c>
      <c r="C3140" s="398" t="s">
        <v>160</v>
      </c>
      <c r="D3140" s="398"/>
      <c r="E3140" s="399"/>
    </row>
    <row r="3141" spans="1:5">
      <c r="A3141" s="398">
        <v>4329</v>
      </c>
      <c r="B3141" s="398" t="s">
        <v>10937</v>
      </c>
      <c r="C3141" s="398" t="s">
        <v>160</v>
      </c>
      <c r="D3141" s="398"/>
      <c r="E3141" s="399"/>
    </row>
    <row r="3142" spans="1:5">
      <c r="A3142" s="398">
        <v>436</v>
      </c>
      <c r="B3142" s="398" t="s">
        <v>10938</v>
      </c>
      <c r="C3142" s="398" t="s">
        <v>160</v>
      </c>
      <c r="D3142" s="398"/>
      <c r="E3142" s="399"/>
    </row>
    <row r="3143" spans="1:5">
      <c r="A3143" s="398">
        <v>442</v>
      </c>
      <c r="B3143" s="398" t="s">
        <v>10939</v>
      </c>
      <c r="C3143" s="398" t="s">
        <v>160</v>
      </c>
      <c r="D3143" s="398"/>
      <c r="E3143" s="399"/>
    </row>
    <row r="3144" spans="1:5">
      <c r="A3144" s="398">
        <v>4383</v>
      </c>
      <c r="B3144" s="398" t="s">
        <v>10940</v>
      </c>
      <c r="C3144" s="398" t="s">
        <v>160</v>
      </c>
      <c r="D3144" s="398"/>
      <c r="E3144" s="399"/>
    </row>
    <row r="3145" spans="1:5">
      <c r="A3145" s="398">
        <v>4344</v>
      </c>
      <c r="B3145" s="398" t="s">
        <v>10941</v>
      </c>
      <c r="C3145" s="398" t="s">
        <v>160</v>
      </c>
      <c r="D3145" s="398"/>
      <c r="E3145" s="399"/>
    </row>
    <row r="3146" spans="1:5">
      <c r="A3146" s="398">
        <v>4335</v>
      </c>
      <c r="B3146" s="398" t="s">
        <v>10942</v>
      </c>
      <c r="C3146" s="398" t="s">
        <v>160</v>
      </c>
      <c r="D3146" s="398"/>
      <c r="E3146" s="399"/>
    </row>
    <row r="3147" spans="1:5">
      <c r="A3147" s="398">
        <v>4334</v>
      </c>
      <c r="B3147" s="398" t="s">
        <v>10943</v>
      </c>
      <c r="C3147" s="398" t="s">
        <v>160</v>
      </c>
      <c r="D3147" s="398"/>
      <c r="E3147" s="399"/>
    </row>
    <row r="3148" spans="1:5">
      <c r="A3148" s="398">
        <v>11953</v>
      </c>
      <c r="B3148" s="398" t="s">
        <v>10944</v>
      </c>
      <c r="C3148" s="398" t="s">
        <v>160</v>
      </c>
      <c r="D3148" s="398"/>
      <c r="E3148" s="399"/>
    </row>
    <row r="3149" spans="1:5">
      <c r="A3149" s="398">
        <v>4343</v>
      </c>
      <c r="B3149" s="398" t="s">
        <v>10945</v>
      </c>
      <c r="C3149" s="398" t="s">
        <v>160</v>
      </c>
      <c r="D3149" s="398"/>
      <c r="E3149" s="399"/>
    </row>
    <row r="3150" spans="1:5">
      <c r="A3150" s="398">
        <v>430</v>
      </c>
      <c r="B3150" s="398" t="s">
        <v>10946</v>
      </c>
      <c r="C3150" s="398" t="s">
        <v>160</v>
      </c>
      <c r="D3150" s="398"/>
      <c r="E3150" s="399"/>
    </row>
    <row r="3151" spans="1:5">
      <c r="A3151" s="398">
        <v>441</v>
      </c>
      <c r="B3151" s="398" t="s">
        <v>10947</v>
      </c>
      <c r="C3151" s="398" t="s">
        <v>160</v>
      </c>
      <c r="D3151" s="398"/>
      <c r="E3151" s="399"/>
    </row>
    <row r="3152" spans="1:5">
      <c r="A3152" s="398">
        <v>431</v>
      </c>
      <c r="B3152" s="398" t="s">
        <v>10948</v>
      </c>
      <c r="C3152" s="398" t="s">
        <v>160</v>
      </c>
      <c r="D3152" s="398"/>
      <c r="E3152" s="399"/>
    </row>
    <row r="3153" spans="1:5">
      <c r="A3153" s="398">
        <v>432</v>
      </c>
      <c r="B3153" s="398" t="s">
        <v>10949</v>
      </c>
      <c r="C3153" s="398" t="s">
        <v>160</v>
      </c>
      <c r="D3153" s="398"/>
      <c r="E3153" s="399"/>
    </row>
    <row r="3154" spans="1:5">
      <c r="A3154" s="398">
        <v>429</v>
      </c>
      <c r="B3154" s="398" t="s">
        <v>10950</v>
      </c>
      <c r="C3154" s="398" t="s">
        <v>160</v>
      </c>
      <c r="D3154" s="398"/>
      <c r="E3154" s="399"/>
    </row>
    <row r="3155" spans="1:5">
      <c r="A3155" s="398">
        <v>439</v>
      </c>
      <c r="B3155" s="398" t="s">
        <v>10951</v>
      </c>
      <c r="C3155" s="398" t="s">
        <v>160</v>
      </c>
      <c r="D3155" s="398"/>
      <c r="E3155" s="399"/>
    </row>
    <row r="3156" spans="1:5">
      <c r="A3156" s="398">
        <v>433</v>
      </c>
      <c r="B3156" s="398" t="s">
        <v>10952</v>
      </c>
      <c r="C3156" s="398" t="s">
        <v>160</v>
      </c>
      <c r="D3156" s="398"/>
      <c r="E3156" s="399"/>
    </row>
    <row r="3157" spans="1:5">
      <c r="A3157" s="398">
        <v>437</v>
      </c>
      <c r="B3157" s="398" t="s">
        <v>10953</v>
      </c>
      <c r="C3157" s="398" t="s">
        <v>160</v>
      </c>
      <c r="D3157" s="398"/>
      <c r="E3157" s="399"/>
    </row>
    <row r="3158" spans="1:5">
      <c r="A3158" s="398">
        <v>11790</v>
      </c>
      <c r="B3158" s="398" t="s">
        <v>10954</v>
      </c>
      <c r="C3158" s="398" t="s">
        <v>160</v>
      </c>
      <c r="D3158" s="398"/>
      <c r="E3158" s="399"/>
    </row>
    <row r="3159" spans="1:5">
      <c r="A3159" s="398">
        <v>428</v>
      </c>
      <c r="B3159" s="398" t="s">
        <v>10955</v>
      </c>
      <c r="C3159" s="398" t="s">
        <v>160</v>
      </c>
      <c r="D3159" s="398"/>
      <c r="E3159" s="399"/>
    </row>
    <row r="3160" spans="1:5">
      <c r="A3160" s="398">
        <v>4351</v>
      </c>
      <c r="B3160" s="398" t="s">
        <v>10956</v>
      </c>
      <c r="C3160" s="398" t="s">
        <v>160</v>
      </c>
      <c r="D3160" s="398"/>
      <c r="E3160" s="399"/>
    </row>
    <row r="3161" spans="1:5">
      <c r="A3161" s="398">
        <v>4384</v>
      </c>
      <c r="B3161" s="398" t="s">
        <v>10957</v>
      </c>
      <c r="C3161" s="398" t="s">
        <v>160</v>
      </c>
      <c r="D3161" s="398"/>
      <c r="E3161" s="399"/>
    </row>
    <row r="3162" spans="1:5">
      <c r="A3162" s="398">
        <v>11054</v>
      </c>
      <c r="B3162" s="398" t="s">
        <v>10958</v>
      </c>
      <c r="C3162" s="398" t="s">
        <v>160</v>
      </c>
      <c r="D3162" s="398"/>
      <c r="E3162" s="399">
        <v>0.06</v>
      </c>
    </row>
    <row r="3163" spans="1:5">
      <c r="A3163" s="398">
        <v>11055</v>
      </c>
      <c r="B3163" s="398" t="s">
        <v>10959</v>
      </c>
      <c r="C3163" s="398" t="s">
        <v>160</v>
      </c>
      <c r="D3163" s="398"/>
      <c r="E3163" s="399">
        <v>0.1</v>
      </c>
    </row>
    <row r="3164" spans="1:5">
      <c r="A3164" s="398">
        <v>11056</v>
      </c>
      <c r="B3164" s="398" t="s">
        <v>10960</v>
      </c>
      <c r="C3164" s="398" t="s">
        <v>160</v>
      </c>
      <c r="D3164" s="398"/>
      <c r="E3164" s="399">
        <v>0.11</v>
      </c>
    </row>
    <row r="3165" spans="1:5">
      <c r="A3165" s="398">
        <v>11057</v>
      </c>
      <c r="B3165" s="398" t="s">
        <v>10961</v>
      </c>
      <c r="C3165" s="398" t="s">
        <v>160</v>
      </c>
      <c r="D3165" s="398"/>
      <c r="E3165" s="399">
        <v>0.22</v>
      </c>
    </row>
    <row r="3166" spans="1:5">
      <c r="A3166" s="398">
        <v>11059</v>
      </c>
      <c r="B3166" s="398" t="s">
        <v>10962</v>
      </c>
      <c r="C3166" s="398" t="s">
        <v>160</v>
      </c>
      <c r="D3166" s="398"/>
      <c r="E3166" s="399">
        <v>0.43</v>
      </c>
    </row>
    <row r="3167" spans="1:5">
      <c r="A3167" s="398">
        <v>11058</v>
      </c>
      <c r="B3167" s="398" t="s">
        <v>10963</v>
      </c>
      <c r="C3167" s="398" t="s">
        <v>160</v>
      </c>
      <c r="D3167" s="398"/>
      <c r="E3167" s="399">
        <v>0.55000000000000004</v>
      </c>
    </row>
    <row r="3168" spans="1:5">
      <c r="A3168" s="398">
        <v>4320</v>
      </c>
      <c r="B3168" s="398" t="s">
        <v>10964</v>
      </c>
      <c r="C3168" s="398" t="s">
        <v>160</v>
      </c>
      <c r="D3168" s="398"/>
      <c r="E3168" s="399">
        <v>4.41</v>
      </c>
    </row>
    <row r="3169" spans="1:5">
      <c r="A3169" s="398">
        <v>4318</v>
      </c>
      <c r="B3169" s="398" t="s">
        <v>10965</v>
      </c>
      <c r="C3169" s="398" t="s">
        <v>160</v>
      </c>
      <c r="D3169" s="398"/>
      <c r="E3169" s="399">
        <v>2.15</v>
      </c>
    </row>
    <row r="3170" spans="1:5">
      <c r="A3170" s="398">
        <v>4380</v>
      </c>
      <c r="B3170" s="398" t="s">
        <v>10966</v>
      </c>
      <c r="C3170" s="398" t="s">
        <v>160</v>
      </c>
      <c r="D3170" s="398"/>
      <c r="E3170" s="399">
        <v>1.86</v>
      </c>
    </row>
    <row r="3171" spans="1:5">
      <c r="A3171" s="398">
        <v>4299</v>
      </c>
      <c r="B3171" s="398" t="s">
        <v>10967</v>
      </c>
      <c r="C3171" s="398" t="s">
        <v>160</v>
      </c>
      <c r="D3171" s="398"/>
      <c r="E3171" s="399">
        <v>1.75</v>
      </c>
    </row>
    <row r="3172" spans="1:5">
      <c r="A3172" s="398">
        <v>4304</v>
      </c>
      <c r="B3172" s="398" t="s">
        <v>10968</v>
      </c>
      <c r="C3172" s="398" t="s">
        <v>160</v>
      </c>
      <c r="D3172" s="398"/>
      <c r="E3172" s="399">
        <v>2.38</v>
      </c>
    </row>
    <row r="3173" spans="1:5">
      <c r="A3173" s="398">
        <v>4305</v>
      </c>
      <c r="B3173" s="398" t="s">
        <v>10969</v>
      </c>
      <c r="C3173" s="398" t="s">
        <v>160</v>
      </c>
      <c r="D3173" s="398"/>
      <c r="E3173" s="399">
        <v>2.77</v>
      </c>
    </row>
    <row r="3174" spans="1:5">
      <c r="A3174" s="398">
        <v>4306</v>
      </c>
      <c r="B3174" s="398" t="s">
        <v>10970</v>
      </c>
      <c r="C3174" s="398" t="s">
        <v>160</v>
      </c>
      <c r="D3174" s="398"/>
      <c r="E3174" s="399">
        <v>3.22</v>
      </c>
    </row>
    <row r="3175" spans="1:5">
      <c r="A3175" s="398">
        <v>4308</v>
      </c>
      <c r="B3175" s="398" t="s">
        <v>10971</v>
      </c>
      <c r="C3175" s="398" t="s">
        <v>160</v>
      </c>
      <c r="D3175" s="398"/>
      <c r="E3175" s="399">
        <v>6.66</v>
      </c>
    </row>
    <row r="3176" spans="1:5">
      <c r="A3176" s="398">
        <v>4302</v>
      </c>
      <c r="B3176" s="398" t="s">
        <v>10972</v>
      </c>
      <c r="C3176" s="398" t="s">
        <v>160</v>
      </c>
      <c r="D3176" s="398"/>
      <c r="E3176" s="399">
        <v>5</v>
      </c>
    </row>
    <row r="3177" spans="1:5">
      <c r="A3177" s="398">
        <v>4300</v>
      </c>
      <c r="B3177" s="398" t="s">
        <v>10973</v>
      </c>
      <c r="C3177" s="398" t="s">
        <v>160</v>
      </c>
      <c r="D3177" s="398"/>
      <c r="E3177" s="399">
        <v>1.19</v>
      </c>
    </row>
    <row r="3178" spans="1:5">
      <c r="A3178" s="398">
        <v>4301</v>
      </c>
      <c r="B3178" s="398" t="s">
        <v>10974</v>
      </c>
      <c r="C3178" s="398" t="s">
        <v>160</v>
      </c>
      <c r="D3178" s="398"/>
      <c r="E3178" s="399">
        <v>1.45</v>
      </c>
    </row>
    <row r="3179" spans="1:5">
      <c r="A3179" s="398">
        <v>40547</v>
      </c>
      <c r="B3179" s="398" t="s">
        <v>10975</v>
      </c>
      <c r="C3179" s="398" t="s">
        <v>9875</v>
      </c>
      <c r="D3179" s="398"/>
      <c r="E3179" s="399"/>
    </row>
    <row r="3180" spans="1:5">
      <c r="A3180" s="398">
        <v>11962</v>
      </c>
      <c r="B3180" s="398" t="s">
        <v>10976</v>
      </c>
      <c r="C3180" s="398" t="s">
        <v>160</v>
      </c>
      <c r="D3180" s="398"/>
      <c r="E3180" s="399"/>
    </row>
    <row r="3181" spans="1:5">
      <c r="A3181" s="398">
        <v>4332</v>
      </c>
      <c r="B3181" s="398" t="s">
        <v>10977</v>
      </c>
      <c r="C3181" s="398" t="s">
        <v>160</v>
      </c>
      <c r="D3181" s="398"/>
      <c r="E3181" s="399"/>
    </row>
    <row r="3182" spans="1:5">
      <c r="A3182" s="398">
        <v>4331</v>
      </c>
      <c r="B3182" s="398" t="s">
        <v>10978</v>
      </c>
      <c r="C3182" s="398" t="s">
        <v>160</v>
      </c>
      <c r="D3182" s="398"/>
      <c r="E3182" s="399"/>
    </row>
    <row r="3183" spans="1:5">
      <c r="A3183" s="398">
        <v>4336</v>
      </c>
      <c r="B3183" s="398" t="s">
        <v>10979</v>
      </c>
      <c r="C3183" s="398" t="s">
        <v>160</v>
      </c>
      <c r="D3183" s="398"/>
      <c r="E3183" s="399"/>
    </row>
    <row r="3184" spans="1:5">
      <c r="A3184" s="398">
        <v>11948</v>
      </c>
      <c r="B3184" s="398" t="s">
        <v>10980</v>
      </c>
      <c r="C3184" s="398" t="s">
        <v>160</v>
      </c>
      <c r="D3184" s="398"/>
      <c r="E3184" s="399"/>
    </row>
    <row r="3185" spans="1:5">
      <c r="A3185" s="398">
        <v>4382</v>
      </c>
      <c r="B3185" s="398" t="s">
        <v>10981</v>
      </c>
      <c r="C3185" s="398" t="s">
        <v>160</v>
      </c>
      <c r="D3185" s="398"/>
      <c r="E3185" s="399"/>
    </row>
    <row r="3186" spans="1:5">
      <c r="A3186" s="398">
        <v>4354</v>
      </c>
      <c r="B3186" s="398" t="s">
        <v>10982</v>
      </c>
      <c r="C3186" s="398" t="s">
        <v>160</v>
      </c>
      <c r="D3186" s="398"/>
      <c r="E3186" s="399"/>
    </row>
    <row r="3187" spans="1:5">
      <c r="A3187" s="398">
        <v>40839</v>
      </c>
      <c r="B3187" s="398" t="s">
        <v>10983</v>
      </c>
      <c r="C3187" s="398" t="s">
        <v>9875</v>
      </c>
      <c r="D3187" s="398"/>
      <c r="E3187" s="399"/>
    </row>
    <row r="3188" spans="1:5">
      <c r="A3188" s="398">
        <v>40552</v>
      </c>
      <c r="B3188" s="398" t="s">
        <v>10984</v>
      </c>
      <c r="C3188" s="398" t="s">
        <v>9875</v>
      </c>
      <c r="D3188" s="398"/>
      <c r="E3188" s="399"/>
    </row>
    <row r="3189" spans="1:5">
      <c r="A3189" s="398">
        <v>40549</v>
      </c>
      <c r="B3189" s="398" t="s">
        <v>10985</v>
      </c>
      <c r="C3189" s="398" t="s">
        <v>9875</v>
      </c>
      <c r="D3189" s="398"/>
      <c r="E3189" s="399"/>
    </row>
    <row r="3190" spans="1:5">
      <c r="A3190" s="398">
        <v>4385</v>
      </c>
      <c r="B3190" s="398" t="s">
        <v>10986</v>
      </c>
      <c r="C3190" s="398" t="s">
        <v>10987</v>
      </c>
      <c r="D3190" s="398"/>
      <c r="E3190" s="399">
        <v>928.07</v>
      </c>
    </row>
    <row r="3191" spans="1:5">
      <c r="A3191" s="398">
        <v>45236</v>
      </c>
      <c r="B3191" s="398" t="s">
        <v>10988</v>
      </c>
      <c r="C3191" s="398" t="s">
        <v>1156</v>
      </c>
      <c r="D3191" s="398"/>
      <c r="E3191" s="399">
        <v>16.13</v>
      </c>
    </row>
    <row r="3192" spans="1:5">
      <c r="A3192" s="398">
        <v>20078</v>
      </c>
      <c r="B3192" s="398" t="s">
        <v>10989</v>
      </c>
      <c r="C3192" s="398" t="s">
        <v>160</v>
      </c>
      <c r="D3192" s="398"/>
      <c r="E3192" s="399">
        <v>22.16</v>
      </c>
    </row>
    <row r="3193" spans="1:5">
      <c r="A3193" s="398">
        <v>39897</v>
      </c>
      <c r="B3193" s="398" t="s">
        <v>10990</v>
      </c>
      <c r="C3193" s="398" t="s">
        <v>160</v>
      </c>
      <c r="D3193" s="398"/>
      <c r="E3193" s="399"/>
    </row>
    <row r="3194" spans="1:5">
      <c r="A3194" s="398">
        <v>118</v>
      </c>
      <c r="B3194" s="398" t="s">
        <v>10991</v>
      </c>
      <c r="C3194" s="398" t="s">
        <v>160</v>
      </c>
      <c r="D3194" s="398"/>
      <c r="E3194" s="399">
        <v>46.86</v>
      </c>
    </row>
    <row r="3195" spans="1:5">
      <c r="A3195" s="398">
        <v>4396</v>
      </c>
      <c r="B3195" s="398" t="s">
        <v>10992</v>
      </c>
      <c r="C3195" s="398" t="s">
        <v>121</v>
      </c>
      <c r="D3195" s="398"/>
      <c r="E3195" s="399">
        <v>368.19</v>
      </c>
    </row>
    <row r="3196" spans="1:5">
      <c r="A3196" s="398">
        <v>36881</v>
      </c>
      <c r="B3196" s="398" t="s">
        <v>10993</v>
      </c>
      <c r="C3196" s="398" t="s">
        <v>121</v>
      </c>
      <c r="D3196" s="398"/>
      <c r="E3196" s="399">
        <v>268.79000000000002</v>
      </c>
    </row>
    <row r="3197" spans="1:5">
      <c r="A3197" s="398">
        <v>4397</v>
      </c>
      <c r="B3197" s="398" t="s">
        <v>10994</v>
      </c>
      <c r="C3197" s="398" t="s">
        <v>121</v>
      </c>
      <c r="D3197" s="398"/>
      <c r="E3197" s="399">
        <v>374.33</v>
      </c>
    </row>
    <row r="3198" spans="1:5">
      <c r="A3198" s="398">
        <v>36882</v>
      </c>
      <c r="B3198" s="398" t="s">
        <v>10995</v>
      </c>
      <c r="C3198" s="398" t="s">
        <v>121</v>
      </c>
      <c r="D3198" s="398"/>
      <c r="E3198" s="399">
        <v>274.08999999999997</v>
      </c>
    </row>
    <row r="3199" spans="1:5">
      <c r="A3199" s="398">
        <v>4751</v>
      </c>
      <c r="B3199" s="398" t="s">
        <v>10996</v>
      </c>
      <c r="C3199" s="398" t="s">
        <v>123</v>
      </c>
      <c r="D3199" s="398"/>
      <c r="E3199" s="399">
        <v>18.899999999999999</v>
      </c>
    </row>
    <row r="3200" spans="1:5">
      <c r="A3200" s="398">
        <v>41066</v>
      </c>
      <c r="B3200" s="398" t="s">
        <v>10997</v>
      </c>
      <c r="C3200" s="398" t="s">
        <v>4670</v>
      </c>
      <c r="D3200" s="398"/>
      <c r="E3200" s="399">
        <v>3307.07</v>
      </c>
    </row>
    <row r="3201" spans="1:5">
      <c r="A3201" s="398">
        <v>39604</v>
      </c>
      <c r="B3201" s="398" t="s">
        <v>10998</v>
      </c>
      <c r="C3201" s="398" t="s">
        <v>160</v>
      </c>
      <c r="D3201" s="398"/>
      <c r="E3201" s="399">
        <v>15.11</v>
      </c>
    </row>
    <row r="3202" spans="1:5">
      <c r="A3202" s="398">
        <v>39605</v>
      </c>
      <c r="B3202" s="398" t="s">
        <v>10999</v>
      </c>
      <c r="C3202" s="398" t="s">
        <v>160</v>
      </c>
      <c r="D3202" s="398"/>
      <c r="E3202" s="399">
        <v>16.420000000000002</v>
      </c>
    </row>
    <row r="3203" spans="1:5">
      <c r="A3203" s="398">
        <v>39606</v>
      </c>
      <c r="B3203" s="398" t="s">
        <v>11000</v>
      </c>
      <c r="C3203" s="398" t="s">
        <v>160</v>
      </c>
      <c r="D3203" s="398"/>
      <c r="E3203" s="399">
        <v>28.75</v>
      </c>
    </row>
    <row r="3204" spans="1:5">
      <c r="A3204" s="398">
        <v>39607</v>
      </c>
      <c r="B3204" s="398" t="s">
        <v>11001</v>
      </c>
      <c r="C3204" s="398" t="s">
        <v>160</v>
      </c>
      <c r="D3204" s="398"/>
      <c r="E3204" s="399">
        <v>38.89</v>
      </c>
    </row>
    <row r="3205" spans="1:5">
      <c r="A3205" s="398">
        <v>39594</v>
      </c>
      <c r="B3205" s="398" t="s">
        <v>11002</v>
      </c>
      <c r="C3205" s="398" t="s">
        <v>160</v>
      </c>
      <c r="D3205" s="398"/>
      <c r="E3205" s="399"/>
    </row>
    <row r="3206" spans="1:5">
      <c r="A3206" s="398">
        <v>39596</v>
      </c>
      <c r="B3206" s="398" t="s">
        <v>11003</v>
      </c>
      <c r="C3206" s="398" t="s">
        <v>160</v>
      </c>
      <c r="D3206" s="398"/>
      <c r="E3206" s="399"/>
    </row>
    <row r="3207" spans="1:5">
      <c r="A3207" s="398">
        <v>39595</v>
      </c>
      <c r="B3207" s="398" t="s">
        <v>11004</v>
      </c>
      <c r="C3207" s="398" t="s">
        <v>160</v>
      </c>
      <c r="D3207" s="398"/>
      <c r="E3207" s="399"/>
    </row>
    <row r="3208" spans="1:5">
      <c r="A3208" s="398">
        <v>39597</v>
      </c>
      <c r="B3208" s="398" t="s">
        <v>11005</v>
      </c>
      <c r="C3208" s="398" t="s">
        <v>160</v>
      </c>
      <c r="D3208" s="398"/>
      <c r="E3208" s="399"/>
    </row>
    <row r="3209" spans="1:5">
      <c r="A3209" s="398">
        <v>10731</v>
      </c>
      <c r="B3209" s="398" t="s">
        <v>11006</v>
      </c>
      <c r="C3209" s="398" t="s">
        <v>121</v>
      </c>
      <c r="D3209" s="398"/>
      <c r="E3209" s="399"/>
    </row>
    <row r="3210" spans="1:5">
      <c r="A3210" s="398">
        <v>4704</v>
      </c>
      <c r="B3210" s="398" t="s">
        <v>11007</v>
      </c>
      <c r="C3210" s="398" t="s">
        <v>121</v>
      </c>
      <c r="D3210" s="398"/>
      <c r="E3210" s="399"/>
    </row>
    <row r="3211" spans="1:5">
      <c r="A3211" s="398">
        <v>10730</v>
      </c>
      <c r="B3211" s="398" t="s">
        <v>11008</v>
      </c>
      <c r="C3211" s="398" t="s">
        <v>121</v>
      </c>
      <c r="D3211" s="398"/>
      <c r="E3211" s="399"/>
    </row>
    <row r="3212" spans="1:5">
      <c r="A3212" s="398">
        <v>4720</v>
      </c>
      <c r="B3212" s="398" t="s">
        <v>11009</v>
      </c>
      <c r="C3212" s="398" t="s">
        <v>1164</v>
      </c>
      <c r="D3212" s="398"/>
      <c r="E3212" s="399">
        <v>114.84</v>
      </c>
    </row>
    <row r="3213" spans="1:5">
      <c r="A3213" s="398">
        <v>4721</v>
      </c>
      <c r="B3213" s="398" t="s">
        <v>11010</v>
      </c>
      <c r="C3213" s="398" t="s">
        <v>1164</v>
      </c>
      <c r="D3213" s="398"/>
      <c r="E3213" s="399">
        <v>99.47</v>
      </c>
    </row>
    <row r="3214" spans="1:5">
      <c r="A3214" s="398">
        <v>4718</v>
      </c>
      <c r="B3214" s="398" t="s">
        <v>11011</v>
      </c>
      <c r="C3214" s="398" t="s">
        <v>1164</v>
      </c>
      <c r="D3214" s="398"/>
      <c r="E3214" s="399">
        <v>100</v>
      </c>
    </row>
    <row r="3215" spans="1:5">
      <c r="A3215" s="398">
        <v>4722</v>
      </c>
      <c r="B3215" s="398" t="s">
        <v>11012</v>
      </c>
      <c r="C3215" s="398" t="s">
        <v>1164</v>
      </c>
      <c r="D3215" s="398"/>
      <c r="E3215" s="399">
        <v>93.96</v>
      </c>
    </row>
    <row r="3216" spans="1:5">
      <c r="A3216" s="398">
        <v>4730</v>
      </c>
      <c r="B3216" s="398" t="s">
        <v>11013</v>
      </c>
      <c r="C3216" s="398" t="s">
        <v>1164</v>
      </c>
      <c r="D3216" s="398"/>
      <c r="E3216" s="399">
        <v>93.5</v>
      </c>
    </row>
    <row r="3217" spans="1:5">
      <c r="A3217" s="398">
        <v>13186</v>
      </c>
      <c r="B3217" s="398" t="s">
        <v>11014</v>
      </c>
      <c r="C3217" s="398" t="s">
        <v>1164</v>
      </c>
      <c r="D3217" s="398"/>
      <c r="E3217" s="399">
        <v>107.88</v>
      </c>
    </row>
    <row r="3218" spans="1:5">
      <c r="A3218" s="398">
        <v>10737</v>
      </c>
      <c r="B3218" s="398" t="s">
        <v>11015</v>
      </c>
      <c r="C3218" s="398" t="s">
        <v>121</v>
      </c>
      <c r="D3218" s="398"/>
      <c r="E3218" s="399"/>
    </row>
    <row r="3219" spans="1:5">
      <c r="A3219" s="398">
        <v>10734</v>
      </c>
      <c r="B3219" s="398" t="s">
        <v>11016</v>
      </c>
      <c r="C3219" s="398" t="s">
        <v>121</v>
      </c>
      <c r="D3219" s="398"/>
      <c r="E3219" s="399"/>
    </row>
    <row r="3220" spans="1:5">
      <c r="A3220" s="398">
        <v>4708</v>
      </c>
      <c r="B3220" s="398" t="s">
        <v>11017</v>
      </c>
      <c r="C3220" s="398" t="s">
        <v>121</v>
      </c>
      <c r="D3220" s="398"/>
      <c r="E3220" s="399"/>
    </row>
    <row r="3221" spans="1:5">
      <c r="A3221" s="398">
        <v>4712</v>
      </c>
      <c r="B3221" s="398" t="s">
        <v>11018</v>
      </c>
      <c r="C3221" s="398" t="s">
        <v>121</v>
      </c>
      <c r="D3221" s="398"/>
      <c r="E3221" s="399"/>
    </row>
    <row r="3222" spans="1:5">
      <c r="A3222" s="398">
        <v>4710</v>
      </c>
      <c r="B3222" s="398" t="s">
        <v>11019</v>
      </c>
      <c r="C3222" s="398" t="s">
        <v>121</v>
      </c>
      <c r="D3222" s="398"/>
      <c r="E3222" s="399"/>
    </row>
    <row r="3223" spans="1:5">
      <c r="A3223" s="398">
        <v>4750</v>
      </c>
      <c r="B3223" s="398" t="s">
        <v>11020</v>
      </c>
      <c r="C3223" s="398" t="s">
        <v>123</v>
      </c>
      <c r="D3223" s="398"/>
      <c r="E3223" s="399">
        <v>18.899999999999999</v>
      </c>
    </row>
    <row r="3224" spans="1:5">
      <c r="A3224" s="398">
        <v>41065</v>
      </c>
      <c r="B3224" s="398" t="s">
        <v>11021</v>
      </c>
      <c r="C3224" s="398" t="s">
        <v>4670</v>
      </c>
      <c r="D3224" s="398"/>
      <c r="E3224" s="399">
        <v>3307.07</v>
      </c>
    </row>
    <row r="3225" spans="1:5">
      <c r="A3225" s="398">
        <v>34747</v>
      </c>
      <c r="B3225" s="398" t="s">
        <v>11022</v>
      </c>
      <c r="C3225" s="398" t="s">
        <v>146</v>
      </c>
      <c r="D3225" s="398"/>
      <c r="E3225" s="399">
        <v>98.4</v>
      </c>
    </row>
    <row r="3226" spans="1:5">
      <c r="A3226" s="398">
        <v>4826</v>
      </c>
      <c r="B3226" s="398" t="s">
        <v>11023</v>
      </c>
      <c r="C3226" s="398" t="s">
        <v>146</v>
      </c>
      <c r="D3226" s="398"/>
      <c r="E3226" s="399">
        <v>105.8</v>
      </c>
    </row>
    <row r="3227" spans="1:5">
      <c r="A3227" s="398">
        <v>41975</v>
      </c>
      <c r="B3227" s="398" t="s">
        <v>11024</v>
      </c>
      <c r="C3227" s="398" t="s">
        <v>121</v>
      </c>
      <c r="D3227" s="398"/>
      <c r="E3227" s="399"/>
    </row>
    <row r="3228" spans="1:5">
      <c r="A3228" s="398">
        <v>4825</v>
      </c>
      <c r="B3228" s="398" t="s">
        <v>11025</v>
      </c>
      <c r="C3228" s="398" t="s">
        <v>146</v>
      </c>
      <c r="D3228" s="398"/>
      <c r="E3228" s="399">
        <v>146.44999999999999</v>
      </c>
    </row>
    <row r="3229" spans="1:5">
      <c r="A3229" s="398">
        <v>34744</v>
      </c>
      <c r="B3229" s="398" t="s">
        <v>11026</v>
      </c>
      <c r="C3229" s="398" t="s">
        <v>121</v>
      </c>
      <c r="D3229" s="398"/>
      <c r="E3229" s="399"/>
    </row>
    <row r="3230" spans="1:5">
      <c r="A3230" s="398">
        <v>39430</v>
      </c>
      <c r="B3230" s="398" t="s">
        <v>11027</v>
      </c>
      <c r="C3230" s="398" t="s">
        <v>160</v>
      </c>
      <c r="D3230" s="398"/>
      <c r="E3230" s="399">
        <v>1.97</v>
      </c>
    </row>
    <row r="3231" spans="1:5">
      <c r="A3231" s="398">
        <v>39573</v>
      </c>
      <c r="B3231" s="398" t="s">
        <v>11028</v>
      </c>
      <c r="C3231" s="398" t="s">
        <v>160</v>
      </c>
      <c r="D3231" s="398"/>
      <c r="E3231" s="399">
        <v>1.94</v>
      </c>
    </row>
    <row r="3232" spans="1:5">
      <c r="A3232" s="398">
        <v>38410</v>
      </c>
      <c r="B3232" s="398" t="s">
        <v>11029</v>
      </c>
      <c r="C3232" s="398" t="s">
        <v>160</v>
      </c>
      <c r="D3232" s="398"/>
      <c r="E3232" s="399"/>
    </row>
    <row r="3233" spans="1:5">
      <c r="A3233" s="398">
        <v>43082</v>
      </c>
      <c r="B3233" s="398" t="s">
        <v>11030</v>
      </c>
      <c r="C3233" s="398" t="s">
        <v>1156</v>
      </c>
      <c r="D3233" s="398"/>
      <c r="E3233" s="399"/>
    </row>
    <row r="3234" spans="1:5">
      <c r="A3234" s="398">
        <v>43083</v>
      </c>
      <c r="B3234" s="398" t="s">
        <v>11031</v>
      </c>
      <c r="C3234" s="398" t="s">
        <v>1156</v>
      </c>
      <c r="D3234" s="398"/>
      <c r="E3234" s="399"/>
    </row>
    <row r="3235" spans="1:5">
      <c r="A3235" s="398">
        <v>40535</v>
      </c>
      <c r="B3235" s="398" t="s">
        <v>11032</v>
      </c>
      <c r="C3235" s="398" t="s">
        <v>1156</v>
      </c>
      <c r="D3235" s="398"/>
      <c r="E3235" s="399"/>
    </row>
    <row r="3236" spans="1:5">
      <c r="A3236" s="398">
        <v>40598</v>
      </c>
      <c r="B3236" s="398" t="s">
        <v>11033</v>
      </c>
      <c r="C3236" s="398" t="s">
        <v>1156</v>
      </c>
      <c r="D3236" s="398"/>
      <c r="E3236" s="399"/>
    </row>
    <row r="3237" spans="1:5">
      <c r="A3237" s="398">
        <v>43692</v>
      </c>
      <c r="B3237" s="398" t="s">
        <v>11034</v>
      </c>
      <c r="C3237" s="398" t="s">
        <v>1156</v>
      </c>
      <c r="D3237" s="398"/>
      <c r="E3237" s="399"/>
    </row>
    <row r="3238" spans="1:5">
      <c r="A3238" s="398">
        <v>43665</v>
      </c>
      <c r="B3238" s="398" t="s">
        <v>11035</v>
      </c>
      <c r="C3238" s="398" t="s">
        <v>1156</v>
      </c>
      <c r="D3238" s="398"/>
      <c r="E3238" s="399"/>
    </row>
    <row r="3239" spans="1:5">
      <c r="A3239" s="398">
        <v>10966</v>
      </c>
      <c r="B3239" s="398" t="s">
        <v>11036</v>
      </c>
      <c r="C3239" s="398" t="s">
        <v>1156</v>
      </c>
      <c r="D3239" s="398"/>
      <c r="E3239" s="399"/>
    </row>
    <row r="3240" spans="1:5">
      <c r="A3240" s="398">
        <v>39427</v>
      </c>
      <c r="B3240" s="398" t="s">
        <v>11037</v>
      </c>
      <c r="C3240" s="398" t="s">
        <v>146</v>
      </c>
      <c r="D3240" s="398"/>
      <c r="E3240" s="399">
        <v>5.23</v>
      </c>
    </row>
    <row r="3241" spans="1:5">
      <c r="A3241" s="398">
        <v>39424</v>
      </c>
      <c r="B3241" s="398" t="s">
        <v>11038</v>
      </c>
      <c r="C3241" s="398" t="s">
        <v>146</v>
      </c>
      <c r="D3241" s="398"/>
      <c r="E3241" s="399">
        <v>3.11</v>
      </c>
    </row>
    <row r="3242" spans="1:5">
      <c r="A3242" s="398">
        <v>39425</v>
      </c>
      <c r="B3242" s="398" t="s">
        <v>11039</v>
      </c>
      <c r="C3242" s="398" t="s">
        <v>146</v>
      </c>
      <c r="D3242" s="398"/>
      <c r="E3242" s="399">
        <v>3.07</v>
      </c>
    </row>
    <row r="3243" spans="1:5">
      <c r="A3243" s="398">
        <v>40664</v>
      </c>
      <c r="B3243" s="398" t="s">
        <v>11040</v>
      </c>
      <c r="C3243" s="398" t="s">
        <v>1156</v>
      </c>
      <c r="D3243" s="398"/>
      <c r="E3243" s="399"/>
    </row>
    <row r="3244" spans="1:5">
      <c r="A3244" s="398">
        <v>34360</v>
      </c>
      <c r="B3244" s="398" t="s">
        <v>11041</v>
      </c>
      <c r="C3244" s="398" t="s">
        <v>1156</v>
      </c>
      <c r="D3244" s="398"/>
      <c r="E3244" s="399"/>
    </row>
    <row r="3245" spans="1:5">
      <c r="A3245" s="398">
        <v>20259</v>
      </c>
      <c r="B3245" s="398" t="s">
        <v>11042</v>
      </c>
      <c r="C3245" s="398" t="s">
        <v>146</v>
      </c>
      <c r="D3245" s="398"/>
      <c r="E3245" s="399"/>
    </row>
    <row r="3246" spans="1:5">
      <c r="A3246" s="398">
        <v>14077</v>
      </c>
      <c r="B3246" s="398" t="s">
        <v>11043</v>
      </c>
      <c r="C3246" s="398" t="s">
        <v>146</v>
      </c>
      <c r="D3246" s="398"/>
      <c r="E3246" s="399"/>
    </row>
    <row r="3247" spans="1:5">
      <c r="A3247" s="398">
        <v>3678</v>
      </c>
      <c r="B3247" s="398" t="s">
        <v>11044</v>
      </c>
      <c r="C3247" s="398" t="s">
        <v>146</v>
      </c>
      <c r="D3247" s="398"/>
      <c r="E3247" s="399"/>
    </row>
    <row r="3248" spans="1:5">
      <c r="A3248" s="398">
        <v>11552</v>
      </c>
      <c r="B3248" s="398" t="s">
        <v>11045</v>
      </c>
      <c r="C3248" s="398" t="s">
        <v>146</v>
      </c>
      <c r="D3248" s="398"/>
      <c r="E3248" s="399">
        <v>8.49</v>
      </c>
    </row>
    <row r="3249" spans="1:5">
      <c r="A3249" s="398">
        <v>585</v>
      </c>
      <c r="B3249" s="398" t="s">
        <v>11046</v>
      </c>
      <c r="C3249" s="398" t="s">
        <v>1156</v>
      </c>
      <c r="D3249" s="398"/>
      <c r="E3249" s="399"/>
    </row>
    <row r="3250" spans="1:5">
      <c r="A3250" s="398">
        <v>39418</v>
      </c>
      <c r="B3250" s="398" t="s">
        <v>11047</v>
      </c>
      <c r="C3250" s="398" t="s">
        <v>146</v>
      </c>
      <c r="D3250" s="398"/>
      <c r="E3250" s="399">
        <v>5.84</v>
      </c>
    </row>
    <row r="3251" spans="1:5">
      <c r="A3251" s="398">
        <v>39419</v>
      </c>
      <c r="B3251" s="398" t="s">
        <v>11048</v>
      </c>
      <c r="C3251" s="398" t="s">
        <v>146</v>
      </c>
      <c r="D3251" s="398"/>
      <c r="E3251" s="399">
        <v>7.11</v>
      </c>
    </row>
    <row r="3252" spans="1:5">
      <c r="A3252" s="398">
        <v>39420</v>
      </c>
      <c r="B3252" s="398" t="s">
        <v>11049</v>
      </c>
      <c r="C3252" s="398" t="s">
        <v>146</v>
      </c>
      <c r="D3252" s="398"/>
      <c r="E3252" s="399">
        <v>7.85</v>
      </c>
    </row>
    <row r="3253" spans="1:5">
      <c r="A3253" s="398">
        <v>39571</v>
      </c>
      <c r="B3253" s="398" t="s">
        <v>11050</v>
      </c>
      <c r="C3253" s="398" t="s">
        <v>146</v>
      </c>
      <c r="D3253" s="398"/>
      <c r="E3253" s="399">
        <v>4.74</v>
      </c>
    </row>
    <row r="3254" spans="1:5">
      <c r="A3254" s="398">
        <v>39421</v>
      </c>
      <c r="B3254" s="398" t="s">
        <v>11051</v>
      </c>
      <c r="C3254" s="398" t="s">
        <v>146</v>
      </c>
      <c r="D3254" s="398"/>
      <c r="E3254" s="399">
        <v>6.91</v>
      </c>
    </row>
    <row r="3255" spans="1:5">
      <c r="A3255" s="398">
        <v>39422</v>
      </c>
      <c r="B3255" s="398" t="s">
        <v>11052</v>
      </c>
      <c r="C3255" s="398" t="s">
        <v>146</v>
      </c>
      <c r="D3255" s="398"/>
      <c r="E3255" s="399">
        <v>8.07</v>
      </c>
    </row>
    <row r="3256" spans="1:5">
      <c r="A3256" s="398">
        <v>39423</v>
      </c>
      <c r="B3256" s="398" t="s">
        <v>11053</v>
      </c>
      <c r="C3256" s="398" t="s">
        <v>146</v>
      </c>
      <c r="D3256" s="398"/>
      <c r="E3256" s="399">
        <v>9.3699999999999992</v>
      </c>
    </row>
    <row r="3257" spans="1:5">
      <c r="A3257" s="398">
        <v>39426</v>
      </c>
      <c r="B3257" s="398" t="s">
        <v>11054</v>
      </c>
      <c r="C3257" s="398" t="s">
        <v>146</v>
      </c>
      <c r="D3257" s="398"/>
      <c r="E3257" s="399">
        <v>21.06</v>
      </c>
    </row>
    <row r="3258" spans="1:5">
      <c r="A3258" s="398">
        <v>39429</v>
      </c>
      <c r="B3258" s="398" t="s">
        <v>11055</v>
      </c>
      <c r="C3258" s="398" t="s">
        <v>146</v>
      </c>
      <c r="D3258" s="398"/>
      <c r="E3258" s="399">
        <v>6.64</v>
      </c>
    </row>
    <row r="3259" spans="1:5">
      <c r="A3259" s="398">
        <v>39428</v>
      </c>
      <c r="B3259" s="398" t="s">
        <v>11056</v>
      </c>
      <c r="C3259" s="398" t="s">
        <v>146</v>
      </c>
      <c r="D3259" s="398"/>
      <c r="E3259" s="399">
        <v>5.07</v>
      </c>
    </row>
    <row r="3260" spans="1:5">
      <c r="A3260" s="398">
        <v>39572</v>
      </c>
      <c r="B3260" s="398" t="s">
        <v>11057</v>
      </c>
      <c r="C3260" s="398" t="s">
        <v>146</v>
      </c>
      <c r="D3260" s="398"/>
      <c r="E3260" s="399">
        <v>4.3899999999999997</v>
      </c>
    </row>
    <row r="3261" spans="1:5">
      <c r="A3261" s="398">
        <v>39570</v>
      </c>
      <c r="B3261" s="398" t="s">
        <v>11058</v>
      </c>
      <c r="C3261" s="398" t="s">
        <v>146</v>
      </c>
      <c r="D3261" s="398"/>
      <c r="E3261" s="399">
        <v>4.66</v>
      </c>
    </row>
    <row r="3262" spans="1:5">
      <c r="A3262" s="398">
        <v>39569</v>
      </c>
      <c r="B3262" s="398" t="s">
        <v>11059</v>
      </c>
      <c r="C3262" s="398" t="s">
        <v>146</v>
      </c>
      <c r="D3262" s="398"/>
      <c r="E3262" s="399">
        <v>4.5999999999999996</v>
      </c>
    </row>
    <row r="3263" spans="1:5">
      <c r="A3263" s="398">
        <v>39328</v>
      </c>
      <c r="B3263" s="398" t="s">
        <v>11060</v>
      </c>
      <c r="C3263" s="398" t="s">
        <v>146</v>
      </c>
      <c r="D3263" s="398"/>
      <c r="E3263" s="399">
        <v>4.76</v>
      </c>
    </row>
    <row r="3264" spans="1:5">
      <c r="A3264" s="398">
        <v>39029</v>
      </c>
      <c r="B3264" s="398" t="s">
        <v>11061</v>
      </c>
      <c r="C3264" s="398" t="s">
        <v>146</v>
      </c>
      <c r="D3264" s="398"/>
      <c r="E3264" s="399">
        <v>14.87</v>
      </c>
    </row>
    <row r="3265" spans="1:5">
      <c r="A3265" s="398">
        <v>39028</v>
      </c>
      <c r="B3265" s="398" t="s">
        <v>11062</v>
      </c>
      <c r="C3265" s="398" t="s">
        <v>146</v>
      </c>
      <c r="D3265" s="398"/>
      <c r="E3265" s="399">
        <v>8.66</v>
      </c>
    </row>
    <row r="3266" spans="1:5">
      <c r="A3266" s="398">
        <v>38541</v>
      </c>
      <c r="B3266" s="398" t="s">
        <v>11063</v>
      </c>
      <c r="C3266" s="398" t="s">
        <v>160</v>
      </c>
      <c r="D3266" s="398"/>
      <c r="E3266" s="399"/>
    </row>
    <row r="3267" spans="1:5">
      <c r="A3267" s="398">
        <v>38542</v>
      </c>
      <c r="B3267" s="398" t="s">
        <v>11064</v>
      </c>
      <c r="C3267" s="398" t="s">
        <v>160</v>
      </c>
      <c r="D3267" s="398"/>
      <c r="E3267" s="399"/>
    </row>
    <row r="3268" spans="1:5">
      <c r="A3268" s="398">
        <v>45080</v>
      </c>
      <c r="B3268" s="398" t="s">
        <v>11065</v>
      </c>
      <c r="C3268" s="398" t="s">
        <v>160</v>
      </c>
      <c r="D3268" s="398"/>
      <c r="E3268" s="399"/>
    </row>
    <row r="3269" spans="1:5">
      <c r="A3269" s="398">
        <v>38543</v>
      </c>
      <c r="B3269" s="398" t="s">
        <v>11066</v>
      </c>
      <c r="C3269" s="398" t="s">
        <v>160</v>
      </c>
      <c r="D3269" s="398"/>
      <c r="E3269" s="399"/>
    </row>
    <row r="3270" spans="1:5">
      <c r="A3270" s="398">
        <v>44002</v>
      </c>
      <c r="B3270" s="398" t="s">
        <v>11067</v>
      </c>
      <c r="C3270" s="398" t="s">
        <v>160</v>
      </c>
      <c r="D3270" s="398"/>
      <c r="E3270" s="399"/>
    </row>
    <row r="3271" spans="1:5">
      <c r="A3271" s="398">
        <v>43886</v>
      </c>
      <c r="B3271" s="398" t="s">
        <v>11068</v>
      </c>
      <c r="C3271" s="398" t="s">
        <v>160</v>
      </c>
      <c r="D3271" s="398"/>
      <c r="E3271" s="399"/>
    </row>
    <row r="3272" spans="1:5">
      <c r="A3272" s="398">
        <v>40791</v>
      </c>
      <c r="B3272" s="398" t="s">
        <v>11069</v>
      </c>
      <c r="C3272" s="398" t="s">
        <v>160</v>
      </c>
      <c r="D3272" s="398"/>
      <c r="E3272" s="399">
        <v>51739.3</v>
      </c>
    </row>
    <row r="3273" spans="1:5">
      <c r="A3273" s="398">
        <v>44003</v>
      </c>
      <c r="B3273" s="398" t="s">
        <v>11070</v>
      </c>
      <c r="C3273" s="398" t="s">
        <v>160</v>
      </c>
      <c r="D3273" s="398"/>
      <c r="E3273" s="399"/>
    </row>
    <row r="3274" spans="1:5">
      <c r="A3274" s="398">
        <v>44548</v>
      </c>
      <c r="B3274" s="398" t="s">
        <v>11071</v>
      </c>
      <c r="C3274" s="398" t="s">
        <v>160</v>
      </c>
      <c r="D3274" s="398"/>
      <c r="E3274" s="399"/>
    </row>
    <row r="3275" spans="1:5">
      <c r="A3275" s="398">
        <v>44550</v>
      </c>
      <c r="B3275" s="398" t="s">
        <v>11072</v>
      </c>
      <c r="C3275" s="398" t="s">
        <v>160</v>
      </c>
      <c r="D3275" s="398"/>
      <c r="E3275" s="399"/>
    </row>
    <row r="3276" spans="1:5">
      <c r="A3276" s="398">
        <v>44549</v>
      </c>
      <c r="B3276" s="398" t="s">
        <v>11073</v>
      </c>
      <c r="C3276" s="398" t="s">
        <v>160</v>
      </c>
      <c r="D3276" s="398"/>
      <c r="E3276" s="399"/>
    </row>
    <row r="3277" spans="1:5">
      <c r="A3277" s="398">
        <v>41982</v>
      </c>
      <c r="B3277" s="398" t="s">
        <v>11074</v>
      </c>
      <c r="C3277" s="398" t="s">
        <v>160</v>
      </c>
      <c r="D3277" s="398"/>
      <c r="E3277" s="399"/>
    </row>
    <row r="3278" spans="1:5">
      <c r="A3278" s="398">
        <v>39012</v>
      </c>
      <c r="B3278" s="398" t="s">
        <v>11075</v>
      </c>
      <c r="C3278" s="398" t="s">
        <v>160</v>
      </c>
      <c r="D3278" s="398"/>
      <c r="E3278" s="399"/>
    </row>
    <row r="3279" spans="1:5">
      <c r="A3279" s="398">
        <v>40435</v>
      </c>
      <c r="B3279" s="398" t="s">
        <v>11076</v>
      </c>
      <c r="C3279" s="398" t="s">
        <v>160</v>
      </c>
      <c r="D3279" s="398"/>
      <c r="E3279" s="399"/>
    </row>
    <row r="3280" spans="1:5">
      <c r="A3280" s="398">
        <v>45265</v>
      </c>
      <c r="B3280" s="398" t="s">
        <v>11077</v>
      </c>
      <c r="C3280" s="398" t="s">
        <v>8206</v>
      </c>
      <c r="D3280" s="398"/>
      <c r="E3280" s="399">
        <v>40.98</v>
      </c>
    </row>
    <row r="3281" spans="1:5">
      <c r="A3281" s="398">
        <v>13617</v>
      </c>
      <c r="B3281" s="398" t="s">
        <v>11078</v>
      </c>
      <c r="C3281" s="398" t="s">
        <v>160</v>
      </c>
      <c r="D3281" s="398"/>
      <c r="E3281" s="399">
        <v>103338.8</v>
      </c>
    </row>
    <row r="3282" spans="1:5">
      <c r="A3282" s="398">
        <v>35274</v>
      </c>
      <c r="B3282" s="398" t="s">
        <v>11079</v>
      </c>
      <c r="C3282" s="398" t="s">
        <v>146</v>
      </c>
      <c r="D3282" s="398"/>
      <c r="E3282" s="399">
        <v>43.46</v>
      </c>
    </row>
    <row r="3283" spans="1:5">
      <c r="A3283" s="398">
        <v>35275</v>
      </c>
      <c r="B3283" s="398" t="s">
        <v>11080</v>
      </c>
      <c r="C3283" s="398" t="s">
        <v>146</v>
      </c>
      <c r="D3283" s="398"/>
      <c r="E3283" s="399">
        <v>92.25</v>
      </c>
    </row>
    <row r="3284" spans="1:5">
      <c r="A3284" s="398">
        <v>35276</v>
      </c>
      <c r="B3284" s="398" t="s">
        <v>11081</v>
      </c>
      <c r="C3284" s="398" t="s">
        <v>146</v>
      </c>
      <c r="D3284" s="398"/>
      <c r="E3284" s="399">
        <v>160.52000000000001</v>
      </c>
    </row>
    <row r="3285" spans="1:5">
      <c r="A3285" s="398">
        <v>11091</v>
      </c>
      <c r="B3285" s="398" t="s">
        <v>11082</v>
      </c>
      <c r="C3285" s="398" t="s">
        <v>160</v>
      </c>
      <c r="D3285" s="398"/>
      <c r="E3285" s="399">
        <v>2.13</v>
      </c>
    </row>
    <row r="3286" spans="1:5">
      <c r="A3286" s="398">
        <v>37586</v>
      </c>
      <c r="B3286" s="398" t="s">
        <v>11083</v>
      </c>
      <c r="C3286" s="398" t="s">
        <v>9875</v>
      </c>
      <c r="D3286" s="398"/>
      <c r="E3286" s="399"/>
    </row>
    <row r="3287" spans="1:5">
      <c r="A3287" s="398">
        <v>37395</v>
      </c>
      <c r="B3287" s="398" t="s">
        <v>11084</v>
      </c>
      <c r="C3287" s="398" t="s">
        <v>9875</v>
      </c>
      <c r="D3287" s="398"/>
      <c r="E3287" s="399"/>
    </row>
    <row r="3288" spans="1:5">
      <c r="A3288" s="398">
        <v>14147</v>
      </c>
      <c r="B3288" s="398" t="s">
        <v>11085</v>
      </c>
      <c r="C3288" s="398" t="s">
        <v>9875</v>
      </c>
      <c r="D3288" s="398"/>
      <c r="E3288" s="399"/>
    </row>
    <row r="3289" spans="1:5">
      <c r="A3289" s="398">
        <v>37396</v>
      </c>
      <c r="B3289" s="398" t="s">
        <v>11086</v>
      </c>
      <c r="C3289" s="398" t="s">
        <v>9875</v>
      </c>
      <c r="D3289" s="398"/>
      <c r="E3289" s="399"/>
    </row>
    <row r="3290" spans="1:5">
      <c r="A3290" s="398">
        <v>37397</v>
      </c>
      <c r="B3290" s="398" t="s">
        <v>11087</v>
      </c>
      <c r="C3290" s="398" t="s">
        <v>9875</v>
      </c>
      <c r="D3290" s="398"/>
      <c r="E3290" s="399"/>
    </row>
    <row r="3291" spans="1:5">
      <c r="A3291" s="398">
        <v>43606</v>
      </c>
      <c r="B3291" s="398" t="s">
        <v>11088</v>
      </c>
      <c r="C3291" s="398" t="s">
        <v>160</v>
      </c>
      <c r="D3291" s="398"/>
      <c r="E3291" s="399">
        <v>10.18</v>
      </c>
    </row>
    <row r="3292" spans="1:5">
      <c r="A3292" s="398">
        <v>444</v>
      </c>
      <c r="B3292" s="398" t="s">
        <v>11089</v>
      </c>
      <c r="C3292" s="398" t="s">
        <v>160</v>
      </c>
      <c r="D3292" s="398"/>
      <c r="E3292" s="399">
        <v>32.36</v>
      </c>
    </row>
    <row r="3293" spans="1:5">
      <c r="A3293" s="398">
        <v>445</v>
      </c>
      <c r="B3293" s="398" t="s">
        <v>11090</v>
      </c>
      <c r="C3293" s="398" t="s">
        <v>160</v>
      </c>
      <c r="D3293" s="398"/>
      <c r="E3293" s="399">
        <v>44.3</v>
      </c>
    </row>
    <row r="3294" spans="1:5">
      <c r="A3294" s="398">
        <v>4783</v>
      </c>
      <c r="B3294" s="398" t="s">
        <v>11091</v>
      </c>
      <c r="C3294" s="398" t="s">
        <v>123</v>
      </c>
      <c r="D3294" s="398"/>
      <c r="E3294" s="399">
        <v>18.899999999999999</v>
      </c>
    </row>
    <row r="3295" spans="1:5">
      <c r="A3295" s="398">
        <v>41079</v>
      </c>
      <c r="B3295" s="398" t="s">
        <v>11092</v>
      </c>
      <c r="C3295" s="398" t="s">
        <v>4670</v>
      </c>
      <c r="D3295" s="398"/>
      <c r="E3295" s="399">
        <v>3307.07</v>
      </c>
    </row>
    <row r="3296" spans="1:5">
      <c r="A3296" s="398">
        <v>12874</v>
      </c>
      <c r="B3296" s="398" t="s">
        <v>11093</v>
      </c>
      <c r="C3296" s="398" t="s">
        <v>123</v>
      </c>
      <c r="D3296" s="398"/>
      <c r="E3296" s="399">
        <v>18.350000000000001</v>
      </c>
    </row>
    <row r="3297" spans="1:5">
      <c r="A3297" s="398">
        <v>41082</v>
      </c>
      <c r="B3297" s="398" t="s">
        <v>11094</v>
      </c>
      <c r="C3297" s="398" t="s">
        <v>4670</v>
      </c>
      <c r="D3297" s="398"/>
      <c r="E3297" s="399">
        <v>3211.38</v>
      </c>
    </row>
    <row r="3298" spans="1:5">
      <c r="A3298" s="398">
        <v>4785</v>
      </c>
      <c r="B3298" s="398" t="s">
        <v>11095</v>
      </c>
      <c r="C3298" s="398" t="s">
        <v>123</v>
      </c>
      <c r="D3298" s="398"/>
      <c r="E3298" s="399">
        <v>18.899999999999999</v>
      </c>
    </row>
    <row r="3299" spans="1:5">
      <c r="A3299" s="398">
        <v>41081</v>
      </c>
      <c r="B3299" s="398" t="s">
        <v>11096</v>
      </c>
      <c r="C3299" s="398" t="s">
        <v>4670</v>
      </c>
      <c r="D3299" s="398"/>
      <c r="E3299" s="399">
        <v>3307.07</v>
      </c>
    </row>
    <row r="3300" spans="1:5">
      <c r="A3300" s="398">
        <v>4801</v>
      </c>
      <c r="B3300" s="398" t="s">
        <v>11097</v>
      </c>
      <c r="C3300" s="398" t="s">
        <v>121</v>
      </c>
      <c r="D3300" s="398"/>
      <c r="E3300" s="399">
        <v>90.94</v>
      </c>
    </row>
    <row r="3301" spans="1:5">
      <c r="A3301" s="398">
        <v>4794</v>
      </c>
      <c r="B3301" s="398" t="s">
        <v>11098</v>
      </c>
      <c r="C3301" s="398" t="s">
        <v>121</v>
      </c>
      <c r="D3301" s="398"/>
      <c r="E3301" s="399">
        <v>414.18</v>
      </c>
    </row>
    <row r="3302" spans="1:5">
      <c r="A3302" s="398">
        <v>4796</v>
      </c>
      <c r="B3302" s="398" t="s">
        <v>11099</v>
      </c>
      <c r="C3302" s="398" t="s">
        <v>121</v>
      </c>
      <c r="D3302" s="398"/>
      <c r="E3302" s="399">
        <v>251.57</v>
      </c>
    </row>
    <row r="3303" spans="1:5">
      <c r="A3303" s="398">
        <v>4800</v>
      </c>
      <c r="B3303" s="398" t="s">
        <v>11100</v>
      </c>
      <c r="C3303" s="398" t="s">
        <v>121</v>
      </c>
      <c r="D3303" s="398"/>
      <c r="E3303" s="399">
        <v>69.180000000000007</v>
      </c>
    </row>
    <row r="3304" spans="1:5">
      <c r="A3304" s="398">
        <v>4795</v>
      </c>
      <c r="B3304" s="398" t="s">
        <v>11101</v>
      </c>
      <c r="C3304" s="398" t="s">
        <v>121</v>
      </c>
      <c r="D3304" s="398"/>
      <c r="E3304" s="399">
        <v>403.18</v>
      </c>
    </row>
    <row r="3305" spans="1:5">
      <c r="A3305" s="398">
        <v>39694</v>
      </c>
      <c r="B3305" s="398" t="s">
        <v>11102</v>
      </c>
      <c r="C3305" s="398" t="s">
        <v>121</v>
      </c>
      <c r="D3305" s="398"/>
      <c r="E3305" s="399">
        <v>384.65</v>
      </c>
    </row>
    <row r="3306" spans="1:5">
      <c r="A3306" s="398">
        <v>1292</v>
      </c>
      <c r="B3306" s="398" t="s">
        <v>11103</v>
      </c>
      <c r="C3306" s="398" t="s">
        <v>121</v>
      </c>
      <c r="D3306" s="398"/>
      <c r="E3306" s="399">
        <v>54.33</v>
      </c>
    </row>
    <row r="3307" spans="1:5">
      <c r="A3307" s="398">
        <v>1287</v>
      </c>
      <c r="B3307" s="398" t="s">
        <v>11104</v>
      </c>
      <c r="C3307" s="398" t="s">
        <v>121</v>
      </c>
      <c r="D3307" s="398"/>
      <c r="E3307" s="399">
        <v>43.5</v>
      </c>
    </row>
    <row r="3308" spans="1:5">
      <c r="A3308" s="398">
        <v>4786</v>
      </c>
      <c r="B3308" s="398" t="s">
        <v>11105</v>
      </c>
      <c r="C3308" s="398" t="s">
        <v>121</v>
      </c>
      <c r="D3308" s="398"/>
      <c r="E3308" s="399"/>
    </row>
    <row r="3309" spans="1:5">
      <c r="A3309" s="398">
        <v>10840</v>
      </c>
      <c r="B3309" s="398" t="s">
        <v>11106</v>
      </c>
      <c r="C3309" s="398" t="s">
        <v>121</v>
      </c>
      <c r="D3309" s="398"/>
      <c r="E3309" s="399"/>
    </row>
    <row r="3310" spans="1:5">
      <c r="A3310" s="398">
        <v>10841</v>
      </c>
      <c r="B3310" s="398" t="s">
        <v>11107</v>
      </c>
      <c r="C3310" s="398" t="s">
        <v>121</v>
      </c>
      <c r="D3310" s="398"/>
      <c r="E3310" s="399"/>
    </row>
    <row r="3311" spans="1:5">
      <c r="A3311" s="398">
        <v>44540</v>
      </c>
      <c r="B3311" s="398" t="s">
        <v>11108</v>
      </c>
      <c r="C3311" s="398" t="s">
        <v>121</v>
      </c>
      <c r="D3311" s="398"/>
      <c r="E3311" s="399"/>
    </row>
    <row r="3312" spans="1:5">
      <c r="A3312" s="398">
        <v>10842</v>
      </c>
      <c r="B3312" s="398" t="s">
        <v>11109</v>
      </c>
      <c r="C3312" s="398" t="s">
        <v>121</v>
      </c>
      <c r="D3312" s="398"/>
      <c r="E3312" s="399"/>
    </row>
    <row r="3313" spans="1:5">
      <c r="A3313" s="398">
        <v>45190</v>
      </c>
      <c r="B3313" s="398" t="s">
        <v>11110</v>
      </c>
      <c r="C3313" s="398" t="s">
        <v>121</v>
      </c>
      <c r="D3313" s="398"/>
      <c r="E3313" s="399">
        <v>89.71</v>
      </c>
    </row>
    <row r="3314" spans="1:5">
      <c r="A3314" s="398">
        <v>45191</v>
      </c>
      <c r="B3314" s="398" t="s">
        <v>11111</v>
      </c>
      <c r="C3314" s="398" t="s">
        <v>121</v>
      </c>
      <c r="D3314" s="398"/>
      <c r="E3314" s="399">
        <v>152.19</v>
      </c>
    </row>
    <row r="3315" spans="1:5">
      <c r="A3315" s="398">
        <v>38180</v>
      </c>
      <c r="B3315" s="398" t="s">
        <v>11112</v>
      </c>
      <c r="C3315" s="398" t="s">
        <v>121</v>
      </c>
      <c r="D3315" s="398"/>
      <c r="E3315" s="399">
        <v>202.54</v>
      </c>
    </row>
    <row r="3316" spans="1:5">
      <c r="A3316" s="398">
        <v>40648</v>
      </c>
      <c r="B3316" s="398" t="s">
        <v>11113</v>
      </c>
      <c r="C3316" s="398" t="s">
        <v>121</v>
      </c>
      <c r="D3316" s="398"/>
      <c r="E3316" s="399"/>
    </row>
    <row r="3317" spans="1:5">
      <c r="A3317" s="398">
        <v>40649</v>
      </c>
      <c r="B3317" s="398" t="s">
        <v>11114</v>
      </c>
      <c r="C3317" s="398" t="s">
        <v>121</v>
      </c>
      <c r="D3317" s="398"/>
      <c r="E3317" s="399"/>
    </row>
    <row r="3318" spans="1:5">
      <c r="A3318" s="398">
        <v>40650</v>
      </c>
      <c r="B3318" s="398" t="s">
        <v>11115</v>
      </c>
      <c r="C3318" s="398" t="s">
        <v>121</v>
      </c>
      <c r="D3318" s="398"/>
      <c r="E3318" s="399"/>
    </row>
    <row r="3319" spans="1:5">
      <c r="A3319" s="398">
        <v>40651</v>
      </c>
      <c r="B3319" s="398" t="s">
        <v>11116</v>
      </c>
      <c r="C3319" s="398" t="s">
        <v>121</v>
      </c>
      <c r="D3319" s="398"/>
      <c r="E3319" s="399"/>
    </row>
    <row r="3320" spans="1:5">
      <c r="A3320" s="398">
        <v>40652</v>
      </c>
      <c r="B3320" s="398" t="s">
        <v>11117</v>
      </c>
      <c r="C3320" s="398" t="s">
        <v>121</v>
      </c>
      <c r="D3320" s="398"/>
      <c r="E3320" s="399"/>
    </row>
    <row r="3321" spans="1:5">
      <c r="A3321" s="398">
        <v>40647</v>
      </c>
      <c r="B3321" s="398" t="s">
        <v>11118</v>
      </c>
      <c r="C3321" s="398" t="s">
        <v>121</v>
      </c>
      <c r="D3321" s="398"/>
      <c r="E3321" s="399"/>
    </row>
    <row r="3322" spans="1:5">
      <c r="A3322" s="398">
        <v>40653</v>
      </c>
      <c r="B3322" s="398" t="s">
        <v>11119</v>
      </c>
      <c r="C3322" s="398" t="s">
        <v>121</v>
      </c>
      <c r="D3322" s="398"/>
      <c r="E3322" s="399"/>
    </row>
    <row r="3323" spans="1:5">
      <c r="A3323" s="398">
        <v>38135</v>
      </c>
      <c r="B3323" s="398" t="s">
        <v>11120</v>
      </c>
      <c r="C3323" s="398" t="s">
        <v>121</v>
      </c>
      <c r="D3323" s="398"/>
      <c r="E3323" s="399">
        <v>79.03</v>
      </c>
    </row>
    <row r="3324" spans="1:5">
      <c r="A3324" s="398">
        <v>36178</v>
      </c>
      <c r="B3324" s="398" t="s">
        <v>11121</v>
      </c>
      <c r="C3324" s="398" t="s">
        <v>160</v>
      </c>
      <c r="D3324" s="398"/>
      <c r="E3324" s="399">
        <v>13.21</v>
      </c>
    </row>
    <row r="3325" spans="1:5">
      <c r="A3325" s="398">
        <v>38181</v>
      </c>
      <c r="B3325" s="398" t="s">
        <v>11122</v>
      </c>
      <c r="C3325" s="398" t="s">
        <v>121</v>
      </c>
      <c r="D3325" s="398"/>
      <c r="E3325" s="399">
        <v>276.5</v>
      </c>
    </row>
    <row r="3326" spans="1:5">
      <c r="A3326" s="398">
        <v>38182</v>
      </c>
      <c r="B3326" s="398" t="s">
        <v>11123</v>
      </c>
      <c r="C3326" s="398" t="s">
        <v>121</v>
      </c>
      <c r="D3326" s="398"/>
      <c r="E3326" s="399">
        <v>263.38</v>
      </c>
    </row>
    <row r="3327" spans="1:5">
      <c r="A3327" s="398">
        <v>38186</v>
      </c>
      <c r="B3327" s="398" t="s">
        <v>11124</v>
      </c>
      <c r="C3327" s="398" t="s">
        <v>121</v>
      </c>
      <c r="D3327" s="398"/>
      <c r="E3327" s="399">
        <v>684.61</v>
      </c>
    </row>
    <row r="3328" spans="1:5">
      <c r="A3328" s="398">
        <v>38185</v>
      </c>
      <c r="B3328" s="398" t="s">
        <v>11125</v>
      </c>
      <c r="C3328" s="398" t="s">
        <v>121</v>
      </c>
      <c r="D3328" s="398"/>
      <c r="E3328" s="399">
        <v>609.54</v>
      </c>
    </row>
    <row r="3329" spans="1:5">
      <c r="A3329" s="398">
        <v>40654</v>
      </c>
      <c r="B3329" s="398" t="s">
        <v>11126</v>
      </c>
      <c r="C3329" s="398" t="s">
        <v>121</v>
      </c>
      <c r="D3329" s="398"/>
      <c r="E3329" s="399"/>
    </row>
    <row r="3330" spans="1:5">
      <c r="A3330" s="398">
        <v>44541</v>
      </c>
      <c r="B3330" s="398" t="s">
        <v>11127</v>
      </c>
      <c r="C3330" s="398" t="s">
        <v>121</v>
      </c>
      <c r="D3330" s="398"/>
      <c r="E3330" s="399"/>
    </row>
    <row r="3331" spans="1:5">
      <c r="A3331" s="398">
        <v>4822</v>
      </c>
      <c r="B3331" s="398" t="s">
        <v>11128</v>
      </c>
      <c r="C3331" s="398" t="s">
        <v>121</v>
      </c>
      <c r="D3331" s="398"/>
      <c r="E3331" s="399">
        <v>405.37</v>
      </c>
    </row>
    <row r="3332" spans="1:5">
      <c r="A3332" s="398">
        <v>4818</v>
      </c>
      <c r="B3332" s="398" t="s">
        <v>11129</v>
      </c>
      <c r="C3332" s="398" t="s">
        <v>121</v>
      </c>
      <c r="D3332" s="398"/>
      <c r="E3332" s="399">
        <v>416.67</v>
      </c>
    </row>
    <row r="3333" spans="1:5">
      <c r="A3333" s="398">
        <v>39567</v>
      </c>
      <c r="B3333" s="398" t="s">
        <v>11130</v>
      </c>
      <c r="C3333" s="398" t="s">
        <v>121</v>
      </c>
      <c r="D3333" s="398"/>
      <c r="E3333" s="399">
        <v>44.08</v>
      </c>
    </row>
    <row r="3334" spans="1:5">
      <c r="A3334" s="398">
        <v>39566</v>
      </c>
      <c r="B3334" s="398" t="s">
        <v>11131</v>
      </c>
      <c r="C3334" s="398" t="s">
        <v>121</v>
      </c>
      <c r="D3334" s="398"/>
      <c r="E3334" s="399">
        <v>46.65</v>
      </c>
    </row>
    <row r="3335" spans="1:5">
      <c r="A3335" s="398">
        <v>39416</v>
      </c>
      <c r="B3335" s="398" t="s">
        <v>11132</v>
      </c>
      <c r="C3335" s="398" t="s">
        <v>121</v>
      </c>
      <c r="D3335" s="398"/>
      <c r="E3335" s="399">
        <v>28.43</v>
      </c>
    </row>
    <row r="3336" spans="1:5">
      <c r="A3336" s="398">
        <v>39417</v>
      </c>
      <c r="B3336" s="398" t="s">
        <v>11133</v>
      </c>
      <c r="C3336" s="398" t="s">
        <v>121</v>
      </c>
      <c r="D3336" s="398"/>
      <c r="E3336" s="399">
        <v>27.73</v>
      </c>
    </row>
    <row r="3337" spans="1:5">
      <c r="A3337" s="398">
        <v>43742</v>
      </c>
      <c r="B3337" s="398" t="s">
        <v>11134</v>
      </c>
      <c r="C3337" s="398" t="s">
        <v>121</v>
      </c>
      <c r="D3337" s="398"/>
      <c r="E3337" s="399">
        <v>29.91</v>
      </c>
    </row>
    <row r="3338" spans="1:5">
      <c r="A3338" s="398">
        <v>39414</v>
      </c>
      <c r="B3338" s="398" t="s">
        <v>11135</v>
      </c>
      <c r="C3338" s="398" t="s">
        <v>121</v>
      </c>
      <c r="D3338" s="398"/>
      <c r="E3338" s="399">
        <v>26.93</v>
      </c>
    </row>
    <row r="3339" spans="1:5">
      <c r="A3339" s="398">
        <v>39415</v>
      </c>
      <c r="B3339" s="398" t="s">
        <v>11136</v>
      </c>
      <c r="C3339" s="398" t="s">
        <v>121</v>
      </c>
      <c r="D3339" s="398"/>
      <c r="E3339" s="399">
        <v>23.21</v>
      </c>
    </row>
    <row r="3340" spans="1:5">
      <c r="A3340" s="398">
        <v>43740</v>
      </c>
      <c r="B3340" s="398" t="s">
        <v>11137</v>
      </c>
      <c r="C3340" s="398" t="s">
        <v>121</v>
      </c>
      <c r="D3340" s="398"/>
      <c r="E3340" s="399">
        <v>28.34</v>
      </c>
    </row>
    <row r="3341" spans="1:5">
      <c r="A3341" s="398">
        <v>39412</v>
      </c>
      <c r="B3341" s="398" t="s">
        <v>11138</v>
      </c>
      <c r="C3341" s="398" t="s">
        <v>121</v>
      </c>
      <c r="D3341" s="398"/>
      <c r="E3341" s="399">
        <v>19.440000000000001</v>
      </c>
    </row>
    <row r="3342" spans="1:5">
      <c r="A3342" s="398">
        <v>39413</v>
      </c>
      <c r="B3342" s="398" t="s">
        <v>11139</v>
      </c>
      <c r="C3342" s="398" t="s">
        <v>121</v>
      </c>
      <c r="D3342" s="398"/>
      <c r="E3342" s="399">
        <v>21.02</v>
      </c>
    </row>
    <row r="3343" spans="1:5">
      <c r="A3343" s="398">
        <v>43741</v>
      </c>
      <c r="B3343" s="398" t="s">
        <v>11140</v>
      </c>
      <c r="C3343" s="398" t="s">
        <v>121</v>
      </c>
      <c r="D3343" s="398"/>
      <c r="E3343" s="399">
        <v>22.41</v>
      </c>
    </row>
    <row r="3344" spans="1:5">
      <c r="A3344" s="398">
        <v>11062</v>
      </c>
      <c r="B3344" s="398" t="s">
        <v>11141</v>
      </c>
      <c r="C3344" s="398" t="s">
        <v>121</v>
      </c>
      <c r="D3344" s="398"/>
      <c r="E3344" s="399">
        <v>71.25</v>
      </c>
    </row>
    <row r="3345" spans="1:5">
      <c r="A3345" s="398">
        <v>11063</v>
      </c>
      <c r="B3345" s="398" t="s">
        <v>11142</v>
      </c>
      <c r="C3345" s="398" t="s">
        <v>121</v>
      </c>
      <c r="D3345" s="398"/>
      <c r="E3345" s="399">
        <v>43.61</v>
      </c>
    </row>
    <row r="3346" spans="1:5">
      <c r="A3346" s="398">
        <v>13521</v>
      </c>
      <c r="B3346" s="398" t="s">
        <v>11143</v>
      </c>
      <c r="C3346" s="398" t="s">
        <v>160</v>
      </c>
      <c r="D3346" s="398"/>
      <c r="E3346" s="399"/>
    </row>
    <row r="3347" spans="1:5">
      <c r="A3347" s="398">
        <v>10851</v>
      </c>
      <c r="B3347" s="398" t="s">
        <v>11144</v>
      </c>
      <c r="C3347" s="398" t="s">
        <v>160</v>
      </c>
      <c r="D3347" s="398"/>
      <c r="E3347" s="399"/>
    </row>
    <row r="3348" spans="1:5">
      <c r="A3348" s="398">
        <v>39515</v>
      </c>
      <c r="B3348" s="398" t="s">
        <v>11145</v>
      </c>
      <c r="C3348" s="398" t="s">
        <v>160</v>
      </c>
      <c r="D3348" s="398"/>
      <c r="E3348" s="399"/>
    </row>
    <row r="3349" spans="1:5">
      <c r="A3349" s="398">
        <v>39516</v>
      </c>
      <c r="B3349" s="398" t="s">
        <v>11146</v>
      </c>
      <c r="C3349" s="398" t="s">
        <v>160</v>
      </c>
      <c r="D3349" s="398"/>
      <c r="E3349" s="399"/>
    </row>
    <row r="3350" spans="1:5">
      <c r="A3350" s="398">
        <v>39514</v>
      </c>
      <c r="B3350" s="398" t="s">
        <v>11147</v>
      </c>
      <c r="C3350" s="398" t="s">
        <v>160</v>
      </c>
      <c r="D3350" s="398"/>
      <c r="E3350" s="399"/>
    </row>
    <row r="3351" spans="1:5">
      <c r="A3351" s="398">
        <v>4812</v>
      </c>
      <c r="B3351" s="398" t="s">
        <v>11148</v>
      </c>
      <c r="C3351" s="398" t="s">
        <v>121</v>
      </c>
      <c r="D3351" s="398"/>
      <c r="E3351" s="399">
        <v>11.66</v>
      </c>
    </row>
    <row r="3352" spans="1:5">
      <c r="A3352" s="398">
        <v>10849</v>
      </c>
      <c r="B3352" s="398" t="s">
        <v>11149</v>
      </c>
      <c r="C3352" s="398" t="s">
        <v>160</v>
      </c>
      <c r="D3352" s="398"/>
      <c r="E3352" s="399"/>
    </row>
    <row r="3353" spans="1:5">
      <c r="A3353" s="398">
        <v>10848</v>
      </c>
      <c r="B3353" s="398" t="s">
        <v>11150</v>
      </c>
      <c r="C3353" s="398" t="s">
        <v>160</v>
      </c>
      <c r="D3353" s="398"/>
      <c r="E3353" s="399"/>
    </row>
    <row r="3354" spans="1:5">
      <c r="A3354" s="398">
        <v>4813</v>
      </c>
      <c r="B3354" s="398" t="s">
        <v>11151</v>
      </c>
      <c r="C3354" s="398" t="s">
        <v>121</v>
      </c>
      <c r="D3354" s="398"/>
      <c r="E3354" s="399"/>
    </row>
    <row r="3355" spans="1:5">
      <c r="A3355" s="398">
        <v>37560</v>
      </c>
      <c r="B3355" s="398" t="s">
        <v>11152</v>
      </c>
      <c r="C3355" s="398" t="s">
        <v>160</v>
      </c>
      <c r="D3355" s="398"/>
      <c r="E3355" s="399">
        <v>39.369999999999997</v>
      </c>
    </row>
    <row r="3356" spans="1:5">
      <c r="A3356" s="398">
        <v>37557</v>
      </c>
      <c r="B3356" s="398" t="s">
        <v>11153</v>
      </c>
      <c r="C3356" s="398" t="s">
        <v>160</v>
      </c>
      <c r="D3356" s="398"/>
      <c r="E3356" s="399">
        <v>11.95</v>
      </c>
    </row>
    <row r="3357" spans="1:5">
      <c r="A3357" s="398">
        <v>37556</v>
      </c>
      <c r="B3357" s="398" t="s">
        <v>11154</v>
      </c>
      <c r="C3357" s="398" t="s">
        <v>160</v>
      </c>
      <c r="D3357" s="398"/>
      <c r="E3357" s="399">
        <v>23.13</v>
      </c>
    </row>
    <row r="3358" spans="1:5">
      <c r="A3358" s="398">
        <v>37559</v>
      </c>
      <c r="B3358" s="398" t="s">
        <v>11155</v>
      </c>
      <c r="C3358" s="398" t="s">
        <v>160</v>
      </c>
      <c r="D3358" s="398"/>
      <c r="E3358" s="399">
        <v>28.37</v>
      </c>
    </row>
    <row r="3359" spans="1:5">
      <c r="A3359" s="398">
        <v>37539</v>
      </c>
      <c r="B3359" s="398" t="s">
        <v>11156</v>
      </c>
      <c r="C3359" s="398" t="s">
        <v>160</v>
      </c>
      <c r="D3359" s="398"/>
      <c r="E3359" s="399">
        <v>20</v>
      </c>
    </row>
    <row r="3360" spans="1:5">
      <c r="A3360" s="398">
        <v>37558</v>
      </c>
      <c r="B3360" s="398" t="s">
        <v>11157</v>
      </c>
      <c r="C3360" s="398" t="s">
        <v>160</v>
      </c>
      <c r="D3360" s="398"/>
      <c r="E3360" s="399">
        <v>37.29</v>
      </c>
    </row>
    <row r="3361" spans="1:5">
      <c r="A3361" s="398">
        <v>34723</v>
      </c>
      <c r="B3361" s="398" t="s">
        <v>11158</v>
      </c>
      <c r="C3361" s="398" t="s">
        <v>121</v>
      </c>
      <c r="D3361" s="398"/>
      <c r="E3361" s="399"/>
    </row>
    <row r="3362" spans="1:5">
      <c r="A3362" s="398">
        <v>34721</v>
      </c>
      <c r="B3362" s="398" t="s">
        <v>11159</v>
      </c>
      <c r="C3362" s="398" t="s">
        <v>121</v>
      </c>
      <c r="D3362" s="398"/>
      <c r="E3362" s="399"/>
    </row>
    <row r="3363" spans="1:5">
      <c r="A3363" s="398">
        <v>4309</v>
      </c>
      <c r="B3363" s="398" t="s">
        <v>11160</v>
      </c>
      <c r="C3363" s="398" t="s">
        <v>160</v>
      </c>
      <c r="D3363" s="398"/>
      <c r="E3363" s="399">
        <v>9.58</v>
      </c>
    </row>
    <row r="3364" spans="1:5">
      <c r="A3364" s="398">
        <v>4307</v>
      </c>
      <c r="B3364" s="398" t="s">
        <v>11161</v>
      </c>
      <c r="C3364" s="398" t="s">
        <v>160</v>
      </c>
      <c r="D3364" s="398"/>
      <c r="E3364" s="399">
        <v>16.38</v>
      </c>
    </row>
    <row r="3365" spans="1:5">
      <c r="A3365" s="398">
        <v>10850</v>
      </c>
      <c r="B3365" s="398" t="s">
        <v>11162</v>
      </c>
      <c r="C3365" s="398" t="s">
        <v>160</v>
      </c>
      <c r="D3365" s="398"/>
      <c r="E3365" s="399"/>
    </row>
    <row r="3366" spans="1:5">
      <c r="A3366" s="398">
        <v>42438</v>
      </c>
      <c r="B3366" s="398" t="s">
        <v>11163</v>
      </c>
      <c r="C3366" s="398" t="s">
        <v>160</v>
      </c>
      <c r="D3366" s="398"/>
      <c r="E3366" s="399"/>
    </row>
    <row r="3367" spans="1:5">
      <c r="A3367" s="398">
        <v>4792</v>
      </c>
      <c r="B3367" s="398" t="s">
        <v>11164</v>
      </c>
      <c r="C3367" s="398" t="s">
        <v>121</v>
      </c>
      <c r="D3367" s="398"/>
      <c r="E3367" s="399">
        <v>194.43</v>
      </c>
    </row>
    <row r="3368" spans="1:5">
      <c r="A3368" s="398">
        <v>4790</v>
      </c>
      <c r="B3368" s="398" t="s">
        <v>11165</v>
      </c>
      <c r="C3368" s="398" t="s">
        <v>121</v>
      </c>
      <c r="D3368" s="398"/>
      <c r="E3368" s="399">
        <v>116.9</v>
      </c>
    </row>
    <row r="3369" spans="1:5">
      <c r="A3369" s="398">
        <v>40671</v>
      </c>
      <c r="B3369" s="398" t="s">
        <v>11166</v>
      </c>
      <c r="C3369" s="398" t="s">
        <v>121</v>
      </c>
      <c r="D3369" s="398"/>
      <c r="E3369" s="399">
        <v>82.38</v>
      </c>
    </row>
    <row r="3370" spans="1:5">
      <c r="A3370" s="398">
        <v>7552</v>
      </c>
      <c r="B3370" s="398" t="s">
        <v>11167</v>
      </c>
      <c r="C3370" s="398" t="s">
        <v>160</v>
      </c>
      <c r="D3370" s="398"/>
      <c r="E3370" s="399">
        <v>22.42</v>
      </c>
    </row>
    <row r="3371" spans="1:5">
      <c r="A3371" s="398">
        <v>4893</v>
      </c>
      <c r="B3371" s="398" t="s">
        <v>11168</v>
      </c>
      <c r="C3371" s="398" t="s">
        <v>160</v>
      </c>
      <c r="D3371" s="398"/>
      <c r="E3371" s="399"/>
    </row>
    <row r="3372" spans="1:5">
      <c r="A3372" s="398">
        <v>4894</v>
      </c>
      <c r="B3372" s="398" t="s">
        <v>11169</v>
      </c>
      <c r="C3372" s="398" t="s">
        <v>160</v>
      </c>
      <c r="D3372" s="398"/>
      <c r="E3372" s="399"/>
    </row>
    <row r="3373" spans="1:5">
      <c r="A3373" s="398">
        <v>4890</v>
      </c>
      <c r="B3373" s="398" t="s">
        <v>11170</v>
      </c>
      <c r="C3373" s="398" t="s">
        <v>160</v>
      </c>
      <c r="D3373" s="398"/>
      <c r="E3373" s="399"/>
    </row>
    <row r="3374" spans="1:5">
      <c r="A3374" s="398">
        <v>4888</v>
      </c>
      <c r="B3374" s="398" t="s">
        <v>11171</v>
      </c>
      <c r="C3374" s="398" t="s">
        <v>160</v>
      </c>
      <c r="D3374" s="398"/>
      <c r="E3374" s="399"/>
    </row>
    <row r="3375" spans="1:5">
      <c r="A3375" s="398">
        <v>12411</v>
      </c>
      <c r="B3375" s="398" t="s">
        <v>11172</v>
      </c>
      <c r="C3375" s="398" t="s">
        <v>160</v>
      </c>
      <c r="D3375" s="398"/>
      <c r="E3375" s="399"/>
    </row>
    <row r="3376" spans="1:5">
      <c r="A3376" s="398">
        <v>4891</v>
      </c>
      <c r="B3376" s="398" t="s">
        <v>11173</v>
      </c>
      <c r="C3376" s="398" t="s">
        <v>160</v>
      </c>
      <c r="D3376" s="398"/>
      <c r="E3376" s="399"/>
    </row>
    <row r="3377" spans="1:5">
      <c r="A3377" s="398">
        <v>4892</v>
      </c>
      <c r="B3377" s="398" t="s">
        <v>11174</v>
      </c>
      <c r="C3377" s="398" t="s">
        <v>160</v>
      </c>
      <c r="D3377" s="398"/>
      <c r="E3377" s="399"/>
    </row>
    <row r="3378" spans="1:5">
      <c r="A3378" s="398">
        <v>4889</v>
      </c>
      <c r="B3378" s="398" t="s">
        <v>11175</v>
      </c>
      <c r="C3378" s="398" t="s">
        <v>160</v>
      </c>
      <c r="D3378" s="398"/>
      <c r="E3378" s="399"/>
    </row>
    <row r="3379" spans="1:5">
      <c r="A3379" s="398">
        <v>12412</v>
      </c>
      <c r="B3379" s="398" t="s">
        <v>11176</v>
      </c>
      <c r="C3379" s="398" t="s">
        <v>160</v>
      </c>
      <c r="D3379" s="398"/>
      <c r="E3379" s="399"/>
    </row>
    <row r="3380" spans="1:5">
      <c r="A3380" s="398">
        <v>4907</v>
      </c>
      <c r="B3380" s="398" t="s">
        <v>11177</v>
      </c>
      <c r="C3380" s="398" t="s">
        <v>160</v>
      </c>
      <c r="D3380" s="398"/>
      <c r="E3380" s="399">
        <v>21.63</v>
      </c>
    </row>
    <row r="3381" spans="1:5">
      <c r="A3381" s="398">
        <v>4902</v>
      </c>
      <c r="B3381" s="398" t="s">
        <v>11178</v>
      </c>
      <c r="C3381" s="398" t="s">
        <v>160</v>
      </c>
      <c r="D3381" s="398"/>
      <c r="E3381" s="399">
        <v>56.11</v>
      </c>
    </row>
    <row r="3382" spans="1:5">
      <c r="A3382" s="398">
        <v>4741</v>
      </c>
      <c r="B3382" s="398" t="s">
        <v>11179</v>
      </c>
      <c r="C3382" s="398" t="s">
        <v>1164</v>
      </c>
      <c r="D3382" s="398"/>
      <c r="E3382" s="399">
        <v>93.96</v>
      </c>
    </row>
    <row r="3383" spans="1:5">
      <c r="A3383" s="398">
        <v>4752</v>
      </c>
      <c r="B3383" s="398" t="s">
        <v>11180</v>
      </c>
      <c r="C3383" s="398" t="s">
        <v>123</v>
      </c>
      <c r="D3383" s="398"/>
      <c r="E3383" s="399">
        <v>12.01</v>
      </c>
    </row>
    <row r="3384" spans="1:5">
      <c r="A3384" s="398">
        <v>41091</v>
      </c>
      <c r="B3384" s="398" t="s">
        <v>11181</v>
      </c>
      <c r="C3384" s="398" t="s">
        <v>4670</v>
      </c>
      <c r="D3384" s="398"/>
      <c r="E3384" s="399">
        <v>2103.71</v>
      </c>
    </row>
    <row r="3385" spans="1:5">
      <c r="A3385" s="398">
        <v>13954</v>
      </c>
      <c r="B3385" s="398" t="s">
        <v>11182</v>
      </c>
      <c r="C3385" s="398" t="s">
        <v>160</v>
      </c>
      <c r="D3385" s="398"/>
      <c r="E3385" s="399"/>
    </row>
    <row r="3386" spans="1:5">
      <c r="A3386" s="398">
        <v>3411</v>
      </c>
      <c r="B3386" s="398" t="s">
        <v>11183</v>
      </c>
      <c r="C3386" s="398" t="s">
        <v>1156</v>
      </c>
      <c r="D3386" s="398"/>
      <c r="E3386" s="399"/>
    </row>
    <row r="3387" spans="1:5">
      <c r="A3387" s="398">
        <v>39995</v>
      </c>
      <c r="B3387" s="398" t="s">
        <v>11184</v>
      </c>
      <c r="C3387" s="398" t="s">
        <v>1164</v>
      </c>
      <c r="D3387" s="398"/>
      <c r="E3387" s="399"/>
    </row>
    <row r="3388" spans="1:5">
      <c r="A3388" s="398">
        <v>11615</v>
      </c>
      <c r="B3388" s="398" t="s">
        <v>11185</v>
      </c>
      <c r="C3388" s="398" t="s">
        <v>121</v>
      </c>
      <c r="D3388" s="398"/>
      <c r="E3388" s="399"/>
    </row>
    <row r="3389" spans="1:5">
      <c r="A3389" s="398">
        <v>3408</v>
      </c>
      <c r="B3389" s="398" t="s">
        <v>11186</v>
      </c>
      <c r="C3389" s="398" t="s">
        <v>121</v>
      </c>
      <c r="D3389" s="398"/>
      <c r="E3389" s="399"/>
    </row>
    <row r="3390" spans="1:5">
      <c r="A3390" s="398">
        <v>3409</v>
      </c>
      <c r="B3390" s="398" t="s">
        <v>11187</v>
      </c>
      <c r="C3390" s="398" t="s">
        <v>121</v>
      </c>
      <c r="D3390" s="398"/>
      <c r="E3390" s="399"/>
    </row>
    <row r="3391" spans="1:5">
      <c r="A3391" s="398">
        <v>11427</v>
      </c>
      <c r="B3391" s="398" t="s">
        <v>11188</v>
      </c>
      <c r="C3391" s="398" t="s">
        <v>1156</v>
      </c>
      <c r="D3391" s="398"/>
      <c r="E3391" s="399"/>
    </row>
    <row r="3392" spans="1:5">
      <c r="A3392" s="398">
        <v>4491</v>
      </c>
      <c r="B3392" s="398" t="s">
        <v>11189</v>
      </c>
      <c r="C3392" s="398" t="s">
        <v>146</v>
      </c>
      <c r="D3392" s="398"/>
      <c r="E3392" s="399">
        <v>12.01</v>
      </c>
    </row>
    <row r="3393" spans="1:5">
      <c r="A3393" s="398">
        <v>2745</v>
      </c>
      <c r="B3393" s="398" t="s">
        <v>11190</v>
      </c>
      <c r="C3393" s="398" t="s">
        <v>146</v>
      </c>
      <c r="D3393" s="398"/>
      <c r="E3393" s="399"/>
    </row>
    <row r="3394" spans="1:5">
      <c r="A3394" s="398">
        <v>14439</v>
      </c>
      <c r="B3394" s="398" t="s">
        <v>11191</v>
      </c>
      <c r="C3394" s="398" t="s">
        <v>146</v>
      </c>
      <c r="D3394" s="398"/>
      <c r="E3394" s="399"/>
    </row>
    <row r="3395" spans="1:5">
      <c r="A3395" s="398">
        <v>45238</v>
      </c>
      <c r="B3395" s="398" t="s">
        <v>11192</v>
      </c>
      <c r="C3395" s="398" t="s">
        <v>160</v>
      </c>
      <c r="D3395" s="398"/>
      <c r="E3395" s="399"/>
    </row>
    <row r="3396" spans="1:5">
      <c r="A3396" s="398">
        <v>44496</v>
      </c>
      <c r="B3396" s="398" t="s">
        <v>11193</v>
      </c>
      <c r="C3396" s="398" t="s">
        <v>160</v>
      </c>
      <c r="D3396" s="398"/>
      <c r="E3396" s="399"/>
    </row>
    <row r="3397" spans="1:5">
      <c r="A3397" s="398">
        <v>12362</v>
      </c>
      <c r="B3397" s="398" t="s">
        <v>11194</v>
      </c>
      <c r="C3397" s="398" t="s">
        <v>160</v>
      </c>
      <c r="D3397" s="398"/>
      <c r="E3397" s="399">
        <v>17.59</v>
      </c>
    </row>
    <row r="3398" spans="1:5">
      <c r="A3398" s="398">
        <v>421</v>
      </c>
      <c r="B3398" s="398" t="s">
        <v>11195</v>
      </c>
      <c r="C3398" s="398" t="s">
        <v>160</v>
      </c>
      <c r="D3398" s="398"/>
      <c r="E3398" s="399"/>
    </row>
    <row r="3399" spans="1:5">
      <c r="A3399" s="398">
        <v>14148</v>
      </c>
      <c r="B3399" s="398" t="s">
        <v>11196</v>
      </c>
      <c r="C3399" s="398" t="s">
        <v>160</v>
      </c>
      <c r="D3399" s="398"/>
      <c r="E3399" s="399"/>
    </row>
    <row r="3400" spans="1:5">
      <c r="A3400" s="398">
        <v>4341</v>
      </c>
      <c r="B3400" s="398" t="s">
        <v>11197</v>
      </c>
      <c r="C3400" s="398" t="s">
        <v>160</v>
      </c>
      <c r="D3400" s="398"/>
      <c r="E3400" s="399"/>
    </row>
    <row r="3401" spans="1:5">
      <c r="A3401" s="398">
        <v>4337</v>
      </c>
      <c r="B3401" s="398" t="s">
        <v>11198</v>
      </c>
      <c r="C3401" s="398" t="s">
        <v>160</v>
      </c>
      <c r="D3401" s="398"/>
      <c r="E3401" s="399"/>
    </row>
    <row r="3402" spans="1:5">
      <c r="A3402" s="398">
        <v>11971</v>
      </c>
      <c r="B3402" s="398" t="s">
        <v>11199</v>
      </c>
      <c r="C3402" s="398" t="s">
        <v>160</v>
      </c>
      <c r="D3402" s="398"/>
      <c r="E3402" s="399"/>
    </row>
    <row r="3403" spans="1:5">
      <c r="A3403" s="398">
        <v>4339</v>
      </c>
      <c r="B3403" s="398" t="s">
        <v>11200</v>
      </c>
      <c r="C3403" s="398" t="s">
        <v>160</v>
      </c>
      <c r="D3403" s="398"/>
      <c r="E3403" s="399"/>
    </row>
    <row r="3404" spans="1:5">
      <c r="A3404" s="398">
        <v>39997</v>
      </c>
      <c r="B3404" s="398" t="s">
        <v>11201</v>
      </c>
      <c r="C3404" s="398" t="s">
        <v>160</v>
      </c>
      <c r="D3404" s="398"/>
      <c r="E3404" s="399"/>
    </row>
    <row r="3405" spans="1:5">
      <c r="A3405" s="398">
        <v>4342</v>
      </c>
      <c r="B3405" s="398" t="s">
        <v>11202</v>
      </c>
      <c r="C3405" s="398" t="s">
        <v>160</v>
      </c>
      <c r="D3405" s="398"/>
      <c r="E3405" s="399"/>
    </row>
    <row r="3406" spans="1:5">
      <c r="A3406" s="398">
        <v>4330</v>
      </c>
      <c r="B3406" s="398" t="s">
        <v>11203</v>
      </c>
      <c r="C3406" s="398" t="s">
        <v>160</v>
      </c>
      <c r="D3406" s="398"/>
      <c r="E3406" s="399"/>
    </row>
    <row r="3407" spans="1:5">
      <c r="A3407" s="398">
        <v>4340</v>
      </c>
      <c r="B3407" s="398" t="s">
        <v>11204</v>
      </c>
      <c r="C3407" s="398" t="s">
        <v>160</v>
      </c>
      <c r="D3407" s="398"/>
      <c r="E3407" s="399"/>
    </row>
    <row r="3408" spans="1:5">
      <c r="A3408" s="398">
        <v>5088</v>
      </c>
      <c r="B3408" s="398" t="s">
        <v>11205</v>
      </c>
      <c r="C3408" s="398" t="s">
        <v>160</v>
      </c>
      <c r="D3408" s="398"/>
      <c r="E3408" s="399">
        <v>7.94</v>
      </c>
    </row>
    <row r="3409" spans="1:5">
      <c r="A3409" s="398">
        <v>11154</v>
      </c>
      <c r="B3409" s="398" t="s">
        <v>11206</v>
      </c>
      <c r="C3409" s="398" t="s">
        <v>160</v>
      </c>
      <c r="D3409" s="398"/>
      <c r="E3409" s="399"/>
    </row>
    <row r="3410" spans="1:5">
      <c r="A3410" s="398">
        <v>4989</v>
      </c>
      <c r="B3410" s="398" t="s">
        <v>11207</v>
      </c>
      <c r="C3410" s="398" t="s">
        <v>160</v>
      </c>
      <c r="D3410" s="398"/>
      <c r="E3410" s="399">
        <v>372.05</v>
      </c>
    </row>
    <row r="3411" spans="1:5">
      <c r="A3411" s="398">
        <v>4982</v>
      </c>
      <c r="B3411" s="398" t="s">
        <v>11208</v>
      </c>
      <c r="C3411" s="398" t="s">
        <v>160</v>
      </c>
      <c r="D3411" s="398"/>
      <c r="E3411" s="399">
        <v>348.96</v>
      </c>
    </row>
    <row r="3412" spans="1:5">
      <c r="A3412" s="398">
        <v>4962</v>
      </c>
      <c r="B3412" s="398" t="s">
        <v>11209</v>
      </c>
      <c r="C3412" s="398" t="s">
        <v>160</v>
      </c>
      <c r="D3412" s="398"/>
      <c r="E3412" s="399">
        <v>275.2</v>
      </c>
    </row>
    <row r="3413" spans="1:5">
      <c r="A3413" s="398">
        <v>4981</v>
      </c>
      <c r="B3413" s="398" t="s">
        <v>11210</v>
      </c>
      <c r="C3413" s="398" t="s">
        <v>160</v>
      </c>
      <c r="D3413" s="398"/>
      <c r="E3413" s="399">
        <v>245</v>
      </c>
    </row>
    <row r="3414" spans="1:5">
      <c r="A3414" s="398">
        <v>4964</v>
      </c>
      <c r="B3414" s="398" t="s">
        <v>11211</v>
      </c>
      <c r="C3414" s="398" t="s">
        <v>160</v>
      </c>
      <c r="D3414" s="398"/>
      <c r="E3414" s="399">
        <v>310.81</v>
      </c>
    </row>
    <row r="3415" spans="1:5">
      <c r="A3415" s="398">
        <v>4992</v>
      </c>
      <c r="B3415" s="398" t="s">
        <v>11212</v>
      </c>
      <c r="C3415" s="398" t="s">
        <v>160</v>
      </c>
      <c r="D3415" s="398"/>
      <c r="E3415" s="399">
        <v>303.61</v>
      </c>
    </row>
    <row r="3416" spans="1:5">
      <c r="A3416" s="398">
        <v>4987</v>
      </c>
      <c r="B3416" s="398" t="s">
        <v>11213</v>
      </c>
      <c r="C3416" s="398" t="s">
        <v>160</v>
      </c>
      <c r="D3416" s="398"/>
      <c r="E3416" s="399">
        <v>347.35</v>
      </c>
    </row>
    <row r="3417" spans="1:5">
      <c r="A3417" s="398">
        <v>4930</v>
      </c>
      <c r="B3417" s="398" t="s">
        <v>11214</v>
      </c>
      <c r="C3417" s="398" t="s">
        <v>121</v>
      </c>
      <c r="D3417" s="398"/>
      <c r="E3417" s="399"/>
    </row>
    <row r="3418" spans="1:5">
      <c r="A3418" s="398">
        <v>4998</v>
      </c>
      <c r="B3418" s="398" t="s">
        <v>11215</v>
      </c>
      <c r="C3418" s="398" t="s">
        <v>121</v>
      </c>
      <c r="D3418" s="398"/>
      <c r="E3418" s="399">
        <v>1089.4100000000001</v>
      </c>
    </row>
    <row r="3419" spans="1:5">
      <c r="A3419" s="398">
        <v>39021</v>
      </c>
      <c r="B3419" s="398" t="s">
        <v>11216</v>
      </c>
      <c r="C3419" s="398" t="s">
        <v>160</v>
      </c>
      <c r="D3419" s="398"/>
      <c r="E3419" s="399"/>
    </row>
    <row r="3420" spans="1:5">
      <c r="A3420" s="398">
        <v>39022</v>
      </c>
      <c r="B3420" s="398" t="s">
        <v>11217</v>
      </c>
      <c r="C3420" s="398" t="s">
        <v>160</v>
      </c>
      <c r="D3420" s="398"/>
      <c r="E3420" s="399"/>
    </row>
    <row r="3421" spans="1:5">
      <c r="A3421" s="398">
        <v>39024</v>
      </c>
      <c r="B3421" s="398" t="s">
        <v>11218</v>
      </c>
      <c r="C3421" s="398" t="s">
        <v>160</v>
      </c>
      <c r="D3421" s="398"/>
      <c r="E3421" s="399"/>
    </row>
    <row r="3422" spans="1:5">
      <c r="A3422" s="398">
        <v>4914</v>
      </c>
      <c r="B3422" s="398" t="s">
        <v>11219</v>
      </c>
      <c r="C3422" s="398" t="s">
        <v>121</v>
      </c>
      <c r="D3422" s="398"/>
      <c r="E3422" s="399"/>
    </row>
    <row r="3423" spans="1:5">
      <c r="A3423" s="398">
        <v>4917</v>
      </c>
      <c r="B3423" s="398" t="s">
        <v>11220</v>
      </c>
      <c r="C3423" s="398" t="s">
        <v>121</v>
      </c>
      <c r="D3423" s="398"/>
      <c r="E3423" s="399"/>
    </row>
    <row r="3424" spans="1:5">
      <c r="A3424" s="398">
        <v>39025</v>
      </c>
      <c r="B3424" s="398" t="s">
        <v>11221</v>
      </c>
      <c r="C3424" s="398" t="s">
        <v>160</v>
      </c>
      <c r="D3424" s="398"/>
      <c r="E3424" s="399"/>
    </row>
    <row r="3425" spans="1:5">
      <c r="A3425" s="398">
        <v>4922</v>
      </c>
      <c r="B3425" s="398" t="s">
        <v>11222</v>
      </c>
      <c r="C3425" s="398" t="s">
        <v>121</v>
      </c>
      <c r="D3425" s="398"/>
      <c r="E3425" s="399"/>
    </row>
    <row r="3426" spans="1:5">
      <c r="A3426" s="398">
        <v>4911</v>
      </c>
      <c r="B3426" s="398" t="s">
        <v>11223</v>
      </c>
      <c r="C3426" s="398" t="s">
        <v>121</v>
      </c>
      <c r="D3426" s="398"/>
      <c r="E3426" s="399">
        <v>336.84</v>
      </c>
    </row>
    <row r="3427" spans="1:5">
      <c r="A3427" s="398">
        <v>37518</v>
      </c>
      <c r="B3427" s="398" t="s">
        <v>11224</v>
      </c>
      <c r="C3427" s="398" t="s">
        <v>121</v>
      </c>
      <c r="D3427" s="398"/>
      <c r="E3427" s="399">
        <v>547.36</v>
      </c>
    </row>
    <row r="3428" spans="1:5">
      <c r="A3428" s="398">
        <v>4910</v>
      </c>
      <c r="B3428" s="398" t="s">
        <v>11225</v>
      </c>
      <c r="C3428" s="398" t="s">
        <v>121</v>
      </c>
      <c r="D3428" s="398"/>
      <c r="E3428" s="399">
        <v>461.43</v>
      </c>
    </row>
    <row r="3429" spans="1:5">
      <c r="A3429" s="398">
        <v>4943</v>
      </c>
      <c r="B3429" s="398" t="s">
        <v>11226</v>
      </c>
      <c r="C3429" s="398" t="s">
        <v>121</v>
      </c>
      <c r="D3429" s="398"/>
      <c r="E3429" s="399">
        <v>687.42</v>
      </c>
    </row>
    <row r="3430" spans="1:5">
      <c r="A3430" s="398">
        <v>5002</v>
      </c>
      <c r="B3430" s="398" t="s">
        <v>11227</v>
      </c>
      <c r="C3430" s="398" t="s">
        <v>121</v>
      </c>
      <c r="D3430" s="398"/>
      <c r="E3430" s="399">
        <v>794.16</v>
      </c>
    </row>
    <row r="3431" spans="1:5">
      <c r="A3431" s="398">
        <v>4977</v>
      </c>
      <c r="B3431" s="398" t="s">
        <v>11228</v>
      </c>
      <c r="C3431" s="398" t="s">
        <v>121</v>
      </c>
      <c r="D3431" s="398"/>
      <c r="E3431" s="399">
        <v>536.09</v>
      </c>
    </row>
    <row r="3432" spans="1:5">
      <c r="A3432" s="398">
        <v>11364</v>
      </c>
      <c r="B3432" s="398" t="s">
        <v>11229</v>
      </c>
      <c r="C3432" s="398" t="s">
        <v>160</v>
      </c>
      <c r="D3432" s="398"/>
      <c r="E3432" s="399">
        <v>210.48</v>
      </c>
    </row>
    <row r="3433" spans="1:5">
      <c r="A3433" s="398">
        <v>11365</v>
      </c>
      <c r="B3433" s="398" t="s">
        <v>11230</v>
      </c>
      <c r="C3433" s="398" t="s">
        <v>160</v>
      </c>
      <c r="D3433" s="398"/>
      <c r="E3433" s="399">
        <v>218.42</v>
      </c>
    </row>
    <row r="3434" spans="1:5">
      <c r="A3434" s="398">
        <v>11366</v>
      </c>
      <c r="B3434" s="398" t="s">
        <v>11231</v>
      </c>
      <c r="C3434" s="398" t="s">
        <v>160</v>
      </c>
      <c r="D3434" s="398"/>
      <c r="E3434" s="399">
        <v>232.18</v>
      </c>
    </row>
    <row r="3435" spans="1:5">
      <c r="A3435" s="398">
        <v>43777</v>
      </c>
      <c r="B3435" s="398" t="s">
        <v>11232</v>
      </c>
      <c r="C3435" s="398" t="s">
        <v>160</v>
      </c>
      <c r="D3435" s="398"/>
      <c r="E3435" s="399">
        <v>272.73</v>
      </c>
    </row>
    <row r="3436" spans="1:5">
      <c r="A3436" s="398">
        <v>20322</v>
      </c>
      <c r="B3436" s="398" t="s">
        <v>11233</v>
      </c>
      <c r="C3436" s="398" t="s">
        <v>160</v>
      </c>
      <c r="D3436" s="398"/>
      <c r="E3436" s="399">
        <v>253.18</v>
      </c>
    </row>
    <row r="3437" spans="1:5">
      <c r="A3437" s="398">
        <v>10553</v>
      </c>
      <c r="B3437" s="398" t="s">
        <v>11234</v>
      </c>
      <c r="C3437" s="398" t="s">
        <v>160</v>
      </c>
      <c r="D3437" s="398"/>
      <c r="E3437" s="399">
        <v>229.89</v>
      </c>
    </row>
    <row r="3438" spans="1:5">
      <c r="A3438" s="398">
        <v>5020</v>
      </c>
      <c r="B3438" s="398" t="s">
        <v>11235</v>
      </c>
      <c r="C3438" s="398" t="s">
        <v>160</v>
      </c>
      <c r="D3438" s="398"/>
      <c r="E3438" s="399">
        <v>242.37</v>
      </c>
    </row>
    <row r="3439" spans="1:5">
      <c r="A3439" s="398">
        <v>10554</v>
      </c>
      <c r="B3439" s="398" t="s">
        <v>11236</v>
      </c>
      <c r="C3439" s="398" t="s">
        <v>160</v>
      </c>
      <c r="D3439" s="398"/>
      <c r="E3439" s="399">
        <v>231.92</v>
      </c>
    </row>
    <row r="3440" spans="1:5">
      <c r="A3440" s="398">
        <v>10555</v>
      </c>
      <c r="B3440" s="398" t="s">
        <v>11237</v>
      </c>
      <c r="C3440" s="398" t="s">
        <v>160</v>
      </c>
      <c r="D3440" s="398"/>
      <c r="E3440" s="399">
        <v>252.92</v>
      </c>
    </row>
    <row r="3441" spans="1:5">
      <c r="A3441" s="398">
        <v>10556</v>
      </c>
      <c r="B3441" s="398" t="s">
        <v>11238</v>
      </c>
      <c r="C3441" s="398" t="s">
        <v>160</v>
      </c>
      <c r="D3441" s="398"/>
      <c r="E3441" s="399">
        <v>336.28</v>
      </c>
    </row>
    <row r="3442" spans="1:5">
      <c r="A3442" s="398">
        <v>39502</v>
      </c>
      <c r="B3442" s="398" t="s">
        <v>11239</v>
      </c>
      <c r="C3442" s="398" t="s">
        <v>160</v>
      </c>
      <c r="D3442" s="398"/>
      <c r="E3442" s="399">
        <v>472.22</v>
      </c>
    </row>
    <row r="3443" spans="1:5">
      <c r="A3443" s="398">
        <v>39504</v>
      </c>
      <c r="B3443" s="398" t="s">
        <v>11240</v>
      </c>
      <c r="C3443" s="398" t="s">
        <v>160</v>
      </c>
      <c r="D3443" s="398"/>
      <c r="E3443" s="399">
        <v>522.19000000000005</v>
      </c>
    </row>
    <row r="3444" spans="1:5">
      <c r="A3444" s="398">
        <v>39503</v>
      </c>
      <c r="B3444" s="398" t="s">
        <v>11241</v>
      </c>
      <c r="C3444" s="398" t="s">
        <v>160</v>
      </c>
      <c r="D3444" s="398"/>
      <c r="E3444" s="399">
        <v>549.59</v>
      </c>
    </row>
    <row r="3445" spans="1:5">
      <c r="A3445" s="398">
        <v>39505</v>
      </c>
      <c r="B3445" s="398" t="s">
        <v>11242</v>
      </c>
      <c r="C3445" s="398" t="s">
        <v>160</v>
      </c>
      <c r="D3445" s="398"/>
      <c r="E3445" s="399">
        <v>592.26</v>
      </c>
    </row>
    <row r="3446" spans="1:5">
      <c r="A3446" s="398">
        <v>5028</v>
      </c>
      <c r="B3446" s="398" t="s">
        <v>11243</v>
      </c>
      <c r="C3446" s="398" t="s">
        <v>121</v>
      </c>
      <c r="D3446" s="398"/>
      <c r="E3446" s="399">
        <v>1311.72</v>
      </c>
    </row>
    <row r="3447" spans="1:5">
      <c r="A3447" s="398">
        <v>4969</v>
      </c>
      <c r="B3447" s="398" t="s">
        <v>11244</v>
      </c>
      <c r="C3447" s="398" t="s">
        <v>121</v>
      </c>
      <c r="D3447" s="398"/>
      <c r="E3447" s="399">
        <v>758.19</v>
      </c>
    </row>
    <row r="3448" spans="1:5">
      <c r="A3448" s="398">
        <v>44471</v>
      </c>
      <c r="B3448" s="398" t="s">
        <v>11245</v>
      </c>
      <c r="C3448" s="398" t="s">
        <v>160</v>
      </c>
      <c r="D3448" s="398"/>
      <c r="E3448" s="399"/>
    </row>
    <row r="3449" spans="1:5">
      <c r="A3449" s="398">
        <v>4944</v>
      </c>
      <c r="B3449" s="398" t="s">
        <v>11246</v>
      </c>
      <c r="C3449" s="398" t="s">
        <v>121</v>
      </c>
      <c r="D3449" s="398"/>
      <c r="E3449" s="399">
        <v>1027.7</v>
      </c>
    </row>
    <row r="3450" spans="1:5">
      <c r="A3450" s="398">
        <v>21102</v>
      </c>
      <c r="B3450" s="398" t="s">
        <v>11247</v>
      </c>
      <c r="C3450" s="398" t="s">
        <v>160</v>
      </c>
      <c r="D3450" s="398"/>
      <c r="E3450" s="399">
        <v>30.51</v>
      </c>
    </row>
    <row r="3451" spans="1:5">
      <c r="A3451" s="398">
        <v>21101</v>
      </c>
      <c r="B3451" s="398" t="s">
        <v>11248</v>
      </c>
      <c r="C3451" s="398" t="s">
        <v>160</v>
      </c>
      <c r="D3451" s="398"/>
      <c r="E3451" s="399">
        <v>19.59</v>
      </c>
    </row>
    <row r="3452" spans="1:5">
      <c r="A3452" s="398">
        <v>34713</v>
      </c>
      <c r="B3452" s="398" t="s">
        <v>11249</v>
      </c>
      <c r="C3452" s="398" t="s">
        <v>121</v>
      </c>
      <c r="D3452" s="398"/>
      <c r="E3452" s="399">
        <v>492.95</v>
      </c>
    </row>
    <row r="3453" spans="1:5">
      <c r="A3453" s="398">
        <v>37563</v>
      </c>
      <c r="B3453" s="398" t="s">
        <v>11250</v>
      </c>
      <c r="C3453" s="398" t="s">
        <v>121</v>
      </c>
      <c r="D3453" s="398"/>
      <c r="E3453" s="399"/>
    </row>
    <row r="3454" spans="1:5">
      <c r="A3454" s="398">
        <v>4948</v>
      </c>
      <c r="B3454" s="398" t="s">
        <v>11251</v>
      </c>
      <c r="C3454" s="398" t="s">
        <v>121</v>
      </c>
      <c r="D3454" s="398"/>
      <c r="E3454" s="399"/>
    </row>
    <row r="3455" spans="1:5">
      <c r="A3455" s="398">
        <v>37561</v>
      </c>
      <c r="B3455" s="398" t="s">
        <v>11252</v>
      </c>
      <c r="C3455" s="398" t="s">
        <v>121</v>
      </c>
      <c r="D3455" s="398"/>
      <c r="E3455" s="399"/>
    </row>
    <row r="3456" spans="1:5">
      <c r="A3456" s="398">
        <v>37562</v>
      </c>
      <c r="B3456" s="398" t="s">
        <v>11253</v>
      </c>
      <c r="C3456" s="398" t="s">
        <v>121</v>
      </c>
      <c r="D3456" s="398"/>
      <c r="E3456" s="399"/>
    </row>
    <row r="3457" spans="1:5">
      <c r="A3457" s="398">
        <v>14164</v>
      </c>
      <c r="B3457" s="398" t="s">
        <v>11254</v>
      </c>
      <c r="C3457" s="398" t="s">
        <v>160</v>
      </c>
      <c r="D3457" s="398"/>
      <c r="E3457" s="399"/>
    </row>
    <row r="3458" spans="1:5">
      <c r="A3458" s="398">
        <v>14163</v>
      </c>
      <c r="B3458" s="398" t="s">
        <v>11255</v>
      </c>
      <c r="C3458" s="398" t="s">
        <v>160</v>
      </c>
      <c r="D3458" s="398"/>
      <c r="E3458" s="399"/>
    </row>
    <row r="3459" spans="1:5">
      <c r="A3459" s="398">
        <v>5051</v>
      </c>
      <c r="B3459" s="398" t="s">
        <v>11256</v>
      </c>
      <c r="C3459" s="398" t="s">
        <v>160</v>
      </c>
      <c r="D3459" s="398"/>
      <c r="E3459" s="399"/>
    </row>
    <row r="3460" spans="1:5">
      <c r="A3460" s="398">
        <v>5052</v>
      </c>
      <c r="B3460" s="398" t="s">
        <v>11257</v>
      </c>
      <c r="C3460" s="398" t="s">
        <v>160</v>
      </c>
      <c r="D3460" s="398"/>
      <c r="E3460" s="399"/>
    </row>
    <row r="3461" spans="1:5">
      <c r="A3461" s="398">
        <v>14162</v>
      </c>
      <c r="B3461" s="398" t="s">
        <v>11258</v>
      </c>
      <c r="C3461" s="398" t="s">
        <v>160</v>
      </c>
      <c r="D3461" s="398"/>
      <c r="E3461" s="399"/>
    </row>
    <row r="3462" spans="1:5">
      <c r="A3462" s="398">
        <v>14166</v>
      </c>
      <c r="B3462" s="398" t="s">
        <v>11259</v>
      </c>
      <c r="C3462" s="398" t="s">
        <v>160</v>
      </c>
      <c r="D3462" s="398"/>
      <c r="E3462" s="399"/>
    </row>
    <row r="3463" spans="1:5">
      <c r="A3463" s="398">
        <v>14165</v>
      </c>
      <c r="B3463" s="398" t="s">
        <v>11260</v>
      </c>
      <c r="C3463" s="398" t="s">
        <v>160</v>
      </c>
      <c r="D3463" s="398"/>
      <c r="E3463" s="399"/>
    </row>
    <row r="3464" spans="1:5">
      <c r="A3464" s="398">
        <v>5050</v>
      </c>
      <c r="B3464" s="398" t="s">
        <v>11261</v>
      </c>
      <c r="C3464" s="398" t="s">
        <v>160</v>
      </c>
      <c r="D3464" s="398"/>
      <c r="E3464" s="399"/>
    </row>
    <row r="3465" spans="1:5">
      <c r="A3465" s="398">
        <v>12366</v>
      </c>
      <c r="B3465" s="398" t="s">
        <v>11262</v>
      </c>
      <c r="C3465" s="398" t="s">
        <v>160</v>
      </c>
      <c r="D3465" s="398"/>
      <c r="E3465" s="399"/>
    </row>
    <row r="3466" spans="1:5">
      <c r="A3466" s="398">
        <v>5045</v>
      </c>
      <c r="B3466" s="398" t="s">
        <v>11263</v>
      </c>
      <c r="C3466" s="398" t="s">
        <v>160</v>
      </c>
      <c r="D3466" s="398"/>
      <c r="E3466" s="399"/>
    </row>
    <row r="3467" spans="1:5">
      <c r="A3467" s="398">
        <v>5035</v>
      </c>
      <c r="B3467" s="398" t="s">
        <v>11264</v>
      </c>
      <c r="C3467" s="398" t="s">
        <v>160</v>
      </c>
      <c r="D3467" s="398"/>
      <c r="E3467" s="399"/>
    </row>
    <row r="3468" spans="1:5">
      <c r="A3468" s="398">
        <v>41180</v>
      </c>
      <c r="B3468" s="398" t="s">
        <v>11265</v>
      </c>
      <c r="C3468" s="398" t="s">
        <v>160</v>
      </c>
      <c r="D3468" s="398"/>
      <c r="E3468" s="399"/>
    </row>
    <row r="3469" spans="1:5">
      <c r="A3469" s="398">
        <v>41181</v>
      </c>
      <c r="B3469" s="398" t="s">
        <v>11266</v>
      </c>
      <c r="C3469" s="398" t="s">
        <v>160</v>
      </c>
      <c r="D3469" s="398"/>
      <c r="E3469" s="399"/>
    </row>
    <row r="3470" spans="1:5">
      <c r="A3470" s="398">
        <v>41182</v>
      </c>
      <c r="B3470" s="398" t="s">
        <v>11267</v>
      </c>
      <c r="C3470" s="398" t="s">
        <v>160</v>
      </c>
      <c r="D3470" s="398"/>
      <c r="E3470" s="399"/>
    </row>
    <row r="3471" spans="1:5">
      <c r="A3471" s="398">
        <v>41183</v>
      </c>
      <c r="B3471" s="398" t="s">
        <v>11268</v>
      </c>
      <c r="C3471" s="398" t="s">
        <v>160</v>
      </c>
      <c r="D3471" s="398"/>
      <c r="E3471" s="399"/>
    </row>
    <row r="3472" spans="1:5">
      <c r="A3472" s="398">
        <v>41184</v>
      </c>
      <c r="B3472" s="398" t="s">
        <v>11269</v>
      </c>
      <c r="C3472" s="398" t="s">
        <v>160</v>
      </c>
      <c r="D3472" s="398"/>
      <c r="E3472" s="399"/>
    </row>
    <row r="3473" spans="1:5">
      <c r="A3473" s="398">
        <v>41185</v>
      </c>
      <c r="B3473" s="398" t="s">
        <v>11270</v>
      </c>
      <c r="C3473" s="398" t="s">
        <v>160</v>
      </c>
      <c r="D3473" s="398"/>
      <c r="E3473" s="399"/>
    </row>
    <row r="3474" spans="1:5">
      <c r="A3474" s="398">
        <v>41186</v>
      </c>
      <c r="B3474" s="398" t="s">
        <v>11271</v>
      </c>
      <c r="C3474" s="398" t="s">
        <v>160</v>
      </c>
      <c r="D3474" s="398"/>
      <c r="E3474" s="399"/>
    </row>
    <row r="3475" spans="1:5">
      <c r="A3475" s="398">
        <v>41187</v>
      </c>
      <c r="B3475" s="398" t="s">
        <v>11272</v>
      </c>
      <c r="C3475" s="398" t="s">
        <v>160</v>
      </c>
      <c r="D3475" s="398"/>
      <c r="E3475" s="399"/>
    </row>
    <row r="3476" spans="1:5">
      <c r="A3476" s="398">
        <v>41188</v>
      </c>
      <c r="B3476" s="398" t="s">
        <v>11273</v>
      </c>
      <c r="C3476" s="398" t="s">
        <v>160</v>
      </c>
      <c r="D3476" s="398"/>
      <c r="E3476" s="399"/>
    </row>
    <row r="3477" spans="1:5">
      <c r="A3477" s="398">
        <v>5036</v>
      </c>
      <c r="B3477" s="398" t="s">
        <v>11274</v>
      </c>
      <c r="C3477" s="398" t="s">
        <v>160</v>
      </c>
      <c r="D3477" s="398"/>
      <c r="E3477" s="399"/>
    </row>
    <row r="3478" spans="1:5">
      <c r="A3478" s="398">
        <v>41189</v>
      </c>
      <c r="B3478" s="398" t="s">
        <v>11275</v>
      </c>
      <c r="C3478" s="398" t="s">
        <v>160</v>
      </c>
      <c r="D3478" s="398"/>
      <c r="E3478" s="399"/>
    </row>
    <row r="3479" spans="1:5">
      <c r="A3479" s="398">
        <v>41190</v>
      </c>
      <c r="B3479" s="398" t="s">
        <v>11276</v>
      </c>
      <c r="C3479" s="398" t="s">
        <v>160</v>
      </c>
      <c r="D3479" s="398"/>
      <c r="E3479" s="399"/>
    </row>
    <row r="3480" spans="1:5">
      <c r="A3480" s="398">
        <v>41191</v>
      </c>
      <c r="B3480" s="398" t="s">
        <v>11277</v>
      </c>
      <c r="C3480" s="398" t="s">
        <v>160</v>
      </c>
      <c r="D3480" s="398"/>
      <c r="E3480" s="399"/>
    </row>
    <row r="3481" spans="1:5">
      <c r="A3481" s="398">
        <v>41192</v>
      </c>
      <c r="B3481" s="398" t="s">
        <v>11278</v>
      </c>
      <c r="C3481" s="398" t="s">
        <v>160</v>
      </c>
      <c r="D3481" s="398"/>
      <c r="E3481" s="399"/>
    </row>
    <row r="3482" spans="1:5">
      <c r="A3482" s="398">
        <v>41193</v>
      </c>
      <c r="B3482" s="398" t="s">
        <v>11279</v>
      </c>
      <c r="C3482" s="398" t="s">
        <v>160</v>
      </c>
      <c r="D3482" s="398"/>
      <c r="E3482" s="399"/>
    </row>
    <row r="3483" spans="1:5">
      <c r="A3483" s="398">
        <v>41194</v>
      </c>
      <c r="B3483" s="398" t="s">
        <v>11280</v>
      </c>
      <c r="C3483" s="398" t="s">
        <v>160</v>
      </c>
      <c r="D3483" s="398"/>
      <c r="E3483" s="399"/>
    </row>
    <row r="3484" spans="1:5">
      <c r="A3484" s="398">
        <v>5044</v>
      </c>
      <c r="B3484" s="398" t="s">
        <v>11281</v>
      </c>
      <c r="C3484" s="398" t="s">
        <v>160</v>
      </c>
      <c r="D3484" s="398"/>
      <c r="E3484" s="399"/>
    </row>
    <row r="3485" spans="1:5">
      <c r="A3485" s="398">
        <v>5059</v>
      </c>
      <c r="B3485" s="398" t="s">
        <v>11282</v>
      </c>
      <c r="C3485" s="398" t="s">
        <v>160</v>
      </c>
      <c r="D3485" s="398"/>
      <c r="E3485" s="399"/>
    </row>
    <row r="3486" spans="1:5">
      <c r="A3486" s="398">
        <v>41201</v>
      </c>
      <c r="B3486" s="398" t="s">
        <v>11283</v>
      </c>
      <c r="C3486" s="398" t="s">
        <v>160</v>
      </c>
      <c r="D3486" s="398"/>
      <c r="E3486" s="399"/>
    </row>
    <row r="3487" spans="1:5">
      <c r="A3487" s="398">
        <v>41199</v>
      </c>
      <c r="B3487" s="398" t="s">
        <v>11284</v>
      </c>
      <c r="C3487" s="398" t="s">
        <v>160</v>
      </c>
      <c r="D3487" s="398"/>
      <c r="E3487" s="399"/>
    </row>
    <row r="3488" spans="1:5">
      <c r="A3488" s="398">
        <v>5057</v>
      </c>
      <c r="B3488" s="398" t="s">
        <v>11285</v>
      </c>
      <c r="C3488" s="398" t="s">
        <v>160</v>
      </c>
      <c r="D3488" s="398"/>
      <c r="E3488" s="399"/>
    </row>
    <row r="3489" spans="1:5">
      <c r="A3489" s="398">
        <v>41200</v>
      </c>
      <c r="B3489" s="398" t="s">
        <v>11286</v>
      </c>
      <c r="C3489" s="398" t="s">
        <v>160</v>
      </c>
      <c r="D3489" s="398"/>
      <c r="E3489" s="399"/>
    </row>
    <row r="3490" spans="1:5">
      <c r="A3490" s="398">
        <v>41205</v>
      </c>
      <c r="B3490" s="398" t="s">
        <v>11287</v>
      </c>
      <c r="C3490" s="398" t="s">
        <v>160</v>
      </c>
      <c r="D3490" s="398"/>
      <c r="E3490" s="399"/>
    </row>
    <row r="3491" spans="1:5">
      <c r="A3491" s="398">
        <v>41202</v>
      </c>
      <c r="B3491" s="398" t="s">
        <v>11288</v>
      </c>
      <c r="C3491" s="398" t="s">
        <v>160</v>
      </c>
      <c r="D3491" s="398"/>
      <c r="E3491" s="399"/>
    </row>
    <row r="3492" spans="1:5">
      <c r="A3492" s="398">
        <v>41206</v>
      </c>
      <c r="B3492" s="398" t="s">
        <v>11289</v>
      </c>
      <c r="C3492" s="398" t="s">
        <v>160</v>
      </c>
      <c r="D3492" s="398"/>
      <c r="E3492" s="399"/>
    </row>
    <row r="3493" spans="1:5">
      <c r="A3493" s="398">
        <v>12372</v>
      </c>
      <c r="B3493" s="398" t="s">
        <v>11290</v>
      </c>
      <c r="C3493" s="398" t="s">
        <v>160</v>
      </c>
      <c r="D3493" s="398"/>
      <c r="E3493" s="399"/>
    </row>
    <row r="3494" spans="1:5">
      <c r="A3494" s="398">
        <v>41207</v>
      </c>
      <c r="B3494" s="398" t="s">
        <v>11291</v>
      </c>
      <c r="C3494" s="398" t="s">
        <v>160</v>
      </c>
      <c r="D3494" s="398"/>
      <c r="E3494" s="399"/>
    </row>
    <row r="3495" spans="1:5">
      <c r="A3495" s="398">
        <v>41203</v>
      </c>
      <c r="B3495" s="398" t="s">
        <v>11292</v>
      </c>
      <c r="C3495" s="398" t="s">
        <v>160</v>
      </c>
      <c r="D3495" s="398"/>
      <c r="E3495" s="399"/>
    </row>
    <row r="3496" spans="1:5">
      <c r="A3496" s="398">
        <v>41204</v>
      </c>
      <c r="B3496" s="398" t="s">
        <v>11293</v>
      </c>
      <c r="C3496" s="398" t="s">
        <v>160</v>
      </c>
      <c r="D3496" s="398"/>
      <c r="E3496" s="399"/>
    </row>
    <row r="3497" spans="1:5">
      <c r="A3497" s="398">
        <v>41210</v>
      </c>
      <c r="B3497" s="398" t="s">
        <v>11294</v>
      </c>
      <c r="C3497" s="398" t="s">
        <v>160</v>
      </c>
      <c r="D3497" s="398"/>
      <c r="E3497" s="399"/>
    </row>
    <row r="3498" spans="1:5">
      <c r="A3498" s="398">
        <v>41208</v>
      </c>
      <c r="B3498" s="398" t="s">
        <v>11295</v>
      </c>
      <c r="C3498" s="398" t="s">
        <v>160</v>
      </c>
      <c r="D3498" s="398"/>
      <c r="E3498" s="399"/>
    </row>
    <row r="3499" spans="1:5">
      <c r="A3499" s="398">
        <v>41211</v>
      </c>
      <c r="B3499" s="398" t="s">
        <v>11296</v>
      </c>
      <c r="C3499" s="398" t="s">
        <v>160</v>
      </c>
      <c r="D3499" s="398"/>
      <c r="E3499" s="399"/>
    </row>
    <row r="3500" spans="1:5">
      <c r="A3500" s="398">
        <v>13339</v>
      </c>
      <c r="B3500" s="398" t="s">
        <v>11297</v>
      </c>
      <c r="C3500" s="398" t="s">
        <v>160</v>
      </c>
      <c r="D3500" s="398"/>
      <c r="E3500" s="399"/>
    </row>
    <row r="3501" spans="1:5">
      <c r="A3501" s="398">
        <v>41213</v>
      </c>
      <c r="B3501" s="398" t="s">
        <v>11298</v>
      </c>
      <c r="C3501" s="398" t="s">
        <v>160</v>
      </c>
      <c r="D3501" s="398"/>
      <c r="E3501" s="399"/>
    </row>
    <row r="3502" spans="1:5">
      <c r="A3502" s="398">
        <v>41209</v>
      </c>
      <c r="B3502" s="398" t="s">
        <v>11299</v>
      </c>
      <c r="C3502" s="398" t="s">
        <v>160</v>
      </c>
      <c r="D3502" s="398"/>
      <c r="E3502" s="399"/>
    </row>
    <row r="3503" spans="1:5">
      <c r="A3503" s="398">
        <v>41216</v>
      </c>
      <c r="B3503" s="398" t="s">
        <v>11300</v>
      </c>
      <c r="C3503" s="398" t="s">
        <v>160</v>
      </c>
      <c r="D3503" s="398"/>
      <c r="E3503" s="399"/>
    </row>
    <row r="3504" spans="1:5">
      <c r="A3504" s="398">
        <v>41217</v>
      </c>
      <c r="B3504" s="398" t="s">
        <v>11301</v>
      </c>
      <c r="C3504" s="398" t="s">
        <v>160</v>
      </c>
      <c r="D3504" s="398"/>
      <c r="E3504" s="399"/>
    </row>
    <row r="3505" spans="1:5">
      <c r="A3505" s="398">
        <v>41218</v>
      </c>
      <c r="B3505" s="398" t="s">
        <v>11302</v>
      </c>
      <c r="C3505" s="398" t="s">
        <v>160</v>
      </c>
      <c r="D3505" s="398"/>
      <c r="E3505" s="399"/>
    </row>
    <row r="3506" spans="1:5">
      <c r="A3506" s="398">
        <v>41214</v>
      </c>
      <c r="B3506" s="398" t="s">
        <v>11303</v>
      </c>
      <c r="C3506" s="398" t="s">
        <v>160</v>
      </c>
      <c r="D3506" s="398"/>
      <c r="E3506" s="399"/>
    </row>
    <row r="3507" spans="1:5">
      <c r="A3507" s="398">
        <v>41215</v>
      </c>
      <c r="B3507" s="398" t="s">
        <v>11304</v>
      </c>
      <c r="C3507" s="398" t="s">
        <v>160</v>
      </c>
      <c r="D3507" s="398"/>
      <c r="E3507" s="399"/>
    </row>
    <row r="3508" spans="1:5">
      <c r="A3508" s="398">
        <v>41221</v>
      </c>
      <c r="B3508" s="398" t="s">
        <v>11305</v>
      </c>
      <c r="C3508" s="398" t="s">
        <v>160</v>
      </c>
      <c r="D3508" s="398"/>
      <c r="E3508" s="399"/>
    </row>
    <row r="3509" spans="1:5">
      <c r="A3509" s="398">
        <v>41222</v>
      </c>
      <c r="B3509" s="398" t="s">
        <v>11306</v>
      </c>
      <c r="C3509" s="398" t="s">
        <v>160</v>
      </c>
      <c r="D3509" s="398"/>
      <c r="E3509" s="399"/>
    </row>
    <row r="3510" spans="1:5">
      <c r="A3510" s="398">
        <v>41195</v>
      </c>
      <c r="B3510" s="398" t="s">
        <v>11307</v>
      </c>
      <c r="C3510" s="398" t="s">
        <v>160</v>
      </c>
      <c r="D3510" s="398"/>
      <c r="E3510" s="399"/>
    </row>
    <row r="3511" spans="1:5">
      <c r="A3511" s="398">
        <v>41198</v>
      </c>
      <c r="B3511" s="398" t="s">
        <v>11308</v>
      </c>
      <c r="C3511" s="398" t="s">
        <v>160</v>
      </c>
      <c r="D3511" s="398"/>
      <c r="E3511" s="399"/>
    </row>
    <row r="3512" spans="1:5">
      <c r="A3512" s="398">
        <v>41196</v>
      </c>
      <c r="B3512" s="398" t="s">
        <v>11309</v>
      </c>
      <c r="C3512" s="398" t="s">
        <v>160</v>
      </c>
      <c r="D3512" s="398"/>
      <c r="E3512" s="399"/>
    </row>
    <row r="3513" spans="1:5">
      <c r="A3513" s="398">
        <v>5033</v>
      </c>
      <c r="B3513" s="398" t="s">
        <v>11310</v>
      </c>
      <c r="C3513" s="398" t="s">
        <v>160</v>
      </c>
      <c r="D3513" s="398"/>
      <c r="E3513" s="399"/>
    </row>
    <row r="3514" spans="1:5">
      <c r="A3514" s="398">
        <v>41197</v>
      </c>
      <c r="B3514" s="398" t="s">
        <v>11311</v>
      </c>
      <c r="C3514" s="398" t="s">
        <v>160</v>
      </c>
      <c r="D3514" s="398"/>
      <c r="E3514" s="399">
        <v>1215.03</v>
      </c>
    </row>
    <row r="3515" spans="1:5">
      <c r="A3515" s="398">
        <v>12388</v>
      </c>
      <c r="B3515" s="398" t="s">
        <v>11312</v>
      </c>
      <c r="C3515" s="398" t="s">
        <v>160</v>
      </c>
      <c r="D3515" s="398"/>
      <c r="E3515" s="399"/>
    </row>
    <row r="3516" spans="1:5">
      <c r="A3516" s="398">
        <v>2731</v>
      </c>
      <c r="B3516" s="398" t="s">
        <v>11313</v>
      </c>
      <c r="C3516" s="398" t="s">
        <v>146</v>
      </c>
      <c r="D3516" s="398"/>
      <c r="E3516" s="399"/>
    </row>
    <row r="3517" spans="1:5">
      <c r="A3517" s="398">
        <v>41457</v>
      </c>
      <c r="B3517" s="398" t="s">
        <v>11314</v>
      </c>
      <c r="C3517" s="398" t="s">
        <v>160</v>
      </c>
      <c r="D3517" s="398"/>
      <c r="E3517" s="399">
        <v>1002.24</v>
      </c>
    </row>
    <row r="3518" spans="1:5">
      <c r="A3518" s="398">
        <v>41458</v>
      </c>
      <c r="B3518" s="398" t="s">
        <v>11315</v>
      </c>
      <c r="C3518" s="398" t="s">
        <v>160</v>
      </c>
      <c r="D3518" s="398"/>
      <c r="E3518" s="399">
        <v>1399.18</v>
      </c>
    </row>
    <row r="3519" spans="1:5">
      <c r="A3519" s="398">
        <v>41459</v>
      </c>
      <c r="B3519" s="398" t="s">
        <v>11316</v>
      </c>
      <c r="C3519" s="398" t="s">
        <v>160</v>
      </c>
      <c r="D3519" s="398"/>
      <c r="E3519" s="399">
        <v>1951.75</v>
      </c>
    </row>
    <row r="3520" spans="1:5">
      <c r="A3520" s="398">
        <v>41461</v>
      </c>
      <c r="B3520" s="398" t="s">
        <v>11317</v>
      </c>
      <c r="C3520" s="398" t="s">
        <v>160</v>
      </c>
      <c r="D3520" s="398"/>
      <c r="E3520" s="399">
        <v>2661.11</v>
      </c>
    </row>
    <row r="3521" spans="1:5">
      <c r="A3521" s="398">
        <v>44537</v>
      </c>
      <c r="B3521" s="398" t="s">
        <v>11318</v>
      </c>
      <c r="C3521" s="398" t="s">
        <v>4497</v>
      </c>
      <c r="D3521" s="398"/>
      <c r="E3521" s="399">
        <v>437.82</v>
      </c>
    </row>
    <row r="3522" spans="1:5">
      <c r="A3522" s="398">
        <v>11844</v>
      </c>
      <c r="B3522" s="398" t="s">
        <v>11319</v>
      </c>
      <c r="C3522" s="398" t="s">
        <v>146</v>
      </c>
      <c r="D3522" s="398"/>
      <c r="E3522" s="399">
        <v>45.51</v>
      </c>
    </row>
    <row r="3523" spans="1:5">
      <c r="A3523" s="398">
        <v>4465</v>
      </c>
      <c r="B3523" s="398" t="s">
        <v>11320</v>
      </c>
      <c r="C3523" s="398" t="s">
        <v>146</v>
      </c>
      <c r="D3523" s="398"/>
      <c r="E3523" s="399">
        <v>37.82</v>
      </c>
    </row>
    <row r="3524" spans="1:5">
      <c r="A3524" s="398">
        <v>35273</v>
      </c>
      <c r="B3524" s="398" t="s">
        <v>11321</v>
      </c>
      <c r="C3524" s="398" t="s">
        <v>146</v>
      </c>
      <c r="D3524" s="398"/>
      <c r="E3524" s="399">
        <v>45.36</v>
      </c>
    </row>
    <row r="3525" spans="1:5">
      <c r="A3525" s="398">
        <v>4470</v>
      </c>
      <c r="B3525" s="398" t="s">
        <v>11322</v>
      </c>
      <c r="C3525" s="398" t="s">
        <v>146</v>
      </c>
      <c r="D3525" s="398"/>
      <c r="E3525" s="399">
        <v>104.69</v>
      </c>
    </row>
    <row r="3526" spans="1:5">
      <c r="A3526" s="398">
        <v>20204</v>
      </c>
      <c r="B3526" s="398" t="s">
        <v>11323</v>
      </c>
      <c r="C3526" s="398" t="s">
        <v>146</v>
      </c>
      <c r="D3526" s="398"/>
      <c r="E3526" s="399">
        <v>69.790000000000006</v>
      </c>
    </row>
    <row r="3527" spans="1:5">
      <c r="A3527" s="398">
        <v>20208</v>
      </c>
      <c r="B3527" s="398" t="s">
        <v>11324</v>
      </c>
      <c r="C3527" s="398" t="s">
        <v>146</v>
      </c>
      <c r="D3527" s="398"/>
      <c r="E3527" s="399">
        <v>94.22</v>
      </c>
    </row>
    <row r="3528" spans="1:5">
      <c r="A3528" s="398">
        <v>4437</v>
      </c>
      <c r="B3528" s="398" t="s">
        <v>11325</v>
      </c>
      <c r="C3528" s="398" t="s">
        <v>146</v>
      </c>
      <c r="D3528" s="398"/>
      <c r="E3528" s="399">
        <v>78.510000000000005</v>
      </c>
    </row>
    <row r="3529" spans="1:5">
      <c r="A3529" s="398">
        <v>14580</v>
      </c>
      <c r="B3529" s="398" t="s">
        <v>11326</v>
      </c>
      <c r="C3529" s="398" t="s">
        <v>146</v>
      </c>
      <c r="D3529" s="398"/>
      <c r="E3529" s="399">
        <v>78.510000000000005</v>
      </c>
    </row>
    <row r="3530" spans="1:5">
      <c r="A3530" s="398">
        <v>5065</v>
      </c>
      <c r="B3530" s="398" t="s">
        <v>11327</v>
      </c>
      <c r="C3530" s="398" t="s">
        <v>1156</v>
      </c>
      <c r="D3530" s="398"/>
      <c r="E3530" s="399">
        <v>42.57</v>
      </c>
    </row>
    <row r="3531" spans="1:5">
      <c r="A3531" s="398">
        <v>5072</v>
      </c>
      <c r="B3531" s="398" t="s">
        <v>11328</v>
      </c>
      <c r="C3531" s="398" t="s">
        <v>1156</v>
      </c>
      <c r="D3531" s="398"/>
      <c r="E3531" s="399">
        <v>39.380000000000003</v>
      </c>
    </row>
    <row r="3532" spans="1:5">
      <c r="A3532" s="398">
        <v>5066</v>
      </c>
      <c r="B3532" s="398" t="s">
        <v>11329</v>
      </c>
      <c r="C3532" s="398" t="s">
        <v>1156</v>
      </c>
      <c r="D3532" s="398"/>
      <c r="E3532" s="399">
        <v>29.49</v>
      </c>
    </row>
    <row r="3533" spans="1:5">
      <c r="A3533" s="398">
        <v>5063</v>
      </c>
      <c r="B3533" s="398" t="s">
        <v>11330</v>
      </c>
      <c r="C3533" s="398" t="s">
        <v>1156</v>
      </c>
      <c r="D3533" s="398"/>
      <c r="E3533" s="399">
        <v>26.7</v>
      </c>
    </row>
    <row r="3534" spans="1:5">
      <c r="A3534" s="398">
        <v>20247</v>
      </c>
      <c r="B3534" s="398" t="s">
        <v>11331</v>
      </c>
      <c r="C3534" s="398" t="s">
        <v>1156</v>
      </c>
      <c r="D3534" s="398"/>
      <c r="E3534" s="399">
        <v>24.78</v>
      </c>
    </row>
    <row r="3535" spans="1:5">
      <c r="A3535" s="398">
        <v>5074</v>
      </c>
      <c r="B3535" s="398" t="s">
        <v>11332</v>
      </c>
      <c r="C3535" s="398" t="s">
        <v>1156</v>
      </c>
      <c r="D3535" s="398"/>
      <c r="E3535" s="399">
        <v>25.07</v>
      </c>
    </row>
    <row r="3536" spans="1:5">
      <c r="A3536" s="398">
        <v>5067</v>
      </c>
      <c r="B3536" s="398" t="s">
        <v>11333</v>
      </c>
      <c r="C3536" s="398" t="s">
        <v>1156</v>
      </c>
      <c r="D3536" s="398"/>
      <c r="E3536" s="399">
        <v>23.85</v>
      </c>
    </row>
    <row r="3537" spans="1:5">
      <c r="A3537" s="398">
        <v>5078</v>
      </c>
      <c r="B3537" s="398" t="s">
        <v>11334</v>
      </c>
      <c r="C3537" s="398" t="s">
        <v>1156</v>
      </c>
      <c r="D3537" s="398"/>
      <c r="E3537" s="399">
        <v>23.58</v>
      </c>
    </row>
    <row r="3538" spans="1:5">
      <c r="A3538" s="398">
        <v>5068</v>
      </c>
      <c r="B3538" s="398" t="s">
        <v>11335</v>
      </c>
      <c r="C3538" s="398" t="s">
        <v>1156</v>
      </c>
      <c r="D3538" s="398"/>
      <c r="E3538" s="399">
        <v>22.38</v>
      </c>
    </row>
    <row r="3539" spans="1:5">
      <c r="A3539" s="398">
        <v>5073</v>
      </c>
      <c r="B3539" s="398" t="s">
        <v>11336</v>
      </c>
      <c r="C3539" s="398" t="s">
        <v>1156</v>
      </c>
      <c r="D3539" s="398"/>
      <c r="E3539" s="399">
        <v>22.81</v>
      </c>
    </row>
    <row r="3540" spans="1:5">
      <c r="A3540" s="398">
        <v>5069</v>
      </c>
      <c r="B3540" s="398" t="s">
        <v>11337</v>
      </c>
      <c r="C3540" s="398" t="s">
        <v>1156</v>
      </c>
      <c r="D3540" s="398"/>
      <c r="E3540" s="399">
        <v>22.81</v>
      </c>
    </row>
    <row r="3541" spans="1:5">
      <c r="A3541" s="398">
        <v>5070</v>
      </c>
      <c r="B3541" s="398" t="s">
        <v>11338</v>
      </c>
      <c r="C3541" s="398" t="s">
        <v>1156</v>
      </c>
      <c r="D3541" s="398"/>
      <c r="E3541" s="399">
        <v>23.06</v>
      </c>
    </row>
    <row r="3542" spans="1:5">
      <c r="A3542" s="398">
        <v>5071</v>
      </c>
      <c r="B3542" s="398" t="s">
        <v>11339</v>
      </c>
      <c r="C3542" s="398" t="s">
        <v>1156</v>
      </c>
      <c r="D3542" s="398"/>
      <c r="E3542" s="399">
        <v>22.38</v>
      </c>
    </row>
    <row r="3543" spans="1:5">
      <c r="A3543" s="398">
        <v>5061</v>
      </c>
      <c r="B3543" s="398" t="s">
        <v>11340</v>
      </c>
      <c r="C3543" s="398" t="s">
        <v>1156</v>
      </c>
      <c r="D3543" s="398"/>
      <c r="E3543" s="399">
        <v>22</v>
      </c>
    </row>
    <row r="3544" spans="1:5">
      <c r="A3544" s="398">
        <v>5075</v>
      </c>
      <c r="B3544" s="398" t="s">
        <v>11341</v>
      </c>
      <c r="C3544" s="398" t="s">
        <v>1156</v>
      </c>
      <c r="D3544" s="398"/>
      <c r="E3544" s="399">
        <v>22.38</v>
      </c>
    </row>
    <row r="3545" spans="1:5">
      <c r="A3545" s="398">
        <v>5062</v>
      </c>
      <c r="B3545" s="398" t="s">
        <v>11342</v>
      </c>
      <c r="C3545" s="398" t="s">
        <v>1156</v>
      </c>
      <c r="D3545" s="398"/>
      <c r="E3545" s="399">
        <v>22.67</v>
      </c>
    </row>
    <row r="3546" spans="1:5">
      <c r="A3546" s="398">
        <v>39027</v>
      </c>
      <c r="B3546" s="398" t="s">
        <v>11343</v>
      </c>
      <c r="C3546" s="398" t="s">
        <v>1156</v>
      </c>
      <c r="D3546" s="398"/>
      <c r="E3546" s="399">
        <v>22.36</v>
      </c>
    </row>
    <row r="3547" spans="1:5">
      <c r="A3547" s="398">
        <v>40568</v>
      </c>
      <c r="B3547" s="398" t="s">
        <v>11344</v>
      </c>
      <c r="C3547" s="398" t="s">
        <v>1156</v>
      </c>
      <c r="D3547" s="398"/>
      <c r="E3547" s="399">
        <v>22.55</v>
      </c>
    </row>
    <row r="3548" spans="1:5">
      <c r="A3548" s="398">
        <v>40304</v>
      </c>
      <c r="B3548" s="398" t="s">
        <v>11345</v>
      </c>
      <c r="C3548" s="398" t="s">
        <v>1156</v>
      </c>
      <c r="D3548" s="398"/>
      <c r="E3548" s="399">
        <v>27.62</v>
      </c>
    </row>
    <row r="3549" spans="1:5">
      <c r="A3549" s="398">
        <v>39026</v>
      </c>
      <c r="B3549" s="398" t="s">
        <v>11346</v>
      </c>
      <c r="C3549" s="398" t="s">
        <v>1156</v>
      </c>
      <c r="D3549" s="398"/>
      <c r="E3549" s="399">
        <v>25.16</v>
      </c>
    </row>
    <row r="3550" spans="1:5">
      <c r="A3550" s="398">
        <v>42431</v>
      </c>
      <c r="B3550" s="398" t="s">
        <v>11347</v>
      </c>
      <c r="C3550" s="398" t="s">
        <v>160</v>
      </c>
      <c r="D3550" s="398"/>
      <c r="E3550" s="399"/>
    </row>
    <row r="3551" spans="1:5">
      <c r="A3551" s="398">
        <v>44074</v>
      </c>
      <c r="B3551" s="398" t="s">
        <v>11348</v>
      </c>
      <c r="C3551" s="398" t="s">
        <v>4378</v>
      </c>
      <c r="D3551" s="398"/>
      <c r="E3551" s="399">
        <v>699.33</v>
      </c>
    </row>
    <row r="3552" spans="1:5">
      <c r="A3552" s="398">
        <v>44072</v>
      </c>
      <c r="B3552" s="398" t="s">
        <v>11349</v>
      </c>
      <c r="C3552" s="398" t="s">
        <v>4378</v>
      </c>
      <c r="D3552" s="398"/>
      <c r="E3552" s="399">
        <v>111.77</v>
      </c>
    </row>
    <row r="3553" spans="1:5">
      <c r="A3553" s="398">
        <v>511</v>
      </c>
      <c r="B3553" s="398" t="s">
        <v>11350</v>
      </c>
      <c r="C3553" s="398" t="s">
        <v>4378</v>
      </c>
      <c r="D3553" s="398"/>
      <c r="E3553" s="399">
        <v>21</v>
      </c>
    </row>
    <row r="3554" spans="1:5">
      <c r="A3554" s="398">
        <v>37540</v>
      </c>
      <c r="B3554" s="398" t="s">
        <v>11351</v>
      </c>
      <c r="C3554" s="398" t="s">
        <v>160</v>
      </c>
      <c r="D3554" s="398"/>
      <c r="E3554" s="399"/>
    </row>
    <row r="3555" spans="1:5">
      <c r="A3555" s="398">
        <v>37548</v>
      </c>
      <c r="B3555" s="398" t="s">
        <v>11352</v>
      </c>
      <c r="C3555" s="398" t="s">
        <v>160</v>
      </c>
      <c r="D3555" s="398"/>
      <c r="E3555" s="399"/>
    </row>
    <row r="3556" spans="1:5">
      <c r="A3556" s="398">
        <v>39828</v>
      </c>
      <c r="B3556" s="398" t="s">
        <v>11353</v>
      </c>
      <c r="C3556" s="398" t="s">
        <v>160</v>
      </c>
      <c r="D3556" s="398"/>
      <c r="E3556" s="399"/>
    </row>
    <row r="3557" spans="1:5">
      <c r="A3557" s="398">
        <v>38392</v>
      </c>
      <c r="B3557" s="398" t="s">
        <v>11354</v>
      </c>
      <c r="C3557" s="398" t="s">
        <v>160</v>
      </c>
      <c r="D3557" s="398"/>
      <c r="E3557" s="399">
        <v>48.42</v>
      </c>
    </row>
    <row r="3558" spans="1:5">
      <c r="A3558" s="398">
        <v>11735</v>
      </c>
      <c r="B3558" s="398" t="s">
        <v>11355</v>
      </c>
      <c r="C3558" s="398" t="s">
        <v>160</v>
      </c>
      <c r="D3558" s="398"/>
      <c r="E3558" s="399">
        <v>8.3000000000000007</v>
      </c>
    </row>
    <row r="3559" spans="1:5">
      <c r="A3559" s="398">
        <v>11737</v>
      </c>
      <c r="B3559" s="398" t="s">
        <v>11356</v>
      </c>
      <c r="C3559" s="398" t="s">
        <v>160</v>
      </c>
      <c r="D3559" s="398"/>
      <c r="E3559" s="399">
        <v>11.78</v>
      </c>
    </row>
    <row r="3560" spans="1:5">
      <c r="A3560" s="398">
        <v>11738</v>
      </c>
      <c r="B3560" s="398" t="s">
        <v>11357</v>
      </c>
      <c r="C3560" s="398" t="s">
        <v>160</v>
      </c>
      <c r="D3560" s="398"/>
      <c r="E3560" s="399">
        <v>14.85</v>
      </c>
    </row>
    <row r="3561" spans="1:5">
      <c r="A3561" s="398">
        <v>36143</v>
      </c>
      <c r="B3561" s="398" t="s">
        <v>11358</v>
      </c>
      <c r="C3561" s="398" t="s">
        <v>160</v>
      </c>
      <c r="D3561" s="398"/>
      <c r="E3561" s="399">
        <v>105.64</v>
      </c>
    </row>
    <row r="3562" spans="1:5">
      <c r="A3562" s="398">
        <v>36142</v>
      </c>
      <c r="B3562" s="398" t="s">
        <v>11359</v>
      </c>
      <c r="C3562" s="398" t="s">
        <v>160</v>
      </c>
      <c r="D3562" s="398"/>
      <c r="E3562" s="399">
        <v>2.61</v>
      </c>
    </row>
    <row r="3563" spans="1:5">
      <c r="A3563" s="398">
        <v>45227</v>
      </c>
      <c r="B3563" s="398" t="s">
        <v>11360</v>
      </c>
      <c r="C3563" s="398" t="s">
        <v>160</v>
      </c>
      <c r="D3563" s="398"/>
      <c r="E3563" s="399">
        <v>1006.67</v>
      </c>
    </row>
    <row r="3564" spans="1:5">
      <c r="A3564" s="398">
        <v>45209</v>
      </c>
      <c r="B3564" s="398" t="s">
        <v>11361</v>
      </c>
      <c r="C3564" s="398" t="s">
        <v>160</v>
      </c>
      <c r="D3564" s="398"/>
      <c r="E3564" s="399">
        <v>44.09</v>
      </c>
    </row>
    <row r="3565" spans="1:5">
      <c r="A3565" s="398">
        <v>36146</v>
      </c>
      <c r="B3565" s="398" t="s">
        <v>11362</v>
      </c>
      <c r="C3565" s="398" t="s">
        <v>160</v>
      </c>
      <c r="D3565" s="398"/>
      <c r="E3565" s="399">
        <v>279.55</v>
      </c>
    </row>
    <row r="3566" spans="1:5">
      <c r="A3566" s="398">
        <v>39015</v>
      </c>
      <c r="B3566" s="398" t="s">
        <v>11363</v>
      </c>
      <c r="C3566" s="398" t="s">
        <v>160</v>
      </c>
      <c r="D3566" s="398"/>
      <c r="E3566" s="399"/>
    </row>
    <row r="3567" spans="1:5">
      <c r="A3567" s="398">
        <v>38377</v>
      </c>
      <c r="B3567" s="398" t="s">
        <v>11364</v>
      </c>
      <c r="C3567" s="398" t="s">
        <v>160</v>
      </c>
      <c r="D3567" s="398"/>
      <c r="E3567" s="399"/>
    </row>
    <row r="3568" spans="1:5">
      <c r="A3568" s="398">
        <v>38376</v>
      </c>
      <c r="B3568" s="398" t="s">
        <v>11365</v>
      </c>
      <c r="C3568" s="398" t="s">
        <v>160</v>
      </c>
      <c r="D3568" s="398"/>
      <c r="E3568" s="399"/>
    </row>
    <row r="3569" spans="1:5">
      <c r="A3569" s="398">
        <v>38116</v>
      </c>
      <c r="B3569" s="398" t="s">
        <v>11366</v>
      </c>
      <c r="C3569" s="398" t="s">
        <v>160</v>
      </c>
      <c r="D3569" s="398"/>
      <c r="E3569" s="399">
        <v>5.32</v>
      </c>
    </row>
    <row r="3570" spans="1:5">
      <c r="A3570" s="398">
        <v>38066</v>
      </c>
      <c r="B3570" s="398" t="s">
        <v>11367</v>
      </c>
      <c r="C3570" s="398" t="s">
        <v>160</v>
      </c>
      <c r="D3570" s="398"/>
      <c r="E3570" s="399">
        <v>8.7899999999999991</v>
      </c>
    </row>
    <row r="3571" spans="1:5">
      <c r="A3571" s="398">
        <v>38117</v>
      </c>
      <c r="B3571" s="398" t="s">
        <v>11368</v>
      </c>
      <c r="C3571" s="398" t="s">
        <v>160</v>
      </c>
      <c r="D3571" s="398"/>
      <c r="E3571" s="399">
        <v>9.07</v>
      </c>
    </row>
    <row r="3572" spans="1:5">
      <c r="A3572" s="398">
        <v>38067</v>
      </c>
      <c r="B3572" s="398" t="s">
        <v>11369</v>
      </c>
      <c r="C3572" s="398" t="s">
        <v>160</v>
      </c>
      <c r="D3572" s="398"/>
      <c r="E3572" s="399">
        <v>12.37</v>
      </c>
    </row>
    <row r="3573" spans="1:5">
      <c r="A3573" s="398">
        <v>44313</v>
      </c>
      <c r="B3573" s="398" t="s">
        <v>11370</v>
      </c>
      <c r="C3573" s="398" t="s">
        <v>160</v>
      </c>
      <c r="D3573" s="398"/>
      <c r="E3573" s="399"/>
    </row>
    <row r="3574" spans="1:5">
      <c r="A3574" s="398">
        <v>11522</v>
      </c>
      <c r="B3574" s="398" t="s">
        <v>11371</v>
      </c>
      <c r="C3574" s="398" t="s">
        <v>160</v>
      </c>
      <c r="D3574" s="398"/>
      <c r="E3574" s="399">
        <v>15.39</v>
      </c>
    </row>
    <row r="3575" spans="1:5">
      <c r="A3575" s="398">
        <v>43600</v>
      </c>
      <c r="B3575" s="398" t="s">
        <v>11372</v>
      </c>
      <c r="C3575" s="398" t="s">
        <v>160</v>
      </c>
      <c r="D3575" s="398"/>
      <c r="E3575" s="399">
        <v>61.69</v>
      </c>
    </row>
    <row r="3576" spans="1:5">
      <c r="A3576" s="398">
        <v>5080</v>
      </c>
      <c r="B3576" s="398" t="s">
        <v>11373</v>
      </c>
      <c r="C3576" s="398" t="s">
        <v>160</v>
      </c>
      <c r="D3576" s="398"/>
      <c r="E3576" s="399">
        <v>24.06</v>
      </c>
    </row>
    <row r="3577" spans="1:5">
      <c r="A3577" s="398">
        <v>38168</v>
      </c>
      <c r="B3577" s="398" t="s">
        <v>11374</v>
      </c>
      <c r="C3577" s="398" t="s">
        <v>160</v>
      </c>
      <c r="D3577" s="398"/>
      <c r="E3577" s="399">
        <v>167.96</v>
      </c>
    </row>
    <row r="3578" spans="1:5">
      <c r="A3578" s="398">
        <v>43601</v>
      </c>
      <c r="B3578" s="398" t="s">
        <v>11375</v>
      </c>
      <c r="C3578" s="398" t="s">
        <v>160</v>
      </c>
      <c r="D3578" s="398"/>
      <c r="E3578" s="399">
        <v>83.98</v>
      </c>
    </row>
    <row r="3579" spans="1:5">
      <c r="A3579" s="398">
        <v>13393</v>
      </c>
      <c r="B3579" s="398" t="s">
        <v>11376</v>
      </c>
      <c r="C3579" s="398" t="s">
        <v>160</v>
      </c>
      <c r="D3579" s="398"/>
      <c r="E3579" s="399">
        <v>349.5</v>
      </c>
    </row>
    <row r="3580" spans="1:5">
      <c r="A3580" s="398">
        <v>13395</v>
      </c>
      <c r="B3580" s="398" t="s">
        <v>11377</v>
      </c>
      <c r="C3580" s="398" t="s">
        <v>160</v>
      </c>
      <c r="D3580" s="398"/>
      <c r="E3580" s="399">
        <v>489.79</v>
      </c>
    </row>
    <row r="3581" spans="1:5">
      <c r="A3581" s="398">
        <v>12039</v>
      </c>
      <c r="B3581" s="398" t="s">
        <v>11378</v>
      </c>
      <c r="C3581" s="398" t="s">
        <v>160</v>
      </c>
      <c r="D3581" s="398"/>
      <c r="E3581" s="399">
        <v>514.72</v>
      </c>
    </row>
    <row r="3582" spans="1:5">
      <c r="A3582" s="398">
        <v>13396</v>
      </c>
      <c r="B3582" s="398" t="s">
        <v>11379</v>
      </c>
      <c r="C3582" s="398" t="s">
        <v>160</v>
      </c>
      <c r="D3582" s="398"/>
      <c r="E3582" s="399">
        <v>722.89</v>
      </c>
    </row>
    <row r="3583" spans="1:5">
      <c r="A3583" s="398">
        <v>12041</v>
      </c>
      <c r="B3583" s="398" t="s">
        <v>11380</v>
      </c>
      <c r="C3583" s="398" t="s">
        <v>160</v>
      </c>
      <c r="D3583" s="398"/>
      <c r="E3583" s="399">
        <v>590.28</v>
      </c>
    </row>
    <row r="3584" spans="1:5">
      <c r="A3584" s="398">
        <v>12043</v>
      </c>
      <c r="B3584" s="398" t="s">
        <v>11381</v>
      </c>
      <c r="C3584" s="398" t="s">
        <v>160</v>
      </c>
      <c r="D3584" s="398"/>
      <c r="E3584" s="399">
        <v>1246.29</v>
      </c>
    </row>
    <row r="3585" spans="1:5">
      <c r="A3585" s="398">
        <v>39762</v>
      </c>
      <c r="B3585" s="398" t="s">
        <v>11382</v>
      </c>
      <c r="C3585" s="398" t="s">
        <v>160</v>
      </c>
      <c r="D3585" s="398"/>
      <c r="E3585" s="399">
        <v>593.26</v>
      </c>
    </row>
    <row r="3586" spans="1:5">
      <c r="A3586" s="398">
        <v>12042</v>
      </c>
      <c r="B3586" s="398" t="s">
        <v>11383</v>
      </c>
      <c r="C3586" s="398" t="s">
        <v>160</v>
      </c>
      <c r="D3586" s="398"/>
      <c r="E3586" s="399">
        <v>866.15</v>
      </c>
    </row>
    <row r="3587" spans="1:5">
      <c r="A3587" s="398">
        <v>39763</v>
      </c>
      <c r="B3587" s="398" t="s">
        <v>11384</v>
      </c>
      <c r="C3587" s="398" t="s">
        <v>160</v>
      </c>
      <c r="D3587" s="398"/>
      <c r="E3587" s="399">
        <v>1013.71</v>
      </c>
    </row>
    <row r="3588" spans="1:5">
      <c r="A3588" s="398">
        <v>39760</v>
      </c>
      <c r="B3588" s="398" t="s">
        <v>11385</v>
      </c>
      <c r="C3588" s="398" t="s">
        <v>160</v>
      </c>
      <c r="D3588" s="398"/>
      <c r="E3588" s="399">
        <v>1010.38</v>
      </c>
    </row>
    <row r="3589" spans="1:5">
      <c r="A3589" s="398">
        <v>39756</v>
      </c>
      <c r="B3589" s="398" t="s">
        <v>11386</v>
      </c>
      <c r="C3589" s="398" t="s">
        <v>160</v>
      </c>
      <c r="D3589" s="398"/>
      <c r="E3589" s="399">
        <v>362.79</v>
      </c>
    </row>
    <row r="3590" spans="1:5">
      <c r="A3590" s="398">
        <v>12038</v>
      </c>
      <c r="B3590" s="398" t="s">
        <v>11387</v>
      </c>
      <c r="C3590" s="398" t="s">
        <v>160</v>
      </c>
      <c r="D3590" s="398"/>
      <c r="E3590" s="399">
        <v>453.31</v>
      </c>
    </row>
    <row r="3591" spans="1:5">
      <c r="A3591" s="398">
        <v>39757</v>
      </c>
      <c r="B3591" s="398" t="s">
        <v>11388</v>
      </c>
      <c r="C3591" s="398" t="s">
        <v>160</v>
      </c>
      <c r="D3591" s="398"/>
      <c r="E3591" s="399">
        <v>419.17</v>
      </c>
    </row>
    <row r="3592" spans="1:5">
      <c r="A3592" s="398">
        <v>39758</v>
      </c>
      <c r="B3592" s="398" t="s">
        <v>11389</v>
      </c>
      <c r="C3592" s="398" t="s">
        <v>160</v>
      </c>
      <c r="D3592" s="398"/>
      <c r="E3592" s="399">
        <v>610.89</v>
      </c>
    </row>
    <row r="3593" spans="1:5">
      <c r="A3593" s="398">
        <v>39759</v>
      </c>
      <c r="B3593" s="398" t="s">
        <v>11390</v>
      </c>
      <c r="C3593" s="398" t="s">
        <v>160</v>
      </c>
      <c r="D3593" s="398"/>
      <c r="E3593" s="399">
        <v>754.45</v>
      </c>
    </row>
    <row r="3594" spans="1:5">
      <c r="A3594" s="398">
        <v>39761</v>
      </c>
      <c r="B3594" s="398" t="s">
        <v>11391</v>
      </c>
      <c r="C3594" s="398" t="s">
        <v>160</v>
      </c>
      <c r="D3594" s="398"/>
      <c r="E3594" s="399">
        <v>906.87</v>
      </c>
    </row>
    <row r="3595" spans="1:5">
      <c r="A3595" s="398">
        <v>39805</v>
      </c>
      <c r="B3595" s="398" t="s">
        <v>11392</v>
      </c>
      <c r="C3595" s="398" t="s">
        <v>160</v>
      </c>
      <c r="D3595" s="398"/>
      <c r="E3595" s="399">
        <v>206.34</v>
      </c>
    </row>
    <row r="3596" spans="1:5">
      <c r="A3596" s="398">
        <v>39806</v>
      </c>
      <c r="B3596" s="398" t="s">
        <v>11393</v>
      </c>
      <c r="C3596" s="398" t="s">
        <v>160</v>
      </c>
      <c r="D3596" s="398"/>
      <c r="E3596" s="399">
        <v>382.29</v>
      </c>
    </row>
    <row r="3597" spans="1:5">
      <c r="A3597" s="398">
        <v>39807</v>
      </c>
      <c r="B3597" s="398" t="s">
        <v>11394</v>
      </c>
      <c r="C3597" s="398" t="s">
        <v>160</v>
      </c>
      <c r="D3597" s="398"/>
      <c r="E3597" s="399">
        <v>828.52</v>
      </c>
    </row>
    <row r="3598" spans="1:5">
      <c r="A3598" s="398">
        <v>43100</v>
      </c>
      <c r="B3598" s="398" t="s">
        <v>11395</v>
      </c>
      <c r="C3598" s="398" t="s">
        <v>160</v>
      </c>
      <c r="D3598" s="398"/>
      <c r="E3598" s="399">
        <v>647.73</v>
      </c>
    </row>
    <row r="3599" spans="1:5">
      <c r="A3599" s="398">
        <v>39804</v>
      </c>
      <c r="B3599" s="398" t="s">
        <v>11396</v>
      </c>
      <c r="C3599" s="398" t="s">
        <v>160</v>
      </c>
      <c r="D3599" s="398"/>
      <c r="E3599" s="399">
        <v>121.16</v>
      </c>
    </row>
    <row r="3600" spans="1:5">
      <c r="A3600" s="398">
        <v>39796</v>
      </c>
      <c r="B3600" s="398" t="s">
        <v>11397</v>
      </c>
      <c r="C3600" s="398" t="s">
        <v>160</v>
      </c>
      <c r="D3600" s="398"/>
      <c r="E3600" s="399">
        <v>125.49</v>
      </c>
    </row>
    <row r="3601" spans="1:5">
      <c r="A3601" s="398">
        <v>39797</v>
      </c>
      <c r="B3601" s="398" t="s">
        <v>11398</v>
      </c>
      <c r="C3601" s="398" t="s">
        <v>160</v>
      </c>
      <c r="D3601" s="398"/>
      <c r="E3601" s="399">
        <v>197</v>
      </c>
    </row>
    <row r="3602" spans="1:5">
      <c r="A3602" s="398">
        <v>39798</v>
      </c>
      <c r="B3602" s="398" t="s">
        <v>11399</v>
      </c>
      <c r="C3602" s="398" t="s">
        <v>160</v>
      </c>
      <c r="D3602" s="398"/>
      <c r="E3602" s="399">
        <v>337.92</v>
      </c>
    </row>
    <row r="3603" spans="1:5">
      <c r="A3603" s="398">
        <v>39794</v>
      </c>
      <c r="B3603" s="398" t="s">
        <v>11400</v>
      </c>
      <c r="C3603" s="398" t="s">
        <v>160</v>
      </c>
      <c r="D3603" s="398"/>
      <c r="E3603" s="399">
        <v>53.27</v>
      </c>
    </row>
    <row r="3604" spans="1:5">
      <c r="A3604" s="398">
        <v>39795</v>
      </c>
      <c r="B3604" s="398" t="s">
        <v>11401</v>
      </c>
      <c r="C3604" s="398" t="s">
        <v>160</v>
      </c>
      <c r="D3604" s="398"/>
      <c r="E3604" s="399">
        <v>84.16</v>
      </c>
    </row>
    <row r="3605" spans="1:5">
      <c r="A3605" s="398">
        <v>39801</v>
      </c>
      <c r="B3605" s="398" t="s">
        <v>11402</v>
      </c>
      <c r="C3605" s="398" t="s">
        <v>160</v>
      </c>
      <c r="D3605" s="398"/>
      <c r="E3605" s="399">
        <v>177.71</v>
      </c>
    </row>
    <row r="3606" spans="1:5">
      <c r="A3606" s="398">
        <v>39802</v>
      </c>
      <c r="B3606" s="398" t="s">
        <v>11403</v>
      </c>
      <c r="C3606" s="398" t="s">
        <v>160</v>
      </c>
      <c r="D3606" s="398"/>
      <c r="E3606" s="399">
        <v>260.49</v>
      </c>
    </row>
    <row r="3607" spans="1:5">
      <c r="A3607" s="398">
        <v>39803</v>
      </c>
      <c r="B3607" s="398" t="s">
        <v>11404</v>
      </c>
      <c r="C3607" s="398" t="s">
        <v>160</v>
      </c>
      <c r="D3607" s="398"/>
      <c r="E3607" s="399">
        <v>363.38</v>
      </c>
    </row>
    <row r="3608" spans="1:5">
      <c r="A3608" s="398">
        <v>39799</v>
      </c>
      <c r="B3608" s="398" t="s">
        <v>11405</v>
      </c>
      <c r="C3608" s="398" t="s">
        <v>160</v>
      </c>
      <c r="D3608" s="398"/>
      <c r="E3608" s="399">
        <v>62.09</v>
      </c>
    </row>
    <row r="3609" spans="1:5">
      <c r="A3609" s="398">
        <v>39800</v>
      </c>
      <c r="B3609" s="398" t="s">
        <v>11406</v>
      </c>
      <c r="C3609" s="398" t="s">
        <v>160</v>
      </c>
      <c r="D3609" s="398"/>
      <c r="E3609" s="399">
        <v>105.77</v>
      </c>
    </row>
    <row r="3610" spans="1:5">
      <c r="A3610" s="398">
        <v>43837</v>
      </c>
      <c r="B3610" s="398" t="s">
        <v>11407</v>
      </c>
      <c r="C3610" s="398" t="s">
        <v>160</v>
      </c>
      <c r="D3610" s="398"/>
      <c r="E3610" s="399"/>
    </row>
    <row r="3611" spans="1:5">
      <c r="A3611" s="398">
        <v>43836</v>
      </c>
      <c r="B3611" s="398" t="s">
        <v>11408</v>
      </c>
      <c r="C3611" s="398" t="s">
        <v>160</v>
      </c>
      <c r="D3611" s="398"/>
      <c r="E3611" s="399"/>
    </row>
    <row r="3612" spans="1:5">
      <c r="A3612" s="398">
        <v>21059</v>
      </c>
      <c r="B3612" s="398" t="s">
        <v>11409</v>
      </c>
      <c r="C3612" s="398" t="s">
        <v>160</v>
      </c>
      <c r="D3612" s="398"/>
      <c r="E3612" s="399"/>
    </row>
    <row r="3613" spans="1:5">
      <c r="A3613" s="398">
        <v>11234</v>
      </c>
      <c r="B3613" s="398" t="s">
        <v>11410</v>
      </c>
      <c r="C3613" s="398" t="s">
        <v>160</v>
      </c>
      <c r="D3613" s="398"/>
      <c r="E3613" s="399"/>
    </row>
    <row r="3614" spans="1:5">
      <c r="A3614" s="398">
        <v>21060</v>
      </c>
      <c r="B3614" s="398" t="s">
        <v>11411</v>
      </c>
      <c r="C3614" s="398" t="s">
        <v>160</v>
      </c>
      <c r="D3614" s="398"/>
      <c r="E3614" s="399"/>
    </row>
    <row r="3615" spans="1:5">
      <c r="A3615" s="398">
        <v>21061</v>
      </c>
      <c r="B3615" s="398" t="s">
        <v>11412</v>
      </c>
      <c r="C3615" s="398" t="s">
        <v>160</v>
      </c>
      <c r="D3615" s="398"/>
      <c r="E3615" s="399"/>
    </row>
    <row r="3616" spans="1:5">
      <c r="A3616" s="398">
        <v>21062</v>
      </c>
      <c r="B3616" s="398" t="s">
        <v>11413</v>
      </c>
      <c r="C3616" s="398" t="s">
        <v>160</v>
      </c>
      <c r="D3616" s="398"/>
      <c r="E3616" s="399"/>
    </row>
    <row r="3617" spans="1:5">
      <c r="A3617" s="398">
        <v>11708</v>
      </c>
      <c r="B3617" s="398" t="s">
        <v>11414</v>
      </c>
      <c r="C3617" s="398" t="s">
        <v>160</v>
      </c>
      <c r="D3617" s="398"/>
      <c r="E3617" s="399"/>
    </row>
    <row r="3618" spans="1:5">
      <c r="A3618" s="398">
        <v>11709</v>
      </c>
      <c r="B3618" s="398" t="s">
        <v>11415</v>
      </c>
      <c r="C3618" s="398" t="s">
        <v>160</v>
      </c>
      <c r="D3618" s="398"/>
      <c r="E3618" s="399"/>
    </row>
    <row r="3619" spans="1:5">
      <c r="A3619" s="398">
        <v>11710</v>
      </c>
      <c r="B3619" s="398" t="s">
        <v>11416</v>
      </c>
      <c r="C3619" s="398" t="s">
        <v>160</v>
      </c>
      <c r="D3619" s="398"/>
      <c r="E3619" s="399"/>
    </row>
    <row r="3620" spans="1:5">
      <c r="A3620" s="398">
        <v>11707</v>
      </c>
      <c r="B3620" s="398" t="s">
        <v>11417</v>
      </c>
      <c r="C3620" s="398" t="s">
        <v>160</v>
      </c>
      <c r="D3620" s="398"/>
      <c r="E3620" s="399"/>
    </row>
    <row r="3621" spans="1:5">
      <c r="A3621" s="398">
        <v>5102</v>
      </c>
      <c r="B3621" s="398" t="s">
        <v>11418</v>
      </c>
      <c r="C3621" s="398" t="s">
        <v>160</v>
      </c>
      <c r="D3621" s="398"/>
      <c r="E3621" s="399">
        <v>11.67</v>
      </c>
    </row>
    <row r="3622" spans="1:5">
      <c r="A3622" s="398">
        <v>11711</v>
      </c>
      <c r="B3622" s="398" t="s">
        <v>11419</v>
      </c>
      <c r="C3622" s="398" t="s">
        <v>160</v>
      </c>
      <c r="D3622" s="398"/>
      <c r="E3622" s="399">
        <v>9.7200000000000006</v>
      </c>
    </row>
    <row r="3623" spans="1:5">
      <c r="A3623" s="398">
        <v>11739</v>
      </c>
      <c r="B3623" s="398" t="s">
        <v>11420</v>
      </c>
      <c r="C3623" s="398" t="s">
        <v>160</v>
      </c>
      <c r="D3623" s="398"/>
      <c r="E3623" s="399">
        <v>8.31</v>
      </c>
    </row>
    <row r="3624" spans="1:5">
      <c r="A3624" s="398">
        <v>11741</v>
      </c>
      <c r="B3624" s="398" t="s">
        <v>11421</v>
      </c>
      <c r="C3624" s="398" t="s">
        <v>160</v>
      </c>
      <c r="D3624" s="398"/>
      <c r="E3624" s="399">
        <v>10.59</v>
      </c>
    </row>
    <row r="3625" spans="1:5">
      <c r="A3625" s="398">
        <v>11745</v>
      </c>
      <c r="B3625" s="398" t="s">
        <v>11422</v>
      </c>
      <c r="C3625" s="398" t="s">
        <v>160</v>
      </c>
      <c r="D3625" s="398"/>
      <c r="E3625" s="399">
        <v>13.95</v>
      </c>
    </row>
    <row r="3626" spans="1:5">
      <c r="A3626" s="398">
        <v>11743</v>
      </c>
      <c r="B3626" s="398" t="s">
        <v>11423</v>
      </c>
      <c r="C3626" s="398" t="s">
        <v>160</v>
      </c>
      <c r="D3626" s="398"/>
      <c r="E3626" s="399">
        <v>8.89</v>
      </c>
    </row>
    <row r="3627" spans="1:5">
      <c r="A3627" s="398">
        <v>5104</v>
      </c>
      <c r="B3627" s="398" t="s">
        <v>11424</v>
      </c>
      <c r="C3627" s="398" t="s">
        <v>1156</v>
      </c>
      <c r="D3627" s="398"/>
      <c r="E3627" s="399"/>
    </row>
    <row r="3628" spans="1:5">
      <c r="A3628" s="398">
        <v>44530</v>
      </c>
      <c r="B3628" s="398" t="s">
        <v>11425</v>
      </c>
      <c r="C3628" s="398" t="s">
        <v>160</v>
      </c>
      <c r="D3628" s="398"/>
      <c r="E3628" s="399"/>
    </row>
    <row r="3629" spans="1:5">
      <c r="A3629" s="398">
        <v>2710</v>
      </c>
      <c r="B3629" s="398" t="s">
        <v>11426</v>
      </c>
      <c r="C3629" s="398" t="s">
        <v>160</v>
      </c>
      <c r="D3629" s="398"/>
      <c r="E3629" s="399"/>
    </row>
    <row r="3630" spans="1:5">
      <c r="A3630" s="398">
        <v>14575</v>
      </c>
      <c r="B3630" s="398" t="s">
        <v>11427</v>
      </c>
      <c r="C3630" s="398" t="s">
        <v>160</v>
      </c>
      <c r="D3630" s="398"/>
      <c r="E3630" s="399"/>
    </row>
    <row r="3631" spans="1:5">
      <c r="A3631" s="398">
        <v>44048</v>
      </c>
      <c r="B3631" s="398" t="s">
        <v>11428</v>
      </c>
      <c r="C3631" s="398" t="s">
        <v>160</v>
      </c>
      <c r="D3631" s="398"/>
      <c r="E3631" s="399"/>
    </row>
    <row r="3632" spans="1:5">
      <c r="A3632" s="398">
        <v>44026</v>
      </c>
      <c r="B3632" s="398" t="s">
        <v>11429</v>
      </c>
      <c r="C3632" s="398" t="s">
        <v>160</v>
      </c>
      <c r="D3632" s="398"/>
      <c r="E3632" s="399"/>
    </row>
    <row r="3633" spans="1:5">
      <c r="A3633" s="398">
        <v>44024</v>
      </c>
      <c r="B3633" s="398" t="s">
        <v>11430</v>
      </c>
      <c r="C3633" s="398" t="s">
        <v>160</v>
      </c>
      <c r="D3633" s="398"/>
      <c r="E3633" s="399"/>
    </row>
    <row r="3634" spans="1:5">
      <c r="A3634" s="398">
        <v>44025</v>
      </c>
      <c r="B3634" s="398" t="s">
        <v>11431</v>
      </c>
      <c r="C3634" s="398" t="s">
        <v>160</v>
      </c>
      <c r="D3634" s="398"/>
      <c r="E3634" s="399"/>
    </row>
    <row r="3635" spans="1:5">
      <c r="A3635" s="398">
        <v>44022</v>
      </c>
      <c r="B3635" s="398" t="s">
        <v>11432</v>
      </c>
      <c r="C3635" s="398" t="s">
        <v>160</v>
      </c>
      <c r="D3635" s="398"/>
      <c r="E3635" s="399"/>
    </row>
    <row r="3636" spans="1:5">
      <c r="A3636" s="398">
        <v>44023</v>
      </c>
      <c r="B3636" s="398" t="s">
        <v>11433</v>
      </c>
      <c r="C3636" s="398" t="s">
        <v>160</v>
      </c>
      <c r="D3636" s="398"/>
      <c r="E3636" s="399"/>
    </row>
    <row r="3637" spans="1:5">
      <c r="A3637" s="398">
        <v>43966</v>
      </c>
      <c r="B3637" s="398" t="s">
        <v>11434</v>
      </c>
      <c r="C3637" s="398" t="s">
        <v>160</v>
      </c>
      <c r="D3637" s="398"/>
      <c r="E3637" s="399"/>
    </row>
    <row r="3638" spans="1:5">
      <c r="A3638" s="398">
        <v>43967</v>
      </c>
      <c r="B3638" s="398" t="s">
        <v>11435</v>
      </c>
      <c r="C3638" s="398" t="s">
        <v>160</v>
      </c>
      <c r="D3638" s="398"/>
      <c r="E3638" s="399"/>
    </row>
    <row r="3639" spans="1:5">
      <c r="A3639" s="398">
        <v>43968</v>
      </c>
      <c r="B3639" s="398" t="s">
        <v>11436</v>
      </c>
      <c r="C3639" s="398" t="s">
        <v>160</v>
      </c>
      <c r="D3639" s="398"/>
      <c r="E3639" s="399"/>
    </row>
    <row r="3640" spans="1:5">
      <c r="A3640" s="398">
        <v>43969</v>
      </c>
      <c r="B3640" s="398" t="s">
        <v>11437</v>
      </c>
      <c r="C3640" s="398" t="s">
        <v>160</v>
      </c>
      <c r="D3640" s="398"/>
      <c r="E3640" s="399"/>
    </row>
    <row r="3641" spans="1:5">
      <c r="A3641" s="398">
        <v>44021</v>
      </c>
      <c r="B3641" s="398" t="s">
        <v>11438</v>
      </c>
      <c r="C3641" s="398" t="s">
        <v>160</v>
      </c>
      <c r="D3641" s="398"/>
      <c r="E3641" s="399"/>
    </row>
    <row r="3642" spans="1:5">
      <c r="A3642" s="398">
        <v>43970</v>
      </c>
      <c r="B3642" s="398" t="s">
        <v>11439</v>
      </c>
      <c r="C3642" s="398" t="s">
        <v>160</v>
      </c>
      <c r="D3642" s="398"/>
      <c r="E3642" s="399"/>
    </row>
    <row r="3643" spans="1:5">
      <c r="A3643" s="398">
        <v>20043</v>
      </c>
      <c r="B3643" s="398" t="s">
        <v>11440</v>
      </c>
      <c r="C3643" s="398" t="s">
        <v>160</v>
      </c>
      <c r="D3643" s="398"/>
      <c r="E3643" s="399">
        <v>9.11</v>
      </c>
    </row>
    <row r="3644" spans="1:5">
      <c r="A3644" s="398">
        <v>20044</v>
      </c>
      <c r="B3644" s="398" t="s">
        <v>11441</v>
      </c>
      <c r="C3644" s="398" t="s">
        <v>160</v>
      </c>
      <c r="D3644" s="398"/>
      <c r="E3644" s="399">
        <v>10.56</v>
      </c>
    </row>
    <row r="3645" spans="1:5">
      <c r="A3645" s="398">
        <v>20042</v>
      </c>
      <c r="B3645" s="398" t="s">
        <v>11442</v>
      </c>
      <c r="C3645" s="398" t="s">
        <v>160</v>
      </c>
      <c r="D3645" s="398"/>
      <c r="E3645" s="399">
        <v>7.9</v>
      </c>
    </row>
    <row r="3646" spans="1:5">
      <c r="A3646" s="398">
        <v>20046</v>
      </c>
      <c r="B3646" s="398" t="s">
        <v>11443</v>
      </c>
      <c r="C3646" s="398" t="s">
        <v>160</v>
      </c>
      <c r="D3646" s="398"/>
      <c r="E3646" s="399">
        <v>18.7</v>
      </c>
    </row>
    <row r="3647" spans="1:5">
      <c r="A3647" s="398">
        <v>20047</v>
      </c>
      <c r="B3647" s="398" t="s">
        <v>11444</v>
      </c>
      <c r="C3647" s="398" t="s">
        <v>160</v>
      </c>
      <c r="D3647" s="398"/>
      <c r="E3647" s="399">
        <v>56.09</v>
      </c>
    </row>
    <row r="3648" spans="1:5">
      <c r="A3648" s="398">
        <v>20045</v>
      </c>
      <c r="B3648" s="398" t="s">
        <v>11445</v>
      </c>
      <c r="C3648" s="398" t="s">
        <v>160</v>
      </c>
      <c r="D3648" s="398"/>
      <c r="E3648" s="399">
        <v>9.4600000000000009</v>
      </c>
    </row>
    <row r="3649" spans="1:5">
      <c r="A3649" s="398">
        <v>20972</v>
      </c>
      <c r="B3649" s="398" t="s">
        <v>11446</v>
      </c>
      <c r="C3649" s="398" t="s">
        <v>160</v>
      </c>
      <c r="D3649" s="398"/>
      <c r="E3649" s="399">
        <v>142.85</v>
      </c>
    </row>
    <row r="3650" spans="1:5">
      <c r="A3650" s="398">
        <v>11321</v>
      </c>
      <c r="B3650" s="398" t="s">
        <v>11447</v>
      </c>
      <c r="C3650" s="398" t="s">
        <v>160</v>
      </c>
      <c r="D3650" s="398"/>
      <c r="E3650" s="399"/>
    </row>
    <row r="3651" spans="1:5">
      <c r="A3651" s="398">
        <v>11323</v>
      </c>
      <c r="B3651" s="398" t="s">
        <v>11448</v>
      </c>
      <c r="C3651" s="398" t="s">
        <v>160</v>
      </c>
      <c r="D3651" s="398"/>
      <c r="E3651" s="399"/>
    </row>
    <row r="3652" spans="1:5">
      <c r="A3652" s="398">
        <v>20327</v>
      </c>
      <c r="B3652" s="398" t="s">
        <v>11449</v>
      </c>
      <c r="C3652" s="398" t="s">
        <v>160</v>
      </c>
      <c r="D3652" s="398"/>
      <c r="E3652" s="399"/>
    </row>
    <row r="3653" spans="1:5">
      <c r="A3653" s="398">
        <v>6034</v>
      </c>
      <c r="B3653" s="398" t="s">
        <v>11450</v>
      </c>
      <c r="C3653" s="398" t="s">
        <v>160</v>
      </c>
      <c r="D3653" s="398"/>
      <c r="E3653" s="399">
        <v>8.2799999999999994</v>
      </c>
    </row>
    <row r="3654" spans="1:5">
      <c r="A3654" s="398">
        <v>6036</v>
      </c>
      <c r="B3654" s="398" t="s">
        <v>11451</v>
      </c>
      <c r="C3654" s="398" t="s">
        <v>160</v>
      </c>
      <c r="D3654" s="398"/>
      <c r="E3654" s="399">
        <v>11.27</v>
      </c>
    </row>
    <row r="3655" spans="1:5">
      <c r="A3655" s="398">
        <v>6031</v>
      </c>
      <c r="B3655" s="398" t="s">
        <v>11452</v>
      </c>
      <c r="C3655" s="398" t="s">
        <v>160</v>
      </c>
      <c r="D3655" s="398"/>
      <c r="E3655" s="399">
        <v>13.25</v>
      </c>
    </row>
    <row r="3656" spans="1:5">
      <c r="A3656" s="398">
        <v>6029</v>
      </c>
      <c r="B3656" s="398" t="s">
        <v>11453</v>
      </c>
      <c r="C3656" s="398" t="s">
        <v>160</v>
      </c>
      <c r="D3656" s="398"/>
      <c r="E3656" s="399">
        <v>13.39</v>
      </c>
    </row>
    <row r="3657" spans="1:5">
      <c r="A3657" s="398">
        <v>6033</v>
      </c>
      <c r="B3657" s="398" t="s">
        <v>11454</v>
      </c>
      <c r="C3657" s="398" t="s">
        <v>160</v>
      </c>
      <c r="D3657" s="398"/>
      <c r="E3657" s="399">
        <v>17.649999999999999</v>
      </c>
    </row>
    <row r="3658" spans="1:5">
      <c r="A3658" s="398">
        <v>11672</v>
      </c>
      <c r="B3658" s="398" t="s">
        <v>11455</v>
      </c>
      <c r="C3658" s="398" t="s">
        <v>160</v>
      </c>
      <c r="D3658" s="398"/>
      <c r="E3658" s="399">
        <v>38.39</v>
      </c>
    </row>
    <row r="3659" spans="1:5">
      <c r="A3659" s="398">
        <v>11669</v>
      </c>
      <c r="B3659" s="398" t="s">
        <v>11456</v>
      </c>
      <c r="C3659" s="398" t="s">
        <v>160</v>
      </c>
      <c r="D3659" s="398"/>
      <c r="E3659" s="399">
        <v>36.56</v>
      </c>
    </row>
    <row r="3660" spans="1:5">
      <c r="A3660" s="398">
        <v>20055</v>
      </c>
      <c r="B3660" s="398" t="s">
        <v>11457</v>
      </c>
      <c r="C3660" s="398" t="s">
        <v>160</v>
      </c>
      <c r="D3660" s="398"/>
      <c r="E3660" s="399">
        <v>27.38</v>
      </c>
    </row>
    <row r="3661" spans="1:5">
      <c r="A3661" s="398">
        <v>11670</v>
      </c>
      <c r="B3661" s="398" t="s">
        <v>11458</v>
      </c>
      <c r="C3661" s="398" t="s">
        <v>160</v>
      </c>
      <c r="D3661" s="398"/>
      <c r="E3661" s="399">
        <v>14</v>
      </c>
    </row>
    <row r="3662" spans="1:5">
      <c r="A3662" s="398">
        <v>11671</v>
      </c>
      <c r="B3662" s="398" t="s">
        <v>11459</v>
      </c>
      <c r="C3662" s="398" t="s">
        <v>160</v>
      </c>
      <c r="D3662" s="398"/>
      <c r="E3662" s="399">
        <v>58.75</v>
      </c>
    </row>
    <row r="3663" spans="1:5">
      <c r="A3663" s="398">
        <v>6032</v>
      </c>
      <c r="B3663" s="398" t="s">
        <v>11460</v>
      </c>
      <c r="C3663" s="398" t="s">
        <v>160</v>
      </c>
      <c r="D3663" s="398"/>
      <c r="E3663" s="399">
        <v>16.78</v>
      </c>
    </row>
    <row r="3664" spans="1:5">
      <c r="A3664" s="398">
        <v>11673</v>
      </c>
      <c r="B3664" s="398" t="s">
        <v>11461</v>
      </c>
      <c r="C3664" s="398" t="s">
        <v>160</v>
      </c>
      <c r="D3664" s="398"/>
      <c r="E3664" s="399">
        <v>13.21</v>
      </c>
    </row>
    <row r="3665" spans="1:5">
      <c r="A3665" s="398">
        <v>11674</v>
      </c>
      <c r="B3665" s="398" t="s">
        <v>11462</v>
      </c>
      <c r="C3665" s="398" t="s">
        <v>160</v>
      </c>
      <c r="D3665" s="398"/>
      <c r="E3665" s="399">
        <v>17.010000000000002</v>
      </c>
    </row>
    <row r="3666" spans="1:5">
      <c r="A3666" s="398">
        <v>11675</v>
      </c>
      <c r="B3666" s="398" t="s">
        <v>11463</v>
      </c>
      <c r="C3666" s="398" t="s">
        <v>160</v>
      </c>
      <c r="D3666" s="398"/>
      <c r="E3666" s="399">
        <v>27.02</v>
      </c>
    </row>
    <row r="3667" spans="1:5">
      <c r="A3667" s="398">
        <v>11676</v>
      </c>
      <c r="B3667" s="398" t="s">
        <v>11464</v>
      </c>
      <c r="C3667" s="398" t="s">
        <v>160</v>
      </c>
      <c r="D3667" s="398"/>
      <c r="E3667" s="399">
        <v>36.130000000000003</v>
      </c>
    </row>
    <row r="3668" spans="1:5">
      <c r="A3668" s="398">
        <v>11677</v>
      </c>
      <c r="B3668" s="398" t="s">
        <v>11465</v>
      </c>
      <c r="C3668" s="398" t="s">
        <v>160</v>
      </c>
      <c r="D3668" s="398"/>
      <c r="E3668" s="399">
        <v>37.32</v>
      </c>
    </row>
    <row r="3669" spans="1:5">
      <c r="A3669" s="398">
        <v>11678</v>
      </c>
      <c r="B3669" s="398" t="s">
        <v>11466</v>
      </c>
      <c r="C3669" s="398" t="s">
        <v>160</v>
      </c>
      <c r="D3669" s="398"/>
      <c r="E3669" s="399">
        <v>68.34</v>
      </c>
    </row>
    <row r="3670" spans="1:5">
      <c r="A3670" s="398">
        <v>6038</v>
      </c>
      <c r="B3670" s="398" t="s">
        <v>11467</v>
      </c>
      <c r="C3670" s="398" t="s">
        <v>160</v>
      </c>
      <c r="D3670" s="398"/>
      <c r="E3670" s="399">
        <v>4.33</v>
      </c>
    </row>
    <row r="3671" spans="1:5">
      <c r="A3671" s="398">
        <v>11718</v>
      </c>
      <c r="B3671" s="398" t="s">
        <v>11468</v>
      </c>
      <c r="C3671" s="398" t="s">
        <v>160</v>
      </c>
      <c r="D3671" s="398"/>
      <c r="E3671" s="399">
        <v>12.36</v>
      </c>
    </row>
    <row r="3672" spans="1:5">
      <c r="A3672" s="398">
        <v>6037</v>
      </c>
      <c r="B3672" s="398" t="s">
        <v>11469</v>
      </c>
      <c r="C3672" s="398" t="s">
        <v>160</v>
      </c>
      <c r="D3672" s="398"/>
      <c r="E3672" s="399">
        <v>9.02</v>
      </c>
    </row>
    <row r="3673" spans="1:5">
      <c r="A3673" s="398">
        <v>11719</v>
      </c>
      <c r="B3673" s="398" t="s">
        <v>11470</v>
      </c>
      <c r="C3673" s="398" t="s">
        <v>160</v>
      </c>
      <c r="D3673" s="398"/>
      <c r="E3673" s="399">
        <v>10.029999999999999</v>
      </c>
    </row>
    <row r="3674" spans="1:5">
      <c r="A3674" s="398">
        <v>6010</v>
      </c>
      <c r="B3674" s="398" t="s">
        <v>11471</v>
      </c>
      <c r="C3674" s="398" t="s">
        <v>160</v>
      </c>
      <c r="D3674" s="398"/>
      <c r="E3674" s="399">
        <v>99.64</v>
      </c>
    </row>
    <row r="3675" spans="1:5">
      <c r="A3675" s="398">
        <v>6017</v>
      </c>
      <c r="B3675" s="398" t="s">
        <v>11472</v>
      </c>
      <c r="C3675" s="398" t="s">
        <v>160</v>
      </c>
      <c r="D3675" s="398"/>
      <c r="E3675" s="399">
        <v>78.92</v>
      </c>
    </row>
    <row r="3676" spans="1:5">
      <c r="A3676" s="398">
        <v>6019</v>
      </c>
      <c r="B3676" s="398" t="s">
        <v>11473</v>
      </c>
      <c r="C3676" s="398" t="s">
        <v>160</v>
      </c>
      <c r="D3676" s="398"/>
      <c r="E3676" s="399">
        <v>57.91</v>
      </c>
    </row>
    <row r="3677" spans="1:5">
      <c r="A3677" s="398">
        <v>6020</v>
      </c>
      <c r="B3677" s="398" t="s">
        <v>11474</v>
      </c>
      <c r="C3677" s="398" t="s">
        <v>160</v>
      </c>
      <c r="D3677" s="398"/>
      <c r="E3677" s="399">
        <v>34.78</v>
      </c>
    </row>
    <row r="3678" spans="1:5">
      <c r="A3678" s="398">
        <v>6011</v>
      </c>
      <c r="B3678" s="398" t="s">
        <v>11475</v>
      </c>
      <c r="C3678" s="398" t="s">
        <v>160</v>
      </c>
      <c r="D3678" s="398"/>
      <c r="E3678" s="399">
        <v>287.82</v>
      </c>
    </row>
    <row r="3679" spans="1:5">
      <c r="A3679" s="398">
        <v>6028</v>
      </c>
      <c r="B3679" s="398" t="s">
        <v>11476</v>
      </c>
      <c r="C3679" s="398" t="s">
        <v>160</v>
      </c>
      <c r="D3679" s="398"/>
      <c r="E3679" s="399">
        <v>138.78</v>
      </c>
    </row>
    <row r="3680" spans="1:5">
      <c r="A3680" s="398">
        <v>6012</v>
      </c>
      <c r="B3680" s="398" t="s">
        <v>11477</v>
      </c>
      <c r="C3680" s="398" t="s">
        <v>160</v>
      </c>
      <c r="D3680" s="398"/>
      <c r="E3680" s="399">
        <v>348.45</v>
      </c>
    </row>
    <row r="3681" spans="1:5">
      <c r="A3681" s="398">
        <v>6016</v>
      </c>
      <c r="B3681" s="398" t="s">
        <v>11478</v>
      </c>
      <c r="C3681" s="398" t="s">
        <v>160</v>
      </c>
      <c r="D3681" s="398"/>
      <c r="E3681" s="399">
        <v>36.68</v>
      </c>
    </row>
    <row r="3682" spans="1:5">
      <c r="A3682" s="398">
        <v>6027</v>
      </c>
      <c r="B3682" s="398" t="s">
        <v>11479</v>
      </c>
      <c r="C3682" s="398" t="s">
        <v>160</v>
      </c>
      <c r="D3682" s="398"/>
      <c r="E3682" s="399">
        <v>726.06</v>
      </c>
    </row>
    <row r="3683" spans="1:5">
      <c r="A3683" s="398">
        <v>6015</v>
      </c>
      <c r="B3683" s="398" t="s">
        <v>11480</v>
      </c>
      <c r="C3683" s="398" t="s">
        <v>160</v>
      </c>
      <c r="D3683" s="398"/>
      <c r="E3683" s="399">
        <v>159.32</v>
      </c>
    </row>
    <row r="3684" spans="1:5">
      <c r="A3684" s="398">
        <v>6014</v>
      </c>
      <c r="B3684" s="398" t="s">
        <v>11481</v>
      </c>
      <c r="C3684" s="398" t="s">
        <v>160</v>
      </c>
      <c r="D3684" s="398"/>
      <c r="E3684" s="399">
        <v>152.32</v>
      </c>
    </row>
    <row r="3685" spans="1:5">
      <c r="A3685" s="398">
        <v>6013</v>
      </c>
      <c r="B3685" s="398" t="s">
        <v>11482</v>
      </c>
      <c r="C3685" s="398" t="s">
        <v>160</v>
      </c>
      <c r="D3685" s="398"/>
      <c r="E3685" s="399">
        <v>109.56</v>
      </c>
    </row>
    <row r="3686" spans="1:5">
      <c r="A3686" s="398">
        <v>6006</v>
      </c>
      <c r="B3686" s="398" t="s">
        <v>11483</v>
      </c>
      <c r="C3686" s="398" t="s">
        <v>160</v>
      </c>
      <c r="D3686" s="398"/>
      <c r="E3686" s="399">
        <v>79.34</v>
      </c>
    </row>
    <row r="3687" spans="1:5">
      <c r="A3687" s="398">
        <v>6005</v>
      </c>
      <c r="B3687" s="398" t="s">
        <v>11484</v>
      </c>
      <c r="C3687" s="398" t="s">
        <v>160</v>
      </c>
      <c r="D3687" s="398"/>
      <c r="E3687" s="399">
        <v>89.5</v>
      </c>
    </row>
    <row r="3688" spans="1:5">
      <c r="A3688" s="398">
        <v>11756</v>
      </c>
      <c r="B3688" s="398" t="s">
        <v>11485</v>
      </c>
      <c r="C3688" s="398" t="s">
        <v>160</v>
      </c>
      <c r="D3688" s="398"/>
      <c r="E3688" s="399">
        <v>42.74</v>
      </c>
    </row>
    <row r="3689" spans="1:5">
      <c r="A3689" s="398">
        <v>10904</v>
      </c>
      <c r="B3689" s="398" t="s">
        <v>11486</v>
      </c>
      <c r="C3689" s="398" t="s">
        <v>160</v>
      </c>
      <c r="D3689" s="398"/>
      <c r="E3689" s="399">
        <v>200</v>
      </c>
    </row>
    <row r="3690" spans="1:5">
      <c r="A3690" s="398">
        <v>11752</v>
      </c>
      <c r="B3690" s="398" t="s">
        <v>11487</v>
      </c>
      <c r="C3690" s="398" t="s">
        <v>160</v>
      </c>
      <c r="D3690" s="398"/>
      <c r="E3690" s="399">
        <v>24.65</v>
      </c>
    </row>
    <row r="3691" spans="1:5">
      <c r="A3691" s="398">
        <v>11753</v>
      </c>
      <c r="B3691" s="398" t="s">
        <v>11488</v>
      </c>
      <c r="C3691" s="398" t="s">
        <v>160</v>
      </c>
      <c r="D3691" s="398"/>
      <c r="E3691" s="399">
        <v>29.43</v>
      </c>
    </row>
    <row r="3692" spans="1:5">
      <c r="A3692" s="398">
        <v>6021</v>
      </c>
      <c r="B3692" s="398" t="s">
        <v>11489</v>
      </c>
      <c r="C3692" s="398" t="s">
        <v>160</v>
      </c>
      <c r="D3692" s="398"/>
      <c r="E3692" s="399">
        <v>81.66</v>
      </c>
    </row>
    <row r="3693" spans="1:5">
      <c r="A3693" s="398">
        <v>6024</v>
      </c>
      <c r="B3693" s="398" t="s">
        <v>11490</v>
      </c>
      <c r="C3693" s="398" t="s">
        <v>160</v>
      </c>
      <c r="D3693" s="398"/>
      <c r="E3693" s="399">
        <v>84.41</v>
      </c>
    </row>
    <row r="3694" spans="1:5">
      <c r="A3694" s="398">
        <v>45394</v>
      </c>
      <c r="B3694" s="398" t="s">
        <v>11491</v>
      </c>
      <c r="C3694" s="398" t="s">
        <v>160</v>
      </c>
      <c r="D3694" s="398"/>
      <c r="E3694" s="399"/>
    </row>
    <row r="3695" spans="1:5">
      <c r="A3695" s="398">
        <v>13897</v>
      </c>
      <c r="B3695" s="398" t="s">
        <v>11492</v>
      </c>
      <c r="C3695" s="398" t="s">
        <v>160</v>
      </c>
      <c r="D3695" s="398"/>
      <c r="E3695" s="399"/>
    </row>
    <row r="3696" spans="1:5">
      <c r="A3696" s="398">
        <v>34357</v>
      </c>
      <c r="B3696" s="398" t="s">
        <v>11493</v>
      </c>
      <c r="C3696" s="398" t="s">
        <v>1156</v>
      </c>
      <c r="D3696" s="398"/>
      <c r="E3696" s="399">
        <v>4.6900000000000004</v>
      </c>
    </row>
    <row r="3697" spans="1:5">
      <c r="A3697" s="398">
        <v>37329</v>
      </c>
      <c r="B3697" s="398" t="s">
        <v>11494</v>
      </c>
      <c r="C3697" s="398" t="s">
        <v>1156</v>
      </c>
      <c r="D3697" s="398"/>
      <c r="E3697" s="399">
        <v>98.93</v>
      </c>
    </row>
    <row r="3698" spans="1:5">
      <c r="A3698" s="398">
        <v>2510</v>
      </c>
      <c r="B3698" s="398" t="s">
        <v>11495</v>
      </c>
      <c r="C3698" s="398" t="s">
        <v>160</v>
      </c>
      <c r="D3698" s="398"/>
      <c r="E3698" s="399"/>
    </row>
    <row r="3699" spans="1:5">
      <c r="A3699" s="398">
        <v>12359</v>
      </c>
      <c r="B3699" s="398" t="s">
        <v>11496</v>
      </c>
      <c r="C3699" s="398" t="s">
        <v>160</v>
      </c>
      <c r="D3699" s="398"/>
      <c r="E3699" s="399"/>
    </row>
    <row r="3700" spans="1:5">
      <c r="A3700" s="398">
        <v>7353</v>
      </c>
      <c r="B3700" s="398" t="s">
        <v>11497</v>
      </c>
      <c r="C3700" s="398" t="s">
        <v>4378</v>
      </c>
      <c r="D3700" s="398"/>
      <c r="E3700" s="399">
        <v>34.44</v>
      </c>
    </row>
    <row r="3701" spans="1:5">
      <c r="A3701" s="398">
        <v>45264</v>
      </c>
      <c r="B3701" s="398" t="s">
        <v>11498</v>
      </c>
      <c r="C3701" s="398" t="s">
        <v>160</v>
      </c>
      <c r="D3701" s="398"/>
      <c r="E3701" s="399">
        <v>32.9</v>
      </c>
    </row>
    <row r="3702" spans="1:5">
      <c r="A3702" s="398">
        <v>36144</v>
      </c>
      <c r="B3702" s="398" t="s">
        <v>11499</v>
      </c>
      <c r="C3702" s="398" t="s">
        <v>160</v>
      </c>
      <c r="D3702" s="398"/>
      <c r="E3702" s="399">
        <v>2.0499999999999998</v>
      </c>
    </row>
    <row r="3703" spans="1:5">
      <c r="A3703" s="398">
        <v>10518</v>
      </c>
      <c r="B3703" s="398" t="s">
        <v>11500</v>
      </c>
      <c r="C3703" s="398" t="s">
        <v>160</v>
      </c>
      <c r="D3703" s="398"/>
      <c r="E3703" s="399"/>
    </row>
    <row r="3704" spans="1:5">
      <c r="A3704" s="398">
        <v>36530</v>
      </c>
      <c r="B3704" s="398" t="s">
        <v>11501</v>
      </c>
      <c r="C3704" s="398" t="s">
        <v>160</v>
      </c>
      <c r="D3704" s="398"/>
      <c r="E3704" s="399"/>
    </row>
    <row r="3705" spans="1:5">
      <c r="A3705" s="398">
        <v>6046</v>
      </c>
      <c r="B3705" s="398" t="s">
        <v>11502</v>
      </c>
      <c r="C3705" s="398" t="s">
        <v>160</v>
      </c>
      <c r="D3705" s="398"/>
      <c r="E3705" s="399"/>
    </row>
    <row r="3706" spans="1:5">
      <c r="A3706" s="398">
        <v>36531</v>
      </c>
      <c r="B3706" s="398" t="s">
        <v>11503</v>
      </c>
      <c r="C3706" s="398" t="s">
        <v>160</v>
      </c>
      <c r="D3706" s="398"/>
      <c r="E3706" s="399"/>
    </row>
    <row r="3707" spans="1:5">
      <c r="A3707" s="398">
        <v>34684</v>
      </c>
      <c r="B3707" s="398" t="s">
        <v>11504</v>
      </c>
      <c r="C3707" s="398" t="s">
        <v>121</v>
      </c>
      <c r="D3707" s="398"/>
      <c r="E3707" s="399"/>
    </row>
    <row r="3708" spans="1:5">
      <c r="A3708" s="398">
        <v>34683</v>
      </c>
      <c r="B3708" s="398" t="s">
        <v>11505</v>
      </c>
      <c r="C3708" s="398" t="s">
        <v>121</v>
      </c>
      <c r="D3708" s="398"/>
      <c r="E3708" s="399"/>
    </row>
    <row r="3709" spans="1:5">
      <c r="A3709" s="398">
        <v>44954</v>
      </c>
      <c r="B3709" s="398" t="s">
        <v>11506</v>
      </c>
      <c r="C3709" s="398" t="s">
        <v>121</v>
      </c>
      <c r="D3709" s="398"/>
      <c r="E3709" s="399">
        <v>144.69</v>
      </c>
    </row>
    <row r="3710" spans="1:5">
      <c r="A3710" s="398">
        <v>44955</v>
      </c>
      <c r="B3710" s="398" t="s">
        <v>11507</v>
      </c>
      <c r="C3710" s="398" t="s">
        <v>121</v>
      </c>
      <c r="D3710" s="398"/>
      <c r="E3710" s="399">
        <v>211.45</v>
      </c>
    </row>
    <row r="3711" spans="1:5">
      <c r="A3711" s="398">
        <v>10515</v>
      </c>
      <c r="B3711" s="398" t="s">
        <v>11508</v>
      </c>
      <c r="C3711" s="398" t="s">
        <v>121</v>
      </c>
      <c r="D3711" s="398"/>
      <c r="E3711" s="399">
        <v>71.83</v>
      </c>
    </row>
    <row r="3712" spans="1:5">
      <c r="A3712" s="398">
        <v>153</v>
      </c>
      <c r="B3712" s="398" t="s">
        <v>11509</v>
      </c>
      <c r="C3712" s="398" t="s">
        <v>4378</v>
      </c>
      <c r="D3712" s="398"/>
      <c r="E3712" s="399">
        <v>121.26</v>
      </c>
    </row>
    <row r="3713" spans="1:5">
      <c r="A3713" s="398">
        <v>34682</v>
      </c>
      <c r="B3713" s="398" t="s">
        <v>11510</v>
      </c>
      <c r="C3713" s="398" t="s">
        <v>121</v>
      </c>
      <c r="D3713" s="398"/>
      <c r="E3713" s="399"/>
    </row>
    <row r="3714" spans="1:5">
      <c r="A3714" s="398">
        <v>536</v>
      </c>
      <c r="B3714" s="398" t="s">
        <v>11511</v>
      </c>
      <c r="C3714" s="398" t="s">
        <v>121</v>
      </c>
      <c r="D3714" s="398"/>
      <c r="E3714" s="399">
        <v>40.46</v>
      </c>
    </row>
    <row r="3715" spans="1:5">
      <c r="A3715" s="398">
        <v>20205</v>
      </c>
      <c r="B3715" s="398" t="s">
        <v>11512</v>
      </c>
      <c r="C3715" s="398" t="s">
        <v>146</v>
      </c>
      <c r="D3715" s="398"/>
      <c r="E3715" s="399">
        <v>2.9</v>
      </c>
    </row>
    <row r="3716" spans="1:5">
      <c r="A3716" s="398">
        <v>4412</v>
      </c>
      <c r="B3716" s="398" t="s">
        <v>11513</v>
      </c>
      <c r="C3716" s="398" t="s">
        <v>146</v>
      </c>
      <c r="D3716" s="398"/>
      <c r="E3716" s="399">
        <v>1.74</v>
      </c>
    </row>
    <row r="3717" spans="1:5">
      <c r="A3717" s="398">
        <v>4408</v>
      </c>
      <c r="B3717" s="398" t="s">
        <v>11514</v>
      </c>
      <c r="C3717" s="398" t="s">
        <v>146</v>
      </c>
      <c r="D3717" s="398"/>
      <c r="E3717" s="399">
        <v>2.17</v>
      </c>
    </row>
    <row r="3718" spans="1:5">
      <c r="A3718" s="398">
        <v>45213</v>
      </c>
      <c r="B3718" s="398" t="s">
        <v>11515</v>
      </c>
      <c r="C3718" s="398" t="s">
        <v>160</v>
      </c>
      <c r="D3718" s="398"/>
      <c r="E3718" s="399"/>
    </row>
    <row r="3719" spans="1:5">
      <c r="A3719" s="398">
        <v>36250</v>
      </c>
      <c r="B3719" s="398" t="s">
        <v>11516</v>
      </c>
      <c r="C3719" s="398" t="s">
        <v>146</v>
      </c>
      <c r="D3719" s="398"/>
      <c r="E3719" s="399">
        <v>4.55</v>
      </c>
    </row>
    <row r="3720" spans="1:5">
      <c r="A3720" s="398">
        <v>10857</v>
      </c>
      <c r="B3720" s="398" t="s">
        <v>11517</v>
      </c>
      <c r="C3720" s="398" t="s">
        <v>146</v>
      </c>
      <c r="D3720" s="398"/>
      <c r="E3720" s="399"/>
    </row>
    <row r="3721" spans="1:5">
      <c r="A3721" s="398">
        <v>4803</v>
      </c>
      <c r="B3721" s="398" t="s">
        <v>16606</v>
      </c>
      <c r="C3721" s="398" t="s">
        <v>146</v>
      </c>
      <c r="D3721" s="398"/>
      <c r="E3721" s="399">
        <v>36.97</v>
      </c>
    </row>
    <row r="3722" spans="1:5">
      <c r="A3722" s="398">
        <v>6186</v>
      </c>
      <c r="B3722" s="398" t="s">
        <v>11518</v>
      </c>
      <c r="C3722" s="398" t="s">
        <v>146</v>
      </c>
      <c r="D3722" s="398"/>
      <c r="E3722" s="399"/>
    </row>
    <row r="3723" spans="1:5">
      <c r="A3723" s="398">
        <v>4829</v>
      </c>
      <c r="B3723" s="398" t="s">
        <v>11519</v>
      </c>
      <c r="C3723" s="398" t="s">
        <v>146</v>
      </c>
      <c r="D3723" s="398"/>
      <c r="E3723" s="399">
        <v>49.6</v>
      </c>
    </row>
    <row r="3724" spans="1:5">
      <c r="A3724" s="398">
        <v>39829</v>
      </c>
      <c r="B3724" s="398" t="s">
        <v>11520</v>
      </c>
      <c r="C3724" s="398" t="s">
        <v>146</v>
      </c>
      <c r="D3724" s="398"/>
      <c r="E3724" s="399">
        <v>46</v>
      </c>
    </row>
    <row r="3725" spans="1:5">
      <c r="A3725" s="398">
        <v>20231</v>
      </c>
      <c r="B3725" s="398" t="s">
        <v>11521</v>
      </c>
      <c r="C3725" s="398" t="s">
        <v>146</v>
      </c>
      <c r="D3725" s="398"/>
      <c r="E3725" s="399"/>
    </row>
    <row r="3726" spans="1:5">
      <c r="A3726" s="398">
        <v>4804</v>
      </c>
      <c r="B3726" s="398" t="s">
        <v>11522</v>
      </c>
      <c r="C3726" s="398" t="s">
        <v>146</v>
      </c>
      <c r="D3726" s="398"/>
      <c r="E3726" s="399">
        <v>28.38</v>
      </c>
    </row>
    <row r="3727" spans="1:5">
      <c r="A3727" s="398">
        <v>34680</v>
      </c>
      <c r="B3727" s="398" t="s">
        <v>11523</v>
      </c>
      <c r="C3727" s="398" t="s">
        <v>146</v>
      </c>
      <c r="D3727" s="398"/>
      <c r="E3727" s="399"/>
    </row>
    <row r="3728" spans="1:5">
      <c r="A3728" s="398">
        <v>11573</v>
      </c>
      <c r="B3728" s="398" t="s">
        <v>11524</v>
      </c>
      <c r="C3728" s="398" t="s">
        <v>160</v>
      </c>
      <c r="D3728" s="398"/>
      <c r="E3728" s="399">
        <v>6.89</v>
      </c>
    </row>
    <row r="3729" spans="1:5">
      <c r="A3729" s="398">
        <v>38401</v>
      </c>
      <c r="B3729" s="398" t="s">
        <v>11525</v>
      </c>
      <c r="C3729" s="398" t="s">
        <v>160</v>
      </c>
      <c r="D3729" s="398"/>
      <c r="E3729" s="399">
        <v>44.12</v>
      </c>
    </row>
    <row r="3730" spans="1:5">
      <c r="A3730" s="398">
        <v>11575</v>
      </c>
      <c r="B3730" s="398" t="s">
        <v>11526</v>
      </c>
      <c r="C3730" s="398" t="s">
        <v>160</v>
      </c>
      <c r="D3730" s="398"/>
      <c r="E3730" s="399">
        <v>66.44</v>
      </c>
    </row>
    <row r="3731" spans="1:5">
      <c r="A3731" s="398">
        <v>38179</v>
      </c>
      <c r="B3731" s="398" t="s">
        <v>11527</v>
      </c>
      <c r="C3731" s="398" t="s">
        <v>160</v>
      </c>
      <c r="D3731" s="398"/>
      <c r="E3731" s="399">
        <v>54.93</v>
      </c>
    </row>
    <row r="3732" spans="1:5">
      <c r="A3732" s="398">
        <v>20256</v>
      </c>
      <c r="B3732" s="398" t="s">
        <v>11528</v>
      </c>
      <c r="C3732" s="398" t="s">
        <v>160</v>
      </c>
      <c r="D3732" s="398"/>
      <c r="E3732" s="399">
        <v>0.28999999999999998</v>
      </c>
    </row>
    <row r="3733" spans="1:5">
      <c r="A3733" s="398">
        <v>14511</v>
      </c>
      <c r="B3733" s="398" t="s">
        <v>11529</v>
      </c>
      <c r="C3733" s="398" t="s">
        <v>160</v>
      </c>
      <c r="D3733" s="398"/>
      <c r="E3733" s="399"/>
    </row>
    <row r="3734" spans="1:5">
      <c r="A3734" s="398">
        <v>10642</v>
      </c>
      <c r="B3734" s="398" t="s">
        <v>11530</v>
      </c>
      <c r="C3734" s="398" t="s">
        <v>160</v>
      </c>
      <c r="D3734" s="398"/>
      <c r="E3734" s="399"/>
    </row>
    <row r="3735" spans="1:5">
      <c r="A3735" s="398">
        <v>14489</v>
      </c>
      <c r="B3735" s="398" t="s">
        <v>11531</v>
      </c>
      <c r="C3735" s="398" t="s">
        <v>160</v>
      </c>
      <c r="D3735" s="398"/>
      <c r="E3735" s="399"/>
    </row>
    <row r="3736" spans="1:5">
      <c r="A3736" s="398">
        <v>14513</v>
      </c>
      <c r="B3736" s="398" t="s">
        <v>11532</v>
      </c>
      <c r="C3736" s="398" t="s">
        <v>160</v>
      </c>
      <c r="D3736" s="398"/>
      <c r="E3736" s="399"/>
    </row>
    <row r="3737" spans="1:5">
      <c r="A3737" s="398">
        <v>10646</v>
      </c>
      <c r="B3737" s="398" t="s">
        <v>11533</v>
      </c>
      <c r="C3737" s="398" t="s">
        <v>160</v>
      </c>
      <c r="D3737" s="398"/>
      <c r="E3737" s="399"/>
    </row>
    <row r="3738" spans="1:5">
      <c r="A3738" s="398">
        <v>6070</v>
      </c>
      <c r="B3738" s="398" t="s">
        <v>11534</v>
      </c>
      <c r="C3738" s="398" t="s">
        <v>160</v>
      </c>
      <c r="D3738" s="398"/>
      <c r="E3738" s="399"/>
    </row>
    <row r="3739" spans="1:5">
      <c r="A3739" s="398">
        <v>6069</v>
      </c>
      <c r="B3739" s="398" t="s">
        <v>11535</v>
      </c>
      <c r="C3739" s="398" t="s">
        <v>160</v>
      </c>
      <c r="D3739" s="398"/>
      <c r="E3739" s="399"/>
    </row>
    <row r="3740" spans="1:5">
      <c r="A3740" s="398">
        <v>14626</v>
      </c>
      <c r="B3740" s="398" t="s">
        <v>11536</v>
      </c>
      <c r="C3740" s="398" t="s">
        <v>160</v>
      </c>
      <c r="D3740" s="398"/>
      <c r="E3740" s="399"/>
    </row>
    <row r="3741" spans="1:5">
      <c r="A3741" s="398">
        <v>6067</v>
      </c>
      <c r="B3741" s="398" t="s">
        <v>11537</v>
      </c>
      <c r="C3741" s="398" t="s">
        <v>160</v>
      </c>
      <c r="D3741" s="398"/>
      <c r="E3741" s="399"/>
    </row>
    <row r="3742" spans="1:5">
      <c r="A3742" s="398">
        <v>38393</v>
      </c>
      <c r="B3742" s="398" t="s">
        <v>11538</v>
      </c>
      <c r="C3742" s="398" t="s">
        <v>160</v>
      </c>
      <c r="D3742" s="398"/>
      <c r="E3742" s="399">
        <v>15.5</v>
      </c>
    </row>
    <row r="3743" spans="1:5">
      <c r="A3743" s="398">
        <v>45233</v>
      </c>
      <c r="B3743" s="398" t="s">
        <v>11539</v>
      </c>
      <c r="C3743" s="398" t="s">
        <v>160</v>
      </c>
      <c r="D3743" s="398"/>
      <c r="E3743" s="399">
        <v>6.65</v>
      </c>
    </row>
    <row r="3744" spans="1:5">
      <c r="A3744" s="398">
        <v>38390</v>
      </c>
      <c r="B3744" s="398" t="s">
        <v>11540</v>
      </c>
      <c r="C3744" s="398" t="s">
        <v>160</v>
      </c>
      <c r="D3744" s="398"/>
      <c r="E3744" s="399">
        <v>38.08</v>
      </c>
    </row>
    <row r="3745" spans="1:5">
      <c r="A3745" s="398">
        <v>11578</v>
      </c>
      <c r="B3745" s="398" t="s">
        <v>11541</v>
      </c>
      <c r="C3745" s="398" t="s">
        <v>160</v>
      </c>
      <c r="D3745" s="398"/>
      <c r="E3745" s="399">
        <v>14.34</v>
      </c>
    </row>
    <row r="3746" spans="1:5">
      <c r="A3746" s="398">
        <v>11577</v>
      </c>
      <c r="B3746" s="398" t="s">
        <v>11542</v>
      </c>
      <c r="C3746" s="398" t="s">
        <v>160</v>
      </c>
      <c r="D3746" s="398"/>
      <c r="E3746" s="399">
        <v>13.69</v>
      </c>
    </row>
    <row r="3747" spans="1:5">
      <c r="A3747" s="398">
        <v>42432</v>
      </c>
      <c r="B3747" s="398" t="s">
        <v>11543</v>
      </c>
      <c r="C3747" s="398" t="s">
        <v>160</v>
      </c>
      <c r="D3747" s="398"/>
      <c r="E3747" s="399"/>
    </row>
    <row r="3748" spans="1:5">
      <c r="A3748" s="398">
        <v>42437</v>
      </c>
      <c r="B3748" s="398" t="s">
        <v>11544</v>
      </c>
      <c r="C3748" s="398" t="s">
        <v>160</v>
      </c>
      <c r="D3748" s="398"/>
      <c r="E3748" s="399"/>
    </row>
    <row r="3749" spans="1:5">
      <c r="A3749" s="398">
        <v>1116</v>
      </c>
      <c r="B3749" s="398" t="s">
        <v>11545</v>
      </c>
      <c r="C3749" s="398" t="s">
        <v>146</v>
      </c>
      <c r="D3749" s="398"/>
      <c r="E3749" s="399">
        <v>20.079999999999998</v>
      </c>
    </row>
    <row r="3750" spans="1:5">
      <c r="A3750" s="398">
        <v>1115</v>
      </c>
      <c r="B3750" s="398" t="s">
        <v>11546</v>
      </c>
      <c r="C3750" s="398" t="s">
        <v>146</v>
      </c>
      <c r="D3750" s="398"/>
      <c r="E3750" s="399">
        <v>24.06</v>
      </c>
    </row>
    <row r="3751" spans="1:5">
      <c r="A3751" s="398">
        <v>1113</v>
      </c>
      <c r="B3751" s="398" t="s">
        <v>11547</v>
      </c>
      <c r="C3751" s="398" t="s">
        <v>146</v>
      </c>
      <c r="D3751" s="398"/>
      <c r="E3751" s="399">
        <v>28.13</v>
      </c>
    </row>
    <row r="3752" spans="1:5">
      <c r="A3752" s="398">
        <v>1114</v>
      </c>
      <c r="B3752" s="398" t="s">
        <v>11548</v>
      </c>
      <c r="C3752" s="398" t="s">
        <v>146</v>
      </c>
      <c r="D3752" s="398"/>
      <c r="E3752" s="399">
        <v>33.51</v>
      </c>
    </row>
    <row r="3753" spans="1:5">
      <c r="A3753" s="398">
        <v>40873</v>
      </c>
      <c r="B3753" s="398" t="s">
        <v>11549</v>
      </c>
      <c r="C3753" s="398" t="s">
        <v>146</v>
      </c>
      <c r="D3753" s="398"/>
      <c r="E3753" s="399">
        <v>26.22</v>
      </c>
    </row>
    <row r="3754" spans="1:5">
      <c r="A3754" s="398">
        <v>20214</v>
      </c>
      <c r="B3754" s="398" t="s">
        <v>11550</v>
      </c>
      <c r="C3754" s="398" t="s">
        <v>160</v>
      </c>
      <c r="D3754" s="398"/>
      <c r="E3754" s="399">
        <v>79.92</v>
      </c>
    </row>
    <row r="3755" spans="1:5">
      <c r="A3755" s="398">
        <v>7237</v>
      </c>
      <c r="B3755" s="398" t="s">
        <v>11551</v>
      </c>
      <c r="C3755" s="398" t="s">
        <v>160</v>
      </c>
      <c r="D3755" s="398"/>
      <c r="E3755" s="399">
        <v>78.239999999999995</v>
      </c>
    </row>
    <row r="3756" spans="1:5">
      <c r="A3756" s="398">
        <v>11757</v>
      </c>
      <c r="B3756" s="398" t="s">
        <v>11552</v>
      </c>
      <c r="C3756" s="398" t="s">
        <v>160</v>
      </c>
      <c r="D3756" s="398"/>
      <c r="E3756" s="399">
        <v>25</v>
      </c>
    </row>
    <row r="3757" spans="1:5">
      <c r="A3757" s="398">
        <v>11758</v>
      </c>
      <c r="B3757" s="398" t="s">
        <v>11553</v>
      </c>
      <c r="C3757" s="398" t="s">
        <v>160</v>
      </c>
      <c r="D3757" s="398"/>
      <c r="E3757" s="399">
        <v>82.5</v>
      </c>
    </row>
    <row r="3758" spans="1:5">
      <c r="A3758" s="398">
        <v>37526</v>
      </c>
      <c r="B3758" s="398" t="s">
        <v>11554</v>
      </c>
      <c r="C3758" s="398" t="s">
        <v>160</v>
      </c>
      <c r="D3758" s="398"/>
      <c r="E3758" s="399"/>
    </row>
    <row r="3759" spans="1:5">
      <c r="A3759" s="398">
        <v>6076</v>
      </c>
      <c r="B3759" s="398" t="s">
        <v>11555</v>
      </c>
      <c r="C3759" s="398" t="s">
        <v>1164</v>
      </c>
      <c r="D3759" s="398"/>
      <c r="E3759" s="399"/>
    </row>
    <row r="3760" spans="1:5">
      <c r="A3760" s="398">
        <v>13109</v>
      </c>
      <c r="B3760" s="398" t="s">
        <v>11556</v>
      </c>
      <c r="C3760" s="398" t="s">
        <v>160</v>
      </c>
      <c r="D3760" s="398"/>
      <c r="E3760" s="399"/>
    </row>
    <row r="3761" spans="1:5">
      <c r="A3761" s="398">
        <v>13110</v>
      </c>
      <c r="B3761" s="398" t="s">
        <v>11557</v>
      </c>
      <c r="C3761" s="398" t="s">
        <v>160</v>
      </c>
      <c r="D3761" s="398"/>
      <c r="E3761" s="399"/>
    </row>
    <row r="3762" spans="1:5">
      <c r="A3762" s="398">
        <v>7581</v>
      </c>
      <c r="B3762" s="398" t="s">
        <v>11558</v>
      </c>
      <c r="C3762" s="398" t="s">
        <v>160</v>
      </c>
      <c r="D3762" s="398"/>
      <c r="E3762" s="399">
        <v>4.6399999999999997</v>
      </c>
    </row>
    <row r="3763" spans="1:5">
      <c r="A3763" s="398">
        <v>4509</v>
      </c>
      <c r="B3763" s="398" t="s">
        <v>11559</v>
      </c>
      <c r="C3763" s="398" t="s">
        <v>146</v>
      </c>
      <c r="D3763" s="398"/>
      <c r="E3763" s="399">
        <v>6.09</v>
      </c>
    </row>
    <row r="3764" spans="1:5">
      <c r="A3764" s="398">
        <v>4512</v>
      </c>
      <c r="B3764" s="398" t="s">
        <v>11560</v>
      </c>
      <c r="C3764" s="398" t="s">
        <v>146</v>
      </c>
      <c r="D3764" s="398"/>
      <c r="E3764" s="399">
        <v>2.91</v>
      </c>
    </row>
    <row r="3765" spans="1:5">
      <c r="A3765" s="398">
        <v>4517</v>
      </c>
      <c r="B3765" s="398" t="s">
        <v>11561</v>
      </c>
      <c r="C3765" s="398" t="s">
        <v>146</v>
      </c>
      <c r="D3765" s="398"/>
      <c r="E3765" s="399">
        <v>4.2</v>
      </c>
    </row>
    <row r="3766" spans="1:5">
      <c r="A3766" s="398">
        <v>20206</v>
      </c>
      <c r="B3766" s="398" t="s">
        <v>11562</v>
      </c>
      <c r="C3766" s="398" t="s">
        <v>146</v>
      </c>
      <c r="D3766" s="398"/>
      <c r="E3766" s="399">
        <v>7.85</v>
      </c>
    </row>
    <row r="3767" spans="1:5">
      <c r="A3767" s="398">
        <v>4460</v>
      </c>
      <c r="B3767" s="398" t="s">
        <v>11563</v>
      </c>
      <c r="C3767" s="398" t="s">
        <v>146</v>
      </c>
      <c r="D3767" s="398"/>
      <c r="E3767" s="399">
        <v>8.06</v>
      </c>
    </row>
    <row r="3768" spans="1:5">
      <c r="A3768" s="398">
        <v>4415</v>
      </c>
      <c r="B3768" s="398" t="s">
        <v>11564</v>
      </c>
      <c r="C3768" s="398" t="s">
        <v>146</v>
      </c>
      <c r="D3768" s="398"/>
      <c r="E3768" s="399">
        <v>4.3099999999999996</v>
      </c>
    </row>
    <row r="3769" spans="1:5">
      <c r="A3769" s="398">
        <v>4417</v>
      </c>
      <c r="B3769" s="398" t="s">
        <v>11565</v>
      </c>
      <c r="C3769" s="398" t="s">
        <v>146</v>
      </c>
      <c r="D3769" s="398"/>
      <c r="E3769" s="399">
        <v>6.21</v>
      </c>
    </row>
    <row r="3770" spans="1:5">
      <c r="A3770" s="398">
        <v>37373</v>
      </c>
      <c r="B3770" s="398" t="s">
        <v>11566</v>
      </c>
      <c r="C3770" s="398" t="s">
        <v>123</v>
      </c>
      <c r="D3770" s="398"/>
      <c r="E3770" s="399">
        <v>0.08</v>
      </c>
    </row>
    <row r="3771" spans="1:5">
      <c r="A3771" s="398">
        <v>40864</v>
      </c>
      <c r="B3771" s="398" t="s">
        <v>11567</v>
      </c>
      <c r="C3771" s="398" t="s">
        <v>4670</v>
      </c>
      <c r="D3771" s="398"/>
      <c r="E3771" s="399">
        <v>15.46</v>
      </c>
    </row>
    <row r="3772" spans="1:5">
      <c r="A3772" s="398">
        <v>4734</v>
      </c>
      <c r="B3772" s="398" t="s">
        <v>11568</v>
      </c>
      <c r="C3772" s="398" t="s">
        <v>1164</v>
      </c>
      <c r="D3772" s="398"/>
      <c r="E3772" s="399">
        <v>327</v>
      </c>
    </row>
    <row r="3773" spans="1:5">
      <c r="A3773" s="398">
        <v>6085</v>
      </c>
      <c r="B3773" s="398" t="s">
        <v>11569</v>
      </c>
      <c r="C3773" s="398" t="s">
        <v>4378</v>
      </c>
      <c r="D3773" s="398"/>
      <c r="E3773" s="399">
        <v>9.4499999999999993</v>
      </c>
    </row>
    <row r="3774" spans="1:5">
      <c r="A3774" s="398">
        <v>38396</v>
      </c>
      <c r="B3774" s="398" t="s">
        <v>11570</v>
      </c>
      <c r="C3774" s="398" t="s">
        <v>160</v>
      </c>
      <c r="D3774" s="398"/>
      <c r="E3774" s="399"/>
    </row>
    <row r="3775" spans="1:5">
      <c r="A3775" s="398">
        <v>11622</v>
      </c>
      <c r="B3775" s="398" t="s">
        <v>11571</v>
      </c>
      <c r="C3775" s="398" t="s">
        <v>1156</v>
      </c>
      <c r="D3775" s="398"/>
      <c r="E3775" s="399">
        <v>91.37</v>
      </c>
    </row>
    <row r="3776" spans="1:5">
      <c r="A3776" s="398">
        <v>43143</v>
      </c>
      <c r="B3776" s="398" t="s">
        <v>11572</v>
      </c>
      <c r="C3776" s="398" t="s">
        <v>4378</v>
      </c>
      <c r="D3776" s="398"/>
      <c r="E3776" s="399">
        <v>34.51</v>
      </c>
    </row>
    <row r="3777" spans="1:5">
      <c r="A3777" s="398">
        <v>7317</v>
      </c>
      <c r="B3777" s="398" t="s">
        <v>11573</v>
      </c>
      <c r="C3777" s="398" t="s">
        <v>1156</v>
      </c>
      <c r="D3777" s="398"/>
      <c r="E3777" s="399">
        <v>49.51</v>
      </c>
    </row>
    <row r="3778" spans="1:5">
      <c r="A3778" s="398">
        <v>142</v>
      </c>
      <c r="B3778" s="398" t="s">
        <v>11574</v>
      </c>
      <c r="C3778" s="398" t="s">
        <v>11575</v>
      </c>
      <c r="D3778" s="398"/>
      <c r="E3778" s="399">
        <v>43.11</v>
      </c>
    </row>
    <row r="3779" spans="1:5">
      <c r="A3779" s="398">
        <v>43142</v>
      </c>
      <c r="B3779" s="398" t="s">
        <v>11576</v>
      </c>
      <c r="C3779" s="398" t="s">
        <v>4378</v>
      </c>
      <c r="D3779" s="398"/>
      <c r="E3779" s="399">
        <v>195.84</v>
      </c>
    </row>
    <row r="3780" spans="1:5">
      <c r="A3780" s="398">
        <v>38123</v>
      </c>
      <c r="B3780" s="398" t="s">
        <v>11577</v>
      </c>
      <c r="C3780" s="398" t="s">
        <v>1156</v>
      </c>
      <c r="D3780" s="398"/>
      <c r="E3780" s="399">
        <v>59.74</v>
      </c>
    </row>
    <row r="3781" spans="1:5">
      <c r="A3781" s="398">
        <v>42699</v>
      </c>
      <c r="B3781" s="398" t="s">
        <v>11578</v>
      </c>
      <c r="C3781" s="398" t="s">
        <v>160</v>
      </c>
      <c r="D3781" s="398"/>
      <c r="E3781" s="399">
        <v>32.770000000000003</v>
      </c>
    </row>
    <row r="3782" spans="1:5">
      <c r="A3782" s="398">
        <v>37743</v>
      </c>
      <c r="B3782" s="398" t="s">
        <v>11579</v>
      </c>
      <c r="C3782" s="398" t="s">
        <v>160</v>
      </c>
      <c r="D3782" s="398"/>
      <c r="E3782" s="399"/>
    </row>
    <row r="3783" spans="1:5">
      <c r="A3783" s="398">
        <v>37744</v>
      </c>
      <c r="B3783" s="398" t="s">
        <v>11580</v>
      </c>
      <c r="C3783" s="398" t="s">
        <v>160</v>
      </c>
      <c r="D3783" s="398"/>
      <c r="E3783" s="399"/>
    </row>
    <row r="3784" spans="1:5">
      <c r="A3784" s="398">
        <v>37741</v>
      </c>
      <c r="B3784" s="398" t="s">
        <v>11581</v>
      </c>
      <c r="C3784" s="398" t="s">
        <v>160</v>
      </c>
      <c r="D3784" s="398"/>
      <c r="E3784" s="399"/>
    </row>
    <row r="3785" spans="1:5">
      <c r="A3785" s="398">
        <v>39396</v>
      </c>
      <c r="B3785" s="398" t="s">
        <v>11582</v>
      </c>
      <c r="C3785" s="398" t="s">
        <v>160</v>
      </c>
      <c r="D3785" s="398"/>
      <c r="E3785" s="399"/>
    </row>
    <row r="3786" spans="1:5">
      <c r="A3786" s="398">
        <v>39392</v>
      </c>
      <c r="B3786" s="398" t="s">
        <v>11583</v>
      </c>
      <c r="C3786" s="398" t="s">
        <v>160</v>
      </c>
      <c r="D3786" s="398"/>
      <c r="E3786" s="399"/>
    </row>
    <row r="3787" spans="1:5">
      <c r="A3787" s="398">
        <v>39393</v>
      </c>
      <c r="B3787" s="398" t="s">
        <v>11584</v>
      </c>
      <c r="C3787" s="398" t="s">
        <v>160</v>
      </c>
      <c r="D3787" s="398"/>
      <c r="E3787" s="399"/>
    </row>
    <row r="3788" spans="1:5">
      <c r="A3788" s="398">
        <v>39394</v>
      </c>
      <c r="B3788" s="398" t="s">
        <v>11585</v>
      </c>
      <c r="C3788" s="398" t="s">
        <v>160</v>
      </c>
      <c r="D3788" s="398"/>
      <c r="E3788" s="399"/>
    </row>
    <row r="3789" spans="1:5">
      <c r="A3789" s="398">
        <v>39395</v>
      </c>
      <c r="B3789" s="398" t="s">
        <v>11586</v>
      </c>
      <c r="C3789" s="398" t="s">
        <v>160</v>
      </c>
      <c r="D3789" s="398"/>
      <c r="E3789" s="399"/>
    </row>
    <row r="3790" spans="1:5">
      <c r="A3790" s="398">
        <v>14618</v>
      </c>
      <c r="B3790" s="398" t="s">
        <v>11587</v>
      </c>
      <c r="C3790" s="398" t="s">
        <v>160</v>
      </c>
      <c r="D3790" s="398"/>
      <c r="E3790" s="399">
        <v>1666.18</v>
      </c>
    </row>
    <row r="3791" spans="1:5">
      <c r="A3791" s="398">
        <v>6110</v>
      </c>
      <c r="B3791" s="398" t="s">
        <v>11588</v>
      </c>
      <c r="C3791" s="398" t="s">
        <v>123</v>
      </c>
      <c r="D3791" s="398"/>
      <c r="E3791" s="399">
        <v>18.899999999999999</v>
      </c>
    </row>
    <row r="3792" spans="1:5">
      <c r="A3792" s="398">
        <v>40910</v>
      </c>
      <c r="B3792" s="398" t="s">
        <v>11589</v>
      </c>
      <c r="C3792" s="398" t="s">
        <v>4670</v>
      </c>
      <c r="D3792" s="398"/>
      <c r="E3792" s="399">
        <v>3307.07</v>
      </c>
    </row>
    <row r="3793" spans="1:5">
      <c r="A3793" s="398">
        <v>45255</v>
      </c>
      <c r="B3793" s="398" t="s">
        <v>11590</v>
      </c>
      <c r="C3793" s="398" t="s">
        <v>160</v>
      </c>
      <c r="D3793" s="398"/>
      <c r="E3793" s="399"/>
    </row>
    <row r="3794" spans="1:5">
      <c r="A3794" s="398">
        <v>6111</v>
      </c>
      <c r="B3794" s="398" t="s">
        <v>11591</v>
      </c>
      <c r="C3794" s="398" t="s">
        <v>123</v>
      </c>
      <c r="D3794" s="398"/>
      <c r="E3794" s="399">
        <v>14.09</v>
      </c>
    </row>
    <row r="3795" spans="1:5">
      <c r="A3795" s="398">
        <v>41084</v>
      </c>
      <c r="B3795" s="398" t="s">
        <v>11592</v>
      </c>
      <c r="C3795" s="398" t="s">
        <v>4670</v>
      </c>
      <c r="D3795" s="398"/>
      <c r="E3795" s="399">
        <v>2465.27</v>
      </c>
    </row>
    <row r="3796" spans="1:5">
      <c r="A3796" s="398">
        <v>44535</v>
      </c>
      <c r="B3796" s="398" t="s">
        <v>11593</v>
      </c>
      <c r="C3796" s="398" t="s">
        <v>1164</v>
      </c>
      <c r="D3796" s="398"/>
      <c r="E3796" s="399">
        <v>53.72</v>
      </c>
    </row>
    <row r="3797" spans="1:5">
      <c r="A3797" s="398">
        <v>44945</v>
      </c>
      <c r="B3797" s="398" t="s">
        <v>11594</v>
      </c>
      <c r="C3797" s="398" t="s">
        <v>160</v>
      </c>
      <c r="D3797" s="398"/>
      <c r="E3797" s="399">
        <v>8.99</v>
      </c>
    </row>
    <row r="3798" spans="1:5">
      <c r="A3798" s="398">
        <v>38637</v>
      </c>
      <c r="B3798" s="398" t="s">
        <v>11595</v>
      </c>
      <c r="C3798" s="398" t="s">
        <v>160</v>
      </c>
      <c r="D3798" s="398"/>
      <c r="E3798" s="399"/>
    </row>
    <row r="3799" spans="1:5">
      <c r="A3799" s="398">
        <v>6150</v>
      </c>
      <c r="B3799" s="398" t="s">
        <v>11596</v>
      </c>
      <c r="C3799" s="398" t="s">
        <v>160</v>
      </c>
      <c r="D3799" s="398"/>
      <c r="E3799" s="399"/>
    </row>
    <row r="3800" spans="1:5">
      <c r="A3800" s="398">
        <v>6136</v>
      </c>
      <c r="B3800" s="398" t="s">
        <v>11597</v>
      </c>
      <c r="C3800" s="398" t="s">
        <v>160</v>
      </c>
      <c r="D3800" s="398"/>
      <c r="E3800" s="399"/>
    </row>
    <row r="3801" spans="1:5">
      <c r="A3801" s="398">
        <v>38638</v>
      </c>
      <c r="B3801" s="398" t="s">
        <v>11598</v>
      </c>
      <c r="C3801" s="398" t="s">
        <v>160</v>
      </c>
      <c r="D3801" s="398"/>
      <c r="E3801" s="399"/>
    </row>
    <row r="3802" spans="1:5">
      <c r="A3802" s="398">
        <v>20262</v>
      </c>
      <c r="B3802" s="398" t="s">
        <v>11599</v>
      </c>
      <c r="C3802" s="398" t="s">
        <v>160</v>
      </c>
      <c r="D3802" s="398"/>
      <c r="E3802" s="399">
        <v>16.46</v>
      </c>
    </row>
    <row r="3803" spans="1:5">
      <c r="A3803" s="398">
        <v>6145</v>
      </c>
      <c r="B3803" s="398" t="s">
        <v>11600</v>
      </c>
      <c r="C3803" s="398" t="s">
        <v>160</v>
      </c>
      <c r="D3803" s="398"/>
      <c r="E3803" s="399">
        <v>18.190000000000001</v>
      </c>
    </row>
    <row r="3804" spans="1:5">
      <c r="A3804" s="398">
        <v>6149</v>
      </c>
      <c r="B3804" s="398" t="s">
        <v>11601</v>
      </c>
      <c r="C3804" s="398" t="s">
        <v>160</v>
      </c>
      <c r="D3804" s="398"/>
      <c r="E3804" s="399">
        <v>12.02</v>
      </c>
    </row>
    <row r="3805" spans="1:5">
      <c r="A3805" s="398">
        <v>6146</v>
      </c>
      <c r="B3805" s="398" t="s">
        <v>11602</v>
      </c>
      <c r="C3805" s="398" t="s">
        <v>160</v>
      </c>
      <c r="D3805" s="398"/>
      <c r="E3805" s="399">
        <v>17.28</v>
      </c>
    </row>
    <row r="3806" spans="1:5">
      <c r="A3806" s="398">
        <v>44536</v>
      </c>
      <c r="B3806" s="398" t="s">
        <v>11603</v>
      </c>
      <c r="C3806" s="398" t="s">
        <v>1156</v>
      </c>
      <c r="D3806" s="398"/>
      <c r="E3806" s="399">
        <v>3.62</v>
      </c>
    </row>
    <row r="3807" spans="1:5">
      <c r="A3807" s="398">
        <v>39961</v>
      </c>
      <c r="B3807" s="398" t="s">
        <v>11604</v>
      </c>
      <c r="C3807" s="398" t="s">
        <v>160</v>
      </c>
      <c r="D3807" s="398"/>
      <c r="E3807" s="399">
        <v>28.49</v>
      </c>
    </row>
    <row r="3808" spans="1:5">
      <c r="A3808" s="398">
        <v>42433</v>
      </c>
      <c r="B3808" s="398" t="s">
        <v>11605</v>
      </c>
      <c r="C3808" s="398" t="s">
        <v>160</v>
      </c>
      <c r="D3808" s="398"/>
      <c r="E3808" s="399"/>
    </row>
    <row r="3809" spans="1:5">
      <c r="A3809" s="398">
        <v>42434</v>
      </c>
      <c r="B3809" s="398" t="s">
        <v>11606</v>
      </c>
      <c r="C3809" s="398" t="s">
        <v>160</v>
      </c>
      <c r="D3809" s="398"/>
      <c r="E3809" s="399"/>
    </row>
    <row r="3810" spans="1:5">
      <c r="A3810" s="398">
        <v>42435</v>
      </c>
      <c r="B3810" s="398" t="s">
        <v>11607</v>
      </c>
      <c r="C3810" s="398" t="s">
        <v>160</v>
      </c>
      <c r="D3810" s="398"/>
      <c r="E3810" s="399"/>
    </row>
    <row r="3811" spans="1:5">
      <c r="A3811" s="398">
        <v>38061</v>
      </c>
      <c r="B3811" s="398" t="s">
        <v>11608</v>
      </c>
      <c r="C3811" s="398" t="s">
        <v>160</v>
      </c>
      <c r="D3811" s="398"/>
      <c r="E3811" s="399">
        <v>30.3</v>
      </c>
    </row>
    <row r="3812" spans="1:5">
      <c r="A3812" s="398">
        <v>20250</v>
      </c>
      <c r="B3812" s="398" t="s">
        <v>11609</v>
      </c>
      <c r="C3812" s="398" t="s">
        <v>1156</v>
      </c>
      <c r="D3812" s="398"/>
      <c r="E3812" s="399"/>
    </row>
    <row r="3813" spans="1:5">
      <c r="A3813" s="398">
        <v>13388</v>
      </c>
      <c r="B3813" s="398" t="s">
        <v>11610</v>
      </c>
      <c r="C3813" s="398" t="s">
        <v>1156</v>
      </c>
      <c r="D3813" s="398"/>
      <c r="E3813" s="399">
        <v>150.61000000000001</v>
      </c>
    </row>
    <row r="3814" spans="1:5">
      <c r="A3814" s="398">
        <v>39914</v>
      </c>
      <c r="B3814" s="398" t="s">
        <v>11611</v>
      </c>
      <c r="C3814" s="398" t="s">
        <v>1156</v>
      </c>
      <c r="D3814" s="398"/>
      <c r="E3814" s="399"/>
    </row>
    <row r="3815" spans="1:5">
      <c r="A3815" s="398">
        <v>12732</v>
      </c>
      <c r="B3815" s="398" t="s">
        <v>11612</v>
      </c>
      <c r="C3815" s="398" t="s">
        <v>160</v>
      </c>
      <c r="D3815" s="398"/>
      <c r="E3815" s="399"/>
    </row>
    <row r="3816" spans="1:5">
      <c r="A3816" s="398">
        <v>6160</v>
      </c>
      <c r="B3816" s="398" t="s">
        <v>11613</v>
      </c>
      <c r="C3816" s="398" t="s">
        <v>123</v>
      </c>
      <c r="D3816" s="398"/>
      <c r="E3816" s="399">
        <v>19</v>
      </c>
    </row>
    <row r="3817" spans="1:5">
      <c r="A3817" s="398">
        <v>41087</v>
      </c>
      <c r="B3817" s="398" t="s">
        <v>11614</v>
      </c>
      <c r="C3817" s="398" t="s">
        <v>4670</v>
      </c>
      <c r="D3817" s="398"/>
      <c r="E3817" s="399">
        <v>3323.77</v>
      </c>
    </row>
    <row r="3818" spans="1:5">
      <c r="A3818" s="398">
        <v>6166</v>
      </c>
      <c r="B3818" s="398" t="s">
        <v>11615</v>
      </c>
      <c r="C3818" s="398" t="s">
        <v>123</v>
      </c>
      <c r="D3818" s="398"/>
      <c r="E3818" s="399">
        <v>22.32</v>
      </c>
    </row>
    <row r="3819" spans="1:5">
      <c r="A3819" s="398">
        <v>41088</v>
      </c>
      <c r="B3819" s="398" t="s">
        <v>11616</v>
      </c>
      <c r="C3819" s="398" t="s">
        <v>4670</v>
      </c>
      <c r="D3819" s="398"/>
      <c r="E3819" s="399">
        <v>3905.85</v>
      </c>
    </row>
    <row r="3820" spans="1:5">
      <c r="A3820" s="398">
        <v>20232</v>
      </c>
      <c r="B3820" s="398" t="s">
        <v>11617</v>
      </c>
      <c r="C3820" s="398" t="s">
        <v>146</v>
      </c>
      <c r="D3820" s="398"/>
      <c r="E3820" s="399"/>
    </row>
    <row r="3821" spans="1:5">
      <c r="A3821" s="398">
        <v>10856</v>
      </c>
      <c r="B3821" s="398" t="s">
        <v>11618</v>
      </c>
      <c r="C3821" s="398" t="s">
        <v>146</v>
      </c>
      <c r="D3821" s="398"/>
      <c r="E3821" s="399"/>
    </row>
    <row r="3822" spans="1:5">
      <c r="A3822" s="398">
        <v>4828</v>
      </c>
      <c r="B3822" s="398" t="s">
        <v>11619</v>
      </c>
      <c r="C3822" s="398" t="s">
        <v>146</v>
      </c>
      <c r="D3822" s="398"/>
      <c r="E3822" s="399">
        <v>74.040000000000006</v>
      </c>
    </row>
    <row r="3823" spans="1:5">
      <c r="A3823" s="398">
        <v>20249</v>
      </c>
      <c r="B3823" s="398" t="s">
        <v>11620</v>
      </c>
      <c r="C3823" s="398" t="s">
        <v>146</v>
      </c>
      <c r="D3823" s="398"/>
      <c r="E3823" s="399">
        <v>40.54</v>
      </c>
    </row>
    <row r="3824" spans="1:5">
      <c r="A3824" s="398">
        <v>11609</v>
      </c>
      <c r="B3824" s="398" t="s">
        <v>11621</v>
      </c>
      <c r="C3824" s="398" t="s">
        <v>4378</v>
      </c>
      <c r="D3824" s="398"/>
      <c r="E3824" s="399">
        <v>15.18</v>
      </c>
    </row>
    <row r="3825" spans="1:5">
      <c r="A3825" s="398">
        <v>20083</v>
      </c>
      <c r="B3825" s="398" t="s">
        <v>11622</v>
      </c>
      <c r="C3825" s="398" t="s">
        <v>160</v>
      </c>
      <c r="D3825" s="398"/>
      <c r="E3825" s="399">
        <v>60.84</v>
      </c>
    </row>
    <row r="3826" spans="1:5">
      <c r="A3826" s="398">
        <v>12295</v>
      </c>
      <c r="B3826" s="398" t="s">
        <v>11623</v>
      </c>
      <c r="C3826" s="398" t="s">
        <v>160</v>
      </c>
      <c r="D3826" s="398"/>
      <c r="E3826" s="399">
        <v>2.48</v>
      </c>
    </row>
    <row r="3827" spans="1:5">
      <c r="A3827" s="398">
        <v>12296</v>
      </c>
      <c r="B3827" s="398" t="s">
        <v>11624</v>
      </c>
      <c r="C3827" s="398" t="s">
        <v>160</v>
      </c>
      <c r="D3827" s="398"/>
      <c r="E3827" s="399">
        <v>3.21</v>
      </c>
    </row>
    <row r="3828" spans="1:5">
      <c r="A3828" s="398">
        <v>12294</v>
      </c>
      <c r="B3828" s="398" t="s">
        <v>11625</v>
      </c>
      <c r="C3828" s="398" t="s">
        <v>160</v>
      </c>
      <c r="D3828" s="398"/>
      <c r="E3828" s="399">
        <v>7.71</v>
      </c>
    </row>
    <row r="3829" spans="1:5">
      <c r="A3829" s="398">
        <v>14543</v>
      </c>
      <c r="B3829" s="398" t="s">
        <v>11626</v>
      </c>
      <c r="C3829" s="398" t="s">
        <v>160</v>
      </c>
      <c r="D3829" s="398"/>
      <c r="E3829" s="399">
        <v>5.5</v>
      </c>
    </row>
    <row r="3830" spans="1:5">
      <c r="A3830" s="398">
        <v>13329</v>
      </c>
      <c r="B3830" s="398" t="s">
        <v>11627</v>
      </c>
      <c r="C3830" s="398" t="s">
        <v>160</v>
      </c>
      <c r="D3830" s="398"/>
      <c r="E3830" s="399">
        <v>3.23</v>
      </c>
    </row>
    <row r="3831" spans="1:5">
      <c r="A3831" s="398">
        <v>21047</v>
      </c>
      <c r="B3831" s="398" t="s">
        <v>11628</v>
      </c>
      <c r="C3831" s="398" t="s">
        <v>160</v>
      </c>
      <c r="D3831" s="398"/>
      <c r="E3831" s="399"/>
    </row>
    <row r="3832" spans="1:5">
      <c r="A3832" s="398">
        <v>21042</v>
      </c>
      <c r="B3832" s="398" t="s">
        <v>11629</v>
      </c>
      <c r="C3832" s="398" t="s">
        <v>160</v>
      </c>
      <c r="D3832" s="398"/>
      <c r="E3832" s="399"/>
    </row>
    <row r="3833" spans="1:5">
      <c r="A3833" s="398">
        <v>21043</v>
      </c>
      <c r="B3833" s="398" t="s">
        <v>11630</v>
      </c>
      <c r="C3833" s="398" t="s">
        <v>160</v>
      </c>
      <c r="D3833" s="398"/>
      <c r="E3833" s="399"/>
    </row>
    <row r="3834" spans="1:5">
      <c r="A3834" s="398">
        <v>21044</v>
      </c>
      <c r="B3834" s="398" t="s">
        <v>11631</v>
      </c>
      <c r="C3834" s="398" t="s">
        <v>160</v>
      </c>
      <c r="D3834" s="398"/>
      <c r="E3834" s="399"/>
    </row>
    <row r="3835" spans="1:5">
      <c r="A3835" s="398">
        <v>21045</v>
      </c>
      <c r="B3835" s="398" t="s">
        <v>11632</v>
      </c>
      <c r="C3835" s="398" t="s">
        <v>160</v>
      </c>
      <c r="D3835" s="398"/>
      <c r="E3835" s="399"/>
    </row>
    <row r="3836" spans="1:5">
      <c r="A3836" s="398">
        <v>21041</v>
      </c>
      <c r="B3836" s="398" t="s">
        <v>11633</v>
      </c>
      <c r="C3836" s="398" t="s">
        <v>160</v>
      </c>
      <c r="D3836" s="398"/>
      <c r="E3836" s="399"/>
    </row>
    <row r="3837" spans="1:5">
      <c r="A3837" s="398">
        <v>21040</v>
      </c>
      <c r="B3837" s="398" t="s">
        <v>11634</v>
      </c>
      <c r="C3837" s="398" t="s">
        <v>160</v>
      </c>
      <c r="D3837" s="398"/>
      <c r="E3837" s="399"/>
    </row>
    <row r="3838" spans="1:5">
      <c r="A3838" s="398">
        <v>14149</v>
      </c>
      <c r="B3838" s="398" t="s">
        <v>11635</v>
      </c>
      <c r="C3838" s="398" t="s">
        <v>9875</v>
      </c>
      <c r="D3838" s="398"/>
      <c r="E3838" s="399"/>
    </row>
    <row r="3839" spans="1:5">
      <c r="A3839" s="398">
        <v>38099</v>
      </c>
      <c r="B3839" s="398" t="s">
        <v>11636</v>
      </c>
      <c r="C3839" s="398" t="s">
        <v>160</v>
      </c>
      <c r="D3839" s="398"/>
      <c r="E3839" s="399">
        <v>1.4</v>
      </c>
    </row>
    <row r="3840" spans="1:5">
      <c r="A3840" s="398">
        <v>38100</v>
      </c>
      <c r="B3840" s="398" t="s">
        <v>11637</v>
      </c>
      <c r="C3840" s="398" t="s">
        <v>160</v>
      </c>
      <c r="D3840" s="398"/>
      <c r="E3840" s="399">
        <v>2.29</v>
      </c>
    </row>
    <row r="3841" spans="1:5">
      <c r="A3841" s="398">
        <v>7576</v>
      </c>
      <c r="B3841" s="398" t="s">
        <v>11638</v>
      </c>
      <c r="C3841" s="398" t="s">
        <v>160</v>
      </c>
      <c r="D3841" s="398"/>
      <c r="E3841" s="399">
        <v>190.57</v>
      </c>
    </row>
    <row r="3842" spans="1:5">
      <c r="A3842" s="398">
        <v>3384</v>
      </c>
      <c r="B3842" s="398" t="s">
        <v>11639</v>
      </c>
      <c r="C3842" s="398" t="s">
        <v>160</v>
      </c>
      <c r="D3842" s="398"/>
      <c r="E3842" s="399">
        <v>10.3</v>
      </c>
    </row>
    <row r="3843" spans="1:5">
      <c r="A3843" s="398">
        <v>7572</v>
      </c>
      <c r="B3843" s="398" t="s">
        <v>11640</v>
      </c>
      <c r="C3843" s="398" t="s">
        <v>160</v>
      </c>
      <c r="D3843" s="398"/>
      <c r="E3843" s="399">
        <v>4.95</v>
      </c>
    </row>
    <row r="3844" spans="1:5">
      <c r="A3844" s="398">
        <v>3396</v>
      </c>
      <c r="B3844" s="398" t="s">
        <v>11641</v>
      </c>
      <c r="C3844" s="398" t="s">
        <v>160</v>
      </c>
      <c r="D3844" s="398"/>
      <c r="E3844" s="399">
        <v>3.35</v>
      </c>
    </row>
    <row r="3845" spans="1:5">
      <c r="A3845" s="398">
        <v>45230</v>
      </c>
      <c r="B3845" s="398" t="s">
        <v>11642</v>
      </c>
      <c r="C3845" s="398" t="s">
        <v>160</v>
      </c>
      <c r="D3845" s="398"/>
      <c r="E3845" s="399">
        <v>31.42</v>
      </c>
    </row>
    <row r="3846" spans="1:5">
      <c r="A3846" s="398">
        <v>37590</v>
      </c>
      <c r="B3846" s="398" t="s">
        <v>11643</v>
      </c>
      <c r="C3846" s="398" t="s">
        <v>160</v>
      </c>
      <c r="D3846" s="398"/>
      <c r="E3846" s="399"/>
    </row>
    <row r="3847" spans="1:5">
      <c r="A3847" s="398">
        <v>37591</v>
      </c>
      <c r="B3847" s="398" t="s">
        <v>11644</v>
      </c>
      <c r="C3847" s="398" t="s">
        <v>160</v>
      </c>
      <c r="D3847" s="398"/>
      <c r="E3847" s="399"/>
    </row>
    <row r="3848" spans="1:5">
      <c r="A3848" s="398">
        <v>12626</v>
      </c>
      <c r="B3848" s="398" t="s">
        <v>11645</v>
      </c>
      <c r="C3848" s="398" t="s">
        <v>160</v>
      </c>
      <c r="D3848" s="398"/>
      <c r="E3848" s="399">
        <v>41.46</v>
      </c>
    </row>
    <row r="3849" spans="1:5">
      <c r="A3849" s="398">
        <v>11033</v>
      </c>
      <c r="B3849" s="398" t="s">
        <v>11646</v>
      </c>
      <c r="C3849" s="398" t="s">
        <v>160</v>
      </c>
      <c r="D3849" s="398"/>
      <c r="E3849" s="399">
        <v>9.16</v>
      </c>
    </row>
    <row r="3850" spans="1:5">
      <c r="A3850" s="398">
        <v>390</v>
      </c>
      <c r="B3850" s="398" t="s">
        <v>11647</v>
      </c>
      <c r="C3850" s="398" t="s">
        <v>160</v>
      </c>
      <c r="D3850" s="398"/>
      <c r="E3850" s="399">
        <v>6.06</v>
      </c>
    </row>
    <row r="3851" spans="1:5">
      <c r="A3851" s="398">
        <v>42436</v>
      </c>
      <c r="B3851" s="398" t="s">
        <v>11648</v>
      </c>
      <c r="C3851" s="398" t="s">
        <v>160</v>
      </c>
      <c r="D3851" s="398"/>
      <c r="E3851" s="399"/>
    </row>
    <row r="3852" spans="1:5">
      <c r="A3852" s="398">
        <v>6194</v>
      </c>
      <c r="B3852" s="398" t="s">
        <v>11649</v>
      </c>
      <c r="C3852" s="398" t="s">
        <v>146</v>
      </c>
      <c r="D3852" s="398"/>
      <c r="E3852" s="399">
        <v>8.57</v>
      </c>
    </row>
    <row r="3853" spans="1:5">
      <c r="A3853" s="398">
        <v>10567</v>
      </c>
      <c r="B3853" s="398" t="s">
        <v>11650</v>
      </c>
      <c r="C3853" s="398" t="s">
        <v>146</v>
      </c>
      <c r="D3853" s="398"/>
      <c r="E3853" s="399">
        <v>13.58</v>
      </c>
    </row>
    <row r="3854" spans="1:5">
      <c r="A3854" s="398">
        <v>6212</v>
      </c>
      <c r="B3854" s="398" t="s">
        <v>11651</v>
      </c>
      <c r="C3854" s="398" t="s">
        <v>146</v>
      </c>
      <c r="D3854" s="398"/>
      <c r="E3854" s="399">
        <v>19.920000000000002</v>
      </c>
    </row>
    <row r="3855" spans="1:5">
      <c r="A3855" s="398">
        <v>3993</v>
      </c>
      <c r="B3855" s="398" t="s">
        <v>11652</v>
      </c>
      <c r="C3855" s="398" t="s">
        <v>121</v>
      </c>
      <c r="D3855" s="398"/>
      <c r="E3855" s="399">
        <v>104.31</v>
      </c>
    </row>
    <row r="3856" spans="1:5">
      <c r="A3856" s="398">
        <v>3990</v>
      </c>
      <c r="B3856" s="398" t="s">
        <v>11653</v>
      </c>
      <c r="C3856" s="398" t="s">
        <v>146</v>
      </c>
      <c r="D3856" s="398"/>
      <c r="E3856" s="399">
        <v>19.62</v>
      </c>
    </row>
    <row r="3857" spans="1:5">
      <c r="A3857" s="398">
        <v>3992</v>
      </c>
      <c r="B3857" s="398" t="s">
        <v>11654</v>
      </c>
      <c r="C3857" s="398" t="s">
        <v>146</v>
      </c>
      <c r="D3857" s="398"/>
      <c r="E3857" s="399">
        <v>26.49</v>
      </c>
    </row>
    <row r="3858" spans="1:5">
      <c r="A3858" s="398">
        <v>6178</v>
      </c>
      <c r="B3858" s="398" t="s">
        <v>11655</v>
      </c>
      <c r="C3858" s="398" t="s">
        <v>121</v>
      </c>
      <c r="D3858" s="398"/>
      <c r="E3858" s="399"/>
    </row>
    <row r="3859" spans="1:5">
      <c r="A3859" s="398">
        <v>6180</v>
      </c>
      <c r="B3859" s="398" t="s">
        <v>11656</v>
      </c>
      <c r="C3859" s="398" t="s">
        <v>121</v>
      </c>
      <c r="D3859" s="398"/>
      <c r="E3859" s="399"/>
    </row>
    <row r="3860" spans="1:5">
      <c r="A3860" s="398">
        <v>6182</v>
      </c>
      <c r="B3860" s="398" t="s">
        <v>11657</v>
      </c>
      <c r="C3860" s="398" t="s">
        <v>121</v>
      </c>
      <c r="D3860" s="398"/>
      <c r="E3860" s="399"/>
    </row>
    <row r="3861" spans="1:5">
      <c r="A3861" s="398">
        <v>43614</v>
      </c>
      <c r="B3861" s="398" t="s">
        <v>11658</v>
      </c>
      <c r="C3861" s="398" t="s">
        <v>146</v>
      </c>
      <c r="D3861" s="398"/>
      <c r="E3861" s="399">
        <v>13.26</v>
      </c>
    </row>
    <row r="3862" spans="1:5">
      <c r="A3862" s="398">
        <v>6193</v>
      </c>
      <c r="B3862" s="398" t="s">
        <v>11659</v>
      </c>
      <c r="C3862" s="398" t="s">
        <v>146</v>
      </c>
      <c r="D3862" s="398"/>
      <c r="E3862" s="399">
        <v>16.13</v>
      </c>
    </row>
    <row r="3863" spans="1:5">
      <c r="A3863" s="398">
        <v>6189</v>
      </c>
      <c r="B3863" s="398" t="s">
        <v>11660</v>
      </c>
      <c r="C3863" s="398" t="s">
        <v>146</v>
      </c>
      <c r="D3863" s="398"/>
      <c r="E3863" s="399">
        <v>23.55</v>
      </c>
    </row>
    <row r="3864" spans="1:5">
      <c r="A3864" s="398">
        <v>6214</v>
      </c>
      <c r="B3864" s="398" t="s">
        <v>11661</v>
      </c>
      <c r="C3864" s="398" t="s">
        <v>121</v>
      </c>
      <c r="D3864" s="398"/>
      <c r="E3864" s="399"/>
    </row>
    <row r="3865" spans="1:5">
      <c r="A3865" s="398">
        <v>44027</v>
      </c>
      <c r="B3865" s="398" t="s">
        <v>11662</v>
      </c>
      <c r="C3865" s="398" t="s">
        <v>160</v>
      </c>
      <c r="D3865" s="398"/>
      <c r="E3865" s="399"/>
    </row>
    <row r="3866" spans="1:5">
      <c r="A3866" s="398">
        <v>36153</v>
      </c>
      <c r="B3866" s="398" t="s">
        <v>11663</v>
      </c>
      <c r="C3866" s="398" t="s">
        <v>160</v>
      </c>
      <c r="D3866" s="398"/>
      <c r="E3866" s="399">
        <v>247.29</v>
      </c>
    </row>
    <row r="3867" spans="1:5">
      <c r="A3867" s="398">
        <v>10742</v>
      </c>
      <c r="B3867" s="398" t="s">
        <v>11664</v>
      </c>
      <c r="C3867" s="398" t="s">
        <v>160</v>
      </c>
      <c r="D3867" s="398"/>
      <c r="E3867" s="399"/>
    </row>
    <row r="3868" spans="1:5">
      <c r="A3868" s="398">
        <v>45239</v>
      </c>
      <c r="B3868" s="398" t="s">
        <v>11665</v>
      </c>
      <c r="C3868" s="398" t="s">
        <v>160</v>
      </c>
      <c r="D3868" s="398"/>
      <c r="E3868" s="399"/>
    </row>
    <row r="3869" spans="1:5">
      <c r="A3869" s="398">
        <v>38465</v>
      </c>
      <c r="B3869" s="398" t="s">
        <v>11666</v>
      </c>
      <c r="C3869" s="398" t="s">
        <v>160</v>
      </c>
      <c r="D3869" s="398"/>
      <c r="E3869" s="399"/>
    </row>
    <row r="3870" spans="1:5">
      <c r="A3870" s="398">
        <v>7543</v>
      </c>
      <c r="B3870" s="398" t="s">
        <v>11667</v>
      </c>
      <c r="C3870" s="398" t="s">
        <v>160</v>
      </c>
      <c r="D3870" s="398"/>
      <c r="E3870" s="399">
        <v>3.03</v>
      </c>
    </row>
    <row r="3871" spans="1:5">
      <c r="A3871" s="398">
        <v>43427</v>
      </c>
      <c r="B3871" s="398" t="s">
        <v>11668</v>
      </c>
      <c r="C3871" s="398" t="s">
        <v>160</v>
      </c>
      <c r="D3871" s="398"/>
      <c r="E3871" s="399"/>
    </row>
    <row r="3872" spans="1:5">
      <c r="A3872" s="398">
        <v>41613</v>
      </c>
      <c r="B3872" s="398" t="s">
        <v>11669</v>
      </c>
      <c r="C3872" s="398" t="s">
        <v>160</v>
      </c>
      <c r="D3872" s="398"/>
      <c r="E3872" s="399"/>
    </row>
    <row r="3873" spans="1:5">
      <c r="A3873" s="398">
        <v>41614</v>
      </c>
      <c r="B3873" s="398" t="s">
        <v>11670</v>
      </c>
      <c r="C3873" s="398" t="s">
        <v>160</v>
      </c>
      <c r="D3873" s="398"/>
      <c r="E3873" s="399"/>
    </row>
    <row r="3874" spans="1:5">
      <c r="A3874" s="398">
        <v>41615</v>
      </c>
      <c r="B3874" s="398" t="s">
        <v>11671</v>
      </c>
      <c r="C3874" s="398" t="s">
        <v>160</v>
      </c>
      <c r="D3874" s="398"/>
      <c r="E3874" s="399"/>
    </row>
    <row r="3875" spans="1:5">
      <c r="A3875" s="398">
        <v>41616</v>
      </c>
      <c r="B3875" s="398" t="s">
        <v>11672</v>
      </c>
      <c r="C3875" s="398" t="s">
        <v>160</v>
      </c>
      <c r="D3875" s="398"/>
      <c r="E3875" s="399"/>
    </row>
    <row r="3876" spans="1:5">
      <c r="A3876" s="398">
        <v>41617</v>
      </c>
      <c r="B3876" s="398" t="s">
        <v>11673</v>
      </c>
      <c r="C3876" s="398" t="s">
        <v>160</v>
      </c>
      <c r="D3876" s="398"/>
      <c r="E3876" s="399"/>
    </row>
    <row r="3877" spans="1:5">
      <c r="A3877" s="398">
        <v>41618</v>
      </c>
      <c r="B3877" s="398" t="s">
        <v>11674</v>
      </c>
      <c r="C3877" s="398" t="s">
        <v>160</v>
      </c>
      <c r="D3877" s="398"/>
      <c r="E3877" s="399"/>
    </row>
    <row r="3878" spans="1:5">
      <c r="A3878" s="398">
        <v>43428</v>
      </c>
      <c r="B3878" s="398" t="s">
        <v>11675</v>
      </c>
      <c r="C3878" s="398" t="s">
        <v>160</v>
      </c>
      <c r="D3878" s="398"/>
      <c r="E3878" s="399"/>
    </row>
    <row r="3879" spans="1:5">
      <c r="A3879" s="398">
        <v>41619</v>
      </c>
      <c r="B3879" s="398" t="s">
        <v>11676</v>
      </c>
      <c r="C3879" s="398" t="s">
        <v>160</v>
      </c>
      <c r="D3879" s="398"/>
      <c r="E3879" s="399"/>
    </row>
    <row r="3880" spans="1:5">
      <c r="A3880" s="398">
        <v>41620</v>
      </c>
      <c r="B3880" s="398" t="s">
        <v>11677</v>
      </c>
      <c r="C3880" s="398" t="s">
        <v>160</v>
      </c>
      <c r="D3880" s="398"/>
      <c r="E3880" s="399"/>
    </row>
    <row r="3881" spans="1:5">
      <c r="A3881" s="398">
        <v>41622</v>
      </c>
      <c r="B3881" s="398" t="s">
        <v>11678</v>
      </c>
      <c r="C3881" s="398" t="s">
        <v>160</v>
      </c>
      <c r="D3881" s="398"/>
      <c r="E3881" s="399"/>
    </row>
    <row r="3882" spans="1:5">
      <c r="A3882" s="398">
        <v>41623</v>
      </c>
      <c r="B3882" s="398" t="s">
        <v>11679</v>
      </c>
      <c r="C3882" s="398" t="s">
        <v>160</v>
      </c>
      <c r="D3882" s="398"/>
      <c r="E3882" s="399"/>
    </row>
    <row r="3883" spans="1:5">
      <c r="A3883" s="398">
        <v>41624</v>
      </c>
      <c r="B3883" s="398" t="s">
        <v>11680</v>
      </c>
      <c r="C3883" s="398" t="s">
        <v>160</v>
      </c>
      <c r="D3883" s="398"/>
      <c r="E3883" s="399"/>
    </row>
    <row r="3884" spans="1:5">
      <c r="A3884" s="398">
        <v>41625</v>
      </c>
      <c r="B3884" s="398" t="s">
        <v>11681</v>
      </c>
      <c r="C3884" s="398" t="s">
        <v>160</v>
      </c>
      <c r="D3884" s="398"/>
      <c r="E3884" s="399"/>
    </row>
    <row r="3885" spans="1:5">
      <c r="A3885" s="398">
        <v>39346</v>
      </c>
      <c r="B3885" s="398" t="s">
        <v>11682</v>
      </c>
      <c r="C3885" s="398" t="s">
        <v>160</v>
      </c>
      <c r="D3885" s="398"/>
      <c r="E3885" s="399">
        <v>1.87</v>
      </c>
    </row>
    <row r="3886" spans="1:5">
      <c r="A3886" s="398">
        <v>39350</v>
      </c>
      <c r="B3886" s="398" t="s">
        <v>11683</v>
      </c>
      <c r="C3886" s="398" t="s">
        <v>160</v>
      </c>
      <c r="D3886" s="398"/>
      <c r="E3886" s="399">
        <v>2.0099999999999998</v>
      </c>
    </row>
    <row r="3887" spans="1:5">
      <c r="A3887" s="398">
        <v>39351</v>
      </c>
      <c r="B3887" s="398" t="s">
        <v>11684</v>
      </c>
      <c r="C3887" s="398" t="s">
        <v>160</v>
      </c>
      <c r="D3887" s="398"/>
      <c r="E3887" s="399">
        <v>2.33</v>
      </c>
    </row>
    <row r="3888" spans="1:5">
      <c r="A3888" s="398">
        <v>39352</v>
      </c>
      <c r="B3888" s="398" t="s">
        <v>11685</v>
      </c>
      <c r="C3888" s="398" t="s">
        <v>160</v>
      </c>
      <c r="D3888" s="398"/>
      <c r="E3888" s="399">
        <v>1.87</v>
      </c>
    </row>
    <row r="3889" spans="1:5">
      <c r="A3889" s="398">
        <v>38837</v>
      </c>
      <c r="B3889" s="398" t="s">
        <v>11686</v>
      </c>
      <c r="C3889" s="398" t="s">
        <v>160</v>
      </c>
      <c r="D3889" s="398"/>
      <c r="E3889" s="399"/>
    </row>
    <row r="3890" spans="1:5">
      <c r="A3890" s="398">
        <v>38836</v>
      </c>
      <c r="B3890" s="398" t="s">
        <v>11687</v>
      </c>
      <c r="C3890" s="398" t="s">
        <v>160</v>
      </c>
      <c r="D3890" s="398"/>
      <c r="E3890" s="399"/>
    </row>
    <row r="3891" spans="1:5">
      <c r="A3891" s="398">
        <v>2666</v>
      </c>
      <c r="B3891" s="398" t="s">
        <v>11688</v>
      </c>
      <c r="C3891" s="398" t="s">
        <v>160</v>
      </c>
      <c r="D3891" s="398"/>
      <c r="E3891" s="399">
        <v>8.4</v>
      </c>
    </row>
    <row r="3892" spans="1:5">
      <c r="A3892" s="398">
        <v>2668</v>
      </c>
      <c r="B3892" s="398" t="s">
        <v>11689</v>
      </c>
      <c r="C3892" s="398" t="s">
        <v>160</v>
      </c>
      <c r="D3892" s="398"/>
      <c r="E3892" s="399">
        <v>9.59</v>
      </c>
    </row>
    <row r="3893" spans="1:5">
      <c r="A3893" s="398">
        <v>2664</v>
      </c>
      <c r="B3893" s="398" t="s">
        <v>11690</v>
      </c>
      <c r="C3893" s="398" t="s">
        <v>160</v>
      </c>
      <c r="D3893" s="398"/>
      <c r="E3893" s="399">
        <v>14.14</v>
      </c>
    </row>
    <row r="3894" spans="1:5">
      <c r="A3894" s="398">
        <v>2662</v>
      </c>
      <c r="B3894" s="398" t="s">
        <v>11691</v>
      </c>
      <c r="C3894" s="398" t="s">
        <v>160</v>
      </c>
      <c r="D3894" s="398"/>
      <c r="E3894" s="399">
        <v>17.350000000000001</v>
      </c>
    </row>
    <row r="3895" spans="1:5">
      <c r="A3895" s="398">
        <v>20964</v>
      </c>
      <c r="B3895" s="398" t="s">
        <v>11692</v>
      </c>
      <c r="C3895" s="398" t="s">
        <v>160</v>
      </c>
      <c r="D3895" s="398"/>
      <c r="E3895" s="399">
        <v>78.09</v>
      </c>
    </row>
    <row r="3896" spans="1:5">
      <c r="A3896" s="398">
        <v>10905</v>
      </c>
      <c r="B3896" s="398" t="s">
        <v>11693</v>
      </c>
      <c r="C3896" s="398" t="s">
        <v>160</v>
      </c>
      <c r="D3896" s="398"/>
      <c r="E3896" s="399">
        <v>104.76</v>
      </c>
    </row>
    <row r="3897" spans="1:5">
      <c r="A3897" s="398">
        <v>11289</v>
      </c>
      <c r="B3897" s="398" t="s">
        <v>11694</v>
      </c>
      <c r="C3897" s="398" t="s">
        <v>160</v>
      </c>
      <c r="D3897" s="398"/>
      <c r="E3897" s="399"/>
    </row>
    <row r="3898" spans="1:5">
      <c r="A3898" s="398">
        <v>11241</v>
      </c>
      <c r="B3898" s="398" t="s">
        <v>11695</v>
      </c>
      <c r="C3898" s="398" t="s">
        <v>160</v>
      </c>
      <c r="D3898" s="398"/>
      <c r="E3898" s="399"/>
    </row>
    <row r="3899" spans="1:5">
      <c r="A3899" s="398">
        <v>11301</v>
      </c>
      <c r="B3899" s="398" t="s">
        <v>11696</v>
      </c>
      <c r="C3899" s="398" t="s">
        <v>160</v>
      </c>
      <c r="D3899" s="398"/>
      <c r="E3899" s="399"/>
    </row>
    <row r="3900" spans="1:5">
      <c r="A3900" s="398">
        <v>21090</v>
      </c>
      <c r="B3900" s="398" t="s">
        <v>11697</v>
      </c>
      <c r="C3900" s="398" t="s">
        <v>160</v>
      </c>
      <c r="D3900" s="398"/>
      <c r="E3900" s="399"/>
    </row>
    <row r="3901" spans="1:5">
      <c r="A3901" s="398">
        <v>11315</v>
      </c>
      <c r="B3901" s="398" t="s">
        <v>11698</v>
      </c>
      <c r="C3901" s="398" t="s">
        <v>160</v>
      </c>
      <c r="D3901" s="398"/>
      <c r="E3901" s="399"/>
    </row>
    <row r="3902" spans="1:5">
      <c r="A3902" s="398">
        <v>21071</v>
      </c>
      <c r="B3902" s="398" t="s">
        <v>11699</v>
      </c>
      <c r="C3902" s="398" t="s">
        <v>160</v>
      </c>
      <c r="D3902" s="398"/>
      <c r="E3902" s="399"/>
    </row>
    <row r="3903" spans="1:5">
      <c r="A3903" s="398">
        <v>14112</v>
      </c>
      <c r="B3903" s="398" t="s">
        <v>11700</v>
      </c>
      <c r="C3903" s="398" t="s">
        <v>160</v>
      </c>
      <c r="D3903" s="398"/>
      <c r="E3903" s="399"/>
    </row>
    <row r="3904" spans="1:5">
      <c r="A3904" s="398">
        <v>11316</v>
      </c>
      <c r="B3904" s="398" t="s">
        <v>11701</v>
      </c>
      <c r="C3904" s="398" t="s">
        <v>160</v>
      </c>
      <c r="D3904" s="398"/>
      <c r="E3904" s="399"/>
    </row>
    <row r="3905" spans="1:5">
      <c r="A3905" s="398">
        <v>6243</v>
      </c>
      <c r="B3905" s="398" t="s">
        <v>11702</v>
      </c>
      <c r="C3905" s="398" t="s">
        <v>160</v>
      </c>
      <c r="D3905" s="398"/>
      <c r="E3905" s="399"/>
    </row>
    <row r="3906" spans="1:5">
      <c r="A3906" s="398">
        <v>6240</v>
      </c>
      <c r="B3906" s="398" t="s">
        <v>11703</v>
      </c>
      <c r="C3906" s="398" t="s">
        <v>160</v>
      </c>
      <c r="D3906" s="398"/>
      <c r="E3906" s="399"/>
    </row>
    <row r="3907" spans="1:5">
      <c r="A3907" s="398">
        <v>11296</v>
      </c>
      <c r="B3907" s="398" t="s">
        <v>11704</v>
      </c>
      <c r="C3907" s="398" t="s">
        <v>160</v>
      </c>
      <c r="D3907" s="398"/>
      <c r="E3907" s="399"/>
    </row>
    <row r="3908" spans="1:5">
      <c r="A3908" s="398">
        <v>11299</v>
      </c>
      <c r="B3908" s="398" t="s">
        <v>11705</v>
      </c>
      <c r="C3908" s="398" t="s">
        <v>160</v>
      </c>
      <c r="D3908" s="398"/>
      <c r="E3908" s="399"/>
    </row>
    <row r="3909" spans="1:5">
      <c r="A3909" s="398">
        <v>11688</v>
      </c>
      <c r="B3909" s="398" t="s">
        <v>11706</v>
      </c>
      <c r="C3909" s="398" t="s">
        <v>160</v>
      </c>
      <c r="D3909" s="398"/>
      <c r="E3909" s="399">
        <v>638.53</v>
      </c>
    </row>
    <row r="3910" spans="1:5">
      <c r="A3910" s="398">
        <v>37736</v>
      </c>
      <c r="B3910" s="398" t="s">
        <v>11707</v>
      </c>
      <c r="C3910" s="398" t="s">
        <v>160</v>
      </c>
      <c r="D3910" s="398"/>
      <c r="E3910" s="399"/>
    </row>
    <row r="3911" spans="1:5">
      <c r="A3911" s="398">
        <v>37739</v>
      </c>
      <c r="B3911" s="398" t="s">
        <v>11708</v>
      </c>
      <c r="C3911" s="398" t="s">
        <v>160</v>
      </c>
      <c r="D3911" s="398"/>
      <c r="E3911" s="399"/>
    </row>
    <row r="3912" spans="1:5">
      <c r="A3912" s="398">
        <v>37738</v>
      </c>
      <c r="B3912" s="398" t="s">
        <v>11709</v>
      </c>
      <c r="C3912" s="398" t="s">
        <v>160</v>
      </c>
      <c r="D3912" s="398"/>
      <c r="E3912" s="399"/>
    </row>
    <row r="3913" spans="1:5">
      <c r="A3913" s="398">
        <v>25014</v>
      </c>
      <c r="B3913" s="398" t="s">
        <v>11710</v>
      </c>
      <c r="C3913" s="398" t="s">
        <v>160</v>
      </c>
      <c r="D3913" s="398"/>
      <c r="E3913" s="399"/>
    </row>
    <row r="3914" spans="1:5">
      <c r="A3914" s="398">
        <v>14405</v>
      </c>
      <c r="B3914" s="398" t="s">
        <v>11711</v>
      </c>
      <c r="C3914" s="398" t="s">
        <v>160</v>
      </c>
      <c r="D3914" s="398"/>
      <c r="E3914" s="399"/>
    </row>
    <row r="3915" spans="1:5">
      <c r="A3915" s="398">
        <v>20271</v>
      </c>
      <c r="B3915" s="398" t="s">
        <v>11712</v>
      </c>
      <c r="C3915" s="398" t="s">
        <v>160</v>
      </c>
      <c r="D3915" s="398"/>
      <c r="E3915" s="399">
        <v>579.11</v>
      </c>
    </row>
    <row r="3916" spans="1:5">
      <c r="A3916" s="398">
        <v>10423</v>
      </c>
      <c r="B3916" s="398" t="s">
        <v>11713</v>
      </c>
      <c r="C3916" s="398" t="s">
        <v>160</v>
      </c>
      <c r="D3916" s="398"/>
      <c r="E3916" s="399">
        <v>425.2</v>
      </c>
    </row>
    <row r="3917" spans="1:5">
      <c r="A3917" s="398">
        <v>36790</v>
      </c>
      <c r="B3917" s="398" t="s">
        <v>11714</v>
      </c>
      <c r="C3917" s="398" t="s">
        <v>160</v>
      </c>
      <c r="D3917" s="398"/>
      <c r="E3917" s="399">
        <v>195.73</v>
      </c>
    </row>
    <row r="3918" spans="1:5">
      <c r="A3918" s="398">
        <v>37589</v>
      </c>
      <c r="B3918" s="398" t="s">
        <v>11715</v>
      </c>
      <c r="C3918" s="398" t="s">
        <v>160</v>
      </c>
      <c r="D3918" s="398"/>
      <c r="E3918" s="399">
        <v>239.82</v>
      </c>
    </row>
    <row r="3919" spans="1:5">
      <c r="A3919" s="398">
        <v>11690</v>
      </c>
      <c r="B3919" s="398" t="s">
        <v>11716</v>
      </c>
      <c r="C3919" s="398" t="s">
        <v>160</v>
      </c>
      <c r="D3919" s="398"/>
      <c r="E3919" s="399">
        <v>127.4</v>
      </c>
    </row>
    <row r="3920" spans="1:5">
      <c r="A3920" s="398">
        <v>20234</v>
      </c>
      <c r="B3920" s="398" t="s">
        <v>11717</v>
      </c>
      <c r="C3920" s="398" t="s">
        <v>160</v>
      </c>
      <c r="D3920" s="398"/>
      <c r="E3920" s="399">
        <v>161.22</v>
      </c>
    </row>
    <row r="3921" spans="1:5">
      <c r="A3921" s="398">
        <v>44480</v>
      </c>
      <c r="B3921" s="398" t="s">
        <v>11718</v>
      </c>
      <c r="C3921" s="398" t="s">
        <v>1164</v>
      </c>
      <c r="D3921" s="398"/>
      <c r="E3921" s="399">
        <v>17.03</v>
      </c>
    </row>
    <row r="3922" spans="1:5">
      <c r="A3922" s="398">
        <v>11457</v>
      </c>
      <c r="B3922" s="398" t="s">
        <v>11719</v>
      </c>
      <c r="C3922" s="398" t="s">
        <v>160</v>
      </c>
      <c r="D3922" s="398"/>
      <c r="E3922" s="399">
        <v>54.31</v>
      </c>
    </row>
    <row r="3923" spans="1:5">
      <c r="A3923" s="398">
        <v>44073</v>
      </c>
      <c r="B3923" s="398" t="s">
        <v>11720</v>
      </c>
      <c r="C3923" s="398" t="s">
        <v>146</v>
      </c>
      <c r="D3923" s="398"/>
      <c r="E3923" s="399">
        <v>0.68</v>
      </c>
    </row>
    <row r="3924" spans="1:5">
      <c r="A3924" s="398">
        <v>3593</v>
      </c>
      <c r="B3924" s="398" t="s">
        <v>11721</v>
      </c>
      <c r="C3924" s="398" t="s">
        <v>160</v>
      </c>
      <c r="D3924" s="398"/>
      <c r="E3924" s="399"/>
    </row>
    <row r="3925" spans="1:5">
      <c r="A3925" s="398">
        <v>3588</v>
      </c>
      <c r="B3925" s="398" t="s">
        <v>11722</v>
      </c>
      <c r="C3925" s="398" t="s">
        <v>160</v>
      </c>
      <c r="D3925" s="398"/>
      <c r="E3925" s="399"/>
    </row>
    <row r="3926" spans="1:5">
      <c r="A3926" s="398">
        <v>3587</v>
      </c>
      <c r="B3926" s="398" t="s">
        <v>11723</v>
      </c>
      <c r="C3926" s="398" t="s">
        <v>160</v>
      </c>
      <c r="D3926" s="398"/>
      <c r="E3926" s="399"/>
    </row>
    <row r="3927" spans="1:5">
      <c r="A3927" s="398">
        <v>3585</v>
      </c>
      <c r="B3927" s="398" t="s">
        <v>11724</v>
      </c>
      <c r="C3927" s="398" t="s">
        <v>160</v>
      </c>
      <c r="D3927" s="398"/>
      <c r="E3927" s="399"/>
    </row>
    <row r="3928" spans="1:5">
      <c r="A3928" s="398">
        <v>3590</v>
      </c>
      <c r="B3928" s="398" t="s">
        <v>11725</v>
      </c>
      <c r="C3928" s="398" t="s">
        <v>160</v>
      </c>
      <c r="D3928" s="398"/>
      <c r="E3928" s="399"/>
    </row>
    <row r="3929" spans="1:5">
      <c r="A3929" s="398">
        <v>3589</v>
      </c>
      <c r="B3929" s="398" t="s">
        <v>11726</v>
      </c>
      <c r="C3929" s="398" t="s">
        <v>160</v>
      </c>
      <c r="D3929" s="398"/>
      <c r="E3929" s="399"/>
    </row>
    <row r="3930" spans="1:5">
      <c r="A3930" s="398">
        <v>3592</v>
      </c>
      <c r="B3930" s="398" t="s">
        <v>11727</v>
      </c>
      <c r="C3930" s="398" t="s">
        <v>160</v>
      </c>
      <c r="D3930" s="398"/>
      <c r="E3930" s="399"/>
    </row>
    <row r="3931" spans="1:5">
      <c r="A3931" s="398">
        <v>3586</v>
      </c>
      <c r="B3931" s="398" t="s">
        <v>11728</v>
      </c>
      <c r="C3931" s="398" t="s">
        <v>160</v>
      </c>
      <c r="D3931" s="398"/>
      <c r="E3931" s="399"/>
    </row>
    <row r="3932" spans="1:5">
      <c r="A3932" s="398">
        <v>3591</v>
      </c>
      <c r="B3932" s="398" t="s">
        <v>11729</v>
      </c>
      <c r="C3932" s="398" t="s">
        <v>160</v>
      </c>
      <c r="D3932" s="398"/>
      <c r="E3932" s="399"/>
    </row>
    <row r="3933" spans="1:5">
      <c r="A3933" s="398">
        <v>40396</v>
      </c>
      <c r="B3933" s="398" t="s">
        <v>11730</v>
      </c>
      <c r="C3933" s="398" t="s">
        <v>160</v>
      </c>
      <c r="D3933" s="398"/>
      <c r="E3933" s="399"/>
    </row>
    <row r="3934" spans="1:5">
      <c r="A3934" s="398">
        <v>40395</v>
      </c>
      <c r="B3934" s="398" t="s">
        <v>11731</v>
      </c>
      <c r="C3934" s="398" t="s">
        <v>160</v>
      </c>
      <c r="D3934" s="398"/>
      <c r="E3934" s="399"/>
    </row>
    <row r="3935" spans="1:5">
      <c r="A3935" s="398">
        <v>40394</v>
      </c>
      <c r="B3935" s="398" t="s">
        <v>11732</v>
      </c>
      <c r="C3935" s="398" t="s">
        <v>160</v>
      </c>
      <c r="D3935" s="398"/>
      <c r="E3935" s="399"/>
    </row>
    <row r="3936" spans="1:5">
      <c r="A3936" s="398">
        <v>40392</v>
      </c>
      <c r="B3936" s="398" t="s">
        <v>11733</v>
      </c>
      <c r="C3936" s="398" t="s">
        <v>160</v>
      </c>
      <c r="D3936" s="398"/>
      <c r="E3936" s="399"/>
    </row>
    <row r="3937" spans="1:5">
      <c r="A3937" s="398">
        <v>40398</v>
      </c>
      <c r="B3937" s="398" t="s">
        <v>11734</v>
      </c>
      <c r="C3937" s="398" t="s">
        <v>160</v>
      </c>
      <c r="D3937" s="398"/>
      <c r="E3937" s="399"/>
    </row>
    <row r="3938" spans="1:5">
      <c r="A3938" s="398">
        <v>40397</v>
      </c>
      <c r="B3938" s="398" t="s">
        <v>11735</v>
      </c>
      <c r="C3938" s="398" t="s">
        <v>160</v>
      </c>
      <c r="D3938" s="398"/>
      <c r="E3938" s="399"/>
    </row>
    <row r="3939" spans="1:5">
      <c r="A3939" s="398">
        <v>40399</v>
      </c>
      <c r="B3939" s="398" t="s">
        <v>11736</v>
      </c>
      <c r="C3939" s="398" t="s">
        <v>160</v>
      </c>
      <c r="D3939" s="398"/>
      <c r="E3939" s="399"/>
    </row>
    <row r="3940" spans="1:5">
      <c r="A3940" s="398">
        <v>40393</v>
      </c>
      <c r="B3940" s="398" t="s">
        <v>11737</v>
      </c>
      <c r="C3940" s="398" t="s">
        <v>160</v>
      </c>
      <c r="D3940" s="398"/>
      <c r="E3940" s="399"/>
    </row>
    <row r="3941" spans="1:5">
      <c r="A3941" s="398">
        <v>44253</v>
      </c>
      <c r="B3941" s="398" t="s">
        <v>11738</v>
      </c>
      <c r="C3941" s="398" t="s">
        <v>160</v>
      </c>
      <c r="D3941" s="398"/>
      <c r="E3941" s="399"/>
    </row>
    <row r="3942" spans="1:5">
      <c r="A3942" s="398">
        <v>21121</v>
      </c>
      <c r="B3942" s="398" t="s">
        <v>11739</v>
      </c>
      <c r="C3942" s="398" t="s">
        <v>160</v>
      </c>
      <c r="D3942" s="398"/>
      <c r="E3942" s="399"/>
    </row>
    <row r="3943" spans="1:5">
      <c r="A3943" s="398">
        <v>38010</v>
      </c>
      <c r="B3943" s="398" t="s">
        <v>11740</v>
      </c>
      <c r="C3943" s="398" t="s">
        <v>160</v>
      </c>
      <c r="D3943" s="398"/>
      <c r="E3943" s="399"/>
    </row>
    <row r="3944" spans="1:5">
      <c r="A3944" s="398">
        <v>38011</v>
      </c>
      <c r="B3944" s="398" t="s">
        <v>11741</v>
      </c>
      <c r="C3944" s="398" t="s">
        <v>160</v>
      </c>
      <c r="D3944" s="398"/>
      <c r="E3944" s="399"/>
    </row>
    <row r="3945" spans="1:5">
      <c r="A3945" s="398">
        <v>38012</v>
      </c>
      <c r="B3945" s="398" t="s">
        <v>11742</v>
      </c>
      <c r="C3945" s="398" t="s">
        <v>160</v>
      </c>
      <c r="D3945" s="398"/>
      <c r="E3945" s="399"/>
    </row>
    <row r="3946" spans="1:5">
      <c r="A3946" s="398">
        <v>38013</v>
      </c>
      <c r="B3946" s="398" t="s">
        <v>11743</v>
      </c>
      <c r="C3946" s="398" t="s">
        <v>160</v>
      </c>
      <c r="D3946" s="398"/>
      <c r="E3946" s="399"/>
    </row>
    <row r="3947" spans="1:5">
      <c r="A3947" s="398">
        <v>38014</v>
      </c>
      <c r="B3947" s="398" t="s">
        <v>11744</v>
      </c>
      <c r="C3947" s="398" t="s">
        <v>160</v>
      </c>
      <c r="D3947" s="398"/>
      <c r="E3947" s="399"/>
    </row>
    <row r="3948" spans="1:5">
      <c r="A3948" s="398">
        <v>38015</v>
      </c>
      <c r="B3948" s="398" t="s">
        <v>11745</v>
      </c>
      <c r="C3948" s="398" t="s">
        <v>160</v>
      </c>
      <c r="D3948" s="398"/>
      <c r="E3948" s="399"/>
    </row>
    <row r="3949" spans="1:5">
      <c r="A3949" s="398">
        <v>38016</v>
      </c>
      <c r="B3949" s="398" t="s">
        <v>11746</v>
      </c>
      <c r="C3949" s="398" t="s">
        <v>160</v>
      </c>
      <c r="D3949" s="398"/>
      <c r="E3949" s="399"/>
    </row>
    <row r="3950" spans="1:5">
      <c r="A3950" s="398">
        <v>12741</v>
      </c>
      <c r="B3950" s="398" t="s">
        <v>11747</v>
      </c>
      <c r="C3950" s="398" t="s">
        <v>160</v>
      </c>
      <c r="D3950" s="398"/>
      <c r="E3950" s="399"/>
    </row>
    <row r="3951" spans="1:5">
      <c r="A3951" s="398">
        <v>12733</v>
      </c>
      <c r="B3951" s="398" t="s">
        <v>11748</v>
      </c>
      <c r="C3951" s="398" t="s">
        <v>160</v>
      </c>
      <c r="D3951" s="398"/>
      <c r="E3951" s="399"/>
    </row>
    <row r="3952" spans="1:5">
      <c r="A3952" s="398">
        <v>12734</v>
      </c>
      <c r="B3952" s="398" t="s">
        <v>11749</v>
      </c>
      <c r="C3952" s="398" t="s">
        <v>160</v>
      </c>
      <c r="D3952" s="398"/>
      <c r="E3952" s="399"/>
    </row>
    <row r="3953" spans="1:5">
      <c r="A3953" s="398">
        <v>12735</v>
      </c>
      <c r="B3953" s="398" t="s">
        <v>11750</v>
      </c>
      <c r="C3953" s="398" t="s">
        <v>160</v>
      </c>
      <c r="D3953" s="398"/>
      <c r="E3953" s="399"/>
    </row>
    <row r="3954" spans="1:5">
      <c r="A3954" s="398">
        <v>12736</v>
      </c>
      <c r="B3954" s="398" t="s">
        <v>11751</v>
      </c>
      <c r="C3954" s="398" t="s">
        <v>160</v>
      </c>
      <c r="D3954" s="398"/>
      <c r="E3954" s="399"/>
    </row>
    <row r="3955" spans="1:5">
      <c r="A3955" s="398">
        <v>12737</v>
      </c>
      <c r="B3955" s="398" t="s">
        <v>11752</v>
      </c>
      <c r="C3955" s="398" t="s">
        <v>160</v>
      </c>
      <c r="D3955" s="398"/>
      <c r="E3955" s="399"/>
    </row>
    <row r="3956" spans="1:5">
      <c r="A3956" s="398">
        <v>12738</v>
      </c>
      <c r="B3956" s="398" t="s">
        <v>11753</v>
      </c>
      <c r="C3956" s="398" t="s">
        <v>160</v>
      </c>
      <c r="D3956" s="398"/>
      <c r="E3956" s="399"/>
    </row>
    <row r="3957" spans="1:5">
      <c r="A3957" s="398">
        <v>12739</v>
      </c>
      <c r="B3957" s="398" t="s">
        <v>11754</v>
      </c>
      <c r="C3957" s="398" t="s">
        <v>160</v>
      </c>
      <c r="D3957" s="398"/>
      <c r="E3957" s="399"/>
    </row>
    <row r="3958" spans="1:5">
      <c r="A3958" s="398">
        <v>12740</v>
      </c>
      <c r="B3958" s="398" t="s">
        <v>11755</v>
      </c>
      <c r="C3958" s="398" t="s">
        <v>160</v>
      </c>
      <c r="D3958" s="398"/>
      <c r="E3958" s="399"/>
    </row>
    <row r="3959" spans="1:5">
      <c r="A3959" s="398">
        <v>6297</v>
      </c>
      <c r="B3959" s="398" t="s">
        <v>11756</v>
      </c>
      <c r="C3959" s="398" t="s">
        <v>160</v>
      </c>
      <c r="D3959" s="398"/>
      <c r="E3959" s="399"/>
    </row>
    <row r="3960" spans="1:5">
      <c r="A3960" s="398">
        <v>6296</v>
      </c>
      <c r="B3960" s="398" t="s">
        <v>11757</v>
      </c>
      <c r="C3960" s="398" t="s">
        <v>160</v>
      </c>
      <c r="D3960" s="398"/>
      <c r="E3960" s="399"/>
    </row>
    <row r="3961" spans="1:5">
      <c r="A3961" s="398">
        <v>6323</v>
      </c>
      <c r="B3961" s="398" t="s">
        <v>11758</v>
      </c>
      <c r="C3961" s="398" t="s">
        <v>160</v>
      </c>
      <c r="D3961" s="398"/>
      <c r="E3961" s="399"/>
    </row>
    <row r="3962" spans="1:5">
      <c r="A3962" s="398">
        <v>6294</v>
      </c>
      <c r="B3962" s="398" t="s">
        <v>11759</v>
      </c>
      <c r="C3962" s="398" t="s">
        <v>160</v>
      </c>
      <c r="D3962" s="398"/>
      <c r="E3962" s="399"/>
    </row>
    <row r="3963" spans="1:5">
      <c r="A3963" s="398">
        <v>6299</v>
      </c>
      <c r="B3963" s="398" t="s">
        <v>11760</v>
      </c>
      <c r="C3963" s="398" t="s">
        <v>160</v>
      </c>
      <c r="D3963" s="398"/>
      <c r="E3963" s="399"/>
    </row>
    <row r="3964" spans="1:5">
      <c r="A3964" s="398">
        <v>6298</v>
      </c>
      <c r="B3964" s="398" t="s">
        <v>11761</v>
      </c>
      <c r="C3964" s="398" t="s">
        <v>160</v>
      </c>
      <c r="D3964" s="398"/>
      <c r="E3964" s="399"/>
    </row>
    <row r="3965" spans="1:5">
      <c r="A3965" s="398">
        <v>6322</v>
      </c>
      <c r="B3965" s="398" t="s">
        <v>11762</v>
      </c>
      <c r="C3965" s="398" t="s">
        <v>160</v>
      </c>
      <c r="D3965" s="398"/>
      <c r="E3965" s="399"/>
    </row>
    <row r="3966" spans="1:5">
      <c r="A3966" s="398">
        <v>6295</v>
      </c>
      <c r="B3966" s="398" t="s">
        <v>11763</v>
      </c>
      <c r="C3966" s="398" t="s">
        <v>160</v>
      </c>
      <c r="D3966" s="398"/>
      <c r="E3966" s="399"/>
    </row>
    <row r="3967" spans="1:5">
      <c r="A3967" s="398">
        <v>6300</v>
      </c>
      <c r="B3967" s="398" t="s">
        <v>11764</v>
      </c>
      <c r="C3967" s="398" t="s">
        <v>160</v>
      </c>
      <c r="D3967" s="398"/>
      <c r="E3967" s="399"/>
    </row>
    <row r="3968" spans="1:5">
      <c r="A3968" s="398">
        <v>6321</v>
      </c>
      <c r="B3968" s="398" t="s">
        <v>11765</v>
      </c>
      <c r="C3968" s="398" t="s">
        <v>160</v>
      </c>
      <c r="D3968" s="398"/>
      <c r="E3968" s="399"/>
    </row>
    <row r="3969" spans="1:5">
      <c r="A3969" s="398">
        <v>6301</v>
      </c>
      <c r="B3969" s="398" t="s">
        <v>11766</v>
      </c>
      <c r="C3969" s="398" t="s">
        <v>160</v>
      </c>
      <c r="D3969" s="398"/>
      <c r="E3969" s="399"/>
    </row>
    <row r="3970" spans="1:5">
      <c r="A3970" s="398">
        <v>7105</v>
      </c>
      <c r="B3970" s="398" t="s">
        <v>11767</v>
      </c>
      <c r="C3970" s="398" t="s">
        <v>160</v>
      </c>
      <c r="D3970" s="398"/>
      <c r="E3970" s="399">
        <v>41.66</v>
      </c>
    </row>
    <row r="3971" spans="1:5">
      <c r="A3971" s="398">
        <v>20183</v>
      </c>
      <c r="B3971" s="398" t="s">
        <v>11768</v>
      </c>
      <c r="C3971" s="398" t="s">
        <v>160</v>
      </c>
      <c r="D3971" s="398"/>
      <c r="E3971" s="399">
        <v>51.33</v>
      </c>
    </row>
    <row r="3972" spans="1:5">
      <c r="A3972" s="398">
        <v>38448</v>
      </c>
      <c r="B3972" s="398" t="s">
        <v>11769</v>
      </c>
      <c r="C3972" s="398" t="s">
        <v>160</v>
      </c>
      <c r="D3972" s="398"/>
      <c r="E3972" s="399">
        <v>232.92</v>
      </c>
    </row>
    <row r="3973" spans="1:5">
      <c r="A3973" s="398">
        <v>20182</v>
      </c>
      <c r="B3973" s="398" t="s">
        <v>11770</v>
      </c>
      <c r="C3973" s="398" t="s">
        <v>160</v>
      </c>
      <c r="D3973" s="398"/>
      <c r="E3973" s="399">
        <v>29.84</v>
      </c>
    </row>
    <row r="3974" spans="1:5">
      <c r="A3974" s="398">
        <v>7119</v>
      </c>
      <c r="B3974" s="398" t="s">
        <v>11771</v>
      </c>
      <c r="C3974" s="398" t="s">
        <v>160</v>
      </c>
      <c r="D3974" s="398"/>
      <c r="E3974" s="399">
        <v>11.86</v>
      </c>
    </row>
    <row r="3975" spans="1:5">
      <c r="A3975" s="398">
        <v>7126</v>
      </c>
      <c r="B3975" s="398" t="s">
        <v>11772</v>
      </c>
      <c r="C3975" s="398" t="s">
        <v>160</v>
      </c>
      <c r="D3975" s="398"/>
      <c r="E3975" s="399">
        <v>24.21</v>
      </c>
    </row>
    <row r="3976" spans="1:5">
      <c r="A3976" s="398">
        <v>7120</v>
      </c>
      <c r="B3976" s="398" t="s">
        <v>11773</v>
      </c>
      <c r="C3976" s="398" t="s">
        <v>160</v>
      </c>
      <c r="D3976" s="398"/>
      <c r="E3976" s="399">
        <v>9.1</v>
      </c>
    </row>
    <row r="3977" spans="1:5">
      <c r="A3977" s="398">
        <v>6319</v>
      </c>
      <c r="B3977" s="398" t="s">
        <v>11774</v>
      </c>
      <c r="C3977" s="398" t="s">
        <v>160</v>
      </c>
      <c r="D3977" s="398"/>
      <c r="E3977" s="399"/>
    </row>
    <row r="3978" spans="1:5">
      <c r="A3978" s="398">
        <v>6304</v>
      </c>
      <c r="B3978" s="398" t="s">
        <v>11775</v>
      </c>
      <c r="C3978" s="398" t="s">
        <v>160</v>
      </c>
      <c r="D3978" s="398"/>
      <c r="E3978" s="399"/>
    </row>
    <row r="3979" spans="1:5">
      <c r="A3979" s="398">
        <v>21116</v>
      </c>
      <c r="B3979" s="398" t="s">
        <v>11776</v>
      </c>
      <c r="C3979" s="398" t="s">
        <v>160</v>
      </c>
      <c r="D3979" s="398"/>
      <c r="E3979" s="399"/>
    </row>
    <row r="3980" spans="1:5">
      <c r="A3980" s="398">
        <v>6320</v>
      </c>
      <c r="B3980" s="398" t="s">
        <v>11777</v>
      </c>
      <c r="C3980" s="398" t="s">
        <v>160</v>
      </c>
      <c r="D3980" s="398"/>
      <c r="E3980" s="399"/>
    </row>
    <row r="3981" spans="1:5">
      <c r="A3981" s="398">
        <v>6303</v>
      </c>
      <c r="B3981" s="398" t="s">
        <v>11778</v>
      </c>
      <c r="C3981" s="398" t="s">
        <v>160</v>
      </c>
      <c r="D3981" s="398"/>
      <c r="E3981" s="399"/>
    </row>
    <row r="3982" spans="1:5">
      <c r="A3982" s="398">
        <v>6308</v>
      </c>
      <c r="B3982" s="398" t="s">
        <v>11779</v>
      </c>
      <c r="C3982" s="398" t="s">
        <v>160</v>
      </c>
      <c r="D3982" s="398"/>
      <c r="E3982" s="399"/>
    </row>
    <row r="3983" spans="1:5">
      <c r="A3983" s="398">
        <v>6317</v>
      </c>
      <c r="B3983" s="398" t="s">
        <v>11780</v>
      </c>
      <c r="C3983" s="398" t="s">
        <v>160</v>
      </c>
      <c r="D3983" s="398"/>
      <c r="E3983" s="399"/>
    </row>
    <row r="3984" spans="1:5">
      <c r="A3984" s="398">
        <v>6307</v>
      </c>
      <c r="B3984" s="398" t="s">
        <v>11781</v>
      </c>
      <c r="C3984" s="398" t="s">
        <v>160</v>
      </c>
      <c r="D3984" s="398"/>
      <c r="E3984" s="399"/>
    </row>
    <row r="3985" spans="1:5">
      <c r="A3985" s="398">
        <v>6309</v>
      </c>
      <c r="B3985" s="398" t="s">
        <v>11782</v>
      </c>
      <c r="C3985" s="398" t="s">
        <v>160</v>
      </c>
      <c r="D3985" s="398"/>
      <c r="E3985" s="399"/>
    </row>
    <row r="3986" spans="1:5">
      <c r="A3986" s="398">
        <v>6318</v>
      </c>
      <c r="B3986" s="398" t="s">
        <v>11783</v>
      </c>
      <c r="C3986" s="398" t="s">
        <v>160</v>
      </c>
      <c r="D3986" s="398"/>
      <c r="E3986" s="399"/>
    </row>
    <row r="3987" spans="1:5">
      <c r="A3987" s="398">
        <v>6306</v>
      </c>
      <c r="B3987" s="398" t="s">
        <v>11784</v>
      </c>
      <c r="C3987" s="398" t="s">
        <v>160</v>
      </c>
      <c r="D3987" s="398"/>
      <c r="E3987" s="399"/>
    </row>
    <row r="3988" spans="1:5">
      <c r="A3988" s="398">
        <v>6305</v>
      </c>
      <c r="B3988" s="398" t="s">
        <v>11785</v>
      </c>
      <c r="C3988" s="398" t="s">
        <v>160</v>
      </c>
      <c r="D3988" s="398"/>
      <c r="E3988" s="399"/>
    </row>
    <row r="3989" spans="1:5">
      <c r="A3989" s="398">
        <v>6312</v>
      </c>
      <c r="B3989" s="398" t="s">
        <v>11786</v>
      </c>
      <c r="C3989" s="398" t="s">
        <v>160</v>
      </c>
      <c r="D3989" s="398"/>
      <c r="E3989" s="399"/>
    </row>
    <row r="3990" spans="1:5">
      <c r="A3990" s="398">
        <v>6311</v>
      </c>
      <c r="B3990" s="398" t="s">
        <v>11787</v>
      </c>
      <c r="C3990" s="398" t="s">
        <v>160</v>
      </c>
      <c r="D3990" s="398"/>
      <c r="E3990" s="399"/>
    </row>
    <row r="3991" spans="1:5">
      <c r="A3991" s="398">
        <v>6310</v>
      </c>
      <c r="B3991" s="398" t="s">
        <v>11788</v>
      </c>
      <c r="C3991" s="398" t="s">
        <v>160</v>
      </c>
      <c r="D3991" s="398"/>
      <c r="E3991" s="399"/>
    </row>
    <row r="3992" spans="1:5">
      <c r="A3992" s="398">
        <v>6314</v>
      </c>
      <c r="B3992" s="398" t="s">
        <v>11789</v>
      </c>
      <c r="C3992" s="398" t="s">
        <v>160</v>
      </c>
      <c r="D3992" s="398"/>
      <c r="E3992" s="399"/>
    </row>
    <row r="3993" spans="1:5">
      <c r="A3993" s="398">
        <v>6313</v>
      </c>
      <c r="B3993" s="398" t="s">
        <v>11790</v>
      </c>
      <c r="C3993" s="398" t="s">
        <v>160</v>
      </c>
      <c r="D3993" s="398"/>
      <c r="E3993" s="399"/>
    </row>
    <row r="3994" spans="1:5">
      <c r="A3994" s="398">
        <v>6302</v>
      </c>
      <c r="B3994" s="398" t="s">
        <v>11791</v>
      </c>
      <c r="C3994" s="398" t="s">
        <v>160</v>
      </c>
      <c r="D3994" s="398"/>
      <c r="E3994" s="399"/>
    </row>
    <row r="3995" spans="1:5">
      <c r="A3995" s="398">
        <v>6315</v>
      </c>
      <c r="B3995" s="398" t="s">
        <v>11792</v>
      </c>
      <c r="C3995" s="398" t="s">
        <v>160</v>
      </c>
      <c r="D3995" s="398"/>
      <c r="E3995" s="399"/>
    </row>
    <row r="3996" spans="1:5">
      <c r="A3996" s="398">
        <v>6316</v>
      </c>
      <c r="B3996" s="398" t="s">
        <v>11793</v>
      </c>
      <c r="C3996" s="398" t="s">
        <v>160</v>
      </c>
      <c r="D3996" s="398"/>
      <c r="E3996" s="399"/>
    </row>
    <row r="3997" spans="1:5">
      <c r="A3997" s="398">
        <v>39324</v>
      </c>
      <c r="B3997" s="398" t="s">
        <v>11794</v>
      </c>
      <c r="C3997" s="398" t="s">
        <v>160</v>
      </c>
      <c r="D3997" s="398"/>
      <c r="E3997" s="399"/>
    </row>
    <row r="3998" spans="1:5">
      <c r="A3998" s="398">
        <v>39325</v>
      </c>
      <c r="B3998" s="398" t="s">
        <v>11795</v>
      </c>
      <c r="C3998" s="398" t="s">
        <v>160</v>
      </c>
      <c r="D3998" s="398"/>
      <c r="E3998" s="399"/>
    </row>
    <row r="3999" spans="1:5">
      <c r="A3999" s="398">
        <v>39326</v>
      </c>
      <c r="B3999" s="398" t="s">
        <v>11796</v>
      </c>
      <c r="C3999" s="398" t="s">
        <v>160</v>
      </c>
      <c r="D3999" s="398"/>
      <c r="E3999" s="399"/>
    </row>
    <row r="4000" spans="1:5">
      <c r="A4000" s="398">
        <v>39327</v>
      </c>
      <c r="B4000" s="398" t="s">
        <v>11797</v>
      </c>
      <c r="C4000" s="398" t="s">
        <v>160</v>
      </c>
      <c r="D4000" s="398"/>
      <c r="E4000" s="399"/>
    </row>
    <row r="4001" spans="1:5">
      <c r="A4001" s="398">
        <v>11378</v>
      </c>
      <c r="B4001" s="398" t="s">
        <v>11798</v>
      </c>
      <c r="C4001" s="398" t="s">
        <v>160</v>
      </c>
      <c r="D4001" s="398"/>
      <c r="E4001" s="399"/>
    </row>
    <row r="4002" spans="1:5">
      <c r="A4002" s="398">
        <v>11379</v>
      </c>
      <c r="B4002" s="398" t="s">
        <v>11799</v>
      </c>
      <c r="C4002" s="398" t="s">
        <v>160</v>
      </c>
      <c r="D4002" s="398"/>
      <c r="E4002" s="399"/>
    </row>
    <row r="4003" spans="1:5">
      <c r="A4003" s="398">
        <v>11493</v>
      </c>
      <c r="B4003" s="398" t="s">
        <v>11800</v>
      </c>
      <c r="C4003" s="398" t="s">
        <v>160</v>
      </c>
      <c r="D4003" s="398"/>
      <c r="E4003" s="399"/>
    </row>
    <row r="4004" spans="1:5">
      <c r="A4004" s="398">
        <v>7106</v>
      </c>
      <c r="B4004" s="398" t="s">
        <v>11801</v>
      </c>
      <c r="C4004" s="398" t="s">
        <v>160</v>
      </c>
      <c r="D4004" s="398"/>
      <c r="E4004" s="399">
        <v>149.83000000000001</v>
      </c>
    </row>
    <row r="4005" spans="1:5">
      <c r="A4005" s="398">
        <v>7104</v>
      </c>
      <c r="B4005" s="398" t="s">
        <v>11802</v>
      </c>
      <c r="C4005" s="398" t="s">
        <v>160</v>
      </c>
      <c r="D4005" s="398"/>
      <c r="E4005" s="399">
        <v>4.04</v>
      </c>
    </row>
    <row r="4006" spans="1:5">
      <c r="A4006" s="398">
        <v>7136</v>
      </c>
      <c r="B4006" s="398" t="s">
        <v>11803</v>
      </c>
      <c r="C4006" s="398" t="s">
        <v>160</v>
      </c>
      <c r="D4006" s="398"/>
      <c r="E4006" s="399">
        <v>7.03</v>
      </c>
    </row>
    <row r="4007" spans="1:5">
      <c r="A4007" s="398">
        <v>7128</v>
      </c>
      <c r="B4007" s="398" t="s">
        <v>11804</v>
      </c>
      <c r="C4007" s="398" t="s">
        <v>160</v>
      </c>
      <c r="D4007" s="398"/>
      <c r="E4007" s="399">
        <v>9.1199999999999992</v>
      </c>
    </row>
    <row r="4008" spans="1:5">
      <c r="A4008" s="398">
        <v>7108</v>
      </c>
      <c r="B4008" s="398" t="s">
        <v>11805</v>
      </c>
      <c r="C4008" s="398" t="s">
        <v>160</v>
      </c>
      <c r="D4008" s="398"/>
      <c r="E4008" s="399">
        <v>9.1</v>
      </c>
    </row>
    <row r="4009" spans="1:5">
      <c r="A4009" s="398">
        <v>7129</v>
      </c>
      <c r="B4009" s="398" t="s">
        <v>11806</v>
      </c>
      <c r="C4009" s="398" t="s">
        <v>160</v>
      </c>
      <c r="D4009" s="398"/>
      <c r="E4009" s="399">
        <v>10.71</v>
      </c>
    </row>
    <row r="4010" spans="1:5">
      <c r="A4010" s="398">
        <v>7130</v>
      </c>
      <c r="B4010" s="398" t="s">
        <v>11807</v>
      </c>
      <c r="C4010" s="398" t="s">
        <v>160</v>
      </c>
      <c r="D4010" s="398"/>
      <c r="E4010" s="399">
        <v>15.56</v>
      </c>
    </row>
    <row r="4011" spans="1:5">
      <c r="A4011" s="398">
        <v>7131</v>
      </c>
      <c r="B4011" s="398" t="s">
        <v>11808</v>
      </c>
      <c r="C4011" s="398" t="s">
        <v>160</v>
      </c>
      <c r="D4011" s="398"/>
      <c r="E4011" s="399">
        <v>19.03</v>
      </c>
    </row>
    <row r="4012" spans="1:5">
      <c r="A4012" s="398">
        <v>7132</v>
      </c>
      <c r="B4012" s="398" t="s">
        <v>11809</v>
      </c>
      <c r="C4012" s="398" t="s">
        <v>160</v>
      </c>
      <c r="D4012" s="398"/>
      <c r="E4012" s="399">
        <v>44.82</v>
      </c>
    </row>
    <row r="4013" spans="1:5">
      <c r="A4013" s="398">
        <v>7133</v>
      </c>
      <c r="B4013" s="398" t="s">
        <v>11810</v>
      </c>
      <c r="C4013" s="398" t="s">
        <v>160</v>
      </c>
      <c r="D4013" s="398"/>
      <c r="E4013" s="399">
        <v>103.56</v>
      </c>
    </row>
    <row r="4014" spans="1:5">
      <c r="A4014" s="398">
        <v>37422</v>
      </c>
      <c r="B4014" s="398" t="s">
        <v>11811</v>
      </c>
      <c r="C4014" s="398" t="s">
        <v>160</v>
      </c>
      <c r="D4014" s="398"/>
      <c r="E4014" s="399"/>
    </row>
    <row r="4015" spans="1:5">
      <c r="A4015" s="398">
        <v>37420</v>
      </c>
      <c r="B4015" s="398" t="s">
        <v>11812</v>
      </c>
      <c r="C4015" s="398" t="s">
        <v>160</v>
      </c>
      <c r="D4015" s="398"/>
      <c r="E4015" s="399"/>
    </row>
    <row r="4016" spans="1:5">
      <c r="A4016" s="398">
        <v>37421</v>
      </c>
      <c r="B4016" s="398" t="s">
        <v>11813</v>
      </c>
      <c r="C4016" s="398" t="s">
        <v>160</v>
      </c>
      <c r="D4016" s="398"/>
      <c r="E4016" s="399"/>
    </row>
    <row r="4017" spans="1:5">
      <c r="A4017" s="398">
        <v>37443</v>
      </c>
      <c r="B4017" s="398" t="s">
        <v>11814</v>
      </c>
      <c r="C4017" s="398" t="s">
        <v>160</v>
      </c>
      <c r="D4017" s="398"/>
      <c r="E4017" s="399"/>
    </row>
    <row r="4018" spans="1:5">
      <c r="A4018" s="398">
        <v>37444</v>
      </c>
      <c r="B4018" s="398" t="s">
        <v>11815</v>
      </c>
      <c r="C4018" s="398" t="s">
        <v>160</v>
      </c>
      <c r="D4018" s="398"/>
      <c r="E4018" s="399"/>
    </row>
    <row r="4019" spans="1:5">
      <c r="A4019" s="398">
        <v>37445</v>
      </c>
      <c r="B4019" s="398" t="s">
        <v>11816</v>
      </c>
      <c r="C4019" s="398" t="s">
        <v>160</v>
      </c>
      <c r="D4019" s="398"/>
      <c r="E4019" s="399"/>
    </row>
    <row r="4020" spans="1:5">
      <c r="A4020" s="398">
        <v>37446</v>
      </c>
      <c r="B4020" s="398" t="s">
        <v>11817</v>
      </c>
      <c r="C4020" s="398" t="s">
        <v>160</v>
      </c>
      <c r="D4020" s="398"/>
      <c r="E4020" s="399"/>
    </row>
    <row r="4021" spans="1:5">
      <c r="A4021" s="398">
        <v>37447</v>
      </c>
      <c r="B4021" s="398" t="s">
        <v>11818</v>
      </c>
      <c r="C4021" s="398" t="s">
        <v>160</v>
      </c>
      <c r="D4021" s="398"/>
      <c r="E4021" s="399"/>
    </row>
    <row r="4022" spans="1:5">
      <c r="A4022" s="398">
        <v>37448</v>
      </c>
      <c r="B4022" s="398" t="s">
        <v>11819</v>
      </c>
      <c r="C4022" s="398" t="s">
        <v>160</v>
      </c>
      <c r="D4022" s="398"/>
      <c r="E4022" s="399"/>
    </row>
    <row r="4023" spans="1:5">
      <c r="A4023" s="398">
        <v>37440</v>
      </c>
      <c r="B4023" s="398" t="s">
        <v>11820</v>
      </c>
      <c r="C4023" s="398" t="s">
        <v>160</v>
      </c>
      <c r="D4023" s="398"/>
      <c r="E4023" s="399"/>
    </row>
    <row r="4024" spans="1:5">
      <c r="A4024" s="398">
        <v>37441</v>
      </c>
      <c r="B4024" s="398" t="s">
        <v>11821</v>
      </c>
      <c r="C4024" s="398" t="s">
        <v>160</v>
      </c>
      <c r="D4024" s="398"/>
      <c r="E4024" s="399"/>
    </row>
    <row r="4025" spans="1:5">
      <c r="A4025" s="398">
        <v>37442</v>
      </c>
      <c r="B4025" s="398" t="s">
        <v>11822</v>
      </c>
      <c r="C4025" s="398" t="s">
        <v>160</v>
      </c>
      <c r="D4025" s="398"/>
      <c r="E4025" s="399"/>
    </row>
    <row r="4026" spans="1:5">
      <c r="A4026" s="398">
        <v>38017</v>
      </c>
      <c r="B4026" s="398" t="s">
        <v>11823</v>
      </c>
      <c r="C4026" s="398" t="s">
        <v>160</v>
      </c>
      <c r="D4026" s="398"/>
      <c r="E4026" s="399"/>
    </row>
    <row r="4027" spans="1:5">
      <c r="A4027" s="398">
        <v>38018</v>
      </c>
      <c r="B4027" s="398" t="s">
        <v>11824</v>
      </c>
      <c r="C4027" s="398" t="s">
        <v>160</v>
      </c>
      <c r="D4027" s="398"/>
      <c r="E4027" s="399"/>
    </row>
    <row r="4028" spans="1:5">
      <c r="A4028" s="398">
        <v>39895</v>
      </c>
      <c r="B4028" s="398" t="s">
        <v>11825</v>
      </c>
      <c r="C4028" s="398" t="s">
        <v>160</v>
      </c>
      <c r="D4028" s="398"/>
      <c r="E4028" s="399"/>
    </row>
    <row r="4029" spans="1:5">
      <c r="A4029" s="398">
        <v>39896</v>
      </c>
      <c r="B4029" s="398" t="s">
        <v>11826</v>
      </c>
      <c r="C4029" s="398" t="s">
        <v>160</v>
      </c>
      <c r="D4029" s="398"/>
      <c r="E4029" s="399"/>
    </row>
    <row r="4030" spans="1:5">
      <c r="A4030" s="398">
        <v>44038</v>
      </c>
      <c r="B4030" s="398" t="s">
        <v>11827</v>
      </c>
      <c r="C4030" s="398" t="s">
        <v>160</v>
      </c>
      <c r="D4030" s="398"/>
      <c r="E4030" s="399"/>
    </row>
    <row r="4031" spans="1:5">
      <c r="A4031" s="398">
        <v>44040</v>
      </c>
      <c r="B4031" s="398" t="s">
        <v>11828</v>
      </c>
      <c r="C4031" s="398" t="s">
        <v>160</v>
      </c>
      <c r="D4031" s="398"/>
      <c r="E4031" s="399"/>
    </row>
    <row r="4032" spans="1:5">
      <c r="A4032" s="398">
        <v>44035</v>
      </c>
      <c r="B4032" s="398" t="s">
        <v>11829</v>
      </c>
      <c r="C4032" s="398" t="s">
        <v>160</v>
      </c>
      <c r="D4032" s="398"/>
      <c r="E4032" s="399"/>
    </row>
    <row r="4033" spans="1:5">
      <c r="A4033" s="398">
        <v>44037</v>
      </c>
      <c r="B4033" s="398" t="s">
        <v>11830</v>
      </c>
      <c r="C4033" s="398" t="s">
        <v>160</v>
      </c>
      <c r="D4033" s="398"/>
      <c r="E4033" s="399"/>
    </row>
    <row r="4034" spans="1:5">
      <c r="A4034" s="398">
        <v>44033</v>
      </c>
      <c r="B4034" s="398" t="s">
        <v>11831</v>
      </c>
      <c r="C4034" s="398" t="s">
        <v>160</v>
      </c>
      <c r="D4034" s="398"/>
      <c r="E4034" s="399"/>
    </row>
    <row r="4035" spans="1:5">
      <c r="A4035" s="398">
        <v>44034</v>
      </c>
      <c r="B4035" s="398" t="s">
        <v>11832</v>
      </c>
      <c r="C4035" s="398" t="s">
        <v>160</v>
      </c>
      <c r="D4035" s="398"/>
      <c r="E4035" s="399"/>
    </row>
    <row r="4036" spans="1:5">
      <c r="A4036" s="398">
        <v>44028</v>
      </c>
      <c r="B4036" s="398" t="s">
        <v>11833</v>
      </c>
      <c r="C4036" s="398" t="s">
        <v>160</v>
      </c>
      <c r="D4036" s="398"/>
      <c r="E4036" s="399"/>
    </row>
    <row r="4037" spans="1:5">
      <c r="A4037" s="398">
        <v>44029</v>
      </c>
      <c r="B4037" s="398" t="s">
        <v>11834</v>
      </c>
      <c r="C4037" s="398" t="s">
        <v>160</v>
      </c>
      <c r="D4037" s="398"/>
      <c r="E4037" s="399"/>
    </row>
    <row r="4038" spans="1:5">
      <c r="A4038" s="398">
        <v>44030</v>
      </c>
      <c r="B4038" s="398" t="s">
        <v>11835</v>
      </c>
      <c r="C4038" s="398" t="s">
        <v>160</v>
      </c>
      <c r="D4038" s="398"/>
      <c r="E4038" s="399"/>
    </row>
    <row r="4039" spans="1:5">
      <c r="A4039" s="398">
        <v>44031</v>
      </c>
      <c r="B4039" s="398" t="s">
        <v>11836</v>
      </c>
      <c r="C4039" s="398" t="s">
        <v>160</v>
      </c>
      <c r="D4039" s="398"/>
      <c r="E4039" s="399"/>
    </row>
    <row r="4040" spans="1:5">
      <c r="A4040" s="398">
        <v>44032</v>
      </c>
      <c r="B4040" s="398" t="s">
        <v>11837</v>
      </c>
      <c r="C4040" s="398" t="s">
        <v>160</v>
      </c>
      <c r="D4040" s="398"/>
      <c r="E4040" s="399"/>
    </row>
    <row r="4041" spans="1:5">
      <c r="A4041" s="398">
        <v>44036</v>
      </c>
      <c r="B4041" s="398" t="s">
        <v>11838</v>
      </c>
      <c r="C4041" s="398" t="s">
        <v>160</v>
      </c>
      <c r="D4041" s="398"/>
      <c r="E4041" s="399"/>
    </row>
    <row r="4042" spans="1:5">
      <c r="A4042" s="398">
        <v>44039</v>
      </c>
      <c r="B4042" s="398" t="s">
        <v>11839</v>
      </c>
      <c r="C4042" s="398" t="s">
        <v>160</v>
      </c>
      <c r="D4042" s="398"/>
      <c r="E4042" s="399"/>
    </row>
    <row r="4043" spans="1:5">
      <c r="A4043" s="398">
        <v>38873</v>
      </c>
      <c r="B4043" s="398" t="s">
        <v>11840</v>
      </c>
      <c r="C4043" s="398" t="s">
        <v>160</v>
      </c>
      <c r="D4043" s="398"/>
      <c r="E4043" s="399"/>
    </row>
    <row r="4044" spans="1:5">
      <c r="A4044" s="398">
        <v>38874</v>
      </c>
      <c r="B4044" s="398" t="s">
        <v>11841</v>
      </c>
      <c r="C4044" s="398" t="s">
        <v>160</v>
      </c>
      <c r="D4044" s="398"/>
      <c r="E4044" s="399"/>
    </row>
    <row r="4045" spans="1:5">
      <c r="A4045" s="398">
        <v>38875</v>
      </c>
      <c r="B4045" s="398" t="s">
        <v>11842</v>
      </c>
      <c r="C4045" s="398" t="s">
        <v>160</v>
      </c>
      <c r="D4045" s="398"/>
      <c r="E4045" s="399"/>
    </row>
    <row r="4046" spans="1:5">
      <c r="A4046" s="398">
        <v>38876</v>
      </c>
      <c r="B4046" s="398" t="s">
        <v>11843</v>
      </c>
      <c r="C4046" s="398" t="s">
        <v>160</v>
      </c>
      <c r="D4046" s="398"/>
      <c r="E4046" s="399"/>
    </row>
    <row r="4047" spans="1:5">
      <c r="A4047" s="398">
        <v>39000</v>
      </c>
      <c r="B4047" s="398" t="s">
        <v>11844</v>
      </c>
      <c r="C4047" s="398" t="s">
        <v>160</v>
      </c>
      <c r="D4047" s="398"/>
      <c r="E4047" s="399"/>
    </row>
    <row r="4048" spans="1:5">
      <c r="A4048" s="398">
        <v>38674</v>
      </c>
      <c r="B4048" s="398" t="s">
        <v>11845</v>
      </c>
      <c r="C4048" s="398" t="s">
        <v>160</v>
      </c>
      <c r="D4048" s="398"/>
      <c r="E4048" s="399"/>
    </row>
    <row r="4049" spans="1:5">
      <c r="A4049" s="398">
        <v>38019</v>
      </c>
      <c r="B4049" s="398" t="s">
        <v>11846</v>
      </c>
      <c r="C4049" s="398" t="s">
        <v>160</v>
      </c>
      <c r="D4049" s="398"/>
      <c r="E4049" s="399"/>
    </row>
    <row r="4050" spans="1:5">
      <c r="A4050" s="398">
        <v>38020</v>
      </c>
      <c r="B4050" s="398" t="s">
        <v>11847</v>
      </c>
      <c r="C4050" s="398" t="s">
        <v>160</v>
      </c>
      <c r="D4050" s="398"/>
      <c r="E4050" s="399"/>
    </row>
    <row r="4051" spans="1:5">
      <c r="A4051" s="398">
        <v>38454</v>
      </c>
      <c r="B4051" s="398" t="s">
        <v>11848</v>
      </c>
      <c r="C4051" s="398" t="s">
        <v>160</v>
      </c>
      <c r="D4051" s="398"/>
      <c r="E4051" s="399"/>
    </row>
    <row r="4052" spans="1:5">
      <c r="A4052" s="398">
        <v>38455</v>
      </c>
      <c r="B4052" s="398" t="s">
        <v>11849</v>
      </c>
      <c r="C4052" s="398" t="s">
        <v>160</v>
      </c>
      <c r="D4052" s="398"/>
      <c r="E4052" s="399"/>
    </row>
    <row r="4053" spans="1:5">
      <c r="A4053" s="398">
        <v>38462</v>
      </c>
      <c r="B4053" s="398" t="s">
        <v>11850</v>
      </c>
      <c r="C4053" s="398" t="s">
        <v>160</v>
      </c>
      <c r="D4053" s="398"/>
      <c r="E4053" s="399"/>
    </row>
    <row r="4054" spans="1:5">
      <c r="A4054" s="398">
        <v>36362</v>
      </c>
      <c r="B4054" s="398" t="s">
        <v>11851</v>
      </c>
      <c r="C4054" s="398" t="s">
        <v>160</v>
      </c>
      <c r="D4054" s="398"/>
      <c r="E4054" s="399"/>
    </row>
    <row r="4055" spans="1:5">
      <c r="A4055" s="398">
        <v>36298</v>
      </c>
      <c r="B4055" s="398" t="s">
        <v>11852</v>
      </c>
      <c r="C4055" s="398" t="s">
        <v>160</v>
      </c>
      <c r="D4055" s="398"/>
      <c r="E4055" s="399"/>
    </row>
    <row r="4056" spans="1:5">
      <c r="A4056" s="398">
        <v>38456</v>
      </c>
      <c r="B4056" s="398" t="s">
        <v>11853</v>
      </c>
      <c r="C4056" s="398" t="s">
        <v>160</v>
      </c>
      <c r="D4056" s="398"/>
      <c r="E4056" s="399"/>
    </row>
    <row r="4057" spans="1:5">
      <c r="A4057" s="398">
        <v>38457</v>
      </c>
      <c r="B4057" s="398" t="s">
        <v>11854</v>
      </c>
      <c r="C4057" s="398" t="s">
        <v>160</v>
      </c>
      <c r="D4057" s="398"/>
      <c r="E4057" s="399"/>
    </row>
    <row r="4058" spans="1:5">
      <c r="A4058" s="398">
        <v>38458</v>
      </c>
      <c r="B4058" s="398" t="s">
        <v>11855</v>
      </c>
      <c r="C4058" s="398" t="s">
        <v>160</v>
      </c>
      <c r="D4058" s="398"/>
      <c r="E4058" s="399"/>
    </row>
    <row r="4059" spans="1:5">
      <c r="A4059" s="398">
        <v>38459</v>
      </c>
      <c r="B4059" s="398" t="s">
        <v>11856</v>
      </c>
      <c r="C4059" s="398" t="s">
        <v>160</v>
      </c>
      <c r="D4059" s="398"/>
      <c r="E4059" s="399"/>
    </row>
    <row r="4060" spans="1:5">
      <c r="A4060" s="398">
        <v>38460</v>
      </c>
      <c r="B4060" s="398" t="s">
        <v>11857</v>
      </c>
      <c r="C4060" s="398" t="s">
        <v>160</v>
      </c>
      <c r="D4060" s="398"/>
      <c r="E4060" s="399"/>
    </row>
    <row r="4061" spans="1:5">
      <c r="A4061" s="398">
        <v>38461</v>
      </c>
      <c r="B4061" s="398" t="s">
        <v>11858</v>
      </c>
      <c r="C4061" s="398" t="s">
        <v>160</v>
      </c>
      <c r="D4061" s="398"/>
      <c r="E4061" s="399"/>
    </row>
    <row r="4062" spans="1:5">
      <c r="A4062" s="398">
        <v>7094</v>
      </c>
      <c r="B4062" s="398" t="s">
        <v>11859</v>
      </c>
      <c r="C4062" s="398" t="s">
        <v>160</v>
      </c>
      <c r="D4062" s="398"/>
      <c r="E4062" s="399">
        <v>13.18</v>
      </c>
    </row>
    <row r="4063" spans="1:5">
      <c r="A4063" s="398">
        <v>7116</v>
      </c>
      <c r="B4063" s="398" t="s">
        <v>11860</v>
      </c>
      <c r="C4063" s="398" t="s">
        <v>160</v>
      </c>
      <c r="D4063" s="398"/>
      <c r="E4063" s="399">
        <v>3.73</v>
      </c>
    </row>
    <row r="4064" spans="1:5">
      <c r="A4064" s="398">
        <v>7118</v>
      </c>
      <c r="B4064" s="398" t="s">
        <v>11861</v>
      </c>
      <c r="C4064" s="398" t="s">
        <v>160</v>
      </c>
      <c r="D4064" s="398"/>
      <c r="E4064" s="399">
        <v>27.11</v>
      </c>
    </row>
    <row r="4065" spans="1:5">
      <c r="A4065" s="398">
        <v>7098</v>
      </c>
      <c r="B4065" s="398" t="s">
        <v>11862</v>
      </c>
      <c r="C4065" s="398" t="s">
        <v>160</v>
      </c>
      <c r="D4065" s="398"/>
      <c r="E4065" s="399">
        <v>4.03</v>
      </c>
    </row>
    <row r="4066" spans="1:5">
      <c r="A4066" s="398">
        <v>7110</v>
      </c>
      <c r="B4066" s="398" t="s">
        <v>11863</v>
      </c>
      <c r="C4066" s="398" t="s">
        <v>160</v>
      </c>
      <c r="D4066" s="398"/>
      <c r="E4066" s="399">
        <v>51.55</v>
      </c>
    </row>
    <row r="4067" spans="1:5">
      <c r="A4067" s="398">
        <v>7123</v>
      </c>
      <c r="B4067" s="398" t="s">
        <v>11864</v>
      </c>
      <c r="C4067" s="398" t="s">
        <v>160</v>
      </c>
      <c r="D4067" s="398"/>
      <c r="E4067" s="399">
        <v>4.87</v>
      </c>
    </row>
    <row r="4068" spans="1:5">
      <c r="A4068" s="398">
        <v>7121</v>
      </c>
      <c r="B4068" s="398" t="s">
        <v>11865</v>
      </c>
      <c r="C4068" s="398" t="s">
        <v>160</v>
      </c>
      <c r="D4068" s="398"/>
      <c r="E4068" s="399">
        <v>9.64</v>
      </c>
    </row>
    <row r="4069" spans="1:5">
      <c r="A4069" s="398">
        <v>7137</v>
      </c>
      <c r="B4069" s="398" t="s">
        <v>11866</v>
      </c>
      <c r="C4069" s="398" t="s">
        <v>160</v>
      </c>
      <c r="D4069" s="398"/>
      <c r="E4069" s="399">
        <v>10.53</v>
      </c>
    </row>
    <row r="4070" spans="1:5">
      <c r="A4070" s="398">
        <v>7122</v>
      </c>
      <c r="B4070" s="398" t="s">
        <v>11867</v>
      </c>
      <c r="C4070" s="398" t="s">
        <v>160</v>
      </c>
      <c r="D4070" s="398"/>
      <c r="E4070" s="399">
        <v>11.59</v>
      </c>
    </row>
    <row r="4071" spans="1:5">
      <c r="A4071" s="398">
        <v>7114</v>
      </c>
      <c r="B4071" s="398" t="s">
        <v>11868</v>
      </c>
      <c r="C4071" s="398" t="s">
        <v>160</v>
      </c>
      <c r="D4071" s="398"/>
      <c r="E4071" s="399">
        <v>13.48</v>
      </c>
    </row>
    <row r="4072" spans="1:5">
      <c r="A4072" s="398">
        <v>7109</v>
      </c>
      <c r="B4072" s="398" t="s">
        <v>11869</v>
      </c>
      <c r="C4072" s="398" t="s">
        <v>160</v>
      </c>
      <c r="D4072" s="398"/>
      <c r="E4072" s="399">
        <v>2.67</v>
      </c>
    </row>
    <row r="4073" spans="1:5">
      <c r="A4073" s="398">
        <v>7135</v>
      </c>
      <c r="B4073" s="398" t="s">
        <v>11870</v>
      </c>
      <c r="C4073" s="398" t="s">
        <v>160</v>
      </c>
      <c r="D4073" s="398"/>
      <c r="E4073" s="399">
        <v>5.47</v>
      </c>
    </row>
    <row r="4074" spans="1:5">
      <c r="A4074" s="398">
        <v>37947</v>
      </c>
      <c r="B4074" s="398" t="s">
        <v>11871</v>
      </c>
      <c r="C4074" s="398" t="s">
        <v>160</v>
      </c>
      <c r="D4074" s="398"/>
      <c r="E4074" s="399">
        <v>4.45</v>
      </c>
    </row>
    <row r="4075" spans="1:5">
      <c r="A4075" s="398">
        <v>7103</v>
      </c>
      <c r="B4075" s="398" t="s">
        <v>11872</v>
      </c>
      <c r="C4075" s="398" t="s">
        <v>160</v>
      </c>
      <c r="D4075" s="398"/>
      <c r="E4075" s="399">
        <v>14.49</v>
      </c>
    </row>
    <row r="4076" spans="1:5">
      <c r="A4076" s="398">
        <v>40419</v>
      </c>
      <c r="B4076" s="398" t="s">
        <v>11873</v>
      </c>
      <c r="C4076" s="398" t="s">
        <v>160</v>
      </c>
      <c r="D4076" s="398"/>
      <c r="E4076" s="399"/>
    </row>
    <row r="4077" spans="1:5">
      <c r="A4077" s="398">
        <v>40420</v>
      </c>
      <c r="B4077" s="398" t="s">
        <v>11874</v>
      </c>
      <c r="C4077" s="398" t="s">
        <v>160</v>
      </c>
      <c r="D4077" s="398"/>
      <c r="E4077" s="399"/>
    </row>
    <row r="4078" spans="1:5">
      <c r="A4078" s="398">
        <v>40421</v>
      </c>
      <c r="B4078" s="398" t="s">
        <v>11875</v>
      </c>
      <c r="C4078" s="398" t="s">
        <v>160</v>
      </c>
      <c r="D4078" s="398"/>
      <c r="E4078" s="399"/>
    </row>
    <row r="4079" spans="1:5">
      <c r="A4079" s="398">
        <v>38905</v>
      </c>
      <c r="B4079" s="398" t="s">
        <v>11876</v>
      </c>
      <c r="C4079" s="398" t="s">
        <v>160</v>
      </c>
      <c r="D4079" s="398"/>
      <c r="E4079" s="399"/>
    </row>
    <row r="4080" spans="1:5">
      <c r="A4080" s="398">
        <v>38907</v>
      </c>
      <c r="B4080" s="398" t="s">
        <v>11877</v>
      </c>
      <c r="C4080" s="398" t="s">
        <v>160</v>
      </c>
      <c r="D4080" s="398"/>
      <c r="E4080" s="399"/>
    </row>
    <row r="4081" spans="1:5">
      <c r="A4081" s="398">
        <v>38910</v>
      </c>
      <c r="B4081" s="398" t="s">
        <v>11878</v>
      </c>
      <c r="C4081" s="398" t="s">
        <v>160</v>
      </c>
      <c r="D4081" s="398"/>
      <c r="E4081" s="399"/>
    </row>
    <row r="4082" spans="1:5">
      <c r="A4082" s="398">
        <v>11655</v>
      </c>
      <c r="B4082" s="398" t="s">
        <v>11879</v>
      </c>
      <c r="C4082" s="398" t="s">
        <v>160</v>
      </c>
      <c r="D4082" s="398"/>
      <c r="E4082" s="399">
        <v>17.260000000000002</v>
      </c>
    </row>
    <row r="4083" spans="1:5">
      <c r="A4083" s="398">
        <v>11656</v>
      </c>
      <c r="B4083" s="398" t="s">
        <v>11880</v>
      </c>
      <c r="C4083" s="398" t="s">
        <v>160</v>
      </c>
      <c r="D4083" s="398"/>
      <c r="E4083" s="399">
        <v>19.82</v>
      </c>
    </row>
    <row r="4084" spans="1:5">
      <c r="A4084" s="398">
        <v>7091</v>
      </c>
      <c r="B4084" s="398" t="s">
        <v>11881</v>
      </c>
      <c r="C4084" s="398" t="s">
        <v>160</v>
      </c>
      <c r="D4084" s="398"/>
      <c r="E4084" s="399">
        <v>16.239999999999998</v>
      </c>
    </row>
    <row r="4085" spans="1:5">
      <c r="A4085" s="398">
        <v>37948</v>
      </c>
      <c r="B4085" s="398" t="s">
        <v>11882</v>
      </c>
      <c r="C4085" s="398" t="s">
        <v>160</v>
      </c>
      <c r="D4085" s="398"/>
      <c r="E4085" s="399">
        <v>3.76</v>
      </c>
    </row>
    <row r="4086" spans="1:5">
      <c r="A4086" s="398">
        <v>7097</v>
      </c>
      <c r="B4086" s="398" t="s">
        <v>11883</v>
      </c>
      <c r="C4086" s="398" t="s">
        <v>160</v>
      </c>
      <c r="D4086" s="398"/>
      <c r="E4086" s="399">
        <v>7.63</v>
      </c>
    </row>
    <row r="4087" spans="1:5">
      <c r="A4087" s="398">
        <v>11658</v>
      </c>
      <c r="B4087" s="398" t="s">
        <v>11884</v>
      </c>
      <c r="C4087" s="398" t="s">
        <v>160</v>
      </c>
      <c r="D4087" s="398"/>
      <c r="E4087" s="399">
        <v>16.86</v>
      </c>
    </row>
    <row r="4088" spans="1:5">
      <c r="A4088" s="398">
        <v>7146</v>
      </c>
      <c r="B4088" s="398" t="s">
        <v>11885</v>
      </c>
      <c r="C4088" s="398" t="s">
        <v>160</v>
      </c>
      <c r="D4088" s="398"/>
      <c r="E4088" s="399">
        <v>176.43</v>
      </c>
    </row>
    <row r="4089" spans="1:5">
      <c r="A4089" s="398">
        <v>7138</v>
      </c>
      <c r="B4089" s="398" t="s">
        <v>11886</v>
      </c>
      <c r="C4089" s="398" t="s">
        <v>160</v>
      </c>
      <c r="D4089" s="398"/>
      <c r="E4089" s="399">
        <v>1.1200000000000001</v>
      </c>
    </row>
    <row r="4090" spans="1:5">
      <c r="A4090" s="398">
        <v>7139</v>
      </c>
      <c r="B4090" s="398" t="s">
        <v>11887</v>
      </c>
      <c r="C4090" s="398" t="s">
        <v>160</v>
      </c>
      <c r="D4090" s="398"/>
      <c r="E4090" s="399">
        <v>1.26</v>
      </c>
    </row>
    <row r="4091" spans="1:5">
      <c r="A4091" s="398">
        <v>7140</v>
      </c>
      <c r="B4091" s="398" t="s">
        <v>11888</v>
      </c>
      <c r="C4091" s="398" t="s">
        <v>160</v>
      </c>
      <c r="D4091" s="398"/>
      <c r="E4091" s="399">
        <v>3.97</v>
      </c>
    </row>
    <row r="4092" spans="1:5">
      <c r="A4092" s="398">
        <v>7141</v>
      </c>
      <c r="B4092" s="398" t="s">
        <v>11889</v>
      </c>
      <c r="C4092" s="398" t="s">
        <v>160</v>
      </c>
      <c r="D4092" s="398"/>
      <c r="E4092" s="399">
        <v>9.7100000000000009</v>
      </c>
    </row>
    <row r="4093" spans="1:5">
      <c r="A4093" s="398">
        <v>7143</v>
      </c>
      <c r="B4093" s="398" t="s">
        <v>11890</v>
      </c>
      <c r="C4093" s="398" t="s">
        <v>160</v>
      </c>
      <c r="D4093" s="398"/>
      <c r="E4093" s="399">
        <v>32.57</v>
      </c>
    </row>
    <row r="4094" spans="1:5">
      <c r="A4094" s="398">
        <v>7144</v>
      </c>
      <c r="B4094" s="398" t="s">
        <v>11891</v>
      </c>
      <c r="C4094" s="398" t="s">
        <v>160</v>
      </c>
      <c r="D4094" s="398"/>
      <c r="E4094" s="399">
        <v>60.43</v>
      </c>
    </row>
    <row r="4095" spans="1:5">
      <c r="A4095" s="398">
        <v>7145</v>
      </c>
      <c r="B4095" s="398" t="s">
        <v>11892</v>
      </c>
      <c r="C4095" s="398" t="s">
        <v>160</v>
      </c>
      <c r="D4095" s="398"/>
      <c r="E4095" s="399">
        <v>82.17</v>
      </c>
    </row>
    <row r="4096" spans="1:5">
      <c r="A4096" s="398">
        <v>7142</v>
      </c>
      <c r="B4096" s="398" t="s">
        <v>11893</v>
      </c>
      <c r="C4096" s="398" t="s">
        <v>160</v>
      </c>
      <c r="D4096" s="398"/>
      <c r="E4096" s="399">
        <v>10.15</v>
      </c>
    </row>
    <row r="4097" spans="1:5">
      <c r="A4097" s="398">
        <v>39322</v>
      </c>
      <c r="B4097" s="398" t="s">
        <v>11894</v>
      </c>
      <c r="C4097" s="398" t="s">
        <v>160</v>
      </c>
      <c r="D4097" s="398"/>
      <c r="E4097" s="399"/>
    </row>
    <row r="4098" spans="1:5">
      <c r="A4098" s="398">
        <v>39289</v>
      </c>
      <c r="B4098" s="398" t="s">
        <v>11895</v>
      </c>
      <c r="C4098" s="398" t="s">
        <v>160</v>
      </c>
      <c r="D4098" s="398"/>
      <c r="E4098" s="399"/>
    </row>
    <row r="4099" spans="1:5">
      <c r="A4099" s="398">
        <v>39290</v>
      </c>
      <c r="B4099" s="398" t="s">
        <v>11896</v>
      </c>
      <c r="C4099" s="398" t="s">
        <v>160</v>
      </c>
      <c r="D4099" s="398"/>
      <c r="E4099" s="399"/>
    </row>
    <row r="4100" spans="1:5">
      <c r="A4100" s="398">
        <v>39291</v>
      </c>
      <c r="B4100" s="398" t="s">
        <v>11897</v>
      </c>
      <c r="C4100" s="398" t="s">
        <v>160</v>
      </c>
      <c r="D4100" s="398"/>
      <c r="E4100" s="399"/>
    </row>
    <row r="4101" spans="1:5">
      <c r="A4101" s="398">
        <v>41892</v>
      </c>
      <c r="B4101" s="398" t="s">
        <v>11898</v>
      </c>
      <c r="C4101" s="398" t="s">
        <v>160</v>
      </c>
      <c r="D4101" s="398"/>
      <c r="E4101" s="399"/>
    </row>
    <row r="4102" spans="1:5">
      <c r="A4102" s="398">
        <v>7048</v>
      </c>
      <c r="B4102" s="398" t="s">
        <v>11899</v>
      </c>
      <c r="C4102" s="398" t="s">
        <v>160</v>
      </c>
      <c r="D4102" s="398"/>
      <c r="E4102" s="399"/>
    </row>
    <row r="4103" spans="1:5">
      <c r="A4103" s="398">
        <v>7088</v>
      </c>
      <c r="B4103" s="398" t="s">
        <v>11900</v>
      </c>
      <c r="C4103" s="398" t="s">
        <v>160</v>
      </c>
      <c r="D4103" s="398"/>
      <c r="E4103" s="399"/>
    </row>
    <row r="4104" spans="1:5">
      <c r="A4104" s="398">
        <v>7070</v>
      </c>
      <c r="B4104" s="398" t="s">
        <v>11901</v>
      </c>
      <c r="C4104" s="398" t="s">
        <v>160</v>
      </c>
      <c r="D4104" s="398"/>
      <c r="E4104" s="399">
        <v>208.92</v>
      </c>
    </row>
    <row r="4105" spans="1:5">
      <c r="A4105" s="398">
        <v>20179</v>
      </c>
      <c r="B4105" s="398" t="s">
        <v>11902</v>
      </c>
      <c r="C4105" s="398" t="s">
        <v>160</v>
      </c>
      <c r="D4105" s="398"/>
      <c r="E4105" s="399">
        <v>44.44</v>
      </c>
    </row>
    <row r="4106" spans="1:5">
      <c r="A4106" s="398">
        <v>20178</v>
      </c>
      <c r="B4106" s="398" t="s">
        <v>11903</v>
      </c>
      <c r="C4106" s="398" t="s">
        <v>160</v>
      </c>
      <c r="D4106" s="398"/>
      <c r="E4106" s="399">
        <v>53.26</v>
      </c>
    </row>
    <row r="4107" spans="1:5">
      <c r="A4107" s="398">
        <v>20180</v>
      </c>
      <c r="B4107" s="398" t="s">
        <v>11904</v>
      </c>
      <c r="C4107" s="398" t="s">
        <v>160</v>
      </c>
      <c r="D4107" s="398"/>
      <c r="E4107" s="399">
        <v>87.9</v>
      </c>
    </row>
    <row r="4108" spans="1:5">
      <c r="A4108" s="398">
        <v>20181</v>
      </c>
      <c r="B4108" s="398" t="s">
        <v>11905</v>
      </c>
      <c r="C4108" s="398" t="s">
        <v>160</v>
      </c>
      <c r="D4108" s="398"/>
      <c r="E4108" s="399">
        <v>117.7</v>
      </c>
    </row>
    <row r="4109" spans="1:5">
      <c r="A4109" s="398">
        <v>20177</v>
      </c>
      <c r="B4109" s="398" t="s">
        <v>11906</v>
      </c>
      <c r="C4109" s="398" t="s">
        <v>160</v>
      </c>
      <c r="D4109" s="398"/>
      <c r="E4109" s="399">
        <v>29.11</v>
      </c>
    </row>
    <row r="4110" spans="1:5">
      <c r="A4110" s="398">
        <v>40945</v>
      </c>
      <c r="B4110" s="398" t="s">
        <v>11907</v>
      </c>
      <c r="C4110" s="398" t="s">
        <v>123</v>
      </c>
      <c r="D4110" s="398"/>
      <c r="E4110" s="399">
        <v>23.66</v>
      </c>
    </row>
    <row r="4111" spans="1:5">
      <c r="A4111" s="398">
        <v>40946</v>
      </c>
      <c r="B4111" s="398" t="s">
        <v>11908</v>
      </c>
      <c r="C4111" s="398" t="s">
        <v>4670</v>
      </c>
      <c r="D4111" s="398"/>
      <c r="E4111" s="399">
        <v>4141.22</v>
      </c>
    </row>
    <row r="4112" spans="1:5">
      <c r="A4112" s="398">
        <v>7153</v>
      </c>
      <c r="B4112" s="398" t="s">
        <v>11909</v>
      </c>
      <c r="C4112" s="398" t="s">
        <v>123</v>
      </c>
      <c r="D4112" s="398"/>
      <c r="E4112" s="399">
        <v>26.14</v>
      </c>
    </row>
    <row r="4113" spans="1:5">
      <c r="A4113" s="398">
        <v>41089</v>
      </c>
      <c r="B4113" s="398" t="s">
        <v>11910</v>
      </c>
      <c r="C4113" s="398" t="s">
        <v>4670</v>
      </c>
      <c r="D4113" s="398"/>
      <c r="E4113" s="399">
        <v>4574.99</v>
      </c>
    </row>
    <row r="4114" spans="1:5">
      <c r="A4114" s="398">
        <v>40943</v>
      </c>
      <c r="B4114" s="398" t="s">
        <v>11911</v>
      </c>
      <c r="C4114" s="398" t="s">
        <v>123</v>
      </c>
      <c r="D4114" s="398"/>
      <c r="E4114" s="399">
        <v>26.22</v>
      </c>
    </row>
    <row r="4115" spans="1:5">
      <c r="A4115" s="398">
        <v>40944</v>
      </c>
      <c r="B4115" s="398" t="s">
        <v>11912</v>
      </c>
      <c r="C4115" s="398" t="s">
        <v>4670</v>
      </c>
      <c r="D4115" s="398"/>
      <c r="E4115" s="399">
        <v>4588.78</v>
      </c>
    </row>
    <row r="4116" spans="1:5">
      <c r="A4116" s="398">
        <v>6175</v>
      </c>
      <c r="B4116" s="398" t="s">
        <v>11913</v>
      </c>
      <c r="C4116" s="398" t="s">
        <v>123</v>
      </c>
      <c r="D4116" s="398"/>
      <c r="E4116" s="399">
        <v>51.19</v>
      </c>
    </row>
    <row r="4117" spans="1:5">
      <c r="A4117" s="398">
        <v>41092</v>
      </c>
      <c r="B4117" s="398" t="s">
        <v>11914</v>
      </c>
      <c r="C4117" s="398" t="s">
        <v>4670</v>
      </c>
      <c r="D4117" s="398"/>
      <c r="E4117" s="399">
        <v>8954.74</v>
      </c>
    </row>
    <row r="4118" spans="1:5">
      <c r="A4118" s="398">
        <v>37712</v>
      </c>
      <c r="B4118" s="398" t="s">
        <v>11915</v>
      </c>
      <c r="C4118" s="398" t="s">
        <v>121</v>
      </c>
      <c r="D4118" s="398"/>
      <c r="E4118" s="399">
        <v>73.31</v>
      </c>
    </row>
    <row r="4119" spans="1:5">
      <c r="A4119" s="398">
        <v>34558</v>
      </c>
      <c r="B4119" s="398" t="s">
        <v>11916</v>
      </c>
      <c r="C4119" s="398" t="s">
        <v>146</v>
      </c>
      <c r="D4119" s="398"/>
      <c r="E4119" s="399"/>
    </row>
    <row r="4120" spans="1:5">
      <c r="A4120" s="398">
        <v>34547</v>
      </c>
      <c r="B4120" s="398" t="s">
        <v>11917</v>
      </c>
      <c r="C4120" s="398" t="s">
        <v>146</v>
      </c>
      <c r="D4120" s="398"/>
      <c r="E4120" s="399"/>
    </row>
    <row r="4121" spans="1:5">
      <c r="A4121" s="398">
        <v>34548</v>
      </c>
      <c r="B4121" s="398" t="s">
        <v>11918</v>
      </c>
      <c r="C4121" s="398" t="s">
        <v>146</v>
      </c>
      <c r="D4121" s="398"/>
      <c r="E4121" s="399"/>
    </row>
    <row r="4122" spans="1:5">
      <c r="A4122" s="398">
        <v>34550</v>
      </c>
      <c r="B4122" s="398" t="s">
        <v>11919</v>
      </c>
      <c r="C4122" s="398" t="s">
        <v>146</v>
      </c>
      <c r="D4122" s="398"/>
      <c r="E4122" s="399"/>
    </row>
    <row r="4123" spans="1:5">
      <c r="A4123" s="398">
        <v>34557</v>
      </c>
      <c r="B4123" s="398" t="s">
        <v>11920</v>
      </c>
      <c r="C4123" s="398" t="s">
        <v>146</v>
      </c>
      <c r="D4123" s="398"/>
      <c r="E4123" s="399"/>
    </row>
    <row r="4124" spans="1:5">
      <c r="A4124" s="398">
        <v>37411</v>
      </c>
      <c r="B4124" s="398" t="s">
        <v>11921</v>
      </c>
      <c r="C4124" s="398" t="s">
        <v>121</v>
      </c>
      <c r="D4124" s="398"/>
      <c r="E4124" s="399"/>
    </row>
    <row r="4125" spans="1:5">
      <c r="A4125" s="398">
        <v>39508</v>
      </c>
      <c r="B4125" s="398" t="s">
        <v>11922</v>
      </c>
      <c r="C4125" s="398" t="s">
        <v>121</v>
      </c>
      <c r="D4125" s="398"/>
      <c r="E4125" s="399"/>
    </row>
    <row r="4126" spans="1:5">
      <c r="A4126" s="398">
        <v>39507</v>
      </c>
      <c r="B4126" s="398" t="s">
        <v>11923</v>
      </c>
      <c r="C4126" s="398" t="s">
        <v>121</v>
      </c>
      <c r="D4126" s="398"/>
      <c r="E4126" s="399"/>
    </row>
    <row r="4127" spans="1:5">
      <c r="A4127" s="398">
        <v>7155</v>
      </c>
      <c r="B4127" s="398" t="s">
        <v>11924</v>
      </c>
      <c r="C4127" s="398" t="s">
        <v>121</v>
      </c>
      <c r="D4127" s="398"/>
      <c r="E4127" s="399"/>
    </row>
    <row r="4128" spans="1:5">
      <c r="A4128" s="398">
        <v>42406</v>
      </c>
      <c r="B4128" s="398" t="s">
        <v>11925</v>
      </c>
      <c r="C4128" s="398" t="s">
        <v>121</v>
      </c>
      <c r="D4128" s="398"/>
      <c r="E4128" s="399"/>
    </row>
    <row r="4129" spans="1:5">
      <c r="A4129" s="398">
        <v>7156</v>
      </c>
      <c r="B4129" s="398" t="s">
        <v>11926</v>
      </c>
      <c r="C4129" s="398" t="s">
        <v>121</v>
      </c>
      <c r="D4129" s="398"/>
      <c r="E4129" s="399"/>
    </row>
    <row r="4130" spans="1:5">
      <c r="A4130" s="398">
        <v>43127</v>
      </c>
      <c r="B4130" s="398" t="s">
        <v>11927</v>
      </c>
      <c r="C4130" s="398" t="s">
        <v>121</v>
      </c>
      <c r="D4130" s="398"/>
      <c r="E4130" s="399"/>
    </row>
    <row r="4131" spans="1:5">
      <c r="A4131" s="398">
        <v>10917</v>
      </c>
      <c r="B4131" s="398" t="s">
        <v>11928</v>
      </c>
      <c r="C4131" s="398" t="s">
        <v>121</v>
      </c>
      <c r="D4131" s="398"/>
      <c r="E4131" s="399"/>
    </row>
    <row r="4132" spans="1:5">
      <c r="A4132" s="398">
        <v>21141</v>
      </c>
      <c r="B4132" s="398" t="s">
        <v>11929</v>
      </c>
      <c r="C4132" s="398" t="s">
        <v>121</v>
      </c>
      <c r="D4132" s="398"/>
      <c r="E4132" s="399"/>
    </row>
    <row r="4133" spans="1:5">
      <c r="A4133" s="398">
        <v>39509</v>
      </c>
      <c r="B4133" s="398" t="s">
        <v>11930</v>
      </c>
      <c r="C4133" s="398" t="s">
        <v>121</v>
      </c>
      <c r="D4133" s="398"/>
      <c r="E4133" s="399"/>
    </row>
    <row r="4134" spans="1:5">
      <c r="A4134" s="398">
        <v>44529</v>
      </c>
      <c r="B4134" s="398" t="s">
        <v>11931</v>
      </c>
      <c r="C4134" s="398" t="s">
        <v>121</v>
      </c>
      <c r="D4134" s="398"/>
      <c r="E4134" s="399"/>
    </row>
    <row r="4135" spans="1:5">
      <c r="A4135" s="398">
        <v>7167</v>
      </c>
      <c r="B4135" s="398" t="s">
        <v>11932</v>
      </c>
      <c r="C4135" s="398" t="s">
        <v>121</v>
      </c>
      <c r="D4135" s="398"/>
      <c r="E4135" s="399"/>
    </row>
    <row r="4136" spans="1:5">
      <c r="A4136" s="398">
        <v>10928</v>
      </c>
      <c r="B4136" s="398" t="s">
        <v>11933</v>
      </c>
      <c r="C4136" s="398" t="s">
        <v>121</v>
      </c>
      <c r="D4136" s="398"/>
      <c r="E4136" s="399"/>
    </row>
    <row r="4137" spans="1:5">
      <c r="A4137" s="398">
        <v>10933</v>
      </c>
      <c r="B4137" s="398" t="s">
        <v>11934</v>
      </c>
      <c r="C4137" s="398" t="s">
        <v>121</v>
      </c>
      <c r="D4137" s="398"/>
      <c r="E4137" s="399"/>
    </row>
    <row r="4138" spans="1:5">
      <c r="A4138" s="398">
        <v>7158</v>
      </c>
      <c r="B4138" s="398" t="s">
        <v>11935</v>
      </c>
      <c r="C4138" s="398" t="s">
        <v>121</v>
      </c>
      <c r="D4138" s="398"/>
      <c r="E4138" s="399"/>
    </row>
    <row r="4139" spans="1:5">
      <c r="A4139" s="398">
        <v>10927</v>
      </c>
      <c r="B4139" s="398" t="s">
        <v>11936</v>
      </c>
      <c r="C4139" s="398" t="s">
        <v>121</v>
      </c>
      <c r="D4139" s="398"/>
      <c r="E4139" s="399"/>
    </row>
    <row r="4140" spans="1:5">
      <c r="A4140" s="398">
        <v>7162</v>
      </c>
      <c r="B4140" s="398" t="s">
        <v>11937</v>
      </c>
      <c r="C4140" s="398" t="s">
        <v>121</v>
      </c>
      <c r="D4140" s="398"/>
      <c r="E4140" s="399"/>
    </row>
    <row r="4141" spans="1:5">
      <c r="A4141" s="398">
        <v>10932</v>
      </c>
      <c r="B4141" s="398" t="s">
        <v>11938</v>
      </c>
      <c r="C4141" s="398" t="s">
        <v>121</v>
      </c>
      <c r="D4141" s="398"/>
      <c r="E4141" s="399"/>
    </row>
    <row r="4142" spans="1:5">
      <c r="A4142" s="398">
        <v>10937</v>
      </c>
      <c r="B4142" s="398" t="s">
        <v>11939</v>
      </c>
      <c r="C4142" s="398" t="s">
        <v>121</v>
      </c>
      <c r="D4142" s="398"/>
      <c r="E4142" s="399"/>
    </row>
    <row r="4143" spans="1:5">
      <c r="A4143" s="398">
        <v>10935</v>
      </c>
      <c r="B4143" s="398" t="s">
        <v>11940</v>
      </c>
      <c r="C4143" s="398" t="s">
        <v>121</v>
      </c>
      <c r="D4143" s="398"/>
      <c r="E4143" s="399"/>
    </row>
    <row r="4144" spans="1:5">
      <c r="A4144" s="398">
        <v>10931</v>
      </c>
      <c r="B4144" s="398" t="s">
        <v>11941</v>
      </c>
      <c r="C4144" s="398" t="s">
        <v>121</v>
      </c>
      <c r="D4144" s="398"/>
      <c r="E4144" s="399"/>
    </row>
    <row r="4145" spans="1:5">
      <c r="A4145" s="398">
        <v>7164</v>
      </c>
      <c r="B4145" s="398" t="s">
        <v>11942</v>
      </c>
      <c r="C4145" s="398" t="s">
        <v>121</v>
      </c>
      <c r="D4145" s="398"/>
      <c r="E4145" s="399"/>
    </row>
    <row r="4146" spans="1:5">
      <c r="A4146" s="398">
        <v>36887</v>
      </c>
      <c r="B4146" s="398" t="s">
        <v>11943</v>
      </c>
      <c r="C4146" s="398" t="s">
        <v>121</v>
      </c>
      <c r="D4146" s="398"/>
      <c r="E4146" s="399">
        <v>10.41</v>
      </c>
    </row>
    <row r="4147" spans="1:5">
      <c r="A4147" s="398">
        <v>34630</v>
      </c>
      <c r="B4147" s="398" t="s">
        <v>11944</v>
      </c>
      <c r="C4147" s="398" t="s">
        <v>160</v>
      </c>
      <c r="D4147" s="398"/>
      <c r="E4147" s="399">
        <v>1191.55</v>
      </c>
    </row>
    <row r="4148" spans="1:5">
      <c r="A4148" s="398">
        <v>7161</v>
      </c>
      <c r="B4148" s="398" t="s">
        <v>11945</v>
      </c>
      <c r="C4148" s="398" t="s">
        <v>121</v>
      </c>
      <c r="D4148" s="398"/>
      <c r="E4148" s="399"/>
    </row>
    <row r="4149" spans="1:5">
      <c r="A4149" s="398">
        <v>7170</v>
      </c>
      <c r="B4149" s="398" t="s">
        <v>11946</v>
      </c>
      <c r="C4149" s="398" t="s">
        <v>121</v>
      </c>
      <c r="D4149" s="398"/>
      <c r="E4149" s="399">
        <v>2.52</v>
      </c>
    </row>
    <row r="4150" spans="1:5">
      <c r="A4150" s="398">
        <v>37524</v>
      </c>
      <c r="B4150" s="398" t="s">
        <v>11947</v>
      </c>
      <c r="C4150" s="398" t="s">
        <v>146</v>
      </c>
      <c r="D4150" s="398"/>
      <c r="E4150" s="399">
        <v>2.2999999999999998</v>
      </c>
    </row>
    <row r="4151" spans="1:5">
      <c r="A4151" s="398">
        <v>37525</v>
      </c>
      <c r="B4151" s="398" t="s">
        <v>11948</v>
      </c>
      <c r="C4151" s="398" t="s">
        <v>146</v>
      </c>
      <c r="D4151" s="398"/>
      <c r="E4151" s="399">
        <v>3.14</v>
      </c>
    </row>
    <row r="4152" spans="1:5">
      <c r="A4152" s="398">
        <v>36789</v>
      </c>
      <c r="B4152" s="398" t="s">
        <v>11949</v>
      </c>
      <c r="C4152" s="398" t="s">
        <v>160</v>
      </c>
      <c r="D4152" s="398"/>
      <c r="E4152" s="399">
        <v>1.46</v>
      </c>
    </row>
    <row r="4153" spans="1:5">
      <c r="A4153" s="398">
        <v>7173</v>
      </c>
      <c r="B4153" s="398" t="s">
        <v>11950</v>
      </c>
      <c r="C4153" s="398" t="s">
        <v>10987</v>
      </c>
      <c r="D4153" s="398"/>
      <c r="E4153" s="399">
        <v>944.5</v>
      </c>
    </row>
    <row r="4154" spans="1:5">
      <c r="A4154" s="398">
        <v>7175</v>
      </c>
      <c r="B4154" s="398" t="s">
        <v>11951</v>
      </c>
      <c r="C4154" s="398" t="s">
        <v>160</v>
      </c>
      <c r="D4154" s="398"/>
      <c r="E4154" s="399">
        <v>1.06</v>
      </c>
    </row>
    <row r="4155" spans="1:5">
      <c r="A4155" s="398">
        <v>40741</v>
      </c>
      <c r="B4155" s="398" t="s">
        <v>11952</v>
      </c>
      <c r="C4155" s="398" t="s">
        <v>160</v>
      </c>
      <c r="D4155" s="398"/>
      <c r="E4155" s="399">
        <v>3.95</v>
      </c>
    </row>
    <row r="4156" spans="1:5">
      <c r="A4156" s="398">
        <v>7184</v>
      </c>
      <c r="B4156" s="398" t="s">
        <v>11953</v>
      </c>
      <c r="C4156" s="398" t="s">
        <v>121</v>
      </c>
      <c r="D4156" s="398"/>
      <c r="E4156" s="399"/>
    </row>
    <row r="4157" spans="1:5">
      <c r="A4157" s="398">
        <v>34458</v>
      </c>
      <c r="B4157" s="398" t="s">
        <v>11954</v>
      </c>
      <c r="C4157" s="398" t="s">
        <v>160</v>
      </c>
      <c r="D4157" s="398"/>
      <c r="E4157" s="399">
        <v>218.27</v>
      </c>
    </row>
    <row r="4158" spans="1:5">
      <c r="A4158" s="398">
        <v>34464</v>
      </c>
      <c r="B4158" s="398" t="s">
        <v>11955</v>
      </c>
      <c r="C4158" s="398" t="s">
        <v>160</v>
      </c>
      <c r="D4158" s="398"/>
      <c r="E4158" s="399">
        <v>324.89999999999998</v>
      </c>
    </row>
    <row r="4159" spans="1:5">
      <c r="A4159" s="398">
        <v>34468</v>
      </c>
      <c r="B4159" s="398" t="s">
        <v>11956</v>
      </c>
      <c r="C4159" s="398" t="s">
        <v>160</v>
      </c>
      <c r="D4159" s="398"/>
      <c r="E4159" s="399">
        <v>409.61</v>
      </c>
    </row>
    <row r="4160" spans="1:5">
      <c r="A4160" s="398">
        <v>34473</v>
      </c>
      <c r="B4160" s="398" t="s">
        <v>11957</v>
      </c>
      <c r="C4160" s="398" t="s">
        <v>160</v>
      </c>
      <c r="D4160" s="398"/>
      <c r="E4160" s="399">
        <v>248.48</v>
      </c>
    </row>
    <row r="4161" spans="1:5">
      <c r="A4161" s="398">
        <v>34480</v>
      </c>
      <c r="B4161" s="398" t="s">
        <v>11958</v>
      </c>
      <c r="C4161" s="398" t="s">
        <v>160</v>
      </c>
      <c r="D4161" s="398"/>
      <c r="E4161" s="399">
        <v>459.2</v>
      </c>
    </row>
    <row r="4162" spans="1:5">
      <c r="A4162" s="398">
        <v>34486</v>
      </c>
      <c r="B4162" s="398" t="s">
        <v>11959</v>
      </c>
      <c r="C4162" s="398" t="s">
        <v>160</v>
      </c>
      <c r="D4162" s="398"/>
      <c r="E4162" s="399">
        <v>543.67999999999995</v>
      </c>
    </row>
    <row r="4163" spans="1:5">
      <c r="A4163" s="398">
        <v>7190</v>
      </c>
      <c r="B4163" s="398" t="s">
        <v>11960</v>
      </c>
      <c r="C4163" s="398" t="s">
        <v>160</v>
      </c>
      <c r="D4163" s="398"/>
      <c r="E4163" s="399">
        <v>18.149999999999999</v>
      </c>
    </row>
    <row r="4164" spans="1:5">
      <c r="A4164" s="398">
        <v>34417</v>
      </c>
      <c r="B4164" s="398" t="s">
        <v>11961</v>
      </c>
      <c r="C4164" s="398" t="s">
        <v>160</v>
      </c>
      <c r="D4164" s="398"/>
      <c r="E4164" s="399">
        <v>29.05</v>
      </c>
    </row>
    <row r="4165" spans="1:5">
      <c r="A4165" s="398">
        <v>7213</v>
      </c>
      <c r="B4165" s="398" t="s">
        <v>11962</v>
      </c>
      <c r="C4165" s="398" t="s">
        <v>121</v>
      </c>
      <c r="D4165" s="398"/>
      <c r="E4165" s="399">
        <v>26.64</v>
      </c>
    </row>
    <row r="4166" spans="1:5">
      <c r="A4166" s="398">
        <v>7195</v>
      </c>
      <c r="B4166" s="398" t="s">
        <v>11963</v>
      </c>
      <c r="C4166" s="398" t="s">
        <v>160</v>
      </c>
      <c r="D4166" s="398"/>
      <c r="E4166" s="399">
        <v>78.209999999999994</v>
      </c>
    </row>
    <row r="4167" spans="1:5">
      <c r="A4167" s="398">
        <v>7186</v>
      </c>
      <c r="B4167" s="398" t="s">
        <v>11964</v>
      </c>
      <c r="C4167" s="398" t="s">
        <v>160</v>
      </c>
      <c r="D4167" s="398"/>
      <c r="E4167" s="399">
        <v>85.2</v>
      </c>
    </row>
    <row r="4168" spans="1:5">
      <c r="A4168" s="398">
        <v>7194</v>
      </c>
      <c r="B4168" s="398" t="s">
        <v>11965</v>
      </c>
      <c r="C4168" s="398" t="s">
        <v>121</v>
      </c>
      <c r="D4168" s="398"/>
      <c r="E4168" s="399">
        <v>39.28</v>
      </c>
    </row>
    <row r="4169" spans="1:5">
      <c r="A4169" s="398">
        <v>7197</v>
      </c>
      <c r="B4169" s="398" t="s">
        <v>11966</v>
      </c>
      <c r="C4169" s="398" t="s">
        <v>160</v>
      </c>
      <c r="D4169" s="398"/>
      <c r="E4169" s="399">
        <v>165.8</v>
      </c>
    </row>
    <row r="4170" spans="1:5">
      <c r="A4170" s="398">
        <v>7192</v>
      </c>
      <c r="B4170" s="398" t="s">
        <v>11967</v>
      </c>
      <c r="C4170" s="398" t="s">
        <v>160</v>
      </c>
      <c r="D4170" s="398"/>
      <c r="E4170" s="399">
        <v>148.54</v>
      </c>
    </row>
    <row r="4171" spans="1:5">
      <c r="A4171" s="398">
        <v>7193</v>
      </c>
      <c r="B4171" s="398" t="s">
        <v>11968</v>
      </c>
      <c r="C4171" s="398" t="s">
        <v>160</v>
      </c>
      <c r="D4171" s="398"/>
      <c r="E4171" s="399">
        <v>167.24</v>
      </c>
    </row>
    <row r="4172" spans="1:5">
      <c r="A4172" s="398">
        <v>7189</v>
      </c>
      <c r="B4172" s="398" t="s">
        <v>11969</v>
      </c>
      <c r="C4172" s="398" t="s">
        <v>160</v>
      </c>
      <c r="D4172" s="398"/>
      <c r="E4172" s="399">
        <v>194.35</v>
      </c>
    </row>
    <row r="4173" spans="1:5">
      <c r="A4173" s="398">
        <v>34402</v>
      </c>
      <c r="B4173" s="398" t="s">
        <v>11970</v>
      </c>
      <c r="C4173" s="398" t="s">
        <v>160</v>
      </c>
      <c r="D4173" s="398"/>
      <c r="E4173" s="399">
        <v>274.38</v>
      </c>
    </row>
    <row r="4174" spans="1:5">
      <c r="A4174" s="398">
        <v>7245</v>
      </c>
      <c r="B4174" s="398" t="s">
        <v>11971</v>
      </c>
      <c r="C4174" s="398" t="s">
        <v>160</v>
      </c>
      <c r="D4174" s="398"/>
      <c r="E4174" s="399"/>
    </row>
    <row r="4175" spans="1:5">
      <c r="A4175" s="398">
        <v>34425</v>
      </c>
      <c r="B4175" s="398" t="s">
        <v>11972</v>
      </c>
      <c r="C4175" s="398" t="s">
        <v>160</v>
      </c>
      <c r="D4175" s="398"/>
      <c r="E4175" s="399">
        <v>176.26</v>
      </c>
    </row>
    <row r="4176" spans="1:5">
      <c r="A4176" s="398">
        <v>7223</v>
      </c>
      <c r="B4176" s="398" t="s">
        <v>11973</v>
      </c>
      <c r="C4176" s="398" t="s">
        <v>160</v>
      </c>
      <c r="D4176" s="398"/>
      <c r="E4176" s="399">
        <v>196.42</v>
      </c>
    </row>
    <row r="4177" spans="1:5">
      <c r="A4177" s="398">
        <v>7234</v>
      </c>
      <c r="B4177" s="398" t="s">
        <v>11974</v>
      </c>
      <c r="C4177" s="398" t="s">
        <v>160</v>
      </c>
      <c r="D4177" s="398"/>
      <c r="E4177" s="399">
        <v>296.39999999999998</v>
      </c>
    </row>
    <row r="4178" spans="1:5">
      <c r="A4178" s="398">
        <v>7224</v>
      </c>
      <c r="B4178" s="398" t="s">
        <v>11975</v>
      </c>
      <c r="C4178" s="398" t="s">
        <v>160</v>
      </c>
      <c r="D4178" s="398"/>
      <c r="E4178" s="399">
        <v>361.09</v>
      </c>
    </row>
    <row r="4179" spans="1:5">
      <c r="A4179" s="398">
        <v>7225</v>
      </c>
      <c r="B4179" s="398" t="s">
        <v>11976</v>
      </c>
      <c r="C4179" s="398" t="s">
        <v>160</v>
      </c>
      <c r="D4179" s="398"/>
      <c r="E4179" s="399">
        <v>387.19</v>
      </c>
    </row>
    <row r="4180" spans="1:5">
      <c r="A4180" s="398">
        <v>7226</v>
      </c>
      <c r="B4180" s="398" t="s">
        <v>11977</v>
      </c>
      <c r="C4180" s="398" t="s">
        <v>160</v>
      </c>
      <c r="D4180" s="398"/>
      <c r="E4180" s="399">
        <v>413.18</v>
      </c>
    </row>
    <row r="4181" spans="1:5">
      <c r="A4181" s="398">
        <v>7227</v>
      </c>
      <c r="B4181" s="398" t="s">
        <v>11978</v>
      </c>
      <c r="C4181" s="398" t="s">
        <v>160</v>
      </c>
      <c r="D4181" s="398"/>
      <c r="E4181" s="399">
        <v>470.31</v>
      </c>
    </row>
    <row r="4182" spans="1:5">
      <c r="A4182" s="398">
        <v>7212</v>
      </c>
      <c r="B4182" s="398" t="s">
        <v>11979</v>
      </c>
      <c r="C4182" s="398" t="s">
        <v>160</v>
      </c>
      <c r="D4182" s="398"/>
      <c r="E4182" s="399">
        <v>516.76</v>
      </c>
    </row>
    <row r="4183" spans="1:5">
      <c r="A4183" s="398">
        <v>7229</v>
      </c>
      <c r="B4183" s="398" t="s">
        <v>11980</v>
      </c>
      <c r="C4183" s="398" t="s">
        <v>160</v>
      </c>
      <c r="D4183" s="398"/>
      <c r="E4183" s="399">
        <v>327.55</v>
      </c>
    </row>
    <row r="4184" spans="1:5">
      <c r="A4184" s="398">
        <v>7230</v>
      </c>
      <c r="B4184" s="398" t="s">
        <v>11981</v>
      </c>
      <c r="C4184" s="398" t="s">
        <v>160</v>
      </c>
      <c r="D4184" s="398"/>
      <c r="E4184" s="399">
        <v>545.30999999999995</v>
      </c>
    </row>
    <row r="4185" spans="1:5">
      <c r="A4185" s="398">
        <v>7231</v>
      </c>
      <c r="B4185" s="398" t="s">
        <v>11982</v>
      </c>
      <c r="C4185" s="398" t="s">
        <v>160</v>
      </c>
      <c r="D4185" s="398"/>
      <c r="E4185" s="399">
        <v>773.58</v>
      </c>
    </row>
    <row r="4186" spans="1:5">
      <c r="A4186" s="398">
        <v>7220</v>
      </c>
      <c r="B4186" s="398" t="s">
        <v>11983</v>
      </c>
      <c r="C4186" s="398" t="s">
        <v>160</v>
      </c>
      <c r="D4186" s="398"/>
      <c r="E4186" s="399">
        <v>954.9</v>
      </c>
    </row>
    <row r="4187" spans="1:5">
      <c r="A4187" s="398">
        <v>34447</v>
      </c>
      <c r="B4187" s="398" t="s">
        <v>11984</v>
      </c>
      <c r="C4187" s="398" t="s">
        <v>160</v>
      </c>
      <c r="D4187" s="398"/>
      <c r="E4187" s="399">
        <v>1067.71</v>
      </c>
    </row>
    <row r="4188" spans="1:5">
      <c r="A4188" s="398">
        <v>7233</v>
      </c>
      <c r="B4188" s="398" t="s">
        <v>11985</v>
      </c>
      <c r="C4188" s="398" t="s">
        <v>160</v>
      </c>
      <c r="D4188" s="398"/>
      <c r="E4188" s="399">
        <v>1224.8399999999999</v>
      </c>
    </row>
    <row r="4189" spans="1:5">
      <c r="A4189" s="398">
        <v>40740</v>
      </c>
      <c r="B4189" s="398" t="s">
        <v>11986</v>
      </c>
      <c r="C4189" s="398" t="s">
        <v>121</v>
      </c>
      <c r="D4189" s="398"/>
      <c r="E4189" s="399"/>
    </row>
    <row r="4190" spans="1:5">
      <c r="A4190" s="398">
        <v>25007</v>
      </c>
      <c r="B4190" s="398" t="s">
        <v>11987</v>
      </c>
      <c r="C4190" s="398" t="s">
        <v>121</v>
      </c>
      <c r="D4190" s="398"/>
      <c r="E4190" s="399"/>
    </row>
    <row r="4191" spans="1:5">
      <c r="A4191" s="398">
        <v>43071</v>
      </c>
      <c r="B4191" s="398" t="s">
        <v>11988</v>
      </c>
      <c r="C4191" s="398" t="s">
        <v>121</v>
      </c>
      <c r="D4191" s="398"/>
      <c r="E4191" s="399"/>
    </row>
    <row r="4192" spans="1:5">
      <c r="A4192" s="398">
        <v>39520</v>
      </c>
      <c r="B4192" s="398" t="s">
        <v>11989</v>
      </c>
      <c r="C4192" s="398" t="s">
        <v>121</v>
      </c>
      <c r="D4192" s="398"/>
      <c r="E4192" s="399"/>
    </row>
    <row r="4193" spans="1:5">
      <c r="A4193" s="398">
        <v>39521</v>
      </c>
      <c r="B4193" s="398" t="s">
        <v>11990</v>
      </c>
      <c r="C4193" s="398" t="s">
        <v>121</v>
      </c>
      <c r="D4193" s="398"/>
      <c r="E4193" s="399"/>
    </row>
    <row r="4194" spans="1:5">
      <c r="A4194" s="398">
        <v>39522</v>
      </c>
      <c r="B4194" s="398" t="s">
        <v>11991</v>
      </c>
      <c r="C4194" s="398" t="s">
        <v>121</v>
      </c>
      <c r="D4194" s="398"/>
      <c r="E4194" s="399"/>
    </row>
    <row r="4195" spans="1:5">
      <c r="A4195" s="398">
        <v>7243</v>
      </c>
      <c r="B4195" s="398" t="s">
        <v>11992</v>
      </c>
      <c r="C4195" s="398" t="s">
        <v>121</v>
      </c>
      <c r="D4195" s="398"/>
      <c r="E4195" s="399"/>
    </row>
    <row r="4196" spans="1:5">
      <c r="A4196" s="398">
        <v>7246</v>
      </c>
      <c r="B4196" s="398" t="s">
        <v>11993</v>
      </c>
      <c r="C4196" s="398" t="s">
        <v>160</v>
      </c>
      <c r="D4196" s="398"/>
      <c r="E4196" s="399"/>
    </row>
    <row r="4197" spans="1:5">
      <c r="A4197" s="398">
        <v>12869</v>
      </c>
      <c r="B4197" s="398" t="s">
        <v>11994</v>
      </c>
      <c r="C4197" s="398" t="s">
        <v>123</v>
      </c>
      <c r="D4197" s="398"/>
      <c r="E4197" s="399">
        <v>21.73</v>
      </c>
    </row>
    <row r="4198" spans="1:5">
      <c r="A4198" s="398">
        <v>41097</v>
      </c>
      <c r="B4198" s="398" t="s">
        <v>11995</v>
      </c>
      <c r="C4198" s="398" t="s">
        <v>4670</v>
      </c>
      <c r="D4198" s="398"/>
      <c r="E4198" s="399">
        <v>3802.48</v>
      </c>
    </row>
    <row r="4199" spans="1:5">
      <c r="A4199" s="398">
        <v>1574</v>
      </c>
      <c r="B4199" s="398" t="s">
        <v>11996</v>
      </c>
      <c r="C4199" s="398" t="s">
        <v>160</v>
      </c>
      <c r="D4199" s="398"/>
      <c r="E4199" s="399">
        <v>1.71</v>
      </c>
    </row>
    <row r="4200" spans="1:5">
      <c r="A4200" s="398">
        <v>1581</v>
      </c>
      <c r="B4200" s="398" t="s">
        <v>11997</v>
      </c>
      <c r="C4200" s="398" t="s">
        <v>160</v>
      </c>
      <c r="D4200" s="398"/>
      <c r="E4200" s="399">
        <v>11.86</v>
      </c>
    </row>
    <row r="4201" spans="1:5">
      <c r="A4201" s="398">
        <v>1575</v>
      </c>
      <c r="B4201" s="398" t="s">
        <v>11998</v>
      </c>
      <c r="C4201" s="398" t="s">
        <v>160</v>
      </c>
      <c r="D4201" s="398"/>
      <c r="E4201" s="399">
        <v>2.0299999999999998</v>
      </c>
    </row>
    <row r="4202" spans="1:5">
      <c r="A4202" s="398">
        <v>1570</v>
      </c>
      <c r="B4202" s="398" t="s">
        <v>11999</v>
      </c>
      <c r="C4202" s="398" t="s">
        <v>160</v>
      </c>
      <c r="D4202" s="398"/>
      <c r="E4202" s="399">
        <v>1.02</v>
      </c>
    </row>
    <row r="4203" spans="1:5">
      <c r="A4203" s="398">
        <v>1576</v>
      </c>
      <c r="B4203" s="398" t="s">
        <v>12000</v>
      </c>
      <c r="C4203" s="398" t="s">
        <v>160</v>
      </c>
      <c r="D4203" s="398"/>
      <c r="E4203" s="399">
        <v>2.81</v>
      </c>
    </row>
    <row r="4204" spans="1:5">
      <c r="A4204" s="398">
        <v>1577</v>
      </c>
      <c r="B4204" s="398" t="s">
        <v>12001</v>
      </c>
      <c r="C4204" s="398" t="s">
        <v>160</v>
      </c>
      <c r="D4204" s="398"/>
      <c r="E4204" s="399">
        <v>3.17</v>
      </c>
    </row>
    <row r="4205" spans="1:5">
      <c r="A4205" s="398">
        <v>1571</v>
      </c>
      <c r="B4205" s="398" t="s">
        <v>12002</v>
      </c>
      <c r="C4205" s="398" t="s">
        <v>160</v>
      </c>
      <c r="D4205" s="398"/>
      <c r="E4205" s="399">
        <v>1.32</v>
      </c>
    </row>
    <row r="4206" spans="1:5">
      <c r="A4206" s="398">
        <v>1578</v>
      </c>
      <c r="B4206" s="398" t="s">
        <v>12003</v>
      </c>
      <c r="C4206" s="398" t="s">
        <v>160</v>
      </c>
      <c r="D4206" s="398"/>
      <c r="E4206" s="399">
        <v>5.49</v>
      </c>
    </row>
    <row r="4207" spans="1:5">
      <c r="A4207" s="398">
        <v>1573</v>
      </c>
      <c r="B4207" s="398" t="s">
        <v>12004</v>
      </c>
      <c r="C4207" s="398" t="s">
        <v>160</v>
      </c>
      <c r="D4207" s="398"/>
      <c r="E4207" s="399">
        <v>1.58</v>
      </c>
    </row>
    <row r="4208" spans="1:5">
      <c r="A4208" s="398">
        <v>1579</v>
      </c>
      <c r="B4208" s="398" t="s">
        <v>12005</v>
      </c>
      <c r="C4208" s="398" t="s">
        <v>160</v>
      </c>
      <c r="D4208" s="398"/>
      <c r="E4208" s="399">
        <v>6.85</v>
      </c>
    </row>
    <row r="4209" spans="1:5">
      <c r="A4209" s="398">
        <v>1580</v>
      </c>
      <c r="B4209" s="398" t="s">
        <v>12006</v>
      </c>
      <c r="C4209" s="398" t="s">
        <v>160</v>
      </c>
      <c r="D4209" s="398"/>
      <c r="E4209" s="399">
        <v>8.43</v>
      </c>
    </row>
    <row r="4210" spans="1:5">
      <c r="A4210" s="398">
        <v>39321</v>
      </c>
      <c r="B4210" s="398" t="s">
        <v>12007</v>
      </c>
      <c r="C4210" s="398" t="s">
        <v>160</v>
      </c>
      <c r="D4210" s="398"/>
      <c r="E4210" s="399">
        <v>22.26</v>
      </c>
    </row>
    <row r="4211" spans="1:5">
      <c r="A4211" s="398">
        <v>39319</v>
      </c>
      <c r="B4211" s="398" t="s">
        <v>12008</v>
      </c>
      <c r="C4211" s="398" t="s">
        <v>160</v>
      </c>
      <c r="D4211" s="398"/>
      <c r="E4211" s="399">
        <v>9.26</v>
      </c>
    </row>
    <row r="4212" spans="1:5">
      <c r="A4212" s="398">
        <v>39320</v>
      </c>
      <c r="B4212" s="398" t="s">
        <v>12009</v>
      </c>
      <c r="C4212" s="398" t="s">
        <v>160</v>
      </c>
      <c r="D4212" s="398"/>
      <c r="E4212" s="399">
        <v>17.809999999999999</v>
      </c>
    </row>
    <row r="4213" spans="1:5">
      <c r="A4213" s="398">
        <v>1542</v>
      </c>
      <c r="B4213" s="398" t="s">
        <v>12010</v>
      </c>
      <c r="C4213" s="398" t="s">
        <v>160</v>
      </c>
      <c r="D4213" s="398"/>
      <c r="E4213" s="399">
        <v>23.37</v>
      </c>
    </row>
    <row r="4214" spans="1:5">
      <c r="A4214" s="398">
        <v>1591</v>
      </c>
      <c r="B4214" s="398" t="s">
        <v>12011</v>
      </c>
      <c r="C4214" s="398" t="s">
        <v>160</v>
      </c>
      <c r="D4214" s="398"/>
      <c r="E4214" s="399">
        <v>26.16</v>
      </c>
    </row>
    <row r="4215" spans="1:5">
      <c r="A4215" s="398">
        <v>1547</v>
      </c>
      <c r="B4215" s="398" t="s">
        <v>12012</v>
      </c>
      <c r="C4215" s="398" t="s">
        <v>160</v>
      </c>
      <c r="D4215" s="398"/>
      <c r="E4215" s="399">
        <v>137.06</v>
      </c>
    </row>
    <row r="4216" spans="1:5">
      <c r="A4216" s="398">
        <v>38196</v>
      </c>
      <c r="B4216" s="398" t="s">
        <v>12013</v>
      </c>
      <c r="C4216" s="398" t="s">
        <v>160</v>
      </c>
      <c r="D4216" s="398"/>
      <c r="E4216" s="399">
        <v>26.69</v>
      </c>
    </row>
    <row r="4217" spans="1:5">
      <c r="A4217" s="398">
        <v>1543</v>
      </c>
      <c r="B4217" s="398" t="s">
        <v>12014</v>
      </c>
      <c r="C4217" s="398" t="s">
        <v>160</v>
      </c>
      <c r="D4217" s="398"/>
      <c r="E4217" s="399">
        <v>28.37</v>
      </c>
    </row>
    <row r="4218" spans="1:5">
      <c r="A4218" s="398">
        <v>1585</v>
      </c>
      <c r="B4218" s="398" t="s">
        <v>12015</v>
      </c>
      <c r="C4218" s="398" t="s">
        <v>160</v>
      </c>
      <c r="D4218" s="398"/>
      <c r="E4218" s="399">
        <v>5.49</v>
      </c>
    </row>
    <row r="4219" spans="1:5">
      <c r="A4219" s="398">
        <v>1593</v>
      </c>
      <c r="B4219" s="398" t="s">
        <v>12016</v>
      </c>
      <c r="C4219" s="398" t="s">
        <v>160</v>
      </c>
      <c r="D4219" s="398"/>
      <c r="E4219" s="399">
        <v>29.17</v>
      </c>
    </row>
    <row r="4220" spans="1:5">
      <c r="A4220" s="398">
        <v>11838</v>
      </c>
      <c r="B4220" s="398" t="s">
        <v>12017</v>
      </c>
      <c r="C4220" s="398" t="s">
        <v>160</v>
      </c>
      <c r="D4220" s="398"/>
      <c r="E4220" s="399">
        <v>38.49</v>
      </c>
    </row>
    <row r="4221" spans="1:5">
      <c r="A4221" s="398">
        <v>1594</v>
      </c>
      <c r="B4221" s="398" t="s">
        <v>12018</v>
      </c>
      <c r="C4221" s="398" t="s">
        <v>160</v>
      </c>
      <c r="D4221" s="398"/>
      <c r="E4221" s="399">
        <v>38.92</v>
      </c>
    </row>
    <row r="4222" spans="1:5">
      <c r="A4222" s="398">
        <v>1586</v>
      </c>
      <c r="B4222" s="398" t="s">
        <v>12019</v>
      </c>
      <c r="C4222" s="398" t="s">
        <v>160</v>
      </c>
      <c r="D4222" s="398"/>
      <c r="E4222" s="399">
        <v>6.95</v>
      </c>
    </row>
    <row r="4223" spans="1:5">
      <c r="A4223" s="398">
        <v>11839</v>
      </c>
      <c r="B4223" s="398" t="s">
        <v>12020</v>
      </c>
      <c r="C4223" s="398" t="s">
        <v>160</v>
      </c>
      <c r="D4223" s="398"/>
      <c r="E4223" s="399">
        <v>56.01</v>
      </c>
    </row>
    <row r="4224" spans="1:5">
      <c r="A4224" s="398">
        <v>1587</v>
      </c>
      <c r="B4224" s="398" t="s">
        <v>12021</v>
      </c>
      <c r="C4224" s="398" t="s">
        <v>160</v>
      </c>
      <c r="D4224" s="398"/>
      <c r="E4224" s="399">
        <v>7.08</v>
      </c>
    </row>
    <row r="4225" spans="1:5">
      <c r="A4225" s="398">
        <v>1545</v>
      </c>
      <c r="B4225" s="398" t="s">
        <v>12022</v>
      </c>
      <c r="C4225" s="398" t="s">
        <v>160</v>
      </c>
      <c r="D4225" s="398"/>
      <c r="E4225" s="399">
        <v>67.209999999999994</v>
      </c>
    </row>
    <row r="4226" spans="1:5">
      <c r="A4226" s="398">
        <v>1588</v>
      </c>
      <c r="B4226" s="398" t="s">
        <v>12023</v>
      </c>
      <c r="C4226" s="398" t="s">
        <v>160</v>
      </c>
      <c r="D4226" s="398"/>
      <c r="E4226" s="399">
        <v>9.7100000000000009</v>
      </c>
    </row>
    <row r="4227" spans="1:5">
      <c r="A4227" s="398">
        <v>1535</v>
      </c>
      <c r="B4227" s="398" t="s">
        <v>12024</v>
      </c>
      <c r="C4227" s="398" t="s">
        <v>160</v>
      </c>
      <c r="D4227" s="398"/>
      <c r="E4227" s="399">
        <v>5.6</v>
      </c>
    </row>
    <row r="4228" spans="1:5">
      <c r="A4228" s="398">
        <v>1589</v>
      </c>
      <c r="B4228" s="398" t="s">
        <v>12025</v>
      </c>
      <c r="C4228" s="398" t="s">
        <v>160</v>
      </c>
      <c r="D4228" s="398"/>
      <c r="E4228" s="399">
        <v>10.02</v>
      </c>
    </row>
    <row r="4229" spans="1:5">
      <c r="A4229" s="398">
        <v>1546</v>
      </c>
      <c r="B4229" s="398" t="s">
        <v>12026</v>
      </c>
      <c r="C4229" s="398" t="s">
        <v>160</v>
      </c>
      <c r="D4229" s="398"/>
      <c r="E4229" s="399">
        <v>113.42</v>
      </c>
    </row>
    <row r="4230" spans="1:5">
      <c r="A4230" s="398">
        <v>1590</v>
      </c>
      <c r="B4230" s="398" t="s">
        <v>12027</v>
      </c>
      <c r="C4230" s="398" t="s">
        <v>160</v>
      </c>
      <c r="D4230" s="398"/>
      <c r="E4230" s="399">
        <v>17.64</v>
      </c>
    </row>
    <row r="4231" spans="1:5">
      <c r="A4231" s="398">
        <v>38415</v>
      </c>
      <c r="B4231" s="398" t="s">
        <v>12028</v>
      </c>
      <c r="C4231" s="398" t="s">
        <v>160</v>
      </c>
      <c r="D4231" s="398"/>
      <c r="E4231" s="399">
        <v>722.47</v>
      </c>
    </row>
    <row r="4232" spans="1:5">
      <c r="A4232" s="398">
        <v>38414</v>
      </c>
      <c r="B4232" s="398" t="s">
        <v>12029</v>
      </c>
      <c r="C4232" s="398" t="s">
        <v>160</v>
      </c>
      <c r="D4232" s="398"/>
      <c r="E4232" s="399">
        <v>921.56</v>
      </c>
    </row>
    <row r="4233" spans="1:5">
      <c r="A4233" s="398">
        <v>38128</v>
      </c>
      <c r="B4233" s="398" t="s">
        <v>12030</v>
      </c>
      <c r="C4233" s="398" t="s">
        <v>1156</v>
      </c>
      <c r="D4233" s="398"/>
      <c r="E4233" s="399">
        <v>0.8</v>
      </c>
    </row>
    <row r="4234" spans="1:5">
      <c r="A4234" s="398">
        <v>7253</v>
      </c>
      <c r="B4234" s="398" t="s">
        <v>12031</v>
      </c>
      <c r="C4234" s="398" t="s">
        <v>1164</v>
      </c>
      <c r="D4234" s="398"/>
      <c r="E4234" s="399">
        <v>171.42</v>
      </c>
    </row>
    <row r="4235" spans="1:5">
      <c r="A4235" s="398">
        <v>4806</v>
      </c>
      <c r="B4235" s="398" t="s">
        <v>12032</v>
      </c>
      <c r="C4235" s="398" t="s">
        <v>146</v>
      </c>
      <c r="D4235" s="398"/>
      <c r="E4235" s="399">
        <v>21.47</v>
      </c>
    </row>
    <row r="4236" spans="1:5">
      <c r="A4236" s="398">
        <v>34401</v>
      </c>
      <c r="B4236" s="398" t="s">
        <v>12033</v>
      </c>
      <c r="C4236" s="398" t="s">
        <v>160</v>
      </c>
      <c r="D4236" s="398"/>
      <c r="E4236" s="399">
        <v>1.86</v>
      </c>
    </row>
    <row r="4237" spans="1:5">
      <c r="A4237" s="398">
        <v>7256</v>
      </c>
      <c r="B4237" s="398" t="s">
        <v>12034</v>
      </c>
      <c r="C4237" s="398" t="s">
        <v>160</v>
      </c>
      <c r="D4237" s="398"/>
      <c r="E4237" s="399">
        <v>1.32</v>
      </c>
    </row>
    <row r="4238" spans="1:5">
      <c r="A4238" s="398">
        <v>7260</v>
      </c>
      <c r="B4238" s="398" t="s">
        <v>12035</v>
      </c>
      <c r="C4238" s="398" t="s">
        <v>160</v>
      </c>
      <c r="D4238" s="398"/>
      <c r="E4238" s="399">
        <v>2.5</v>
      </c>
    </row>
    <row r="4239" spans="1:5">
      <c r="A4239" s="398">
        <v>7258</v>
      </c>
      <c r="B4239" s="398" t="s">
        <v>12036</v>
      </c>
      <c r="C4239" s="398" t="s">
        <v>160</v>
      </c>
      <c r="D4239" s="398"/>
      <c r="E4239" s="399">
        <v>0.65</v>
      </c>
    </row>
    <row r="4240" spans="1:5">
      <c r="A4240" s="398">
        <v>34400</v>
      </c>
      <c r="B4240" s="398" t="s">
        <v>12037</v>
      </c>
      <c r="C4240" s="398" t="s">
        <v>160</v>
      </c>
      <c r="D4240" s="398"/>
      <c r="E4240" s="399">
        <v>5.16</v>
      </c>
    </row>
    <row r="4241" spans="1:5">
      <c r="A4241" s="398">
        <v>10617</v>
      </c>
      <c r="B4241" s="398" t="s">
        <v>12038</v>
      </c>
      <c r="C4241" s="398" t="s">
        <v>160</v>
      </c>
      <c r="D4241" s="398"/>
      <c r="E4241" s="399">
        <v>6.65</v>
      </c>
    </row>
    <row r="4242" spans="1:5">
      <c r="A4242" s="398">
        <v>44261</v>
      </c>
      <c r="B4242" s="398" t="s">
        <v>12039</v>
      </c>
      <c r="C4242" s="398" t="s">
        <v>160</v>
      </c>
      <c r="D4242" s="398"/>
      <c r="E4242" s="399">
        <v>147.91999999999999</v>
      </c>
    </row>
    <row r="4243" spans="1:5">
      <c r="A4243" s="398">
        <v>7274</v>
      </c>
      <c r="B4243" s="398" t="s">
        <v>12040</v>
      </c>
      <c r="C4243" s="398" t="s">
        <v>160</v>
      </c>
      <c r="D4243" s="398"/>
      <c r="E4243" s="399">
        <v>71.61</v>
      </c>
    </row>
    <row r="4244" spans="1:5">
      <c r="A4244" s="398">
        <v>44326</v>
      </c>
      <c r="B4244" s="398" t="s">
        <v>12041</v>
      </c>
      <c r="C4244" s="398" t="s">
        <v>160</v>
      </c>
      <c r="D4244" s="398"/>
      <c r="E4244" s="399">
        <v>1546.65</v>
      </c>
    </row>
    <row r="4245" spans="1:5">
      <c r="A4245" s="398">
        <v>154</v>
      </c>
      <c r="B4245" s="398" t="s">
        <v>12042</v>
      </c>
      <c r="C4245" s="398" t="s">
        <v>4378</v>
      </c>
      <c r="D4245" s="398"/>
      <c r="E4245" s="399">
        <v>91.15</v>
      </c>
    </row>
    <row r="4246" spans="1:5">
      <c r="A4246" s="398">
        <v>38121</v>
      </c>
      <c r="B4246" s="398" t="s">
        <v>12043</v>
      </c>
      <c r="C4246" s="398" t="s">
        <v>4378</v>
      </c>
      <c r="D4246" s="398"/>
      <c r="E4246" s="399">
        <v>19.77</v>
      </c>
    </row>
    <row r="4247" spans="1:5">
      <c r="A4247" s="398">
        <v>43776</v>
      </c>
      <c r="B4247" s="398" t="s">
        <v>12044</v>
      </c>
      <c r="C4247" s="398" t="s">
        <v>4378</v>
      </c>
      <c r="D4247" s="398"/>
      <c r="E4247" s="399">
        <v>25.05</v>
      </c>
    </row>
    <row r="4248" spans="1:5">
      <c r="A4248" s="398">
        <v>7343</v>
      </c>
      <c r="B4248" s="398" t="s">
        <v>12045</v>
      </c>
      <c r="C4248" s="398" t="s">
        <v>4378</v>
      </c>
      <c r="D4248" s="398"/>
      <c r="E4248" s="399">
        <v>29.08</v>
      </c>
    </row>
    <row r="4249" spans="1:5">
      <c r="A4249" s="398">
        <v>7348</v>
      </c>
      <c r="B4249" s="398" t="s">
        <v>12046</v>
      </c>
      <c r="C4249" s="398" t="s">
        <v>4378</v>
      </c>
      <c r="D4249" s="398"/>
      <c r="E4249" s="399">
        <v>20.84</v>
      </c>
    </row>
    <row r="4250" spans="1:5">
      <c r="A4250" s="398">
        <v>7313</v>
      </c>
      <c r="B4250" s="398" t="s">
        <v>12047</v>
      </c>
      <c r="C4250" s="398" t="s">
        <v>4378</v>
      </c>
      <c r="D4250" s="398"/>
      <c r="E4250" s="399">
        <v>26.14</v>
      </c>
    </row>
    <row r="4251" spans="1:5">
      <c r="A4251" s="398">
        <v>7319</v>
      </c>
      <c r="B4251" s="398" t="s">
        <v>12048</v>
      </c>
      <c r="C4251" s="398" t="s">
        <v>4378</v>
      </c>
      <c r="D4251" s="398"/>
      <c r="E4251" s="399">
        <v>14.96</v>
      </c>
    </row>
    <row r="4252" spans="1:5">
      <c r="A4252" s="398">
        <v>7314</v>
      </c>
      <c r="B4252" s="398" t="s">
        <v>12049</v>
      </c>
      <c r="C4252" s="398" t="s">
        <v>4378</v>
      </c>
      <c r="D4252" s="398"/>
      <c r="E4252" s="399">
        <v>69.099999999999994</v>
      </c>
    </row>
    <row r="4253" spans="1:5">
      <c r="A4253" s="398">
        <v>7304</v>
      </c>
      <c r="B4253" s="398" t="s">
        <v>12050</v>
      </c>
      <c r="C4253" s="398" t="s">
        <v>4378</v>
      </c>
      <c r="D4253" s="398"/>
      <c r="E4253" s="399">
        <v>74.23</v>
      </c>
    </row>
    <row r="4254" spans="1:5">
      <c r="A4254" s="398">
        <v>43649</v>
      </c>
      <c r="B4254" s="398" t="s">
        <v>12051</v>
      </c>
      <c r="C4254" s="398" t="s">
        <v>4378</v>
      </c>
      <c r="D4254" s="398"/>
      <c r="E4254" s="399">
        <v>38.39</v>
      </c>
    </row>
    <row r="4255" spans="1:5">
      <c r="A4255" s="398">
        <v>43650</v>
      </c>
      <c r="B4255" s="398" t="s">
        <v>12052</v>
      </c>
      <c r="C4255" s="398" t="s">
        <v>4378</v>
      </c>
      <c r="D4255" s="398"/>
      <c r="E4255" s="399">
        <v>36.28</v>
      </c>
    </row>
    <row r="4256" spans="1:5">
      <c r="A4256" s="398">
        <v>7311</v>
      </c>
      <c r="B4256" s="398" t="s">
        <v>12053</v>
      </c>
      <c r="C4256" s="398" t="s">
        <v>4378</v>
      </c>
      <c r="D4256" s="398"/>
      <c r="E4256" s="399">
        <v>37.159999999999997</v>
      </c>
    </row>
    <row r="4257" spans="1:5">
      <c r="A4257" s="398">
        <v>7292</v>
      </c>
      <c r="B4257" s="398" t="s">
        <v>12054</v>
      </c>
      <c r="C4257" s="398" t="s">
        <v>4378</v>
      </c>
      <c r="D4257" s="398"/>
      <c r="E4257" s="399">
        <v>35.979999999999997</v>
      </c>
    </row>
    <row r="4258" spans="1:5">
      <c r="A4258" s="398">
        <v>7293</v>
      </c>
      <c r="B4258" s="398" t="s">
        <v>12055</v>
      </c>
      <c r="C4258" s="398" t="s">
        <v>4378</v>
      </c>
      <c r="D4258" s="398"/>
      <c r="E4258" s="399">
        <v>39.799999999999997</v>
      </c>
    </row>
    <row r="4259" spans="1:5">
      <c r="A4259" s="398">
        <v>7306</v>
      </c>
      <c r="B4259" s="398" t="s">
        <v>12056</v>
      </c>
      <c r="C4259" s="398" t="s">
        <v>4378</v>
      </c>
      <c r="D4259" s="398"/>
      <c r="E4259" s="399">
        <v>43.93</v>
      </c>
    </row>
    <row r="4260" spans="1:5">
      <c r="A4260" s="398">
        <v>7288</v>
      </c>
      <c r="B4260" s="398" t="s">
        <v>12057</v>
      </c>
      <c r="C4260" s="398" t="s">
        <v>4378</v>
      </c>
      <c r="D4260" s="398"/>
      <c r="E4260" s="399">
        <v>36.47</v>
      </c>
    </row>
    <row r="4261" spans="1:5">
      <c r="A4261" s="398">
        <v>43625</v>
      </c>
      <c r="B4261" s="398" t="s">
        <v>12058</v>
      </c>
      <c r="C4261" s="398" t="s">
        <v>4378</v>
      </c>
      <c r="D4261" s="398"/>
      <c r="E4261" s="399">
        <v>29.45</v>
      </c>
    </row>
    <row r="4262" spans="1:5">
      <c r="A4262" s="398">
        <v>43647</v>
      </c>
      <c r="B4262" s="398" t="s">
        <v>12059</v>
      </c>
      <c r="C4262" s="398" t="s">
        <v>4378</v>
      </c>
      <c r="D4262" s="398"/>
      <c r="E4262" s="399">
        <v>26.75</v>
      </c>
    </row>
    <row r="4263" spans="1:5">
      <c r="A4263" s="398">
        <v>43648</v>
      </c>
      <c r="B4263" s="398" t="s">
        <v>12060</v>
      </c>
      <c r="C4263" s="398" t="s">
        <v>4378</v>
      </c>
      <c r="D4263" s="398"/>
      <c r="E4263" s="399">
        <v>25.81</v>
      </c>
    </row>
    <row r="4264" spans="1:5">
      <c r="A4264" s="398">
        <v>35693</v>
      </c>
      <c r="B4264" s="398" t="s">
        <v>12061</v>
      </c>
      <c r="C4264" s="398" t="s">
        <v>4378</v>
      </c>
      <c r="D4264" s="398"/>
      <c r="E4264" s="399">
        <v>12.96</v>
      </c>
    </row>
    <row r="4265" spans="1:5">
      <c r="A4265" s="398">
        <v>7356</v>
      </c>
      <c r="B4265" s="398" t="s">
        <v>12062</v>
      </c>
      <c r="C4265" s="398" t="s">
        <v>4378</v>
      </c>
      <c r="D4265" s="398"/>
      <c r="E4265" s="399">
        <v>31.08</v>
      </c>
    </row>
    <row r="4266" spans="1:5">
      <c r="A4266" s="398">
        <v>35692</v>
      </c>
      <c r="B4266" s="398" t="s">
        <v>12063</v>
      </c>
      <c r="C4266" s="398" t="s">
        <v>4378</v>
      </c>
      <c r="D4266" s="398"/>
      <c r="E4266" s="399">
        <v>20.34</v>
      </c>
    </row>
    <row r="4267" spans="1:5">
      <c r="A4267" s="398">
        <v>43624</v>
      </c>
      <c r="B4267" s="398" t="s">
        <v>12064</v>
      </c>
      <c r="C4267" s="398" t="s">
        <v>4378</v>
      </c>
      <c r="D4267" s="398"/>
      <c r="E4267" s="399">
        <v>37.880000000000003</v>
      </c>
    </row>
    <row r="4268" spans="1:5">
      <c r="A4268" s="398">
        <v>7342</v>
      </c>
      <c r="B4268" s="398" t="s">
        <v>12065</v>
      </c>
      <c r="C4268" s="398" t="s">
        <v>1156</v>
      </c>
      <c r="D4268" s="398"/>
      <c r="E4268" s="399">
        <v>2.87</v>
      </c>
    </row>
    <row r="4269" spans="1:5">
      <c r="A4269" s="398">
        <v>7350</v>
      </c>
      <c r="B4269" s="398" t="s">
        <v>12066</v>
      </c>
      <c r="C4269" s="398" t="s">
        <v>4378</v>
      </c>
      <c r="D4269" s="398"/>
      <c r="E4269" s="399">
        <v>44.86</v>
      </c>
    </row>
    <row r="4270" spans="1:5">
      <c r="A4270" s="398">
        <v>39574</v>
      </c>
      <c r="B4270" s="398" t="s">
        <v>12067</v>
      </c>
      <c r="C4270" s="398" t="s">
        <v>160</v>
      </c>
      <c r="D4270" s="398"/>
      <c r="E4270" s="399">
        <v>4.43</v>
      </c>
    </row>
    <row r="4271" spans="1:5">
      <c r="A4271" s="398">
        <v>11060</v>
      </c>
      <c r="B4271" s="398" t="s">
        <v>12068</v>
      </c>
      <c r="C4271" s="398" t="s">
        <v>160</v>
      </c>
      <c r="D4271" s="398"/>
      <c r="E4271" s="399">
        <v>54.3</v>
      </c>
    </row>
    <row r="4272" spans="1:5">
      <c r="A4272" s="398">
        <v>37401</v>
      </c>
      <c r="B4272" s="398" t="s">
        <v>12069</v>
      </c>
      <c r="C4272" s="398" t="s">
        <v>160</v>
      </c>
      <c r="D4272" s="398"/>
      <c r="E4272" s="399">
        <v>85.89</v>
      </c>
    </row>
    <row r="4273" spans="1:5">
      <c r="A4273" s="398">
        <v>38101</v>
      </c>
      <c r="B4273" s="398" t="s">
        <v>12070</v>
      </c>
      <c r="C4273" s="398" t="s">
        <v>160</v>
      </c>
      <c r="D4273" s="398"/>
      <c r="E4273" s="399">
        <v>7.23</v>
      </c>
    </row>
    <row r="4274" spans="1:5">
      <c r="A4274" s="398">
        <v>7528</v>
      </c>
      <c r="B4274" s="398" t="s">
        <v>12071</v>
      </c>
      <c r="C4274" s="398" t="s">
        <v>160</v>
      </c>
      <c r="D4274" s="398"/>
      <c r="E4274" s="399">
        <v>8.5</v>
      </c>
    </row>
    <row r="4275" spans="1:5">
      <c r="A4275" s="398">
        <v>12147</v>
      </c>
      <c r="B4275" s="398" t="s">
        <v>12072</v>
      </c>
      <c r="C4275" s="398" t="s">
        <v>160</v>
      </c>
      <c r="D4275" s="398"/>
      <c r="E4275" s="399">
        <v>12.96</v>
      </c>
    </row>
    <row r="4276" spans="1:5">
      <c r="A4276" s="398">
        <v>38075</v>
      </c>
      <c r="B4276" s="398" t="s">
        <v>12073</v>
      </c>
      <c r="C4276" s="398" t="s">
        <v>160</v>
      </c>
      <c r="D4276" s="398"/>
      <c r="E4276" s="399">
        <v>14.72</v>
      </c>
    </row>
    <row r="4277" spans="1:5">
      <c r="A4277" s="398">
        <v>38102</v>
      </c>
      <c r="B4277" s="398" t="s">
        <v>12074</v>
      </c>
      <c r="C4277" s="398" t="s">
        <v>160</v>
      </c>
      <c r="D4277" s="398"/>
      <c r="E4277" s="399">
        <v>9.25</v>
      </c>
    </row>
    <row r="4278" spans="1:5">
      <c r="A4278" s="398">
        <v>7525</v>
      </c>
      <c r="B4278" s="398" t="s">
        <v>12075</v>
      </c>
      <c r="C4278" s="398" t="s">
        <v>160</v>
      </c>
      <c r="D4278" s="398"/>
      <c r="E4278" s="399">
        <v>41.85</v>
      </c>
    </row>
    <row r="4279" spans="1:5">
      <c r="A4279" s="398">
        <v>7524</v>
      </c>
      <c r="B4279" s="398" t="s">
        <v>12076</v>
      </c>
      <c r="C4279" s="398" t="s">
        <v>160</v>
      </c>
      <c r="D4279" s="398"/>
      <c r="E4279" s="399">
        <v>39.44</v>
      </c>
    </row>
    <row r="4280" spans="1:5">
      <c r="A4280" s="398">
        <v>38105</v>
      </c>
      <c r="B4280" s="398" t="s">
        <v>12077</v>
      </c>
      <c r="C4280" s="398" t="s">
        <v>160</v>
      </c>
      <c r="D4280" s="398"/>
      <c r="E4280" s="399">
        <v>10.130000000000001</v>
      </c>
    </row>
    <row r="4281" spans="1:5">
      <c r="A4281" s="398">
        <v>38084</v>
      </c>
      <c r="B4281" s="398" t="s">
        <v>12078</v>
      </c>
      <c r="C4281" s="398" t="s">
        <v>160</v>
      </c>
      <c r="D4281" s="398"/>
      <c r="E4281" s="399">
        <v>14.39</v>
      </c>
    </row>
    <row r="4282" spans="1:5">
      <c r="A4282" s="398">
        <v>38103</v>
      </c>
      <c r="B4282" s="398" t="s">
        <v>12079</v>
      </c>
      <c r="C4282" s="398" t="s">
        <v>160</v>
      </c>
      <c r="D4282" s="398"/>
      <c r="E4282" s="399">
        <v>15.21</v>
      </c>
    </row>
    <row r="4283" spans="1:5">
      <c r="A4283" s="398">
        <v>38082</v>
      </c>
      <c r="B4283" s="398" t="s">
        <v>12080</v>
      </c>
      <c r="C4283" s="398" t="s">
        <v>160</v>
      </c>
      <c r="D4283" s="398"/>
      <c r="E4283" s="399">
        <v>18.73</v>
      </c>
    </row>
    <row r="4284" spans="1:5">
      <c r="A4284" s="398">
        <v>38104</v>
      </c>
      <c r="B4284" s="398" t="s">
        <v>12081</v>
      </c>
      <c r="C4284" s="398" t="s">
        <v>160</v>
      </c>
      <c r="D4284" s="398"/>
      <c r="E4284" s="399">
        <v>29.78</v>
      </c>
    </row>
    <row r="4285" spans="1:5">
      <c r="A4285" s="398">
        <v>38083</v>
      </c>
      <c r="B4285" s="398" t="s">
        <v>12082</v>
      </c>
      <c r="C4285" s="398" t="s">
        <v>160</v>
      </c>
      <c r="D4285" s="398"/>
      <c r="E4285" s="399">
        <v>33.06</v>
      </c>
    </row>
    <row r="4286" spans="1:5">
      <c r="A4286" s="398">
        <v>38076</v>
      </c>
      <c r="B4286" s="398" t="s">
        <v>12083</v>
      </c>
      <c r="C4286" s="398" t="s">
        <v>160</v>
      </c>
      <c r="D4286" s="398"/>
      <c r="E4286" s="399">
        <v>16.5</v>
      </c>
    </row>
    <row r="4287" spans="1:5">
      <c r="A4287" s="398">
        <v>7592</v>
      </c>
      <c r="B4287" s="398" t="s">
        <v>12084</v>
      </c>
      <c r="C4287" s="398" t="s">
        <v>123</v>
      </c>
      <c r="D4287" s="398"/>
      <c r="E4287" s="399">
        <v>29.96</v>
      </c>
    </row>
    <row r="4288" spans="1:5">
      <c r="A4288" s="398">
        <v>40820</v>
      </c>
      <c r="B4288" s="398" t="s">
        <v>12085</v>
      </c>
      <c r="C4288" s="398" t="s">
        <v>4670</v>
      </c>
      <c r="D4288" s="398"/>
      <c r="E4288" s="399">
        <v>5241.21</v>
      </c>
    </row>
    <row r="4289" spans="1:5">
      <c r="A4289" s="398">
        <v>11826</v>
      </c>
      <c r="B4289" s="398" t="s">
        <v>12086</v>
      </c>
      <c r="C4289" s="398" t="s">
        <v>160</v>
      </c>
      <c r="D4289" s="398"/>
      <c r="E4289" s="399">
        <v>66.19</v>
      </c>
    </row>
    <row r="4290" spans="1:5">
      <c r="A4290" s="398">
        <v>7606</v>
      </c>
      <c r="B4290" s="398" t="s">
        <v>12087</v>
      </c>
      <c r="C4290" s="398" t="s">
        <v>160</v>
      </c>
      <c r="D4290" s="398"/>
      <c r="E4290" s="399">
        <v>79.599999999999994</v>
      </c>
    </row>
    <row r="4291" spans="1:5">
      <c r="A4291" s="398">
        <v>11825</v>
      </c>
      <c r="B4291" s="398" t="s">
        <v>12088</v>
      </c>
      <c r="C4291" s="398" t="s">
        <v>160</v>
      </c>
      <c r="D4291" s="398"/>
      <c r="E4291" s="399">
        <v>83.74</v>
      </c>
    </row>
    <row r="4292" spans="1:5">
      <c r="A4292" s="398">
        <v>11767</v>
      </c>
      <c r="B4292" s="398" t="s">
        <v>12089</v>
      </c>
      <c r="C4292" s="398" t="s">
        <v>160</v>
      </c>
      <c r="D4292" s="398"/>
      <c r="E4292" s="399">
        <v>223.03</v>
      </c>
    </row>
    <row r="4293" spans="1:5">
      <c r="A4293" s="398">
        <v>11763</v>
      </c>
      <c r="B4293" s="398" t="s">
        <v>12090</v>
      </c>
      <c r="C4293" s="398" t="s">
        <v>160</v>
      </c>
      <c r="D4293" s="398"/>
      <c r="E4293" s="399">
        <v>173.83</v>
      </c>
    </row>
    <row r="4294" spans="1:5">
      <c r="A4294" s="398">
        <v>11764</v>
      </c>
      <c r="B4294" s="398" t="s">
        <v>12091</v>
      </c>
      <c r="C4294" s="398" t="s">
        <v>160</v>
      </c>
      <c r="D4294" s="398"/>
      <c r="E4294" s="399">
        <v>142.61000000000001</v>
      </c>
    </row>
    <row r="4295" spans="1:5">
      <c r="A4295" s="398">
        <v>11829</v>
      </c>
      <c r="B4295" s="398" t="s">
        <v>12092</v>
      </c>
      <c r="C4295" s="398" t="s">
        <v>160</v>
      </c>
      <c r="D4295" s="398"/>
      <c r="E4295" s="399">
        <v>34.47</v>
      </c>
    </row>
    <row r="4296" spans="1:5">
      <c r="A4296" s="398">
        <v>11830</v>
      </c>
      <c r="B4296" s="398" t="s">
        <v>12093</v>
      </c>
      <c r="C4296" s="398" t="s">
        <v>160</v>
      </c>
      <c r="D4296" s="398"/>
      <c r="E4296" s="399">
        <v>37.22</v>
      </c>
    </row>
    <row r="4297" spans="1:5">
      <c r="A4297" s="398">
        <v>11765</v>
      </c>
      <c r="B4297" s="398" t="s">
        <v>12094</v>
      </c>
      <c r="C4297" s="398" t="s">
        <v>160</v>
      </c>
      <c r="D4297" s="398"/>
      <c r="E4297" s="399">
        <v>95.05</v>
      </c>
    </row>
    <row r="4298" spans="1:5">
      <c r="A4298" s="398">
        <v>11766</v>
      </c>
      <c r="B4298" s="398" t="s">
        <v>12095</v>
      </c>
      <c r="C4298" s="398" t="s">
        <v>160</v>
      </c>
      <c r="D4298" s="398"/>
      <c r="E4298" s="399">
        <v>51.99</v>
      </c>
    </row>
    <row r="4299" spans="1:5">
      <c r="A4299" s="398">
        <v>11824</v>
      </c>
      <c r="B4299" s="398" t="s">
        <v>12096</v>
      </c>
      <c r="C4299" s="398" t="s">
        <v>160</v>
      </c>
      <c r="D4299" s="398"/>
      <c r="E4299" s="399">
        <v>61.15</v>
      </c>
    </row>
    <row r="4300" spans="1:5">
      <c r="A4300" s="398">
        <v>44045</v>
      </c>
      <c r="B4300" s="398" t="s">
        <v>12097</v>
      </c>
      <c r="C4300" s="398" t="s">
        <v>160</v>
      </c>
      <c r="D4300" s="398"/>
      <c r="E4300" s="399">
        <v>332.5</v>
      </c>
    </row>
    <row r="4301" spans="1:5">
      <c r="A4301" s="398">
        <v>39702</v>
      </c>
      <c r="B4301" s="398" t="s">
        <v>12098</v>
      </c>
      <c r="C4301" s="398" t="s">
        <v>160</v>
      </c>
      <c r="D4301" s="398"/>
      <c r="E4301" s="399">
        <v>2208.29</v>
      </c>
    </row>
    <row r="4302" spans="1:5">
      <c r="A4302" s="398">
        <v>13415</v>
      </c>
      <c r="B4302" s="398" t="s">
        <v>12099</v>
      </c>
      <c r="C4302" s="398" t="s">
        <v>160</v>
      </c>
      <c r="D4302" s="398"/>
      <c r="E4302" s="399">
        <v>72.5</v>
      </c>
    </row>
    <row r="4303" spans="1:5">
      <c r="A4303" s="398">
        <v>7602</v>
      </c>
      <c r="B4303" s="398" t="s">
        <v>12100</v>
      </c>
      <c r="C4303" s="398" t="s">
        <v>160</v>
      </c>
      <c r="D4303" s="398"/>
      <c r="E4303" s="399">
        <v>46.26</v>
      </c>
    </row>
    <row r="4304" spans="1:5">
      <c r="A4304" s="398">
        <v>7603</v>
      </c>
      <c r="B4304" s="398" t="s">
        <v>12101</v>
      </c>
      <c r="C4304" s="398" t="s">
        <v>160</v>
      </c>
      <c r="D4304" s="398"/>
      <c r="E4304" s="399">
        <v>39.25</v>
      </c>
    </row>
    <row r="4305" spans="1:5">
      <c r="A4305" s="398">
        <v>11777</v>
      </c>
      <c r="B4305" s="398" t="s">
        <v>12102</v>
      </c>
      <c r="C4305" s="398" t="s">
        <v>160</v>
      </c>
      <c r="D4305" s="398"/>
      <c r="E4305" s="399">
        <v>206.06</v>
      </c>
    </row>
    <row r="4306" spans="1:5">
      <c r="A4306" s="398">
        <v>13417</v>
      </c>
      <c r="B4306" s="398" t="s">
        <v>12103</v>
      </c>
      <c r="C4306" s="398" t="s">
        <v>160</v>
      </c>
      <c r="D4306" s="398"/>
      <c r="E4306" s="399">
        <v>94.42</v>
      </c>
    </row>
    <row r="4307" spans="1:5">
      <c r="A4307" s="398">
        <v>36791</v>
      </c>
      <c r="B4307" s="398" t="s">
        <v>12104</v>
      </c>
      <c r="C4307" s="398" t="s">
        <v>160</v>
      </c>
      <c r="D4307" s="398"/>
      <c r="E4307" s="399">
        <v>141.72</v>
      </c>
    </row>
    <row r="4308" spans="1:5">
      <c r="A4308" s="398">
        <v>36795</v>
      </c>
      <c r="B4308" s="398" t="s">
        <v>12105</v>
      </c>
      <c r="C4308" s="398" t="s">
        <v>160</v>
      </c>
      <c r="D4308" s="398"/>
      <c r="E4308" s="399">
        <v>1791.83</v>
      </c>
    </row>
    <row r="4309" spans="1:5">
      <c r="A4309" s="398">
        <v>36796</v>
      </c>
      <c r="B4309" s="398" t="s">
        <v>12106</v>
      </c>
      <c r="C4309" s="398" t="s">
        <v>160</v>
      </c>
      <c r="D4309" s="398"/>
      <c r="E4309" s="399">
        <v>148.9</v>
      </c>
    </row>
    <row r="4310" spans="1:5">
      <c r="A4310" s="398">
        <v>36792</v>
      </c>
      <c r="B4310" s="398" t="s">
        <v>12107</v>
      </c>
      <c r="C4310" s="398" t="s">
        <v>160</v>
      </c>
      <c r="D4310" s="398"/>
      <c r="E4310" s="399">
        <v>188.61</v>
      </c>
    </row>
    <row r="4311" spans="1:5">
      <c r="A4311" s="398">
        <v>11773</v>
      </c>
      <c r="B4311" s="398" t="s">
        <v>12108</v>
      </c>
      <c r="C4311" s="398" t="s">
        <v>160</v>
      </c>
      <c r="D4311" s="398"/>
      <c r="E4311" s="399">
        <v>125.56</v>
      </c>
    </row>
    <row r="4312" spans="1:5">
      <c r="A4312" s="398">
        <v>11762</v>
      </c>
      <c r="B4312" s="398" t="s">
        <v>12109</v>
      </c>
      <c r="C4312" s="398" t="s">
        <v>160</v>
      </c>
      <c r="D4312" s="398"/>
      <c r="E4312" s="399">
        <v>59.55</v>
      </c>
    </row>
    <row r="4313" spans="1:5">
      <c r="A4313" s="398">
        <v>7604</v>
      </c>
      <c r="B4313" s="398" t="s">
        <v>12110</v>
      </c>
      <c r="C4313" s="398" t="s">
        <v>160</v>
      </c>
      <c r="D4313" s="398"/>
      <c r="E4313" s="399">
        <v>50.42</v>
      </c>
    </row>
    <row r="4314" spans="1:5">
      <c r="A4314" s="398">
        <v>13984</v>
      </c>
      <c r="B4314" s="398" t="s">
        <v>12111</v>
      </c>
      <c r="C4314" s="398" t="s">
        <v>160</v>
      </c>
      <c r="D4314" s="398"/>
      <c r="E4314" s="399">
        <v>73.28</v>
      </c>
    </row>
    <row r="4315" spans="1:5">
      <c r="A4315" s="398">
        <v>11772</v>
      </c>
      <c r="B4315" s="398" t="s">
        <v>12112</v>
      </c>
      <c r="C4315" s="398" t="s">
        <v>160</v>
      </c>
      <c r="D4315" s="398"/>
      <c r="E4315" s="399">
        <v>125.95</v>
      </c>
    </row>
    <row r="4316" spans="1:5">
      <c r="A4316" s="398">
        <v>13983</v>
      </c>
      <c r="B4316" s="398" t="s">
        <v>12113</v>
      </c>
      <c r="C4316" s="398" t="s">
        <v>160</v>
      </c>
      <c r="D4316" s="398"/>
      <c r="E4316" s="399">
        <v>95.38</v>
      </c>
    </row>
    <row r="4317" spans="1:5">
      <c r="A4317" s="398">
        <v>13416</v>
      </c>
      <c r="B4317" s="398" t="s">
        <v>12114</v>
      </c>
      <c r="C4317" s="398" t="s">
        <v>160</v>
      </c>
      <c r="D4317" s="398"/>
      <c r="E4317" s="399">
        <v>84.72</v>
      </c>
    </row>
    <row r="4318" spans="1:5">
      <c r="A4318" s="398">
        <v>40329</v>
      </c>
      <c r="B4318" s="398" t="s">
        <v>12115</v>
      </c>
      <c r="C4318" s="398" t="s">
        <v>160</v>
      </c>
      <c r="D4318" s="398"/>
      <c r="E4318" s="399">
        <v>21.6</v>
      </c>
    </row>
    <row r="4319" spans="1:5">
      <c r="A4319" s="398">
        <v>11823</v>
      </c>
      <c r="B4319" s="398" t="s">
        <v>12116</v>
      </c>
      <c r="C4319" s="398" t="s">
        <v>160</v>
      </c>
      <c r="D4319" s="398"/>
      <c r="E4319" s="399">
        <v>9.1</v>
      </c>
    </row>
    <row r="4320" spans="1:5">
      <c r="A4320" s="398">
        <v>11822</v>
      </c>
      <c r="B4320" s="398" t="s">
        <v>12117</v>
      </c>
      <c r="C4320" s="398" t="s">
        <v>160</v>
      </c>
      <c r="D4320" s="398"/>
      <c r="E4320" s="399">
        <v>28.58</v>
      </c>
    </row>
    <row r="4321" spans="1:5">
      <c r="A4321" s="398">
        <v>11831</v>
      </c>
      <c r="B4321" s="398" t="s">
        <v>12118</v>
      </c>
      <c r="C4321" s="398" t="s">
        <v>160</v>
      </c>
      <c r="D4321" s="398"/>
      <c r="E4321" s="399">
        <v>17.2</v>
      </c>
    </row>
    <row r="4322" spans="1:5">
      <c r="A4322" s="398">
        <v>45249</v>
      </c>
      <c r="B4322" s="398" t="s">
        <v>12119</v>
      </c>
      <c r="C4322" s="398" t="s">
        <v>160</v>
      </c>
      <c r="D4322" s="398"/>
      <c r="E4322" s="399"/>
    </row>
    <row r="4323" spans="1:5">
      <c r="A4323" s="398">
        <v>7613</v>
      </c>
      <c r="B4323" s="398" t="s">
        <v>12120</v>
      </c>
      <c r="C4323" s="398" t="s">
        <v>160</v>
      </c>
      <c r="D4323" s="398"/>
      <c r="E4323" s="399"/>
    </row>
    <row r="4324" spans="1:5">
      <c r="A4324" s="398">
        <v>7619</v>
      </c>
      <c r="B4324" s="398" t="s">
        <v>12121</v>
      </c>
      <c r="C4324" s="398" t="s">
        <v>160</v>
      </c>
      <c r="D4324" s="398"/>
      <c r="E4324" s="399"/>
    </row>
    <row r="4325" spans="1:5">
      <c r="A4325" s="398">
        <v>12076</v>
      </c>
      <c r="B4325" s="398" t="s">
        <v>12122</v>
      </c>
      <c r="C4325" s="398" t="s">
        <v>160</v>
      </c>
      <c r="D4325" s="398"/>
      <c r="E4325" s="399"/>
    </row>
    <row r="4326" spans="1:5">
      <c r="A4326" s="398">
        <v>7614</v>
      </c>
      <c r="B4326" s="398" t="s">
        <v>12123</v>
      </c>
      <c r="C4326" s="398" t="s">
        <v>160</v>
      </c>
      <c r="D4326" s="398"/>
      <c r="E4326" s="399"/>
    </row>
    <row r="4327" spans="1:5">
      <c r="A4327" s="398">
        <v>7618</v>
      </c>
      <c r="B4327" s="398" t="s">
        <v>12124</v>
      </c>
      <c r="C4327" s="398" t="s">
        <v>160</v>
      </c>
      <c r="D4327" s="398"/>
      <c r="E4327" s="399"/>
    </row>
    <row r="4328" spans="1:5">
      <c r="A4328" s="398">
        <v>7620</v>
      </c>
      <c r="B4328" s="398" t="s">
        <v>12125</v>
      </c>
      <c r="C4328" s="398" t="s">
        <v>160</v>
      </c>
      <c r="D4328" s="398"/>
      <c r="E4328" s="399"/>
    </row>
    <row r="4329" spans="1:5">
      <c r="A4329" s="398">
        <v>7610</v>
      </c>
      <c r="B4329" s="398" t="s">
        <v>12126</v>
      </c>
      <c r="C4329" s="398" t="s">
        <v>160</v>
      </c>
      <c r="D4329" s="398"/>
      <c r="E4329" s="399"/>
    </row>
    <row r="4330" spans="1:5">
      <c r="A4330" s="398">
        <v>7615</v>
      </c>
      <c r="B4330" s="398" t="s">
        <v>12127</v>
      </c>
      <c r="C4330" s="398" t="s">
        <v>160</v>
      </c>
      <c r="D4330" s="398"/>
      <c r="E4330" s="399"/>
    </row>
    <row r="4331" spans="1:5">
      <c r="A4331" s="398">
        <v>7617</v>
      </c>
      <c r="B4331" s="398" t="s">
        <v>12128</v>
      </c>
      <c r="C4331" s="398" t="s">
        <v>160</v>
      </c>
      <c r="D4331" s="398"/>
      <c r="E4331" s="399"/>
    </row>
    <row r="4332" spans="1:5">
      <c r="A4332" s="398">
        <v>7616</v>
      </c>
      <c r="B4332" s="398" t="s">
        <v>12129</v>
      </c>
      <c r="C4332" s="398" t="s">
        <v>160</v>
      </c>
      <c r="D4332" s="398"/>
      <c r="E4332" s="399"/>
    </row>
    <row r="4333" spans="1:5">
      <c r="A4333" s="398">
        <v>7611</v>
      </c>
      <c r="B4333" s="398" t="s">
        <v>12130</v>
      </c>
      <c r="C4333" s="398" t="s">
        <v>160</v>
      </c>
      <c r="D4333" s="398"/>
      <c r="E4333" s="399"/>
    </row>
    <row r="4334" spans="1:5">
      <c r="A4334" s="398">
        <v>7612</v>
      </c>
      <c r="B4334" s="398" t="s">
        <v>12131</v>
      </c>
      <c r="C4334" s="398" t="s">
        <v>160</v>
      </c>
      <c r="D4334" s="398"/>
      <c r="E4334" s="399"/>
    </row>
    <row r="4335" spans="1:5">
      <c r="A4335" s="398">
        <v>37371</v>
      </c>
      <c r="B4335" s="398" t="s">
        <v>12132</v>
      </c>
      <c r="C4335" s="398" t="s">
        <v>123</v>
      </c>
      <c r="D4335" s="398"/>
      <c r="E4335" s="399">
        <v>0.8</v>
      </c>
    </row>
    <row r="4336" spans="1:5">
      <c r="A4336" s="398">
        <v>40861</v>
      </c>
      <c r="B4336" s="398" t="s">
        <v>12133</v>
      </c>
      <c r="C4336" s="398" t="s">
        <v>4670</v>
      </c>
      <c r="D4336" s="398"/>
      <c r="E4336" s="399">
        <v>150.77000000000001</v>
      </c>
    </row>
    <row r="4337" spans="1:5">
      <c r="A4337" s="398">
        <v>36509</v>
      </c>
      <c r="B4337" s="398" t="s">
        <v>12134</v>
      </c>
      <c r="C4337" s="398" t="s">
        <v>160</v>
      </c>
      <c r="D4337" s="398"/>
      <c r="E4337" s="399"/>
    </row>
    <row r="4338" spans="1:5">
      <c r="A4338" s="398">
        <v>7622</v>
      </c>
      <c r="B4338" s="398" t="s">
        <v>12135</v>
      </c>
      <c r="C4338" s="398" t="s">
        <v>160</v>
      </c>
      <c r="D4338" s="398"/>
      <c r="E4338" s="399"/>
    </row>
    <row r="4339" spans="1:5">
      <c r="A4339" s="398">
        <v>7624</v>
      </c>
      <c r="B4339" s="398" t="s">
        <v>12136</v>
      </c>
      <c r="C4339" s="398" t="s">
        <v>160</v>
      </c>
      <c r="D4339" s="398"/>
      <c r="E4339" s="399"/>
    </row>
    <row r="4340" spans="1:5">
      <c r="A4340" s="398">
        <v>7625</v>
      </c>
      <c r="B4340" s="398" t="s">
        <v>12137</v>
      </c>
      <c r="C4340" s="398" t="s">
        <v>160</v>
      </c>
      <c r="D4340" s="398"/>
      <c r="E4340" s="399"/>
    </row>
    <row r="4341" spans="1:5">
      <c r="A4341" s="398">
        <v>7623</v>
      </c>
      <c r="B4341" s="398" t="s">
        <v>12138</v>
      </c>
      <c r="C4341" s="398" t="s">
        <v>160</v>
      </c>
      <c r="D4341" s="398"/>
      <c r="E4341" s="399"/>
    </row>
    <row r="4342" spans="1:5">
      <c r="A4342" s="398">
        <v>36511</v>
      </c>
      <c r="B4342" s="398" t="s">
        <v>12139</v>
      </c>
      <c r="C4342" s="398" t="s">
        <v>160</v>
      </c>
      <c r="D4342" s="398"/>
      <c r="E4342" s="399"/>
    </row>
    <row r="4343" spans="1:5">
      <c r="A4343" s="398">
        <v>7640</v>
      </c>
      <c r="B4343" s="398" t="s">
        <v>12140</v>
      </c>
      <c r="C4343" s="398" t="s">
        <v>160</v>
      </c>
      <c r="D4343" s="398"/>
      <c r="E4343" s="399"/>
    </row>
    <row r="4344" spans="1:5">
      <c r="A4344" s="398">
        <v>11572</v>
      </c>
      <c r="B4344" s="398" t="s">
        <v>12141</v>
      </c>
      <c r="C4344" s="398" t="s">
        <v>160</v>
      </c>
      <c r="D4344" s="398"/>
      <c r="E4344" s="399">
        <v>36.92</v>
      </c>
    </row>
    <row r="4345" spans="1:5">
      <c r="A4345" s="398">
        <v>36149</v>
      </c>
      <c r="B4345" s="398" t="s">
        <v>12142</v>
      </c>
      <c r="C4345" s="398" t="s">
        <v>160</v>
      </c>
      <c r="D4345" s="398"/>
      <c r="E4345" s="399">
        <v>216.85</v>
      </c>
    </row>
    <row r="4346" spans="1:5">
      <c r="A4346" s="398">
        <v>42407</v>
      </c>
      <c r="B4346" s="398" t="s">
        <v>12143</v>
      </c>
      <c r="C4346" s="398" t="s">
        <v>146</v>
      </c>
      <c r="D4346" s="398"/>
      <c r="E4346" s="399"/>
    </row>
    <row r="4347" spans="1:5">
      <c r="A4347" s="398">
        <v>45200</v>
      </c>
      <c r="B4347" s="398" t="s">
        <v>12144</v>
      </c>
      <c r="C4347" s="398" t="s">
        <v>160</v>
      </c>
      <c r="D4347" s="398"/>
      <c r="E4347" s="399"/>
    </row>
    <row r="4348" spans="1:5">
      <c r="A4348" s="398">
        <v>11581</v>
      </c>
      <c r="B4348" s="398" t="s">
        <v>12145</v>
      </c>
      <c r="C4348" s="398" t="s">
        <v>146</v>
      </c>
      <c r="D4348" s="398"/>
      <c r="E4348" s="399">
        <v>24.37</v>
      </c>
    </row>
    <row r="4349" spans="1:5">
      <c r="A4349" s="398">
        <v>43605</v>
      </c>
      <c r="B4349" s="398" t="s">
        <v>12146</v>
      </c>
      <c r="C4349" s="398" t="s">
        <v>146</v>
      </c>
      <c r="D4349" s="398"/>
      <c r="E4349" s="399">
        <v>49.86</v>
      </c>
    </row>
    <row r="4350" spans="1:5">
      <c r="A4350" s="398">
        <v>11580</v>
      </c>
      <c r="B4350" s="398" t="s">
        <v>12147</v>
      </c>
      <c r="C4350" s="398" t="s">
        <v>146</v>
      </c>
      <c r="D4350" s="398"/>
      <c r="E4350" s="399">
        <v>9.77</v>
      </c>
    </row>
    <row r="4351" spans="1:5">
      <c r="A4351" s="398">
        <v>38386</v>
      </c>
      <c r="B4351" s="398" t="s">
        <v>12148</v>
      </c>
      <c r="C4351" s="398" t="s">
        <v>160</v>
      </c>
      <c r="D4351" s="398"/>
      <c r="E4351" s="399">
        <v>4.72</v>
      </c>
    </row>
    <row r="4352" spans="1:5">
      <c r="A4352" s="398">
        <v>45231</v>
      </c>
      <c r="B4352" s="398" t="s">
        <v>12149</v>
      </c>
      <c r="C4352" s="398" t="s">
        <v>160</v>
      </c>
      <c r="D4352" s="398"/>
      <c r="E4352" s="399">
        <v>4.3099999999999996</v>
      </c>
    </row>
    <row r="4353" spans="1:5">
      <c r="A4353" s="398">
        <v>45232</v>
      </c>
      <c r="B4353" s="398" t="s">
        <v>12150</v>
      </c>
      <c r="C4353" s="398" t="s">
        <v>160</v>
      </c>
      <c r="D4353" s="398"/>
      <c r="E4353" s="399">
        <v>7.59</v>
      </c>
    </row>
    <row r="4354" spans="1:5">
      <c r="A4354" s="398">
        <v>39848</v>
      </c>
      <c r="B4354" s="398" t="s">
        <v>12151</v>
      </c>
      <c r="C4354" s="398" t="s">
        <v>146</v>
      </c>
      <c r="D4354" s="398"/>
      <c r="E4354" s="399"/>
    </row>
    <row r="4355" spans="1:5">
      <c r="A4355" s="398">
        <v>7667</v>
      </c>
      <c r="B4355" s="398" t="s">
        <v>12152</v>
      </c>
      <c r="C4355" s="398" t="s">
        <v>146</v>
      </c>
      <c r="D4355" s="398"/>
      <c r="E4355" s="399"/>
    </row>
    <row r="4356" spans="1:5">
      <c r="A4356" s="398">
        <v>7660</v>
      </c>
      <c r="B4356" s="398" t="s">
        <v>12153</v>
      </c>
      <c r="C4356" s="398" t="s">
        <v>146</v>
      </c>
      <c r="D4356" s="398"/>
      <c r="E4356" s="399"/>
    </row>
    <row r="4357" spans="1:5">
      <c r="A4357" s="398">
        <v>7676</v>
      </c>
      <c r="B4357" s="398" t="s">
        <v>12154</v>
      </c>
      <c r="C4357" s="398" t="s">
        <v>146</v>
      </c>
      <c r="D4357" s="398"/>
      <c r="E4357" s="399"/>
    </row>
    <row r="4358" spans="1:5">
      <c r="A4358" s="398">
        <v>20999</v>
      </c>
      <c r="B4358" s="398" t="s">
        <v>12155</v>
      </c>
      <c r="C4358" s="398" t="s">
        <v>146</v>
      </c>
      <c r="D4358" s="398"/>
      <c r="E4358" s="399"/>
    </row>
    <row r="4359" spans="1:5">
      <c r="A4359" s="398">
        <v>21001</v>
      </c>
      <c r="B4359" s="398" t="s">
        <v>12156</v>
      </c>
      <c r="C4359" s="398" t="s">
        <v>146</v>
      </c>
      <c r="D4359" s="398"/>
      <c r="E4359" s="399"/>
    </row>
    <row r="4360" spans="1:5">
      <c r="A4360" s="398">
        <v>21003</v>
      </c>
      <c r="B4360" s="398" t="s">
        <v>12157</v>
      </c>
      <c r="C4360" s="398" t="s">
        <v>146</v>
      </c>
      <c r="D4360" s="398"/>
      <c r="E4360" s="399"/>
    </row>
    <row r="4361" spans="1:5">
      <c r="A4361" s="398">
        <v>21006</v>
      </c>
      <c r="B4361" s="398" t="s">
        <v>12158</v>
      </c>
      <c r="C4361" s="398" t="s">
        <v>146</v>
      </c>
      <c r="D4361" s="398"/>
      <c r="E4361" s="399"/>
    </row>
    <row r="4362" spans="1:5">
      <c r="A4362" s="398">
        <v>21019</v>
      </c>
      <c r="B4362" s="398" t="s">
        <v>12159</v>
      </c>
      <c r="C4362" s="398" t="s">
        <v>146</v>
      </c>
      <c r="D4362" s="398"/>
      <c r="E4362" s="399"/>
    </row>
    <row r="4363" spans="1:5">
      <c r="A4363" s="398">
        <v>21021</v>
      </c>
      <c r="B4363" s="398" t="s">
        <v>12160</v>
      </c>
      <c r="C4363" s="398" t="s">
        <v>146</v>
      </c>
      <c r="D4363" s="398"/>
      <c r="E4363" s="399"/>
    </row>
    <row r="4364" spans="1:5">
      <c r="A4364" s="398">
        <v>21024</v>
      </c>
      <c r="B4364" s="398" t="s">
        <v>12161</v>
      </c>
      <c r="C4364" s="398" t="s">
        <v>146</v>
      </c>
      <c r="D4364" s="398"/>
      <c r="E4364" s="399"/>
    </row>
    <row r="4365" spans="1:5">
      <c r="A4365" s="398">
        <v>40624</v>
      </c>
      <c r="B4365" s="398" t="s">
        <v>12162</v>
      </c>
      <c r="C4365" s="398" t="s">
        <v>146</v>
      </c>
      <c r="D4365" s="398"/>
      <c r="E4365" s="399"/>
    </row>
    <row r="4366" spans="1:5">
      <c r="A4366" s="398">
        <v>42575</v>
      </c>
      <c r="B4366" s="398" t="s">
        <v>12163</v>
      </c>
      <c r="C4366" s="398" t="s">
        <v>146</v>
      </c>
      <c r="D4366" s="398"/>
      <c r="E4366" s="399"/>
    </row>
    <row r="4367" spans="1:5">
      <c r="A4367" s="398">
        <v>42574</v>
      </c>
      <c r="B4367" s="398" t="s">
        <v>12164</v>
      </c>
      <c r="C4367" s="398" t="s">
        <v>146</v>
      </c>
      <c r="D4367" s="398"/>
      <c r="E4367" s="399"/>
    </row>
    <row r="4368" spans="1:5">
      <c r="A4368" s="398">
        <v>13127</v>
      </c>
      <c r="B4368" s="398" t="s">
        <v>12165</v>
      </c>
      <c r="C4368" s="398" t="s">
        <v>146</v>
      </c>
      <c r="D4368" s="398"/>
      <c r="E4368" s="399"/>
    </row>
    <row r="4369" spans="1:5">
      <c r="A4369" s="398">
        <v>13137</v>
      </c>
      <c r="B4369" s="398" t="s">
        <v>12166</v>
      </c>
      <c r="C4369" s="398" t="s">
        <v>146</v>
      </c>
      <c r="D4369" s="398"/>
      <c r="E4369" s="399"/>
    </row>
    <row r="4370" spans="1:5">
      <c r="A4370" s="398">
        <v>20989</v>
      </c>
      <c r="B4370" s="398" t="s">
        <v>12167</v>
      </c>
      <c r="C4370" s="398" t="s">
        <v>146</v>
      </c>
      <c r="D4370" s="398"/>
      <c r="E4370" s="399"/>
    </row>
    <row r="4371" spans="1:5">
      <c r="A4371" s="398">
        <v>21147</v>
      </c>
      <c r="B4371" s="398" t="s">
        <v>12168</v>
      </c>
      <c r="C4371" s="398" t="s">
        <v>146</v>
      </c>
      <c r="D4371" s="398"/>
      <c r="E4371" s="399"/>
    </row>
    <row r="4372" spans="1:5">
      <c r="A4372" s="398">
        <v>21148</v>
      </c>
      <c r="B4372" s="398" t="s">
        <v>12169</v>
      </c>
      <c r="C4372" s="398" t="s">
        <v>146</v>
      </c>
      <c r="D4372" s="398"/>
      <c r="E4372" s="399"/>
    </row>
    <row r="4373" spans="1:5">
      <c r="A4373" s="398">
        <v>20984</v>
      </c>
      <c r="B4373" s="398" t="s">
        <v>12170</v>
      </c>
      <c r="C4373" s="398" t="s">
        <v>146</v>
      </c>
      <c r="D4373" s="398"/>
      <c r="E4373" s="399"/>
    </row>
    <row r="4374" spans="1:5">
      <c r="A4374" s="398">
        <v>13042</v>
      </c>
      <c r="B4374" s="398" t="s">
        <v>12171</v>
      </c>
      <c r="C4374" s="398" t="s">
        <v>146</v>
      </c>
      <c r="D4374" s="398"/>
      <c r="E4374" s="399"/>
    </row>
    <row r="4375" spans="1:5">
      <c r="A4375" s="398">
        <v>42576</v>
      </c>
      <c r="B4375" s="398" t="s">
        <v>12172</v>
      </c>
      <c r="C4375" s="398" t="s">
        <v>146</v>
      </c>
      <c r="D4375" s="398"/>
      <c r="E4375" s="399"/>
    </row>
    <row r="4376" spans="1:5">
      <c r="A4376" s="398">
        <v>21150</v>
      </c>
      <c r="B4376" s="398" t="s">
        <v>12173</v>
      </c>
      <c r="C4376" s="398" t="s">
        <v>146</v>
      </c>
      <c r="D4376" s="398"/>
      <c r="E4376" s="399"/>
    </row>
    <row r="4377" spans="1:5">
      <c r="A4377" s="398">
        <v>13141</v>
      </c>
      <c r="B4377" s="398" t="s">
        <v>12174</v>
      </c>
      <c r="C4377" s="398" t="s">
        <v>146</v>
      </c>
      <c r="D4377" s="398"/>
      <c r="E4377" s="399"/>
    </row>
    <row r="4378" spans="1:5">
      <c r="A4378" s="398">
        <v>21151</v>
      </c>
      <c r="B4378" s="398" t="s">
        <v>12175</v>
      </c>
      <c r="C4378" s="398" t="s">
        <v>146</v>
      </c>
      <c r="D4378" s="398"/>
      <c r="E4378" s="399"/>
    </row>
    <row r="4379" spans="1:5">
      <c r="A4379" s="398">
        <v>13142</v>
      </c>
      <c r="B4379" s="398" t="s">
        <v>12176</v>
      </c>
      <c r="C4379" s="398" t="s">
        <v>146</v>
      </c>
      <c r="D4379" s="398"/>
      <c r="E4379" s="399"/>
    </row>
    <row r="4380" spans="1:5">
      <c r="A4380" s="398">
        <v>42577</v>
      </c>
      <c r="B4380" s="398" t="s">
        <v>12177</v>
      </c>
      <c r="C4380" s="398" t="s">
        <v>146</v>
      </c>
      <c r="D4380" s="398"/>
      <c r="E4380" s="399"/>
    </row>
    <row r="4381" spans="1:5">
      <c r="A4381" s="398">
        <v>20994</v>
      </c>
      <c r="B4381" s="398" t="s">
        <v>12178</v>
      </c>
      <c r="C4381" s="398" t="s">
        <v>146</v>
      </c>
      <c r="D4381" s="398"/>
      <c r="E4381" s="399"/>
    </row>
    <row r="4382" spans="1:5">
      <c r="A4382" s="398">
        <v>7672</v>
      </c>
      <c r="B4382" s="398" t="s">
        <v>12179</v>
      </c>
      <c r="C4382" s="398" t="s">
        <v>146</v>
      </c>
      <c r="D4382" s="398"/>
      <c r="E4382" s="399"/>
    </row>
    <row r="4383" spans="1:5">
      <c r="A4383" s="398">
        <v>20995</v>
      </c>
      <c r="B4383" s="398" t="s">
        <v>12180</v>
      </c>
      <c r="C4383" s="398" t="s">
        <v>146</v>
      </c>
      <c r="D4383" s="398"/>
      <c r="E4383" s="399"/>
    </row>
    <row r="4384" spans="1:5">
      <c r="A4384" s="398">
        <v>7690</v>
      </c>
      <c r="B4384" s="398" t="s">
        <v>12181</v>
      </c>
      <c r="C4384" s="398" t="s">
        <v>146</v>
      </c>
      <c r="D4384" s="398"/>
      <c r="E4384" s="399"/>
    </row>
    <row r="4385" spans="1:5">
      <c r="A4385" s="398">
        <v>20980</v>
      </c>
      <c r="B4385" s="398" t="s">
        <v>12182</v>
      </c>
      <c r="C4385" s="398" t="s">
        <v>146</v>
      </c>
      <c r="D4385" s="398"/>
      <c r="E4385" s="399"/>
    </row>
    <row r="4386" spans="1:5">
      <c r="A4386" s="398">
        <v>7661</v>
      </c>
      <c r="B4386" s="398" t="s">
        <v>12183</v>
      </c>
      <c r="C4386" s="398" t="s">
        <v>146</v>
      </c>
      <c r="D4386" s="398"/>
      <c r="E4386" s="399"/>
    </row>
    <row r="4387" spans="1:5">
      <c r="A4387" s="398">
        <v>21016</v>
      </c>
      <c r="B4387" s="398" t="s">
        <v>12184</v>
      </c>
      <c r="C4387" s="398" t="s">
        <v>146</v>
      </c>
      <c r="D4387" s="398"/>
      <c r="E4387" s="399"/>
    </row>
    <row r="4388" spans="1:5">
      <c r="A4388" s="398">
        <v>21008</v>
      </c>
      <c r="B4388" s="398" t="s">
        <v>12185</v>
      </c>
      <c r="C4388" s="398" t="s">
        <v>146</v>
      </c>
      <c r="D4388" s="398"/>
      <c r="E4388" s="399"/>
    </row>
    <row r="4389" spans="1:5">
      <c r="A4389" s="398">
        <v>21009</v>
      </c>
      <c r="B4389" s="398" t="s">
        <v>12186</v>
      </c>
      <c r="C4389" s="398" t="s">
        <v>146</v>
      </c>
      <c r="D4389" s="398"/>
      <c r="E4389" s="399"/>
    </row>
    <row r="4390" spans="1:5">
      <c r="A4390" s="398">
        <v>21010</v>
      </c>
      <c r="B4390" s="398" t="s">
        <v>12187</v>
      </c>
      <c r="C4390" s="398" t="s">
        <v>146</v>
      </c>
      <c r="D4390" s="398"/>
      <c r="E4390" s="399"/>
    </row>
    <row r="4391" spans="1:5">
      <c r="A4391" s="398">
        <v>21011</v>
      </c>
      <c r="B4391" s="398" t="s">
        <v>12188</v>
      </c>
      <c r="C4391" s="398" t="s">
        <v>146</v>
      </c>
      <c r="D4391" s="398"/>
      <c r="E4391" s="399"/>
    </row>
    <row r="4392" spans="1:5">
      <c r="A4392" s="398">
        <v>21012</v>
      </c>
      <c r="B4392" s="398" t="s">
        <v>12189</v>
      </c>
      <c r="C4392" s="398" t="s">
        <v>146</v>
      </c>
      <c r="D4392" s="398"/>
      <c r="E4392" s="399"/>
    </row>
    <row r="4393" spans="1:5">
      <c r="A4393" s="398">
        <v>21013</v>
      </c>
      <c r="B4393" s="398" t="s">
        <v>12190</v>
      </c>
      <c r="C4393" s="398" t="s">
        <v>146</v>
      </c>
      <c r="D4393" s="398"/>
      <c r="E4393" s="399"/>
    </row>
    <row r="4394" spans="1:5">
      <c r="A4394" s="398">
        <v>21014</v>
      </c>
      <c r="B4394" s="398" t="s">
        <v>12191</v>
      </c>
      <c r="C4394" s="398" t="s">
        <v>146</v>
      </c>
      <c r="D4394" s="398"/>
      <c r="E4394" s="399"/>
    </row>
    <row r="4395" spans="1:5">
      <c r="A4395" s="398">
        <v>21015</v>
      </c>
      <c r="B4395" s="398" t="s">
        <v>12192</v>
      </c>
      <c r="C4395" s="398" t="s">
        <v>146</v>
      </c>
      <c r="D4395" s="398"/>
      <c r="E4395" s="399"/>
    </row>
    <row r="4396" spans="1:5">
      <c r="A4396" s="398">
        <v>40626</v>
      </c>
      <c r="B4396" s="398" t="s">
        <v>12193</v>
      </c>
      <c r="C4396" s="398" t="s">
        <v>146</v>
      </c>
      <c r="D4396" s="398"/>
      <c r="E4396" s="399"/>
    </row>
    <row r="4397" spans="1:5">
      <c r="A4397" s="398">
        <v>7697</v>
      </c>
      <c r="B4397" s="398" t="s">
        <v>12194</v>
      </c>
      <c r="C4397" s="398" t="s">
        <v>146</v>
      </c>
      <c r="D4397" s="398"/>
      <c r="E4397" s="399"/>
    </row>
    <row r="4398" spans="1:5">
      <c r="A4398" s="398">
        <v>7698</v>
      </c>
      <c r="B4398" s="398" t="s">
        <v>12195</v>
      </c>
      <c r="C4398" s="398" t="s">
        <v>146</v>
      </c>
      <c r="D4398" s="398"/>
      <c r="E4398" s="399"/>
    </row>
    <row r="4399" spans="1:5">
      <c r="A4399" s="398">
        <v>7691</v>
      </c>
      <c r="B4399" s="398" t="s">
        <v>12196</v>
      </c>
      <c r="C4399" s="398" t="s">
        <v>146</v>
      </c>
      <c r="D4399" s="398"/>
      <c r="E4399" s="399"/>
    </row>
    <row r="4400" spans="1:5">
      <c r="A4400" s="398">
        <v>7696</v>
      </c>
      <c r="B4400" s="398" t="s">
        <v>12197</v>
      </c>
      <c r="C4400" s="398" t="s">
        <v>146</v>
      </c>
      <c r="D4400" s="398"/>
      <c r="E4400" s="399"/>
    </row>
    <row r="4401" spans="1:5">
      <c r="A4401" s="398">
        <v>7701</v>
      </c>
      <c r="B4401" s="398" t="s">
        <v>12198</v>
      </c>
      <c r="C4401" s="398" t="s">
        <v>146</v>
      </c>
      <c r="D4401" s="398"/>
      <c r="E4401" s="399"/>
    </row>
    <row r="4402" spans="1:5">
      <c r="A4402" s="398">
        <v>7694</v>
      </c>
      <c r="B4402" s="398" t="s">
        <v>12199</v>
      </c>
      <c r="C4402" s="398" t="s">
        <v>146</v>
      </c>
      <c r="D4402" s="398"/>
      <c r="E4402" s="399"/>
    </row>
    <row r="4403" spans="1:5">
      <c r="A4403" s="398">
        <v>7700</v>
      </c>
      <c r="B4403" s="398" t="s">
        <v>12200</v>
      </c>
      <c r="C4403" s="398" t="s">
        <v>146</v>
      </c>
      <c r="D4403" s="398"/>
      <c r="E4403" s="399"/>
    </row>
    <row r="4404" spans="1:5">
      <c r="A4404" s="398">
        <v>7693</v>
      </c>
      <c r="B4404" s="398" t="s">
        <v>12201</v>
      </c>
      <c r="C4404" s="398" t="s">
        <v>146</v>
      </c>
      <c r="D4404" s="398"/>
      <c r="E4404" s="399"/>
    </row>
    <row r="4405" spans="1:5">
      <c r="A4405" s="398">
        <v>7692</v>
      </c>
      <c r="B4405" s="398" t="s">
        <v>12202</v>
      </c>
      <c r="C4405" s="398" t="s">
        <v>146</v>
      </c>
      <c r="D4405" s="398"/>
      <c r="E4405" s="399"/>
    </row>
    <row r="4406" spans="1:5">
      <c r="A4406" s="398">
        <v>7695</v>
      </c>
      <c r="B4406" s="398" t="s">
        <v>12203</v>
      </c>
      <c r="C4406" s="398" t="s">
        <v>146</v>
      </c>
      <c r="D4406" s="398"/>
      <c r="E4406" s="399"/>
    </row>
    <row r="4407" spans="1:5">
      <c r="A4407" s="398">
        <v>13356</v>
      </c>
      <c r="B4407" s="398" t="s">
        <v>12204</v>
      </c>
      <c r="C4407" s="398" t="s">
        <v>146</v>
      </c>
      <c r="D4407" s="398"/>
      <c r="E4407" s="399"/>
    </row>
    <row r="4408" spans="1:5">
      <c r="A4408" s="398">
        <v>36365</v>
      </c>
      <c r="B4408" s="398" t="s">
        <v>12205</v>
      </c>
      <c r="C4408" s="398" t="s">
        <v>146</v>
      </c>
      <c r="D4408" s="398"/>
      <c r="E4408" s="399">
        <v>40.75</v>
      </c>
    </row>
    <row r="4409" spans="1:5">
      <c r="A4409" s="398">
        <v>41930</v>
      </c>
      <c r="B4409" s="398" t="s">
        <v>12206</v>
      </c>
      <c r="C4409" s="398" t="s">
        <v>146</v>
      </c>
      <c r="D4409" s="398"/>
      <c r="E4409" s="399">
        <v>135.72</v>
      </c>
    </row>
    <row r="4410" spans="1:5">
      <c r="A4410" s="398">
        <v>41931</v>
      </c>
      <c r="B4410" s="398" t="s">
        <v>12207</v>
      </c>
      <c r="C4410" s="398" t="s">
        <v>146</v>
      </c>
      <c r="D4410" s="398"/>
      <c r="E4410" s="399">
        <v>212.57</v>
      </c>
    </row>
    <row r="4411" spans="1:5">
      <c r="A4411" s="398">
        <v>41932</v>
      </c>
      <c r="B4411" s="398" t="s">
        <v>12208</v>
      </c>
      <c r="C4411" s="398" t="s">
        <v>146</v>
      </c>
      <c r="D4411" s="398"/>
      <c r="E4411" s="399">
        <v>327.18</v>
      </c>
    </row>
    <row r="4412" spans="1:5">
      <c r="A4412" s="398">
        <v>41933</v>
      </c>
      <c r="B4412" s="398" t="s">
        <v>12209</v>
      </c>
      <c r="C4412" s="398" t="s">
        <v>146</v>
      </c>
      <c r="D4412" s="398"/>
      <c r="E4412" s="399">
        <v>462.38</v>
      </c>
    </row>
    <row r="4413" spans="1:5">
      <c r="A4413" s="398">
        <v>41934</v>
      </c>
      <c r="B4413" s="398" t="s">
        <v>12210</v>
      </c>
      <c r="C4413" s="398" t="s">
        <v>146</v>
      </c>
      <c r="D4413" s="398"/>
      <c r="E4413" s="399">
        <v>538.5</v>
      </c>
    </row>
    <row r="4414" spans="1:5">
      <c r="A4414" s="398">
        <v>41936</v>
      </c>
      <c r="B4414" s="398" t="s">
        <v>12211</v>
      </c>
      <c r="C4414" s="398" t="s">
        <v>146</v>
      </c>
      <c r="D4414" s="398"/>
      <c r="E4414" s="399">
        <v>79.91</v>
      </c>
    </row>
    <row r="4415" spans="1:5">
      <c r="A4415" s="398">
        <v>44812</v>
      </c>
      <c r="B4415" s="398" t="s">
        <v>12212</v>
      </c>
      <c r="C4415" s="398" t="s">
        <v>146</v>
      </c>
      <c r="D4415" s="398"/>
      <c r="E4415" s="399">
        <v>580.1</v>
      </c>
    </row>
    <row r="4416" spans="1:5">
      <c r="A4416" s="398">
        <v>41785</v>
      </c>
      <c r="B4416" s="398" t="s">
        <v>12213</v>
      </c>
      <c r="C4416" s="398" t="s">
        <v>146</v>
      </c>
      <c r="D4416" s="398"/>
      <c r="E4416" s="399">
        <v>2149.79</v>
      </c>
    </row>
    <row r="4417" spans="1:5">
      <c r="A4417" s="398">
        <v>41781</v>
      </c>
      <c r="B4417" s="398" t="s">
        <v>12214</v>
      </c>
      <c r="C4417" s="398" t="s">
        <v>146</v>
      </c>
      <c r="D4417" s="398"/>
      <c r="E4417" s="399">
        <v>388.18</v>
      </c>
    </row>
    <row r="4418" spans="1:5">
      <c r="A4418" s="398">
        <v>41783</v>
      </c>
      <c r="B4418" s="398" t="s">
        <v>12215</v>
      </c>
      <c r="C4418" s="398" t="s">
        <v>146</v>
      </c>
      <c r="D4418" s="398"/>
      <c r="E4418" s="399">
        <v>1395.53</v>
      </c>
    </row>
    <row r="4419" spans="1:5">
      <c r="A4419" s="398">
        <v>41786</v>
      </c>
      <c r="B4419" s="398" t="s">
        <v>12216</v>
      </c>
      <c r="C4419" s="398" t="s">
        <v>146</v>
      </c>
      <c r="D4419" s="398"/>
      <c r="E4419" s="399">
        <v>2971.14</v>
      </c>
    </row>
    <row r="4420" spans="1:5">
      <c r="A4420" s="398">
        <v>41779</v>
      </c>
      <c r="B4420" s="398" t="s">
        <v>12217</v>
      </c>
      <c r="C4420" s="398" t="s">
        <v>146</v>
      </c>
      <c r="D4420" s="398"/>
      <c r="E4420" s="399">
        <v>152.88</v>
      </c>
    </row>
    <row r="4421" spans="1:5">
      <c r="A4421" s="398">
        <v>41780</v>
      </c>
      <c r="B4421" s="398" t="s">
        <v>12218</v>
      </c>
      <c r="C4421" s="398" t="s">
        <v>146</v>
      </c>
      <c r="D4421" s="398"/>
      <c r="E4421" s="399">
        <v>239.51</v>
      </c>
    </row>
    <row r="4422" spans="1:5">
      <c r="A4422" s="398">
        <v>41782</v>
      </c>
      <c r="B4422" s="398" t="s">
        <v>12219</v>
      </c>
      <c r="C4422" s="398" t="s">
        <v>146</v>
      </c>
      <c r="D4422" s="398"/>
      <c r="E4422" s="399">
        <v>857.98</v>
      </c>
    </row>
    <row r="4423" spans="1:5">
      <c r="A4423" s="398">
        <v>38130</v>
      </c>
      <c r="B4423" s="398" t="s">
        <v>12220</v>
      </c>
      <c r="C4423" s="398" t="s">
        <v>146</v>
      </c>
      <c r="D4423" s="398"/>
      <c r="E4423" s="399"/>
    </row>
    <row r="4424" spans="1:5">
      <c r="A4424" s="398">
        <v>44260</v>
      </c>
      <c r="B4424" s="398" t="s">
        <v>12221</v>
      </c>
      <c r="C4424" s="398" t="s">
        <v>146</v>
      </c>
      <c r="D4424" s="398"/>
      <c r="E4424" s="399"/>
    </row>
    <row r="4425" spans="1:5">
      <c r="A4425" s="398">
        <v>21123</v>
      </c>
      <c r="B4425" s="398" t="s">
        <v>12222</v>
      </c>
      <c r="C4425" s="398" t="s">
        <v>146</v>
      </c>
      <c r="D4425" s="398"/>
      <c r="E4425" s="399"/>
    </row>
    <row r="4426" spans="1:5">
      <c r="A4426" s="398">
        <v>21124</v>
      </c>
      <c r="B4426" s="398" t="s">
        <v>12223</v>
      </c>
      <c r="C4426" s="398" t="s">
        <v>146</v>
      </c>
      <c r="D4426" s="398"/>
      <c r="E4426" s="399"/>
    </row>
    <row r="4427" spans="1:5">
      <c r="A4427" s="398">
        <v>21125</v>
      </c>
      <c r="B4427" s="398" t="s">
        <v>12224</v>
      </c>
      <c r="C4427" s="398" t="s">
        <v>146</v>
      </c>
      <c r="D4427" s="398"/>
      <c r="E4427" s="399"/>
    </row>
    <row r="4428" spans="1:5">
      <c r="A4428" s="398">
        <v>38028</v>
      </c>
      <c r="B4428" s="398" t="s">
        <v>12225</v>
      </c>
      <c r="C4428" s="398" t="s">
        <v>146</v>
      </c>
      <c r="D4428" s="398"/>
      <c r="E4428" s="399"/>
    </row>
    <row r="4429" spans="1:5">
      <c r="A4429" s="398">
        <v>38029</v>
      </c>
      <c r="B4429" s="398" t="s">
        <v>12226</v>
      </c>
      <c r="C4429" s="398" t="s">
        <v>146</v>
      </c>
      <c r="D4429" s="398"/>
      <c r="E4429" s="399"/>
    </row>
    <row r="4430" spans="1:5">
      <c r="A4430" s="398">
        <v>38030</v>
      </c>
      <c r="B4430" s="398" t="s">
        <v>12227</v>
      </c>
      <c r="C4430" s="398" t="s">
        <v>146</v>
      </c>
      <c r="D4430" s="398"/>
      <c r="E4430" s="399"/>
    </row>
    <row r="4431" spans="1:5">
      <c r="A4431" s="398">
        <v>38031</v>
      </c>
      <c r="B4431" s="398" t="s">
        <v>12228</v>
      </c>
      <c r="C4431" s="398" t="s">
        <v>146</v>
      </c>
      <c r="D4431" s="398"/>
      <c r="E4431" s="399"/>
    </row>
    <row r="4432" spans="1:5">
      <c r="A4432" s="398">
        <v>39735</v>
      </c>
      <c r="B4432" s="398" t="s">
        <v>12229</v>
      </c>
      <c r="C4432" s="398" t="s">
        <v>146</v>
      </c>
      <c r="D4432" s="398"/>
      <c r="E4432" s="399">
        <v>55.44</v>
      </c>
    </row>
    <row r="4433" spans="1:5">
      <c r="A4433" s="398">
        <v>39734</v>
      </c>
      <c r="B4433" s="398" t="s">
        <v>12230</v>
      </c>
      <c r="C4433" s="398" t="s">
        <v>146</v>
      </c>
      <c r="D4433" s="398"/>
      <c r="E4433" s="399">
        <v>65.760000000000005</v>
      </c>
    </row>
    <row r="4434" spans="1:5">
      <c r="A4434" s="398">
        <v>39736</v>
      </c>
      <c r="B4434" s="398" t="s">
        <v>12231</v>
      </c>
      <c r="C4434" s="398" t="s">
        <v>146</v>
      </c>
      <c r="D4434" s="398"/>
      <c r="E4434" s="399">
        <v>75.05</v>
      </c>
    </row>
    <row r="4435" spans="1:5">
      <c r="A4435" s="398">
        <v>39739</v>
      </c>
      <c r="B4435" s="398" t="s">
        <v>12232</v>
      </c>
      <c r="C4435" s="398" t="s">
        <v>146</v>
      </c>
      <c r="D4435" s="398"/>
      <c r="E4435" s="399">
        <v>51.9</v>
      </c>
    </row>
    <row r="4436" spans="1:5">
      <c r="A4436" s="398">
        <v>39737</v>
      </c>
      <c r="B4436" s="398" t="s">
        <v>12233</v>
      </c>
      <c r="C4436" s="398" t="s">
        <v>146</v>
      </c>
      <c r="D4436" s="398"/>
      <c r="E4436" s="399">
        <v>10.09</v>
      </c>
    </row>
    <row r="4437" spans="1:5">
      <c r="A4437" s="398">
        <v>39738</v>
      </c>
      <c r="B4437" s="398" t="s">
        <v>12234</v>
      </c>
      <c r="C4437" s="398" t="s">
        <v>146</v>
      </c>
      <c r="D4437" s="398"/>
      <c r="E4437" s="399">
        <v>3.65</v>
      </c>
    </row>
    <row r="4438" spans="1:5">
      <c r="A4438" s="398">
        <v>39733</v>
      </c>
      <c r="B4438" s="398" t="s">
        <v>12235</v>
      </c>
      <c r="C4438" s="398" t="s">
        <v>146</v>
      </c>
      <c r="D4438" s="398"/>
      <c r="E4438" s="399">
        <v>89.82</v>
      </c>
    </row>
    <row r="4439" spans="1:5">
      <c r="A4439" s="398">
        <v>39854</v>
      </c>
      <c r="B4439" s="398" t="s">
        <v>12236</v>
      </c>
      <c r="C4439" s="398" t="s">
        <v>146</v>
      </c>
      <c r="D4439" s="398"/>
      <c r="E4439" s="399">
        <v>91.09</v>
      </c>
    </row>
    <row r="4440" spans="1:5">
      <c r="A4440" s="398">
        <v>39740</v>
      </c>
      <c r="B4440" s="398" t="s">
        <v>12237</v>
      </c>
      <c r="C4440" s="398" t="s">
        <v>146</v>
      </c>
      <c r="D4440" s="398"/>
      <c r="E4440" s="399">
        <v>49.84</v>
      </c>
    </row>
    <row r="4441" spans="1:5">
      <c r="A4441" s="398">
        <v>39741</v>
      </c>
      <c r="B4441" s="398" t="s">
        <v>12238</v>
      </c>
      <c r="C4441" s="398" t="s">
        <v>146</v>
      </c>
      <c r="D4441" s="398"/>
      <c r="E4441" s="399">
        <v>9.18</v>
      </c>
    </row>
    <row r="4442" spans="1:5">
      <c r="A4442" s="398">
        <v>39853</v>
      </c>
      <c r="B4442" s="398" t="s">
        <v>12239</v>
      </c>
      <c r="C4442" s="398" t="s">
        <v>146</v>
      </c>
      <c r="D4442" s="398"/>
      <c r="E4442" s="399">
        <v>12.06</v>
      </c>
    </row>
    <row r="4443" spans="1:5">
      <c r="A4443" s="398">
        <v>39742</v>
      </c>
      <c r="B4443" s="398" t="s">
        <v>12240</v>
      </c>
      <c r="C4443" s="398" t="s">
        <v>146</v>
      </c>
      <c r="D4443" s="398"/>
      <c r="E4443" s="399">
        <v>40.06</v>
      </c>
    </row>
    <row r="4444" spans="1:5">
      <c r="A4444" s="398">
        <v>39751</v>
      </c>
      <c r="B4444" s="398" t="s">
        <v>12241</v>
      </c>
      <c r="C4444" s="398" t="s">
        <v>146</v>
      </c>
      <c r="D4444" s="398"/>
      <c r="E4444" s="399"/>
    </row>
    <row r="4445" spans="1:5">
      <c r="A4445" s="398">
        <v>39750</v>
      </c>
      <c r="B4445" s="398" t="s">
        <v>12242</v>
      </c>
      <c r="C4445" s="398" t="s">
        <v>146</v>
      </c>
      <c r="D4445" s="398"/>
      <c r="E4445" s="399"/>
    </row>
    <row r="4446" spans="1:5">
      <c r="A4446" s="398">
        <v>39749</v>
      </c>
      <c r="B4446" s="398" t="s">
        <v>12243</v>
      </c>
      <c r="C4446" s="398" t="s">
        <v>146</v>
      </c>
      <c r="D4446" s="398"/>
      <c r="E4446" s="399"/>
    </row>
    <row r="4447" spans="1:5">
      <c r="A4447" s="398">
        <v>39747</v>
      </c>
      <c r="B4447" s="398" t="s">
        <v>12244</v>
      </c>
      <c r="C4447" s="398" t="s">
        <v>146</v>
      </c>
      <c r="D4447" s="398"/>
      <c r="E4447" s="399"/>
    </row>
    <row r="4448" spans="1:5">
      <c r="A4448" s="398">
        <v>39753</v>
      </c>
      <c r="B4448" s="398" t="s">
        <v>12245</v>
      </c>
      <c r="C4448" s="398" t="s">
        <v>146</v>
      </c>
      <c r="D4448" s="398"/>
      <c r="E4448" s="399"/>
    </row>
    <row r="4449" spans="1:5">
      <c r="A4449" s="398">
        <v>39752</v>
      </c>
      <c r="B4449" s="398" t="s">
        <v>12246</v>
      </c>
      <c r="C4449" s="398" t="s">
        <v>146</v>
      </c>
      <c r="D4449" s="398"/>
      <c r="E4449" s="399"/>
    </row>
    <row r="4450" spans="1:5">
      <c r="A4450" s="398">
        <v>39754</v>
      </c>
      <c r="B4450" s="398" t="s">
        <v>12247</v>
      </c>
      <c r="C4450" s="398" t="s">
        <v>146</v>
      </c>
      <c r="D4450" s="398"/>
      <c r="E4450" s="399"/>
    </row>
    <row r="4451" spans="1:5">
      <c r="A4451" s="398">
        <v>39748</v>
      </c>
      <c r="B4451" s="398" t="s">
        <v>12248</v>
      </c>
      <c r="C4451" s="398" t="s">
        <v>146</v>
      </c>
      <c r="D4451" s="398"/>
      <c r="E4451" s="399"/>
    </row>
    <row r="4452" spans="1:5">
      <c r="A4452" s="398">
        <v>39755</v>
      </c>
      <c r="B4452" s="398" t="s">
        <v>12249</v>
      </c>
      <c r="C4452" s="398" t="s">
        <v>146</v>
      </c>
      <c r="D4452" s="398"/>
      <c r="E4452" s="399"/>
    </row>
    <row r="4453" spans="1:5">
      <c r="A4453" s="398">
        <v>12742</v>
      </c>
      <c r="B4453" s="398" t="s">
        <v>12250</v>
      </c>
      <c r="C4453" s="398" t="s">
        <v>146</v>
      </c>
      <c r="D4453" s="398"/>
      <c r="E4453" s="399"/>
    </row>
    <row r="4454" spans="1:5">
      <c r="A4454" s="398">
        <v>12713</v>
      </c>
      <c r="B4454" s="398" t="s">
        <v>12251</v>
      </c>
      <c r="C4454" s="398" t="s">
        <v>146</v>
      </c>
      <c r="D4454" s="398"/>
      <c r="E4454" s="399"/>
    </row>
    <row r="4455" spans="1:5">
      <c r="A4455" s="398">
        <v>12743</v>
      </c>
      <c r="B4455" s="398" t="s">
        <v>12252</v>
      </c>
      <c r="C4455" s="398" t="s">
        <v>146</v>
      </c>
      <c r="D4455" s="398"/>
      <c r="E4455" s="399"/>
    </row>
    <row r="4456" spans="1:5">
      <c r="A4456" s="398">
        <v>12744</v>
      </c>
      <c r="B4456" s="398" t="s">
        <v>12253</v>
      </c>
      <c r="C4456" s="398" t="s">
        <v>146</v>
      </c>
      <c r="D4456" s="398"/>
      <c r="E4456" s="399"/>
    </row>
    <row r="4457" spans="1:5">
      <c r="A4457" s="398">
        <v>12745</v>
      </c>
      <c r="B4457" s="398" t="s">
        <v>12254</v>
      </c>
      <c r="C4457" s="398" t="s">
        <v>146</v>
      </c>
      <c r="D4457" s="398"/>
      <c r="E4457" s="399"/>
    </row>
    <row r="4458" spans="1:5">
      <c r="A4458" s="398">
        <v>12746</v>
      </c>
      <c r="B4458" s="398" t="s">
        <v>12255</v>
      </c>
      <c r="C4458" s="398" t="s">
        <v>146</v>
      </c>
      <c r="D4458" s="398"/>
      <c r="E4458" s="399"/>
    </row>
    <row r="4459" spans="1:5">
      <c r="A4459" s="398">
        <v>12747</v>
      </c>
      <c r="B4459" s="398" t="s">
        <v>12256</v>
      </c>
      <c r="C4459" s="398" t="s">
        <v>146</v>
      </c>
      <c r="D4459" s="398"/>
      <c r="E4459" s="399"/>
    </row>
    <row r="4460" spans="1:5">
      <c r="A4460" s="398">
        <v>12748</v>
      </c>
      <c r="B4460" s="398" t="s">
        <v>12257</v>
      </c>
      <c r="C4460" s="398" t="s">
        <v>146</v>
      </c>
      <c r="D4460" s="398"/>
      <c r="E4460" s="399"/>
    </row>
    <row r="4461" spans="1:5">
      <c r="A4461" s="398">
        <v>12749</v>
      </c>
      <c r="B4461" s="398" t="s">
        <v>12258</v>
      </c>
      <c r="C4461" s="398" t="s">
        <v>146</v>
      </c>
      <c r="D4461" s="398"/>
      <c r="E4461" s="399"/>
    </row>
    <row r="4462" spans="1:5">
      <c r="A4462" s="398">
        <v>39660</v>
      </c>
      <c r="B4462" s="398" t="s">
        <v>12259</v>
      </c>
      <c r="C4462" s="398" t="s">
        <v>146</v>
      </c>
      <c r="D4462" s="398"/>
      <c r="E4462" s="399"/>
    </row>
    <row r="4463" spans="1:5">
      <c r="A4463" s="398">
        <v>39662</v>
      </c>
      <c r="B4463" s="398" t="s">
        <v>12260</v>
      </c>
      <c r="C4463" s="398" t="s">
        <v>146</v>
      </c>
      <c r="D4463" s="398"/>
      <c r="E4463" s="399"/>
    </row>
    <row r="4464" spans="1:5">
      <c r="A4464" s="398">
        <v>39661</v>
      </c>
      <c r="B4464" s="398" t="s">
        <v>12261</v>
      </c>
      <c r="C4464" s="398" t="s">
        <v>146</v>
      </c>
      <c r="D4464" s="398"/>
      <c r="E4464" s="399"/>
    </row>
    <row r="4465" spans="1:5">
      <c r="A4465" s="398">
        <v>39666</v>
      </c>
      <c r="B4465" s="398" t="s">
        <v>12262</v>
      </c>
      <c r="C4465" s="398" t="s">
        <v>146</v>
      </c>
      <c r="D4465" s="398"/>
      <c r="E4465" s="399"/>
    </row>
    <row r="4466" spans="1:5">
      <c r="A4466" s="398">
        <v>39664</v>
      </c>
      <c r="B4466" s="398" t="s">
        <v>12263</v>
      </c>
      <c r="C4466" s="398" t="s">
        <v>146</v>
      </c>
      <c r="D4466" s="398"/>
      <c r="E4466" s="399"/>
    </row>
    <row r="4467" spans="1:5">
      <c r="A4467" s="398">
        <v>39663</v>
      </c>
      <c r="B4467" s="398" t="s">
        <v>12264</v>
      </c>
      <c r="C4467" s="398" t="s">
        <v>146</v>
      </c>
      <c r="D4467" s="398"/>
      <c r="E4467" s="399"/>
    </row>
    <row r="4468" spans="1:5">
      <c r="A4468" s="398">
        <v>39665</v>
      </c>
      <c r="B4468" s="398" t="s">
        <v>12265</v>
      </c>
      <c r="C4468" s="398" t="s">
        <v>146</v>
      </c>
      <c r="D4468" s="398"/>
      <c r="E4468" s="399"/>
    </row>
    <row r="4469" spans="1:5">
      <c r="A4469" s="398">
        <v>7753</v>
      </c>
      <c r="B4469" s="398" t="s">
        <v>12266</v>
      </c>
      <c r="C4469" s="398" t="s">
        <v>146</v>
      </c>
      <c r="D4469" s="398"/>
      <c r="E4469" s="399"/>
    </row>
    <row r="4470" spans="1:5">
      <c r="A4470" s="398">
        <v>13256</v>
      </c>
      <c r="B4470" s="398" t="s">
        <v>12267</v>
      </c>
      <c r="C4470" s="398" t="s">
        <v>146</v>
      </c>
      <c r="D4470" s="398"/>
      <c r="E4470" s="399"/>
    </row>
    <row r="4471" spans="1:5">
      <c r="A4471" s="398">
        <v>7757</v>
      </c>
      <c r="B4471" s="398" t="s">
        <v>12268</v>
      </c>
      <c r="C4471" s="398" t="s">
        <v>146</v>
      </c>
      <c r="D4471" s="398"/>
      <c r="E4471" s="399"/>
    </row>
    <row r="4472" spans="1:5">
      <c r="A4472" s="398">
        <v>7758</v>
      </c>
      <c r="B4472" s="398" t="s">
        <v>12269</v>
      </c>
      <c r="C4472" s="398" t="s">
        <v>146</v>
      </c>
      <c r="D4472" s="398"/>
      <c r="E4472" s="399"/>
    </row>
    <row r="4473" spans="1:5">
      <c r="A4473" s="398">
        <v>7759</v>
      </c>
      <c r="B4473" s="398" t="s">
        <v>12270</v>
      </c>
      <c r="C4473" s="398" t="s">
        <v>146</v>
      </c>
      <c r="D4473" s="398"/>
      <c r="E4473" s="399"/>
    </row>
    <row r="4474" spans="1:5">
      <c r="A4474" s="398">
        <v>40334</v>
      </c>
      <c r="B4474" s="398" t="s">
        <v>12271</v>
      </c>
      <c r="C4474" s="398" t="s">
        <v>146</v>
      </c>
      <c r="D4474" s="398"/>
      <c r="E4474" s="399"/>
    </row>
    <row r="4475" spans="1:5">
      <c r="A4475" s="398">
        <v>7745</v>
      </c>
      <c r="B4475" s="398" t="s">
        <v>12272</v>
      </c>
      <c r="C4475" s="398" t="s">
        <v>146</v>
      </c>
      <c r="D4475" s="398"/>
      <c r="E4475" s="399"/>
    </row>
    <row r="4476" spans="1:5">
      <c r="A4476" s="398">
        <v>7742</v>
      </c>
      <c r="B4476" s="398" t="s">
        <v>12273</v>
      </c>
      <c r="C4476" s="398" t="s">
        <v>146</v>
      </c>
      <c r="D4476" s="398"/>
      <c r="E4476" s="399"/>
    </row>
    <row r="4477" spans="1:5">
      <c r="A4477" s="398">
        <v>7750</v>
      </c>
      <c r="B4477" s="398" t="s">
        <v>12274</v>
      </c>
      <c r="C4477" s="398" t="s">
        <v>146</v>
      </c>
      <c r="D4477" s="398"/>
      <c r="E4477" s="399"/>
    </row>
    <row r="4478" spans="1:5">
      <c r="A4478" s="398">
        <v>7756</v>
      </c>
      <c r="B4478" s="398" t="s">
        <v>12275</v>
      </c>
      <c r="C4478" s="398" t="s">
        <v>146</v>
      </c>
      <c r="D4478" s="398"/>
      <c r="E4478" s="399"/>
    </row>
    <row r="4479" spans="1:5">
      <c r="A4479" s="398">
        <v>7725</v>
      </c>
      <c r="B4479" s="398" t="s">
        <v>12276</v>
      </c>
      <c r="C4479" s="398" t="s">
        <v>146</v>
      </c>
      <c r="D4479" s="398"/>
      <c r="E4479" s="399"/>
    </row>
    <row r="4480" spans="1:5">
      <c r="A4480" s="398">
        <v>7765</v>
      </c>
      <c r="B4480" s="398" t="s">
        <v>12277</v>
      </c>
      <c r="C4480" s="398" t="s">
        <v>146</v>
      </c>
      <c r="D4480" s="398"/>
      <c r="E4480" s="399"/>
    </row>
    <row r="4481" spans="1:5">
      <c r="A4481" s="398">
        <v>12569</v>
      </c>
      <c r="B4481" s="398" t="s">
        <v>12278</v>
      </c>
      <c r="C4481" s="398" t="s">
        <v>146</v>
      </c>
      <c r="D4481" s="398"/>
      <c r="E4481" s="399"/>
    </row>
    <row r="4482" spans="1:5">
      <c r="A4482" s="398">
        <v>7766</v>
      </c>
      <c r="B4482" s="398" t="s">
        <v>12279</v>
      </c>
      <c r="C4482" s="398" t="s">
        <v>146</v>
      </c>
      <c r="D4482" s="398"/>
      <c r="E4482" s="399"/>
    </row>
    <row r="4483" spans="1:5">
      <c r="A4483" s="398">
        <v>7767</v>
      </c>
      <c r="B4483" s="398" t="s">
        <v>12280</v>
      </c>
      <c r="C4483" s="398" t="s">
        <v>146</v>
      </c>
      <c r="D4483" s="398"/>
      <c r="E4483" s="399"/>
    </row>
    <row r="4484" spans="1:5">
      <c r="A4484" s="398">
        <v>7727</v>
      </c>
      <c r="B4484" s="398" t="s">
        <v>12281</v>
      </c>
      <c r="C4484" s="398" t="s">
        <v>146</v>
      </c>
      <c r="D4484" s="398"/>
      <c r="E4484" s="399"/>
    </row>
    <row r="4485" spans="1:5">
      <c r="A4485" s="398">
        <v>7760</v>
      </c>
      <c r="B4485" s="398" t="s">
        <v>12282</v>
      </c>
      <c r="C4485" s="398" t="s">
        <v>146</v>
      </c>
      <c r="D4485" s="398"/>
      <c r="E4485" s="399"/>
    </row>
    <row r="4486" spans="1:5">
      <c r="A4486" s="398">
        <v>7761</v>
      </c>
      <c r="B4486" s="398" t="s">
        <v>12283</v>
      </c>
      <c r="C4486" s="398" t="s">
        <v>146</v>
      </c>
      <c r="D4486" s="398"/>
      <c r="E4486" s="399"/>
    </row>
    <row r="4487" spans="1:5">
      <c r="A4487" s="398">
        <v>7752</v>
      </c>
      <c r="B4487" s="398" t="s">
        <v>12284</v>
      </c>
      <c r="C4487" s="398" t="s">
        <v>146</v>
      </c>
      <c r="D4487" s="398"/>
      <c r="E4487" s="399"/>
    </row>
    <row r="4488" spans="1:5">
      <c r="A4488" s="398">
        <v>7762</v>
      </c>
      <c r="B4488" s="398" t="s">
        <v>12285</v>
      </c>
      <c r="C4488" s="398" t="s">
        <v>146</v>
      </c>
      <c r="D4488" s="398"/>
      <c r="E4488" s="399"/>
    </row>
    <row r="4489" spans="1:5">
      <c r="A4489" s="398">
        <v>7722</v>
      </c>
      <c r="B4489" s="398" t="s">
        <v>12286</v>
      </c>
      <c r="C4489" s="398" t="s">
        <v>146</v>
      </c>
      <c r="D4489" s="398"/>
      <c r="E4489" s="399"/>
    </row>
    <row r="4490" spans="1:5">
      <c r="A4490" s="398">
        <v>7763</v>
      </c>
      <c r="B4490" s="398" t="s">
        <v>12287</v>
      </c>
      <c r="C4490" s="398" t="s">
        <v>146</v>
      </c>
      <c r="D4490" s="398"/>
      <c r="E4490" s="399"/>
    </row>
    <row r="4491" spans="1:5">
      <c r="A4491" s="398">
        <v>7764</v>
      </c>
      <c r="B4491" s="398" t="s">
        <v>12288</v>
      </c>
      <c r="C4491" s="398" t="s">
        <v>146</v>
      </c>
      <c r="D4491" s="398"/>
      <c r="E4491" s="399"/>
    </row>
    <row r="4492" spans="1:5">
      <c r="A4492" s="398">
        <v>12572</v>
      </c>
      <c r="B4492" s="398" t="s">
        <v>12289</v>
      </c>
      <c r="C4492" s="398" t="s">
        <v>146</v>
      </c>
      <c r="D4492" s="398"/>
      <c r="E4492" s="399"/>
    </row>
    <row r="4493" spans="1:5">
      <c r="A4493" s="398">
        <v>12573</v>
      </c>
      <c r="B4493" s="398" t="s">
        <v>12290</v>
      </c>
      <c r="C4493" s="398" t="s">
        <v>146</v>
      </c>
      <c r="D4493" s="398"/>
      <c r="E4493" s="399"/>
    </row>
    <row r="4494" spans="1:5">
      <c r="A4494" s="398">
        <v>12574</v>
      </c>
      <c r="B4494" s="398" t="s">
        <v>12291</v>
      </c>
      <c r="C4494" s="398" t="s">
        <v>146</v>
      </c>
      <c r="D4494" s="398"/>
      <c r="E4494" s="399"/>
    </row>
    <row r="4495" spans="1:5">
      <c r="A4495" s="398">
        <v>12575</v>
      </c>
      <c r="B4495" s="398" t="s">
        <v>12292</v>
      </c>
      <c r="C4495" s="398" t="s">
        <v>146</v>
      </c>
      <c r="D4495" s="398"/>
      <c r="E4495" s="399"/>
    </row>
    <row r="4496" spans="1:5">
      <c r="A4496" s="398">
        <v>12576</v>
      </c>
      <c r="B4496" s="398" t="s">
        <v>12293</v>
      </c>
      <c r="C4496" s="398" t="s">
        <v>146</v>
      </c>
      <c r="D4496" s="398"/>
      <c r="E4496" s="399"/>
    </row>
    <row r="4497" spans="1:5">
      <c r="A4497" s="398">
        <v>12577</v>
      </c>
      <c r="B4497" s="398" t="s">
        <v>12294</v>
      </c>
      <c r="C4497" s="398" t="s">
        <v>146</v>
      </c>
      <c r="D4497" s="398"/>
      <c r="E4497" s="399"/>
    </row>
    <row r="4498" spans="1:5">
      <c r="A4498" s="398">
        <v>12578</v>
      </c>
      <c r="B4498" s="398" t="s">
        <v>12295</v>
      </c>
      <c r="C4498" s="398" t="s">
        <v>146</v>
      </c>
      <c r="D4498" s="398"/>
      <c r="E4498" s="399"/>
    </row>
    <row r="4499" spans="1:5">
      <c r="A4499" s="398">
        <v>12579</v>
      </c>
      <c r="B4499" s="398" t="s">
        <v>12296</v>
      </c>
      <c r="C4499" s="398" t="s">
        <v>146</v>
      </c>
      <c r="D4499" s="398"/>
      <c r="E4499" s="399"/>
    </row>
    <row r="4500" spans="1:5">
      <c r="A4500" s="398">
        <v>12580</v>
      </c>
      <c r="B4500" s="398" t="s">
        <v>12297</v>
      </c>
      <c r="C4500" s="398" t="s">
        <v>146</v>
      </c>
      <c r="D4500" s="398"/>
      <c r="E4500" s="399"/>
    </row>
    <row r="4501" spans="1:5">
      <c r="A4501" s="398">
        <v>12581</v>
      </c>
      <c r="B4501" s="398" t="s">
        <v>12298</v>
      </c>
      <c r="C4501" s="398" t="s">
        <v>146</v>
      </c>
      <c r="D4501" s="398"/>
      <c r="E4501" s="399"/>
    </row>
    <row r="4502" spans="1:5">
      <c r="A4502" s="398">
        <v>7720</v>
      </c>
      <c r="B4502" s="398" t="s">
        <v>12299</v>
      </c>
      <c r="C4502" s="398" t="s">
        <v>146</v>
      </c>
      <c r="D4502" s="398"/>
      <c r="E4502" s="399"/>
    </row>
    <row r="4503" spans="1:5">
      <c r="A4503" s="398">
        <v>40335</v>
      </c>
      <c r="B4503" s="398" t="s">
        <v>12300</v>
      </c>
      <c r="C4503" s="398" t="s">
        <v>146</v>
      </c>
      <c r="D4503" s="398"/>
      <c r="E4503" s="399"/>
    </row>
    <row r="4504" spans="1:5">
      <c r="A4504" s="398">
        <v>7740</v>
      </c>
      <c r="B4504" s="398" t="s">
        <v>12301</v>
      </c>
      <c r="C4504" s="398" t="s">
        <v>146</v>
      </c>
      <c r="D4504" s="398"/>
      <c r="E4504" s="399"/>
    </row>
    <row r="4505" spans="1:5">
      <c r="A4505" s="398">
        <v>7741</v>
      </c>
      <c r="B4505" s="398" t="s">
        <v>12302</v>
      </c>
      <c r="C4505" s="398" t="s">
        <v>146</v>
      </c>
      <c r="D4505" s="398"/>
      <c r="E4505" s="399"/>
    </row>
    <row r="4506" spans="1:5">
      <c r="A4506" s="398">
        <v>7774</v>
      </c>
      <c r="B4506" s="398" t="s">
        <v>12303</v>
      </c>
      <c r="C4506" s="398" t="s">
        <v>146</v>
      </c>
      <c r="D4506" s="398"/>
      <c r="E4506" s="399"/>
    </row>
    <row r="4507" spans="1:5">
      <c r="A4507" s="398">
        <v>7744</v>
      </c>
      <c r="B4507" s="398" t="s">
        <v>12304</v>
      </c>
      <c r="C4507" s="398" t="s">
        <v>146</v>
      </c>
      <c r="D4507" s="398"/>
      <c r="E4507" s="399"/>
    </row>
    <row r="4508" spans="1:5">
      <c r="A4508" s="398">
        <v>7773</v>
      </c>
      <c r="B4508" s="398" t="s">
        <v>12305</v>
      </c>
      <c r="C4508" s="398" t="s">
        <v>146</v>
      </c>
      <c r="D4508" s="398"/>
      <c r="E4508" s="399"/>
    </row>
    <row r="4509" spans="1:5">
      <c r="A4509" s="398">
        <v>7754</v>
      </c>
      <c r="B4509" s="398" t="s">
        <v>12306</v>
      </c>
      <c r="C4509" s="398" t="s">
        <v>146</v>
      </c>
      <c r="D4509" s="398"/>
      <c r="E4509" s="399"/>
    </row>
    <row r="4510" spans="1:5">
      <c r="A4510" s="398">
        <v>7735</v>
      </c>
      <c r="B4510" s="398" t="s">
        <v>12307</v>
      </c>
      <c r="C4510" s="398" t="s">
        <v>146</v>
      </c>
      <c r="D4510" s="398"/>
      <c r="E4510" s="399"/>
    </row>
    <row r="4511" spans="1:5">
      <c r="A4511" s="398">
        <v>7755</v>
      </c>
      <c r="B4511" s="398" t="s">
        <v>12308</v>
      </c>
      <c r="C4511" s="398" t="s">
        <v>146</v>
      </c>
      <c r="D4511" s="398"/>
      <c r="E4511" s="399"/>
    </row>
    <row r="4512" spans="1:5">
      <c r="A4512" s="398">
        <v>7776</v>
      </c>
      <c r="B4512" s="398" t="s">
        <v>12309</v>
      </c>
      <c r="C4512" s="398" t="s">
        <v>146</v>
      </c>
      <c r="D4512" s="398"/>
      <c r="E4512" s="399"/>
    </row>
    <row r="4513" spans="1:5">
      <c r="A4513" s="398">
        <v>7743</v>
      </c>
      <c r="B4513" s="398" t="s">
        <v>12310</v>
      </c>
      <c r="C4513" s="398" t="s">
        <v>146</v>
      </c>
      <c r="D4513" s="398"/>
      <c r="E4513" s="399"/>
    </row>
    <row r="4514" spans="1:5">
      <c r="A4514" s="398">
        <v>7733</v>
      </c>
      <c r="B4514" s="398" t="s">
        <v>12311</v>
      </c>
      <c r="C4514" s="398" t="s">
        <v>146</v>
      </c>
      <c r="D4514" s="398"/>
      <c r="E4514" s="399"/>
    </row>
    <row r="4515" spans="1:5">
      <c r="A4515" s="398">
        <v>7775</v>
      </c>
      <c r="B4515" s="398" t="s">
        <v>12312</v>
      </c>
      <c r="C4515" s="398" t="s">
        <v>146</v>
      </c>
      <c r="D4515" s="398"/>
      <c r="E4515" s="399"/>
    </row>
    <row r="4516" spans="1:5">
      <c r="A4516" s="398">
        <v>7734</v>
      </c>
      <c r="B4516" s="398" t="s">
        <v>12313</v>
      </c>
      <c r="C4516" s="398" t="s">
        <v>146</v>
      </c>
      <c r="D4516" s="398"/>
      <c r="E4516" s="399"/>
    </row>
    <row r="4517" spans="1:5">
      <c r="A4517" s="398">
        <v>7714</v>
      </c>
      <c r="B4517" s="398" t="s">
        <v>12314</v>
      </c>
      <c r="C4517" s="398" t="s">
        <v>146</v>
      </c>
      <c r="D4517" s="398"/>
      <c r="E4517" s="399"/>
    </row>
    <row r="4518" spans="1:5">
      <c r="A4518" s="398">
        <v>37449</v>
      </c>
      <c r="B4518" s="398" t="s">
        <v>12315</v>
      </c>
      <c r="C4518" s="398" t="s">
        <v>146</v>
      </c>
      <c r="D4518" s="398"/>
      <c r="E4518" s="399"/>
    </row>
    <row r="4519" spans="1:5">
      <c r="A4519" s="398">
        <v>37450</v>
      </c>
      <c r="B4519" s="398" t="s">
        <v>12316</v>
      </c>
      <c r="C4519" s="398" t="s">
        <v>146</v>
      </c>
      <c r="D4519" s="398"/>
      <c r="E4519" s="399"/>
    </row>
    <row r="4520" spans="1:5">
      <c r="A4520" s="398">
        <v>37451</v>
      </c>
      <c r="B4520" s="398" t="s">
        <v>12317</v>
      </c>
      <c r="C4520" s="398" t="s">
        <v>146</v>
      </c>
      <c r="D4520" s="398"/>
      <c r="E4520" s="399"/>
    </row>
    <row r="4521" spans="1:5">
      <c r="A4521" s="398">
        <v>37452</v>
      </c>
      <c r="B4521" s="398" t="s">
        <v>12318</v>
      </c>
      <c r="C4521" s="398" t="s">
        <v>146</v>
      </c>
      <c r="D4521" s="398"/>
      <c r="E4521" s="399"/>
    </row>
    <row r="4522" spans="1:5">
      <c r="A4522" s="398">
        <v>37453</v>
      </c>
      <c r="B4522" s="398" t="s">
        <v>12319</v>
      </c>
      <c r="C4522" s="398" t="s">
        <v>146</v>
      </c>
      <c r="D4522" s="398"/>
      <c r="E4522" s="399"/>
    </row>
    <row r="4523" spans="1:5">
      <c r="A4523" s="398">
        <v>7778</v>
      </c>
      <c r="B4523" s="398" t="s">
        <v>12320</v>
      </c>
      <c r="C4523" s="398" t="s">
        <v>146</v>
      </c>
      <c r="D4523" s="398"/>
      <c r="E4523" s="399"/>
    </row>
    <row r="4524" spans="1:5">
      <c r="A4524" s="398">
        <v>7796</v>
      </c>
      <c r="B4524" s="398" t="s">
        <v>12321</v>
      </c>
      <c r="C4524" s="398" t="s">
        <v>146</v>
      </c>
      <c r="D4524" s="398"/>
      <c r="E4524" s="399"/>
    </row>
    <row r="4525" spans="1:5">
      <c r="A4525" s="398">
        <v>7781</v>
      </c>
      <c r="B4525" s="398" t="s">
        <v>12322</v>
      </c>
      <c r="C4525" s="398" t="s">
        <v>146</v>
      </c>
      <c r="D4525" s="398"/>
      <c r="E4525" s="399"/>
    </row>
    <row r="4526" spans="1:5">
      <c r="A4526" s="398">
        <v>7795</v>
      </c>
      <c r="B4526" s="398" t="s">
        <v>12323</v>
      </c>
      <c r="C4526" s="398" t="s">
        <v>146</v>
      </c>
      <c r="D4526" s="398"/>
      <c r="E4526" s="399"/>
    </row>
    <row r="4527" spans="1:5">
      <c r="A4527" s="398">
        <v>7791</v>
      </c>
      <c r="B4527" s="398" t="s">
        <v>12324</v>
      </c>
      <c r="C4527" s="398" t="s">
        <v>146</v>
      </c>
      <c r="D4527" s="398"/>
      <c r="E4527" s="399"/>
    </row>
    <row r="4528" spans="1:5">
      <c r="A4528" s="398">
        <v>7783</v>
      </c>
      <c r="B4528" s="398" t="s">
        <v>12325</v>
      </c>
      <c r="C4528" s="398" t="s">
        <v>146</v>
      </c>
      <c r="D4528" s="398"/>
      <c r="E4528" s="399"/>
    </row>
    <row r="4529" spans="1:5">
      <c r="A4529" s="398">
        <v>7790</v>
      </c>
      <c r="B4529" s="398" t="s">
        <v>12326</v>
      </c>
      <c r="C4529" s="398" t="s">
        <v>146</v>
      </c>
      <c r="D4529" s="398"/>
      <c r="E4529" s="399"/>
    </row>
    <row r="4530" spans="1:5">
      <c r="A4530" s="398">
        <v>7785</v>
      </c>
      <c r="B4530" s="398" t="s">
        <v>12327</v>
      </c>
      <c r="C4530" s="398" t="s">
        <v>146</v>
      </c>
      <c r="D4530" s="398"/>
      <c r="E4530" s="399"/>
    </row>
    <row r="4531" spans="1:5">
      <c r="A4531" s="398">
        <v>7792</v>
      </c>
      <c r="B4531" s="398" t="s">
        <v>12328</v>
      </c>
      <c r="C4531" s="398" t="s">
        <v>146</v>
      </c>
      <c r="D4531" s="398"/>
      <c r="E4531" s="399"/>
    </row>
    <row r="4532" spans="1:5">
      <c r="A4532" s="398">
        <v>7793</v>
      </c>
      <c r="B4532" s="398" t="s">
        <v>12329</v>
      </c>
      <c r="C4532" s="398" t="s">
        <v>146</v>
      </c>
      <c r="D4532" s="398"/>
      <c r="E4532" s="399"/>
    </row>
    <row r="4533" spans="1:5">
      <c r="A4533" s="398">
        <v>13159</v>
      </c>
      <c r="B4533" s="398" t="s">
        <v>12330</v>
      </c>
      <c r="C4533" s="398" t="s">
        <v>146</v>
      </c>
      <c r="D4533" s="398"/>
      <c r="E4533" s="399"/>
    </row>
    <row r="4534" spans="1:5">
      <c r="A4534" s="398">
        <v>13168</v>
      </c>
      <c r="B4534" s="398" t="s">
        <v>12331</v>
      </c>
      <c r="C4534" s="398" t="s">
        <v>146</v>
      </c>
      <c r="D4534" s="398"/>
      <c r="E4534" s="399"/>
    </row>
    <row r="4535" spans="1:5">
      <c r="A4535" s="398">
        <v>13173</v>
      </c>
      <c r="B4535" s="398" t="s">
        <v>12332</v>
      </c>
      <c r="C4535" s="398" t="s">
        <v>146</v>
      </c>
      <c r="D4535" s="398"/>
      <c r="E4535" s="399"/>
    </row>
    <row r="4536" spans="1:5">
      <c r="A4536" s="398">
        <v>12583</v>
      </c>
      <c r="B4536" s="398" t="s">
        <v>12333</v>
      </c>
      <c r="C4536" s="398" t="s">
        <v>146</v>
      </c>
      <c r="D4536" s="398"/>
      <c r="E4536" s="399"/>
    </row>
    <row r="4537" spans="1:5">
      <c r="A4537" s="398">
        <v>12584</v>
      </c>
      <c r="B4537" s="398" t="s">
        <v>12334</v>
      </c>
      <c r="C4537" s="398" t="s">
        <v>146</v>
      </c>
      <c r="D4537" s="398"/>
      <c r="E4537" s="399"/>
    </row>
    <row r="4538" spans="1:5">
      <c r="A4538" s="398">
        <v>12613</v>
      </c>
      <c r="B4538" s="398" t="s">
        <v>12335</v>
      </c>
      <c r="C4538" s="398" t="s">
        <v>160</v>
      </c>
      <c r="D4538" s="398"/>
      <c r="E4538" s="399">
        <v>17.75</v>
      </c>
    </row>
    <row r="4539" spans="1:5">
      <c r="A4539" s="398">
        <v>1031</v>
      </c>
      <c r="B4539" s="398" t="s">
        <v>12336</v>
      </c>
      <c r="C4539" s="398" t="s">
        <v>160</v>
      </c>
      <c r="D4539" s="398"/>
      <c r="E4539" s="399">
        <v>15.52</v>
      </c>
    </row>
    <row r="4540" spans="1:5">
      <c r="A4540" s="398">
        <v>39707</v>
      </c>
      <c r="B4540" s="398" t="s">
        <v>12337</v>
      </c>
      <c r="C4540" s="398" t="s">
        <v>146</v>
      </c>
      <c r="D4540" s="398"/>
      <c r="E4540" s="399">
        <v>4.43</v>
      </c>
    </row>
    <row r="4541" spans="1:5">
      <c r="A4541" s="398">
        <v>39708</v>
      </c>
      <c r="B4541" s="398" t="s">
        <v>12338</v>
      </c>
      <c r="C4541" s="398" t="s">
        <v>146</v>
      </c>
      <c r="D4541" s="398"/>
      <c r="E4541" s="399">
        <v>4.29</v>
      </c>
    </row>
    <row r="4542" spans="1:5">
      <c r="A4542" s="398">
        <v>39710</v>
      </c>
      <c r="B4542" s="398" t="s">
        <v>12339</v>
      </c>
      <c r="C4542" s="398" t="s">
        <v>146</v>
      </c>
      <c r="D4542" s="398"/>
      <c r="E4542" s="399">
        <v>3.02</v>
      </c>
    </row>
    <row r="4543" spans="1:5">
      <c r="A4543" s="398">
        <v>39709</v>
      </c>
      <c r="B4543" s="398" t="s">
        <v>12340</v>
      </c>
      <c r="C4543" s="398" t="s">
        <v>146</v>
      </c>
      <c r="D4543" s="398"/>
      <c r="E4543" s="399">
        <v>4.1900000000000004</v>
      </c>
    </row>
    <row r="4544" spans="1:5">
      <c r="A4544" s="398">
        <v>39711</v>
      </c>
      <c r="B4544" s="398" t="s">
        <v>12341</v>
      </c>
      <c r="C4544" s="398" t="s">
        <v>146</v>
      </c>
      <c r="D4544" s="398"/>
      <c r="E4544" s="399">
        <v>4.7</v>
      </c>
    </row>
    <row r="4545" spans="1:5">
      <c r="A4545" s="398">
        <v>39714</v>
      </c>
      <c r="B4545" s="398" t="s">
        <v>12342</v>
      </c>
      <c r="C4545" s="398" t="s">
        <v>146</v>
      </c>
      <c r="D4545" s="398"/>
      <c r="E4545" s="399">
        <v>2.99</v>
      </c>
    </row>
    <row r="4546" spans="1:5">
      <c r="A4546" s="398">
        <v>39712</v>
      </c>
      <c r="B4546" s="398" t="s">
        <v>12343</v>
      </c>
      <c r="C4546" s="398" t="s">
        <v>146</v>
      </c>
      <c r="D4546" s="398"/>
      <c r="E4546" s="399">
        <v>1.65</v>
      </c>
    </row>
    <row r="4547" spans="1:5">
      <c r="A4547" s="398">
        <v>39713</v>
      </c>
      <c r="B4547" s="398" t="s">
        <v>12344</v>
      </c>
      <c r="C4547" s="398" t="s">
        <v>146</v>
      </c>
      <c r="D4547" s="398"/>
      <c r="E4547" s="399">
        <v>1.3</v>
      </c>
    </row>
    <row r="4548" spans="1:5">
      <c r="A4548" s="398">
        <v>39715</v>
      </c>
      <c r="B4548" s="398" t="s">
        <v>12345</v>
      </c>
      <c r="C4548" s="398" t="s">
        <v>146</v>
      </c>
      <c r="D4548" s="398"/>
      <c r="E4548" s="399">
        <v>2.13</v>
      </c>
    </row>
    <row r="4549" spans="1:5">
      <c r="A4549" s="398">
        <v>39716</v>
      </c>
      <c r="B4549" s="398" t="s">
        <v>12346</v>
      </c>
      <c r="C4549" s="398" t="s">
        <v>146</v>
      </c>
      <c r="D4549" s="398"/>
      <c r="E4549" s="399">
        <v>1.61</v>
      </c>
    </row>
    <row r="4550" spans="1:5">
      <c r="A4550" s="398">
        <v>39718</v>
      </c>
      <c r="B4550" s="398" t="s">
        <v>12347</v>
      </c>
      <c r="C4550" s="398" t="s">
        <v>146</v>
      </c>
      <c r="D4550" s="398"/>
      <c r="E4550" s="399">
        <v>2.75</v>
      </c>
    </row>
    <row r="4551" spans="1:5">
      <c r="A4551" s="398">
        <v>9813</v>
      </c>
      <c r="B4551" s="398" t="s">
        <v>12348</v>
      </c>
      <c r="C4551" s="398" t="s">
        <v>146</v>
      </c>
      <c r="D4551" s="398"/>
      <c r="E4551" s="399"/>
    </row>
    <row r="4552" spans="1:5">
      <c r="A4552" s="398">
        <v>9815</v>
      </c>
      <c r="B4552" s="398" t="s">
        <v>12349</v>
      </c>
      <c r="C4552" s="398" t="s">
        <v>146</v>
      </c>
      <c r="D4552" s="398"/>
      <c r="E4552" s="399"/>
    </row>
    <row r="4553" spans="1:5">
      <c r="A4553" s="398">
        <v>44543</v>
      </c>
      <c r="B4553" s="398" t="s">
        <v>12350</v>
      </c>
      <c r="C4553" s="398" t="s">
        <v>146</v>
      </c>
      <c r="D4553" s="398"/>
      <c r="E4553" s="399"/>
    </row>
    <row r="4554" spans="1:5">
      <c r="A4554" s="398">
        <v>44526</v>
      </c>
      <c r="B4554" s="398" t="s">
        <v>12351</v>
      </c>
      <c r="C4554" s="398" t="s">
        <v>146</v>
      </c>
      <c r="D4554" s="398"/>
      <c r="E4554" s="399"/>
    </row>
    <row r="4555" spans="1:5">
      <c r="A4555" s="398">
        <v>44545</v>
      </c>
      <c r="B4555" s="398" t="s">
        <v>12352</v>
      </c>
      <c r="C4555" s="398" t="s">
        <v>146</v>
      </c>
      <c r="D4555" s="398"/>
      <c r="E4555" s="399"/>
    </row>
    <row r="4556" spans="1:5">
      <c r="A4556" s="398">
        <v>44525</v>
      </c>
      <c r="B4556" s="398" t="s">
        <v>12353</v>
      </c>
      <c r="C4556" s="398" t="s">
        <v>146</v>
      </c>
      <c r="D4556" s="398"/>
      <c r="E4556" s="399"/>
    </row>
    <row r="4557" spans="1:5">
      <c r="A4557" s="398">
        <v>44547</v>
      </c>
      <c r="B4557" s="398" t="s">
        <v>12354</v>
      </c>
      <c r="C4557" s="398" t="s">
        <v>146</v>
      </c>
      <c r="D4557" s="398"/>
      <c r="E4557" s="399"/>
    </row>
    <row r="4558" spans="1:5">
      <c r="A4558" s="398">
        <v>44519</v>
      </c>
      <c r="B4558" s="398" t="s">
        <v>12355</v>
      </c>
      <c r="C4558" s="398" t="s">
        <v>146</v>
      </c>
      <c r="D4558" s="398"/>
      <c r="E4558" s="399"/>
    </row>
    <row r="4559" spans="1:5">
      <c r="A4559" s="398">
        <v>44520</v>
      </c>
      <c r="B4559" s="398" t="s">
        <v>12356</v>
      </c>
      <c r="C4559" s="398" t="s">
        <v>146</v>
      </c>
      <c r="D4559" s="398"/>
      <c r="E4559" s="399"/>
    </row>
    <row r="4560" spans="1:5">
      <c r="A4560" s="398">
        <v>44521</v>
      </c>
      <c r="B4560" s="398" t="s">
        <v>12357</v>
      </c>
      <c r="C4560" s="398" t="s">
        <v>146</v>
      </c>
      <c r="D4560" s="398"/>
      <c r="E4560" s="399"/>
    </row>
    <row r="4561" spans="1:5">
      <c r="A4561" s="398">
        <v>44522</v>
      </c>
      <c r="B4561" s="398" t="s">
        <v>12358</v>
      </c>
      <c r="C4561" s="398" t="s">
        <v>146</v>
      </c>
      <c r="D4561" s="398"/>
      <c r="E4561" s="399"/>
    </row>
    <row r="4562" spans="1:5">
      <c r="A4562" s="398">
        <v>44523</v>
      </c>
      <c r="B4562" s="398" t="s">
        <v>12359</v>
      </c>
      <c r="C4562" s="398" t="s">
        <v>146</v>
      </c>
      <c r="D4562" s="398"/>
      <c r="E4562" s="399"/>
    </row>
    <row r="4563" spans="1:5">
      <c r="A4563" s="398">
        <v>44527</v>
      </c>
      <c r="B4563" s="398" t="s">
        <v>12360</v>
      </c>
      <c r="C4563" s="398" t="s">
        <v>146</v>
      </c>
      <c r="D4563" s="398"/>
      <c r="E4563" s="399"/>
    </row>
    <row r="4564" spans="1:5">
      <c r="A4564" s="398">
        <v>44524</v>
      </c>
      <c r="B4564" s="398" t="s">
        <v>12361</v>
      </c>
      <c r="C4564" s="398" t="s">
        <v>146</v>
      </c>
      <c r="D4564" s="398"/>
      <c r="E4564" s="399"/>
    </row>
    <row r="4565" spans="1:5">
      <c r="A4565" s="398">
        <v>44542</v>
      </c>
      <c r="B4565" s="398" t="s">
        <v>12362</v>
      </c>
      <c r="C4565" s="398" t="s">
        <v>146</v>
      </c>
      <c r="D4565" s="398"/>
      <c r="E4565" s="399"/>
    </row>
    <row r="4566" spans="1:5">
      <c r="A4566" s="398">
        <v>9877</v>
      </c>
      <c r="B4566" s="398" t="s">
        <v>12363</v>
      </c>
      <c r="C4566" s="398" t="s">
        <v>146</v>
      </c>
      <c r="D4566" s="398"/>
      <c r="E4566" s="399">
        <v>125.54</v>
      </c>
    </row>
    <row r="4567" spans="1:5">
      <c r="A4567" s="398">
        <v>9878</v>
      </c>
      <c r="B4567" s="398" t="s">
        <v>12364</v>
      </c>
      <c r="C4567" s="398" t="s">
        <v>146</v>
      </c>
      <c r="D4567" s="398"/>
      <c r="E4567" s="399">
        <v>154.55000000000001</v>
      </c>
    </row>
    <row r="4568" spans="1:5">
      <c r="A4568" s="398">
        <v>41986</v>
      </c>
      <c r="B4568" s="398" t="s">
        <v>12365</v>
      </c>
      <c r="C4568" s="398" t="s">
        <v>146</v>
      </c>
      <c r="D4568" s="398"/>
      <c r="E4568" s="399"/>
    </row>
    <row r="4569" spans="1:5">
      <c r="A4569" s="398">
        <v>43422</v>
      </c>
      <c r="B4569" s="398" t="s">
        <v>12366</v>
      </c>
      <c r="C4569" s="398" t="s">
        <v>146</v>
      </c>
      <c r="D4569" s="398"/>
      <c r="E4569" s="399"/>
    </row>
    <row r="4570" spans="1:5">
      <c r="A4570" s="398">
        <v>41987</v>
      </c>
      <c r="B4570" s="398" t="s">
        <v>12367</v>
      </c>
      <c r="C4570" s="398" t="s">
        <v>146</v>
      </c>
      <c r="D4570" s="398"/>
      <c r="E4570" s="399"/>
    </row>
    <row r="4571" spans="1:5">
      <c r="A4571" s="398">
        <v>41988</v>
      </c>
      <c r="B4571" s="398" t="s">
        <v>12368</v>
      </c>
      <c r="C4571" s="398" t="s">
        <v>146</v>
      </c>
      <c r="D4571" s="398"/>
      <c r="E4571" s="399"/>
    </row>
    <row r="4572" spans="1:5">
      <c r="A4572" s="398">
        <v>41697</v>
      </c>
      <c r="B4572" s="398" t="s">
        <v>12369</v>
      </c>
      <c r="C4572" s="398" t="s">
        <v>146</v>
      </c>
      <c r="D4572" s="398"/>
      <c r="E4572" s="399"/>
    </row>
    <row r="4573" spans="1:5">
      <c r="A4573" s="398">
        <v>41985</v>
      </c>
      <c r="B4573" s="398" t="s">
        <v>12370</v>
      </c>
      <c r="C4573" s="398" t="s">
        <v>146</v>
      </c>
      <c r="D4573" s="398"/>
      <c r="E4573" s="399"/>
    </row>
    <row r="4574" spans="1:5">
      <c r="A4574" s="398">
        <v>41699</v>
      </c>
      <c r="B4574" s="398" t="s">
        <v>12371</v>
      </c>
      <c r="C4574" s="398" t="s">
        <v>146</v>
      </c>
      <c r="D4574" s="398"/>
      <c r="E4574" s="399"/>
    </row>
    <row r="4575" spans="1:5">
      <c r="A4575" s="398">
        <v>38053</v>
      </c>
      <c r="B4575" s="398" t="s">
        <v>12372</v>
      </c>
      <c r="C4575" s="398" t="s">
        <v>146</v>
      </c>
      <c r="D4575" s="398"/>
      <c r="E4575" s="399"/>
    </row>
    <row r="4576" spans="1:5">
      <c r="A4576" s="398">
        <v>38054</v>
      </c>
      <c r="B4576" s="398" t="s">
        <v>12373</v>
      </c>
      <c r="C4576" s="398" t="s">
        <v>146</v>
      </c>
      <c r="D4576" s="398"/>
      <c r="E4576" s="399"/>
    </row>
    <row r="4577" spans="1:5">
      <c r="A4577" s="398">
        <v>38052</v>
      </c>
      <c r="B4577" s="398" t="s">
        <v>12374</v>
      </c>
      <c r="C4577" s="398" t="s">
        <v>146</v>
      </c>
      <c r="D4577" s="398"/>
      <c r="E4577" s="399"/>
    </row>
    <row r="4578" spans="1:5">
      <c r="A4578" s="398">
        <v>38051</v>
      </c>
      <c r="B4578" s="398" t="s">
        <v>12375</v>
      </c>
      <c r="C4578" s="398" t="s">
        <v>146</v>
      </c>
      <c r="D4578" s="398"/>
      <c r="E4578" s="399"/>
    </row>
    <row r="4579" spans="1:5">
      <c r="A4579" s="398">
        <v>38787</v>
      </c>
      <c r="B4579" s="398" t="s">
        <v>12376</v>
      </c>
      <c r="C4579" s="398" t="s">
        <v>146</v>
      </c>
      <c r="D4579" s="398"/>
      <c r="E4579" s="399"/>
    </row>
    <row r="4580" spans="1:5">
      <c r="A4580" s="398">
        <v>38825</v>
      </c>
      <c r="B4580" s="398" t="s">
        <v>12377</v>
      </c>
      <c r="C4580" s="398" t="s">
        <v>146</v>
      </c>
      <c r="D4580" s="398"/>
      <c r="E4580" s="399"/>
    </row>
    <row r="4581" spans="1:5">
      <c r="A4581" s="398">
        <v>38826</v>
      </c>
      <c r="B4581" s="398" t="s">
        <v>12378</v>
      </c>
      <c r="C4581" s="398" t="s">
        <v>146</v>
      </c>
      <c r="D4581" s="398"/>
      <c r="E4581" s="399"/>
    </row>
    <row r="4582" spans="1:5">
      <c r="A4582" s="398">
        <v>38827</v>
      </c>
      <c r="B4582" s="398" t="s">
        <v>12379</v>
      </c>
      <c r="C4582" s="398" t="s">
        <v>146</v>
      </c>
      <c r="D4582" s="398"/>
      <c r="E4582" s="399"/>
    </row>
    <row r="4583" spans="1:5">
      <c r="A4583" s="398">
        <v>38828</v>
      </c>
      <c r="B4583" s="398" t="s">
        <v>12380</v>
      </c>
      <c r="C4583" s="398" t="s">
        <v>146</v>
      </c>
      <c r="D4583" s="398"/>
      <c r="E4583" s="399"/>
    </row>
    <row r="4584" spans="1:5">
      <c r="A4584" s="398">
        <v>38829</v>
      </c>
      <c r="B4584" s="398" t="s">
        <v>12381</v>
      </c>
      <c r="C4584" s="398" t="s">
        <v>146</v>
      </c>
      <c r="D4584" s="398"/>
      <c r="E4584" s="399"/>
    </row>
    <row r="4585" spans="1:5">
      <c r="A4585" s="398">
        <v>38830</v>
      </c>
      <c r="B4585" s="398" t="s">
        <v>12382</v>
      </c>
      <c r="C4585" s="398" t="s">
        <v>146</v>
      </c>
      <c r="D4585" s="398"/>
      <c r="E4585" s="399"/>
    </row>
    <row r="4586" spans="1:5">
      <c r="A4586" s="398">
        <v>38831</v>
      </c>
      <c r="B4586" s="398" t="s">
        <v>12383</v>
      </c>
      <c r="C4586" s="398" t="s">
        <v>146</v>
      </c>
      <c r="D4586" s="398"/>
      <c r="E4586" s="399"/>
    </row>
    <row r="4587" spans="1:5">
      <c r="A4587" s="398">
        <v>36274</v>
      </c>
      <c r="B4587" s="398" t="s">
        <v>12384</v>
      </c>
      <c r="C4587" s="398" t="s">
        <v>146</v>
      </c>
      <c r="D4587" s="398"/>
      <c r="E4587" s="399"/>
    </row>
    <row r="4588" spans="1:5">
      <c r="A4588" s="398">
        <v>36278</v>
      </c>
      <c r="B4588" s="398" t="s">
        <v>12385</v>
      </c>
      <c r="C4588" s="398" t="s">
        <v>146</v>
      </c>
      <c r="D4588" s="398"/>
      <c r="E4588" s="399"/>
    </row>
    <row r="4589" spans="1:5">
      <c r="A4589" s="398">
        <v>38977</v>
      </c>
      <c r="B4589" s="398" t="s">
        <v>12386</v>
      </c>
      <c r="C4589" s="398" t="s">
        <v>146</v>
      </c>
      <c r="D4589" s="398"/>
      <c r="E4589" s="399"/>
    </row>
    <row r="4590" spans="1:5">
      <c r="A4590" s="398">
        <v>38971</v>
      </c>
      <c r="B4590" s="398" t="s">
        <v>12387</v>
      </c>
      <c r="C4590" s="398" t="s">
        <v>146</v>
      </c>
      <c r="D4590" s="398"/>
      <c r="E4590" s="399"/>
    </row>
    <row r="4591" spans="1:5">
      <c r="A4591" s="398">
        <v>38972</v>
      </c>
      <c r="B4591" s="398" t="s">
        <v>12388</v>
      </c>
      <c r="C4591" s="398" t="s">
        <v>146</v>
      </c>
      <c r="D4591" s="398"/>
      <c r="E4591" s="399"/>
    </row>
    <row r="4592" spans="1:5">
      <c r="A4592" s="398">
        <v>38973</v>
      </c>
      <c r="B4592" s="398" t="s">
        <v>12389</v>
      </c>
      <c r="C4592" s="398" t="s">
        <v>146</v>
      </c>
      <c r="D4592" s="398"/>
      <c r="E4592" s="399"/>
    </row>
    <row r="4593" spans="1:5">
      <c r="A4593" s="398">
        <v>38974</v>
      </c>
      <c r="B4593" s="398" t="s">
        <v>12390</v>
      </c>
      <c r="C4593" s="398" t="s">
        <v>146</v>
      </c>
      <c r="D4593" s="398"/>
      <c r="E4593" s="399"/>
    </row>
    <row r="4594" spans="1:5">
      <c r="A4594" s="398">
        <v>38975</v>
      </c>
      <c r="B4594" s="398" t="s">
        <v>12391</v>
      </c>
      <c r="C4594" s="398" t="s">
        <v>146</v>
      </c>
      <c r="D4594" s="398"/>
      <c r="E4594" s="399"/>
    </row>
    <row r="4595" spans="1:5">
      <c r="A4595" s="398">
        <v>38976</v>
      </c>
      <c r="B4595" s="398" t="s">
        <v>12392</v>
      </c>
      <c r="C4595" s="398" t="s">
        <v>146</v>
      </c>
      <c r="D4595" s="398"/>
      <c r="E4595" s="399"/>
    </row>
    <row r="4596" spans="1:5">
      <c r="A4596" s="398">
        <v>44176</v>
      </c>
      <c r="B4596" s="398" t="s">
        <v>12393</v>
      </c>
      <c r="C4596" s="398" t="s">
        <v>146</v>
      </c>
      <c r="D4596" s="398"/>
      <c r="E4596" s="399"/>
    </row>
    <row r="4597" spans="1:5">
      <c r="A4597" s="398">
        <v>38986</v>
      </c>
      <c r="B4597" s="398" t="s">
        <v>12394</v>
      </c>
      <c r="C4597" s="398" t="s">
        <v>146</v>
      </c>
      <c r="D4597" s="398"/>
      <c r="E4597" s="399"/>
    </row>
    <row r="4598" spans="1:5">
      <c r="A4598" s="398">
        <v>38978</v>
      </c>
      <c r="B4598" s="398" t="s">
        <v>12395</v>
      </c>
      <c r="C4598" s="398" t="s">
        <v>146</v>
      </c>
      <c r="D4598" s="398"/>
      <c r="E4598" s="399"/>
    </row>
    <row r="4599" spans="1:5">
      <c r="A4599" s="398">
        <v>38979</v>
      </c>
      <c r="B4599" s="398" t="s">
        <v>12396</v>
      </c>
      <c r="C4599" s="398" t="s">
        <v>146</v>
      </c>
      <c r="D4599" s="398"/>
      <c r="E4599" s="399"/>
    </row>
    <row r="4600" spans="1:5">
      <c r="A4600" s="398">
        <v>38980</v>
      </c>
      <c r="B4600" s="398" t="s">
        <v>12397</v>
      </c>
      <c r="C4600" s="398" t="s">
        <v>146</v>
      </c>
      <c r="D4600" s="398"/>
      <c r="E4600" s="399"/>
    </row>
    <row r="4601" spans="1:5">
      <c r="A4601" s="398">
        <v>38981</v>
      </c>
      <c r="B4601" s="398" t="s">
        <v>12398</v>
      </c>
      <c r="C4601" s="398" t="s">
        <v>146</v>
      </c>
      <c r="D4601" s="398"/>
      <c r="E4601" s="399"/>
    </row>
    <row r="4602" spans="1:5">
      <c r="A4602" s="398">
        <v>38982</v>
      </c>
      <c r="B4602" s="398" t="s">
        <v>12399</v>
      </c>
      <c r="C4602" s="398" t="s">
        <v>146</v>
      </c>
      <c r="D4602" s="398"/>
      <c r="E4602" s="399"/>
    </row>
    <row r="4603" spans="1:5">
      <c r="A4603" s="398">
        <v>38983</v>
      </c>
      <c r="B4603" s="398" t="s">
        <v>12400</v>
      </c>
      <c r="C4603" s="398" t="s">
        <v>146</v>
      </c>
      <c r="D4603" s="398"/>
      <c r="E4603" s="399"/>
    </row>
    <row r="4604" spans="1:5">
      <c r="A4604" s="398">
        <v>38984</v>
      </c>
      <c r="B4604" s="398" t="s">
        <v>12401</v>
      </c>
      <c r="C4604" s="398" t="s">
        <v>146</v>
      </c>
      <c r="D4604" s="398"/>
      <c r="E4604" s="399"/>
    </row>
    <row r="4605" spans="1:5">
      <c r="A4605" s="398">
        <v>38985</v>
      </c>
      <c r="B4605" s="398" t="s">
        <v>12402</v>
      </c>
      <c r="C4605" s="398" t="s">
        <v>146</v>
      </c>
      <c r="D4605" s="398"/>
      <c r="E4605" s="399"/>
    </row>
    <row r="4606" spans="1:5">
      <c r="A4606" s="398">
        <v>38032</v>
      </c>
      <c r="B4606" s="398" t="s">
        <v>12403</v>
      </c>
      <c r="C4606" s="398" t="s">
        <v>146</v>
      </c>
      <c r="D4606" s="398"/>
      <c r="E4606" s="399">
        <v>59.78</v>
      </c>
    </row>
    <row r="4607" spans="1:5">
      <c r="A4607" s="398">
        <v>38033</v>
      </c>
      <c r="B4607" s="398" t="s">
        <v>12404</v>
      </c>
      <c r="C4607" s="398" t="s">
        <v>146</v>
      </c>
      <c r="D4607" s="398"/>
      <c r="E4607" s="399">
        <v>101.63</v>
      </c>
    </row>
    <row r="4608" spans="1:5">
      <c r="A4608" s="398">
        <v>38034</v>
      </c>
      <c r="B4608" s="398" t="s">
        <v>12405</v>
      </c>
      <c r="C4608" s="398" t="s">
        <v>146</v>
      </c>
      <c r="D4608" s="398"/>
      <c r="E4608" s="399">
        <v>159.19999999999999</v>
      </c>
    </row>
    <row r="4609" spans="1:5">
      <c r="A4609" s="398">
        <v>38035</v>
      </c>
      <c r="B4609" s="398" t="s">
        <v>12406</v>
      </c>
      <c r="C4609" s="398" t="s">
        <v>146</v>
      </c>
      <c r="D4609" s="398"/>
      <c r="E4609" s="399">
        <v>234.2</v>
      </c>
    </row>
    <row r="4610" spans="1:5">
      <c r="A4610" s="398">
        <v>38036</v>
      </c>
      <c r="B4610" s="398" t="s">
        <v>12407</v>
      </c>
      <c r="C4610" s="398" t="s">
        <v>146</v>
      </c>
      <c r="D4610" s="398"/>
      <c r="E4610" s="399">
        <v>315.5</v>
      </c>
    </row>
    <row r="4611" spans="1:5">
      <c r="A4611" s="398">
        <v>38037</v>
      </c>
      <c r="B4611" s="398" t="s">
        <v>12408</v>
      </c>
      <c r="C4611" s="398" t="s">
        <v>146</v>
      </c>
      <c r="D4611" s="398"/>
      <c r="E4611" s="399">
        <v>416.73</v>
      </c>
    </row>
    <row r="4612" spans="1:5">
      <c r="A4612" s="398">
        <v>9850</v>
      </c>
      <c r="B4612" s="398" t="s">
        <v>12409</v>
      </c>
      <c r="C4612" s="398" t="s">
        <v>146</v>
      </c>
      <c r="D4612" s="398"/>
      <c r="E4612" s="399"/>
    </row>
    <row r="4613" spans="1:5">
      <c r="A4613" s="398">
        <v>9853</v>
      </c>
      <c r="B4613" s="398" t="s">
        <v>12410</v>
      </c>
      <c r="C4613" s="398" t="s">
        <v>146</v>
      </c>
      <c r="D4613" s="398"/>
      <c r="E4613" s="399"/>
    </row>
    <row r="4614" spans="1:5">
      <c r="A4614" s="398">
        <v>9854</v>
      </c>
      <c r="B4614" s="398" t="s">
        <v>12411</v>
      </c>
      <c r="C4614" s="398" t="s">
        <v>146</v>
      </c>
      <c r="D4614" s="398"/>
      <c r="E4614" s="399"/>
    </row>
    <row r="4615" spans="1:5">
      <c r="A4615" s="398">
        <v>9851</v>
      </c>
      <c r="B4615" s="398" t="s">
        <v>12412</v>
      </c>
      <c r="C4615" s="398" t="s">
        <v>146</v>
      </c>
      <c r="D4615" s="398"/>
      <c r="E4615" s="399"/>
    </row>
    <row r="4616" spans="1:5">
      <c r="A4616" s="398">
        <v>9825</v>
      </c>
      <c r="B4616" s="398" t="s">
        <v>12413</v>
      </c>
      <c r="C4616" s="398" t="s">
        <v>146</v>
      </c>
      <c r="D4616" s="398"/>
      <c r="E4616" s="399"/>
    </row>
    <row r="4617" spans="1:5">
      <c r="A4617" s="398">
        <v>9828</v>
      </c>
      <c r="B4617" s="398" t="s">
        <v>12414</v>
      </c>
      <c r="C4617" s="398" t="s">
        <v>146</v>
      </c>
      <c r="D4617" s="398"/>
      <c r="E4617" s="399"/>
    </row>
    <row r="4618" spans="1:5">
      <c r="A4618" s="398">
        <v>9829</v>
      </c>
      <c r="B4618" s="398" t="s">
        <v>12415</v>
      </c>
      <c r="C4618" s="398" t="s">
        <v>146</v>
      </c>
      <c r="D4618" s="398"/>
      <c r="E4618" s="399"/>
    </row>
    <row r="4619" spans="1:5">
      <c r="A4619" s="398">
        <v>9826</v>
      </c>
      <c r="B4619" s="398" t="s">
        <v>12416</v>
      </c>
      <c r="C4619" s="398" t="s">
        <v>146</v>
      </c>
      <c r="D4619" s="398"/>
      <c r="E4619" s="399"/>
    </row>
    <row r="4620" spans="1:5">
      <c r="A4620" s="398">
        <v>9827</v>
      </c>
      <c r="B4620" s="398" t="s">
        <v>12417</v>
      </c>
      <c r="C4620" s="398" t="s">
        <v>146</v>
      </c>
      <c r="D4620" s="398"/>
      <c r="E4620" s="399"/>
    </row>
    <row r="4621" spans="1:5">
      <c r="A4621" s="398">
        <v>36374</v>
      </c>
      <c r="B4621" s="398" t="s">
        <v>12418</v>
      </c>
      <c r="C4621" s="398" t="s">
        <v>146</v>
      </c>
      <c r="D4621" s="398"/>
      <c r="E4621" s="399"/>
    </row>
    <row r="4622" spans="1:5">
      <c r="A4622" s="398">
        <v>36084</v>
      </c>
      <c r="B4622" s="398" t="s">
        <v>12419</v>
      </c>
      <c r="C4622" s="398" t="s">
        <v>146</v>
      </c>
      <c r="D4622" s="398"/>
      <c r="E4622" s="399"/>
    </row>
    <row r="4623" spans="1:5">
      <c r="A4623" s="398">
        <v>36373</v>
      </c>
      <c r="B4623" s="398" t="s">
        <v>12420</v>
      </c>
      <c r="C4623" s="398" t="s">
        <v>146</v>
      </c>
      <c r="D4623" s="398"/>
      <c r="E4623" s="399"/>
    </row>
    <row r="4624" spans="1:5">
      <c r="A4624" s="398">
        <v>36377</v>
      </c>
      <c r="B4624" s="398" t="s">
        <v>12421</v>
      </c>
      <c r="C4624" s="398" t="s">
        <v>146</v>
      </c>
      <c r="D4624" s="398"/>
      <c r="E4624" s="399"/>
    </row>
    <row r="4625" spans="1:5">
      <c r="A4625" s="398">
        <v>36375</v>
      </c>
      <c r="B4625" s="398" t="s">
        <v>12422</v>
      </c>
      <c r="C4625" s="398" t="s">
        <v>146</v>
      </c>
      <c r="D4625" s="398"/>
      <c r="E4625" s="399"/>
    </row>
    <row r="4626" spans="1:5">
      <c r="A4626" s="398">
        <v>36376</v>
      </c>
      <c r="B4626" s="398" t="s">
        <v>12423</v>
      </c>
      <c r="C4626" s="398" t="s">
        <v>146</v>
      </c>
      <c r="D4626" s="398"/>
      <c r="E4626" s="399"/>
    </row>
    <row r="4627" spans="1:5">
      <c r="A4627" s="398">
        <v>36380</v>
      </c>
      <c r="B4627" s="398" t="s">
        <v>12424</v>
      </c>
      <c r="C4627" s="398" t="s">
        <v>146</v>
      </c>
      <c r="D4627" s="398"/>
      <c r="E4627" s="399"/>
    </row>
    <row r="4628" spans="1:5">
      <c r="A4628" s="398">
        <v>36378</v>
      </c>
      <c r="B4628" s="398" t="s">
        <v>12425</v>
      </c>
      <c r="C4628" s="398" t="s">
        <v>146</v>
      </c>
      <c r="D4628" s="398"/>
      <c r="E4628" s="399"/>
    </row>
    <row r="4629" spans="1:5">
      <c r="A4629" s="398">
        <v>36379</v>
      </c>
      <c r="B4629" s="398" t="s">
        <v>12426</v>
      </c>
      <c r="C4629" s="398" t="s">
        <v>146</v>
      </c>
      <c r="D4629" s="398"/>
      <c r="E4629" s="399"/>
    </row>
    <row r="4630" spans="1:5">
      <c r="A4630" s="398">
        <v>9859</v>
      </c>
      <c r="B4630" s="398" t="s">
        <v>12427</v>
      </c>
      <c r="C4630" s="398" t="s">
        <v>146</v>
      </c>
      <c r="D4630" s="398"/>
      <c r="E4630" s="399">
        <v>10.7</v>
      </c>
    </row>
    <row r="4631" spans="1:5">
      <c r="A4631" s="398">
        <v>9836</v>
      </c>
      <c r="B4631" s="398" t="s">
        <v>12428</v>
      </c>
      <c r="C4631" s="398" t="s">
        <v>146</v>
      </c>
      <c r="D4631" s="398"/>
      <c r="E4631" s="399">
        <v>15.13</v>
      </c>
    </row>
    <row r="4632" spans="1:5">
      <c r="A4632" s="398">
        <v>20065</v>
      </c>
      <c r="B4632" s="398" t="s">
        <v>12429</v>
      </c>
      <c r="C4632" s="398" t="s">
        <v>146</v>
      </c>
      <c r="D4632" s="398"/>
      <c r="E4632" s="399">
        <v>39.549999999999997</v>
      </c>
    </row>
    <row r="4633" spans="1:5">
      <c r="A4633" s="398">
        <v>9835</v>
      </c>
      <c r="B4633" s="398" t="s">
        <v>12430</v>
      </c>
      <c r="C4633" s="398" t="s">
        <v>146</v>
      </c>
      <c r="D4633" s="398"/>
      <c r="E4633" s="399">
        <v>6.61</v>
      </c>
    </row>
    <row r="4634" spans="1:5">
      <c r="A4634" s="398">
        <v>9838</v>
      </c>
      <c r="B4634" s="398" t="s">
        <v>12431</v>
      </c>
      <c r="C4634" s="398" t="s">
        <v>146</v>
      </c>
      <c r="D4634" s="398"/>
      <c r="E4634" s="399">
        <v>10.92</v>
      </c>
    </row>
    <row r="4635" spans="1:5">
      <c r="A4635" s="398">
        <v>9837</v>
      </c>
      <c r="B4635" s="398" t="s">
        <v>12432</v>
      </c>
      <c r="C4635" s="398" t="s">
        <v>146</v>
      </c>
      <c r="D4635" s="398"/>
      <c r="E4635" s="399">
        <v>14.32</v>
      </c>
    </row>
    <row r="4636" spans="1:5">
      <c r="A4636" s="398">
        <v>44315</v>
      </c>
      <c r="B4636" s="398" t="s">
        <v>12433</v>
      </c>
      <c r="C4636" s="398" t="s">
        <v>146</v>
      </c>
      <c r="D4636" s="398"/>
      <c r="E4636" s="399">
        <v>59.24</v>
      </c>
    </row>
    <row r="4637" spans="1:5">
      <c r="A4637" s="398">
        <v>9862</v>
      </c>
      <c r="B4637" s="398" t="s">
        <v>12434</v>
      </c>
      <c r="C4637" s="398" t="s">
        <v>146</v>
      </c>
      <c r="D4637" s="398"/>
      <c r="E4637" s="399">
        <v>32.97</v>
      </c>
    </row>
    <row r="4638" spans="1:5">
      <c r="A4638" s="398">
        <v>9861</v>
      </c>
      <c r="B4638" s="398" t="s">
        <v>12435</v>
      </c>
      <c r="C4638" s="398" t="s">
        <v>146</v>
      </c>
      <c r="D4638" s="398"/>
      <c r="E4638" s="399">
        <v>25.89</v>
      </c>
    </row>
    <row r="4639" spans="1:5">
      <c r="A4639" s="398">
        <v>9866</v>
      </c>
      <c r="B4639" s="398" t="s">
        <v>12436</v>
      </c>
      <c r="C4639" s="398" t="s">
        <v>146</v>
      </c>
      <c r="D4639" s="398"/>
      <c r="E4639" s="399">
        <v>22.35</v>
      </c>
    </row>
    <row r="4640" spans="1:5">
      <c r="A4640" s="398">
        <v>9856</v>
      </c>
      <c r="B4640" s="398" t="s">
        <v>12437</v>
      </c>
      <c r="C4640" s="398" t="s">
        <v>146</v>
      </c>
      <c r="D4640" s="398"/>
      <c r="E4640" s="399">
        <v>8.35</v>
      </c>
    </row>
    <row r="4641" spans="1:5">
      <c r="A4641" s="398">
        <v>9863</v>
      </c>
      <c r="B4641" s="398" t="s">
        <v>12438</v>
      </c>
      <c r="C4641" s="398" t="s">
        <v>146</v>
      </c>
      <c r="D4641" s="398"/>
      <c r="E4641" s="399">
        <v>64.64</v>
      </c>
    </row>
    <row r="4642" spans="1:5">
      <c r="A4642" s="398">
        <v>9860</v>
      </c>
      <c r="B4642" s="398" t="s">
        <v>12439</v>
      </c>
      <c r="C4642" s="398" t="s">
        <v>146</v>
      </c>
      <c r="D4642" s="398"/>
      <c r="E4642" s="399">
        <v>47.18</v>
      </c>
    </row>
    <row r="4643" spans="1:5">
      <c r="A4643" s="398">
        <v>9841</v>
      </c>
      <c r="B4643" s="398" t="s">
        <v>12440</v>
      </c>
      <c r="C4643" s="398" t="s">
        <v>146</v>
      </c>
      <c r="D4643" s="398"/>
      <c r="E4643" s="399">
        <v>28.49</v>
      </c>
    </row>
    <row r="4644" spans="1:5">
      <c r="A4644" s="398">
        <v>9840</v>
      </c>
      <c r="B4644" s="398" t="s">
        <v>12441</v>
      </c>
      <c r="C4644" s="398" t="s">
        <v>146</v>
      </c>
      <c r="D4644" s="398"/>
      <c r="E4644" s="399">
        <v>60.19</v>
      </c>
    </row>
    <row r="4645" spans="1:5">
      <c r="A4645" s="398">
        <v>20067</v>
      </c>
      <c r="B4645" s="398" t="s">
        <v>12442</v>
      </c>
      <c r="C4645" s="398" t="s">
        <v>146</v>
      </c>
      <c r="D4645" s="398"/>
      <c r="E4645" s="399">
        <v>9.24</v>
      </c>
    </row>
    <row r="4646" spans="1:5">
      <c r="A4646" s="398">
        <v>20068</v>
      </c>
      <c r="B4646" s="398" t="s">
        <v>12443</v>
      </c>
      <c r="C4646" s="398" t="s">
        <v>146</v>
      </c>
      <c r="D4646" s="398"/>
      <c r="E4646" s="399">
        <v>13.01</v>
      </c>
    </row>
    <row r="4647" spans="1:5">
      <c r="A4647" s="398">
        <v>9839</v>
      </c>
      <c r="B4647" s="398" t="s">
        <v>12444</v>
      </c>
      <c r="C4647" s="398" t="s">
        <v>146</v>
      </c>
      <c r="D4647" s="398"/>
      <c r="E4647" s="399">
        <v>23.6</v>
      </c>
    </row>
    <row r="4648" spans="1:5">
      <c r="A4648" s="398">
        <v>9870</v>
      </c>
      <c r="B4648" s="398" t="s">
        <v>12445</v>
      </c>
      <c r="C4648" s="398" t="s">
        <v>146</v>
      </c>
      <c r="D4648" s="398"/>
      <c r="E4648" s="399">
        <v>96.4</v>
      </c>
    </row>
    <row r="4649" spans="1:5">
      <c r="A4649" s="398">
        <v>9867</v>
      </c>
      <c r="B4649" s="398" t="s">
        <v>12446</v>
      </c>
      <c r="C4649" s="398" t="s">
        <v>146</v>
      </c>
      <c r="D4649" s="398"/>
      <c r="E4649" s="399">
        <v>3.87</v>
      </c>
    </row>
    <row r="4650" spans="1:5">
      <c r="A4650" s="398">
        <v>9868</v>
      </c>
      <c r="B4650" s="398" t="s">
        <v>12447</v>
      </c>
      <c r="C4650" s="398" t="s">
        <v>146</v>
      </c>
      <c r="D4650" s="398"/>
      <c r="E4650" s="399">
        <v>4.37</v>
      </c>
    </row>
    <row r="4651" spans="1:5">
      <c r="A4651" s="398">
        <v>9869</v>
      </c>
      <c r="B4651" s="398" t="s">
        <v>12448</v>
      </c>
      <c r="C4651" s="398" t="s">
        <v>146</v>
      </c>
      <c r="D4651" s="398"/>
      <c r="E4651" s="399">
        <v>9.43</v>
      </c>
    </row>
    <row r="4652" spans="1:5">
      <c r="A4652" s="398">
        <v>9874</v>
      </c>
      <c r="B4652" s="398" t="s">
        <v>12449</v>
      </c>
      <c r="C4652" s="398" t="s">
        <v>146</v>
      </c>
      <c r="D4652" s="398"/>
      <c r="E4652" s="399">
        <v>14.81</v>
      </c>
    </row>
    <row r="4653" spans="1:5">
      <c r="A4653" s="398">
        <v>9875</v>
      </c>
      <c r="B4653" s="398" t="s">
        <v>12450</v>
      </c>
      <c r="C4653" s="398" t="s">
        <v>146</v>
      </c>
      <c r="D4653" s="398"/>
      <c r="E4653" s="399">
        <v>16.239999999999998</v>
      </c>
    </row>
    <row r="4654" spans="1:5">
      <c r="A4654" s="398">
        <v>9873</v>
      </c>
      <c r="B4654" s="398" t="s">
        <v>12451</v>
      </c>
      <c r="C4654" s="398" t="s">
        <v>146</v>
      </c>
      <c r="D4654" s="398"/>
      <c r="E4654" s="399">
        <v>26.72</v>
      </c>
    </row>
    <row r="4655" spans="1:5">
      <c r="A4655" s="398">
        <v>9871</v>
      </c>
      <c r="B4655" s="398" t="s">
        <v>12452</v>
      </c>
      <c r="C4655" s="398" t="s">
        <v>146</v>
      </c>
      <c r="D4655" s="398"/>
      <c r="E4655" s="399">
        <v>44.28</v>
      </c>
    </row>
    <row r="4656" spans="1:5">
      <c r="A4656" s="398">
        <v>9872</v>
      </c>
      <c r="B4656" s="398" t="s">
        <v>12453</v>
      </c>
      <c r="C4656" s="398" t="s">
        <v>146</v>
      </c>
      <c r="D4656" s="398"/>
      <c r="E4656" s="399">
        <v>61.6</v>
      </c>
    </row>
    <row r="4657" spans="1:5">
      <c r="A4657" s="398">
        <v>12425</v>
      </c>
      <c r="B4657" s="398" t="s">
        <v>12454</v>
      </c>
      <c r="C4657" s="398" t="s">
        <v>160</v>
      </c>
      <c r="D4657" s="398"/>
      <c r="E4657" s="399"/>
    </row>
    <row r="4658" spans="1:5">
      <c r="A4658" s="398">
        <v>12426</v>
      </c>
      <c r="B4658" s="398" t="s">
        <v>12455</v>
      </c>
      <c r="C4658" s="398" t="s">
        <v>160</v>
      </c>
      <c r="D4658" s="398"/>
      <c r="E4658" s="399"/>
    </row>
    <row r="4659" spans="1:5">
      <c r="A4659" s="398">
        <v>12427</v>
      </c>
      <c r="B4659" s="398" t="s">
        <v>12456</v>
      </c>
      <c r="C4659" s="398" t="s">
        <v>160</v>
      </c>
      <c r="D4659" s="398"/>
      <c r="E4659" s="399"/>
    </row>
    <row r="4660" spans="1:5">
      <c r="A4660" s="398">
        <v>12428</v>
      </c>
      <c r="B4660" s="398" t="s">
        <v>12457</v>
      </c>
      <c r="C4660" s="398" t="s">
        <v>160</v>
      </c>
      <c r="D4660" s="398"/>
      <c r="E4660" s="399"/>
    </row>
    <row r="4661" spans="1:5">
      <c r="A4661" s="398">
        <v>12429</v>
      </c>
      <c r="B4661" s="398" t="s">
        <v>12458</v>
      </c>
      <c r="C4661" s="398" t="s">
        <v>160</v>
      </c>
      <c r="D4661" s="398"/>
      <c r="E4661" s="399"/>
    </row>
    <row r="4662" spans="1:5">
      <c r="A4662" s="398">
        <v>12430</v>
      </c>
      <c r="B4662" s="398" t="s">
        <v>12459</v>
      </c>
      <c r="C4662" s="398" t="s">
        <v>160</v>
      </c>
      <c r="D4662" s="398"/>
      <c r="E4662" s="399"/>
    </row>
    <row r="4663" spans="1:5">
      <c r="A4663" s="398">
        <v>12431</v>
      </c>
      <c r="B4663" s="398" t="s">
        <v>12460</v>
      </c>
      <c r="C4663" s="398" t="s">
        <v>160</v>
      </c>
      <c r="D4663" s="398"/>
      <c r="E4663" s="399"/>
    </row>
    <row r="4664" spans="1:5">
      <c r="A4664" s="398">
        <v>12432</v>
      </c>
      <c r="B4664" s="398" t="s">
        <v>12461</v>
      </c>
      <c r="C4664" s="398" t="s">
        <v>160</v>
      </c>
      <c r="D4664" s="398"/>
      <c r="E4664" s="399"/>
    </row>
    <row r="4665" spans="1:5">
      <c r="A4665" s="398">
        <v>12433</v>
      </c>
      <c r="B4665" s="398" t="s">
        <v>12462</v>
      </c>
      <c r="C4665" s="398" t="s">
        <v>160</v>
      </c>
      <c r="D4665" s="398"/>
      <c r="E4665" s="399"/>
    </row>
    <row r="4666" spans="1:5">
      <c r="A4666" s="398">
        <v>12434</v>
      </c>
      <c r="B4666" s="398" t="s">
        <v>12463</v>
      </c>
      <c r="C4666" s="398" t="s">
        <v>160</v>
      </c>
      <c r="D4666" s="398"/>
      <c r="E4666" s="399"/>
    </row>
    <row r="4667" spans="1:5">
      <c r="A4667" s="398">
        <v>12435</v>
      </c>
      <c r="B4667" s="398" t="s">
        <v>12464</v>
      </c>
      <c r="C4667" s="398" t="s">
        <v>160</v>
      </c>
      <c r="D4667" s="398"/>
      <c r="E4667" s="399"/>
    </row>
    <row r="4668" spans="1:5">
      <c r="A4668" s="398">
        <v>12437</v>
      </c>
      <c r="B4668" s="398" t="s">
        <v>12465</v>
      </c>
      <c r="C4668" s="398" t="s">
        <v>160</v>
      </c>
      <c r="D4668" s="398"/>
      <c r="E4668" s="399"/>
    </row>
    <row r="4669" spans="1:5">
      <c r="A4669" s="398">
        <v>12438</v>
      </c>
      <c r="B4669" s="398" t="s">
        <v>12466</v>
      </c>
      <c r="C4669" s="398" t="s">
        <v>160</v>
      </c>
      <c r="D4669" s="398"/>
      <c r="E4669" s="399"/>
    </row>
    <row r="4670" spans="1:5">
      <c r="A4670" s="398">
        <v>12439</v>
      </c>
      <c r="B4670" s="398" t="s">
        <v>12467</v>
      </c>
      <c r="C4670" s="398" t="s">
        <v>160</v>
      </c>
      <c r="D4670" s="398"/>
      <c r="E4670" s="399"/>
    </row>
    <row r="4671" spans="1:5">
      <c r="A4671" s="398">
        <v>12436</v>
      </c>
      <c r="B4671" s="398" t="s">
        <v>12468</v>
      </c>
      <c r="C4671" s="398" t="s">
        <v>160</v>
      </c>
      <c r="D4671" s="398"/>
      <c r="E4671" s="399"/>
    </row>
    <row r="4672" spans="1:5">
      <c r="A4672" s="398">
        <v>36357</v>
      </c>
      <c r="B4672" s="398" t="s">
        <v>12469</v>
      </c>
      <c r="C4672" s="398" t="s">
        <v>160</v>
      </c>
      <c r="D4672" s="398"/>
      <c r="E4672" s="399"/>
    </row>
    <row r="4673" spans="1:5">
      <c r="A4673" s="398">
        <v>12424</v>
      </c>
      <c r="B4673" s="398" t="s">
        <v>12470</v>
      </c>
      <c r="C4673" s="398" t="s">
        <v>160</v>
      </c>
      <c r="D4673" s="398"/>
      <c r="E4673" s="399"/>
    </row>
    <row r="4674" spans="1:5">
      <c r="A4674" s="398">
        <v>12440</v>
      </c>
      <c r="B4674" s="398" t="s">
        <v>12471</v>
      </c>
      <c r="C4674" s="398" t="s">
        <v>160</v>
      </c>
      <c r="D4674" s="398"/>
      <c r="E4674" s="399"/>
    </row>
    <row r="4675" spans="1:5">
      <c r="A4675" s="398">
        <v>9884</v>
      </c>
      <c r="B4675" s="398" t="s">
        <v>12472</v>
      </c>
      <c r="C4675" s="398" t="s">
        <v>160</v>
      </c>
      <c r="D4675" s="398"/>
      <c r="E4675" s="399"/>
    </row>
    <row r="4676" spans="1:5">
      <c r="A4676" s="398">
        <v>9888</v>
      </c>
      <c r="B4676" s="398" t="s">
        <v>12473</v>
      </c>
      <c r="C4676" s="398" t="s">
        <v>160</v>
      </c>
      <c r="D4676" s="398"/>
      <c r="E4676" s="399"/>
    </row>
    <row r="4677" spans="1:5">
      <c r="A4677" s="398">
        <v>9886</v>
      </c>
      <c r="B4677" s="398" t="s">
        <v>12474</v>
      </c>
      <c r="C4677" s="398" t="s">
        <v>160</v>
      </c>
      <c r="D4677" s="398"/>
      <c r="E4677" s="399"/>
    </row>
    <row r="4678" spans="1:5">
      <c r="A4678" s="398">
        <v>9883</v>
      </c>
      <c r="B4678" s="398" t="s">
        <v>12475</v>
      </c>
      <c r="C4678" s="398" t="s">
        <v>160</v>
      </c>
      <c r="D4678" s="398"/>
      <c r="E4678" s="399"/>
    </row>
    <row r="4679" spans="1:5">
      <c r="A4679" s="398">
        <v>9889</v>
      </c>
      <c r="B4679" s="398" t="s">
        <v>12476</v>
      </c>
      <c r="C4679" s="398" t="s">
        <v>160</v>
      </c>
      <c r="D4679" s="398"/>
      <c r="E4679" s="399"/>
    </row>
    <row r="4680" spans="1:5">
      <c r="A4680" s="398">
        <v>9887</v>
      </c>
      <c r="B4680" s="398" t="s">
        <v>12477</v>
      </c>
      <c r="C4680" s="398" t="s">
        <v>160</v>
      </c>
      <c r="D4680" s="398"/>
      <c r="E4680" s="399"/>
    </row>
    <row r="4681" spans="1:5">
      <c r="A4681" s="398">
        <v>9890</v>
      </c>
      <c r="B4681" s="398" t="s">
        <v>12478</v>
      </c>
      <c r="C4681" s="398" t="s">
        <v>160</v>
      </c>
      <c r="D4681" s="398"/>
      <c r="E4681" s="399"/>
    </row>
    <row r="4682" spans="1:5">
      <c r="A4682" s="398">
        <v>9885</v>
      </c>
      <c r="B4682" s="398" t="s">
        <v>12479</v>
      </c>
      <c r="C4682" s="398" t="s">
        <v>160</v>
      </c>
      <c r="D4682" s="398"/>
      <c r="E4682" s="399"/>
    </row>
    <row r="4683" spans="1:5">
      <c r="A4683" s="398">
        <v>9891</v>
      </c>
      <c r="B4683" s="398" t="s">
        <v>12480</v>
      </c>
      <c r="C4683" s="398" t="s">
        <v>160</v>
      </c>
      <c r="D4683" s="398"/>
      <c r="E4683" s="399"/>
    </row>
    <row r="4684" spans="1:5">
      <c r="A4684" s="398">
        <v>36316</v>
      </c>
      <c r="B4684" s="398" t="s">
        <v>12481</v>
      </c>
      <c r="C4684" s="398" t="s">
        <v>160</v>
      </c>
      <c r="D4684" s="398"/>
      <c r="E4684" s="399"/>
    </row>
    <row r="4685" spans="1:5">
      <c r="A4685" s="398">
        <v>36313</v>
      </c>
      <c r="B4685" s="398" t="s">
        <v>12482</v>
      </c>
      <c r="C4685" s="398" t="s">
        <v>160</v>
      </c>
      <c r="D4685" s="398"/>
      <c r="E4685" s="399"/>
    </row>
    <row r="4686" spans="1:5">
      <c r="A4686" s="398">
        <v>64</v>
      </c>
      <c r="B4686" s="398" t="s">
        <v>12483</v>
      </c>
      <c r="C4686" s="398" t="s">
        <v>160</v>
      </c>
      <c r="D4686" s="398"/>
      <c r="E4686" s="399"/>
    </row>
    <row r="4687" spans="1:5">
      <c r="A4687" s="398">
        <v>37423</v>
      </c>
      <c r="B4687" s="398" t="s">
        <v>12484</v>
      </c>
      <c r="C4687" s="398" t="s">
        <v>160</v>
      </c>
      <c r="D4687" s="398"/>
      <c r="E4687" s="399"/>
    </row>
    <row r="4688" spans="1:5">
      <c r="A4688" s="398">
        <v>9892</v>
      </c>
      <c r="B4688" s="398" t="s">
        <v>12485</v>
      </c>
      <c r="C4688" s="398" t="s">
        <v>160</v>
      </c>
      <c r="D4688" s="398"/>
      <c r="E4688" s="399">
        <v>7.09</v>
      </c>
    </row>
    <row r="4689" spans="1:5">
      <c r="A4689" s="398">
        <v>9901</v>
      </c>
      <c r="B4689" s="398" t="s">
        <v>12486</v>
      </c>
      <c r="C4689" s="398" t="s">
        <v>160</v>
      </c>
      <c r="D4689" s="398"/>
      <c r="E4689" s="399">
        <v>34.31</v>
      </c>
    </row>
    <row r="4690" spans="1:5">
      <c r="A4690" s="398">
        <v>9900</v>
      </c>
      <c r="B4690" s="398" t="s">
        <v>12487</v>
      </c>
      <c r="C4690" s="398" t="s">
        <v>160</v>
      </c>
      <c r="D4690" s="398"/>
      <c r="E4690" s="399">
        <v>19.88</v>
      </c>
    </row>
    <row r="4691" spans="1:5">
      <c r="A4691" s="398">
        <v>9899</v>
      </c>
      <c r="B4691" s="398" t="s">
        <v>12488</v>
      </c>
      <c r="C4691" s="398" t="s">
        <v>160</v>
      </c>
      <c r="D4691" s="398"/>
      <c r="E4691" s="399">
        <v>8.91</v>
      </c>
    </row>
    <row r="4692" spans="1:5">
      <c r="A4692" s="398">
        <v>9908</v>
      </c>
      <c r="B4692" s="398" t="s">
        <v>12489</v>
      </c>
      <c r="C4692" s="398" t="s">
        <v>160</v>
      </c>
      <c r="D4692" s="398"/>
      <c r="E4692" s="399">
        <v>400.79</v>
      </c>
    </row>
    <row r="4693" spans="1:5">
      <c r="A4693" s="398">
        <v>9905</v>
      </c>
      <c r="B4693" s="398" t="s">
        <v>12490</v>
      </c>
      <c r="C4693" s="398" t="s">
        <v>160</v>
      </c>
      <c r="D4693" s="398"/>
      <c r="E4693" s="399">
        <v>6.97</v>
      </c>
    </row>
    <row r="4694" spans="1:5">
      <c r="A4694" s="398">
        <v>9906</v>
      </c>
      <c r="B4694" s="398" t="s">
        <v>12491</v>
      </c>
      <c r="C4694" s="398" t="s">
        <v>160</v>
      </c>
      <c r="D4694" s="398"/>
      <c r="E4694" s="399">
        <v>8.41</v>
      </c>
    </row>
    <row r="4695" spans="1:5">
      <c r="A4695" s="398">
        <v>9895</v>
      </c>
      <c r="B4695" s="398" t="s">
        <v>12492</v>
      </c>
      <c r="C4695" s="398" t="s">
        <v>160</v>
      </c>
      <c r="D4695" s="398"/>
      <c r="E4695" s="399">
        <v>14.16</v>
      </c>
    </row>
    <row r="4696" spans="1:5">
      <c r="A4696" s="398">
        <v>9894</v>
      </c>
      <c r="B4696" s="398" t="s">
        <v>12493</v>
      </c>
      <c r="C4696" s="398" t="s">
        <v>160</v>
      </c>
      <c r="D4696" s="398"/>
      <c r="E4696" s="399">
        <v>27.23</v>
      </c>
    </row>
    <row r="4697" spans="1:5">
      <c r="A4697" s="398">
        <v>9897</v>
      </c>
      <c r="B4697" s="398" t="s">
        <v>12494</v>
      </c>
      <c r="C4697" s="398" t="s">
        <v>160</v>
      </c>
      <c r="D4697" s="398"/>
      <c r="E4697" s="399">
        <v>29.08</v>
      </c>
    </row>
    <row r="4698" spans="1:5">
      <c r="A4698" s="398">
        <v>9910</v>
      </c>
      <c r="B4698" s="398" t="s">
        <v>12495</v>
      </c>
      <c r="C4698" s="398" t="s">
        <v>160</v>
      </c>
      <c r="D4698" s="398"/>
      <c r="E4698" s="399">
        <v>75.650000000000006</v>
      </c>
    </row>
    <row r="4699" spans="1:5">
      <c r="A4699" s="398">
        <v>9909</v>
      </c>
      <c r="B4699" s="398" t="s">
        <v>12496</v>
      </c>
      <c r="C4699" s="398" t="s">
        <v>160</v>
      </c>
      <c r="D4699" s="398"/>
      <c r="E4699" s="399">
        <v>154.07</v>
      </c>
    </row>
    <row r="4700" spans="1:5">
      <c r="A4700" s="398">
        <v>9907</v>
      </c>
      <c r="B4700" s="398" t="s">
        <v>12497</v>
      </c>
      <c r="C4700" s="398" t="s">
        <v>160</v>
      </c>
      <c r="D4700" s="398"/>
      <c r="E4700" s="399">
        <v>181.91</v>
      </c>
    </row>
    <row r="4701" spans="1:5">
      <c r="A4701" s="398">
        <v>20973</v>
      </c>
      <c r="B4701" s="398" t="s">
        <v>12498</v>
      </c>
      <c r="C4701" s="398" t="s">
        <v>160</v>
      </c>
      <c r="D4701" s="398"/>
      <c r="E4701" s="399">
        <v>122.48</v>
      </c>
    </row>
    <row r="4702" spans="1:5">
      <c r="A4702" s="398">
        <v>20974</v>
      </c>
      <c r="B4702" s="398" t="s">
        <v>12499</v>
      </c>
      <c r="C4702" s="398" t="s">
        <v>160</v>
      </c>
      <c r="D4702" s="398"/>
      <c r="E4702" s="399">
        <v>175.23</v>
      </c>
    </row>
    <row r="4703" spans="1:5">
      <c r="A4703" s="398">
        <v>37989</v>
      </c>
      <c r="B4703" s="398" t="s">
        <v>12500</v>
      </c>
      <c r="C4703" s="398" t="s">
        <v>160</v>
      </c>
      <c r="D4703" s="398"/>
      <c r="E4703" s="399"/>
    </row>
    <row r="4704" spans="1:5">
      <c r="A4704" s="398">
        <v>37990</v>
      </c>
      <c r="B4704" s="398" t="s">
        <v>12501</v>
      </c>
      <c r="C4704" s="398" t="s">
        <v>160</v>
      </c>
      <c r="D4704" s="398"/>
      <c r="E4704" s="399"/>
    </row>
    <row r="4705" spans="1:5">
      <c r="A4705" s="398">
        <v>37991</v>
      </c>
      <c r="B4705" s="398" t="s">
        <v>12502</v>
      </c>
      <c r="C4705" s="398" t="s">
        <v>160</v>
      </c>
      <c r="D4705" s="398"/>
      <c r="E4705" s="399"/>
    </row>
    <row r="4706" spans="1:5">
      <c r="A4706" s="398">
        <v>37992</v>
      </c>
      <c r="B4706" s="398" t="s">
        <v>12503</v>
      </c>
      <c r="C4706" s="398" t="s">
        <v>160</v>
      </c>
      <c r="D4706" s="398"/>
      <c r="E4706" s="399"/>
    </row>
    <row r="4707" spans="1:5">
      <c r="A4707" s="398">
        <v>37993</v>
      </c>
      <c r="B4707" s="398" t="s">
        <v>12504</v>
      </c>
      <c r="C4707" s="398" t="s">
        <v>160</v>
      </c>
      <c r="D4707" s="398"/>
      <c r="E4707" s="399"/>
    </row>
    <row r="4708" spans="1:5">
      <c r="A4708" s="398">
        <v>37994</v>
      </c>
      <c r="B4708" s="398" t="s">
        <v>12505</v>
      </c>
      <c r="C4708" s="398" t="s">
        <v>160</v>
      </c>
      <c r="D4708" s="398"/>
      <c r="E4708" s="399"/>
    </row>
    <row r="4709" spans="1:5">
      <c r="A4709" s="398">
        <v>37995</v>
      </c>
      <c r="B4709" s="398" t="s">
        <v>12506</v>
      </c>
      <c r="C4709" s="398" t="s">
        <v>160</v>
      </c>
      <c r="D4709" s="398"/>
      <c r="E4709" s="399"/>
    </row>
    <row r="4710" spans="1:5">
      <c r="A4710" s="398">
        <v>37996</v>
      </c>
      <c r="B4710" s="398" t="s">
        <v>12507</v>
      </c>
      <c r="C4710" s="398" t="s">
        <v>160</v>
      </c>
      <c r="D4710" s="398"/>
      <c r="E4710" s="399"/>
    </row>
    <row r="4711" spans="1:5">
      <c r="A4711" s="398">
        <v>45267</v>
      </c>
      <c r="B4711" s="398" t="s">
        <v>12508</v>
      </c>
      <c r="C4711" s="398" t="s">
        <v>160</v>
      </c>
      <c r="D4711" s="398"/>
      <c r="E4711" s="399">
        <v>223.9</v>
      </c>
    </row>
    <row r="4712" spans="1:5">
      <c r="A4712" s="398">
        <v>38604</v>
      </c>
      <c r="B4712" s="398" t="s">
        <v>12510</v>
      </c>
      <c r="C4712" s="398" t="s">
        <v>160</v>
      </c>
      <c r="D4712" s="398"/>
      <c r="E4712" s="399"/>
    </row>
    <row r="4713" spans="1:5">
      <c r="A4713" s="398">
        <v>10601</v>
      </c>
      <c r="B4713" s="398" t="s">
        <v>12511</v>
      </c>
      <c r="C4713" s="398" t="s">
        <v>160</v>
      </c>
      <c r="D4713" s="398"/>
      <c r="E4713" s="399"/>
    </row>
    <row r="4714" spans="1:5">
      <c r="A4714" s="398">
        <v>44469</v>
      </c>
      <c r="B4714" s="398" t="s">
        <v>12512</v>
      </c>
      <c r="C4714" s="398" t="s">
        <v>160</v>
      </c>
      <c r="D4714" s="398"/>
      <c r="E4714" s="399"/>
    </row>
    <row r="4715" spans="1:5">
      <c r="A4715" s="398">
        <v>9914</v>
      </c>
      <c r="B4715" s="398" t="s">
        <v>12516</v>
      </c>
      <c r="C4715" s="398" t="s">
        <v>160</v>
      </c>
      <c r="D4715" s="398"/>
      <c r="E4715" s="399"/>
    </row>
    <row r="4716" spans="1:5">
      <c r="A4716" s="398">
        <v>36485</v>
      </c>
      <c r="B4716" s="398" t="s">
        <v>12517</v>
      </c>
      <c r="C4716" s="398" t="s">
        <v>160</v>
      </c>
      <c r="D4716" s="398"/>
      <c r="E4716" s="399"/>
    </row>
    <row r="4717" spans="1:5">
      <c r="A4717" s="398">
        <v>9912</v>
      </c>
      <c r="B4717" s="398" t="s">
        <v>12518</v>
      </c>
      <c r="C4717" s="398" t="s">
        <v>160</v>
      </c>
      <c r="D4717" s="398"/>
      <c r="E4717" s="399"/>
    </row>
    <row r="4718" spans="1:5">
      <c r="A4718" s="398">
        <v>9921</v>
      </c>
      <c r="B4718" s="398" t="s">
        <v>12519</v>
      </c>
      <c r="C4718" s="398" t="s">
        <v>160</v>
      </c>
      <c r="D4718" s="398"/>
      <c r="E4718" s="399"/>
    </row>
    <row r="4719" spans="1:5">
      <c r="A4719" s="398">
        <v>21112</v>
      </c>
      <c r="B4719" s="398" t="s">
        <v>12520</v>
      </c>
      <c r="C4719" s="398" t="s">
        <v>160</v>
      </c>
      <c r="D4719" s="398"/>
      <c r="E4719" s="399">
        <v>265.75</v>
      </c>
    </row>
    <row r="4720" spans="1:5">
      <c r="A4720" s="398">
        <v>10228</v>
      </c>
      <c r="B4720" s="398" t="s">
        <v>12521</v>
      </c>
      <c r="C4720" s="398" t="s">
        <v>160</v>
      </c>
      <c r="D4720" s="398"/>
      <c r="E4720" s="399">
        <v>308.72000000000003</v>
      </c>
    </row>
    <row r="4721" spans="1:5">
      <c r="A4721" s="398">
        <v>11781</v>
      </c>
      <c r="B4721" s="398" t="s">
        <v>12522</v>
      </c>
      <c r="C4721" s="398" t="s">
        <v>160</v>
      </c>
      <c r="D4721" s="398"/>
      <c r="E4721" s="399">
        <v>250.1</v>
      </c>
    </row>
    <row r="4722" spans="1:5">
      <c r="A4722" s="398">
        <v>37588</v>
      </c>
      <c r="B4722" s="398" t="s">
        <v>12523</v>
      </c>
      <c r="C4722" s="398" t="s">
        <v>160</v>
      </c>
      <c r="D4722" s="398"/>
      <c r="E4722" s="399"/>
    </row>
    <row r="4723" spans="1:5">
      <c r="A4723" s="398">
        <v>11751</v>
      </c>
      <c r="B4723" s="398" t="s">
        <v>12524</v>
      </c>
      <c r="C4723" s="398" t="s">
        <v>160</v>
      </c>
      <c r="D4723" s="398"/>
      <c r="E4723" s="399">
        <v>145.91999999999999</v>
      </c>
    </row>
    <row r="4724" spans="1:5">
      <c r="A4724" s="398">
        <v>11750</v>
      </c>
      <c r="B4724" s="398" t="s">
        <v>12525</v>
      </c>
      <c r="C4724" s="398" t="s">
        <v>160</v>
      </c>
      <c r="D4724" s="398"/>
      <c r="E4724" s="399">
        <v>121.09</v>
      </c>
    </row>
    <row r="4725" spans="1:5">
      <c r="A4725" s="398">
        <v>11746</v>
      </c>
      <c r="B4725" s="398" t="s">
        <v>12526</v>
      </c>
      <c r="C4725" s="398" t="s">
        <v>160</v>
      </c>
      <c r="D4725" s="398"/>
      <c r="E4725" s="399">
        <v>81.239999999999995</v>
      </c>
    </row>
    <row r="4726" spans="1:5">
      <c r="A4726" s="398">
        <v>11748</v>
      </c>
      <c r="B4726" s="398" t="s">
        <v>12527</v>
      </c>
      <c r="C4726" s="398" t="s">
        <v>160</v>
      </c>
      <c r="D4726" s="398"/>
      <c r="E4726" s="399">
        <v>52.14</v>
      </c>
    </row>
    <row r="4727" spans="1:5">
      <c r="A4727" s="398">
        <v>11747</v>
      </c>
      <c r="B4727" s="398" t="s">
        <v>12528</v>
      </c>
      <c r="C4727" s="398" t="s">
        <v>160</v>
      </c>
      <c r="D4727" s="398"/>
      <c r="E4727" s="399">
        <v>225.01</v>
      </c>
    </row>
    <row r="4728" spans="1:5">
      <c r="A4728" s="398">
        <v>11749</v>
      </c>
      <c r="B4728" s="398" t="s">
        <v>12529</v>
      </c>
      <c r="C4728" s="398" t="s">
        <v>160</v>
      </c>
      <c r="D4728" s="398"/>
      <c r="E4728" s="399">
        <v>60.18</v>
      </c>
    </row>
    <row r="4729" spans="1:5">
      <c r="A4729" s="398">
        <v>10236</v>
      </c>
      <c r="B4729" s="398" t="s">
        <v>12530</v>
      </c>
      <c r="C4729" s="398" t="s">
        <v>160</v>
      </c>
      <c r="D4729" s="398"/>
      <c r="E4729" s="399"/>
    </row>
    <row r="4730" spans="1:5">
      <c r="A4730" s="398">
        <v>10233</v>
      </c>
      <c r="B4730" s="398" t="s">
        <v>12531</v>
      </c>
      <c r="C4730" s="398" t="s">
        <v>160</v>
      </c>
      <c r="D4730" s="398"/>
      <c r="E4730" s="399"/>
    </row>
    <row r="4731" spans="1:5">
      <c r="A4731" s="398">
        <v>10234</v>
      </c>
      <c r="B4731" s="398" t="s">
        <v>12532</v>
      </c>
      <c r="C4731" s="398" t="s">
        <v>160</v>
      </c>
      <c r="D4731" s="398"/>
      <c r="E4731" s="399"/>
    </row>
    <row r="4732" spans="1:5">
      <c r="A4732" s="398">
        <v>10231</v>
      </c>
      <c r="B4732" s="398" t="s">
        <v>12533</v>
      </c>
      <c r="C4732" s="398" t="s">
        <v>160</v>
      </c>
      <c r="D4732" s="398"/>
      <c r="E4732" s="399"/>
    </row>
    <row r="4733" spans="1:5">
      <c r="A4733" s="398">
        <v>10232</v>
      </c>
      <c r="B4733" s="398" t="s">
        <v>12534</v>
      </c>
      <c r="C4733" s="398" t="s">
        <v>160</v>
      </c>
      <c r="D4733" s="398"/>
      <c r="E4733" s="399"/>
    </row>
    <row r="4734" spans="1:5">
      <c r="A4734" s="398">
        <v>10235</v>
      </c>
      <c r="B4734" s="398" t="s">
        <v>12535</v>
      </c>
      <c r="C4734" s="398" t="s">
        <v>160</v>
      </c>
      <c r="D4734" s="398"/>
      <c r="E4734" s="399"/>
    </row>
    <row r="4735" spans="1:5">
      <c r="A4735" s="398">
        <v>10229</v>
      </c>
      <c r="B4735" s="398" t="s">
        <v>12536</v>
      </c>
      <c r="C4735" s="398" t="s">
        <v>160</v>
      </c>
      <c r="D4735" s="398"/>
      <c r="E4735" s="399"/>
    </row>
    <row r="4736" spans="1:5">
      <c r="A4736" s="398">
        <v>10230</v>
      </c>
      <c r="B4736" s="398" t="s">
        <v>12537</v>
      </c>
      <c r="C4736" s="398" t="s">
        <v>160</v>
      </c>
      <c r="D4736" s="398"/>
      <c r="E4736" s="399"/>
    </row>
    <row r="4737" spans="1:5">
      <c r="A4737" s="398">
        <v>10409</v>
      </c>
      <c r="B4737" s="398" t="s">
        <v>12538</v>
      </c>
      <c r="C4737" s="398" t="s">
        <v>160</v>
      </c>
      <c r="D4737" s="398"/>
      <c r="E4737" s="399"/>
    </row>
    <row r="4738" spans="1:5">
      <c r="A4738" s="398">
        <v>10411</v>
      </c>
      <c r="B4738" s="398" t="s">
        <v>12539</v>
      </c>
      <c r="C4738" s="398" t="s">
        <v>160</v>
      </c>
      <c r="D4738" s="398"/>
      <c r="E4738" s="399"/>
    </row>
    <row r="4739" spans="1:5">
      <c r="A4739" s="398">
        <v>10410</v>
      </c>
      <c r="B4739" s="398" t="s">
        <v>12540</v>
      </c>
      <c r="C4739" s="398" t="s">
        <v>160</v>
      </c>
      <c r="D4739" s="398"/>
      <c r="E4739" s="399"/>
    </row>
    <row r="4740" spans="1:5">
      <c r="A4740" s="398">
        <v>10404</v>
      </c>
      <c r="B4740" s="398" t="s">
        <v>12541</v>
      </c>
      <c r="C4740" s="398" t="s">
        <v>160</v>
      </c>
      <c r="D4740" s="398"/>
      <c r="E4740" s="399"/>
    </row>
    <row r="4741" spans="1:5">
      <c r="A4741" s="398">
        <v>10405</v>
      </c>
      <c r="B4741" s="398" t="s">
        <v>12542</v>
      </c>
      <c r="C4741" s="398" t="s">
        <v>160</v>
      </c>
      <c r="D4741" s="398"/>
      <c r="E4741" s="399"/>
    </row>
    <row r="4742" spans="1:5">
      <c r="A4742" s="398">
        <v>10408</v>
      </c>
      <c r="B4742" s="398" t="s">
        <v>12543</v>
      </c>
      <c r="C4742" s="398" t="s">
        <v>160</v>
      </c>
      <c r="D4742" s="398"/>
      <c r="E4742" s="399"/>
    </row>
    <row r="4743" spans="1:5">
      <c r="A4743" s="398">
        <v>10406</v>
      </c>
      <c r="B4743" s="398" t="s">
        <v>12544</v>
      </c>
      <c r="C4743" s="398" t="s">
        <v>160</v>
      </c>
      <c r="D4743" s="398"/>
      <c r="E4743" s="399"/>
    </row>
    <row r="4744" spans="1:5">
      <c r="A4744" s="398">
        <v>10412</v>
      </c>
      <c r="B4744" s="398" t="s">
        <v>12545</v>
      </c>
      <c r="C4744" s="398" t="s">
        <v>160</v>
      </c>
      <c r="D4744" s="398"/>
      <c r="E4744" s="399"/>
    </row>
    <row r="4745" spans="1:5">
      <c r="A4745" s="398">
        <v>10407</v>
      </c>
      <c r="B4745" s="398" t="s">
        <v>12546</v>
      </c>
      <c r="C4745" s="398" t="s">
        <v>160</v>
      </c>
      <c r="D4745" s="398"/>
      <c r="E4745" s="399"/>
    </row>
    <row r="4746" spans="1:5">
      <c r="A4746" s="398">
        <v>10416</v>
      </c>
      <c r="B4746" s="398" t="s">
        <v>12547</v>
      </c>
      <c r="C4746" s="398" t="s">
        <v>160</v>
      </c>
      <c r="D4746" s="398"/>
      <c r="E4746" s="399"/>
    </row>
    <row r="4747" spans="1:5">
      <c r="A4747" s="398">
        <v>10419</v>
      </c>
      <c r="B4747" s="398" t="s">
        <v>12548</v>
      </c>
      <c r="C4747" s="398" t="s">
        <v>160</v>
      </c>
      <c r="D4747" s="398"/>
      <c r="E4747" s="399"/>
    </row>
    <row r="4748" spans="1:5">
      <c r="A4748" s="398">
        <v>10418</v>
      </c>
      <c r="B4748" s="398" t="s">
        <v>12549</v>
      </c>
      <c r="C4748" s="398" t="s">
        <v>160</v>
      </c>
      <c r="D4748" s="398"/>
      <c r="E4748" s="399"/>
    </row>
    <row r="4749" spans="1:5">
      <c r="A4749" s="398">
        <v>21092</v>
      </c>
      <c r="B4749" s="398" t="s">
        <v>12550</v>
      </c>
      <c r="C4749" s="398" t="s">
        <v>160</v>
      </c>
      <c r="D4749" s="398"/>
      <c r="E4749" s="399"/>
    </row>
    <row r="4750" spans="1:5">
      <c r="A4750" s="398">
        <v>12657</v>
      </c>
      <c r="B4750" s="398" t="s">
        <v>12551</v>
      </c>
      <c r="C4750" s="398" t="s">
        <v>160</v>
      </c>
      <c r="D4750" s="398"/>
      <c r="E4750" s="399"/>
    </row>
    <row r="4751" spans="1:5">
      <c r="A4751" s="398">
        <v>10417</v>
      </c>
      <c r="B4751" s="398" t="s">
        <v>12552</v>
      </c>
      <c r="C4751" s="398" t="s">
        <v>160</v>
      </c>
      <c r="D4751" s="398"/>
      <c r="E4751" s="399"/>
    </row>
    <row r="4752" spans="1:5">
      <c r="A4752" s="398">
        <v>10414</v>
      </c>
      <c r="B4752" s="398" t="s">
        <v>12553</v>
      </c>
      <c r="C4752" s="398" t="s">
        <v>160</v>
      </c>
      <c r="D4752" s="398"/>
      <c r="E4752" s="399"/>
    </row>
    <row r="4753" spans="1:5">
      <c r="A4753" s="398">
        <v>10413</v>
      </c>
      <c r="B4753" s="398" t="s">
        <v>12554</v>
      </c>
      <c r="C4753" s="398" t="s">
        <v>160</v>
      </c>
      <c r="D4753" s="398"/>
      <c r="E4753" s="399"/>
    </row>
    <row r="4754" spans="1:5">
      <c r="A4754" s="398">
        <v>10415</v>
      </c>
      <c r="B4754" s="398" t="s">
        <v>12555</v>
      </c>
      <c r="C4754" s="398" t="s">
        <v>160</v>
      </c>
      <c r="D4754" s="398"/>
      <c r="E4754" s="399"/>
    </row>
    <row r="4755" spans="1:5">
      <c r="A4755" s="398">
        <v>38643</v>
      </c>
      <c r="B4755" s="398" t="s">
        <v>12556</v>
      </c>
      <c r="C4755" s="398" t="s">
        <v>160</v>
      </c>
      <c r="D4755" s="398"/>
      <c r="E4755" s="399"/>
    </row>
    <row r="4756" spans="1:5">
      <c r="A4756" s="398">
        <v>6157</v>
      </c>
      <c r="B4756" s="398" t="s">
        <v>12557</v>
      </c>
      <c r="C4756" s="398" t="s">
        <v>160</v>
      </c>
      <c r="D4756" s="398"/>
      <c r="E4756" s="399"/>
    </row>
    <row r="4757" spans="1:5">
      <c r="A4757" s="398">
        <v>6158</v>
      </c>
      <c r="B4757" s="398" t="s">
        <v>12558</v>
      </c>
      <c r="C4757" s="398" t="s">
        <v>160</v>
      </c>
      <c r="D4757" s="398"/>
      <c r="E4757" s="399">
        <v>7.68</v>
      </c>
    </row>
    <row r="4758" spans="1:5">
      <c r="A4758" s="398">
        <v>6156</v>
      </c>
      <c r="B4758" s="398" t="s">
        <v>12559</v>
      </c>
      <c r="C4758" s="398" t="s">
        <v>160</v>
      </c>
      <c r="D4758" s="398"/>
      <c r="E4758" s="399">
        <v>6.59</v>
      </c>
    </row>
    <row r="4759" spans="1:5">
      <c r="A4759" s="398">
        <v>6153</v>
      </c>
      <c r="B4759" s="398" t="s">
        <v>12560</v>
      </c>
      <c r="C4759" s="398" t="s">
        <v>160</v>
      </c>
      <c r="D4759" s="398"/>
      <c r="E4759" s="399">
        <v>5.28</v>
      </c>
    </row>
    <row r="4760" spans="1:5">
      <c r="A4760" s="398">
        <v>6154</v>
      </c>
      <c r="B4760" s="398" t="s">
        <v>12561</v>
      </c>
      <c r="C4760" s="398" t="s">
        <v>160</v>
      </c>
      <c r="D4760" s="398"/>
      <c r="E4760" s="399">
        <v>9.39</v>
      </c>
    </row>
    <row r="4761" spans="1:5">
      <c r="A4761" s="398">
        <v>6155</v>
      </c>
      <c r="B4761" s="398" t="s">
        <v>12562</v>
      </c>
      <c r="C4761" s="398" t="s">
        <v>160</v>
      </c>
      <c r="D4761" s="398"/>
      <c r="E4761" s="399">
        <v>21.62</v>
      </c>
    </row>
    <row r="4762" spans="1:5">
      <c r="A4762" s="398">
        <v>43595</v>
      </c>
      <c r="B4762" s="398" t="s">
        <v>12563</v>
      </c>
      <c r="C4762" s="398" t="s">
        <v>160</v>
      </c>
      <c r="D4762" s="398"/>
      <c r="E4762" s="399">
        <v>22.08</v>
      </c>
    </row>
    <row r="4763" spans="1:5">
      <c r="A4763" s="398">
        <v>43596</v>
      </c>
      <c r="B4763" s="398" t="s">
        <v>12564</v>
      </c>
      <c r="C4763" s="398" t="s">
        <v>160</v>
      </c>
      <c r="D4763" s="398"/>
      <c r="E4763" s="399">
        <v>25.52</v>
      </c>
    </row>
    <row r="4764" spans="1:5">
      <c r="A4764" s="398">
        <v>38108</v>
      </c>
      <c r="B4764" s="398" t="s">
        <v>12565</v>
      </c>
      <c r="C4764" s="398" t="s">
        <v>160</v>
      </c>
      <c r="D4764" s="398"/>
      <c r="E4764" s="399">
        <v>44.27</v>
      </c>
    </row>
    <row r="4765" spans="1:5">
      <c r="A4765" s="398">
        <v>38087</v>
      </c>
      <c r="B4765" s="398" t="s">
        <v>12566</v>
      </c>
      <c r="C4765" s="398" t="s">
        <v>160</v>
      </c>
      <c r="D4765" s="398"/>
      <c r="E4765" s="399">
        <v>56.94</v>
      </c>
    </row>
    <row r="4766" spans="1:5">
      <c r="A4766" s="398">
        <v>38109</v>
      </c>
      <c r="B4766" s="398" t="s">
        <v>12567</v>
      </c>
      <c r="C4766" s="398" t="s">
        <v>160</v>
      </c>
      <c r="D4766" s="398"/>
      <c r="E4766" s="399">
        <v>70.75</v>
      </c>
    </row>
    <row r="4767" spans="1:5">
      <c r="A4767" s="398">
        <v>38088</v>
      </c>
      <c r="B4767" s="398" t="s">
        <v>12568</v>
      </c>
      <c r="C4767" s="398" t="s">
        <v>160</v>
      </c>
      <c r="D4767" s="398"/>
      <c r="E4767" s="399">
        <v>74.39</v>
      </c>
    </row>
    <row r="4768" spans="1:5">
      <c r="A4768" s="398">
        <v>38110</v>
      </c>
      <c r="B4768" s="398" t="s">
        <v>12569</v>
      </c>
      <c r="C4768" s="398" t="s">
        <v>160</v>
      </c>
      <c r="D4768" s="398"/>
      <c r="E4768" s="399">
        <v>27.21</v>
      </c>
    </row>
    <row r="4769" spans="1:5">
      <c r="A4769" s="398">
        <v>38089</v>
      </c>
      <c r="B4769" s="398" t="s">
        <v>12570</v>
      </c>
      <c r="C4769" s="398" t="s">
        <v>160</v>
      </c>
      <c r="D4769" s="398"/>
      <c r="E4769" s="399">
        <v>47.42</v>
      </c>
    </row>
    <row r="4770" spans="1:5">
      <c r="A4770" s="398">
        <v>38111</v>
      </c>
      <c r="B4770" s="398" t="s">
        <v>12571</v>
      </c>
      <c r="C4770" s="398" t="s">
        <v>160</v>
      </c>
      <c r="D4770" s="398"/>
      <c r="E4770" s="399">
        <v>30.43</v>
      </c>
    </row>
    <row r="4771" spans="1:5">
      <c r="A4771" s="398">
        <v>38090</v>
      </c>
      <c r="B4771" s="398" t="s">
        <v>12572</v>
      </c>
      <c r="C4771" s="398" t="s">
        <v>160</v>
      </c>
      <c r="D4771" s="398"/>
      <c r="E4771" s="399">
        <v>49.01</v>
      </c>
    </row>
    <row r="4772" spans="1:5">
      <c r="A4772" s="398">
        <v>38400</v>
      </c>
      <c r="B4772" s="398" t="s">
        <v>12573</v>
      </c>
      <c r="C4772" s="398" t="s">
        <v>160</v>
      </c>
      <c r="D4772" s="398"/>
      <c r="E4772" s="399">
        <v>36.549999999999997</v>
      </c>
    </row>
    <row r="4773" spans="1:5">
      <c r="A4773" s="398">
        <v>13726</v>
      </c>
      <c r="B4773" s="398" t="s">
        <v>12574</v>
      </c>
      <c r="C4773" s="398" t="s">
        <v>160</v>
      </c>
      <c r="D4773" s="398"/>
      <c r="E4773" s="399"/>
    </row>
    <row r="4774" spans="1:5">
      <c r="A4774" s="398">
        <v>12627</v>
      </c>
      <c r="B4774" s="398" t="s">
        <v>12575</v>
      </c>
      <c r="C4774" s="398" t="s">
        <v>160</v>
      </c>
      <c r="D4774" s="398"/>
      <c r="E4774" s="399">
        <v>1.3</v>
      </c>
    </row>
    <row r="4775" spans="1:5">
      <c r="A4775" s="398">
        <v>39996</v>
      </c>
      <c r="B4775" s="398" t="s">
        <v>12576</v>
      </c>
      <c r="C4775" s="398" t="s">
        <v>146</v>
      </c>
      <c r="D4775" s="398"/>
      <c r="E4775" s="399">
        <v>4.12</v>
      </c>
    </row>
    <row r="4776" spans="1:5">
      <c r="A4776" s="398">
        <v>10478</v>
      </c>
      <c r="B4776" s="398" t="s">
        <v>12577</v>
      </c>
      <c r="C4776" s="398" t="s">
        <v>4378</v>
      </c>
      <c r="D4776" s="398"/>
      <c r="E4776" s="399">
        <v>37.92</v>
      </c>
    </row>
    <row r="4777" spans="1:5">
      <c r="A4777" s="398">
        <v>10481</v>
      </c>
      <c r="B4777" s="398" t="s">
        <v>12578</v>
      </c>
      <c r="C4777" s="398" t="s">
        <v>4378</v>
      </c>
      <c r="D4777" s="398"/>
      <c r="E4777" s="399">
        <v>33.72</v>
      </c>
    </row>
    <row r="4778" spans="1:5">
      <c r="A4778" s="398">
        <v>10475</v>
      </c>
      <c r="B4778" s="398" t="s">
        <v>12579</v>
      </c>
      <c r="C4778" s="398" t="s">
        <v>4378</v>
      </c>
      <c r="D4778" s="398"/>
      <c r="E4778" s="399">
        <v>32.630000000000003</v>
      </c>
    </row>
    <row r="4779" spans="1:5">
      <c r="A4779" s="398">
        <v>4030</v>
      </c>
      <c r="B4779" s="398" t="s">
        <v>12580</v>
      </c>
      <c r="C4779" s="398" t="s">
        <v>121</v>
      </c>
      <c r="D4779" s="398"/>
      <c r="E4779" s="399">
        <v>8.58</v>
      </c>
    </row>
    <row r="4780" spans="1:5">
      <c r="A4780" s="398">
        <v>4031</v>
      </c>
      <c r="B4780" s="398" t="s">
        <v>12581</v>
      </c>
      <c r="C4780" s="398" t="s">
        <v>121</v>
      </c>
      <c r="D4780" s="398"/>
      <c r="E4780" s="399">
        <v>40.340000000000003</v>
      </c>
    </row>
    <row r="4781" spans="1:5">
      <c r="A4781" s="398">
        <v>11652</v>
      </c>
      <c r="B4781" s="398" t="s">
        <v>12585</v>
      </c>
      <c r="C4781" s="398" t="s">
        <v>160</v>
      </c>
      <c r="D4781" s="398"/>
      <c r="E4781" s="399"/>
    </row>
    <row r="4782" spans="1:5">
      <c r="A4782" s="398">
        <v>13896</v>
      </c>
      <c r="B4782" s="398" t="s">
        <v>12587</v>
      </c>
      <c r="C4782" s="398" t="s">
        <v>160</v>
      </c>
      <c r="D4782" s="398"/>
      <c r="E4782" s="399"/>
    </row>
    <row r="4783" spans="1:5">
      <c r="A4783" s="398">
        <v>44470</v>
      </c>
      <c r="B4783" s="398" t="s">
        <v>12588</v>
      </c>
      <c r="C4783" s="398" t="s">
        <v>160</v>
      </c>
      <c r="D4783" s="398"/>
      <c r="E4783" s="399"/>
    </row>
    <row r="4784" spans="1:5">
      <c r="A4784" s="398">
        <v>13476</v>
      </c>
      <c r="B4784" s="398" t="s">
        <v>12589</v>
      </c>
      <c r="C4784" s="398" t="s">
        <v>160</v>
      </c>
      <c r="D4784" s="398"/>
      <c r="E4784" s="399"/>
    </row>
    <row r="4785" spans="1:5">
      <c r="A4785" s="398">
        <v>44491</v>
      </c>
      <c r="B4785" s="398" t="s">
        <v>12590</v>
      </c>
      <c r="C4785" s="398" t="s">
        <v>160</v>
      </c>
      <c r="D4785" s="398"/>
      <c r="E4785" s="399"/>
    </row>
    <row r="4786" spans="1:5">
      <c r="A4786" s="398">
        <v>10488</v>
      </c>
      <c r="B4786" s="398" t="s">
        <v>12591</v>
      </c>
      <c r="C4786" s="398" t="s">
        <v>160</v>
      </c>
      <c r="D4786" s="398"/>
      <c r="E4786" s="399"/>
    </row>
    <row r="4787" spans="1:5">
      <c r="A4787" s="398">
        <v>13606</v>
      </c>
      <c r="B4787" s="398" t="s">
        <v>12592</v>
      </c>
      <c r="C4787" s="398" t="s">
        <v>160</v>
      </c>
      <c r="D4787" s="398"/>
      <c r="E4787" s="399"/>
    </row>
    <row r="4788" spans="1:5">
      <c r="A4788" s="398">
        <v>10489</v>
      </c>
      <c r="B4788" s="398" t="s">
        <v>12593</v>
      </c>
      <c r="C4788" s="398" t="s">
        <v>123</v>
      </c>
      <c r="D4788" s="398"/>
      <c r="E4788" s="399">
        <v>14.89</v>
      </c>
    </row>
    <row r="4789" spans="1:5">
      <c r="A4789" s="398">
        <v>41073</v>
      </c>
      <c r="B4789" s="398" t="s">
        <v>12594</v>
      </c>
      <c r="C4789" s="398" t="s">
        <v>4670</v>
      </c>
      <c r="D4789" s="398"/>
      <c r="E4789" s="399">
        <v>2606.19</v>
      </c>
    </row>
    <row r="4790" spans="1:5">
      <c r="A4790" s="398">
        <v>34391</v>
      </c>
      <c r="B4790" s="398" t="s">
        <v>12595</v>
      </c>
      <c r="C4790" s="398" t="s">
        <v>121</v>
      </c>
      <c r="D4790" s="398"/>
      <c r="E4790" s="399">
        <v>909.62</v>
      </c>
    </row>
    <row r="4791" spans="1:5">
      <c r="A4791" s="398">
        <v>10496</v>
      </c>
      <c r="B4791" s="398" t="s">
        <v>12596</v>
      </c>
      <c r="C4791" s="398" t="s">
        <v>121</v>
      </c>
      <c r="D4791" s="398"/>
      <c r="E4791" s="399">
        <v>791.66</v>
      </c>
    </row>
    <row r="4792" spans="1:5">
      <c r="A4792" s="398">
        <v>10497</v>
      </c>
      <c r="B4792" s="398" t="s">
        <v>12597</v>
      </c>
      <c r="C4792" s="398" t="s">
        <v>121</v>
      </c>
      <c r="D4792" s="398"/>
      <c r="E4792" s="399">
        <v>2058.33</v>
      </c>
    </row>
    <row r="4793" spans="1:5">
      <c r="A4793" s="398">
        <v>10504</v>
      </c>
      <c r="B4793" s="398" t="s">
        <v>12598</v>
      </c>
      <c r="C4793" s="398" t="s">
        <v>121</v>
      </c>
      <c r="D4793" s="398"/>
      <c r="E4793" s="399">
        <v>2406.66</v>
      </c>
    </row>
    <row r="4794" spans="1:5">
      <c r="A4794" s="398">
        <v>34390</v>
      </c>
      <c r="B4794" s="398" t="s">
        <v>12599</v>
      </c>
      <c r="C4794" s="398" t="s">
        <v>121</v>
      </c>
      <c r="D4794" s="398"/>
      <c r="E4794" s="399">
        <v>709.33</v>
      </c>
    </row>
    <row r="4795" spans="1:5">
      <c r="A4795" s="398">
        <v>34389</v>
      </c>
      <c r="B4795" s="398" t="s">
        <v>12600</v>
      </c>
      <c r="C4795" s="398" t="s">
        <v>121</v>
      </c>
      <c r="D4795" s="398"/>
      <c r="E4795" s="399">
        <v>221.66</v>
      </c>
    </row>
    <row r="4796" spans="1:5">
      <c r="A4796" s="398">
        <v>34388</v>
      </c>
      <c r="B4796" s="398" t="s">
        <v>12601</v>
      </c>
      <c r="C4796" s="398" t="s">
        <v>121</v>
      </c>
      <c r="D4796" s="398"/>
      <c r="E4796" s="399">
        <v>315.05</v>
      </c>
    </row>
    <row r="4797" spans="1:5">
      <c r="A4797" s="398">
        <v>34387</v>
      </c>
      <c r="B4797" s="398" t="s">
        <v>12602</v>
      </c>
      <c r="C4797" s="398" t="s">
        <v>121</v>
      </c>
      <c r="D4797" s="398"/>
      <c r="E4797" s="399">
        <v>511.41</v>
      </c>
    </row>
    <row r="4798" spans="1:5">
      <c r="A4798" s="398">
        <v>11188</v>
      </c>
      <c r="B4798" s="398" t="s">
        <v>12603</v>
      </c>
      <c r="C4798" s="398" t="s">
        <v>121</v>
      </c>
      <c r="D4798" s="398"/>
      <c r="E4798" s="399">
        <v>253.33</v>
      </c>
    </row>
    <row r="4799" spans="1:5">
      <c r="A4799" s="398">
        <v>11189</v>
      </c>
      <c r="B4799" s="398" t="s">
        <v>12604</v>
      </c>
      <c r="C4799" s="398" t="s">
        <v>121</v>
      </c>
      <c r="D4799" s="398"/>
      <c r="E4799" s="399">
        <v>380</v>
      </c>
    </row>
    <row r="4800" spans="1:5">
      <c r="A4800" s="398">
        <v>21107</v>
      </c>
      <c r="B4800" s="398" t="s">
        <v>12605</v>
      </c>
      <c r="C4800" s="398" t="s">
        <v>121</v>
      </c>
      <c r="D4800" s="398"/>
      <c r="E4800" s="399">
        <v>273.47000000000003</v>
      </c>
    </row>
    <row r="4801" spans="1:5">
      <c r="A4801" s="398">
        <v>34386</v>
      </c>
      <c r="B4801" s="398" t="s">
        <v>12606</v>
      </c>
      <c r="C4801" s="398" t="s">
        <v>121</v>
      </c>
      <c r="D4801" s="398"/>
      <c r="E4801" s="399">
        <v>475</v>
      </c>
    </row>
    <row r="4802" spans="1:5">
      <c r="A4802" s="398">
        <v>10490</v>
      </c>
      <c r="B4802" s="398" t="s">
        <v>12607</v>
      </c>
      <c r="C4802" s="398" t="s">
        <v>121</v>
      </c>
      <c r="D4802" s="398"/>
      <c r="E4802" s="399">
        <v>166.25</v>
      </c>
    </row>
    <row r="4803" spans="1:5">
      <c r="A4803" s="398">
        <v>10492</v>
      </c>
      <c r="B4803" s="398" t="s">
        <v>12608</v>
      </c>
      <c r="C4803" s="398" t="s">
        <v>121</v>
      </c>
      <c r="D4803" s="398"/>
      <c r="E4803" s="399">
        <v>190</v>
      </c>
    </row>
    <row r="4804" spans="1:5">
      <c r="A4804" s="398">
        <v>10493</v>
      </c>
      <c r="B4804" s="398" t="s">
        <v>12609</v>
      </c>
      <c r="C4804" s="398" t="s">
        <v>121</v>
      </c>
      <c r="D4804" s="398"/>
      <c r="E4804" s="399">
        <v>221.66</v>
      </c>
    </row>
    <row r="4805" spans="1:5">
      <c r="A4805" s="398">
        <v>10491</v>
      </c>
      <c r="B4805" s="398" t="s">
        <v>12610</v>
      </c>
      <c r="C4805" s="398" t="s">
        <v>121</v>
      </c>
      <c r="D4805" s="398"/>
      <c r="E4805" s="399">
        <v>269.16000000000003</v>
      </c>
    </row>
    <row r="4806" spans="1:5">
      <c r="A4806" s="398">
        <v>34385</v>
      </c>
      <c r="B4806" s="398" t="s">
        <v>12611</v>
      </c>
      <c r="C4806" s="398" t="s">
        <v>121</v>
      </c>
      <c r="D4806" s="398"/>
      <c r="E4806" s="399">
        <v>392.66</v>
      </c>
    </row>
    <row r="4807" spans="1:5">
      <c r="A4807" s="398">
        <v>10499</v>
      </c>
      <c r="B4807" s="398" t="s">
        <v>12612</v>
      </c>
      <c r="C4807" s="398" t="s">
        <v>121</v>
      </c>
      <c r="D4807" s="398"/>
      <c r="E4807" s="399">
        <v>158.33000000000001</v>
      </c>
    </row>
    <row r="4808" spans="1:5">
      <c r="A4808" s="398">
        <v>34384</v>
      </c>
      <c r="B4808" s="398" t="s">
        <v>12613</v>
      </c>
      <c r="C4808" s="398" t="s">
        <v>121</v>
      </c>
      <c r="D4808" s="398"/>
      <c r="E4808" s="399">
        <v>475</v>
      </c>
    </row>
    <row r="4809" spans="1:5">
      <c r="A4809" s="398">
        <v>11185</v>
      </c>
      <c r="B4809" s="398" t="s">
        <v>12614</v>
      </c>
      <c r="C4809" s="398" t="s">
        <v>121</v>
      </c>
      <c r="D4809" s="398"/>
      <c r="E4809" s="399">
        <v>490.83</v>
      </c>
    </row>
    <row r="4810" spans="1:5">
      <c r="A4810" s="398">
        <v>10507</v>
      </c>
      <c r="B4810" s="398" t="s">
        <v>12615</v>
      </c>
      <c r="C4810" s="398" t="s">
        <v>121</v>
      </c>
      <c r="D4810" s="398"/>
      <c r="E4810" s="399">
        <v>480.76</v>
      </c>
    </row>
    <row r="4811" spans="1:5">
      <c r="A4811" s="398">
        <v>10505</v>
      </c>
      <c r="B4811" s="398" t="s">
        <v>12616</v>
      </c>
      <c r="C4811" s="398" t="s">
        <v>121</v>
      </c>
      <c r="D4811" s="398"/>
      <c r="E4811" s="399">
        <v>283.68</v>
      </c>
    </row>
    <row r="4812" spans="1:5">
      <c r="A4812" s="398">
        <v>10506</v>
      </c>
      <c r="B4812" s="398" t="s">
        <v>12617</v>
      </c>
      <c r="C4812" s="398" t="s">
        <v>121</v>
      </c>
      <c r="D4812" s="398"/>
      <c r="E4812" s="399">
        <v>370.33</v>
      </c>
    </row>
    <row r="4813" spans="1:5">
      <c r="A4813" s="398">
        <v>5031</v>
      </c>
      <c r="B4813" s="398" t="s">
        <v>12618</v>
      </c>
      <c r="C4813" s="398" t="s">
        <v>121</v>
      </c>
      <c r="D4813" s="398"/>
      <c r="E4813" s="399">
        <v>520</v>
      </c>
    </row>
    <row r="4814" spans="1:5">
      <c r="A4814" s="398">
        <v>10502</v>
      </c>
      <c r="B4814" s="398" t="s">
        <v>12619</v>
      </c>
      <c r="C4814" s="398" t="s">
        <v>121</v>
      </c>
      <c r="D4814" s="398"/>
      <c r="E4814" s="399">
        <v>605.91999999999996</v>
      </c>
    </row>
    <row r="4815" spans="1:5">
      <c r="A4815" s="398">
        <v>10501</v>
      </c>
      <c r="B4815" s="398" t="s">
        <v>12620</v>
      </c>
      <c r="C4815" s="398" t="s">
        <v>121</v>
      </c>
      <c r="D4815" s="398"/>
      <c r="E4815" s="399">
        <v>342.33</v>
      </c>
    </row>
    <row r="4816" spans="1:5">
      <c r="A4816" s="398">
        <v>10503</v>
      </c>
      <c r="B4816" s="398" t="s">
        <v>12621</v>
      </c>
      <c r="C4816" s="398" t="s">
        <v>121</v>
      </c>
      <c r="D4816" s="398"/>
      <c r="E4816" s="399">
        <v>462.48</v>
      </c>
    </row>
    <row r="4817" spans="1:5">
      <c r="A4817" s="398">
        <v>4500</v>
      </c>
      <c r="B4817" s="398" t="s">
        <v>12622</v>
      </c>
      <c r="C4817" s="398" t="s">
        <v>146</v>
      </c>
      <c r="D4817" s="398"/>
      <c r="E4817" s="399">
        <v>23.16</v>
      </c>
    </row>
    <row r="4818" spans="1:5">
      <c r="A4818" s="398">
        <v>4448</v>
      </c>
      <c r="B4818" s="398" t="s">
        <v>12623</v>
      </c>
      <c r="C4818" s="398" t="s">
        <v>146</v>
      </c>
      <c r="D4818" s="398"/>
      <c r="E4818" s="399">
        <v>31.81</v>
      </c>
    </row>
    <row r="4819" spans="1:5">
      <c r="A4819" s="398">
        <v>20213</v>
      </c>
      <c r="B4819" s="398" t="s">
        <v>12624</v>
      </c>
      <c r="C4819" s="398" t="s">
        <v>146</v>
      </c>
      <c r="D4819" s="398"/>
      <c r="E4819" s="399">
        <v>22.07</v>
      </c>
    </row>
    <row r="4820" spans="1:5">
      <c r="A4820" s="398">
        <v>20211</v>
      </c>
      <c r="B4820" s="398" t="s">
        <v>12625</v>
      </c>
      <c r="C4820" s="398" t="s">
        <v>146</v>
      </c>
      <c r="D4820" s="398"/>
      <c r="E4820" s="399">
        <v>29.22</v>
      </c>
    </row>
    <row r="4821" spans="1:5">
      <c r="A4821" s="398">
        <v>40270</v>
      </c>
      <c r="B4821" s="398" t="s">
        <v>12626</v>
      </c>
      <c r="C4821" s="398" t="s">
        <v>146</v>
      </c>
      <c r="D4821" s="398"/>
      <c r="E4821" s="399"/>
    </row>
    <row r="4822" spans="1:5">
      <c r="A4822" s="398">
        <v>4425</v>
      </c>
      <c r="B4822" s="398" t="s">
        <v>12627</v>
      </c>
      <c r="C4822" s="398" t="s">
        <v>146</v>
      </c>
      <c r="D4822" s="398"/>
      <c r="E4822" s="399">
        <v>24.15</v>
      </c>
    </row>
    <row r="4823" spans="1:5">
      <c r="A4823" s="398">
        <v>4472</v>
      </c>
      <c r="B4823" s="398" t="s">
        <v>12628</v>
      </c>
      <c r="C4823" s="398" t="s">
        <v>146</v>
      </c>
      <c r="D4823" s="398"/>
      <c r="E4823" s="399">
        <v>30.17</v>
      </c>
    </row>
    <row r="4824" spans="1:5">
      <c r="A4824" s="398">
        <v>35272</v>
      </c>
      <c r="B4824" s="398" t="s">
        <v>12629</v>
      </c>
      <c r="C4824" s="398" t="s">
        <v>146</v>
      </c>
      <c r="D4824" s="398"/>
      <c r="E4824" s="399">
        <v>43.62</v>
      </c>
    </row>
    <row r="4825" spans="1:5">
      <c r="A4825" s="398">
        <v>4481</v>
      </c>
      <c r="B4825" s="398" t="s">
        <v>12630</v>
      </c>
      <c r="C4825" s="398" t="s">
        <v>146</v>
      </c>
      <c r="D4825" s="398"/>
      <c r="E4825" s="399">
        <v>46.69</v>
      </c>
    </row>
    <row r="4826" spans="1:5">
      <c r="A4826" s="398">
        <v>34345</v>
      </c>
      <c r="B4826" s="398" t="s">
        <v>12631</v>
      </c>
      <c r="C4826" s="398" t="s">
        <v>123</v>
      </c>
      <c r="D4826" s="398"/>
      <c r="E4826" s="399">
        <v>14.49</v>
      </c>
    </row>
    <row r="4827" spans="1:5">
      <c r="A4827" s="398">
        <v>41096</v>
      </c>
      <c r="B4827" s="398" t="s">
        <v>12632</v>
      </c>
      <c r="C4827" s="398" t="s">
        <v>4670</v>
      </c>
      <c r="D4827" s="398"/>
      <c r="E4827" s="399">
        <v>2538.02</v>
      </c>
    </row>
    <row r="4828" spans="1:5">
      <c r="A4828" s="398">
        <v>36357</v>
      </c>
      <c r="B4828" s="398" t="s">
        <v>12469</v>
      </c>
      <c r="C4828" s="398" t="s">
        <v>160</v>
      </c>
      <c r="D4828" s="398"/>
      <c r="E4828" s="399"/>
    </row>
    <row r="4829" spans="1:5">
      <c r="A4829" s="398">
        <v>12424</v>
      </c>
      <c r="B4829" s="398" t="s">
        <v>12470</v>
      </c>
      <c r="C4829" s="398" t="s">
        <v>160</v>
      </c>
      <c r="D4829" s="398"/>
      <c r="E4829" s="399"/>
    </row>
    <row r="4830" spans="1:5">
      <c r="A4830" s="398">
        <v>12440</v>
      </c>
      <c r="B4830" s="398" t="s">
        <v>12471</v>
      </c>
      <c r="C4830" s="398" t="s">
        <v>160</v>
      </c>
      <c r="D4830" s="398"/>
      <c r="E4830" s="399"/>
    </row>
    <row r="4831" spans="1:5">
      <c r="A4831" s="398">
        <v>9884</v>
      </c>
      <c r="B4831" s="398" t="s">
        <v>12472</v>
      </c>
      <c r="C4831" s="398" t="s">
        <v>160</v>
      </c>
      <c r="D4831" s="398"/>
      <c r="E4831" s="399"/>
    </row>
    <row r="4832" spans="1:5">
      <c r="A4832" s="398">
        <v>9888</v>
      </c>
      <c r="B4832" s="398" t="s">
        <v>12473</v>
      </c>
      <c r="C4832" s="398" t="s">
        <v>160</v>
      </c>
      <c r="D4832" s="398"/>
      <c r="E4832" s="399"/>
    </row>
    <row r="4833" spans="1:5">
      <c r="A4833" s="398">
        <v>9886</v>
      </c>
      <c r="B4833" s="398" t="s">
        <v>12474</v>
      </c>
      <c r="C4833" s="398" t="s">
        <v>160</v>
      </c>
      <c r="D4833" s="398"/>
      <c r="E4833" s="399"/>
    </row>
    <row r="4834" spans="1:5">
      <c r="A4834" s="398">
        <v>9883</v>
      </c>
      <c r="B4834" s="398" t="s">
        <v>12475</v>
      </c>
      <c r="C4834" s="398" t="s">
        <v>160</v>
      </c>
      <c r="D4834" s="398"/>
      <c r="E4834" s="399"/>
    </row>
    <row r="4835" spans="1:5">
      <c r="A4835" s="398">
        <v>9889</v>
      </c>
      <c r="B4835" s="398" t="s">
        <v>12476</v>
      </c>
      <c r="C4835" s="398" t="s">
        <v>160</v>
      </c>
      <c r="D4835" s="398"/>
      <c r="E4835" s="399"/>
    </row>
    <row r="4836" spans="1:5">
      <c r="A4836" s="398">
        <v>9887</v>
      </c>
      <c r="B4836" s="398" t="s">
        <v>12477</v>
      </c>
      <c r="C4836" s="398" t="s">
        <v>160</v>
      </c>
      <c r="D4836" s="398"/>
      <c r="E4836" s="399"/>
    </row>
    <row r="4837" spans="1:5">
      <c r="A4837" s="398">
        <v>9890</v>
      </c>
      <c r="B4837" s="398" t="s">
        <v>12478</v>
      </c>
      <c r="C4837" s="398" t="s">
        <v>160</v>
      </c>
      <c r="D4837" s="398"/>
      <c r="E4837" s="399"/>
    </row>
    <row r="4838" spans="1:5">
      <c r="A4838" s="398">
        <v>9885</v>
      </c>
      <c r="B4838" s="398" t="s">
        <v>12479</v>
      </c>
      <c r="C4838" s="398" t="s">
        <v>160</v>
      </c>
      <c r="D4838" s="398"/>
      <c r="E4838" s="399"/>
    </row>
    <row r="4839" spans="1:5">
      <c r="A4839" s="398">
        <v>9891</v>
      </c>
      <c r="B4839" s="398" t="s">
        <v>12480</v>
      </c>
      <c r="C4839" s="398" t="s">
        <v>160</v>
      </c>
      <c r="D4839" s="398"/>
      <c r="E4839" s="399"/>
    </row>
    <row r="4840" spans="1:5">
      <c r="A4840" s="398">
        <v>36316</v>
      </c>
      <c r="B4840" s="398" t="s">
        <v>12481</v>
      </c>
      <c r="C4840" s="398" t="s">
        <v>160</v>
      </c>
      <c r="D4840" s="398"/>
      <c r="E4840" s="399"/>
    </row>
    <row r="4841" spans="1:5">
      <c r="A4841" s="398">
        <v>36313</v>
      </c>
      <c r="B4841" s="398" t="s">
        <v>12482</v>
      </c>
      <c r="C4841" s="398" t="s">
        <v>160</v>
      </c>
      <c r="D4841" s="398"/>
      <c r="E4841" s="399"/>
    </row>
    <row r="4842" spans="1:5">
      <c r="A4842" s="398">
        <v>64</v>
      </c>
      <c r="B4842" s="398" t="s">
        <v>12483</v>
      </c>
      <c r="C4842" s="398" t="s">
        <v>160</v>
      </c>
      <c r="D4842" s="398"/>
      <c r="E4842" s="399"/>
    </row>
    <row r="4843" spans="1:5">
      <c r="A4843" s="398">
        <v>37423</v>
      </c>
      <c r="B4843" s="398" t="s">
        <v>12484</v>
      </c>
      <c r="C4843" s="398" t="s">
        <v>160</v>
      </c>
      <c r="D4843" s="398"/>
      <c r="E4843" s="399"/>
    </row>
    <row r="4844" spans="1:5">
      <c r="A4844" s="398">
        <v>9892</v>
      </c>
      <c r="B4844" s="398" t="s">
        <v>12485</v>
      </c>
      <c r="C4844" s="398" t="s">
        <v>160</v>
      </c>
      <c r="D4844" s="398"/>
      <c r="E4844" s="399">
        <v>6.69</v>
      </c>
    </row>
    <row r="4845" spans="1:5">
      <c r="A4845" s="398">
        <v>9901</v>
      </c>
      <c r="B4845" s="398" t="s">
        <v>12486</v>
      </c>
      <c r="C4845" s="398" t="s">
        <v>160</v>
      </c>
      <c r="D4845" s="398"/>
      <c r="E4845" s="399">
        <v>32.35</v>
      </c>
    </row>
    <row r="4846" spans="1:5">
      <c r="A4846" s="398">
        <v>9900</v>
      </c>
      <c r="B4846" s="398" t="s">
        <v>12487</v>
      </c>
      <c r="C4846" s="398" t="s">
        <v>160</v>
      </c>
      <c r="D4846" s="398"/>
      <c r="E4846" s="399">
        <v>18.739999999999998</v>
      </c>
    </row>
    <row r="4847" spans="1:5">
      <c r="A4847" s="398">
        <v>9899</v>
      </c>
      <c r="B4847" s="398" t="s">
        <v>12488</v>
      </c>
      <c r="C4847" s="398" t="s">
        <v>160</v>
      </c>
      <c r="D4847" s="398"/>
      <c r="E4847" s="399">
        <v>8.4</v>
      </c>
    </row>
    <row r="4848" spans="1:5">
      <c r="A4848" s="394">
        <v>9908</v>
      </c>
      <c r="B4848" s="394" t="s">
        <v>12489</v>
      </c>
      <c r="C4848" s="394" t="s">
        <v>160</v>
      </c>
      <c r="D4848" s="394"/>
      <c r="E4848" s="394">
        <v>377.86</v>
      </c>
    </row>
    <row r="4849" spans="1:5">
      <c r="A4849" s="394">
        <v>9905</v>
      </c>
      <c r="B4849" t="s">
        <v>12490</v>
      </c>
      <c r="C4849" t="s">
        <v>160</v>
      </c>
      <c r="E4849" s="25">
        <v>6.57</v>
      </c>
    </row>
    <row r="4850" spans="1:5">
      <c r="A4850">
        <v>9906</v>
      </c>
      <c r="B4850" t="s">
        <v>12491</v>
      </c>
      <c r="C4850" t="s">
        <v>160</v>
      </c>
      <c r="E4850" s="25">
        <v>7.93</v>
      </c>
    </row>
    <row r="4851" spans="1:5">
      <c r="A4851">
        <v>9895</v>
      </c>
      <c r="B4851" t="s">
        <v>12492</v>
      </c>
      <c r="C4851" t="s">
        <v>160</v>
      </c>
      <c r="E4851" s="25">
        <v>13.35</v>
      </c>
    </row>
    <row r="4852" spans="1:5">
      <c r="A4852">
        <v>9894</v>
      </c>
      <c r="B4852" t="s">
        <v>12493</v>
      </c>
      <c r="C4852" t="s">
        <v>160</v>
      </c>
      <c r="E4852" s="25">
        <v>25.67</v>
      </c>
    </row>
    <row r="4853" spans="1:5">
      <c r="A4853">
        <v>9897</v>
      </c>
      <c r="B4853" t="s">
        <v>12494</v>
      </c>
      <c r="C4853" t="s">
        <v>160</v>
      </c>
      <c r="E4853" s="25">
        <v>27.41</v>
      </c>
    </row>
    <row r="4854" spans="1:5">
      <c r="A4854">
        <v>9910</v>
      </c>
      <c r="B4854" t="s">
        <v>12495</v>
      </c>
      <c r="C4854" t="s">
        <v>160</v>
      </c>
      <c r="E4854" s="25">
        <v>71.319999999999993</v>
      </c>
    </row>
    <row r="4855" spans="1:5">
      <c r="A4855">
        <v>9909</v>
      </c>
      <c r="B4855" t="s">
        <v>12496</v>
      </c>
      <c r="C4855" t="s">
        <v>160</v>
      </c>
      <c r="E4855" s="25">
        <v>145.26</v>
      </c>
    </row>
    <row r="4856" spans="1:5">
      <c r="A4856">
        <v>9907</v>
      </c>
      <c r="B4856" t="s">
        <v>12497</v>
      </c>
      <c r="C4856" t="s">
        <v>160</v>
      </c>
      <c r="E4856" s="25">
        <v>171.51</v>
      </c>
    </row>
    <row r="4857" spans="1:5">
      <c r="A4857">
        <v>20973</v>
      </c>
      <c r="B4857" t="s">
        <v>12498</v>
      </c>
      <c r="C4857" t="s">
        <v>160</v>
      </c>
      <c r="E4857" s="25">
        <v>122.48</v>
      </c>
    </row>
    <row r="4858" spans="1:5">
      <c r="A4858">
        <v>20974</v>
      </c>
      <c r="B4858" t="s">
        <v>12499</v>
      </c>
      <c r="C4858" t="s">
        <v>160</v>
      </c>
      <c r="E4858" s="25">
        <v>175.23</v>
      </c>
    </row>
    <row r="4859" spans="1:5">
      <c r="A4859">
        <v>37989</v>
      </c>
      <c r="B4859" t="s">
        <v>12500</v>
      </c>
      <c r="C4859" t="s">
        <v>160</v>
      </c>
      <c r="E4859" s="25"/>
    </row>
    <row r="4860" spans="1:5">
      <c r="A4860">
        <v>37990</v>
      </c>
      <c r="B4860" t="s">
        <v>12501</v>
      </c>
      <c r="C4860" t="s">
        <v>160</v>
      </c>
      <c r="E4860" s="25"/>
    </row>
    <row r="4861" spans="1:5">
      <c r="A4861">
        <v>37991</v>
      </c>
      <c r="B4861" t="s">
        <v>12502</v>
      </c>
      <c r="C4861" t="s">
        <v>160</v>
      </c>
      <c r="E4861" s="25"/>
    </row>
    <row r="4862" spans="1:5">
      <c r="A4862">
        <v>37992</v>
      </c>
      <c r="B4862" t="s">
        <v>12503</v>
      </c>
      <c r="C4862" t="s">
        <v>160</v>
      </c>
      <c r="E4862" s="25"/>
    </row>
    <row r="4863" spans="1:5">
      <c r="A4863">
        <v>37993</v>
      </c>
      <c r="B4863" t="s">
        <v>12504</v>
      </c>
      <c r="C4863" t="s">
        <v>160</v>
      </c>
      <c r="E4863" s="25"/>
    </row>
    <row r="4864" spans="1:5">
      <c r="A4864">
        <v>37994</v>
      </c>
      <c r="B4864" t="s">
        <v>12505</v>
      </c>
      <c r="C4864" t="s">
        <v>160</v>
      </c>
      <c r="E4864" s="25"/>
    </row>
    <row r="4865" spans="1:5">
      <c r="A4865">
        <v>37995</v>
      </c>
      <c r="B4865" t="s">
        <v>12506</v>
      </c>
      <c r="C4865" t="s">
        <v>160</v>
      </c>
      <c r="E4865" s="25"/>
    </row>
    <row r="4866" spans="1:5">
      <c r="A4866">
        <v>37996</v>
      </c>
      <c r="B4866" t="s">
        <v>12507</v>
      </c>
      <c r="C4866" t="s">
        <v>160</v>
      </c>
      <c r="E4866" s="25"/>
    </row>
    <row r="4867" spans="1:5">
      <c r="A4867">
        <v>45267</v>
      </c>
      <c r="B4867" t="s">
        <v>12508</v>
      </c>
      <c r="C4867" t="s">
        <v>160</v>
      </c>
      <c r="E4867" s="25">
        <v>220.19</v>
      </c>
    </row>
    <row r="4868" spans="1:5">
      <c r="A4868">
        <v>13883</v>
      </c>
      <c r="B4868" t="s">
        <v>12509</v>
      </c>
      <c r="C4868" t="s">
        <v>160</v>
      </c>
      <c r="E4868" s="25"/>
    </row>
    <row r="4869" spans="1:5">
      <c r="A4869">
        <v>38604</v>
      </c>
      <c r="B4869" t="s">
        <v>12510</v>
      </c>
      <c r="C4869" t="s">
        <v>160</v>
      </c>
      <c r="E4869" s="25"/>
    </row>
    <row r="4870" spans="1:5">
      <c r="A4870">
        <v>10601</v>
      </c>
      <c r="B4870" t="s">
        <v>12511</v>
      </c>
      <c r="C4870" t="s">
        <v>160</v>
      </c>
      <c r="E4870" s="25"/>
    </row>
    <row r="4871" spans="1:5">
      <c r="A4871">
        <v>44469</v>
      </c>
      <c r="B4871" t="s">
        <v>12512</v>
      </c>
      <c r="C4871" t="s">
        <v>160</v>
      </c>
      <c r="E4871" s="25"/>
    </row>
    <row r="4872" spans="1:5">
      <c r="A4872">
        <v>13894</v>
      </c>
      <c r="B4872" t="s">
        <v>12513</v>
      </c>
      <c r="C4872" t="s">
        <v>160</v>
      </c>
      <c r="E4872" s="25"/>
    </row>
    <row r="4873" spans="1:5">
      <c r="A4873">
        <v>13895</v>
      </c>
      <c r="B4873" t="s">
        <v>12514</v>
      </c>
      <c r="C4873" t="s">
        <v>160</v>
      </c>
      <c r="E4873" s="25"/>
    </row>
    <row r="4874" spans="1:5">
      <c r="A4874">
        <v>13892</v>
      </c>
      <c r="B4874" t="s">
        <v>12515</v>
      </c>
      <c r="C4874" t="s">
        <v>160</v>
      </c>
      <c r="E4874" s="25"/>
    </row>
    <row r="4875" spans="1:5">
      <c r="A4875">
        <v>9914</v>
      </c>
      <c r="B4875" t="s">
        <v>12516</v>
      </c>
      <c r="C4875" t="s">
        <v>160</v>
      </c>
      <c r="E4875" s="25"/>
    </row>
    <row r="4876" spans="1:5">
      <c r="A4876">
        <v>36485</v>
      </c>
      <c r="B4876" t="s">
        <v>12517</v>
      </c>
      <c r="C4876" t="s">
        <v>160</v>
      </c>
      <c r="E4876" s="25"/>
    </row>
    <row r="4877" spans="1:5">
      <c r="A4877">
        <v>9912</v>
      </c>
      <c r="B4877" t="s">
        <v>12518</v>
      </c>
      <c r="C4877" t="s">
        <v>160</v>
      </c>
      <c r="E4877" s="25"/>
    </row>
    <row r="4878" spans="1:5">
      <c r="A4878">
        <v>9921</v>
      </c>
      <c r="B4878" t="s">
        <v>12519</v>
      </c>
      <c r="C4878" t="s">
        <v>160</v>
      </c>
      <c r="E4878" s="25"/>
    </row>
    <row r="4879" spans="1:5">
      <c r="A4879">
        <v>21112</v>
      </c>
      <c r="B4879" t="s">
        <v>12520</v>
      </c>
      <c r="C4879" t="s">
        <v>160</v>
      </c>
      <c r="E4879" s="25">
        <v>244.17</v>
      </c>
    </row>
    <row r="4880" spans="1:5">
      <c r="A4880">
        <v>10228</v>
      </c>
      <c r="B4880" t="s">
        <v>12521</v>
      </c>
      <c r="C4880" t="s">
        <v>160</v>
      </c>
      <c r="E4880" s="25">
        <v>283.66000000000003</v>
      </c>
    </row>
    <row r="4881" spans="1:5">
      <c r="A4881">
        <v>11781</v>
      </c>
      <c r="B4881" t="s">
        <v>12522</v>
      </c>
      <c r="C4881" t="s">
        <v>160</v>
      </c>
      <c r="E4881" s="25">
        <v>229.8</v>
      </c>
    </row>
    <row r="4882" spans="1:5">
      <c r="A4882">
        <v>37588</v>
      </c>
      <c r="B4882" t="s">
        <v>12523</v>
      </c>
      <c r="C4882" t="s">
        <v>160</v>
      </c>
      <c r="E4882" s="25"/>
    </row>
    <row r="4883" spans="1:5">
      <c r="A4883">
        <v>11751</v>
      </c>
      <c r="B4883" t="s">
        <v>12524</v>
      </c>
      <c r="C4883" t="s">
        <v>160</v>
      </c>
      <c r="E4883" s="25">
        <v>145.91999999999999</v>
      </c>
    </row>
    <row r="4884" spans="1:5">
      <c r="A4884">
        <v>11750</v>
      </c>
      <c r="B4884" t="s">
        <v>12525</v>
      </c>
      <c r="C4884" t="s">
        <v>160</v>
      </c>
      <c r="E4884" s="25">
        <v>121.09</v>
      </c>
    </row>
    <row r="4885" spans="1:5">
      <c r="A4885">
        <v>11746</v>
      </c>
      <c r="B4885" t="s">
        <v>12526</v>
      </c>
      <c r="C4885" t="s">
        <v>160</v>
      </c>
      <c r="E4885" s="25">
        <v>81.239999999999995</v>
      </c>
    </row>
    <row r="4886" spans="1:5">
      <c r="A4886">
        <v>11748</v>
      </c>
      <c r="B4886" t="s">
        <v>12527</v>
      </c>
      <c r="C4886" t="s">
        <v>160</v>
      </c>
      <c r="E4886" s="25">
        <v>52.14</v>
      </c>
    </row>
    <row r="4887" spans="1:5">
      <c r="A4887">
        <v>11747</v>
      </c>
      <c r="B4887" t="s">
        <v>12528</v>
      </c>
      <c r="C4887" t="s">
        <v>160</v>
      </c>
      <c r="E4887" s="25">
        <v>225.01</v>
      </c>
    </row>
    <row r="4888" spans="1:5">
      <c r="A4888">
        <v>11749</v>
      </c>
      <c r="B4888" t="s">
        <v>12529</v>
      </c>
      <c r="C4888" t="s">
        <v>160</v>
      </c>
      <c r="E4888" s="25">
        <v>60.18</v>
      </c>
    </row>
    <row r="4889" spans="1:5">
      <c r="A4889">
        <v>10236</v>
      </c>
      <c r="B4889" t="s">
        <v>12530</v>
      </c>
      <c r="C4889" t="s">
        <v>160</v>
      </c>
      <c r="E4889" s="25"/>
    </row>
    <row r="4890" spans="1:5">
      <c r="A4890">
        <v>10233</v>
      </c>
      <c r="B4890" t="s">
        <v>12531</v>
      </c>
      <c r="C4890" t="s">
        <v>160</v>
      </c>
      <c r="E4890" s="25"/>
    </row>
    <row r="4891" spans="1:5">
      <c r="A4891">
        <v>10234</v>
      </c>
      <c r="B4891" t="s">
        <v>12532</v>
      </c>
      <c r="C4891" t="s">
        <v>160</v>
      </c>
      <c r="E4891" s="25"/>
    </row>
    <row r="4892" spans="1:5">
      <c r="A4892">
        <v>10231</v>
      </c>
      <c r="B4892" t="s">
        <v>12533</v>
      </c>
      <c r="C4892" t="s">
        <v>160</v>
      </c>
      <c r="E4892" s="25"/>
    </row>
    <row r="4893" spans="1:5">
      <c r="A4893">
        <v>10232</v>
      </c>
      <c r="B4893" t="s">
        <v>12534</v>
      </c>
      <c r="C4893" t="s">
        <v>160</v>
      </c>
      <c r="E4893" s="25"/>
    </row>
    <row r="4894" spans="1:5">
      <c r="A4894">
        <v>10235</v>
      </c>
      <c r="B4894" t="s">
        <v>12535</v>
      </c>
      <c r="C4894" t="s">
        <v>160</v>
      </c>
      <c r="E4894" s="25"/>
    </row>
    <row r="4895" spans="1:5">
      <c r="A4895">
        <v>10229</v>
      </c>
      <c r="B4895" t="s">
        <v>12536</v>
      </c>
      <c r="C4895" t="s">
        <v>160</v>
      </c>
      <c r="E4895" s="25"/>
    </row>
    <row r="4896" spans="1:5">
      <c r="A4896">
        <v>10230</v>
      </c>
      <c r="B4896" t="s">
        <v>12537</v>
      </c>
      <c r="C4896" t="s">
        <v>160</v>
      </c>
      <c r="E4896" s="25"/>
    </row>
    <row r="4897" spans="1:5">
      <c r="A4897">
        <v>10409</v>
      </c>
      <c r="B4897" t="s">
        <v>12538</v>
      </c>
      <c r="C4897" t="s">
        <v>160</v>
      </c>
      <c r="E4897" s="25"/>
    </row>
    <row r="4898" spans="1:5">
      <c r="A4898">
        <v>10411</v>
      </c>
      <c r="B4898" t="s">
        <v>12539</v>
      </c>
      <c r="C4898" t="s">
        <v>160</v>
      </c>
      <c r="E4898" s="25"/>
    </row>
    <row r="4899" spans="1:5">
      <c r="A4899">
        <v>10410</v>
      </c>
      <c r="B4899" t="s">
        <v>12540</v>
      </c>
      <c r="C4899" t="s">
        <v>160</v>
      </c>
      <c r="E4899" s="25"/>
    </row>
    <row r="4900" spans="1:5">
      <c r="A4900">
        <v>10404</v>
      </c>
      <c r="B4900" t="s">
        <v>12541</v>
      </c>
      <c r="C4900" t="s">
        <v>160</v>
      </c>
      <c r="E4900" s="25"/>
    </row>
    <row r="4901" spans="1:5">
      <c r="A4901">
        <v>10405</v>
      </c>
      <c r="B4901" t="s">
        <v>12542</v>
      </c>
      <c r="C4901" t="s">
        <v>160</v>
      </c>
      <c r="E4901" s="25"/>
    </row>
    <row r="4902" spans="1:5">
      <c r="A4902">
        <v>10408</v>
      </c>
      <c r="B4902" t="s">
        <v>12543</v>
      </c>
      <c r="C4902" t="s">
        <v>160</v>
      </c>
      <c r="E4902" s="25"/>
    </row>
    <row r="4903" spans="1:5">
      <c r="A4903">
        <v>10406</v>
      </c>
      <c r="B4903" t="s">
        <v>12544</v>
      </c>
      <c r="C4903" t="s">
        <v>160</v>
      </c>
      <c r="E4903" s="25"/>
    </row>
    <row r="4904" spans="1:5">
      <c r="A4904">
        <v>10412</v>
      </c>
      <c r="B4904" t="s">
        <v>12545</v>
      </c>
      <c r="C4904" t="s">
        <v>160</v>
      </c>
      <c r="E4904" s="25"/>
    </row>
    <row r="4905" spans="1:5">
      <c r="A4905">
        <v>10407</v>
      </c>
      <c r="B4905" t="s">
        <v>12546</v>
      </c>
      <c r="C4905" t="s">
        <v>160</v>
      </c>
      <c r="E4905" s="25"/>
    </row>
    <row r="4906" spans="1:5">
      <c r="A4906">
        <v>10416</v>
      </c>
      <c r="B4906" t="s">
        <v>12547</v>
      </c>
      <c r="C4906" t="s">
        <v>160</v>
      </c>
      <c r="E4906" s="25"/>
    </row>
    <row r="4907" spans="1:5">
      <c r="A4907">
        <v>10419</v>
      </c>
      <c r="B4907" t="s">
        <v>12548</v>
      </c>
      <c r="C4907" t="s">
        <v>160</v>
      </c>
      <c r="E4907" s="25"/>
    </row>
    <row r="4908" spans="1:5">
      <c r="A4908">
        <v>10418</v>
      </c>
      <c r="B4908" t="s">
        <v>12549</v>
      </c>
      <c r="C4908" t="s">
        <v>160</v>
      </c>
      <c r="E4908" s="25"/>
    </row>
    <row r="4909" spans="1:5">
      <c r="A4909">
        <v>21092</v>
      </c>
      <c r="B4909" t="s">
        <v>12550</v>
      </c>
      <c r="C4909" t="s">
        <v>160</v>
      </c>
      <c r="E4909" s="25"/>
    </row>
    <row r="4910" spans="1:5">
      <c r="A4910">
        <v>12657</v>
      </c>
      <c r="B4910" t="s">
        <v>12551</v>
      </c>
      <c r="C4910" t="s">
        <v>160</v>
      </c>
      <c r="E4910" s="25"/>
    </row>
    <row r="4911" spans="1:5">
      <c r="A4911">
        <v>10417</v>
      </c>
      <c r="B4911" t="s">
        <v>12552</v>
      </c>
      <c r="C4911" t="s">
        <v>160</v>
      </c>
      <c r="E4911" s="25"/>
    </row>
    <row r="4912" spans="1:5">
      <c r="A4912">
        <v>10414</v>
      </c>
      <c r="B4912" t="s">
        <v>12553</v>
      </c>
      <c r="C4912" t="s">
        <v>160</v>
      </c>
      <c r="E4912" s="25"/>
    </row>
    <row r="4913" spans="1:5">
      <c r="A4913">
        <v>10413</v>
      </c>
      <c r="B4913" t="s">
        <v>12554</v>
      </c>
      <c r="C4913" t="s">
        <v>160</v>
      </c>
      <c r="E4913" s="25"/>
    </row>
    <row r="4914" spans="1:5">
      <c r="A4914">
        <v>10415</v>
      </c>
      <c r="B4914" t="s">
        <v>12555</v>
      </c>
      <c r="C4914" t="s">
        <v>160</v>
      </c>
      <c r="E4914" s="25"/>
    </row>
    <row r="4915" spans="1:5">
      <c r="A4915">
        <v>38643</v>
      </c>
      <c r="B4915" t="s">
        <v>12556</v>
      </c>
      <c r="C4915" t="s">
        <v>160</v>
      </c>
      <c r="E4915" s="25"/>
    </row>
    <row r="4916" spans="1:5">
      <c r="A4916">
        <v>6157</v>
      </c>
      <c r="B4916" t="s">
        <v>12557</v>
      </c>
      <c r="C4916" t="s">
        <v>160</v>
      </c>
      <c r="E4916" s="25"/>
    </row>
    <row r="4917" spans="1:5">
      <c r="A4917">
        <v>6158</v>
      </c>
      <c r="B4917" t="s">
        <v>12558</v>
      </c>
      <c r="C4917" t="s">
        <v>160</v>
      </c>
      <c r="E4917" s="25">
        <v>7.6</v>
      </c>
    </row>
    <row r="4918" spans="1:5">
      <c r="A4918">
        <v>6156</v>
      </c>
      <c r="B4918" t="s">
        <v>12559</v>
      </c>
      <c r="C4918" t="s">
        <v>160</v>
      </c>
      <c r="E4918" s="25">
        <v>6.52</v>
      </c>
    </row>
    <row r="4919" spans="1:5">
      <c r="A4919">
        <v>6153</v>
      </c>
      <c r="B4919" t="s">
        <v>12560</v>
      </c>
      <c r="C4919" t="s">
        <v>160</v>
      </c>
      <c r="E4919" s="25">
        <v>5.23</v>
      </c>
    </row>
    <row r="4920" spans="1:5">
      <c r="A4920">
        <v>6154</v>
      </c>
      <c r="B4920" t="s">
        <v>12561</v>
      </c>
      <c r="C4920" t="s">
        <v>160</v>
      </c>
      <c r="E4920" s="25">
        <v>9.3000000000000007</v>
      </c>
    </row>
    <row r="4921" spans="1:5">
      <c r="A4921">
        <v>6155</v>
      </c>
      <c r="B4921" t="s">
        <v>12562</v>
      </c>
      <c r="C4921" t="s">
        <v>160</v>
      </c>
      <c r="E4921" s="25">
        <v>21.41</v>
      </c>
    </row>
    <row r="4922" spans="1:5">
      <c r="A4922">
        <v>43595</v>
      </c>
      <c r="B4922" t="s">
        <v>12563</v>
      </c>
      <c r="C4922" t="s">
        <v>160</v>
      </c>
      <c r="E4922" s="25">
        <v>22.08</v>
      </c>
    </row>
    <row r="4923" spans="1:5">
      <c r="A4923">
        <v>43596</v>
      </c>
      <c r="B4923" t="s">
        <v>12564</v>
      </c>
      <c r="C4923" t="s">
        <v>160</v>
      </c>
      <c r="E4923" s="25">
        <v>25.52</v>
      </c>
    </row>
    <row r="4924" spans="1:5">
      <c r="A4924">
        <v>38108</v>
      </c>
      <c r="B4924" t="s">
        <v>12565</v>
      </c>
      <c r="C4924" t="s">
        <v>160</v>
      </c>
      <c r="E4924" s="25">
        <v>44.27</v>
      </c>
    </row>
    <row r="4925" spans="1:5">
      <c r="A4925">
        <v>38087</v>
      </c>
      <c r="B4925" t="s">
        <v>12566</v>
      </c>
      <c r="C4925" t="s">
        <v>160</v>
      </c>
      <c r="E4925" s="25">
        <v>56.94</v>
      </c>
    </row>
    <row r="4926" spans="1:5">
      <c r="A4926">
        <v>38109</v>
      </c>
      <c r="B4926" t="s">
        <v>12567</v>
      </c>
      <c r="C4926" t="s">
        <v>160</v>
      </c>
      <c r="E4926" s="25">
        <v>70.75</v>
      </c>
    </row>
    <row r="4927" spans="1:5">
      <c r="A4927">
        <v>38088</v>
      </c>
      <c r="B4927" t="s">
        <v>12568</v>
      </c>
      <c r="C4927" t="s">
        <v>160</v>
      </c>
      <c r="E4927" s="25">
        <v>74.39</v>
      </c>
    </row>
    <row r="4928" spans="1:5">
      <c r="A4928">
        <v>38110</v>
      </c>
      <c r="B4928" t="s">
        <v>12569</v>
      </c>
      <c r="C4928" t="s">
        <v>160</v>
      </c>
      <c r="E4928" s="25">
        <v>27.21</v>
      </c>
    </row>
    <row r="4929" spans="1:5">
      <c r="A4929">
        <v>38089</v>
      </c>
      <c r="B4929" t="s">
        <v>12570</v>
      </c>
      <c r="C4929" t="s">
        <v>160</v>
      </c>
      <c r="E4929" s="25">
        <v>47.42</v>
      </c>
    </row>
    <row r="4930" spans="1:5">
      <c r="A4930">
        <v>38111</v>
      </c>
      <c r="B4930" t="s">
        <v>12571</v>
      </c>
      <c r="C4930" t="s">
        <v>160</v>
      </c>
      <c r="E4930" s="25">
        <v>30.43</v>
      </c>
    </row>
    <row r="4931" spans="1:5">
      <c r="A4931">
        <v>38090</v>
      </c>
      <c r="B4931" t="s">
        <v>12572</v>
      </c>
      <c r="C4931" t="s">
        <v>160</v>
      </c>
      <c r="E4931" s="25">
        <v>49.01</v>
      </c>
    </row>
    <row r="4932" spans="1:5">
      <c r="A4932">
        <v>38400</v>
      </c>
      <c r="B4932" t="s">
        <v>12573</v>
      </c>
      <c r="C4932" t="s">
        <v>160</v>
      </c>
      <c r="E4932" s="25">
        <v>36.549999999999997</v>
      </c>
    </row>
    <row r="4933" spans="1:5">
      <c r="A4933">
        <v>13726</v>
      </c>
      <c r="B4933" t="s">
        <v>12574</v>
      </c>
      <c r="C4933" t="s">
        <v>160</v>
      </c>
      <c r="E4933" s="25"/>
    </row>
    <row r="4934" spans="1:5">
      <c r="A4934">
        <v>12627</v>
      </c>
      <c r="B4934" t="s">
        <v>12575</v>
      </c>
      <c r="C4934" t="s">
        <v>160</v>
      </c>
      <c r="E4934" s="25">
        <v>1.25</v>
      </c>
    </row>
    <row r="4935" spans="1:5">
      <c r="A4935">
        <v>39996</v>
      </c>
      <c r="B4935" t="s">
        <v>12576</v>
      </c>
      <c r="C4935" t="s">
        <v>146</v>
      </c>
      <c r="E4935" s="25">
        <v>4.29</v>
      </c>
    </row>
    <row r="4936" spans="1:5">
      <c r="A4936">
        <v>10478</v>
      </c>
      <c r="B4936" t="s">
        <v>12577</v>
      </c>
      <c r="C4936" t="s">
        <v>4378</v>
      </c>
      <c r="E4936" s="25">
        <v>37.92</v>
      </c>
    </row>
    <row r="4937" spans="1:5">
      <c r="A4937">
        <v>10481</v>
      </c>
      <c r="B4937" t="s">
        <v>12578</v>
      </c>
      <c r="C4937" t="s">
        <v>4378</v>
      </c>
      <c r="E4937" s="25">
        <v>33.72</v>
      </c>
    </row>
    <row r="4938" spans="1:5">
      <c r="A4938">
        <v>10475</v>
      </c>
      <c r="B4938" t="s">
        <v>12579</v>
      </c>
      <c r="C4938" t="s">
        <v>4378</v>
      </c>
      <c r="E4938" s="25">
        <v>32.630000000000003</v>
      </c>
    </row>
    <row r="4939" spans="1:5">
      <c r="A4939">
        <v>4030</v>
      </c>
      <c r="B4939" t="s">
        <v>12580</v>
      </c>
      <c r="C4939" t="s">
        <v>121</v>
      </c>
      <c r="E4939" s="25">
        <v>7.81</v>
      </c>
    </row>
    <row r="4940" spans="1:5">
      <c r="A4940">
        <v>4031</v>
      </c>
      <c r="B4940" t="s">
        <v>12581</v>
      </c>
      <c r="C4940" t="s">
        <v>121</v>
      </c>
      <c r="E4940" s="25">
        <v>36.72</v>
      </c>
    </row>
    <row r="4941" spans="1:5">
      <c r="A4941">
        <v>39399</v>
      </c>
      <c r="B4941" t="s">
        <v>12582</v>
      </c>
      <c r="C4941" t="s">
        <v>160</v>
      </c>
      <c r="E4941" s="25"/>
    </row>
    <row r="4942" spans="1:5">
      <c r="A4942">
        <v>39400</v>
      </c>
      <c r="B4942" t="s">
        <v>12583</v>
      </c>
      <c r="C4942" t="s">
        <v>160</v>
      </c>
      <c r="E4942" s="25"/>
    </row>
    <row r="4943" spans="1:5">
      <c r="A4943">
        <v>39401</v>
      </c>
      <c r="B4943" t="s">
        <v>12584</v>
      </c>
      <c r="C4943" t="s">
        <v>160</v>
      </c>
      <c r="E4943" s="25"/>
    </row>
    <row r="4944" spans="1:5">
      <c r="A4944">
        <v>11652</v>
      </c>
      <c r="B4944" t="s">
        <v>12585</v>
      </c>
      <c r="C4944" t="s">
        <v>160</v>
      </c>
      <c r="E4944" s="25"/>
    </row>
    <row r="4945" spans="1:5">
      <c r="A4945">
        <v>13475</v>
      </c>
      <c r="B4945" t="s">
        <v>12586</v>
      </c>
      <c r="C4945" t="s">
        <v>160</v>
      </c>
    </row>
    <row r="4946" spans="1:5">
      <c r="A4946">
        <v>13896</v>
      </c>
      <c r="B4946" t="s">
        <v>12587</v>
      </c>
      <c r="C4946" t="s">
        <v>160</v>
      </c>
    </row>
    <row r="4947" spans="1:5">
      <c r="A4947">
        <v>44470</v>
      </c>
      <c r="B4947" t="s">
        <v>12588</v>
      </c>
      <c r="C4947" t="s">
        <v>160</v>
      </c>
    </row>
    <row r="4948" spans="1:5">
      <c r="A4948">
        <v>13476</v>
      </c>
      <c r="B4948" t="s">
        <v>12589</v>
      </c>
      <c r="C4948" t="s">
        <v>160</v>
      </c>
    </row>
    <row r="4949" spans="1:5">
      <c r="A4949">
        <v>44491</v>
      </c>
      <c r="B4949" t="s">
        <v>12590</v>
      </c>
      <c r="C4949" t="s">
        <v>160</v>
      </c>
    </row>
    <row r="4950" spans="1:5">
      <c r="A4950">
        <v>10488</v>
      </c>
      <c r="B4950" t="s">
        <v>12591</v>
      </c>
      <c r="C4950" t="s">
        <v>160</v>
      </c>
    </row>
    <row r="4951" spans="1:5">
      <c r="A4951">
        <v>13606</v>
      </c>
      <c r="B4951" t="s">
        <v>12592</v>
      </c>
      <c r="C4951" t="s">
        <v>160</v>
      </c>
    </row>
    <row r="4952" spans="1:5">
      <c r="A4952">
        <v>10489</v>
      </c>
      <c r="B4952" t="s">
        <v>12593</v>
      </c>
      <c r="C4952" t="s">
        <v>123</v>
      </c>
      <c r="E4952">
        <v>16.66</v>
      </c>
    </row>
    <row r="4953" spans="1:5">
      <c r="A4953">
        <v>41073</v>
      </c>
      <c r="B4953" t="s">
        <v>12594</v>
      </c>
      <c r="C4953" t="s">
        <v>4670</v>
      </c>
      <c r="E4953">
        <v>2915.32</v>
      </c>
    </row>
    <row r="4954" spans="1:5">
      <c r="A4954">
        <v>34391</v>
      </c>
      <c r="B4954" t="s">
        <v>12595</v>
      </c>
      <c r="C4954" t="s">
        <v>121</v>
      </c>
      <c r="E4954">
        <v>909.62</v>
      </c>
    </row>
    <row r="4955" spans="1:5">
      <c r="A4955">
        <v>10496</v>
      </c>
      <c r="B4955" t="s">
        <v>12596</v>
      </c>
      <c r="C4955" t="s">
        <v>121</v>
      </c>
      <c r="E4955">
        <v>791.66</v>
      </c>
    </row>
    <row r="4956" spans="1:5">
      <c r="A4956">
        <v>10497</v>
      </c>
      <c r="B4956" t="s">
        <v>12597</v>
      </c>
      <c r="C4956" t="s">
        <v>121</v>
      </c>
      <c r="E4956">
        <v>2058.33</v>
      </c>
    </row>
    <row r="4957" spans="1:5">
      <c r="A4957">
        <v>10504</v>
      </c>
      <c r="B4957" t="s">
        <v>12598</v>
      </c>
      <c r="C4957" t="s">
        <v>121</v>
      </c>
      <c r="E4957">
        <v>2406.66</v>
      </c>
    </row>
    <row r="4958" spans="1:5">
      <c r="A4958">
        <v>34390</v>
      </c>
      <c r="B4958" t="s">
        <v>12599</v>
      </c>
      <c r="C4958" t="s">
        <v>121</v>
      </c>
      <c r="E4958">
        <v>709.33</v>
      </c>
    </row>
    <row r="4959" spans="1:5">
      <c r="A4959">
        <v>34389</v>
      </c>
      <c r="B4959" t="s">
        <v>12600</v>
      </c>
      <c r="C4959" t="s">
        <v>121</v>
      </c>
      <c r="E4959">
        <v>221.66</v>
      </c>
    </row>
    <row r="4960" spans="1:5">
      <c r="A4960">
        <v>34388</v>
      </c>
      <c r="B4960" t="s">
        <v>12601</v>
      </c>
      <c r="C4960" t="s">
        <v>121</v>
      </c>
      <c r="E4960">
        <v>315.05</v>
      </c>
    </row>
    <row r="4961" spans="1:5">
      <c r="A4961">
        <v>34387</v>
      </c>
      <c r="B4961" t="s">
        <v>12602</v>
      </c>
      <c r="C4961" t="s">
        <v>121</v>
      </c>
      <c r="E4961">
        <v>511.41</v>
      </c>
    </row>
    <row r="4962" spans="1:5">
      <c r="A4962">
        <v>11188</v>
      </c>
      <c r="B4962" t="s">
        <v>12603</v>
      </c>
      <c r="C4962" t="s">
        <v>121</v>
      </c>
      <c r="E4962">
        <v>253.33</v>
      </c>
    </row>
    <row r="4963" spans="1:5">
      <c r="A4963">
        <v>11189</v>
      </c>
      <c r="B4963" t="s">
        <v>12604</v>
      </c>
      <c r="C4963" t="s">
        <v>121</v>
      </c>
      <c r="E4963">
        <v>380</v>
      </c>
    </row>
    <row r="4964" spans="1:5">
      <c r="A4964">
        <v>21107</v>
      </c>
      <c r="B4964" t="s">
        <v>12605</v>
      </c>
      <c r="C4964" t="s">
        <v>121</v>
      </c>
      <c r="E4964">
        <v>273.47000000000003</v>
      </c>
    </row>
    <row r="4965" spans="1:5">
      <c r="A4965">
        <v>34386</v>
      </c>
      <c r="B4965" t="s">
        <v>12606</v>
      </c>
      <c r="C4965" t="s">
        <v>121</v>
      </c>
      <c r="E4965">
        <v>475</v>
      </c>
    </row>
    <row r="4966" spans="1:5">
      <c r="A4966">
        <v>10490</v>
      </c>
      <c r="B4966" t="s">
        <v>12607</v>
      </c>
      <c r="C4966" t="s">
        <v>121</v>
      </c>
      <c r="E4966">
        <v>166.25</v>
      </c>
    </row>
    <row r="4967" spans="1:5">
      <c r="A4967">
        <v>10492</v>
      </c>
      <c r="B4967" t="s">
        <v>12608</v>
      </c>
      <c r="C4967" t="s">
        <v>121</v>
      </c>
      <c r="E4967">
        <v>190</v>
      </c>
    </row>
    <row r="4968" spans="1:5">
      <c r="A4968">
        <v>10493</v>
      </c>
      <c r="B4968" t="s">
        <v>12609</v>
      </c>
      <c r="C4968" t="s">
        <v>121</v>
      </c>
      <c r="E4968">
        <v>221.66</v>
      </c>
    </row>
    <row r="4969" spans="1:5">
      <c r="A4969">
        <v>10491</v>
      </c>
      <c r="B4969" t="s">
        <v>12610</v>
      </c>
      <c r="C4969" t="s">
        <v>121</v>
      </c>
      <c r="E4969">
        <v>269.16000000000003</v>
      </c>
    </row>
    <row r="4970" spans="1:5">
      <c r="A4970">
        <v>34385</v>
      </c>
      <c r="B4970" t="s">
        <v>12611</v>
      </c>
      <c r="C4970" t="s">
        <v>121</v>
      </c>
      <c r="E4970">
        <v>392.66</v>
      </c>
    </row>
    <row r="4971" spans="1:5">
      <c r="A4971">
        <v>10499</v>
      </c>
      <c r="B4971" t="s">
        <v>12612</v>
      </c>
      <c r="C4971" t="s">
        <v>121</v>
      </c>
      <c r="E4971">
        <v>158.33000000000001</v>
      </c>
    </row>
    <row r="4972" spans="1:5">
      <c r="A4972">
        <v>34384</v>
      </c>
      <c r="B4972" t="s">
        <v>12613</v>
      </c>
      <c r="C4972" t="s">
        <v>121</v>
      </c>
      <c r="E4972">
        <v>475</v>
      </c>
    </row>
    <row r="4973" spans="1:5">
      <c r="A4973">
        <v>11185</v>
      </c>
      <c r="B4973" t="s">
        <v>12614</v>
      </c>
      <c r="C4973" t="s">
        <v>121</v>
      </c>
      <c r="E4973">
        <v>490.83</v>
      </c>
    </row>
    <row r="4974" spans="1:5">
      <c r="A4974">
        <v>10507</v>
      </c>
      <c r="B4974" t="s">
        <v>12615</v>
      </c>
      <c r="C4974" t="s">
        <v>121</v>
      </c>
      <c r="E4974">
        <v>480.76</v>
      </c>
    </row>
    <row r="4975" spans="1:5">
      <c r="A4975">
        <v>10505</v>
      </c>
      <c r="B4975" t="s">
        <v>12616</v>
      </c>
      <c r="C4975" t="s">
        <v>121</v>
      </c>
      <c r="E4975">
        <v>283.68</v>
      </c>
    </row>
    <row r="4976" spans="1:5">
      <c r="A4976">
        <v>10506</v>
      </c>
      <c r="B4976" t="s">
        <v>12617</v>
      </c>
      <c r="C4976" t="s">
        <v>121</v>
      </c>
      <c r="E4976">
        <v>370.33</v>
      </c>
    </row>
    <row r="4977" spans="1:5">
      <c r="A4977">
        <v>5031</v>
      </c>
      <c r="B4977" t="s">
        <v>12618</v>
      </c>
      <c r="C4977" t="s">
        <v>121</v>
      </c>
      <c r="E4977">
        <v>520</v>
      </c>
    </row>
    <row r="4978" spans="1:5">
      <c r="A4978">
        <v>10502</v>
      </c>
      <c r="B4978" t="s">
        <v>12619</v>
      </c>
      <c r="C4978" t="s">
        <v>121</v>
      </c>
      <c r="E4978">
        <v>605.91999999999996</v>
      </c>
    </row>
    <row r="4979" spans="1:5">
      <c r="A4979">
        <v>10501</v>
      </c>
      <c r="B4979" t="s">
        <v>12620</v>
      </c>
      <c r="C4979" t="s">
        <v>121</v>
      </c>
      <c r="E4979">
        <v>342.33</v>
      </c>
    </row>
    <row r="4980" spans="1:5">
      <c r="A4980">
        <v>10503</v>
      </c>
      <c r="B4980" t="s">
        <v>12621</v>
      </c>
      <c r="C4980" t="s">
        <v>121</v>
      </c>
      <c r="E4980">
        <v>462.48</v>
      </c>
    </row>
    <row r="4981" spans="1:5">
      <c r="A4981">
        <v>4500</v>
      </c>
      <c r="B4981" t="s">
        <v>12622</v>
      </c>
      <c r="C4981" t="s">
        <v>146</v>
      </c>
      <c r="E4981">
        <v>22.67</v>
      </c>
    </row>
    <row r="4982" spans="1:5">
      <c r="A4982">
        <v>4448</v>
      </c>
      <c r="B4982" t="s">
        <v>12623</v>
      </c>
      <c r="C4982" t="s">
        <v>146</v>
      </c>
      <c r="E4982">
        <v>31.14</v>
      </c>
    </row>
    <row r="4983" spans="1:5">
      <c r="A4983">
        <v>20213</v>
      </c>
      <c r="B4983" t="s">
        <v>12624</v>
      </c>
      <c r="C4983" t="s">
        <v>146</v>
      </c>
      <c r="E4983">
        <v>22.07</v>
      </c>
    </row>
    <row r="4984" spans="1:5">
      <c r="A4984">
        <v>20211</v>
      </c>
      <c r="B4984" t="s">
        <v>12625</v>
      </c>
      <c r="C4984" t="s">
        <v>146</v>
      </c>
      <c r="E4984">
        <v>29.22</v>
      </c>
    </row>
    <row r="4985" spans="1:5">
      <c r="A4985">
        <v>40270</v>
      </c>
      <c r="B4985" t="s">
        <v>12626</v>
      </c>
      <c r="C4985" t="s">
        <v>146</v>
      </c>
    </row>
    <row r="4986" spans="1:5">
      <c r="A4986">
        <v>4425</v>
      </c>
      <c r="B4986" t="s">
        <v>12627</v>
      </c>
      <c r="C4986" t="s">
        <v>146</v>
      </c>
      <c r="E4986">
        <v>24.15</v>
      </c>
    </row>
    <row r="4987" spans="1:5">
      <c r="A4987">
        <v>4472</v>
      </c>
      <c r="B4987" t="s">
        <v>12628</v>
      </c>
      <c r="C4987" t="s">
        <v>146</v>
      </c>
      <c r="E4987">
        <v>30.17</v>
      </c>
    </row>
    <row r="4988" spans="1:5">
      <c r="A4988">
        <v>35272</v>
      </c>
      <c r="B4988" t="s">
        <v>12629</v>
      </c>
      <c r="C4988" t="s">
        <v>146</v>
      </c>
      <c r="E4988">
        <v>43.62</v>
      </c>
    </row>
    <row r="4989" spans="1:5">
      <c r="A4989">
        <v>4481</v>
      </c>
      <c r="B4989" t="s">
        <v>12630</v>
      </c>
      <c r="C4989" t="s">
        <v>146</v>
      </c>
      <c r="E4989">
        <v>46.69</v>
      </c>
    </row>
    <row r="4990" spans="1:5">
      <c r="A4990">
        <v>34345</v>
      </c>
      <c r="B4990" t="s">
        <v>12631</v>
      </c>
      <c r="C4990" t="s">
        <v>123</v>
      </c>
      <c r="E4990">
        <v>16.21</v>
      </c>
    </row>
    <row r="4991" spans="1:5">
      <c r="A4991">
        <v>41096</v>
      </c>
      <c r="B4991" t="s">
        <v>12632</v>
      </c>
      <c r="C4991" t="s">
        <v>4670</v>
      </c>
      <c r="E4991">
        <v>2839.05</v>
      </c>
    </row>
  </sheetData>
  <autoFilter ref="A7:E4991" xr:uid="{00000000-0001-0000-1000-000000000000}"/>
  <pageMargins left="0.511811024" right="0.511811024" top="0.78740157499999996" bottom="0.78740157499999996" header="0.31496062000000002" footer="0.3149606200000000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CC9900"/>
  </sheetPr>
  <dimension ref="A1:E485"/>
  <sheetViews>
    <sheetView view="pageBreakPreview" zoomScaleNormal="100" zoomScaleSheetLayoutView="100" workbookViewId="0">
      <selection activeCell="F5" sqref="F5"/>
    </sheetView>
  </sheetViews>
  <sheetFormatPr defaultRowHeight="15"/>
  <cols>
    <col min="2" max="2" width="52.28515625" customWidth="1"/>
  </cols>
  <sheetData>
    <row r="1" spans="1:5" ht="14.45" customHeight="1">
      <c r="A1" s="639" t="s">
        <v>5723</v>
      </c>
      <c r="B1" s="639"/>
      <c r="C1" s="639"/>
      <c r="D1" s="639"/>
      <c r="E1" s="639"/>
    </row>
    <row r="2" spans="1:5" ht="14.45" customHeight="1">
      <c r="B2" s="37" t="s">
        <v>5733</v>
      </c>
      <c r="C2" s="33"/>
      <c r="D2" s="33"/>
      <c r="E2" s="33"/>
    </row>
    <row r="3" spans="1:5" ht="14.45" customHeight="1">
      <c r="B3" s="37" t="s">
        <v>5724</v>
      </c>
      <c r="C3" s="33"/>
      <c r="D3" s="33"/>
      <c r="E3" s="33"/>
    </row>
    <row r="4" spans="1:5" ht="14.45" customHeight="1">
      <c r="A4" s="640" t="s">
        <v>7659</v>
      </c>
      <c r="B4" s="640"/>
      <c r="C4" s="34" t="s">
        <v>5725</v>
      </c>
      <c r="D4" s="33"/>
      <c r="E4" s="35">
        <v>0.32650000000000001</v>
      </c>
    </row>
    <row r="5" spans="1:5" ht="14.45" customHeight="1">
      <c r="B5" s="38" t="s">
        <v>7660</v>
      </c>
      <c r="C5" s="641" t="s">
        <v>5726</v>
      </c>
      <c r="D5" s="641"/>
      <c r="E5" s="641"/>
    </row>
    <row r="6" spans="1:5" ht="14.45" customHeight="1">
      <c r="A6" s="637" t="s">
        <v>5731</v>
      </c>
      <c r="B6" s="637" t="s">
        <v>5732</v>
      </c>
      <c r="C6" s="637" t="s">
        <v>5727</v>
      </c>
      <c r="D6" s="642" t="s">
        <v>5728</v>
      </c>
      <c r="E6" s="643"/>
    </row>
    <row r="7" spans="1:5" ht="14.45" customHeight="1">
      <c r="A7" s="638"/>
      <c r="B7" s="638"/>
      <c r="C7" s="638"/>
      <c r="D7" s="36" t="s">
        <v>5729</v>
      </c>
      <c r="E7" s="36" t="s">
        <v>5730</v>
      </c>
    </row>
    <row r="8" spans="1:5">
      <c r="A8" s="635" t="s">
        <v>4906</v>
      </c>
      <c r="B8" s="636"/>
      <c r="C8" s="26"/>
      <c r="D8" s="26"/>
      <c r="E8" s="26"/>
    </row>
    <row r="9" spans="1:5">
      <c r="A9" s="27" t="s">
        <v>4907</v>
      </c>
      <c r="B9" s="28" t="s">
        <v>4908</v>
      </c>
      <c r="C9" s="28" t="s">
        <v>4909</v>
      </c>
      <c r="D9" s="377">
        <v>0.37</v>
      </c>
      <c r="E9" s="377">
        <v>0.49</v>
      </c>
    </row>
    <row r="10" spans="1:5">
      <c r="A10" s="27" t="s">
        <v>4910</v>
      </c>
      <c r="B10" s="28" t="s">
        <v>4911</v>
      </c>
      <c r="C10" s="28" t="s">
        <v>4909</v>
      </c>
      <c r="D10" s="377">
        <v>3.69</v>
      </c>
      <c r="E10" s="377">
        <v>4.8899999999999997</v>
      </c>
    </row>
    <row r="11" spans="1:5">
      <c r="A11" s="27" t="s">
        <v>4912</v>
      </c>
      <c r="B11" s="28" t="s">
        <v>4913</v>
      </c>
      <c r="C11" s="28" t="s">
        <v>4914</v>
      </c>
      <c r="D11" s="378">
        <v>1539.21</v>
      </c>
      <c r="E11" s="378">
        <v>2041.76</v>
      </c>
    </row>
    <row r="12" spans="1:5">
      <c r="A12" s="27" t="s">
        <v>4915</v>
      </c>
      <c r="B12" s="28" t="s">
        <v>4916</v>
      </c>
      <c r="C12" s="28" t="s">
        <v>4909</v>
      </c>
      <c r="D12" s="377">
        <v>0.82</v>
      </c>
      <c r="E12" s="377">
        <v>1.0900000000000001</v>
      </c>
    </row>
    <row r="13" spans="1:5">
      <c r="A13" s="27" t="s">
        <v>4917</v>
      </c>
      <c r="B13" s="28" t="s">
        <v>4918</v>
      </c>
      <c r="C13" s="28" t="s">
        <v>4919</v>
      </c>
      <c r="D13" s="377">
        <v>47.61</v>
      </c>
      <c r="E13" s="377">
        <v>63.15</v>
      </c>
    </row>
    <row r="14" spans="1:5">
      <c r="A14" s="27" t="s">
        <v>4920</v>
      </c>
      <c r="B14" s="28" t="s">
        <v>4921</v>
      </c>
      <c r="C14" s="28" t="s">
        <v>4919</v>
      </c>
      <c r="D14" s="377">
        <v>13.19</v>
      </c>
      <c r="E14" s="377">
        <v>17.5</v>
      </c>
    </row>
    <row r="15" spans="1:5">
      <c r="A15" s="27" t="s">
        <v>4922</v>
      </c>
      <c r="B15" s="28" t="s">
        <v>4923</v>
      </c>
      <c r="C15" s="28" t="s">
        <v>4914</v>
      </c>
      <c r="D15" s="377">
        <v>577.66</v>
      </c>
      <c r="E15" s="377">
        <v>766.27</v>
      </c>
    </row>
    <row r="16" spans="1:5">
      <c r="A16" s="27" t="s">
        <v>4924</v>
      </c>
      <c r="B16" s="28" t="s">
        <v>4925</v>
      </c>
      <c r="C16" s="28" t="s">
        <v>4909</v>
      </c>
      <c r="D16" s="377">
        <v>1.68</v>
      </c>
      <c r="E16" s="377">
        <v>2.23</v>
      </c>
    </row>
    <row r="17" spans="1:5">
      <c r="A17" s="27" t="s">
        <v>4926</v>
      </c>
      <c r="B17" s="28" t="s">
        <v>7535</v>
      </c>
      <c r="C17" s="28" t="s">
        <v>4927</v>
      </c>
      <c r="D17" s="377">
        <v>3.55</v>
      </c>
      <c r="E17" s="377">
        <v>4.71</v>
      </c>
    </row>
    <row r="18" spans="1:5">
      <c r="A18" s="27" t="s">
        <v>4928</v>
      </c>
      <c r="B18" s="28" t="s">
        <v>7536</v>
      </c>
      <c r="C18" s="28" t="s">
        <v>4927</v>
      </c>
      <c r="D18" s="377">
        <v>5.67</v>
      </c>
      <c r="E18" s="377">
        <v>7.52</v>
      </c>
    </row>
    <row r="19" spans="1:5" ht="22.5">
      <c r="A19" s="27" t="s">
        <v>4929</v>
      </c>
      <c r="B19" s="28" t="s">
        <v>7537</v>
      </c>
      <c r="C19" s="28" t="s">
        <v>4927</v>
      </c>
      <c r="D19" s="377">
        <v>7.77</v>
      </c>
      <c r="E19" s="377">
        <v>10.31</v>
      </c>
    </row>
    <row r="20" spans="1:5" ht="22.5">
      <c r="A20" s="27" t="s">
        <v>4930</v>
      </c>
      <c r="B20" s="28" t="s">
        <v>7538</v>
      </c>
      <c r="C20" s="28" t="s">
        <v>4927</v>
      </c>
      <c r="D20" s="377">
        <v>9.6300000000000008</v>
      </c>
      <c r="E20" s="377">
        <v>12.77</v>
      </c>
    </row>
    <row r="21" spans="1:5" ht="22.5">
      <c r="A21" s="27" t="s">
        <v>4931</v>
      </c>
      <c r="B21" s="28" t="s">
        <v>7539</v>
      </c>
      <c r="C21" s="28" t="s">
        <v>4927</v>
      </c>
      <c r="D21" s="377">
        <v>11.27</v>
      </c>
      <c r="E21" s="377">
        <v>14.95</v>
      </c>
    </row>
    <row r="22" spans="1:5" ht="22.5">
      <c r="A22" s="27" t="s">
        <v>4932</v>
      </c>
      <c r="B22" s="28" t="s">
        <v>7540</v>
      </c>
      <c r="C22" s="28" t="s">
        <v>4927</v>
      </c>
      <c r="D22" s="377">
        <v>13.11</v>
      </c>
      <c r="E22" s="377">
        <v>17.39</v>
      </c>
    </row>
    <row r="23" spans="1:5" ht="22.5">
      <c r="A23" s="27" t="s">
        <v>4933</v>
      </c>
      <c r="B23" s="28" t="s">
        <v>7541</v>
      </c>
      <c r="C23" s="28" t="s">
        <v>4927</v>
      </c>
      <c r="D23" s="377">
        <v>14.98</v>
      </c>
      <c r="E23" s="377">
        <v>19.87</v>
      </c>
    </row>
    <row r="24" spans="1:5" ht="22.5">
      <c r="A24" s="27" t="s">
        <v>4934</v>
      </c>
      <c r="B24" s="28" t="s">
        <v>7542</v>
      </c>
      <c r="C24" s="28" t="s">
        <v>4927</v>
      </c>
      <c r="D24" s="377">
        <v>16.760000000000002</v>
      </c>
      <c r="E24" s="377">
        <v>22.23</v>
      </c>
    </row>
    <row r="25" spans="1:5">
      <c r="A25" s="27" t="s">
        <v>4935</v>
      </c>
      <c r="B25" s="28" t="s">
        <v>4936</v>
      </c>
      <c r="C25" s="28" t="s">
        <v>4927</v>
      </c>
      <c r="D25" s="377">
        <v>9.23</v>
      </c>
      <c r="E25" s="377">
        <v>12.24</v>
      </c>
    </row>
    <row r="26" spans="1:5">
      <c r="A26" s="27" t="s">
        <v>4937</v>
      </c>
      <c r="B26" s="28" t="s">
        <v>4938</v>
      </c>
      <c r="C26" s="28" t="s">
        <v>4927</v>
      </c>
      <c r="D26" s="377">
        <v>10.220000000000001</v>
      </c>
      <c r="E26" s="377">
        <v>13.56</v>
      </c>
    </row>
    <row r="27" spans="1:5">
      <c r="A27" s="27" t="s">
        <v>4939</v>
      </c>
      <c r="B27" s="28" t="s">
        <v>4940</v>
      </c>
      <c r="C27" s="28" t="s">
        <v>4927</v>
      </c>
      <c r="D27" s="377">
        <v>10.29</v>
      </c>
      <c r="E27" s="377">
        <v>13.65</v>
      </c>
    </row>
    <row r="28" spans="1:5">
      <c r="A28" s="27" t="s">
        <v>4941</v>
      </c>
      <c r="B28" s="28" t="s">
        <v>4942</v>
      </c>
      <c r="C28" s="28" t="s">
        <v>4927</v>
      </c>
      <c r="D28" s="377">
        <v>10.37</v>
      </c>
      <c r="E28" s="377">
        <v>13.76</v>
      </c>
    </row>
    <row r="29" spans="1:5">
      <c r="A29" s="27" t="s">
        <v>4943</v>
      </c>
      <c r="B29" s="28" t="s">
        <v>4944</v>
      </c>
      <c r="C29" s="28" t="s">
        <v>4927</v>
      </c>
      <c r="D29" s="377">
        <v>11.37</v>
      </c>
      <c r="E29" s="377">
        <v>15.08</v>
      </c>
    </row>
    <row r="30" spans="1:5">
      <c r="A30" s="27" t="s">
        <v>4945</v>
      </c>
      <c r="B30" s="28" t="s">
        <v>4946</v>
      </c>
      <c r="C30" s="28" t="s">
        <v>4927</v>
      </c>
      <c r="D30" s="377">
        <v>11.43</v>
      </c>
      <c r="E30" s="377">
        <v>15.16</v>
      </c>
    </row>
    <row r="31" spans="1:5">
      <c r="A31" s="27" t="s">
        <v>4947</v>
      </c>
      <c r="B31" s="28" t="s">
        <v>4948</v>
      </c>
      <c r="C31" s="28" t="s">
        <v>4927</v>
      </c>
      <c r="D31" s="377">
        <v>11.48</v>
      </c>
      <c r="E31" s="377">
        <v>15.23</v>
      </c>
    </row>
    <row r="32" spans="1:5">
      <c r="A32" s="27" t="s">
        <v>4949</v>
      </c>
      <c r="B32" s="28" t="s">
        <v>4950</v>
      </c>
      <c r="C32" s="28" t="s">
        <v>4927</v>
      </c>
      <c r="D32" s="377">
        <v>12.49</v>
      </c>
      <c r="E32" s="377">
        <v>16.57</v>
      </c>
    </row>
    <row r="33" spans="1:5">
      <c r="A33" s="27" t="s">
        <v>4951</v>
      </c>
      <c r="B33" s="28" t="s">
        <v>4952</v>
      </c>
      <c r="C33" s="28" t="s">
        <v>4927</v>
      </c>
      <c r="D33" s="377">
        <v>12.51</v>
      </c>
      <c r="E33" s="377">
        <v>16.59</v>
      </c>
    </row>
    <row r="34" spans="1:5">
      <c r="A34" s="27" t="s">
        <v>4953</v>
      </c>
      <c r="B34" s="28" t="s">
        <v>4954</v>
      </c>
      <c r="C34" s="28" t="s">
        <v>4927</v>
      </c>
      <c r="D34" s="377">
        <v>12.6</v>
      </c>
      <c r="E34" s="377">
        <v>16.71</v>
      </c>
    </row>
    <row r="35" spans="1:5">
      <c r="A35" s="27" t="s">
        <v>4955</v>
      </c>
      <c r="B35" s="28" t="s">
        <v>4956</v>
      </c>
      <c r="C35" s="28" t="s">
        <v>4927</v>
      </c>
      <c r="D35" s="377">
        <v>13.72</v>
      </c>
      <c r="E35" s="377">
        <v>18.2</v>
      </c>
    </row>
    <row r="36" spans="1:5">
      <c r="A36" s="27" t="s">
        <v>4957</v>
      </c>
      <c r="B36" s="28" t="s">
        <v>4958</v>
      </c>
      <c r="C36" s="28" t="s">
        <v>4927</v>
      </c>
      <c r="D36" s="377">
        <v>17.04</v>
      </c>
      <c r="E36" s="377">
        <v>22.6</v>
      </c>
    </row>
    <row r="37" spans="1:5">
      <c r="A37" s="27" t="s">
        <v>4959</v>
      </c>
      <c r="B37" s="28" t="s">
        <v>4960</v>
      </c>
      <c r="C37" s="28" t="s">
        <v>4927</v>
      </c>
      <c r="D37" s="377">
        <v>5.49</v>
      </c>
      <c r="E37" s="377">
        <v>7.28</v>
      </c>
    </row>
    <row r="38" spans="1:5">
      <c r="A38" s="27" t="s">
        <v>4961</v>
      </c>
      <c r="B38" s="28" t="s">
        <v>4962</v>
      </c>
      <c r="C38" s="28" t="s">
        <v>4927</v>
      </c>
      <c r="D38" s="377">
        <v>9.1</v>
      </c>
      <c r="E38" s="377">
        <v>12.07</v>
      </c>
    </row>
    <row r="39" spans="1:5">
      <c r="A39" s="27" t="s">
        <v>4963</v>
      </c>
      <c r="B39" s="28" t="s">
        <v>4964</v>
      </c>
      <c r="C39" s="28" t="s">
        <v>4927</v>
      </c>
      <c r="D39" s="377">
        <v>13.01</v>
      </c>
      <c r="E39" s="377">
        <v>17.260000000000002</v>
      </c>
    </row>
    <row r="40" spans="1:5">
      <c r="A40" s="27" t="s">
        <v>4965</v>
      </c>
      <c r="B40" s="28" t="s">
        <v>4966</v>
      </c>
      <c r="C40" s="28" t="s">
        <v>4927</v>
      </c>
      <c r="D40" s="377">
        <v>17.62</v>
      </c>
      <c r="E40" s="377">
        <v>23.37</v>
      </c>
    </row>
    <row r="41" spans="1:5">
      <c r="A41" s="27" t="s">
        <v>4967</v>
      </c>
      <c r="B41" s="28" t="s">
        <v>4968</v>
      </c>
      <c r="C41" s="28" t="s">
        <v>4927</v>
      </c>
      <c r="D41" s="377">
        <v>5.91</v>
      </c>
      <c r="E41" s="377">
        <v>7.84</v>
      </c>
    </row>
    <row r="42" spans="1:5">
      <c r="A42" s="27" t="s">
        <v>4969</v>
      </c>
      <c r="B42" s="28" t="s">
        <v>4970</v>
      </c>
      <c r="C42" s="28" t="s">
        <v>4927</v>
      </c>
      <c r="D42" s="377">
        <v>4.82</v>
      </c>
      <c r="E42" s="377">
        <v>6.39</v>
      </c>
    </row>
    <row r="43" spans="1:5">
      <c r="A43" s="27" t="s">
        <v>4971</v>
      </c>
      <c r="B43" s="28" t="s">
        <v>4972</v>
      </c>
      <c r="C43" s="28" t="s">
        <v>4927</v>
      </c>
      <c r="D43" s="377">
        <v>10.62</v>
      </c>
      <c r="E43" s="377">
        <v>14.09</v>
      </c>
    </row>
    <row r="44" spans="1:5">
      <c r="A44" s="27" t="s">
        <v>4973</v>
      </c>
      <c r="B44" s="28" t="s">
        <v>4974</v>
      </c>
      <c r="C44" s="28" t="s">
        <v>4927</v>
      </c>
      <c r="D44" s="377">
        <v>15.17</v>
      </c>
      <c r="E44" s="377">
        <v>20.12</v>
      </c>
    </row>
    <row r="45" spans="1:5">
      <c r="A45" s="27" t="s">
        <v>4975</v>
      </c>
      <c r="B45" s="28" t="s">
        <v>4976</v>
      </c>
      <c r="C45" s="28" t="s">
        <v>4927</v>
      </c>
      <c r="D45" s="377">
        <v>16.38</v>
      </c>
      <c r="E45" s="377">
        <v>21.73</v>
      </c>
    </row>
    <row r="46" spans="1:5">
      <c r="A46" s="27" t="s">
        <v>4977</v>
      </c>
      <c r="B46" s="28" t="s">
        <v>4978</v>
      </c>
      <c r="C46" s="28" t="s">
        <v>4927</v>
      </c>
      <c r="D46" s="377">
        <v>16.760000000000002</v>
      </c>
      <c r="E46" s="377">
        <v>22.23</v>
      </c>
    </row>
    <row r="47" spans="1:5">
      <c r="A47" s="27" t="s">
        <v>4979</v>
      </c>
      <c r="B47" s="28" t="s">
        <v>4980</v>
      </c>
      <c r="C47" s="28" t="s">
        <v>4927</v>
      </c>
      <c r="D47" s="377">
        <v>17.98</v>
      </c>
      <c r="E47" s="377">
        <v>23.85</v>
      </c>
    </row>
    <row r="48" spans="1:5">
      <c r="A48" s="27" t="s">
        <v>7543</v>
      </c>
      <c r="B48" s="28" t="s">
        <v>7544</v>
      </c>
      <c r="C48" s="28" t="s">
        <v>4927</v>
      </c>
      <c r="D48" s="377">
        <v>18.36</v>
      </c>
      <c r="E48" s="377">
        <v>24.35</v>
      </c>
    </row>
    <row r="49" spans="1:5">
      <c r="A49" s="27" t="s">
        <v>7545</v>
      </c>
      <c r="B49" s="28" t="s">
        <v>7546</v>
      </c>
      <c r="C49" s="28" t="s">
        <v>4927</v>
      </c>
      <c r="D49" s="377">
        <v>19.57</v>
      </c>
      <c r="E49" s="377">
        <v>25.96</v>
      </c>
    </row>
    <row r="50" spans="1:5">
      <c r="A50" s="27" t="s">
        <v>4981</v>
      </c>
      <c r="B50" s="28" t="s">
        <v>4982</v>
      </c>
      <c r="C50" s="28" t="s">
        <v>4927</v>
      </c>
      <c r="D50" s="377">
        <v>19.95</v>
      </c>
      <c r="E50" s="377">
        <v>26.46</v>
      </c>
    </row>
    <row r="51" spans="1:5">
      <c r="A51" s="27" t="s">
        <v>7547</v>
      </c>
      <c r="B51" s="28" t="s">
        <v>7548</v>
      </c>
      <c r="C51" s="28" t="s">
        <v>4927</v>
      </c>
      <c r="D51" s="377">
        <v>8.34</v>
      </c>
      <c r="E51" s="377">
        <v>11.06</v>
      </c>
    </row>
    <row r="52" spans="1:5">
      <c r="A52" s="27" t="s">
        <v>4983</v>
      </c>
      <c r="B52" s="28" t="s">
        <v>4984</v>
      </c>
      <c r="C52" s="28" t="s">
        <v>4927</v>
      </c>
      <c r="D52" s="377">
        <v>40.549999999999997</v>
      </c>
      <c r="E52" s="377">
        <v>53.79</v>
      </c>
    </row>
    <row r="53" spans="1:5">
      <c r="A53" s="27" t="s">
        <v>4985</v>
      </c>
      <c r="B53" s="28" t="s">
        <v>4986</v>
      </c>
      <c r="C53" s="28" t="s">
        <v>4927</v>
      </c>
      <c r="D53" s="377">
        <v>41.55</v>
      </c>
      <c r="E53" s="377">
        <v>55.12</v>
      </c>
    </row>
    <row r="54" spans="1:5">
      <c r="A54" s="27" t="s">
        <v>4987</v>
      </c>
      <c r="B54" s="28" t="s">
        <v>4988</v>
      </c>
      <c r="C54" s="28" t="s">
        <v>4927</v>
      </c>
      <c r="D54" s="377">
        <v>42.51</v>
      </c>
      <c r="E54" s="377">
        <v>56.39</v>
      </c>
    </row>
    <row r="55" spans="1:5">
      <c r="A55" s="27" t="s">
        <v>4989</v>
      </c>
      <c r="B55" s="28" t="s">
        <v>4990</v>
      </c>
      <c r="C55" s="28" t="s">
        <v>4927</v>
      </c>
      <c r="D55" s="377">
        <v>43.23</v>
      </c>
      <c r="E55" s="377">
        <v>57.34</v>
      </c>
    </row>
    <row r="56" spans="1:5">
      <c r="A56" s="27" t="s">
        <v>4991</v>
      </c>
      <c r="B56" s="28" t="s">
        <v>4992</v>
      </c>
      <c r="C56" s="28" t="s">
        <v>4927</v>
      </c>
      <c r="D56" s="377">
        <v>49.25</v>
      </c>
      <c r="E56" s="377">
        <v>65.33</v>
      </c>
    </row>
    <row r="57" spans="1:5">
      <c r="A57" s="27" t="s">
        <v>4993</v>
      </c>
      <c r="B57" s="28" t="s">
        <v>4994</v>
      </c>
      <c r="C57" s="28" t="s">
        <v>4927</v>
      </c>
      <c r="D57" s="377">
        <v>26.79</v>
      </c>
      <c r="E57" s="377">
        <v>35.54</v>
      </c>
    </row>
    <row r="58" spans="1:5">
      <c r="A58" s="27" t="s">
        <v>4995</v>
      </c>
      <c r="B58" s="28" t="s">
        <v>4996</v>
      </c>
      <c r="C58" s="28" t="s">
        <v>4927</v>
      </c>
      <c r="D58" s="377">
        <v>20.18</v>
      </c>
      <c r="E58" s="377">
        <v>26.77</v>
      </c>
    </row>
    <row r="59" spans="1:5">
      <c r="A59" s="27" t="s">
        <v>4997</v>
      </c>
      <c r="B59" s="28" t="s">
        <v>4998</v>
      </c>
      <c r="C59" s="28" t="s">
        <v>4927</v>
      </c>
      <c r="D59" s="377"/>
      <c r="E59" s="377"/>
    </row>
    <row r="60" spans="1:5" ht="22.5">
      <c r="A60" s="27" t="s">
        <v>4999</v>
      </c>
      <c r="B60" s="28" t="s">
        <v>5000</v>
      </c>
      <c r="C60" s="28" t="s">
        <v>4927</v>
      </c>
      <c r="D60" s="377">
        <v>415.48</v>
      </c>
      <c r="E60" s="377">
        <v>551.13</v>
      </c>
    </row>
    <row r="61" spans="1:5">
      <c r="A61" s="27" t="s">
        <v>5001</v>
      </c>
      <c r="B61" s="28" t="s">
        <v>5002</v>
      </c>
      <c r="C61" s="28" t="s">
        <v>4927</v>
      </c>
      <c r="D61" s="377">
        <v>2.77</v>
      </c>
      <c r="E61" s="377">
        <v>3.67</v>
      </c>
    </row>
    <row r="62" spans="1:5">
      <c r="A62" s="27" t="s">
        <v>5003</v>
      </c>
      <c r="B62" s="28" t="s">
        <v>5004</v>
      </c>
      <c r="C62" s="28" t="s">
        <v>4927</v>
      </c>
      <c r="D62" s="377">
        <v>33.369999999999997</v>
      </c>
      <c r="E62" s="377">
        <v>44.27</v>
      </c>
    </row>
    <row r="63" spans="1:5">
      <c r="A63" s="27" t="s">
        <v>5005</v>
      </c>
      <c r="B63" s="28" t="s">
        <v>5006</v>
      </c>
      <c r="C63" s="28" t="s">
        <v>5007</v>
      </c>
      <c r="D63" s="377">
        <v>457.91</v>
      </c>
      <c r="E63" s="377">
        <v>607.41999999999996</v>
      </c>
    </row>
    <row r="64" spans="1:5">
      <c r="A64" s="27" t="s">
        <v>7549</v>
      </c>
      <c r="B64" s="28" t="s">
        <v>5008</v>
      </c>
      <c r="C64" s="28" t="s">
        <v>4927</v>
      </c>
      <c r="D64" s="377">
        <v>19.46</v>
      </c>
      <c r="E64" s="377">
        <v>25.81</v>
      </c>
    </row>
    <row r="65" spans="1:5">
      <c r="A65" s="27" t="s">
        <v>7550</v>
      </c>
      <c r="B65" s="28" t="s">
        <v>5009</v>
      </c>
      <c r="C65" s="28" t="s">
        <v>4927</v>
      </c>
      <c r="D65" s="377">
        <v>14.98</v>
      </c>
      <c r="E65" s="377">
        <v>19.87</v>
      </c>
    </row>
    <row r="66" spans="1:5">
      <c r="A66" s="27" t="s">
        <v>7551</v>
      </c>
      <c r="B66" s="28" t="s">
        <v>5010</v>
      </c>
      <c r="C66" s="28" t="s">
        <v>4927</v>
      </c>
      <c r="D66" s="377">
        <v>4.21</v>
      </c>
      <c r="E66" s="377">
        <v>5.58</v>
      </c>
    </row>
    <row r="67" spans="1:5">
      <c r="A67" s="27" t="s">
        <v>5011</v>
      </c>
      <c r="B67" s="28" t="s">
        <v>5012</v>
      </c>
      <c r="C67" s="28" t="s">
        <v>4927</v>
      </c>
      <c r="D67" s="377">
        <v>1.65</v>
      </c>
      <c r="E67" s="377">
        <v>2.19</v>
      </c>
    </row>
    <row r="68" spans="1:5">
      <c r="A68" s="27" t="s">
        <v>5013</v>
      </c>
      <c r="B68" s="28" t="s">
        <v>5014</v>
      </c>
      <c r="C68" s="28" t="s">
        <v>4927</v>
      </c>
      <c r="D68" s="377">
        <v>41.4</v>
      </c>
      <c r="E68" s="377">
        <v>54.92</v>
      </c>
    </row>
    <row r="69" spans="1:5">
      <c r="A69" s="27" t="s">
        <v>5015</v>
      </c>
      <c r="B69" s="28" t="s">
        <v>7552</v>
      </c>
      <c r="C69" s="28" t="s">
        <v>4927</v>
      </c>
      <c r="D69" s="377">
        <v>4.51</v>
      </c>
      <c r="E69" s="377">
        <v>5.98</v>
      </c>
    </row>
    <row r="70" spans="1:5">
      <c r="A70" s="27" t="s">
        <v>7553</v>
      </c>
      <c r="B70" s="28" t="s">
        <v>7554</v>
      </c>
      <c r="C70" s="28" t="s">
        <v>4927</v>
      </c>
      <c r="D70" s="377">
        <v>7.03</v>
      </c>
      <c r="E70" s="377">
        <v>9.33</v>
      </c>
    </row>
    <row r="71" spans="1:5">
      <c r="A71" s="27" t="s">
        <v>5016</v>
      </c>
      <c r="B71" s="28" t="s">
        <v>5017</v>
      </c>
      <c r="C71" s="28" t="s">
        <v>4909</v>
      </c>
      <c r="D71" s="377">
        <v>0.78</v>
      </c>
      <c r="E71" s="377">
        <v>1.03</v>
      </c>
    </row>
    <row r="72" spans="1:5" ht="22.5">
      <c r="A72" s="27" t="s">
        <v>5018</v>
      </c>
      <c r="B72" s="28" t="s">
        <v>5019</v>
      </c>
      <c r="C72" s="28" t="s">
        <v>5020</v>
      </c>
      <c r="D72" s="377">
        <v>1.26</v>
      </c>
      <c r="E72" s="377">
        <v>1.67</v>
      </c>
    </row>
    <row r="73" spans="1:5" ht="14.45" customHeight="1">
      <c r="A73" s="368" t="s">
        <v>5021</v>
      </c>
      <c r="B73" s="369" t="s">
        <v>5022</v>
      </c>
      <c r="C73" s="26" t="s">
        <v>5020</v>
      </c>
      <c r="D73" s="26">
        <v>0.65</v>
      </c>
      <c r="E73" s="26">
        <v>0.86</v>
      </c>
    </row>
    <row r="74" spans="1:5">
      <c r="A74" s="27" t="s">
        <v>5023</v>
      </c>
      <c r="B74" s="28" t="s">
        <v>5024</v>
      </c>
      <c r="C74" s="28" t="s">
        <v>4927</v>
      </c>
      <c r="D74" s="377">
        <v>4.08</v>
      </c>
      <c r="E74" s="377">
        <v>5.41</v>
      </c>
    </row>
    <row r="75" spans="1:5">
      <c r="A75" s="27" t="s">
        <v>5025</v>
      </c>
      <c r="B75" s="28" t="s">
        <v>5026</v>
      </c>
      <c r="C75" s="28" t="s">
        <v>125</v>
      </c>
      <c r="D75" s="377">
        <v>254.43</v>
      </c>
      <c r="E75" s="377">
        <v>337.5</v>
      </c>
    </row>
    <row r="76" spans="1:5" ht="22.5">
      <c r="A76" s="27" t="s">
        <v>5027</v>
      </c>
      <c r="B76" s="28" t="s">
        <v>5028</v>
      </c>
      <c r="C76" s="28" t="s">
        <v>5020</v>
      </c>
      <c r="D76" s="377">
        <v>2.2799999999999998</v>
      </c>
      <c r="E76" s="377">
        <v>3.02</v>
      </c>
    </row>
    <row r="77" spans="1:5">
      <c r="A77" s="27" t="s">
        <v>7555</v>
      </c>
      <c r="B77" s="28" t="s">
        <v>7556</v>
      </c>
      <c r="C77" s="28" t="s">
        <v>5020</v>
      </c>
      <c r="D77" s="377">
        <v>0.91</v>
      </c>
      <c r="E77" s="377">
        <v>1.21</v>
      </c>
    </row>
    <row r="78" spans="1:5">
      <c r="A78" s="27" t="s">
        <v>7557</v>
      </c>
      <c r="B78" s="28" t="s">
        <v>7558</v>
      </c>
      <c r="C78" s="28" t="s">
        <v>5020</v>
      </c>
      <c r="D78" s="377">
        <v>0.6</v>
      </c>
      <c r="E78" s="377">
        <v>0.8</v>
      </c>
    </row>
    <row r="79" spans="1:5">
      <c r="A79" s="27" t="s">
        <v>7559</v>
      </c>
      <c r="B79" s="28" t="s">
        <v>7560</v>
      </c>
      <c r="C79" s="28"/>
      <c r="D79" s="377"/>
      <c r="E79" s="377"/>
    </row>
    <row r="80" spans="1:5">
      <c r="A80" s="27" t="s">
        <v>5029</v>
      </c>
      <c r="B80" s="28" t="s">
        <v>5030</v>
      </c>
      <c r="C80" s="28" t="s">
        <v>4909</v>
      </c>
      <c r="D80" s="377">
        <v>1.86</v>
      </c>
      <c r="E80" s="377">
        <v>2.4700000000000002</v>
      </c>
    </row>
    <row r="81" spans="1:5">
      <c r="A81" s="27" t="s">
        <v>5031</v>
      </c>
      <c r="B81" s="28" t="s">
        <v>5032</v>
      </c>
      <c r="C81" s="28" t="s">
        <v>4927</v>
      </c>
      <c r="D81" s="377">
        <v>14.98</v>
      </c>
      <c r="E81" s="377">
        <v>19.87</v>
      </c>
    </row>
    <row r="82" spans="1:5">
      <c r="A82" s="27" t="s">
        <v>5033</v>
      </c>
      <c r="B82" s="28" t="s">
        <v>5034</v>
      </c>
      <c r="C82" s="28" t="s">
        <v>4927</v>
      </c>
      <c r="D82" s="377">
        <v>11.06</v>
      </c>
      <c r="E82" s="377">
        <v>14.67</v>
      </c>
    </row>
    <row r="83" spans="1:5">
      <c r="A83" s="379" t="s">
        <v>5035</v>
      </c>
      <c r="B83" s="26" t="s">
        <v>5036</v>
      </c>
      <c r="C83" s="28" t="s">
        <v>4927</v>
      </c>
      <c r="D83" s="377">
        <v>18.27</v>
      </c>
      <c r="E83" s="377">
        <v>24.24</v>
      </c>
    </row>
    <row r="84" spans="1:5">
      <c r="A84" s="379" t="s">
        <v>5037</v>
      </c>
      <c r="B84" s="26" t="s">
        <v>5038</v>
      </c>
      <c r="C84" s="28" t="s">
        <v>4927</v>
      </c>
      <c r="D84" s="377">
        <v>18.97</v>
      </c>
      <c r="E84" s="377">
        <v>25.16</v>
      </c>
    </row>
    <row r="85" spans="1:5">
      <c r="A85" s="27" t="s">
        <v>5039</v>
      </c>
      <c r="B85" s="28" t="s">
        <v>5040</v>
      </c>
      <c r="C85" s="28" t="s">
        <v>4927</v>
      </c>
      <c r="D85" s="377">
        <v>15.24</v>
      </c>
      <c r="E85" s="377">
        <v>20.22</v>
      </c>
    </row>
    <row r="86" spans="1:5">
      <c r="A86" s="27" t="s">
        <v>5041</v>
      </c>
      <c r="B86" s="28" t="s">
        <v>5042</v>
      </c>
      <c r="C86" s="28" t="s">
        <v>4927</v>
      </c>
      <c r="D86" s="377">
        <v>18.190000000000001</v>
      </c>
      <c r="E86" s="377">
        <v>24.13</v>
      </c>
    </row>
    <row r="87" spans="1:5">
      <c r="A87" s="27" t="s">
        <v>5043</v>
      </c>
      <c r="B87" s="28" t="s">
        <v>5044</v>
      </c>
      <c r="C87" s="28" t="s">
        <v>4927</v>
      </c>
      <c r="D87" s="377">
        <v>19.260000000000002</v>
      </c>
      <c r="E87" s="377">
        <v>25.55</v>
      </c>
    </row>
    <row r="88" spans="1:5" ht="22.5">
      <c r="A88" s="27" t="s">
        <v>5045</v>
      </c>
      <c r="B88" s="28" t="s">
        <v>5046</v>
      </c>
      <c r="C88" s="28" t="s">
        <v>4927</v>
      </c>
      <c r="D88" s="377">
        <v>33.81</v>
      </c>
      <c r="E88" s="377">
        <v>44.85</v>
      </c>
    </row>
    <row r="89" spans="1:5" ht="22.5">
      <c r="A89" s="27" t="s">
        <v>5047</v>
      </c>
      <c r="B89" s="28" t="s">
        <v>7561</v>
      </c>
      <c r="C89" s="28" t="s">
        <v>5048</v>
      </c>
      <c r="D89" s="377">
        <v>60.35</v>
      </c>
      <c r="E89" s="377">
        <v>80.06</v>
      </c>
    </row>
    <row r="90" spans="1:5" ht="22.5">
      <c r="A90" s="27" t="s">
        <v>5049</v>
      </c>
      <c r="B90" s="28" t="s">
        <v>7562</v>
      </c>
      <c r="C90" s="28" t="s">
        <v>5048</v>
      </c>
      <c r="D90" s="377">
        <v>75.75</v>
      </c>
      <c r="E90" s="377">
        <v>100.48</v>
      </c>
    </row>
    <row r="91" spans="1:5">
      <c r="A91" s="27" t="s">
        <v>5050</v>
      </c>
      <c r="B91" s="28" t="s">
        <v>5051</v>
      </c>
      <c r="C91" s="28" t="s">
        <v>4927</v>
      </c>
      <c r="D91" s="377">
        <v>26.3</v>
      </c>
      <c r="E91" s="377">
        <v>34.89</v>
      </c>
    </row>
    <row r="92" spans="1:5">
      <c r="A92" s="27" t="s">
        <v>5052</v>
      </c>
      <c r="B92" s="28" t="s">
        <v>5053</v>
      </c>
      <c r="C92" s="28" t="s">
        <v>4927</v>
      </c>
      <c r="D92" s="377">
        <v>28.26</v>
      </c>
      <c r="E92" s="377">
        <v>37.479999999999997</v>
      </c>
    </row>
    <row r="93" spans="1:5">
      <c r="A93" s="27" t="s">
        <v>5054</v>
      </c>
      <c r="B93" s="28" t="s">
        <v>5055</v>
      </c>
      <c r="C93" s="28" t="s">
        <v>4927</v>
      </c>
      <c r="D93" s="377">
        <v>33.99</v>
      </c>
      <c r="E93" s="377">
        <v>45.09</v>
      </c>
    </row>
    <row r="94" spans="1:5">
      <c r="A94" s="27" t="s">
        <v>5056</v>
      </c>
      <c r="B94" s="28" t="s">
        <v>5057</v>
      </c>
      <c r="C94" s="28" t="s">
        <v>4927</v>
      </c>
      <c r="D94" s="377">
        <v>27.33</v>
      </c>
      <c r="E94" s="377">
        <v>36.26</v>
      </c>
    </row>
    <row r="95" spans="1:5">
      <c r="A95" s="27" t="s">
        <v>5058</v>
      </c>
      <c r="B95" s="28" t="s">
        <v>5059</v>
      </c>
      <c r="C95" s="28" t="s">
        <v>4927</v>
      </c>
      <c r="D95" s="377">
        <v>25.06</v>
      </c>
      <c r="E95" s="377">
        <v>33.25</v>
      </c>
    </row>
    <row r="96" spans="1:5" ht="22.5">
      <c r="A96" s="27" t="s">
        <v>5060</v>
      </c>
      <c r="B96" s="28" t="s">
        <v>7563</v>
      </c>
      <c r="C96" s="28" t="s">
        <v>4927</v>
      </c>
      <c r="D96" s="377">
        <v>53.5</v>
      </c>
      <c r="E96" s="377">
        <v>70.97</v>
      </c>
    </row>
    <row r="97" spans="1:5">
      <c r="A97" s="27" t="s">
        <v>5061</v>
      </c>
      <c r="B97" s="28" t="s">
        <v>5062</v>
      </c>
      <c r="C97" s="28" t="s">
        <v>4927</v>
      </c>
      <c r="D97" s="377">
        <v>30.63</v>
      </c>
      <c r="E97" s="377">
        <v>40.630000000000003</v>
      </c>
    </row>
    <row r="98" spans="1:5">
      <c r="A98" s="27" t="s">
        <v>5063</v>
      </c>
      <c r="B98" s="28" t="s">
        <v>5064</v>
      </c>
      <c r="C98" s="28" t="s">
        <v>4927</v>
      </c>
      <c r="D98" s="377">
        <v>27.23</v>
      </c>
      <c r="E98" s="377">
        <v>36.119999999999997</v>
      </c>
    </row>
    <row r="99" spans="1:5" ht="22.5">
      <c r="A99" s="27" t="s">
        <v>5065</v>
      </c>
      <c r="B99" s="28" t="s">
        <v>5066</v>
      </c>
      <c r="C99" s="28" t="s">
        <v>4927</v>
      </c>
      <c r="D99" s="377">
        <v>54.99</v>
      </c>
      <c r="E99" s="377">
        <v>72.95</v>
      </c>
    </row>
    <row r="100" spans="1:5" ht="22.5">
      <c r="A100" s="27" t="s">
        <v>5067</v>
      </c>
      <c r="B100" s="28" t="s">
        <v>5068</v>
      </c>
      <c r="C100" s="28" t="s">
        <v>4927</v>
      </c>
      <c r="D100" s="377">
        <v>52.4</v>
      </c>
      <c r="E100" s="377">
        <v>69.510000000000005</v>
      </c>
    </row>
    <row r="101" spans="1:5" ht="22.5">
      <c r="A101" s="27" t="s">
        <v>5069</v>
      </c>
      <c r="B101" s="28" t="s">
        <v>5070</v>
      </c>
      <c r="C101" s="28" t="s">
        <v>4927</v>
      </c>
      <c r="D101" s="377">
        <v>66.599999999999994</v>
      </c>
      <c r="E101" s="377">
        <v>88.34</v>
      </c>
    </row>
    <row r="102" spans="1:5">
      <c r="A102" s="27" t="s">
        <v>5071</v>
      </c>
      <c r="B102" s="28" t="s">
        <v>5072</v>
      </c>
      <c r="C102" s="28" t="s">
        <v>4927</v>
      </c>
      <c r="D102" s="377">
        <v>25.17</v>
      </c>
      <c r="E102" s="377">
        <v>33.39</v>
      </c>
    </row>
    <row r="103" spans="1:5" ht="22.5">
      <c r="A103" s="27" t="s">
        <v>5073</v>
      </c>
      <c r="B103" s="28" t="s">
        <v>5074</v>
      </c>
      <c r="C103" s="28" t="s">
        <v>4927</v>
      </c>
      <c r="D103" s="377">
        <v>41.99</v>
      </c>
      <c r="E103" s="377">
        <v>55.7</v>
      </c>
    </row>
    <row r="104" spans="1:5" ht="22.5">
      <c r="A104" s="27" t="s">
        <v>5075</v>
      </c>
      <c r="B104" s="28" t="s">
        <v>5076</v>
      </c>
      <c r="C104" s="28" t="s">
        <v>4927</v>
      </c>
      <c r="D104" s="377">
        <v>55.64</v>
      </c>
      <c r="E104" s="377">
        <v>73.8</v>
      </c>
    </row>
    <row r="105" spans="1:5" ht="22.5">
      <c r="A105" s="27" t="s">
        <v>7564</v>
      </c>
      <c r="B105" s="28" t="s">
        <v>7565</v>
      </c>
      <c r="C105" s="28" t="s">
        <v>4927</v>
      </c>
      <c r="D105" s="377">
        <v>69.28</v>
      </c>
      <c r="E105" s="377">
        <v>91.9</v>
      </c>
    </row>
    <row r="106" spans="1:5" ht="22.5">
      <c r="A106" s="27" t="s">
        <v>5077</v>
      </c>
      <c r="B106" s="28" t="s">
        <v>7566</v>
      </c>
      <c r="C106" s="28" t="s">
        <v>4927</v>
      </c>
      <c r="D106" s="377">
        <v>72.05</v>
      </c>
      <c r="E106" s="377">
        <v>95.57</v>
      </c>
    </row>
    <row r="107" spans="1:5" ht="22.5">
      <c r="A107" s="27" t="s">
        <v>5078</v>
      </c>
      <c r="B107" s="28" t="s">
        <v>7567</v>
      </c>
      <c r="C107" s="28" t="s">
        <v>4927</v>
      </c>
      <c r="D107" s="377">
        <v>85.81</v>
      </c>
      <c r="E107" s="377">
        <v>113.83</v>
      </c>
    </row>
    <row r="108" spans="1:5">
      <c r="A108" s="27" t="s">
        <v>5079</v>
      </c>
      <c r="B108" s="28" t="s">
        <v>7568</v>
      </c>
      <c r="C108" s="28" t="s">
        <v>4927</v>
      </c>
      <c r="D108" s="377">
        <v>58.75</v>
      </c>
      <c r="E108" s="377">
        <v>77.930000000000007</v>
      </c>
    </row>
    <row r="109" spans="1:5">
      <c r="A109" s="27" t="s">
        <v>5080</v>
      </c>
      <c r="B109" s="28" t="s">
        <v>7569</v>
      </c>
      <c r="C109" s="28" t="s">
        <v>4927</v>
      </c>
      <c r="D109" s="377">
        <v>66.45</v>
      </c>
      <c r="E109" s="377">
        <v>88.15</v>
      </c>
    </row>
    <row r="110" spans="1:5">
      <c r="A110" s="27" t="s">
        <v>5081</v>
      </c>
      <c r="B110" s="28" t="s">
        <v>7570</v>
      </c>
      <c r="C110" s="28" t="s">
        <v>4927</v>
      </c>
      <c r="D110" s="377">
        <v>51.05</v>
      </c>
      <c r="E110" s="377">
        <v>67.72</v>
      </c>
    </row>
    <row r="111" spans="1:5">
      <c r="A111" s="27" t="s">
        <v>5082</v>
      </c>
      <c r="B111" s="28" t="s">
        <v>7571</v>
      </c>
      <c r="C111" s="28" t="s">
        <v>4927</v>
      </c>
      <c r="D111" s="377">
        <v>58.75</v>
      </c>
      <c r="E111" s="377">
        <v>77.930000000000007</v>
      </c>
    </row>
    <row r="112" spans="1:5">
      <c r="A112" s="27" t="s">
        <v>5083</v>
      </c>
      <c r="B112" s="28" t="s">
        <v>5008</v>
      </c>
      <c r="C112" s="28" t="s">
        <v>4927</v>
      </c>
      <c r="D112" s="377">
        <v>22.3</v>
      </c>
      <c r="E112" s="377">
        <v>29.58</v>
      </c>
    </row>
    <row r="113" spans="1:5">
      <c r="A113" s="27" t="s">
        <v>5084</v>
      </c>
      <c r="B113" s="28" t="s">
        <v>5085</v>
      </c>
      <c r="C113" s="28" t="s">
        <v>4927</v>
      </c>
      <c r="D113" s="377">
        <v>216.25</v>
      </c>
      <c r="E113" s="377">
        <v>286.86</v>
      </c>
    </row>
    <row r="114" spans="1:5">
      <c r="A114" s="27" t="s">
        <v>5086</v>
      </c>
      <c r="B114" s="28" t="s">
        <v>5087</v>
      </c>
      <c r="C114" s="28" t="s">
        <v>4927</v>
      </c>
      <c r="D114" s="377">
        <v>45.67</v>
      </c>
      <c r="E114" s="377">
        <v>60.59</v>
      </c>
    </row>
    <row r="115" spans="1:5">
      <c r="A115" s="27" t="s">
        <v>5088</v>
      </c>
      <c r="B115" s="28" t="s">
        <v>5089</v>
      </c>
      <c r="C115" s="28" t="s">
        <v>4927</v>
      </c>
      <c r="D115" s="377">
        <v>58.22</v>
      </c>
      <c r="E115" s="377">
        <v>77.23</v>
      </c>
    </row>
    <row r="116" spans="1:5">
      <c r="A116" s="27" t="s">
        <v>5090</v>
      </c>
      <c r="B116" s="28" t="s">
        <v>5091</v>
      </c>
      <c r="C116" s="28" t="s">
        <v>4927</v>
      </c>
      <c r="D116" s="377">
        <v>70.760000000000005</v>
      </c>
      <c r="E116" s="377">
        <v>93.87</v>
      </c>
    </row>
    <row r="117" spans="1:5">
      <c r="A117" s="27" t="s">
        <v>5092</v>
      </c>
      <c r="B117" s="28" t="s">
        <v>5093</v>
      </c>
      <c r="C117" s="28" t="s">
        <v>4927</v>
      </c>
      <c r="D117" s="377">
        <v>83.9</v>
      </c>
      <c r="E117" s="377">
        <v>111.3</v>
      </c>
    </row>
    <row r="118" spans="1:5">
      <c r="A118" s="27" t="s">
        <v>5094</v>
      </c>
      <c r="B118" s="28" t="s">
        <v>5095</v>
      </c>
      <c r="C118" s="28" t="s">
        <v>4927</v>
      </c>
      <c r="D118" s="377">
        <v>95.8</v>
      </c>
      <c r="E118" s="377">
        <v>127.08</v>
      </c>
    </row>
    <row r="119" spans="1:5">
      <c r="A119" s="27" t="s">
        <v>5096</v>
      </c>
      <c r="B119" s="28" t="s">
        <v>5097</v>
      </c>
      <c r="C119" s="28" t="s">
        <v>4927</v>
      </c>
      <c r="D119" s="377">
        <v>108.34</v>
      </c>
      <c r="E119" s="377">
        <v>143.72</v>
      </c>
    </row>
    <row r="120" spans="1:5" ht="22.5">
      <c r="A120" s="27" t="s">
        <v>5098</v>
      </c>
      <c r="B120" s="28" t="s">
        <v>5099</v>
      </c>
      <c r="C120" s="28" t="s">
        <v>4927</v>
      </c>
      <c r="D120" s="377">
        <v>223.71</v>
      </c>
      <c r="E120" s="377">
        <v>296.75</v>
      </c>
    </row>
    <row r="121" spans="1:5">
      <c r="A121" s="27" t="s">
        <v>5100</v>
      </c>
      <c r="B121" s="28" t="s">
        <v>5101</v>
      </c>
      <c r="C121" s="28" t="s">
        <v>4927</v>
      </c>
      <c r="D121" s="377">
        <v>161.54</v>
      </c>
      <c r="E121" s="377">
        <v>214.28</v>
      </c>
    </row>
    <row r="122" spans="1:5">
      <c r="A122" s="27" t="s">
        <v>5102</v>
      </c>
      <c r="B122" s="28" t="s">
        <v>5103</v>
      </c>
      <c r="C122" s="28" t="s">
        <v>4927</v>
      </c>
      <c r="D122" s="377">
        <v>176.89</v>
      </c>
      <c r="E122" s="377">
        <v>234.65</v>
      </c>
    </row>
    <row r="123" spans="1:5">
      <c r="A123" s="27" t="s">
        <v>5104</v>
      </c>
      <c r="B123" s="28" t="s">
        <v>5105</v>
      </c>
      <c r="C123" s="28" t="s">
        <v>4927</v>
      </c>
      <c r="D123" s="377">
        <v>188.92</v>
      </c>
      <c r="E123" s="377">
        <v>250.6</v>
      </c>
    </row>
    <row r="124" spans="1:5">
      <c r="A124" s="27" t="s">
        <v>5106</v>
      </c>
      <c r="B124" s="28" t="s">
        <v>5107</v>
      </c>
      <c r="C124" s="28" t="s">
        <v>4909</v>
      </c>
      <c r="D124" s="377">
        <v>0.33</v>
      </c>
      <c r="E124" s="377">
        <v>0.44</v>
      </c>
    </row>
    <row r="125" spans="1:5">
      <c r="A125" s="27" t="s">
        <v>5108</v>
      </c>
      <c r="B125" s="28" t="s">
        <v>5109</v>
      </c>
      <c r="C125" s="28" t="s">
        <v>4909</v>
      </c>
      <c r="D125" s="377">
        <v>3.26</v>
      </c>
      <c r="E125" s="377">
        <v>4.33</v>
      </c>
    </row>
    <row r="126" spans="1:5">
      <c r="A126" s="27" t="s">
        <v>5110</v>
      </c>
      <c r="B126" s="28" t="s">
        <v>5111</v>
      </c>
      <c r="C126" s="28" t="s">
        <v>4909</v>
      </c>
      <c r="D126" s="377">
        <v>0.6</v>
      </c>
      <c r="E126" s="377">
        <v>0.8</v>
      </c>
    </row>
    <row r="127" spans="1:5">
      <c r="A127" s="27" t="s">
        <v>5112</v>
      </c>
      <c r="B127" s="28" t="s">
        <v>5113</v>
      </c>
      <c r="C127" s="28" t="s">
        <v>4909</v>
      </c>
      <c r="D127" s="377">
        <v>0.37</v>
      </c>
      <c r="E127" s="377">
        <v>0.49</v>
      </c>
    </row>
    <row r="128" spans="1:5">
      <c r="A128" s="27" t="s">
        <v>5114</v>
      </c>
      <c r="B128" s="28" t="s">
        <v>5115</v>
      </c>
      <c r="C128" s="28" t="s">
        <v>4909</v>
      </c>
      <c r="D128" s="377">
        <v>2.93</v>
      </c>
      <c r="E128" s="377">
        <v>3.88</v>
      </c>
    </row>
    <row r="129" spans="1:5">
      <c r="A129" s="27" t="s">
        <v>5116</v>
      </c>
      <c r="B129" s="28" t="s">
        <v>5117</v>
      </c>
      <c r="C129" s="28" t="s">
        <v>4909</v>
      </c>
      <c r="D129" s="377">
        <v>0.74</v>
      </c>
      <c r="E129" s="377">
        <v>0.98</v>
      </c>
    </row>
    <row r="130" spans="1:5">
      <c r="A130" s="27" t="s">
        <v>5118</v>
      </c>
      <c r="B130" s="28" t="s">
        <v>5119</v>
      </c>
      <c r="C130" s="28" t="s">
        <v>4909</v>
      </c>
      <c r="D130" s="377">
        <v>0.33</v>
      </c>
      <c r="E130" s="377">
        <v>0.44</v>
      </c>
    </row>
    <row r="131" spans="1:5">
      <c r="A131" s="27" t="s">
        <v>5120</v>
      </c>
      <c r="B131" s="28" t="s">
        <v>5121</v>
      </c>
      <c r="C131" s="28" t="s">
        <v>4909</v>
      </c>
      <c r="D131" s="377">
        <v>2.2200000000000002</v>
      </c>
      <c r="E131" s="377">
        <v>2.94</v>
      </c>
    </row>
    <row r="132" spans="1:5">
      <c r="A132" s="27" t="s">
        <v>5122</v>
      </c>
      <c r="B132" s="28" t="s">
        <v>5123</v>
      </c>
      <c r="C132" s="28" t="s">
        <v>4909</v>
      </c>
      <c r="D132" s="377">
        <v>1.24</v>
      </c>
      <c r="E132" s="377">
        <v>1.64</v>
      </c>
    </row>
    <row r="133" spans="1:5">
      <c r="A133" s="27" t="s">
        <v>5124</v>
      </c>
      <c r="B133" s="28" t="s">
        <v>7572</v>
      </c>
      <c r="C133" s="28" t="s">
        <v>4909</v>
      </c>
      <c r="D133" s="377">
        <v>2.2200000000000002</v>
      </c>
      <c r="E133" s="377">
        <v>2.94</v>
      </c>
    </row>
    <row r="134" spans="1:5">
      <c r="A134" s="379" t="s">
        <v>5125</v>
      </c>
      <c r="B134" s="26" t="s">
        <v>5126</v>
      </c>
      <c r="C134" s="28" t="s">
        <v>4909</v>
      </c>
      <c r="D134" s="377">
        <v>5.59</v>
      </c>
      <c r="E134" s="377">
        <v>7.42</v>
      </c>
    </row>
    <row r="135" spans="1:5">
      <c r="A135" s="27" t="s">
        <v>5127</v>
      </c>
      <c r="B135" s="28" t="s">
        <v>7573</v>
      </c>
      <c r="C135" s="28" t="s">
        <v>4909</v>
      </c>
      <c r="D135" s="377">
        <v>5.59</v>
      </c>
      <c r="E135" s="377">
        <v>7.42</v>
      </c>
    </row>
    <row r="136" spans="1:5">
      <c r="A136" s="27" t="s">
        <v>5128</v>
      </c>
      <c r="B136" s="28" t="s">
        <v>5129</v>
      </c>
      <c r="C136" s="28" t="s">
        <v>5130</v>
      </c>
      <c r="D136" s="377">
        <v>70.34</v>
      </c>
      <c r="E136" s="377">
        <v>93.3</v>
      </c>
    </row>
    <row r="137" spans="1:5">
      <c r="A137" s="27" t="s">
        <v>5131</v>
      </c>
      <c r="B137" s="28" t="s">
        <v>5132</v>
      </c>
      <c r="C137" s="28" t="s">
        <v>5130</v>
      </c>
      <c r="D137" s="377">
        <v>70.34</v>
      </c>
      <c r="E137" s="377">
        <v>93.3</v>
      </c>
    </row>
    <row r="138" spans="1:5">
      <c r="A138" s="379" t="s">
        <v>5133</v>
      </c>
      <c r="B138" s="26" t="s">
        <v>5134</v>
      </c>
      <c r="C138" s="28" t="s">
        <v>4927</v>
      </c>
      <c r="D138" s="377">
        <v>325.06</v>
      </c>
      <c r="E138" s="377">
        <v>431.19</v>
      </c>
    </row>
    <row r="139" spans="1:5">
      <c r="A139" s="379" t="s">
        <v>5135</v>
      </c>
      <c r="B139" s="26" t="s">
        <v>5136</v>
      </c>
      <c r="C139" s="28" t="s">
        <v>5130</v>
      </c>
      <c r="D139" s="377">
        <v>157.97999999999999</v>
      </c>
      <c r="E139" s="377">
        <v>209.56</v>
      </c>
    </row>
    <row r="140" spans="1:5">
      <c r="A140" s="379" t="s">
        <v>5137</v>
      </c>
      <c r="B140" s="26" t="s">
        <v>5138</v>
      </c>
      <c r="C140" s="28" t="s">
        <v>5130</v>
      </c>
      <c r="D140" s="377">
        <v>142.79</v>
      </c>
      <c r="E140" s="377">
        <v>189.42</v>
      </c>
    </row>
    <row r="141" spans="1:5" ht="22.5">
      <c r="A141" s="379" t="s">
        <v>5139</v>
      </c>
      <c r="B141" s="26" t="s">
        <v>7574</v>
      </c>
      <c r="C141" s="28" t="s">
        <v>5130</v>
      </c>
      <c r="D141" s="377">
        <v>160.32</v>
      </c>
      <c r="E141" s="377">
        <v>212.66</v>
      </c>
    </row>
    <row r="142" spans="1:5" ht="33.75">
      <c r="A142" s="27" t="s">
        <v>5140</v>
      </c>
      <c r="B142" s="28" t="s">
        <v>7575</v>
      </c>
      <c r="C142" s="28" t="s">
        <v>4909</v>
      </c>
      <c r="D142" s="377">
        <v>1.61</v>
      </c>
      <c r="E142" s="377">
        <v>2.13</v>
      </c>
    </row>
    <row r="143" spans="1:5" ht="33.75">
      <c r="A143" s="27" t="s">
        <v>5141</v>
      </c>
      <c r="B143" s="28" t="s">
        <v>7576</v>
      </c>
      <c r="C143" s="28" t="s">
        <v>4909</v>
      </c>
      <c r="D143" s="377">
        <v>3.03</v>
      </c>
      <c r="E143" s="377">
        <v>4.0199999999999996</v>
      </c>
    </row>
    <row r="144" spans="1:5" ht="33.75">
      <c r="A144" s="27" t="s">
        <v>5142</v>
      </c>
      <c r="B144" s="28" t="s">
        <v>7577</v>
      </c>
      <c r="C144" s="28" t="s">
        <v>4909</v>
      </c>
      <c r="D144" s="377">
        <v>4.05</v>
      </c>
      <c r="E144" s="377">
        <v>5.37</v>
      </c>
    </row>
    <row r="145" spans="1:5" ht="22.5">
      <c r="A145" s="27" t="s">
        <v>5143</v>
      </c>
      <c r="B145" s="28" t="s">
        <v>7578</v>
      </c>
      <c r="C145" s="28" t="s">
        <v>4909</v>
      </c>
      <c r="D145" s="377">
        <v>92.87</v>
      </c>
      <c r="E145" s="377">
        <v>123.19</v>
      </c>
    </row>
    <row r="146" spans="1:5">
      <c r="A146" s="27" t="s">
        <v>5144</v>
      </c>
      <c r="B146" s="28" t="s">
        <v>5145</v>
      </c>
      <c r="C146" s="28" t="s">
        <v>4909</v>
      </c>
      <c r="D146" s="377">
        <v>31.53</v>
      </c>
      <c r="E146" s="377">
        <v>41.82</v>
      </c>
    </row>
    <row r="147" spans="1:5">
      <c r="A147" s="27" t="s">
        <v>5146</v>
      </c>
      <c r="B147" s="28" t="s">
        <v>5147</v>
      </c>
      <c r="C147" s="28" t="s">
        <v>4909</v>
      </c>
      <c r="D147" s="377">
        <v>38.36</v>
      </c>
      <c r="E147" s="377">
        <v>50.88</v>
      </c>
    </row>
    <row r="148" spans="1:5">
      <c r="A148" s="27" t="s">
        <v>5148</v>
      </c>
      <c r="B148" s="28" t="s">
        <v>5149</v>
      </c>
      <c r="C148" s="28" t="s">
        <v>4927</v>
      </c>
      <c r="D148" s="377">
        <v>14.65</v>
      </c>
      <c r="E148" s="377">
        <v>19.43</v>
      </c>
    </row>
    <row r="149" spans="1:5">
      <c r="A149" s="27" t="s">
        <v>5150</v>
      </c>
      <c r="B149" s="28" t="s">
        <v>5151</v>
      </c>
      <c r="C149" s="28" t="s">
        <v>4927</v>
      </c>
      <c r="D149" s="377">
        <v>27.89</v>
      </c>
      <c r="E149" s="377">
        <v>37</v>
      </c>
    </row>
    <row r="150" spans="1:5" ht="20.45" customHeight="1">
      <c r="A150" s="27" t="s">
        <v>5152</v>
      </c>
      <c r="B150" s="28" t="s">
        <v>5153</v>
      </c>
      <c r="C150" s="28" t="s">
        <v>4909</v>
      </c>
      <c r="D150" s="377">
        <v>12.48</v>
      </c>
      <c r="E150" s="377">
        <v>16.55</v>
      </c>
    </row>
    <row r="151" spans="1:5">
      <c r="A151" s="27" t="s">
        <v>5154</v>
      </c>
      <c r="B151" s="28" t="s">
        <v>5155</v>
      </c>
      <c r="C151" s="28" t="s">
        <v>125</v>
      </c>
      <c r="D151" s="377">
        <v>15.14</v>
      </c>
      <c r="E151" s="377">
        <v>20.079999999999998</v>
      </c>
    </row>
    <row r="152" spans="1:5">
      <c r="A152" s="27" t="s">
        <v>5156</v>
      </c>
      <c r="B152" s="28" t="s">
        <v>5157</v>
      </c>
      <c r="C152" s="28" t="s">
        <v>4909</v>
      </c>
      <c r="D152" s="378">
        <v>20.100000000000001</v>
      </c>
      <c r="E152" s="378">
        <v>26.66</v>
      </c>
    </row>
    <row r="153" spans="1:5">
      <c r="A153" s="27" t="s">
        <v>5158</v>
      </c>
      <c r="B153" s="28" t="s">
        <v>5159</v>
      </c>
      <c r="C153" s="28" t="s">
        <v>4927</v>
      </c>
      <c r="D153" s="378">
        <v>139.69999999999999</v>
      </c>
      <c r="E153" s="378">
        <v>185.31</v>
      </c>
    </row>
    <row r="154" spans="1:5">
      <c r="A154" s="379" t="s">
        <v>5160</v>
      </c>
      <c r="B154" s="26" t="s">
        <v>5161</v>
      </c>
      <c r="C154" s="28" t="s">
        <v>4927</v>
      </c>
      <c r="D154" s="377">
        <v>204.71</v>
      </c>
      <c r="E154" s="377">
        <v>271.54000000000002</v>
      </c>
    </row>
    <row r="155" spans="1:5">
      <c r="A155" s="27" t="s">
        <v>5162</v>
      </c>
      <c r="B155" s="28" t="s">
        <v>5163</v>
      </c>
      <c r="C155" s="28" t="s">
        <v>5130</v>
      </c>
      <c r="D155" s="377">
        <v>57.18</v>
      </c>
      <c r="E155" s="377">
        <v>75.849999999999994</v>
      </c>
    </row>
    <row r="156" spans="1:5">
      <c r="A156" s="27" t="s">
        <v>5164</v>
      </c>
      <c r="B156" s="28" t="s">
        <v>5165</v>
      </c>
      <c r="C156" s="28" t="s">
        <v>4927</v>
      </c>
      <c r="D156" s="377">
        <v>314.64</v>
      </c>
      <c r="E156" s="377">
        <v>417.37</v>
      </c>
    </row>
    <row r="157" spans="1:5">
      <c r="A157" s="27" t="s">
        <v>5166</v>
      </c>
      <c r="B157" s="28" t="s">
        <v>5167</v>
      </c>
      <c r="C157" s="28" t="s">
        <v>4927</v>
      </c>
      <c r="D157" s="377">
        <v>394.66</v>
      </c>
      <c r="E157" s="377">
        <v>523.52</v>
      </c>
    </row>
    <row r="158" spans="1:5">
      <c r="A158" s="27" t="s">
        <v>5168</v>
      </c>
      <c r="B158" s="28" t="s">
        <v>5169</v>
      </c>
      <c r="C158" s="28" t="s">
        <v>5020</v>
      </c>
      <c r="D158" s="377">
        <v>1.26</v>
      </c>
      <c r="E158" s="377">
        <v>1.67</v>
      </c>
    </row>
    <row r="159" spans="1:5">
      <c r="A159" s="27" t="s">
        <v>5170</v>
      </c>
      <c r="B159" s="28" t="s">
        <v>5171</v>
      </c>
      <c r="C159" s="28" t="s">
        <v>5020</v>
      </c>
      <c r="D159" s="377">
        <v>0.65</v>
      </c>
      <c r="E159" s="377">
        <v>0.86</v>
      </c>
    </row>
    <row r="160" spans="1:5">
      <c r="A160" s="27" t="s">
        <v>7579</v>
      </c>
      <c r="B160" s="28" t="s">
        <v>7580</v>
      </c>
      <c r="C160" s="28" t="s">
        <v>5020</v>
      </c>
      <c r="D160" s="377">
        <v>1.32</v>
      </c>
      <c r="E160" s="377">
        <v>1.75</v>
      </c>
    </row>
    <row r="161" spans="1:5">
      <c r="A161" s="27" t="s">
        <v>7581</v>
      </c>
      <c r="B161" s="28" t="s">
        <v>7582</v>
      </c>
      <c r="C161" s="28" t="s">
        <v>5020</v>
      </c>
      <c r="D161" s="378">
        <v>0.69</v>
      </c>
      <c r="E161" s="378">
        <v>0.92</v>
      </c>
    </row>
    <row r="162" spans="1:5" ht="22.5">
      <c r="A162" s="27" t="s">
        <v>5172</v>
      </c>
      <c r="B162" s="28" t="s">
        <v>7583</v>
      </c>
      <c r="C162" s="28" t="s">
        <v>4909</v>
      </c>
      <c r="D162" s="378">
        <v>94.17</v>
      </c>
      <c r="E162" s="378">
        <v>124.92</v>
      </c>
    </row>
    <row r="163" spans="1:5">
      <c r="A163" s="27" t="s">
        <v>5173</v>
      </c>
      <c r="B163" s="28" t="s">
        <v>5174</v>
      </c>
      <c r="C163" s="28" t="s">
        <v>4927</v>
      </c>
      <c r="D163" s="378">
        <v>6.13</v>
      </c>
      <c r="E163" s="378">
        <v>8.1300000000000008</v>
      </c>
    </row>
    <row r="164" spans="1:5">
      <c r="A164" s="27" t="s">
        <v>5175</v>
      </c>
      <c r="B164" s="28" t="s">
        <v>5176</v>
      </c>
      <c r="C164" s="28" t="s">
        <v>4927</v>
      </c>
      <c r="D164" s="377">
        <v>8.1999999999999993</v>
      </c>
      <c r="E164" s="377">
        <v>10.88</v>
      </c>
    </row>
    <row r="165" spans="1:5">
      <c r="A165" s="27" t="s">
        <v>5177</v>
      </c>
      <c r="B165" s="28" t="s">
        <v>5178</v>
      </c>
      <c r="C165" s="28" t="s">
        <v>5179</v>
      </c>
      <c r="D165" s="377">
        <v>8.9499999999999993</v>
      </c>
      <c r="E165" s="377">
        <v>11.87</v>
      </c>
    </row>
    <row r="166" spans="1:5">
      <c r="A166" s="27" t="s">
        <v>5180</v>
      </c>
      <c r="B166" s="28" t="s">
        <v>5181</v>
      </c>
      <c r="C166" s="28" t="s">
        <v>4927</v>
      </c>
      <c r="D166" s="377">
        <v>6.13</v>
      </c>
      <c r="E166" s="377">
        <v>8.1300000000000008</v>
      </c>
    </row>
    <row r="167" spans="1:5" ht="33.75">
      <c r="A167" s="27" t="s">
        <v>5182</v>
      </c>
      <c r="B167" s="28" t="s">
        <v>7584</v>
      </c>
      <c r="C167" s="29" t="s">
        <v>4909</v>
      </c>
      <c r="D167" s="377">
        <v>34.14</v>
      </c>
      <c r="E167" s="377">
        <v>45.29</v>
      </c>
    </row>
    <row r="168" spans="1:5">
      <c r="A168" s="27" t="s">
        <v>5183</v>
      </c>
      <c r="B168" s="28" t="s">
        <v>5184</v>
      </c>
      <c r="C168" s="28" t="s">
        <v>4909</v>
      </c>
      <c r="D168" s="377">
        <v>0.32</v>
      </c>
      <c r="E168" s="377">
        <v>0.42</v>
      </c>
    </row>
    <row r="169" spans="1:5" ht="22.5">
      <c r="A169" s="27" t="s">
        <v>5185</v>
      </c>
      <c r="B169" s="28" t="s">
        <v>7585</v>
      </c>
      <c r="C169" s="28" t="s">
        <v>4909</v>
      </c>
      <c r="D169" s="377">
        <v>117.88</v>
      </c>
      <c r="E169" s="377">
        <v>156.37</v>
      </c>
    </row>
    <row r="170" spans="1:5" ht="22.5">
      <c r="A170" s="27" t="s">
        <v>5186</v>
      </c>
      <c r="B170" s="28" t="s">
        <v>7586</v>
      </c>
      <c r="C170" s="28" t="s">
        <v>4909</v>
      </c>
      <c r="D170" s="377">
        <v>20.309999999999999</v>
      </c>
      <c r="E170" s="377">
        <v>26.94</v>
      </c>
    </row>
    <row r="171" spans="1:5">
      <c r="A171" s="27" t="s">
        <v>5187</v>
      </c>
      <c r="B171" s="28" t="s">
        <v>5188</v>
      </c>
      <c r="C171" s="28" t="s">
        <v>4909</v>
      </c>
      <c r="D171" s="377">
        <v>10.68</v>
      </c>
      <c r="E171" s="377">
        <v>14.16</v>
      </c>
    </row>
    <row r="172" spans="1:5" ht="22.5">
      <c r="A172" s="27" t="s">
        <v>5189</v>
      </c>
      <c r="B172" s="28" t="s">
        <v>5190</v>
      </c>
      <c r="C172" s="28" t="s">
        <v>4909</v>
      </c>
      <c r="D172" s="377">
        <v>609.65</v>
      </c>
      <c r="E172" s="377">
        <v>808.7</v>
      </c>
    </row>
    <row r="173" spans="1:5">
      <c r="A173" s="27" t="s">
        <v>5191</v>
      </c>
      <c r="B173" s="28" t="s">
        <v>5192</v>
      </c>
      <c r="C173" s="28" t="s">
        <v>4909</v>
      </c>
      <c r="D173" s="377">
        <v>150.66999999999999</v>
      </c>
      <c r="E173" s="377">
        <v>199.86</v>
      </c>
    </row>
    <row r="174" spans="1:5">
      <c r="A174" s="27" t="s">
        <v>5193</v>
      </c>
      <c r="B174" s="28" t="s">
        <v>7587</v>
      </c>
      <c r="C174" s="28" t="s">
        <v>4927</v>
      </c>
      <c r="D174" s="377">
        <v>228.08</v>
      </c>
      <c r="E174" s="377">
        <v>302.55</v>
      </c>
    </row>
    <row r="175" spans="1:5">
      <c r="A175" s="27" t="s">
        <v>5194</v>
      </c>
      <c r="B175" s="28" t="s">
        <v>5022</v>
      </c>
      <c r="C175" s="28" t="s">
        <v>5020</v>
      </c>
      <c r="D175" s="377">
        <v>0.65</v>
      </c>
      <c r="E175" s="377">
        <v>0.86</v>
      </c>
    </row>
    <row r="176" spans="1:5" ht="22.5">
      <c r="A176" s="27" t="s">
        <v>5195</v>
      </c>
      <c r="B176" s="28" t="s">
        <v>5196</v>
      </c>
      <c r="C176" s="28" t="s">
        <v>5130</v>
      </c>
      <c r="D176" s="377">
        <v>57.25</v>
      </c>
      <c r="E176" s="377">
        <v>75.94</v>
      </c>
    </row>
    <row r="177" spans="1:5">
      <c r="A177" s="27" t="s">
        <v>5197</v>
      </c>
      <c r="B177" s="28" t="s">
        <v>5198</v>
      </c>
      <c r="C177" s="28" t="s">
        <v>4927</v>
      </c>
      <c r="D177" s="377">
        <v>286.95999999999998</v>
      </c>
      <c r="E177" s="377">
        <v>380.66</v>
      </c>
    </row>
    <row r="178" spans="1:5">
      <c r="A178" s="27" t="s">
        <v>5199</v>
      </c>
      <c r="B178" s="28" t="s">
        <v>5200</v>
      </c>
      <c r="C178" s="28" t="s">
        <v>4909</v>
      </c>
      <c r="D178" s="377">
        <v>11.56</v>
      </c>
      <c r="E178" s="377">
        <v>15.33</v>
      </c>
    </row>
    <row r="179" spans="1:5">
      <c r="A179" s="27" t="s">
        <v>5201</v>
      </c>
      <c r="B179" s="28" t="s">
        <v>7558</v>
      </c>
      <c r="C179" s="28" t="s">
        <v>5020</v>
      </c>
      <c r="D179" s="377">
        <v>0.6</v>
      </c>
      <c r="E179" s="377">
        <v>0.8</v>
      </c>
    </row>
    <row r="180" spans="1:5" ht="22.5">
      <c r="A180" s="27" t="s">
        <v>5202</v>
      </c>
      <c r="B180" s="28" t="s">
        <v>5203</v>
      </c>
      <c r="C180" s="28" t="s">
        <v>4909</v>
      </c>
      <c r="D180" s="377">
        <v>24.54</v>
      </c>
      <c r="E180" s="377">
        <v>32.549999999999997</v>
      </c>
    </row>
    <row r="181" spans="1:5">
      <c r="A181" s="27" t="s">
        <v>7588</v>
      </c>
      <c r="B181" s="28" t="s">
        <v>7589</v>
      </c>
      <c r="C181" s="28"/>
      <c r="D181" s="377"/>
      <c r="E181" s="377"/>
    </row>
    <row r="182" spans="1:5">
      <c r="A182" s="27" t="s">
        <v>5204</v>
      </c>
      <c r="B182" s="28" t="s">
        <v>5205</v>
      </c>
      <c r="C182" s="28" t="s">
        <v>4927</v>
      </c>
      <c r="D182" s="377">
        <v>55.41</v>
      </c>
      <c r="E182" s="377">
        <v>73.5</v>
      </c>
    </row>
    <row r="183" spans="1:5">
      <c r="A183" s="27" t="s">
        <v>5206</v>
      </c>
      <c r="B183" s="28" t="s">
        <v>5207</v>
      </c>
      <c r="C183" s="28" t="s">
        <v>4927</v>
      </c>
      <c r="D183" s="377">
        <v>67.72</v>
      </c>
      <c r="E183" s="377">
        <v>89.83</v>
      </c>
    </row>
    <row r="184" spans="1:5">
      <c r="A184" s="30" t="s">
        <v>5208</v>
      </c>
      <c r="B184" s="31" t="s">
        <v>5209</v>
      </c>
      <c r="C184" s="26" t="s">
        <v>4927</v>
      </c>
      <c r="D184" s="26">
        <v>161.75</v>
      </c>
      <c r="E184" s="26">
        <v>214.56</v>
      </c>
    </row>
    <row r="185" spans="1:5">
      <c r="A185" s="27" t="s">
        <v>5210</v>
      </c>
      <c r="B185" s="28" t="s">
        <v>5211</v>
      </c>
      <c r="C185" s="28" t="s">
        <v>4909</v>
      </c>
      <c r="D185" s="377">
        <v>251.64</v>
      </c>
      <c r="E185" s="377">
        <v>333.81</v>
      </c>
    </row>
    <row r="186" spans="1:5">
      <c r="A186" s="27" t="s">
        <v>5212</v>
      </c>
      <c r="B186" s="28" t="s">
        <v>5213</v>
      </c>
      <c r="C186" s="28" t="s">
        <v>4927</v>
      </c>
      <c r="D186" s="377">
        <v>289.69</v>
      </c>
      <c r="E186" s="377">
        <v>384.27</v>
      </c>
    </row>
    <row r="187" spans="1:5" ht="22.5">
      <c r="A187" s="27" t="s">
        <v>5214</v>
      </c>
      <c r="B187" s="28" t="s">
        <v>5215</v>
      </c>
      <c r="C187" s="28" t="s">
        <v>4927</v>
      </c>
      <c r="D187" s="377">
        <v>314.70999999999998</v>
      </c>
      <c r="E187" s="377">
        <v>417.46</v>
      </c>
    </row>
    <row r="188" spans="1:5">
      <c r="A188" s="27" t="s">
        <v>5216</v>
      </c>
      <c r="B188" s="28" t="s">
        <v>5217</v>
      </c>
      <c r="C188" s="28" t="s">
        <v>4927</v>
      </c>
      <c r="D188" s="377">
        <v>328.03</v>
      </c>
      <c r="E188" s="377">
        <v>435.13</v>
      </c>
    </row>
    <row r="189" spans="1:5" ht="22.5">
      <c r="A189" s="27" t="s">
        <v>5218</v>
      </c>
      <c r="B189" s="28" t="s">
        <v>5219</v>
      </c>
      <c r="C189" s="28" t="s">
        <v>4927</v>
      </c>
      <c r="D189" s="377">
        <v>351.73</v>
      </c>
      <c r="E189" s="377">
        <v>466.57</v>
      </c>
    </row>
    <row r="190" spans="1:5" ht="22.5">
      <c r="A190" s="27" t="s">
        <v>5220</v>
      </c>
      <c r="B190" s="28" t="s">
        <v>5221</v>
      </c>
      <c r="C190" s="28" t="s">
        <v>4927</v>
      </c>
      <c r="D190" s="377">
        <v>246.29</v>
      </c>
      <c r="E190" s="377">
        <v>326.7</v>
      </c>
    </row>
    <row r="191" spans="1:5" ht="22.5">
      <c r="A191" s="27" t="s">
        <v>5222</v>
      </c>
      <c r="B191" s="28" t="s">
        <v>5223</v>
      </c>
      <c r="C191" s="28" t="s">
        <v>4927</v>
      </c>
      <c r="D191" s="377">
        <v>288.02999999999997</v>
      </c>
      <c r="E191" s="377">
        <v>382.07</v>
      </c>
    </row>
    <row r="192" spans="1:5">
      <c r="A192" s="27" t="s">
        <v>5224</v>
      </c>
      <c r="B192" s="28" t="s">
        <v>5225</v>
      </c>
      <c r="C192" s="28" t="s">
        <v>4927</v>
      </c>
      <c r="D192" s="377">
        <v>309.70999999999998</v>
      </c>
      <c r="E192" s="377">
        <v>410.83</v>
      </c>
    </row>
    <row r="193" spans="1:5" ht="22.5">
      <c r="A193" s="27" t="s">
        <v>5226</v>
      </c>
      <c r="B193" s="28" t="s">
        <v>5227</v>
      </c>
      <c r="C193" s="28" t="s">
        <v>4927</v>
      </c>
      <c r="D193" s="377">
        <v>338.25</v>
      </c>
      <c r="E193" s="377">
        <v>448.69</v>
      </c>
    </row>
    <row r="194" spans="1:5">
      <c r="A194" s="27" t="s">
        <v>5228</v>
      </c>
      <c r="B194" s="28" t="s">
        <v>5229</v>
      </c>
      <c r="C194" s="28" t="s">
        <v>4927</v>
      </c>
      <c r="D194" s="377">
        <v>319.26</v>
      </c>
      <c r="E194" s="377">
        <v>423.49</v>
      </c>
    </row>
    <row r="195" spans="1:5" ht="22.5">
      <c r="A195" s="27" t="s">
        <v>5230</v>
      </c>
      <c r="B195" s="28" t="s">
        <v>5231</v>
      </c>
      <c r="C195" s="28" t="s">
        <v>4927</v>
      </c>
      <c r="D195" s="377">
        <v>347.43</v>
      </c>
      <c r="E195" s="377">
        <v>460.86</v>
      </c>
    </row>
    <row r="196" spans="1:5">
      <c r="A196" s="27" t="s">
        <v>5232</v>
      </c>
      <c r="B196" s="28" t="s">
        <v>5233</v>
      </c>
      <c r="C196" s="28" t="s">
        <v>4927</v>
      </c>
      <c r="D196" s="377">
        <v>412.79</v>
      </c>
      <c r="E196" s="377">
        <v>547.57000000000005</v>
      </c>
    </row>
    <row r="197" spans="1:5">
      <c r="A197" s="27" t="s">
        <v>5234</v>
      </c>
      <c r="B197" s="28" t="s">
        <v>5235</v>
      </c>
      <c r="C197" s="28" t="s">
        <v>4927</v>
      </c>
      <c r="D197" s="377">
        <v>328.65</v>
      </c>
      <c r="E197" s="377">
        <v>435.96</v>
      </c>
    </row>
    <row r="198" spans="1:5" ht="22.5">
      <c r="A198" s="27" t="s">
        <v>5236</v>
      </c>
      <c r="B198" s="28" t="s">
        <v>5237</v>
      </c>
      <c r="C198" s="28" t="s">
        <v>4927</v>
      </c>
      <c r="D198" s="377">
        <v>356.46</v>
      </c>
      <c r="E198" s="377">
        <v>472.84</v>
      </c>
    </row>
    <row r="199" spans="1:5">
      <c r="A199" s="27" t="s">
        <v>5238</v>
      </c>
      <c r="B199" s="28" t="s">
        <v>5243</v>
      </c>
      <c r="C199" s="28" t="s">
        <v>4927</v>
      </c>
      <c r="D199" s="377">
        <v>361.29</v>
      </c>
      <c r="E199" s="377">
        <v>479.25</v>
      </c>
    </row>
    <row r="200" spans="1:5" ht="22.5">
      <c r="A200" s="27" t="s">
        <v>5240</v>
      </c>
      <c r="B200" s="28" t="s">
        <v>5245</v>
      </c>
      <c r="C200" s="28" t="s">
        <v>4927</v>
      </c>
      <c r="D200" s="377">
        <v>397.76</v>
      </c>
      <c r="E200" s="377">
        <v>527.63</v>
      </c>
    </row>
    <row r="201" spans="1:5" ht="45">
      <c r="A201" s="27" t="s">
        <v>7590</v>
      </c>
      <c r="B201" s="28" t="s">
        <v>7591</v>
      </c>
      <c r="C201" s="28" t="s">
        <v>4927</v>
      </c>
      <c r="D201" s="377">
        <v>380.48</v>
      </c>
      <c r="E201" s="377">
        <v>504.71</v>
      </c>
    </row>
    <row r="202" spans="1:5">
      <c r="A202" s="27" t="s">
        <v>5242</v>
      </c>
      <c r="B202" s="28" t="s">
        <v>5239</v>
      </c>
      <c r="C202" s="28" t="s">
        <v>4927</v>
      </c>
      <c r="D202" s="377">
        <v>386.34</v>
      </c>
      <c r="E202" s="377">
        <v>512.48</v>
      </c>
    </row>
    <row r="203" spans="1:5" ht="22.5">
      <c r="A203" s="27" t="s">
        <v>5244</v>
      </c>
      <c r="B203" s="28" t="s">
        <v>5241</v>
      </c>
      <c r="C203" s="28" t="s">
        <v>4927</v>
      </c>
      <c r="D203" s="377">
        <v>422</v>
      </c>
      <c r="E203" s="378">
        <v>559.78</v>
      </c>
    </row>
    <row r="204" spans="1:5" ht="45">
      <c r="A204" s="27" t="s">
        <v>7592</v>
      </c>
      <c r="B204" s="28" t="s">
        <v>7593</v>
      </c>
      <c r="C204" s="28" t="s">
        <v>4927</v>
      </c>
      <c r="D204" s="377">
        <v>402.21</v>
      </c>
      <c r="E204" s="377">
        <v>533.53</v>
      </c>
    </row>
    <row r="205" spans="1:5">
      <c r="A205" s="27" t="s">
        <v>5246</v>
      </c>
      <c r="B205" s="28" t="s">
        <v>5247</v>
      </c>
      <c r="C205" s="28" t="s">
        <v>4927</v>
      </c>
      <c r="D205" s="377">
        <v>414.28</v>
      </c>
      <c r="E205" s="377">
        <v>549.54</v>
      </c>
    </row>
    <row r="206" spans="1:5" ht="22.5">
      <c r="A206" s="27" t="s">
        <v>5248</v>
      </c>
      <c r="B206" s="28" t="s">
        <v>5249</v>
      </c>
      <c r="C206" s="28" t="s">
        <v>4927</v>
      </c>
      <c r="D206" s="377">
        <v>449</v>
      </c>
      <c r="E206" s="377">
        <v>595.6</v>
      </c>
    </row>
    <row r="207" spans="1:5" ht="45">
      <c r="A207" s="27" t="s">
        <v>7594</v>
      </c>
      <c r="B207" s="28" t="s">
        <v>7595</v>
      </c>
      <c r="C207" s="28" t="s">
        <v>4927</v>
      </c>
      <c r="D207" s="377">
        <v>430.28</v>
      </c>
      <c r="E207" s="378">
        <v>570.77</v>
      </c>
    </row>
    <row r="208" spans="1:5">
      <c r="A208" s="27" t="s">
        <v>5250</v>
      </c>
      <c r="B208" s="28" t="s">
        <v>5251</v>
      </c>
      <c r="C208" s="28" t="s">
        <v>4927</v>
      </c>
      <c r="D208" s="377">
        <v>445.43</v>
      </c>
      <c r="E208" s="377">
        <v>590.86</v>
      </c>
    </row>
    <row r="209" spans="1:5" ht="22.5">
      <c r="A209" s="27" t="s">
        <v>5252</v>
      </c>
      <c r="B209" s="28" t="s">
        <v>5253</v>
      </c>
      <c r="C209" s="28" t="s">
        <v>4927</v>
      </c>
      <c r="D209" s="377">
        <v>479.11</v>
      </c>
      <c r="E209" s="378">
        <v>635.54</v>
      </c>
    </row>
    <row r="210" spans="1:5" ht="45">
      <c r="A210" s="27" t="s">
        <v>7596</v>
      </c>
      <c r="B210" s="28" t="s">
        <v>7597</v>
      </c>
      <c r="C210" s="28" t="s">
        <v>4927</v>
      </c>
      <c r="D210" s="377">
        <v>461.55</v>
      </c>
      <c r="E210" s="377">
        <v>612.25</v>
      </c>
    </row>
    <row r="211" spans="1:5" ht="33.75">
      <c r="A211" s="27" t="s">
        <v>7598</v>
      </c>
      <c r="B211" s="28" t="s">
        <v>7599</v>
      </c>
      <c r="C211" s="28" t="s">
        <v>4927</v>
      </c>
      <c r="D211" s="377">
        <v>27.7</v>
      </c>
      <c r="E211" s="377">
        <v>36.74</v>
      </c>
    </row>
    <row r="212" spans="1:5" ht="22.5">
      <c r="A212" s="27" t="s">
        <v>5254</v>
      </c>
      <c r="B212" s="28" t="s">
        <v>5255</v>
      </c>
      <c r="C212" s="28" t="s">
        <v>125</v>
      </c>
      <c r="D212" s="377">
        <v>336.43</v>
      </c>
      <c r="E212" s="377">
        <v>446.28</v>
      </c>
    </row>
    <row r="213" spans="1:5" ht="22.5">
      <c r="A213" s="27" t="s">
        <v>5256</v>
      </c>
      <c r="B213" s="28" t="s">
        <v>5257</v>
      </c>
      <c r="C213" s="28" t="s">
        <v>125</v>
      </c>
      <c r="D213" s="377">
        <v>405.89</v>
      </c>
      <c r="E213" s="377">
        <v>538.41</v>
      </c>
    </row>
    <row r="214" spans="1:5" ht="22.5">
      <c r="A214" s="27" t="s">
        <v>5258</v>
      </c>
      <c r="B214" s="28" t="s">
        <v>5259</v>
      </c>
      <c r="C214" s="28" t="s">
        <v>4927</v>
      </c>
      <c r="D214" s="377">
        <v>273.51</v>
      </c>
      <c r="E214" s="377">
        <v>362.81</v>
      </c>
    </row>
    <row r="215" spans="1:5" ht="22.5">
      <c r="A215" s="27" t="s">
        <v>5260</v>
      </c>
      <c r="B215" s="28" t="s">
        <v>7600</v>
      </c>
      <c r="C215" s="28" t="s">
        <v>4927</v>
      </c>
      <c r="D215" s="377">
        <v>324</v>
      </c>
      <c r="E215" s="377">
        <v>429.78</v>
      </c>
    </row>
    <row r="216" spans="1:5">
      <c r="A216" s="27" t="s">
        <v>5261</v>
      </c>
      <c r="B216" s="28" t="s">
        <v>5262</v>
      </c>
      <c r="C216" s="28" t="s">
        <v>4927</v>
      </c>
      <c r="D216" s="377">
        <v>251.73</v>
      </c>
      <c r="E216" s="377">
        <v>333.92</v>
      </c>
    </row>
    <row r="217" spans="1:5">
      <c r="A217" s="27" t="s">
        <v>5263</v>
      </c>
      <c r="B217" s="28" t="s">
        <v>5264</v>
      </c>
      <c r="C217" s="28" t="s">
        <v>4927</v>
      </c>
      <c r="D217" s="377">
        <v>251.73</v>
      </c>
      <c r="E217" s="377">
        <v>333.92</v>
      </c>
    </row>
    <row r="218" spans="1:5">
      <c r="A218" s="27" t="s">
        <v>5265</v>
      </c>
      <c r="B218" s="28" t="s">
        <v>7601</v>
      </c>
      <c r="C218" s="28" t="s">
        <v>5266</v>
      </c>
      <c r="D218" s="377">
        <v>11.32</v>
      </c>
      <c r="E218" s="377">
        <v>15.02</v>
      </c>
    </row>
    <row r="219" spans="1:5">
      <c r="A219" s="27" t="s">
        <v>5267</v>
      </c>
      <c r="B219" s="28" t="s">
        <v>7602</v>
      </c>
      <c r="C219" s="28" t="s">
        <v>5266</v>
      </c>
      <c r="D219" s="377">
        <v>15.25</v>
      </c>
      <c r="E219" s="377">
        <v>20.23</v>
      </c>
    </row>
    <row r="220" spans="1:5">
      <c r="A220" s="379" t="s">
        <v>5268</v>
      </c>
      <c r="B220" s="26" t="s">
        <v>7603</v>
      </c>
      <c r="C220" s="28" t="s">
        <v>5266</v>
      </c>
      <c r="D220" s="377">
        <v>13.35</v>
      </c>
      <c r="E220" s="377">
        <v>17.71</v>
      </c>
    </row>
    <row r="221" spans="1:5">
      <c r="A221" s="27" t="s">
        <v>5269</v>
      </c>
      <c r="B221" s="28" t="s">
        <v>5270</v>
      </c>
      <c r="C221" s="28" t="s">
        <v>4909</v>
      </c>
      <c r="D221" s="377">
        <v>95.75</v>
      </c>
      <c r="E221" s="377">
        <v>127.02</v>
      </c>
    </row>
    <row r="222" spans="1:5" ht="33.75">
      <c r="A222" s="27" t="s">
        <v>5271</v>
      </c>
      <c r="B222" s="28" t="s">
        <v>5272</v>
      </c>
      <c r="C222" s="28" t="s">
        <v>4909</v>
      </c>
      <c r="D222" s="377">
        <v>83.49</v>
      </c>
      <c r="E222" s="377">
        <v>110.75</v>
      </c>
    </row>
    <row r="223" spans="1:5">
      <c r="A223" s="27" t="s">
        <v>5273</v>
      </c>
      <c r="B223" s="28" t="s">
        <v>5274</v>
      </c>
      <c r="C223" s="28" t="s">
        <v>4927</v>
      </c>
      <c r="D223" s="377">
        <v>83.89</v>
      </c>
      <c r="E223" s="377">
        <v>111.27</v>
      </c>
    </row>
    <row r="224" spans="1:5">
      <c r="A224" s="27" t="s">
        <v>5275</v>
      </c>
      <c r="B224" s="28" t="s">
        <v>5276</v>
      </c>
      <c r="C224" s="28" t="s">
        <v>4909</v>
      </c>
      <c r="D224" s="377">
        <v>111.86</v>
      </c>
      <c r="E224" s="378">
        <v>148.38</v>
      </c>
    </row>
    <row r="225" spans="1:5">
      <c r="A225" s="27" t="s">
        <v>5277</v>
      </c>
      <c r="B225" s="28" t="s">
        <v>5278</v>
      </c>
      <c r="C225" s="28" t="s">
        <v>4909</v>
      </c>
      <c r="D225" s="378">
        <v>60.78</v>
      </c>
      <c r="E225" s="378">
        <v>80.62</v>
      </c>
    </row>
    <row r="226" spans="1:5">
      <c r="A226" s="27" t="s">
        <v>5279</v>
      </c>
      <c r="B226" s="28" t="s">
        <v>5280</v>
      </c>
      <c r="C226" s="28" t="s">
        <v>4927</v>
      </c>
      <c r="D226" s="378">
        <v>820.6</v>
      </c>
      <c r="E226" s="378">
        <v>1088.53</v>
      </c>
    </row>
    <row r="227" spans="1:5">
      <c r="A227" s="27" t="s">
        <v>5281</v>
      </c>
      <c r="B227" s="28" t="s">
        <v>5282</v>
      </c>
      <c r="C227" s="28" t="s">
        <v>4927</v>
      </c>
      <c r="D227" s="378">
        <v>3473.45</v>
      </c>
      <c r="E227" s="378">
        <v>4607.53</v>
      </c>
    </row>
    <row r="228" spans="1:5">
      <c r="A228" s="27" t="s">
        <v>5283</v>
      </c>
      <c r="B228" s="28" t="s">
        <v>5284</v>
      </c>
      <c r="C228" s="28" t="s">
        <v>4927</v>
      </c>
      <c r="D228" s="378">
        <v>1094.1300000000001</v>
      </c>
      <c r="E228" s="378">
        <v>1451.36</v>
      </c>
    </row>
    <row r="229" spans="1:5">
      <c r="A229" s="27" t="s">
        <v>5285</v>
      </c>
      <c r="B229" s="28" t="s">
        <v>5286</v>
      </c>
      <c r="C229" s="28" t="s">
        <v>4927</v>
      </c>
      <c r="D229" s="378">
        <v>3969.66</v>
      </c>
      <c r="E229" s="378">
        <v>5265.75</v>
      </c>
    </row>
    <row r="230" spans="1:5">
      <c r="A230" s="27" t="s">
        <v>5287</v>
      </c>
      <c r="B230" s="28" t="s">
        <v>5288</v>
      </c>
      <c r="C230" s="28" t="s">
        <v>125</v>
      </c>
      <c r="D230" s="378">
        <v>2495.79</v>
      </c>
      <c r="E230" s="378">
        <v>3310.67</v>
      </c>
    </row>
    <row r="231" spans="1:5">
      <c r="A231" s="27" t="s">
        <v>5289</v>
      </c>
      <c r="B231" s="28" t="s">
        <v>5290</v>
      </c>
      <c r="C231" s="28" t="s">
        <v>125</v>
      </c>
      <c r="D231" s="378">
        <v>3277.76</v>
      </c>
      <c r="E231" s="378">
        <v>4347.95</v>
      </c>
    </row>
    <row r="232" spans="1:5">
      <c r="A232" s="27" t="s">
        <v>5291</v>
      </c>
      <c r="B232" s="28" t="s">
        <v>5292</v>
      </c>
      <c r="C232" s="28" t="s">
        <v>125</v>
      </c>
      <c r="D232" s="378">
        <v>4126.78</v>
      </c>
      <c r="E232" s="378">
        <v>5474.18</v>
      </c>
    </row>
    <row r="233" spans="1:5">
      <c r="A233" s="27" t="s">
        <v>5293</v>
      </c>
      <c r="B233" s="28" t="s">
        <v>5294</v>
      </c>
      <c r="C233" s="28" t="s">
        <v>125</v>
      </c>
      <c r="D233" s="378">
        <v>6136.63</v>
      </c>
      <c r="E233" s="378">
        <v>8140.24</v>
      </c>
    </row>
    <row r="234" spans="1:5">
      <c r="A234" s="27" t="s">
        <v>5295</v>
      </c>
      <c r="B234" s="28" t="s">
        <v>5296</v>
      </c>
      <c r="C234" s="28" t="s">
        <v>125</v>
      </c>
      <c r="D234" s="378">
        <v>1975.69</v>
      </c>
      <c r="E234" s="378">
        <v>2620.7600000000002</v>
      </c>
    </row>
    <row r="235" spans="1:5">
      <c r="A235" s="27" t="s">
        <v>5297</v>
      </c>
      <c r="B235" s="28" t="s">
        <v>5298</v>
      </c>
      <c r="C235" s="28" t="s">
        <v>125</v>
      </c>
      <c r="D235" s="378">
        <v>1533.54</v>
      </c>
      <c r="E235" s="378">
        <v>2034.25</v>
      </c>
    </row>
    <row r="236" spans="1:5">
      <c r="A236" s="27" t="s">
        <v>5299</v>
      </c>
      <c r="B236" s="28" t="s">
        <v>5300</v>
      </c>
      <c r="C236" s="28" t="s">
        <v>125</v>
      </c>
      <c r="D236" s="378">
        <v>4519.79</v>
      </c>
      <c r="E236" s="378">
        <v>5995.51</v>
      </c>
    </row>
    <row r="237" spans="1:5">
      <c r="A237" s="27" t="s">
        <v>5301</v>
      </c>
      <c r="B237" s="28" t="s">
        <v>5302</v>
      </c>
      <c r="C237" s="28" t="s">
        <v>125</v>
      </c>
      <c r="D237" s="378">
        <v>5493.52</v>
      </c>
      <c r="E237" s="378">
        <v>7287.15</v>
      </c>
    </row>
    <row r="238" spans="1:5">
      <c r="A238" s="27" t="s">
        <v>5303</v>
      </c>
      <c r="B238" s="28" t="s">
        <v>5304</v>
      </c>
      <c r="C238" s="28" t="s">
        <v>125</v>
      </c>
      <c r="D238" s="378">
        <v>7363.15</v>
      </c>
      <c r="E238" s="378">
        <v>9767.2199999999993</v>
      </c>
    </row>
    <row r="239" spans="1:5">
      <c r="A239" s="27" t="s">
        <v>5305</v>
      </c>
      <c r="B239" s="28" t="s">
        <v>5306</v>
      </c>
      <c r="C239" s="28" t="s">
        <v>125</v>
      </c>
      <c r="D239" s="378">
        <v>9432.48</v>
      </c>
      <c r="E239" s="378">
        <v>12512.19</v>
      </c>
    </row>
    <row r="240" spans="1:5">
      <c r="A240" s="27" t="s">
        <v>5307</v>
      </c>
      <c r="B240" s="28" t="s">
        <v>5308</v>
      </c>
      <c r="C240" s="28" t="s">
        <v>125</v>
      </c>
      <c r="D240" s="378">
        <v>14466.58</v>
      </c>
      <c r="E240" s="378">
        <v>19189.919999999998</v>
      </c>
    </row>
    <row r="241" spans="1:5">
      <c r="A241" s="27" t="s">
        <v>5309</v>
      </c>
      <c r="B241" s="28" t="s">
        <v>5310</v>
      </c>
      <c r="C241" s="28" t="s">
        <v>125</v>
      </c>
      <c r="D241" s="378">
        <v>4531.2700000000004</v>
      </c>
      <c r="E241" s="378">
        <v>6010.72</v>
      </c>
    </row>
    <row r="242" spans="1:5">
      <c r="A242" s="27" t="s">
        <v>5311</v>
      </c>
      <c r="B242" s="28" t="s">
        <v>5312</v>
      </c>
      <c r="C242" s="28" t="s">
        <v>125</v>
      </c>
      <c r="D242" s="378">
        <v>4525.58</v>
      </c>
      <c r="E242" s="378">
        <v>6003.18</v>
      </c>
    </row>
    <row r="243" spans="1:5">
      <c r="A243" s="27" t="s">
        <v>5313</v>
      </c>
      <c r="B243" s="28" t="s">
        <v>5314</v>
      </c>
      <c r="C243" s="28" t="s">
        <v>125</v>
      </c>
      <c r="D243" s="377">
        <v>6061.08</v>
      </c>
      <c r="E243" s="377">
        <v>8040.02</v>
      </c>
    </row>
    <row r="244" spans="1:5">
      <c r="A244" s="27" t="s">
        <v>5315</v>
      </c>
      <c r="B244" s="28" t="s">
        <v>5316</v>
      </c>
      <c r="C244" s="28" t="s">
        <v>125</v>
      </c>
      <c r="D244" s="377">
        <v>6074.74</v>
      </c>
      <c r="E244" s="377">
        <v>8058.14</v>
      </c>
    </row>
    <row r="245" spans="1:5">
      <c r="A245" s="27" t="s">
        <v>5317</v>
      </c>
      <c r="B245" s="28" t="s">
        <v>5318</v>
      </c>
      <c r="C245" s="28" t="s">
        <v>5266</v>
      </c>
      <c r="D245" s="377">
        <v>82.35</v>
      </c>
      <c r="E245" s="377">
        <v>109.24</v>
      </c>
    </row>
    <row r="246" spans="1:5">
      <c r="A246" s="27" t="s">
        <v>5319</v>
      </c>
      <c r="B246" s="28" t="s">
        <v>5320</v>
      </c>
      <c r="C246" s="28" t="s">
        <v>125</v>
      </c>
      <c r="D246" s="378">
        <v>198.84</v>
      </c>
      <c r="E246" s="378">
        <v>263.77</v>
      </c>
    </row>
    <row r="247" spans="1:5">
      <c r="A247" s="27" t="s">
        <v>5321</v>
      </c>
      <c r="B247" s="28" t="s">
        <v>5322</v>
      </c>
      <c r="C247" s="28" t="s">
        <v>125</v>
      </c>
      <c r="D247" s="377">
        <v>318.25</v>
      </c>
      <c r="E247" s="377">
        <v>422.16</v>
      </c>
    </row>
    <row r="248" spans="1:5" ht="22.5">
      <c r="A248" s="27" t="s">
        <v>5323</v>
      </c>
      <c r="B248" s="28" t="s">
        <v>5324</v>
      </c>
      <c r="C248" s="28" t="s">
        <v>4919</v>
      </c>
      <c r="D248" s="378">
        <v>1133.17</v>
      </c>
      <c r="E248" s="378">
        <v>1503.15</v>
      </c>
    </row>
    <row r="249" spans="1:5" ht="22.5">
      <c r="A249" s="27" t="s">
        <v>5325</v>
      </c>
      <c r="B249" s="28" t="s">
        <v>5326</v>
      </c>
      <c r="C249" s="28" t="s">
        <v>4919</v>
      </c>
      <c r="D249" s="377">
        <v>570.94000000000005</v>
      </c>
      <c r="E249" s="377">
        <v>757.35</v>
      </c>
    </row>
    <row r="250" spans="1:5">
      <c r="A250" s="27" t="s">
        <v>5327</v>
      </c>
      <c r="B250" s="28" t="s">
        <v>5328</v>
      </c>
      <c r="C250" s="28" t="s">
        <v>4927</v>
      </c>
      <c r="D250" s="377">
        <v>5411.32</v>
      </c>
      <c r="E250" s="377">
        <v>7178.12</v>
      </c>
    </row>
    <row r="251" spans="1:5">
      <c r="A251" s="27" t="s">
        <v>5329</v>
      </c>
      <c r="B251" s="28" t="s">
        <v>5330</v>
      </c>
      <c r="C251" s="28" t="s">
        <v>4927</v>
      </c>
      <c r="D251" s="377">
        <v>63.09</v>
      </c>
      <c r="E251" s="377">
        <v>83.69</v>
      </c>
    </row>
    <row r="252" spans="1:5">
      <c r="A252" s="27" t="s">
        <v>5331</v>
      </c>
      <c r="B252" s="28" t="s">
        <v>5332</v>
      </c>
      <c r="C252" s="28" t="s">
        <v>125</v>
      </c>
      <c r="D252" s="378">
        <v>48.77</v>
      </c>
      <c r="E252" s="378">
        <v>64.69</v>
      </c>
    </row>
    <row r="253" spans="1:5">
      <c r="A253" s="27" t="s">
        <v>5333</v>
      </c>
      <c r="B253" s="28" t="s">
        <v>5334</v>
      </c>
      <c r="C253" s="28" t="s">
        <v>125</v>
      </c>
      <c r="D253" s="378">
        <v>41.83</v>
      </c>
      <c r="E253" s="378">
        <v>55.48</v>
      </c>
    </row>
    <row r="254" spans="1:5">
      <c r="A254" s="27" t="s">
        <v>7604</v>
      </c>
      <c r="B254" s="28" t="s">
        <v>7605</v>
      </c>
      <c r="C254" s="28" t="s">
        <v>125</v>
      </c>
      <c r="D254" s="378">
        <v>46.34</v>
      </c>
      <c r="E254" s="378">
        <v>61.47</v>
      </c>
    </row>
    <row r="255" spans="1:5">
      <c r="A255" s="27" t="s">
        <v>5335</v>
      </c>
      <c r="B255" s="28" t="s">
        <v>5336</v>
      </c>
      <c r="C255" s="28" t="s">
        <v>4927</v>
      </c>
      <c r="D255" s="378">
        <v>1295.6199999999999</v>
      </c>
      <c r="E255" s="378">
        <v>1718.63</v>
      </c>
    </row>
    <row r="256" spans="1:5">
      <c r="A256" s="27" t="s">
        <v>5337</v>
      </c>
      <c r="B256" s="28" t="s">
        <v>5338</v>
      </c>
      <c r="C256" s="28" t="s">
        <v>4927</v>
      </c>
      <c r="D256" s="378">
        <v>4059.81</v>
      </c>
      <c r="E256" s="378">
        <v>5385.33</v>
      </c>
    </row>
    <row r="257" spans="1:5">
      <c r="A257" s="27" t="s">
        <v>5339</v>
      </c>
      <c r="B257" s="28" t="s">
        <v>5340</v>
      </c>
      <c r="C257" s="28" t="s">
        <v>4927</v>
      </c>
      <c r="D257" s="377">
        <v>4078.01</v>
      </c>
      <c r="E257" s="377">
        <v>5409.48</v>
      </c>
    </row>
    <row r="258" spans="1:5">
      <c r="A258" s="27" t="s">
        <v>5341</v>
      </c>
      <c r="B258" s="28" t="s">
        <v>5342</v>
      </c>
      <c r="C258" s="28" t="s">
        <v>4927</v>
      </c>
      <c r="D258" s="377">
        <v>4068.98</v>
      </c>
      <c r="E258" s="377">
        <v>5397.51</v>
      </c>
    </row>
    <row r="259" spans="1:5">
      <c r="A259" s="27" t="s">
        <v>5343</v>
      </c>
      <c r="B259" s="28" t="s">
        <v>5344</v>
      </c>
      <c r="C259" s="28" t="s">
        <v>4927</v>
      </c>
      <c r="D259" s="377">
        <v>1304.79</v>
      </c>
      <c r="E259" s="377">
        <v>1730.81</v>
      </c>
    </row>
    <row r="260" spans="1:5">
      <c r="A260" s="27" t="s">
        <v>5345</v>
      </c>
      <c r="B260" s="28" t="s">
        <v>5346</v>
      </c>
      <c r="C260" s="28" t="s">
        <v>4927</v>
      </c>
      <c r="D260" s="377">
        <v>36.94</v>
      </c>
      <c r="E260" s="377">
        <v>49</v>
      </c>
    </row>
    <row r="261" spans="1:5">
      <c r="A261" s="27" t="s">
        <v>5347</v>
      </c>
      <c r="B261" s="28" t="s">
        <v>5348</v>
      </c>
      <c r="C261" s="28" t="s">
        <v>4927</v>
      </c>
      <c r="D261" s="377">
        <v>23.11</v>
      </c>
      <c r="E261" s="377">
        <v>30.66</v>
      </c>
    </row>
    <row r="262" spans="1:5">
      <c r="A262" s="27" t="s">
        <v>5349</v>
      </c>
      <c r="B262" s="28" t="s">
        <v>5350</v>
      </c>
      <c r="C262" s="28" t="s">
        <v>4909</v>
      </c>
      <c r="D262" s="377">
        <v>9.8699999999999992</v>
      </c>
      <c r="E262" s="377">
        <v>13.09</v>
      </c>
    </row>
    <row r="263" spans="1:5">
      <c r="A263" s="27" t="s">
        <v>5351</v>
      </c>
      <c r="B263" s="28" t="s">
        <v>5352</v>
      </c>
      <c r="C263" s="28" t="s">
        <v>4909</v>
      </c>
      <c r="D263" s="377">
        <v>10.26</v>
      </c>
      <c r="E263" s="377">
        <v>13.61</v>
      </c>
    </row>
    <row r="264" spans="1:5">
      <c r="A264" s="27" t="s">
        <v>5353</v>
      </c>
      <c r="B264" s="28" t="s">
        <v>5354</v>
      </c>
      <c r="C264" s="28" t="s">
        <v>4909</v>
      </c>
      <c r="D264" s="377">
        <v>18.5</v>
      </c>
      <c r="E264" s="377">
        <v>24.54</v>
      </c>
    </row>
    <row r="265" spans="1:5">
      <c r="A265" s="27" t="s">
        <v>5355</v>
      </c>
      <c r="B265" s="28" t="s">
        <v>5356</v>
      </c>
      <c r="C265" s="28" t="s">
        <v>4919</v>
      </c>
      <c r="D265" s="377">
        <v>15.01</v>
      </c>
      <c r="E265" s="377">
        <v>19.91</v>
      </c>
    </row>
    <row r="266" spans="1:5">
      <c r="A266" s="27" t="s">
        <v>5357</v>
      </c>
      <c r="B266" s="28" t="s">
        <v>5358</v>
      </c>
      <c r="C266" s="28" t="s">
        <v>4919</v>
      </c>
      <c r="D266" s="377">
        <v>15.53</v>
      </c>
      <c r="E266" s="377">
        <v>20.6</v>
      </c>
    </row>
    <row r="267" spans="1:5">
      <c r="A267" s="27" t="s">
        <v>5359</v>
      </c>
      <c r="B267" s="28" t="s">
        <v>5360</v>
      </c>
      <c r="C267" s="28" t="s">
        <v>4927</v>
      </c>
      <c r="D267" s="377">
        <v>184.7</v>
      </c>
      <c r="E267" s="377">
        <v>245</v>
      </c>
    </row>
    <row r="268" spans="1:5">
      <c r="A268" s="27" t="s">
        <v>7606</v>
      </c>
      <c r="B268" s="28" t="s">
        <v>7607</v>
      </c>
      <c r="C268" s="28" t="s">
        <v>125</v>
      </c>
      <c r="D268" s="377">
        <v>205.87</v>
      </c>
      <c r="E268" s="377">
        <v>273.08999999999997</v>
      </c>
    </row>
    <row r="269" spans="1:5">
      <c r="A269" s="27" t="s">
        <v>5361</v>
      </c>
      <c r="B269" s="28" t="s">
        <v>5362</v>
      </c>
      <c r="C269" s="28" t="s">
        <v>5363</v>
      </c>
      <c r="D269" s="377">
        <v>8.1300000000000008</v>
      </c>
      <c r="E269" s="377">
        <v>10.78</v>
      </c>
    </row>
    <row r="270" spans="1:5">
      <c r="A270" s="27" t="s">
        <v>5364</v>
      </c>
      <c r="B270" s="28" t="s">
        <v>5365</v>
      </c>
      <c r="C270" s="28" t="s">
        <v>4927</v>
      </c>
      <c r="D270" s="377">
        <v>55.41</v>
      </c>
      <c r="E270" s="377">
        <v>73.5</v>
      </c>
    </row>
    <row r="271" spans="1:5">
      <c r="A271" s="27" t="s">
        <v>5366</v>
      </c>
      <c r="B271" s="28" t="s">
        <v>5367</v>
      </c>
      <c r="C271" s="28" t="s">
        <v>4927</v>
      </c>
      <c r="D271" s="377">
        <v>348.29</v>
      </c>
      <c r="E271" s="377">
        <v>462.01</v>
      </c>
    </row>
    <row r="272" spans="1:5">
      <c r="A272" s="27" t="s">
        <v>5368</v>
      </c>
      <c r="B272" s="28" t="s">
        <v>5369</v>
      </c>
      <c r="C272" s="28" t="s">
        <v>4909</v>
      </c>
      <c r="D272" s="377">
        <v>78.069999999999993</v>
      </c>
      <c r="E272" s="377">
        <v>103.56</v>
      </c>
    </row>
    <row r="273" spans="1:5">
      <c r="A273" s="27" t="s">
        <v>5370</v>
      </c>
      <c r="B273" s="28" t="s">
        <v>7608</v>
      </c>
      <c r="C273" s="28" t="s">
        <v>4909</v>
      </c>
      <c r="D273" s="378">
        <v>56.34</v>
      </c>
      <c r="E273" s="378">
        <v>74.73</v>
      </c>
    </row>
    <row r="274" spans="1:5">
      <c r="A274" s="27" t="s">
        <v>5371</v>
      </c>
      <c r="B274" s="28" t="s">
        <v>5372</v>
      </c>
      <c r="C274" s="28" t="s">
        <v>4927</v>
      </c>
      <c r="D274" s="377">
        <v>40.450000000000003</v>
      </c>
      <c r="E274" s="377">
        <v>53.66</v>
      </c>
    </row>
    <row r="275" spans="1:5">
      <c r="A275" s="27" t="s">
        <v>5373</v>
      </c>
      <c r="B275" s="28" t="s">
        <v>5374</v>
      </c>
      <c r="C275" s="28" t="s">
        <v>4927</v>
      </c>
      <c r="D275" s="377">
        <v>14.28</v>
      </c>
      <c r="E275" s="377">
        <v>18.940000000000001</v>
      </c>
    </row>
    <row r="276" spans="1:5">
      <c r="A276" s="379" t="s">
        <v>5375</v>
      </c>
      <c r="B276" s="26" t="s">
        <v>7609</v>
      </c>
      <c r="C276" s="28" t="s">
        <v>4927</v>
      </c>
      <c r="D276" s="378">
        <v>355.45</v>
      </c>
      <c r="E276" s="378">
        <v>471.5</v>
      </c>
    </row>
    <row r="277" spans="1:5">
      <c r="A277" s="379" t="s">
        <v>5376</v>
      </c>
      <c r="B277" s="26" t="s">
        <v>5377</v>
      </c>
      <c r="C277" s="28" t="s">
        <v>125</v>
      </c>
      <c r="D277" s="378">
        <v>14.23</v>
      </c>
      <c r="E277" s="378">
        <v>18.88</v>
      </c>
    </row>
    <row r="278" spans="1:5">
      <c r="A278" s="30" t="s">
        <v>5378</v>
      </c>
      <c r="B278" s="31" t="s">
        <v>5379</v>
      </c>
      <c r="C278" s="26" t="s">
        <v>4927</v>
      </c>
      <c r="D278" s="26">
        <v>205.57</v>
      </c>
      <c r="E278" s="26">
        <v>272.69</v>
      </c>
    </row>
    <row r="279" spans="1:5" ht="33.75">
      <c r="A279" s="27" t="s">
        <v>5380</v>
      </c>
      <c r="B279" s="28" t="s">
        <v>5381</v>
      </c>
      <c r="C279" s="28" t="s">
        <v>125</v>
      </c>
      <c r="D279" s="377">
        <v>1229.27</v>
      </c>
      <c r="E279" s="377">
        <v>1630.63</v>
      </c>
    </row>
    <row r="280" spans="1:5" ht="20.45" customHeight="1">
      <c r="A280" s="27" t="s">
        <v>5382</v>
      </c>
      <c r="B280" s="28" t="s">
        <v>5383</v>
      </c>
      <c r="C280" s="28" t="s">
        <v>125</v>
      </c>
      <c r="D280" s="377">
        <v>1395.87</v>
      </c>
      <c r="E280" s="377">
        <v>1851.62</v>
      </c>
    </row>
    <row r="281" spans="1:5">
      <c r="A281" s="27" t="s">
        <v>7610</v>
      </c>
      <c r="B281" s="28" t="s">
        <v>146</v>
      </c>
      <c r="C281" s="28"/>
      <c r="D281" s="377"/>
      <c r="E281" s="377"/>
    </row>
    <row r="282" spans="1:5">
      <c r="A282" s="27" t="s">
        <v>5384</v>
      </c>
      <c r="B282" s="28" t="s">
        <v>5385</v>
      </c>
      <c r="C282" s="28" t="s">
        <v>4927</v>
      </c>
      <c r="D282" s="377">
        <v>55.41</v>
      </c>
      <c r="E282" s="377">
        <v>73.5</v>
      </c>
    </row>
    <row r="283" spans="1:5" ht="20.45" customHeight="1">
      <c r="A283" s="27" t="s">
        <v>5386</v>
      </c>
      <c r="B283" s="28" t="s">
        <v>5387</v>
      </c>
      <c r="C283" s="28" t="s">
        <v>4927</v>
      </c>
      <c r="D283" s="377">
        <v>55.41</v>
      </c>
      <c r="E283" s="377">
        <v>73.5</v>
      </c>
    </row>
    <row r="284" spans="1:5">
      <c r="A284" s="27" t="s">
        <v>5388</v>
      </c>
      <c r="B284" s="28" t="s">
        <v>5389</v>
      </c>
      <c r="C284" s="28" t="s">
        <v>4927</v>
      </c>
      <c r="D284" s="377">
        <v>55.41</v>
      </c>
      <c r="E284" s="377">
        <v>73.5</v>
      </c>
    </row>
    <row r="285" spans="1:5" ht="20.45" customHeight="1">
      <c r="A285" s="27" t="s">
        <v>5390</v>
      </c>
      <c r="B285" s="28" t="s">
        <v>5391</v>
      </c>
      <c r="C285" s="28" t="s">
        <v>4927</v>
      </c>
      <c r="D285" s="377">
        <v>67.72</v>
      </c>
      <c r="E285" s="377">
        <v>89.83</v>
      </c>
    </row>
    <row r="286" spans="1:5" ht="22.5">
      <c r="A286" s="27" t="s">
        <v>5392</v>
      </c>
      <c r="B286" s="28" t="s">
        <v>5393</v>
      </c>
      <c r="C286" s="28" t="s">
        <v>4927</v>
      </c>
      <c r="D286" s="377">
        <v>67.72</v>
      </c>
      <c r="E286" s="377">
        <v>89.83</v>
      </c>
    </row>
    <row r="287" spans="1:5">
      <c r="A287" s="27" t="s">
        <v>5394</v>
      </c>
      <c r="B287" s="28" t="s">
        <v>5395</v>
      </c>
      <c r="C287" s="28" t="s">
        <v>4927</v>
      </c>
      <c r="D287" s="377">
        <v>161.75</v>
      </c>
      <c r="E287" s="377">
        <v>214.56</v>
      </c>
    </row>
    <row r="288" spans="1:5" ht="22.5">
      <c r="A288" s="27" t="s">
        <v>5396</v>
      </c>
      <c r="B288" s="28" t="s">
        <v>5397</v>
      </c>
      <c r="C288" s="28" t="s">
        <v>4927</v>
      </c>
      <c r="D288" s="377">
        <v>161.75</v>
      </c>
      <c r="E288" s="377">
        <v>214.56</v>
      </c>
    </row>
    <row r="289" spans="1:5">
      <c r="A289" s="27" t="s">
        <v>5398</v>
      </c>
      <c r="B289" s="28" t="s">
        <v>5399</v>
      </c>
      <c r="C289" s="28" t="s">
        <v>4927</v>
      </c>
      <c r="D289" s="377">
        <v>11.56</v>
      </c>
      <c r="E289" s="377">
        <v>15.33</v>
      </c>
    </row>
    <row r="290" spans="1:5">
      <c r="A290" s="27" t="s">
        <v>5400</v>
      </c>
      <c r="B290" s="28" t="s">
        <v>5401</v>
      </c>
      <c r="C290" s="28" t="s">
        <v>4927</v>
      </c>
      <c r="D290" s="377">
        <v>13.87</v>
      </c>
      <c r="E290" s="377">
        <v>18.399999999999999</v>
      </c>
    </row>
    <row r="291" spans="1:5">
      <c r="A291" s="27" t="s">
        <v>5402</v>
      </c>
      <c r="B291" s="28" t="s">
        <v>5403</v>
      </c>
      <c r="C291" s="28" t="s">
        <v>4927</v>
      </c>
      <c r="D291" s="377">
        <v>116.36</v>
      </c>
      <c r="E291" s="377">
        <v>154.36000000000001</v>
      </c>
    </row>
    <row r="292" spans="1:5">
      <c r="A292" s="27" t="s">
        <v>5404</v>
      </c>
      <c r="B292" s="28" t="s">
        <v>5405</v>
      </c>
      <c r="C292" s="28" t="s">
        <v>125</v>
      </c>
      <c r="D292" s="377">
        <v>117.32</v>
      </c>
      <c r="E292" s="377">
        <v>155.63</v>
      </c>
    </row>
    <row r="293" spans="1:5">
      <c r="A293" s="27" t="s">
        <v>5406</v>
      </c>
      <c r="B293" s="28" t="s">
        <v>5407</v>
      </c>
      <c r="C293" s="28" t="s">
        <v>125</v>
      </c>
      <c r="D293" s="377">
        <v>227.48</v>
      </c>
      <c r="E293" s="378">
        <v>301.75</v>
      </c>
    </row>
    <row r="294" spans="1:5">
      <c r="A294" s="27" t="s">
        <v>5408</v>
      </c>
      <c r="B294" s="28" t="s">
        <v>5409</v>
      </c>
      <c r="C294" s="28" t="s">
        <v>125</v>
      </c>
      <c r="D294" s="377">
        <v>427.73</v>
      </c>
      <c r="E294" s="377">
        <v>567.38</v>
      </c>
    </row>
    <row r="295" spans="1:5">
      <c r="A295" s="27" t="s">
        <v>5410</v>
      </c>
      <c r="B295" s="28" t="s">
        <v>5411</v>
      </c>
      <c r="C295" s="28" t="s">
        <v>125</v>
      </c>
      <c r="D295" s="378">
        <v>604.04</v>
      </c>
      <c r="E295" s="378">
        <v>801.26</v>
      </c>
    </row>
    <row r="296" spans="1:5">
      <c r="A296" s="27" t="s">
        <v>5412</v>
      </c>
      <c r="B296" s="28" t="s">
        <v>5413</v>
      </c>
      <c r="C296" s="28" t="s">
        <v>125</v>
      </c>
      <c r="D296" s="378">
        <v>783.58</v>
      </c>
      <c r="E296" s="378">
        <v>1039.42</v>
      </c>
    </row>
    <row r="297" spans="1:5" ht="33.75">
      <c r="A297" s="27" t="s">
        <v>7611</v>
      </c>
      <c r="B297" s="28" t="s">
        <v>7612</v>
      </c>
      <c r="C297" s="28" t="s">
        <v>125</v>
      </c>
      <c r="D297" s="378">
        <v>4817.47</v>
      </c>
      <c r="E297" s="378">
        <v>6390.38</v>
      </c>
    </row>
    <row r="298" spans="1:5" ht="33.75">
      <c r="A298" s="27" t="s">
        <v>7613</v>
      </c>
      <c r="B298" s="28" t="s">
        <v>7614</v>
      </c>
      <c r="C298" s="28" t="s">
        <v>125</v>
      </c>
      <c r="D298" s="378">
        <v>7762.9</v>
      </c>
      <c r="E298" s="378">
        <v>10297.49</v>
      </c>
    </row>
    <row r="299" spans="1:5" ht="33.75">
      <c r="A299" s="27" t="s">
        <v>7615</v>
      </c>
      <c r="B299" s="28" t="s">
        <v>7616</v>
      </c>
      <c r="C299" s="28" t="s">
        <v>125</v>
      </c>
      <c r="D299" s="378">
        <v>12871.11</v>
      </c>
      <c r="E299" s="378">
        <v>17073.52</v>
      </c>
    </row>
    <row r="300" spans="1:5">
      <c r="A300" s="27" t="s">
        <v>5414</v>
      </c>
      <c r="B300" s="28" t="s">
        <v>5415</v>
      </c>
      <c r="C300" s="28" t="s">
        <v>4919</v>
      </c>
      <c r="D300" s="378">
        <v>666.26</v>
      </c>
      <c r="E300" s="378">
        <v>883.8</v>
      </c>
    </row>
    <row r="301" spans="1:5">
      <c r="A301" s="27" t="s">
        <v>5416</v>
      </c>
      <c r="B301" s="28" t="s">
        <v>5417</v>
      </c>
      <c r="C301" s="28" t="s">
        <v>4919</v>
      </c>
      <c r="D301" s="378">
        <v>918.66</v>
      </c>
      <c r="E301" s="378">
        <v>1218.5999999999999</v>
      </c>
    </row>
    <row r="302" spans="1:5">
      <c r="A302" s="27" t="s">
        <v>5418</v>
      </c>
      <c r="B302" s="28" t="s">
        <v>5419</v>
      </c>
      <c r="C302" s="28" t="s">
        <v>4919</v>
      </c>
      <c r="D302" s="378">
        <v>1423.33</v>
      </c>
      <c r="E302" s="378">
        <v>1888.05</v>
      </c>
    </row>
    <row r="303" spans="1:5">
      <c r="A303" s="27" t="s">
        <v>5420</v>
      </c>
      <c r="B303" s="28" t="s">
        <v>5421</v>
      </c>
      <c r="C303" s="28" t="s">
        <v>4919</v>
      </c>
      <c r="D303" s="378">
        <v>2067.19</v>
      </c>
      <c r="E303" s="378">
        <v>2742.12</v>
      </c>
    </row>
    <row r="304" spans="1:5">
      <c r="A304" s="27" t="s">
        <v>5422</v>
      </c>
      <c r="B304" s="28" t="s">
        <v>5423</v>
      </c>
      <c r="C304" s="28" t="s">
        <v>4919</v>
      </c>
      <c r="D304" s="378">
        <v>1200.2</v>
      </c>
      <c r="E304" s="378">
        <v>1592.07</v>
      </c>
    </row>
    <row r="305" spans="1:5">
      <c r="A305" s="27" t="s">
        <v>5424</v>
      </c>
      <c r="B305" s="28" t="s">
        <v>5425</v>
      </c>
      <c r="C305" s="28" t="s">
        <v>4919</v>
      </c>
      <c r="D305" s="378">
        <v>1937.96</v>
      </c>
      <c r="E305" s="378">
        <v>2570.71</v>
      </c>
    </row>
    <row r="306" spans="1:5">
      <c r="A306" s="27" t="s">
        <v>5426</v>
      </c>
      <c r="B306" s="28" t="s">
        <v>5427</v>
      </c>
      <c r="C306" s="28" t="s">
        <v>4919</v>
      </c>
      <c r="D306" s="378">
        <v>2627.88</v>
      </c>
      <c r="E306" s="378">
        <v>3485.88</v>
      </c>
    </row>
    <row r="307" spans="1:5">
      <c r="A307" s="27" t="s">
        <v>5428</v>
      </c>
      <c r="B307" s="28" t="s">
        <v>5429</v>
      </c>
      <c r="C307" s="28" t="s">
        <v>4919</v>
      </c>
      <c r="D307" s="377">
        <v>3741.67</v>
      </c>
      <c r="E307" s="377">
        <v>4963.33</v>
      </c>
    </row>
    <row r="308" spans="1:5">
      <c r="A308" s="27" t="s">
        <v>5430</v>
      </c>
      <c r="B308" s="28" t="s">
        <v>5431</v>
      </c>
      <c r="C308" s="28" t="s">
        <v>4919</v>
      </c>
      <c r="D308" s="377">
        <v>2387.39</v>
      </c>
      <c r="E308" s="377">
        <v>3166.88</v>
      </c>
    </row>
    <row r="309" spans="1:5">
      <c r="A309" s="27" t="s">
        <v>5432</v>
      </c>
      <c r="B309" s="28" t="s">
        <v>5433</v>
      </c>
      <c r="C309" s="28" t="s">
        <v>4919</v>
      </c>
      <c r="D309" s="377">
        <v>3192.19</v>
      </c>
      <c r="E309" s="377">
        <v>4234.4399999999996</v>
      </c>
    </row>
    <row r="310" spans="1:5">
      <c r="A310" s="27" t="s">
        <v>5434</v>
      </c>
      <c r="B310" s="28" t="s">
        <v>5435</v>
      </c>
      <c r="C310" s="28" t="s">
        <v>4919</v>
      </c>
      <c r="D310" s="377">
        <v>2885.78</v>
      </c>
      <c r="E310" s="377">
        <v>3827.98</v>
      </c>
    </row>
    <row r="311" spans="1:5">
      <c r="A311" s="27" t="s">
        <v>5436</v>
      </c>
      <c r="B311" s="28" t="s">
        <v>5437</v>
      </c>
      <c r="C311" s="28" t="s">
        <v>4919</v>
      </c>
      <c r="D311" s="377">
        <v>2312.92</v>
      </c>
      <c r="E311" s="377">
        <v>3068.09</v>
      </c>
    </row>
    <row r="312" spans="1:5">
      <c r="A312" s="27" t="s">
        <v>5438</v>
      </c>
      <c r="B312" s="28" t="s">
        <v>5439</v>
      </c>
      <c r="C312" s="28" t="s">
        <v>4919</v>
      </c>
      <c r="D312" s="377">
        <v>5101.1499999999996</v>
      </c>
      <c r="E312" s="377">
        <v>6766.67</v>
      </c>
    </row>
    <row r="313" spans="1:5" ht="45">
      <c r="A313" s="27" t="s">
        <v>7617</v>
      </c>
      <c r="B313" s="28" t="s">
        <v>7618</v>
      </c>
      <c r="C313" s="28" t="s">
        <v>4919</v>
      </c>
      <c r="D313" s="377">
        <v>11765.53</v>
      </c>
      <c r="E313" s="377">
        <v>15606.97</v>
      </c>
    </row>
    <row r="314" spans="1:5" ht="45">
      <c r="A314" s="27" t="s">
        <v>7619</v>
      </c>
      <c r="B314" s="28" t="s">
        <v>7620</v>
      </c>
      <c r="C314" s="28" t="s">
        <v>4919</v>
      </c>
      <c r="D314" s="377">
        <v>9006.2999999999993</v>
      </c>
      <c r="E314" s="377">
        <v>11946.85</v>
      </c>
    </row>
    <row r="315" spans="1:5" ht="45">
      <c r="A315" s="27" t="s">
        <v>7621</v>
      </c>
      <c r="B315" s="28" t="s">
        <v>7622</v>
      </c>
      <c r="C315" s="28" t="s">
        <v>4919</v>
      </c>
      <c r="D315" s="377">
        <v>9571.19</v>
      </c>
      <c r="E315" s="377">
        <v>12696.18</v>
      </c>
    </row>
    <row r="316" spans="1:5">
      <c r="A316" s="27" t="s">
        <v>5440</v>
      </c>
      <c r="B316" s="28" t="s">
        <v>5211</v>
      </c>
      <c r="C316" s="28" t="s">
        <v>4909</v>
      </c>
      <c r="D316" s="377">
        <v>251.64</v>
      </c>
      <c r="E316" s="377">
        <v>333.81</v>
      </c>
    </row>
    <row r="317" spans="1:5">
      <c r="A317" s="27" t="s">
        <v>5441</v>
      </c>
      <c r="B317" s="28" t="s">
        <v>5442</v>
      </c>
      <c r="C317" s="28" t="s">
        <v>4927</v>
      </c>
      <c r="D317" s="377">
        <v>289.69</v>
      </c>
      <c r="E317" s="377">
        <v>384.27</v>
      </c>
    </row>
    <row r="318" spans="1:5">
      <c r="A318" s="27" t="s">
        <v>5443</v>
      </c>
      <c r="B318" s="28" t="s">
        <v>5444</v>
      </c>
      <c r="C318" s="28" t="s">
        <v>4927</v>
      </c>
      <c r="D318" s="377">
        <v>314.70999999999998</v>
      </c>
      <c r="E318" s="377">
        <v>417.46</v>
      </c>
    </row>
    <row r="319" spans="1:5">
      <c r="A319" s="27" t="s">
        <v>5445</v>
      </c>
      <c r="B319" s="28" t="s">
        <v>5446</v>
      </c>
      <c r="C319" s="28" t="s">
        <v>4927</v>
      </c>
      <c r="D319" s="377">
        <v>328.03</v>
      </c>
      <c r="E319" s="377">
        <v>435.13</v>
      </c>
    </row>
    <row r="320" spans="1:5" ht="22.5">
      <c r="A320" s="27" t="s">
        <v>5447</v>
      </c>
      <c r="B320" s="28" t="s">
        <v>5219</v>
      </c>
      <c r="C320" s="28" t="s">
        <v>4927</v>
      </c>
      <c r="D320" s="377">
        <v>351.73</v>
      </c>
      <c r="E320" s="377">
        <v>466.57</v>
      </c>
    </row>
    <row r="321" spans="1:5" ht="22.5">
      <c r="A321" s="27" t="s">
        <v>5448</v>
      </c>
      <c r="B321" s="28" t="s">
        <v>5449</v>
      </c>
      <c r="C321" s="28" t="s">
        <v>4927</v>
      </c>
      <c r="D321" s="377">
        <v>297.97000000000003</v>
      </c>
      <c r="E321" s="377">
        <v>395.26</v>
      </c>
    </row>
    <row r="322" spans="1:5" ht="22.5">
      <c r="A322" s="27" t="s">
        <v>5450</v>
      </c>
      <c r="B322" s="28" t="s">
        <v>5451</v>
      </c>
      <c r="C322" s="28" t="s">
        <v>4927</v>
      </c>
      <c r="D322" s="377">
        <v>246.29</v>
      </c>
      <c r="E322" s="377">
        <v>326.7</v>
      </c>
    </row>
    <row r="323" spans="1:5" ht="22.5">
      <c r="A323" s="27" t="s">
        <v>5452</v>
      </c>
      <c r="B323" s="28" t="s">
        <v>5453</v>
      </c>
      <c r="C323" s="28" t="s">
        <v>4927</v>
      </c>
      <c r="D323" s="377">
        <v>288.02999999999997</v>
      </c>
      <c r="E323" s="377">
        <v>382.07</v>
      </c>
    </row>
    <row r="324" spans="1:5">
      <c r="A324" s="27" t="s">
        <v>5454</v>
      </c>
      <c r="B324" s="28" t="s">
        <v>5225</v>
      </c>
      <c r="C324" s="28" t="s">
        <v>4927</v>
      </c>
      <c r="D324" s="377">
        <v>309.70999999999998</v>
      </c>
      <c r="E324" s="377">
        <v>410.83</v>
      </c>
    </row>
    <row r="325" spans="1:5" ht="22.5">
      <c r="A325" s="27" t="s">
        <v>5455</v>
      </c>
      <c r="B325" s="28" t="s">
        <v>5227</v>
      </c>
      <c r="C325" s="28" t="s">
        <v>4927</v>
      </c>
      <c r="D325" s="377">
        <v>338.25</v>
      </c>
      <c r="E325" s="377">
        <v>448.69</v>
      </c>
    </row>
    <row r="326" spans="1:5">
      <c r="A326" s="27" t="s">
        <v>5456</v>
      </c>
      <c r="B326" s="28" t="s">
        <v>5229</v>
      </c>
      <c r="C326" s="28" t="s">
        <v>4927</v>
      </c>
      <c r="D326" s="377">
        <v>319.26</v>
      </c>
      <c r="E326" s="377">
        <v>423.49</v>
      </c>
    </row>
    <row r="327" spans="1:5" ht="22.5">
      <c r="A327" s="27" t="s">
        <v>5457</v>
      </c>
      <c r="B327" s="28" t="s">
        <v>5231</v>
      </c>
      <c r="C327" s="28" t="s">
        <v>4927</v>
      </c>
      <c r="D327" s="377">
        <v>347.43</v>
      </c>
      <c r="E327" s="377">
        <v>460.86</v>
      </c>
    </row>
    <row r="328" spans="1:5">
      <c r="A328" s="27" t="s">
        <v>5458</v>
      </c>
      <c r="B328" s="28" t="s">
        <v>5235</v>
      </c>
      <c r="C328" s="28" t="s">
        <v>4927</v>
      </c>
      <c r="D328" s="377">
        <v>328.65</v>
      </c>
      <c r="E328" s="377">
        <v>435.96</v>
      </c>
    </row>
    <row r="329" spans="1:5" ht="22.5">
      <c r="A329" s="27" t="s">
        <v>7623</v>
      </c>
      <c r="B329" s="28" t="s">
        <v>5237</v>
      </c>
      <c r="C329" s="28" t="s">
        <v>4927</v>
      </c>
      <c r="D329" s="377">
        <v>356.46</v>
      </c>
      <c r="E329" s="377">
        <v>472.84</v>
      </c>
    </row>
    <row r="330" spans="1:5">
      <c r="A330" s="379" t="s">
        <v>7624</v>
      </c>
      <c r="B330" s="26" t="s">
        <v>5243</v>
      </c>
      <c r="C330" s="28" t="s">
        <v>4927</v>
      </c>
      <c r="D330" s="377">
        <v>361.29</v>
      </c>
      <c r="E330" s="377">
        <v>479.25</v>
      </c>
    </row>
    <row r="331" spans="1:5" ht="22.5">
      <c r="A331" s="27" t="s">
        <v>7625</v>
      </c>
      <c r="B331" s="28" t="s">
        <v>5245</v>
      </c>
      <c r="C331" s="28" t="s">
        <v>4927</v>
      </c>
      <c r="D331" s="377">
        <v>397.76</v>
      </c>
      <c r="E331" s="377">
        <v>527.63</v>
      </c>
    </row>
    <row r="332" spans="1:5">
      <c r="A332" s="27" t="s">
        <v>7626</v>
      </c>
      <c r="B332" s="28" t="s">
        <v>5239</v>
      </c>
      <c r="C332" s="28" t="s">
        <v>4927</v>
      </c>
      <c r="D332" s="377">
        <v>386.34</v>
      </c>
      <c r="E332" s="377">
        <v>512.48</v>
      </c>
    </row>
    <row r="333" spans="1:5" ht="22.5">
      <c r="A333" s="27" t="s">
        <v>7627</v>
      </c>
      <c r="B333" s="28" t="s">
        <v>5241</v>
      </c>
      <c r="C333" s="28" t="s">
        <v>4927</v>
      </c>
      <c r="D333" s="377">
        <v>422</v>
      </c>
      <c r="E333" s="377">
        <v>559.78</v>
      </c>
    </row>
    <row r="334" spans="1:5">
      <c r="A334" s="27" t="s">
        <v>7628</v>
      </c>
      <c r="B334" s="28" t="s">
        <v>5247</v>
      </c>
      <c r="C334" s="28" t="s">
        <v>4927</v>
      </c>
      <c r="D334" s="377">
        <v>414.28</v>
      </c>
      <c r="E334" s="377">
        <v>549.54</v>
      </c>
    </row>
    <row r="335" spans="1:5" ht="22.5">
      <c r="A335" s="27" t="s">
        <v>7629</v>
      </c>
      <c r="B335" s="28" t="s">
        <v>5249</v>
      </c>
      <c r="C335" s="28" t="s">
        <v>4927</v>
      </c>
      <c r="D335" s="377">
        <v>449</v>
      </c>
      <c r="E335" s="377">
        <v>595.6</v>
      </c>
    </row>
    <row r="336" spans="1:5">
      <c r="A336" s="27" t="s">
        <v>7630</v>
      </c>
      <c r="B336" s="28" t="s">
        <v>5251</v>
      </c>
      <c r="C336" s="28" t="s">
        <v>4927</v>
      </c>
      <c r="D336" s="377">
        <v>445.43</v>
      </c>
      <c r="E336" s="377">
        <v>590.86</v>
      </c>
    </row>
    <row r="337" spans="1:5" ht="22.5">
      <c r="A337" s="27" t="s">
        <v>7631</v>
      </c>
      <c r="B337" s="28" t="s">
        <v>5253</v>
      </c>
      <c r="C337" s="28" t="s">
        <v>4927</v>
      </c>
      <c r="D337" s="377">
        <v>479.11</v>
      </c>
      <c r="E337" s="377">
        <v>635.54</v>
      </c>
    </row>
    <row r="338" spans="1:5">
      <c r="A338" s="27" t="s">
        <v>7632</v>
      </c>
      <c r="B338" s="28" t="s">
        <v>5459</v>
      </c>
      <c r="C338" s="28" t="s">
        <v>4909</v>
      </c>
      <c r="D338" s="377">
        <v>345.65</v>
      </c>
      <c r="E338" s="377">
        <v>458.5</v>
      </c>
    </row>
    <row r="339" spans="1:5" ht="22.5">
      <c r="A339" s="27" t="s">
        <v>7633</v>
      </c>
      <c r="B339" s="28" t="s">
        <v>7634</v>
      </c>
      <c r="C339" s="28" t="s">
        <v>4909</v>
      </c>
      <c r="D339" s="377">
        <v>73.88</v>
      </c>
      <c r="E339" s="377">
        <v>98</v>
      </c>
    </row>
    <row r="340" spans="1:5" ht="22.5">
      <c r="A340" s="27" t="s">
        <v>5460</v>
      </c>
      <c r="B340" s="28" t="s">
        <v>5461</v>
      </c>
      <c r="C340" s="28" t="s">
        <v>4927</v>
      </c>
      <c r="D340" s="377">
        <v>273.64</v>
      </c>
      <c r="E340" s="377">
        <v>362.99</v>
      </c>
    </row>
    <row r="341" spans="1:5" ht="22.5">
      <c r="A341" s="27" t="s">
        <v>5462</v>
      </c>
      <c r="B341" s="28" t="s">
        <v>5463</v>
      </c>
      <c r="C341" s="28" t="s">
        <v>4927</v>
      </c>
      <c r="D341" s="377">
        <v>324.13</v>
      </c>
      <c r="E341" s="377">
        <v>429.95</v>
      </c>
    </row>
    <row r="342" spans="1:5">
      <c r="A342" s="27" t="s">
        <v>5464</v>
      </c>
      <c r="B342" s="28" t="s">
        <v>5465</v>
      </c>
      <c r="C342" s="28" t="s">
        <v>4927</v>
      </c>
      <c r="D342" s="377">
        <v>164.25</v>
      </c>
      <c r="E342" s="377">
        <v>217.88</v>
      </c>
    </row>
    <row r="343" spans="1:5" ht="22.5">
      <c r="A343" s="27" t="s">
        <v>5466</v>
      </c>
      <c r="B343" s="28" t="s">
        <v>5467</v>
      </c>
      <c r="C343" s="28" t="s">
        <v>4927</v>
      </c>
      <c r="D343" s="377">
        <v>174.35</v>
      </c>
      <c r="E343" s="377">
        <v>231.27</v>
      </c>
    </row>
    <row r="344" spans="1:5">
      <c r="A344" s="27" t="s">
        <v>5468</v>
      </c>
      <c r="B344" s="28" t="s">
        <v>7635</v>
      </c>
      <c r="C344" s="28" t="s">
        <v>5266</v>
      </c>
      <c r="D344" s="377">
        <v>11.32</v>
      </c>
      <c r="E344" s="377">
        <v>15.02</v>
      </c>
    </row>
    <row r="345" spans="1:5">
      <c r="A345" s="27" t="s">
        <v>5469</v>
      </c>
      <c r="B345" s="28" t="s">
        <v>5270</v>
      </c>
      <c r="C345" s="28" t="s">
        <v>4909</v>
      </c>
      <c r="D345" s="377">
        <v>91.96</v>
      </c>
      <c r="E345" s="377">
        <v>121.98</v>
      </c>
    </row>
    <row r="346" spans="1:5">
      <c r="A346" s="27" t="s">
        <v>5470</v>
      </c>
      <c r="B346" s="28" t="s">
        <v>5274</v>
      </c>
      <c r="C346" s="28" t="s">
        <v>4927</v>
      </c>
      <c r="D346" s="377">
        <v>61.73</v>
      </c>
      <c r="E346" s="377">
        <v>81.88</v>
      </c>
    </row>
    <row r="347" spans="1:5">
      <c r="A347" s="27" t="s">
        <v>5471</v>
      </c>
      <c r="B347" s="28" t="s">
        <v>5472</v>
      </c>
      <c r="C347" s="28" t="s">
        <v>4909</v>
      </c>
      <c r="D347" s="377">
        <v>9.92</v>
      </c>
      <c r="E347" s="377">
        <v>13.15</v>
      </c>
    </row>
    <row r="348" spans="1:5">
      <c r="A348" s="27" t="s">
        <v>5473</v>
      </c>
      <c r="B348" s="28" t="s">
        <v>5276</v>
      </c>
      <c r="C348" s="28" t="s">
        <v>4909</v>
      </c>
      <c r="D348" s="377">
        <v>111.86</v>
      </c>
      <c r="E348" s="377">
        <v>148.38</v>
      </c>
    </row>
    <row r="349" spans="1:5">
      <c r="A349" s="27" t="s">
        <v>5474</v>
      </c>
      <c r="B349" s="28" t="s">
        <v>5475</v>
      </c>
      <c r="C349" s="28" t="s">
        <v>4909</v>
      </c>
      <c r="D349" s="377">
        <v>19.82</v>
      </c>
      <c r="E349" s="377">
        <v>26.29</v>
      </c>
    </row>
    <row r="350" spans="1:5" ht="33.75">
      <c r="A350" s="27" t="s">
        <v>5476</v>
      </c>
      <c r="B350" s="28" t="s">
        <v>5272</v>
      </c>
      <c r="C350" s="28" t="s">
        <v>4909</v>
      </c>
      <c r="D350" s="377">
        <v>83.49</v>
      </c>
      <c r="E350" s="377">
        <v>110.75</v>
      </c>
    </row>
    <row r="351" spans="1:5">
      <c r="A351" s="27" t="s">
        <v>5477</v>
      </c>
      <c r="B351" s="28" t="s">
        <v>5478</v>
      </c>
      <c r="C351" s="28" t="s">
        <v>125</v>
      </c>
      <c r="D351" s="377">
        <v>114.03</v>
      </c>
      <c r="E351" s="377">
        <v>151.26</v>
      </c>
    </row>
    <row r="352" spans="1:5">
      <c r="A352" s="27" t="s">
        <v>5479</v>
      </c>
      <c r="B352" s="28" t="s">
        <v>5480</v>
      </c>
      <c r="C352" s="28" t="s">
        <v>125</v>
      </c>
      <c r="D352" s="378">
        <v>202.14</v>
      </c>
      <c r="E352" s="378">
        <v>268.14</v>
      </c>
    </row>
    <row r="353" spans="1:5">
      <c r="A353" s="27" t="s">
        <v>5481</v>
      </c>
      <c r="B353" s="28" t="s">
        <v>5482</v>
      </c>
      <c r="C353" s="28" t="s">
        <v>125</v>
      </c>
      <c r="D353" s="378">
        <v>62.37</v>
      </c>
      <c r="E353" s="378">
        <v>82.73</v>
      </c>
    </row>
    <row r="354" spans="1:5">
      <c r="A354" s="27" t="s">
        <v>5483</v>
      </c>
      <c r="B354" s="28" t="s">
        <v>5484</v>
      </c>
      <c r="C354" s="28" t="s">
        <v>125</v>
      </c>
      <c r="D354" s="378">
        <v>102.71</v>
      </c>
      <c r="E354" s="378">
        <v>136.24</v>
      </c>
    </row>
    <row r="355" spans="1:5">
      <c r="A355" s="27" t="s">
        <v>5485</v>
      </c>
      <c r="B355" s="28" t="s">
        <v>5486</v>
      </c>
      <c r="C355" s="28" t="s">
        <v>125</v>
      </c>
      <c r="D355" s="378">
        <v>134.41</v>
      </c>
      <c r="E355" s="378">
        <v>178.29</v>
      </c>
    </row>
    <row r="356" spans="1:5">
      <c r="A356" s="27" t="s">
        <v>5487</v>
      </c>
      <c r="B356" s="28" t="s">
        <v>5488</v>
      </c>
      <c r="C356" s="28" t="s">
        <v>125</v>
      </c>
      <c r="D356" s="378">
        <v>55.54</v>
      </c>
      <c r="E356" s="378">
        <v>73.67</v>
      </c>
    </row>
    <row r="357" spans="1:5">
      <c r="A357" s="27" t="s">
        <v>5489</v>
      </c>
      <c r="B357" s="28" t="s">
        <v>5490</v>
      </c>
      <c r="C357" s="28" t="s">
        <v>125</v>
      </c>
      <c r="D357" s="378">
        <v>77.09</v>
      </c>
      <c r="E357" s="378">
        <v>102.26</v>
      </c>
    </row>
    <row r="358" spans="1:5">
      <c r="A358" s="27" t="s">
        <v>5491</v>
      </c>
      <c r="B358" s="28" t="s">
        <v>5492</v>
      </c>
      <c r="C358" s="28" t="s">
        <v>125</v>
      </c>
      <c r="D358" s="378">
        <v>33.83</v>
      </c>
      <c r="E358" s="378">
        <v>44.87</v>
      </c>
    </row>
    <row r="359" spans="1:5">
      <c r="A359" s="27" t="s">
        <v>5493</v>
      </c>
      <c r="B359" s="28" t="s">
        <v>5494</v>
      </c>
      <c r="C359" s="28" t="s">
        <v>4919</v>
      </c>
      <c r="D359" s="378">
        <v>141.19999999999999</v>
      </c>
      <c r="E359" s="378">
        <v>187.3</v>
      </c>
    </row>
    <row r="360" spans="1:5" ht="22.5">
      <c r="A360" s="27" t="s">
        <v>5495</v>
      </c>
      <c r="B360" s="28" t="s">
        <v>5496</v>
      </c>
      <c r="C360" s="28" t="s">
        <v>125</v>
      </c>
      <c r="D360" s="377">
        <v>98.44</v>
      </c>
      <c r="E360" s="377">
        <v>130.57</v>
      </c>
    </row>
    <row r="361" spans="1:5">
      <c r="A361" s="27" t="s">
        <v>5497</v>
      </c>
      <c r="B361" s="28" t="s">
        <v>5498</v>
      </c>
      <c r="C361" s="28" t="s">
        <v>125</v>
      </c>
      <c r="D361" s="377">
        <v>58.53</v>
      </c>
      <c r="E361" s="377">
        <v>77.64</v>
      </c>
    </row>
    <row r="362" spans="1:5">
      <c r="A362" s="27" t="s">
        <v>5499</v>
      </c>
      <c r="B362" s="28" t="s">
        <v>5500</v>
      </c>
      <c r="C362" s="28" t="s">
        <v>125</v>
      </c>
      <c r="D362" s="377">
        <v>57.1</v>
      </c>
      <c r="E362" s="377">
        <v>75.739999999999995</v>
      </c>
    </row>
    <row r="363" spans="1:5">
      <c r="A363" s="27" t="s">
        <v>5501</v>
      </c>
      <c r="B363" s="28" t="s">
        <v>5502</v>
      </c>
      <c r="C363" s="28" t="s">
        <v>125</v>
      </c>
      <c r="D363" s="377">
        <v>244.2</v>
      </c>
      <c r="E363" s="377">
        <v>323.93</v>
      </c>
    </row>
    <row r="364" spans="1:5">
      <c r="A364" s="27" t="s">
        <v>5503</v>
      </c>
      <c r="B364" s="28" t="s">
        <v>5504</v>
      </c>
      <c r="C364" s="28" t="s">
        <v>125</v>
      </c>
      <c r="D364" s="377">
        <v>61.8</v>
      </c>
      <c r="E364" s="377">
        <v>81.98</v>
      </c>
    </row>
    <row r="365" spans="1:5">
      <c r="A365" s="27" t="s">
        <v>5505</v>
      </c>
      <c r="B365" s="28" t="s">
        <v>7636</v>
      </c>
      <c r="C365" s="28" t="s">
        <v>125</v>
      </c>
      <c r="D365" s="377">
        <v>49.36</v>
      </c>
      <c r="E365" s="377">
        <v>65.48</v>
      </c>
    </row>
    <row r="366" spans="1:5">
      <c r="A366" s="27" t="s">
        <v>5506</v>
      </c>
      <c r="B366" s="28" t="s">
        <v>5507</v>
      </c>
      <c r="C366" s="28" t="s">
        <v>125</v>
      </c>
      <c r="D366" s="377">
        <v>43.21</v>
      </c>
      <c r="E366" s="377">
        <v>57.32</v>
      </c>
    </row>
    <row r="367" spans="1:5">
      <c r="A367" s="27" t="s">
        <v>130</v>
      </c>
      <c r="B367" s="28" t="s">
        <v>5508</v>
      </c>
      <c r="C367" s="28" t="s">
        <v>125</v>
      </c>
      <c r="D367" s="377">
        <v>34.04</v>
      </c>
      <c r="E367" s="377">
        <v>45.16</v>
      </c>
    </row>
    <row r="368" spans="1:5">
      <c r="A368" s="27" t="s">
        <v>5509</v>
      </c>
      <c r="B368" s="28" t="s">
        <v>5510</v>
      </c>
      <c r="C368" s="28" t="s">
        <v>125</v>
      </c>
      <c r="D368" s="377">
        <v>23.1</v>
      </c>
      <c r="E368" s="377">
        <v>30.64</v>
      </c>
    </row>
    <row r="369" spans="1:5">
      <c r="A369" s="27" t="s">
        <v>5511</v>
      </c>
      <c r="B369" s="28" t="s">
        <v>5512</v>
      </c>
      <c r="C369" s="28" t="s">
        <v>125</v>
      </c>
      <c r="D369" s="377">
        <v>32.93</v>
      </c>
      <c r="E369" s="377">
        <v>43.69</v>
      </c>
    </row>
    <row r="370" spans="1:5">
      <c r="A370" s="27" t="s">
        <v>5513</v>
      </c>
      <c r="B370" s="28" t="s">
        <v>5514</v>
      </c>
      <c r="C370" s="28" t="s">
        <v>125</v>
      </c>
      <c r="D370" s="377">
        <v>20.98</v>
      </c>
      <c r="E370" s="377">
        <v>27.83</v>
      </c>
    </row>
    <row r="371" spans="1:5">
      <c r="A371" s="27" t="s">
        <v>5515</v>
      </c>
      <c r="B371" s="28" t="s">
        <v>5516</v>
      </c>
      <c r="C371" s="28" t="s">
        <v>4919</v>
      </c>
      <c r="D371" s="377">
        <v>36.450000000000003</v>
      </c>
      <c r="E371" s="377">
        <v>48.35</v>
      </c>
    </row>
    <row r="372" spans="1:5">
      <c r="A372" s="27" t="s">
        <v>5517</v>
      </c>
      <c r="B372" s="28" t="s">
        <v>5518</v>
      </c>
      <c r="C372" s="28" t="s">
        <v>4919</v>
      </c>
      <c r="D372" s="377">
        <v>1268.8699999999999</v>
      </c>
      <c r="E372" s="377">
        <v>1683.15</v>
      </c>
    </row>
    <row r="373" spans="1:5">
      <c r="A373" s="27" t="s">
        <v>5519</v>
      </c>
      <c r="B373" s="28" t="s">
        <v>5520</v>
      </c>
      <c r="C373" s="28" t="s">
        <v>4919</v>
      </c>
      <c r="D373" s="377">
        <v>1230.18</v>
      </c>
      <c r="E373" s="377">
        <v>1631.83</v>
      </c>
    </row>
    <row r="374" spans="1:5">
      <c r="A374" s="27" t="s">
        <v>5521</v>
      </c>
      <c r="B374" s="28" t="s">
        <v>5522</v>
      </c>
      <c r="C374" s="28" t="s">
        <v>4919</v>
      </c>
      <c r="D374" s="377">
        <v>1275.9000000000001</v>
      </c>
      <c r="E374" s="377">
        <v>1692.48</v>
      </c>
    </row>
    <row r="375" spans="1:5">
      <c r="A375" s="27" t="s">
        <v>5523</v>
      </c>
      <c r="B375" s="28" t="s">
        <v>5524</v>
      </c>
      <c r="C375" s="28" t="s">
        <v>4919</v>
      </c>
      <c r="D375" s="377">
        <v>2427.7600000000002</v>
      </c>
      <c r="E375" s="377">
        <v>3220.43</v>
      </c>
    </row>
    <row r="376" spans="1:5">
      <c r="A376" s="27" t="s">
        <v>5525</v>
      </c>
      <c r="B376" s="28" t="s">
        <v>5526</v>
      </c>
      <c r="C376" s="28" t="s">
        <v>4919</v>
      </c>
      <c r="D376" s="377">
        <v>633.46</v>
      </c>
      <c r="E376" s="377">
        <v>840.29</v>
      </c>
    </row>
    <row r="377" spans="1:5">
      <c r="A377" s="27" t="s">
        <v>5527</v>
      </c>
      <c r="B377" s="28" t="s">
        <v>5528</v>
      </c>
      <c r="C377" s="28" t="s">
        <v>4919</v>
      </c>
      <c r="D377" s="377">
        <v>871.55</v>
      </c>
      <c r="E377" s="377">
        <v>1156.1099999999999</v>
      </c>
    </row>
    <row r="378" spans="1:5">
      <c r="A378" s="27" t="s">
        <v>5529</v>
      </c>
      <c r="B378" s="28" t="s">
        <v>5530</v>
      </c>
      <c r="C378" s="28" t="s">
        <v>4919</v>
      </c>
      <c r="D378" s="377">
        <v>1133.93</v>
      </c>
      <c r="E378" s="377">
        <v>1504.16</v>
      </c>
    </row>
    <row r="379" spans="1:5">
      <c r="A379" s="27" t="s">
        <v>5531</v>
      </c>
      <c r="B379" s="28" t="s">
        <v>5532</v>
      </c>
      <c r="C379" s="28" t="s">
        <v>4919</v>
      </c>
      <c r="D379" s="377">
        <v>2882.82</v>
      </c>
      <c r="E379" s="377">
        <v>3824.06</v>
      </c>
    </row>
    <row r="380" spans="1:5">
      <c r="A380" s="27" t="s">
        <v>5533</v>
      </c>
      <c r="B380" s="28" t="s">
        <v>5534</v>
      </c>
      <c r="C380" s="28" t="s">
        <v>125</v>
      </c>
      <c r="D380" s="377">
        <v>84.03</v>
      </c>
      <c r="E380" s="377">
        <v>111.46</v>
      </c>
    </row>
    <row r="381" spans="1:5">
      <c r="A381" s="27" t="s">
        <v>5535</v>
      </c>
      <c r="B381" s="28" t="s">
        <v>5536</v>
      </c>
      <c r="C381" s="28" t="s">
        <v>125</v>
      </c>
      <c r="D381" s="377">
        <v>87.5</v>
      </c>
      <c r="E381" s="377">
        <v>116.07</v>
      </c>
    </row>
    <row r="382" spans="1:5">
      <c r="A382" s="27" t="s">
        <v>5537</v>
      </c>
      <c r="B382" s="28" t="s">
        <v>5538</v>
      </c>
      <c r="C382" s="28" t="s">
        <v>125</v>
      </c>
      <c r="D382" s="377">
        <v>33.51</v>
      </c>
      <c r="E382" s="377">
        <v>44.45</v>
      </c>
    </row>
    <row r="383" spans="1:5">
      <c r="A383" s="27" t="s">
        <v>5539</v>
      </c>
      <c r="B383" s="28" t="s">
        <v>5540</v>
      </c>
      <c r="C383" s="28" t="s">
        <v>4919</v>
      </c>
      <c r="D383" s="377">
        <v>85.99</v>
      </c>
      <c r="E383" s="377">
        <v>114.07</v>
      </c>
    </row>
    <row r="384" spans="1:5">
      <c r="A384" s="27" t="s">
        <v>5541</v>
      </c>
      <c r="B384" s="28" t="s">
        <v>5542</v>
      </c>
      <c r="C384" s="28" t="s">
        <v>4919</v>
      </c>
      <c r="D384" s="377">
        <v>93.38</v>
      </c>
      <c r="E384" s="377">
        <v>123.87</v>
      </c>
    </row>
    <row r="385" spans="1:5">
      <c r="A385" s="27" t="s">
        <v>5543</v>
      </c>
      <c r="B385" s="28" t="s">
        <v>5544</v>
      </c>
      <c r="C385" s="28" t="s">
        <v>4919</v>
      </c>
      <c r="D385" s="377">
        <v>72.44</v>
      </c>
      <c r="E385" s="377">
        <v>96.09</v>
      </c>
    </row>
    <row r="386" spans="1:5">
      <c r="A386" s="27" t="s">
        <v>5545</v>
      </c>
      <c r="B386" s="28" t="s">
        <v>5546</v>
      </c>
      <c r="C386" s="28" t="s">
        <v>4919</v>
      </c>
      <c r="D386" s="377">
        <v>145.36000000000001</v>
      </c>
      <c r="E386" s="377">
        <v>192.82</v>
      </c>
    </row>
    <row r="387" spans="1:5">
      <c r="A387" s="27" t="s">
        <v>5547</v>
      </c>
      <c r="B387" s="28" t="s">
        <v>5548</v>
      </c>
      <c r="C387" s="28" t="s">
        <v>4919</v>
      </c>
      <c r="D387" s="378">
        <v>41.65</v>
      </c>
      <c r="E387" s="378">
        <v>55.25</v>
      </c>
    </row>
    <row r="388" spans="1:5">
      <c r="A388" s="27" t="s">
        <v>5549</v>
      </c>
      <c r="B388" s="28" t="s">
        <v>5550</v>
      </c>
      <c r="C388" s="28" t="s">
        <v>4919</v>
      </c>
      <c r="D388" s="378">
        <v>46.58</v>
      </c>
      <c r="E388" s="378">
        <v>61.78</v>
      </c>
    </row>
    <row r="389" spans="1:5">
      <c r="A389" s="27" t="s">
        <v>5551</v>
      </c>
      <c r="B389" s="28" t="s">
        <v>5552</v>
      </c>
      <c r="C389" s="28" t="s">
        <v>4919</v>
      </c>
      <c r="D389" s="377">
        <v>118.51</v>
      </c>
      <c r="E389" s="377">
        <v>157.19999999999999</v>
      </c>
    </row>
    <row r="390" spans="1:5">
      <c r="A390" s="27" t="s">
        <v>5553</v>
      </c>
      <c r="B390" s="28" t="s">
        <v>5554</v>
      </c>
      <c r="C390" s="28" t="s">
        <v>4927</v>
      </c>
      <c r="D390" s="377">
        <v>184.7</v>
      </c>
      <c r="E390" s="377">
        <v>245</v>
      </c>
    </row>
    <row r="391" spans="1:5">
      <c r="A391" s="27" t="s">
        <v>5555</v>
      </c>
      <c r="B391" s="28" t="s">
        <v>5556</v>
      </c>
      <c r="C391" s="28" t="s">
        <v>125</v>
      </c>
      <c r="D391" s="377">
        <v>46.18</v>
      </c>
      <c r="E391" s="377">
        <v>61.26</v>
      </c>
    </row>
    <row r="392" spans="1:5">
      <c r="A392" s="27" t="s">
        <v>5557</v>
      </c>
      <c r="B392" s="28" t="s">
        <v>5558</v>
      </c>
      <c r="C392" s="28" t="s">
        <v>125</v>
      </c>
      <c r="D392" s="377">
        <v>5.54</v>
      </c>
      <c r="E392" s="377">
        <v>7.35</v>
      </c>
    </row>
    <row r="393" spans="1:5">
      <c r="A393" s="30" t="s">
        <v>5559</v>
      </c>
      <c r="B393" s="31" t="s">
        <v>5560</v>
      </c>
      <c r="C393" s="26" t="s">
        <v>125</v>
      </c>
      <c r="D393" s="26">
        <v>0.31</v>
      </c>
      <c r="E393" s="26">
        <v>0.41</v>
      </c>
    </row>
    <row r="394" spans="1:5">
      <c r="A394" s="27" t="s">
        <v>5561</v>
      </c>
      <c r="B394" s="28" t="s">
        <v>5562</v>
      </c>
      <c r="C394" s="28" t="s">
        <v>125</v>
      </c>
      <c r="D394" s="377">
        <v>18.47</v>
      </c>
      <c r="E394" s="377">
        <v>24.5</v>
      </c>
    </row>
    <row r="395" spans="1:5">
      <c r="A395" s="27" t="s">
        <v>5563</v>
      </c>
      <c r="B395" s="28" t="s">
        <v>5564</v>
      </c>
      <c r="C395" s="28" t="s">
        <v>125</v>
      </c>
      <c r="D395" s="377">
        <v>27.71</v>
      </c>
      <c r="E395" s="377">
        <v>36.76</v>
      </c>
    </row>
    <row r="396" spans="1:5">
      <c r="A396" s="27" t="s">
        <v>5565</v>
      </c>
      <c r="B396" s="28" t="s">
        <v>5566</v>
      </c>
      <c r="C396" s="28" t="s">
        <v>125</v>
      </c>
      <c r="D396" s="377">
        <v>36.94</v>
      </c>
      <c r="E396" s="377">
        <v>49</v>
      </c>
    </row>
    <row r="397" spans="1:5">
      <c r="A397" s="27" t="s">
        <v>5567</v>
      </c>
      <c r="B397" s="28" t="s">
        <v>5568</v>
      </c>
      <c r="C397" s="28" t="s">
        <v>125</v>
      </c>
      <c r="D397" s="377">
        <v>46.18</v>
      </c>
      <c r="E397" s="377">
        <v>61.26</v>
      </c>
    </row>
    <row r="398" spans="1:5">
      <c r="A398" s="27" t="s">
        <v>5569</v>
      </c>
      <c r="B398" s="28" t="s">
        <v>5570</v>
      </c>
      <c r="C398" s="28" t="s">
        <v>125</v>
      </c>
      <c r="D398" s="377">
        <v>55.41</v>
      </c>
      <c r="E398" s="377">
        <v>73.5</v>
      </c>
    </row>
    <row r="399" spans="1:5">
      <c r="A399" s="27" t="s">
        <v>5571</v>
      </c>
      <c r="B399" s="28" t="s">
        <v>5572</v>
      </c>
      <c r="C399" s="28" t="s">
        <v>4919</v>
      </c>
      <c r="D399" s="377">
        <v>98.57</v>
      </c>
      <c r="E399" s="377">
        <v>130.76</v>
      </c>
    </row>
    <row r="400" spans="1:5">
      <c r="A400" s="27" t="s">
        <v>5573</v>
      </c>
      <c r="B400" s="28" t="s">
        <v>5574</v>
      </c>
      <c r="C400" s="28" t="s">
        <v>125</v>
      </c>
      <c r="D400" s="377">
        <v>482.54</v>
      </c>
      <c r="E400" s="377">
        <v>640.09</v>
      </c>
    </row>
    <row r="401" spans="1:5">
      <c r="A401" s="27" t="s">
        <v>5575</v>
      </c>
      <c r="B401" s="28" t="s">
        <v>5576</v>
      </c>
      <c r="C401" s="28" t="s">
        <v>125</v>
      </c>
      <c r="D401" s="377">
        <v>2.76</v>
      </c>
      <c r="E401" s="377">
        <v>3.66</v>
      </c>
    </row>
    <row r="402" spans="1:5">
      <c r="A402" s="27" t="s">
        <v>5577</v>
      </c>
      <c r="B402" s="28" t="s">
        <v>5578</v>
      </c>
      <c r="C402" s="28" t="s">
        <v>4909</v>
      </c>
      <c r="D402" s="377">
        <v>4.92</v>
      </c>
      <c r="E402" s="377">
        <v>6.53</v>
      </c>
    </row>
    <row r="403" spans="1:5">
      <c r="A403" s="27" t="s">
        <v>5579</v>
      </c>
      <c r="B403" s="28" t="s">
        <v>5580</v>
      </c>
      <c r="C403" s="28" t="s">
        <v>125</v>
      </c>
      <c r="D403" s="377">
        <v>37.03</v>
      </c>
      <c r="E403" s="377">
        <v>49.12</v>
      </c>
    </row>
    <row r="404" spans="1:5">
      <c r="A404" s="27" t="s">
        <v>5581</v>
      </c>
      <c r="B404" s="28" t="s">
        <v>5582</v>
      </c>
      <c r="C404" s="28" t="s">
        <v>4927</v>
      </c>
      <c r="D404" s="377">
        <v>55.41</v>
      </c>
      <c r="E404" s="377">
        <v>73.5</v>
      </c>
    </row>
    <row r="405" spans="1:5">
      <c r="A405" s="27" t="s">
        <v>5583</v>
      </c>
      <c r="B405" s="28" t="s">
        <v>5584</v>
      </c>
      <c r="C405" s="28" t="s">
        <v>4927</v>
      </c>
      <c r="D405" s="377">
        <v>22.82</v>
      </c>
      <c r="E405" s="377">
        <v>30.27</v>
      </c>
    </row>
    <row r="406" spans="1:5">
      <c r="A406" s="30" t="s">
        <v>5585</v>
      </c>
      <c r="B406" s="31" t="s">
        <v>5586</v>
      </c>
      <c r="C406" s="26" t="s">
        <v>4927</v>
      </c>
      <c r="D406" s="26">
        <v>36.94</v>
      </c>
      <c r="E406" s="26">
        <v>49</v>
      </c>
    </row>
    <row r="407" spans="1:5">
      <c r="A407" s="27" t="s">
        <v>5587</v>
      </c>
      <c r="B407" s="28" t="s">
        <v>5588</v>
      </c>
      <c r="C407" s="28" t="s">
        <v>4919</v>
      </c>
      <c r="D407" s="377">
        <v>1804.4</v>
      </c>
      <c r="E407" s="377">
        <v>2393.54</v>
      </c>
    </row>
    <row r="408" spans="1:5">
      <c r="A408" s="27" t="s">
        <v>5589</v>
      </c>
      <c r="B408" s="28" t="s">
        <v>5590</v>
      </c>
      <c r="C408" s="28" t="s">
        <v>4919</v>
      </c>
      <c r="D408" s="377">
        <v>1760.76</v>
      </c>
      <c r="E408" s="377">
        <v>2335.65</v>
      </c>
    </row>
    <row r="409" spans="1:5">
      <c r="A409" s="27" t="s">
        <v>5591</v>
      </c>
      <c r="B409" s="28" t="s">
        <v>5592</v>
      </c>
      <c r="C409" s="28" t="s">
        <v>125</v>
      </c>
      <c r="D409" s="377">
        <v>2.77</v>
      </c>
      <c r="E409" s="377">
        <v>3.67</v>
      </c>
    </row>
    <row r="410" spans="1:5">
      <c r="A410" s="27" t="s">
        <v>5593</v>
      </c>
      <c r="B410" s="28" t="s">
        <v>5594</v>
      </c>
      <c r="C410" s="28" t="s">
        <v>4927</v>
      </c>
      <c r="D410" s="377">
        <v>64.650000000000006</v>
      </c>
      <c r="E410" s="377">
        <v>85.76</v>
      </c>
    </row>
    <row r="411" spans="1:5">
      <c r="A411" s="27" t="s">
        <v>5595</v>
      </c>
      <c r="B411" s="28" t="s">
        <v>5596</v>
      </c>
      <c r="C411" s="28" t="s">
        <v>125</v>
      </c>
      <c r="D411" s="377">
        <v>9.24</v>
      </c>
      <c r="E411" s="377">
        <v>12.26</v>
      </c>
    </row>
    <row r="412" spans="1:5">
      <c r="A412" s="27" t="s">
        <v>5597</v>
      </c>
      <c r="B412" s="28" t="s">
        <v>5598</v>
      </c>
      <c r="C412" s="28" t="s">
        <v>4927</v>
      </c>
      <c r="D412" s="377">
        <v>46.18</v>
      </c>
      <c r="E412" s="377">
        <v>61.26</v>
      </c>
    </row>
    <row r="413" spans="1:5">
      <c r="A413" s="379" t="s">
        <v>7637</v>
      </c>
      <c r="B413" s="26" t="s">
        <v>7638</v>
      </c>
      <c r="C413" s="28"/>
      <c r="D413" s="377"/>
      <c r="E413" s="377"/>
    </row>
    <row r="414" spans="1:5">
      <c r="A414" s="27" t="s">
        <v>5599</v>
      </c>
      <c r="B414" s="28" t="s">
        <v>5600</v>
      </c>
      <c r="C414" s="28" t="s">
        <v>4927</v>
      </c>
      <c r="D414" s="380">
        <v>118.37</v>
      </c>
      <c r="E414" s="380">
        <v>157.02000000000001</v>
      </c>
    </row>
    <row r="415" spans="1:5">
      <c r="A415" s="27" t="s">
        <v>5601</v>
      </c>
      <c r="B415" s="28" t="s">
        <v>5602</v>
      </c>
      <c r="C415" s="28" t="s">
        <v>4927</v>
      </c>
      <c r="D415" s="380">
        <v>195.04</v>
      </c>
      <c r="E415" s="378">
        <v>258.72000000000003</v>
      </c>
    </row>
    <row r="416" spans="1:5">
      <c r="A416" s="27" t="s">
        <v>5603</v>
      </c>
      <c r="B416" s="28" t="s">
        <v>5604</v>
      </c>
      <c r="C416" s="28" t="s">
        <v>4927</v>
      </c>
      <c r="D416" s="377">
        <v>75.59</v>
      </c>
      <c r="E416" s="377">
        <v>100.27</v>
      </c>
    </row>
    <row r="417" spans="1:5">
      <c r="A417" s="27" t="s">
        <v>5605</v>
      </c>
      <c r="B417" s="28" t="s">
        <v>5606</v>
      </c>
      <c r="C417" s="28" t="s">
        <v>4927</v>
      </c>
      <c r="D417" s="377">
        <v>148.61000000000001</v>
      </c>
      <c r="E417" s="377">
        <v>197.13</v>
      </c>
    </row>
    <row r="418" spans="1:5">
      <c r="A418" s="27" t="s">
        <v>5607</v>
      </c>
      <c r="B418" s="28" t="s">
        <v>5608</v>
      </c>
      <c r="C418" s="28" t="s">
        <v>4927</v>
      </c>
      <c r="D418" s="377">
        <v>592.12</v>
      </c>
      <c r="E418" s="377">
        <v>785.44</v>
      </c>
    </row>
    <row r="419" spans="1:5">
      <c r="A419" s="27" t="s">
        <v>5609</v>
      </c>
      <c r="B419" s="28" t="s">
        <v>5610</v>
      </c>
      <c r="C419" s="28" t="s">
        <v>4909</v>
      </c>
      <c r="D419" s="377">
        <v>2</v>
      </c>
      <c r="E419" s="378">
        <v>2.65</v>
      </c>
    </row>
    <row r="420" spans="1:5">
      <c r="A420" s="27" t="s">
        <v>5611</v>
      </c>
      <c r="B420" s="28" t="s">
        <v>5612</v>
      </c>
      <c r="C420" s="28" t="s">
        <v>4909</v>
      </c>
      <c r="D420" s="377">
        <v>3.85</v>
      </c>
      <c r="E420" s="377">
        <v>5.1100000000000003</v>
      </c>
    </row>
    <row r="421" spans="1:5">
      <c r="A421" s="27" t="s">
        <v>5613</v>
      </c>
      <c r="B421" s="28" t="s">
        <v>5614</v>
      </c>
      <c r="C421" s="28" t="s">
        <v>4909</v>
      </c>
      <c r="D421" s="378">
        <v>3.85</v>
      </c>
      <c r="E421" s="378">
        <v>5.1100000000000003</v>
      </c>
    </row>
    <row r="422" spans="1:5">
      <c r="A422" s="27" t="s">
        <v>5615</v>
      </c>
      <c r="B422" s="28" t="s">
        <v>5616</v>
      </c>
      <c r="C422" s="28" t="s">
        <v>4927</v>
      </c>
      <c r="D422" s="378">
        <v>237</v>
      </c>
      <c r="E422" s="378">
        <v>314.39</v>
      </c>
    </row>
    <row r="423" spans="1:5">
      <c r="A423" s="27" t="s">
        <v>5617</v>
      </c>
      <c r="B423" s="28" t="s">
        <v>5365</v>
      </c>
      <c r="C423" s="28" t="s">
        <v>4909</v>
      </c>
      <c r="D423" s="378">
        <v>110.82</v>
      </c>
      <c r="E423" s="378">
        <v>147</v>
      </c>
    </row>
    <row r="424" spans="1:5">
      <c r="A424" s="27" t="s">
        <v>5618</v>
      </c>
      <c r="B424" s="28" t="s">
        <v>5619</v>
      </c>
      <c r="C424" s="28" t="s">
        <v>4909</v>
      </c>
      <c r="D424" s="377">
        <v>65.510000000000005</v>
      </c>
      <c r="E424" s="377">
        <v>86.9</v>
      </c>
    </row>
    <row r="425" spans="1:5">
      <c r="A425" s="27" t="s">
        <v>5620</v>
      </c>
      <c r="B425" s="28" t="s">
        <v>5621</v>
      </c>
      <c r="C425" s="28" t="s">
        <v>4909</v>
      </c>
      <c r="D425" s="377">
        <v>81.040000000000006</v>
      </c>
      <c r="E425" s="377">
        <v>107.5</v>
      </c>
    </row>
    <row r="426" spans="1:5">
      <c r="A426" s="27" t="s">
        <v>7639</v>
      </c>
      <c r="B426" s="28" t="s">
        <v>7640</v>
      </c>
      <c r="C426" s="28"/>
      <c r="D426" s="377"/>
      <c r="E426" s="377"/>
    </row>
    <row r="427" spans="1:5" ht="22.5">
      <c r="A427" s="27" t="s">
        <v>5622</v>
      </c>
      <c r="B427" s="28" t="s">
        <v>5623</v>
      </c>
      <c r="C427" s="28" t="s">
        <v>125</v>
      </c>
      <c r="D427" s="377">
        <v>710.83</v>
      </c>
      <c r="E427" s="377">
        <v>942.92</v>
      </c>
    </row>
    <row r="428" spans="1:5" ht="22.5">
      <c r="A428" s="27" t="s">
        <v>5624</v>
      </c>
      <c r="B428" s="28" t="s">
        <v>5625</v>
      </c>
      <c r="C428" s="28" t="s">
        <v>125</v>
      </c>
      <c r="D428" s="377">
        <v>459.02</v>
      </c>
      <c r="E428" s="377">
        <v>608.89</v>
      </c>
    </row>
    <row r="429" spans="1:5">
      <c r="A429" s="27" t="s">
        <v>5626</v>
      </c>
      <c r="B429" s="28" t="s">
        <v>5627</v>
      </c>
      <c r="C429" s="28" t="s">
        <v>4909</v>
      </c>
      <c r="D429" s="377">
        <v>503.83</v>
      </c>
      <c r="E429" s="377">
        <v>668.34</v>
      </c>
    </row>
    <row r="430" spans="1:5" ht="22.5">
      <c r="A430" s="27" t="s">
        <v>7641</v>
      </c>
      <c r="B430" s="28" t="s">
        <v>7642</v>
      </c>
      <c r="C430" s="28" t="s">
        <v>4909</v>
      </c>
      <c r="D430" s="377">
        <v>933.01</v>
      </c>
      <c r="E430" s="377">
        <v>1237.6400000000001</v>
      </c>
    </row>
    <row r="431" spans="1:5">
      <c r="A431" s="27" t="s">
        <v>7643</v>
      </c>
      <c r="B431" s="28" t="s">
        <v>7644</v>
      </c>
      <c r="C431" s="28" t="s">
        <v>125</v>
      </c>
      <c r="D431" s="377">
        <v>24.45</v>
      </c>
      <c r="E431" s="377">
        <v>32.43</v>
      </c>
    </row>
    <row r="432" spans="1:5">
      <c r="A432" s="27" t="s">
        <v>5628</v>
      </c>
      <c r="B432" s="28" t="s">
        <v>5629</v>
      </c>
      <c r="C432" s="28" t="s">
        <v>4909</v>
      </c>
      <c r="D432" s="378">
        <v>24.46</v>
      </c>
      <c r="E432" s="32">
        <v>32.450000000000003</v>
      </c>
    </row>
    <row r="433" spans="1:5">
      <c r="A433" s="27" t="s">
        <v>5630</v>
      </c>
      <c r="B433" s="28" t="s">
        <v>5631</v>
      </c>
      <c r="C433" s="28" t="s">
        <v>4909</v>
      </c>
      <c r="D433" s="378">
        <v>30.29</v>
      </c>
      <c r="E433" s="378">
        <v>40.18</v>
      </c>
    </row>
    <row r="434" spans="1:5" ht="22.5">
      <c r="A434" s="27" t="s">
        <v>7645</v>
      </c>
      <c r="B434" s="28" t="s">
        <v>7646</v>
      </c>
      <c r="C434" s="28" t="s">
        <v>4909</v>
      </c>
      <c r="D434" s="377">
        <v>21.95</v>
      </c>
      <c r="E434" s="377">
        <v>29.11</v>
      </c>
    </row>
    <row r="435" spans="1:5">
      <c r="A435" s="27" t="s">
        <v>5632</v>
      </c>
      <c r="B435" s="28" t="s">
        <v>5633</v>
      </c>
      <c r="C435" s="28" t="s">
        <v>4909</v>
      </c>
      <c r="D435" s="377">
        <v>53.29</v>
      </c>
      <c r="E435" s="377">
        <v>70.69</v>
      </c>
    </row>
    <row r="436" spans="1:5" ht="33.75">
      <c r="A436" s="27" t="s">
        <v>5634</v>
      </c>
      <c r="B436" s="28" t="s">
        <v>5635</v>
      </c>
      <c r="C436" s="28" t="s">
        <v>4909</v>
      </c>
      <c r="D436" s="377">
        <v>60.73</v>
      </c>
      <c r="E436" s="377">
        <v>80.55</v>
      </c>
    </row>
    <row r="437" spans="1:5" ht="90">
      <c r="A437" s="27" t="s">
        <v>5636</v>
      </c>
      <c r="B437" s="28" t="s">
        <v>5637</v>
      </c>
      <c r="C437" s="28" t="s">
        <v>4909</v>
      </c>
      <c r="D437" s="377">
        <v>625.26</v>
      </c>
      <c r="E437" s="377">
        <v>829.4</v>
      </c>
    </row>
    <row r="438" spans="1:5" ht="67.5">
      <c r="A438" s="27" t="s">
        <v>7647</v>
      </c>
      <c r="B438" s="28" t="s">
        <v>7656</v>
      </c>
      <c r="C438" s="29" t="s">
        <v>4909</v>
      </c>
      <c r="D438" s="377">
        <v>881.13</v>
      </c>
      <c r="E438" s="377">
        <v>1168.82</v>
      </c>
    </row>
    <row r="439" spans="1:5" ht="67.5">
      <c r="A439" s="27" t="s">
        <v>7648</v>
      </c>
      <c r="B439" s="28" t="s">
        <v>7657</v>
      </c>
      <c r="C439" s="29" t="s">
        <v>4909</v>
      </c>
      <c r="D439" s="377">
        <v>1205.8</v>
      </c>
      <c r="E439" s="377">
        <v>1599.5</v>
      </c>
    </row>
    <row r="440" spans="1:5" ht="78.75">
      <c r="A440" s="27" t="s">
        <v>7649</v>
      </c>
      <c r="B440" s="28" t="s">
        <v>7658</v>
      </c>
      <c r="C440" s="29" t="s">
        <v>4909</v>
      </c>
      <c r="D440" s="377">
        <v>1624.22</v>
      </c>
      <c r="E440" s="377">
        <v>2154.52</v>
      </c>
    </row>
    <row r="441" spans="1:5" ht="22.5">
      <c r="A441" s="27" t="s">
        <v>5638</v>
      </c>
      <c r="B441" s="28" t="s">
        <v>5639</v>
      </c>
      <c r="C441" s="29" t="s">
        <v>4919</v>
      </c>
      <c r="D441" s="377">
        <v>216.65</v>
      </c>
      <c r="E441" s="377">
        <v>287.38</v>
      </c>
    </row>
    <row r="442" spans="1:5" ht="22.5">
      <c r="A442" s="27" t="s">
        <v>5640</v>
      </c>
      <c r="B442" s="28" t="s">
        <v>5641</v>
      </c>
      <c r="C442" s="29" t="s">
        <v>4919</v>
      </c>
      <c r="D442" s="377">
        <v>503.83</v>
      </c>
      <c r="E442" s="377">
        <v>668.34</v>
      </c>
    </row>
    <row r="443" spans="1:5" ht="22.5">
      <c r="A443" s="27" t="s">
        <v>5642</v>
      </c>
      <c r="B443" s="28" t="s">
        <v>5643</v>
      </c>
      <c r="C443" s="29" t="s">
        <v>4919</v>
      </c>
      <c r="D443" s="377">
        <v>403.07</v>
      </c>
      <c r="E443" s="377">
        <v>534.66999999999996</v>
      </c>
    </row>
    <row r="444" spans="1:5" ht="22.5">
      <c r="A444" s="27" t="s">
        <v>5644</v>
      </c>
      <c r="B444" s="28" t="s">
        <v>5645</v>
      </c>
      <c r="C444" s="29" t="s">
        <v>4919</v>
      </c>
      <c r="D444" s="377">
        <v>1007.67</v>
      </c>
      <c r="E444" s="377">
        <v>1336.67</v>
      </c>
    </row>
    <row r="445" spans="1:5" ht="22.5">
      <c r="A445" s="27" t="s">
        <v>5646</v>
      </c>
      <c r="B445" s="28" t="s">
        <v>5647</v>
      </c>
      <c r="C445" s="29" t="s">
        <v>4919</v>
      </c>
      <c r="D445" s="377">
        <v>503.83</v>
      </c>
      <c r="E445" s="377">
        <v>668.34</v>
      </c>
    </row>
    <row r="446" spans="1:5" ht="22.5">
      <c r="A446" s="30" t="s">
        <v>5648</v>
      </c>
      <c r="B446" s="31" t="s">
        <v>5649</v>
      </c>
      <c r="C446" s="26" t="s">
        <v>4919</v>
      </c>
      <c r="D446" s="381">
        <v>1209.2</v>
      </c>
      <c r="E446" s="381">
        <v>1604.01</v>
      </c>
    </row>
    <row r="447" spans="1:5" ht="22.5">
      <c r="A447" s="27" t="s">
        <v>5650</v>
      </c>
      <c r="B447" s="28" t="s">
        <v>5651</v>
      </c>
      <c r="C447" s="29" t="s">
        <v>4919</v>
      </c>
      <c r="D447" s="377">
        <v>1259.5899999999999</v>
      </c>
      <c r="E447" s="377">
        <v>1670.84</v>
      </c>
    </row>
    <row r="448" spans="1:5" ht="22.5">
      <c r="A448" s="27" t="s">
        <v>5652</v>
      </c>
      <c r="B448" s="28" t="s">
        <v>5653</v>
      </c>
      <c r="C448" s="29" t="s">
        <v>4919</v>
      </c>
      <c r="D448" s="377">
        <v>1511.5</v>
      </c>
      <c r="E448" s="377">
        <v>2005.01</v>
      </c>
    </row>
    <row r="449" spans="1:5" ht="22.5">
      <c r="A449" s="27" t="s">
        <v>5654</v>
      </c>
      <c r="B449" s="28" t="s">
        <v>5655</v>
      </c>
      <c r="C449" s="29" t="s">
        <v>4919</v>
      </c>
      <c r="D449" s="377">
        <v>362.76</v>
      </c>
      <c r="E449" s="377">
        <v>481.2</v>
      </c>
    </row>
    <row r="450" spans="1:5" ht="22.5">
      <c r="A450" s="30" t="s">
        <v>5656</v>
      </c>
      <c r="B450" s="31" t="s">
        <v>5657</v>
      </c>
      <c r="C450" s="26" t="s">
        <v>4919</v>
      </c>
      <c r="D450" s="26">
        <v>395.51</v>
      </c>
      <c r="E450" s="26">
        <v>524.64</v>
      </c>
    </row>
    <row r="451" spans="1:5">
      <c r="A451" s="27" t="s">
        <v>5658</v>
      </c>
      <c r="B451" s="28" t="s">
        <v>5659</v>
      </c>
      <c r="C451" s="28" t="s">
        <v>4919</v>
      </c>
      <c r="D451" s="377">
        <v>23.59</v>
      </c>
      <c r="E451" s="377">
        <v>31.3</v>
      </c>
    </row>
    <row r="452" spans="1:5">
      <c r="A452" s="30" t="s">
        <v>5660</v>
      </c>
      <c r="B452" s="31" t="s">
        <v>5661</v>
      </c>
      <c r="C452" s="26" t="s">
        <v>4919</v>
      </c>
      <c r="D452" s="26">
        <v>26.73</v>
      </c>
      <c r="E452" s="26">
        <v>35.46</v>
      </c>
    </row>
    <row r="453" spans="1:5">
      <c r="A453" s="27" t="s">
        <v>5662</v>
      </c>
      <c r="B453" s="28" t="s">
        <v>5663</v>
      </c>
      <c r="C453" s="29" t="s">
        <v>4919</v>
      </c>
      <c r="D453" s="378">
        <v>59.72</v>
      </c>
      <c r="E453" s="378">
        <v>79.22</v>
      </c>
    </row>
    <row r="454" spans="1:5">
      <c r="A454" s="27" t="s">
        <v>5664</v>
      </c>
      <c r="B454" s="28" t="s">
        <v>5665</v>
      </c>
      <c r="C454" s="29" t="s">
        <v>4919</v>
      </c>
      <c r="D454" s="378">
        <v>62.48</v>
      </c>
      <c r="E454" s="378">
        <v>82.88</v>
      </c>
    </row>
    <row r="455" spans="1:5">
      <c r="A455" s="27" t="s">
        <v>5666</v>
      </c>
      <c r="B455" s="28" t="s">
        <v>5667</v>
      </c>
      <c r="C455" s="29" t="s">
        <v>4909</v>
      </c>
      <c r="D455" s="378">
        <v>349.59</v>
      </c>
      <c r="E455" s="378">
        <v>463.73</v>
      </c>
    </row>
    <row r="456" spans="1:5">
      <c r="A456" s="27" t="s">
        <v>5668</v>
      </c>
      <c r="B456" s="28" t="s">
        <v>5669</v>
      </c>
      <c r="C456" s="29" t="s">
        <v>4919</v>
      </c>
      <c r="D456" s="378">
        <v>197.88</v>
      </c>
      <c r="E456" s="378">
        <v>262.49</v>
      </c>
    </row>
    <row r="457" spans="1:5">
      <c r="A457" s="27" t="s">
        <v>5670</v>
      </c>
      <c r="B457" s="28" t="s">
        <v>5671</v>
      </c>
      <c r="C457" s="29" t="s">
        <v>4919</v>
      </c>
      <c r="D457" s="378">
        <v>83548.639999999999</v>
      </c>
      <c r="E457" s="378">
        <v>110827.27</v>
      </c>
    </row>
    <row r="458" spans="1:5" ht="22.5">
      <c r="A458" s="27" t="s">
        <v>5672</v>
      </c>
      <c r="B458" s="28" t="s">
        <v>5673</v>
      </c>
      <c r="C458" s="29" t="s">
        <v>4919</v>
      </c>
      <c r="D458" s="378">
        <v>43774.12</v>
      </c>
      <c r="E458" s="378">
        <v>58066.36</v>
      </c>
    </row>
    <row r="459" spans="1:5">
      <c r="A459" s="27" t="s">
        <v>5674</v>
      </c>
      <c r="B459" s="28" t="s">
        <v>5675</v>
      </c>
      <c r="C459" s="29" t="s">
        <v>125</v>
      </c>
      <c r="D459" s="378">
        <v>29.06</v>
      </c>
      <c r="E459" s="378">
        <v>38.549999999999997</v>
      </c>
    </row>
    <row r="460" spans="1:5">
      <c r="A460" s="27" t="s">
        <v>5676</v>
      </c>
      <c r="B460" s="28" t="s">
        <v>5677</v>
      </c>
      <c r="C460" s="29" t="s">
        <v>125</v>
      </c>
      <c r="D460" s="378">
        <v>40.450000000000003</v>
      </c>
      <c r="E460" s="378">
        <v>53.66</v>
      </c>
    </row>
    <row r="461" spans="1:5" ht="14.45" customHeight="1">
      <c r="A461" s="27" t="s">
        <v>5678</v>
      </c>
      <c r="B461" s="28" t="s">
        <v>5679</v>
      </c>
      <c r="C461" s="29" t="s">
        <v>125</v>
      </c>
      <c r="D461" s="378">
        <v>22.13</v>
      </c>
      <c r="E461" s="378">
        <v>29.36</v>
      </c>
    </row>
    <row r="462" spans="1:5">
      <c r="A462" s="27" t="s">
        <v>5680</v>
      </c>
      <c r="B462" s="28" t="s">
        <v>5681</v>
      </c>
      <c r="C462" s="29" t="s">
        <v>125</v>
      </c>
      <c r="D462" s="378">
        <v>37.979999999999997</v>
      </c>
      <c r="E462" s="378">
        <v>50.38</v>
      </c>
    </row>
    <row r="463" spans="1:5">
      <c r="A463" s="27" t="s">
        <v>5682</v>
      </c>
      <c r="B463" s="28" t="s">
        <v>5683</v>
      </c>
      <c r="C463" s="29" t="s">
        <v>125</v>
      </c>
      <c r="D463" s="378">
        <v>39.53</v>
      </c>
      <c r="E463" s="378">
        <v>52.43</v>
      </c>
    </row>
    <row r="464" spans="1:5">
      <c r="A464" s="27" t="s">
        <v>5684</v>
      </c>
      <c r="B464" s="28" t="s">
        <v>5685</v>
      </c>
      <c r="C464" s="29" t="s">
        <v>125</v>
      </c>
      <c r="D464" s="378">
        <v>37.979999999999997</v>
      </c>
      <c r="E464" s="378">
        <v>50.38</v>
      </c>
    </row>
    <row r="465" spans="1:5">
      <c r="A465" s="27" t="s">
        <v>5686</v>
      </c>
      <c r="B465" s="28" t="s">
        <v>5687</v>
      </c>
      <c r="C465" s="29" t="s">
        <v>125</v>
      </c>
      <c r="D465" s="378">
        <v>39.53</v>
      </c>
      <c r="E465" s="378">
        <v>52.43</v>
      </c>
    </row>
    <row r="466" spans="1:5">
      <c r="A466" s="27" t="s">
        <v>5688</v>
      </c>
      <c r="B466" s="28" t="s">
        <v>5689</v>
      </c>
      <c r="C466" s="29" t="s">
        <v>125</v>
      </c>
      <c r="D466" s="378">
        <v>61.84</v>
      </c>
      <c r="E466" s="378">
        <v>82.03</v>
      </c>
    </row>
    <row r="467" spans="1:5">
      <c r="A467" s="27" t="s">
        <v>5690</v>
      </c>
      <c r="B467" s="28" t="s">
        <v>5691</v>
      </c>
      <c r="C467" s="29" t="s">
        <v>125</v>
      </c>
      <c r="D467" s="378">
        <v>47.03</v>
      </c>
      <c r="E467" s="378">
        <v>62.38</v>
      </c>
    </row>
    <row r="468" spans="1:5">
      <c r="A468" s="27" t="s">
        <v>5692</v>
      </c>
      <c r="B468" s="28" t="s">
        <v>5693</v>
      </c>
      <c r="C468" s="29" t="s">
        <v>125</v>
      </c>
      <c r="D468" s="378">
        <v>7.39</v>
      </c>
      <c r="E468" s="378">
        <v>9.8000000000000007</v>
      </c>
    </row>
    <row r="469" spans="1:5">
      <c r="A469" s="27" t="s">
        <v>5694</v>
      </c>
      <c r="B469" s="28" t="s">
        <v>5695</v>
      </c>
      <c r="C469" s="29" t="s">
        <v>125</v>
      </c>
      <c r="D469" s="378">
        <v>18.47</v>
      </c>
      <c r="E469" s="378">
        <v>24.5</v>
      </c>
    </row>
    <row r="470" spans="1:5">
      <c r="A470" s="27" t="s">
        <v>5696</v>
      </c>
      <c r="B470" s="28" t="s">
        <v>5697</v>
      </c>
      <c r="C470" s="29" t="s">
        <v>4919</v>
      </c>
      <c r="D470" s="378">
        <v>66.760000000000005</v>
      </c>
      <c r="E470" s="378">
        <v>88.56</v>
      </c>
    </row>
    <row r="471" spans="1:5">
      <c r="A471" s="27" t="s">
        <v>7650</v>
      </c>
      <c r="B471" s="28" t="s">
        <v>7651</v>
      </c>
      <c r="C471" s="29"/>
      <c r="D471" s="378"/>
      <c r="E471" s="378"/>
    </row>
    <row r="472" spans="1:5">
      <c r="A472" s="27" t="s">
        <v>5698</v>
      </c>
      <c r="B472" s="28" t="s">
        <v>5699</v>
      </c>
      <c r="C472" s="29" t="s">
        <v>4927</v>
      </c>
      <c r="D472" s="378">
        <v>3.52</v>
      </c>
      <c r="E472" s="378">
        <v>4.67</v>
      </c>
    </row>
    <row r="473" spans="1:5">
      <c r="A473" s="27" t="s">
        <v>5700</v>
      </c>
      <c r="B473" s="28" t="s">
        <v>5701</v>
      </c>
      <c r="C473" s="29" t="s">
        <v>4909</v>
      </c>
      <c r="D473" s="378">
        <v>15.8</v>
      </c>
      <c r="E473" s="378">
        <v>20.96</v>
      </c>
    </row>
    <row r="474" spans="1:5">
      <c r="A474" s="27" t="s">
        <v>5702</v>
      </c>
      <c r="B474" s="28" t="s">
        <v>5703</v>
      </c>
      <c r="C474" s="29" t="s">
        <v>4909</v>
      </c>
      <c r="D474" s="378">
        <v>3.85</v>
      </c>
      <c r="E474" s="378">
        <v>5.1100000000000003</v>
      </c>
    </row>
    <row r="475" spans="1:5">
      <c r="A475" s="27" t="s">
        <v>7652</v>
      </c>
      <c r="B475" s="28" t="s">
        <v>7653</v>
      </c>
      <c r="C475" s="29"/>
      <c r="D475" s="378"/>
      <c r="E475" s="378"/>
    </row>
    <row r="476" spans="1:5">
      <c r="A476" s="27" t="s">
        <v>5704</v>
      </c>
      <c r="B476" s="28" t="s">
        <v>5705</v>
      </c>
      <c r="C476" s="29" t="s">
        <v>5706</v>
      </c>
      <c r="D476" s="378">
        <v>18.34</v>
      </c>
      <c r="E476" s="378">
        <v>24.33</v>
      </c>
    </row>
    <row r="477" spans="1:5">
      <c r="A477" s="27" t="s">
        <v>7654</v>
      </c>
      <c r="B477" s="28" t="s">
        <v>7655</v>
      </c>
      <c r="C477" s="29"/>
      <c r="D477" s="378"/>
      <c r="E477" s="378"/>
    </row>
    <row r="478" spans="1:5">
      <c r="A478" s="27" t="s">
        <v>5707</v>
      </c>
      <c r="B478" s="28" t="s">
        <v>5708</v>
      </c>
      <c r="C478" s="29" t="s">
        <v>5130</v>
      </c>
      <c r="D478" s="378" t="s">
        <v>5882</v>
      </c>
      <c r="E478" s="378" t="s">
        <v>5882</v>
      </c>
    </row>
    <row r="479" spans="1:5">
      <c r="A479" s="27" t="s">
        <v>5709</v>
      </c>
      <c r="B479" s="28" t="s">
        <v>5710</v>
      </c>
      <c r="C479" s="29" t="s">
        <v>5130</v>
      </c>
      <c r="D479" s="378" t="s">
        <v>5882</v>
      </c>
      <c r="E479" s="378" t="s">
        <v>5882</v>
      </c>
    </row>
    <row r="480" spans="1:5">
      <c r="A480" s="27" t="s">
        <v>5711</v>
      </c>
      <c r="B480" s="28" t="s">
        <v>5712</v>
      </c>
      <c r="C480" s="29" t="s">
        <v>5130</v>
      </c>
      <c r="D480" s="378" t="s">
        <v>5882</v>
      </c>
      <c r="E480" s="378" t="s">
        <v>5882</v>
      </c>
    </row>
    <row r="481" spans="1:5">
      <c r="A481" s="27" t="s">
        <v>5713</v>
      </c>
      <c r="B481" s="28" t="s">
        <v>5714</v>
      </c>
      <c r="C481" s="29" t="s">
        <v>5130</v>
      </c>
      <c r="D481" s="378" t="s">
        <v>5882</v>
      </c>
      <c r="E481" s="378" t="s">
        <v>5882</v>
      </c>
    </row>
    <row r="482" spans="1:5">
      <c r="A482" s="27" t="s">
        <v>5715</v>
      </c>
      <c r="B482" s="28" t="s">
        <v>5716</v>
      </c>
      <c r="C482" s="29" t="s">
        <v>5130</v>
      </c>
      <c r="D482" s="378" t="s">
        <v>5882</v>
      </c>
      <c r="E482" s="378" t="s">
        <v>5882</v>
      </c>
    </row>
    <row r="483" spans="1:5">
      <c r="A483" s="27" t="s">
        <v>5717</v>
      </c>
      <c r="B483" s="28" t="s">
        <v>5718</v>
      </c>
      <c r="C483" s="29" t="s">
        <v>5130</v>
      </c>
      <c r="D483" s="378" t="s">
        <v>5882</v>
      </c>
      <c r="E483" s="378" t="s">
        <v>5882</v>
      </c>
    </row>
    <row r="484" spans="1:5" ht="22.5">
      <c r="A484" s="27" t="s">
        <v>5719</v>
      </c>
      <c r="B484" s="28" t="s">
        <v>5720</v>
      </c>
      <c r="C484" s="29" t="s">
        <v>5130</v>
      </c>
      <c r="D484" s="378" t="s">
        <v>5882</v>
      </c>
      <c r="E484" s="378" t="s">
        <v>5882</v>
      </c>
    </row>
    <row r="485" spans="1:5" ht="22.5">
      <c r="A485" s="27" t="s">
        <v>5721</v>
      </c>
      <c r="B485" s="28" t="s">
        <v>5722</v>
      </c>
      <c r="C485" s="29" t="s">
        <v>5130</v>
      </c>
      <c r="D485" s="378" t="s">
        <v>5882</v>
      </c>
      <c r="E485" s="378" t="s">
        <v>5882</v>
      </c>
    </row>
  </sheetData>
  <mergeCells count="8">
    <mergeCell ref="A8:B8"/>
    <mergeCell ref="A6:A7"/>
    <mergeCell ref="A1:E1"/>
    <mergeCell ref="A4:B4"/>
    <mergeCell ref="C5:E5"/>
    <mergeCell ref="B6:B7"/>
    <mergeCell ref="C6:C7"/>
    <mergeCell ref="D6:E6"/>
  </mergeCells>
  <pageMargins left="0.511811024" right="0.511811024" top="0.78740157499999996" bottom="0.78740157499999996" header="0.31496062000000002" footer="0.31496062000000002"/>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14</vt:i4>
      </vt:variant>
    </vt:vector>
  </HeadingPairs>
  <TitlesOfParts>
    <vt:vector size="32" baseType="lpstr">
      <vt:lpstr>Inf. Prel.</vt:lpstr>
      <vt:lpstr>Capa</vt:lpstr>
      <vt:lpstr>Encargos</vt:lpstr>
      <vt:lpstr>BDI</vt:lpstr>
      <vt:lpstr>Cotação</vt:lpstr>
      <vt:lpstr>Plan.Orçam.</vt:lpstr>
      <vt:lpstr>Plan.Global</vt:lpstr>
      <vt:lpstr>Plan. Global</vt:lpstr>
      <vt:lpstr>Plan. Orçam. Resumo</vt:lpstr>
      <vt:lpstr>QCI</vt:lpstr>
      <vt:lpstr>QCI (2)</vt:lpstr>
      <vt:lpstr>Anexo I - Dren</vt:lpstr>
      <vt:lpstr>Dados_Intesidade</vt:lpstr>
      <vt:lpstr>Cronograma</vt:lpstr>
      <vt:lpstr>Curva ABC</vt:lpstr>
      <vt:lpstr>Sinapi_Comp-12.2025</vt:lpstr>
      <vt:lpstr>Sinapi_Insum-12.2025</vt:lpstr>
      <vt:lpstr>DER</vt:lpstr>
      <vt:lpstr>'Anexo I - Dren'!Area_de_impressao</vt:lpstr>
      <vt:lpstr>BDI!Area_de_impressao</vt:lpstr>
      <vt:lpstr>Capa!Area_de_impressao</vt:lpstr>
      <vt:lpstr>Cotação!Area_de_impressao</vt:lpstr>
      <vt:lpstr>Cronograma!Area_de_impressao</vt:lpstr>
      <vt:lpstr>'Curva ABC'!Area_de_impressao</vt:lpstr>
      <vt:lpstr>'Inf. Prel.'!Area_de_impressao</vt:lpstr>
      <vt:lpstr>'Plan. Global'!Area_de_impressao</vt:lpstr>
      <vt:lpstr>'Plan. Orçam. Resumo'!Area_de_impressao</vt:lpstr>
      <vt:lpstr>Plan.Global!Area_de_impressao</vt:lpstr>
      <vt:lpstr>Plan.Orçam.!Area_de_impressao</vt:lpstr>
      <vt:lpstr>QCI!Area_de_impressao</vt:lpstr>
      <vt:lpstr>'QCI (2)'!Area_de_impressao</vt:lpstr>
      <vt:lpstr>'Anexo I - Dren'!Titulos_de_impressao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maaya</dc:creator>
  <cp:lastModifiedBy>GOV_POMBAL</cp:lastModifiedBy>
  <cp:lastPrinted>2026-05-11T14:37:51Z</cp:lastPrinted>
  <dcterms:created xsi:type="dcterms:W3CDTF">2023-09-15T14:27:02Z</dcterms:created>
  <dcterms:modified xsi:type="dcterms:W3CDTF">2026-05-11T14:37:56Z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2023-09-15T14:28:56Z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dcd24a5f-73ca-4db3-b5d5-9c61a1324bc5</vt:lpwstr>
  </property>
  <property fmtid="{D5CDD505-2E9C-101B-9397-08002B2CF9AE}" pid="7" name="MSIP_Label_defa4170-0d19-0005-0004-bc88714345d2_ActionId">
    <vt:lpwstr>20564c5b-171c-4123-957b-381502bfe704</vt:lpwstr>
  </property>
  <property fmtid="{D5CDD505-2E9C-101B-9397-08002B2CF9AE}" pid="8" name="MSIP_Label_defa4170-0d19-0005-0004-bc88714345d2_ContentBits">
    <vt:lpwstr>0</vt:lpwstr>
  </property>
</Properties>
</file>